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tskfs00\userdata\政策本部\調査部\ランク１情報\永年保存\04.個人投資家意識調査・証券投資全国調査\02.証券投資に関する全国調査\2021(R3)年度調査\HP公表\詳細版\"/>
    </mc:Choice>
  </mc:AlternateContent>
  <bookViews>
    <workbookView xWindow="480" yWindow="60" windowWidth="18075" windowHeight="9900"/>
  </bookViews>
  <sheets>
    <sheet name="目次" sheetId="1" r:id="rId1"/>
    <sheet name="N(1)" sheetId="2" r:id="rId2"/>
    <sheet name="P(2)" sheetId="3" r:id="rId3"/>
    <sheet name="NP(3)" sheetId="4" r:id="rId4"/>
  </sheets>
  <definedNames>
    <definedName name="_xlnm.Print_Area" localSheetId="0">目次!$A:$J</definedName>
    <definedName name="_xlnm.Print_Titles" localSheetId="1">'N(1)'!$A:$G,'N(1)'!$1:$2</definedName>
    <definedName name="_xlnm.Print_Titles" localSheetId="3">'NP(3)'!$A:$G,'NP(3)'!$1:$2</definedName>
    <definedName name="_xlnm.Print_Titles" localSheetId="2">'P(2)'!$A:$G,'P(2)'!$1:$2</definedName>
    <definedName name="_xlnm.Print_Titles" localSheetId="0">目次!$1:$5</definedName>
  </definedNames>
  <calcPr calcId="162913"/>
</workbook>
</file>

<file path=xl/calcChain.xml><?xml version="1.0" encoding="utf-8"?>
<calcChain xmlns="http://schemas.openxmlformats.org/spreadsheetml/2006/main">
  <c r="B7229" i="4" l="1"/>
  <c r="B7144" i="4"/>
  <c r="B7059" i="4"/>
  <c r="B6974" i="4"/>
  <c r="B6889" i="4"/>
  <c r="B6804" i="4"/>
  <c r="B6719" i="4"/>
  <c r="B6634" i="4"/>
  <c r="B6549" i="4"/>
  <c r="B6464" i="4"/>
  <c r="B6379" i="4"/>
  <c r="B6294" i="4"/>
  <c r="B6209" i="4"/>
  <c r="B6124" i="4"/>
  <c r="B6039" i="4"/>
  <c r="B5954" i="4"/>
  <c r="B5869" i="4"/>
  <c r="B5784" i="4"/>
  <c r="B5699" i="4"/>
  <c r="B5614" i="4"/>
  <c r="B5529" i="4"/>
  <c r="B5444" i="4"/>
  <c r="B5359" i="4"/>
  <c r="B5274" i="4"/>
  <c r="B5189" i="4"/>
  <c r="B5104" i="4"/>
  <c r="B5019" i="4"/>
  <c r="B4934" i="4"/>
  <c r="B4849" i="4"/>
  <c r="B4764" i="4"/>
  <c r="B4679" i="4"/>
  <c r="B4594" i="4"/>
  <c r="B4509" i="4"/>
  <c r="B4424" i="4"/>
  <c r="B4339" i="4"/>
  <c r="B4254" i="4"/>
  <c r="B4169" i="4"/>
  <c r="B4084" i="4"/>
  <c r="B3999" i="4"/>
  <c r="B3914" i="4"/>
  <c r="B3829" i="4"/>
  <c r="B3744" i="4"/>
  <c r="B3659" i="4"/>
  <c r="B3574" i="4"/>
  <c r="B3489" i="4"/>
  <c r="B3404" i="4"/>
  <c r="B3319" i="4"/>
  <c r="B3234" i="4"/>
  <c r="B3149" i="4"/>
  <c r="B3064" i="4"/>
  <c r="B2979" i="4"/>
  <c r="B2894" i="4"/>
  <c r="B2809" i="4"/>
  <c r="B2724" i="4"/>
  <c r="B2639" i="4"/>
  <c r="B2554" i="4"/>
  <c r="B2469" i="4"/>
  <c r="B2384" i="4"/>
  <c r="B2299" i="4"/>
  <c r="B2214" i="4"/>
  <c r="B2129" i="4"/>
  <c r="B2044" i="4"/>
  <c r="B1959" i="4"/>
  <c r="B1874" i="4"/>
  <c r="B1789" i="4"/>
  <c r="B1704" i="4"/>
  <c r="B1619" i="4"/>
  <c r="B1534" i="4"/>
  <c r="B1449" i="4"/>
  <c r="B1364" i="4"/>
  <c r="B1279" i="4"/>
  <c r="B1194" i="4"/>
  <c r="B1109" i="4"/>
  <c r="B1024" i="4"/>
  <c r="B939" i="4"/>
  <c r="B854" i="4"/>
  <c r="B769" i="4"/>
  <c r="B684" i="4"/>
  <c r="B599" i="4"/>
  <c r="B514" i="4"/>
  <c r="B429" i="4"/>
  <c r="B344" i="4"/>
  <c r="B259" i="4"/>
  <c r="B174" i="4"/>
  <c r="B89" i="4"/>
  <c r="B4" i="4"/>
  <c r="B3914" i="3"/>
  <c r="B3868" i="3"/>
  <c r="B3822" i="3"/>
  <c r="B3776" i="3"/>
  <c r="B3730" i="3"/>
  <c r="B3684" i="3"/>
  <c r="B3638" i="3"/>
  <c r="B3592" i="3"/>
  <c r="B3546" i="3"/>
  <c r="B3500" i="3"/>
  <c r="B3454" i="3"/>
  <c r="B3408" i="3"/>
  <c r="B3362" i="3"/>
  <c r="B3316" i="3"/>
  <c r="B3270" i="3"/>
  <c r="B3224" i="3"/>
  <c r="B3178" i="3"/>
  <c r="B3132" i="3"/>
  <c r="B3086" i="3"/>
  <c r="B3040" i="3"/>
  <c r="B2994" i="3"/>
  <c r="B2948" i="3"/>
  <c r="B2902" i="3"/>
  <c r="B2856" i="3"/>
  <c r="B2810" i="3"/>
  <c r="B2764" i="3"/>
  <c r="B2718" i="3"/>
  <c r="B2672" i="3"/>
  <c r="B2626" i="3"/>
  <c r="B2580" i="3"/>
  <c r="B2534" i="3"/>
  <c r="B2488" i="3"/>
  <c r="B2442" i="3"/>
  <c r="B2396" i="3"/>
  <c r="B2350" i="3"/>
  <c r="B2304" i="3"/>
  <c r="B2258" i="3"/>
  <c r="B2212" i="3"/>
  <c r="B2166" i="3"/>
  <c r="B2120" i="3"/>
  <c r="B2074" i="3"/>
  <c r="B2028" i="3"/>
  <c r="B1982" i="3"/>
  <c r="B1936" i="3"/>
  <c r="B1890" i="3"/>
  <c r="B1844" i="3"/>
  <c r="B1798" i="3"/>
  <c r="B1752" i="3"/>
  <c r="B1706" i="3"/>
  <c r="B1660" i="3"/>
  <c r="B1614" i="3"/>
  <c r="B1568" i="3"/>
  <c r="B1522" i="3"/>
  <c r="B1476" i="3"/>
  <c r="B1430" i="3"/>
  <c r="B1384" i="3"/>
  <c r="B1338" i="3"/>
  <c r="B1292" i="3"/>
  <c r="B1246" i="3"/>
  <c r="B1200" i="3"/>
  <c r="B1154" i="3"/>
  <c r="B1108" i="3"/>
  <c r="B1062" i="3"/>
  <c r="B1016" i="3"/>
  <c r="B970" i="3"/>
  <c r="B924" i="3"/>
  <c r="B878" i="3"/>
  <c r="B832" i="3"/>
  <c r="B786" i="3"/>
  <c r="B740" i="3"/>
  <c r="B694" i="3"/>
  <c r="B648" i="3"/>
  <c r="B602" i="3"/>
  <c r="B556" i="3"/>
  <c r="B510" i="3"/>
  <c r="B464" i="3"/>
  <c r="B418" i="3"/>
  <c r="B372" i="3"/>
  <c r="B326" i="3"/>
  <c r="B280" i="3"/>
  <c r="B234" i="3"/>
  <c r="B188" i="3"/>
  <c r="B142" i="3"/>
  <c r="B96" i="3"/>
  <c r="B50" i="3"/>
  <c r="B4" i="3"/>
  <c r="B3914" i="2"/>
  <c r="B3868" i="2"/>
  <c r="B3822" i="2"/>
  <c r="B3776" i="2"/>
  <c r="B3730" i="2"/>
  <c r="B3684" i="2"/>
  <c r="B3638" i="2"/>
  <c r="B3592" i="2"/>
  <c r="B3546" i="2"/>
  <c r="B3500" i="2"/>
  <c r="B3454" i="2"/>
  <c r="B3408" i="2"/>
  <c r="B3362" i="2"/>
  <c r="B3316" i="2"/>
  <c r="B3270" i="2"/>
  <c r="B3224" i="2"/>
  <c r="B3178" i="2"/>
  <c r="B3132" i="2"/>
  <c r="B3086" i="2"/>
  <c r="B3040" i="2"/>
  <c r="B2994" i="2"/>
  <c r="B2948" i="2"/>
  <c r="B2902" i="2"/>
  <c r="B2856" i="2"/>
  <c r="B2810" i="2"/>
  <c r="B2764" i="2"/>
  <c r="B2718" i="2"/>
  <c r="B2672" i="2"/>
  <c r="B2626" i="2"/>
  <c r="B2580" i="2"/>
  <c r="B2534" i="2"/>
  <c r="B2488" i="2"/>
  <c r="B2442" i="2"/>
  <c r="B2396" i="2"/>
  <c r="B2350" i="2"/>
  <c r="B2304" i="2"/>
  <c r="B2258" i="2"/>
  <c r="B2212" i="2"/>
  <c r="B2166" i="2"/>
  <c r="B2120" i="2"/>
  <c r="B2074" i="2"/>
  <c r="B2028" i="2"/>
  <c r="B1982" i="2"/>
  <c r="B1936" i="2"/>
  <c r="B1890" i="2"/>
  <c r="B1844" i="2"/>
  <c r="B1798" i="2"/>
  <c r="B1752" i="2"/>
  <c r="B1706" i="2"/>
  <c r="B1660" i="2"/>
  <c r="B1614" i="2"/>
  <c r="B1568" i="2"/>
  <c r="B1522" i="2"/>
  <c r="B1476" i="2"/>
  <c r="B1430" i="2"/>
  <c r="B1384" i="2"/>
  <c r="B1338" i="2"/>
  <c r="B1292" i="2"/>
  <c r="B1246" i="2"/>
  <c r="B1200" i="2"/>
  <c r="B1154" i="2"/>
  <c r="B1108" i="2"/>
  <c r="B1062" i="2"/>
  <c r="B1016" i="2"/>
  <c r="B970" i="2"/>
  <c r="B924" i="2"/>
  <c r="B878" i="2"/>
  <c r="B832" i="2"/>
  <c r="B786" i="2"/>
  <c r="B740" i="2"/>
  <c r="B694" i="2"/>
  <c r="B648" i="2"/>
  <c r="B602" i="2"/>
  <c r="B556" i="2"/>
  <c r="B510" i="2"/>
  <c r="B464" i="2"/>
  <c r="B418" i="2"/>
  <c r="B372" i="2"/>
  <c r="B326" i="2"/>
  <c r="B280" i="2"/>
  <c r="B234" i="2"/>
  <c r="B188" i="2"/>
  <c r="B142" i="2"/>
  <c r="B96" i="2"/>
  <c r="B50" i="2"/>
  <c r="B4" i="2"/>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9" i="1"/>
  <c r="J19" i="1"/>
  <c r="I19" i="1"/>
  <c r="K18" i="1"/>
  <c r="J18" i="1"/>
  <c r="I18" i="1"/>
  <c r="K17" i="1"/>
  <c r="J17" i="1"/>
  <c r="I17" i="1"/>
  <c r="K16" i="1"/>
  <c r="J16" i="1"/>
  <c r="I16" i="1"/>
  <c r="K15" i="1"/>
  <c r="J15" i="1"/>
  <c r="I15" i="1"/>
  <c r="K14" i="1"/>
  <c r="J14" i="1"/>
  <c r="I14" i="1"/>
  <c r="K13" i="1"/>
  <c r="J13" i="1"/>
  <c r="I13" i="1"/>
  <c r="K12" i="1"/>
  <c r="J12" i="1"/>
  <c r="I12" i="1"/>
  <c r="K11" i="1"/>
  <c r="J11" i="1"/>
  <c r="I11" i="1"/>
  <c r="K10" i="1"/>
  <c r="J10" i="1"/>
  <c r="I10" i="1"/>
  <c r="K9" i="1"/>
  <c r="J9" i="1"/>
  <c r="I9" i="1"/>
  <c r="K8" i="1"/>
  <c r="J8" i="1"/>
  <c r="I8" i="1"/>
  <c r="K7" i="1"/>
  <c r="J7" i="1"/>
  <c r="I7" i="1"/>
</calcChain>
</file>

<file path=xl/sharedStrings.xml><?xml version="1.0" encoding="utf-8"?>
<sst xmlns="http://schemas.openxmlformats.org/spreadsheetml/2006/main" count="16235" uniqueCount="899">
  <si>
    <t>No</t>
  </si>
  <si>
    <t>表頭</t>
  </si>
  <si>
    <t>アイテム名</t>
  </si>
  <si>
    <t>タイトル</t>
  </si>
  <si>
    <t>型</t>
  </si>
  <si>
    <t>表側</t>
  </si>
  <si>
    <t>N</t>
  </si>
  <si>
    <t>%</t>
  </si>
  <si>
    <t>N%</t>
  </si>
  <si>
    <t>アイテム条件</t>
  </si>
  <si>
    <t>出力条件</t>
  </si>
  <si>
    <t>表肩</t>
  </si>
  <si>
    <t>表頭:[Q1]問１　保有金融商品／ＭＡ(MA)</t>
  </si>
  <si>
    <t>表側:[基本軸Ⅰ]基本軸Ⅰ(MA)</t>
  </si>
  <si>
    <t>全体</t>
  </si>
  <si>
    <t>預貯金</t>
  </si>
  <si>
    <t>信託</t>
  </si>
  <si>
    <t>株式</t>
  </si>
  <si>
    <t>投資信託</t>
  </si>
  <si>
    <t>公社債</t>
  </si>
  <si>
    <t>有価証券関連デリバティブ商品</t>
  </si>
  <si>
    <t>有価証券関連以外のデリバティブ商品</t>
  </si>
  <si>
    <t>その他</t>
  </si>
  <si>
    <t>いずれも持っていない</t>
  </si>
  <si>
    <t>無回答</t>
  </si>
  <si>
    <t>個人年収</t>
  </si>
  <si>
    <t>100万円未満</t>
  </si>
  <si>
    <t>100～200万円未満</t>
  </si>
  <si>
    <t>200～300万円未満</t>
  </si>
  <si>
    <t>300～400万円未満</t>
  </si>
  <si>
    <t>400～500万円未満</t>
  </si>
  <si>
    <t>500～700万円未満</t>
  </si>
  <si>
    <t>700～1000万円未満</t>
  </si>
  <si>
    <t>1000万円以上</t>
  </si>
  <si>
    <t>男性</t>
  </si>
  <si>
    <t>20～24歳</t>
  </si>
  <si>
    <t>25～29歳</t>
  </si>
  <si>
    <t>30～34歳</t>
  </si>
  <si>
    <t>36～39歳</t>
  </si>
  <si>
    <t>40～44歳</t>
  </si>
  <si>
    <t>45～49歳</t>
  </si>
  <si>
    <t>50～54歳</t>
  </si>
  <si>
    <t>55～59歳</t>
  </si>
  <si>
    <t>60～64歳</t>
  </si>
  <si>
    <t>65～69歳</t>
  </si>
  <si>
    <t>70～74歳</t>
  </si>
  <si>
    <t>75～79歳</t>
  </si>
  <si>
    <t>80～84歳</t>
  </si>
  <si>
    <t>85～89歳</t>
  </si>
  <si>
    <t>90歳以上</t>
  </si>
  <si>
    <t>女性</t>
  </si>
  <si>
    <t>Q1</t>
  </si>
  <si>
    <t>問１　保有金融商品／ＭＡ</t>
  </si>
  <si>
    <t>MA</t>
  </si>
  <si>
    <t>基本軸Ⅰ</t>
  </si>
  <si>
    <t xml:space="preserve"> </t>
  </si>
  <si>
    <t>表頭:[Q2]問２　保有金融商品の合計額(SA)</t>
  </si>
  <si>
    <t xml:space="preserve">    アイテム条件:Q1(1:8)</t>
  </si>
  <si>
    <t>10万円未満</t>
  </si>
  <si>
    <t>10～50万円未満</t>
  </si>
  <si>
    <t>50～100万円未満</t>
  </si>
  <si>
    <t>100～300万円未満</t>
  </si>
  <si>
    <t>300～500万円未満</t>
  </si>
  <si>
    <t>500～1000万円未満</t>
  </si>
  <si>
    <t>1000～3000万円未満</t>
  </si>
  <si>
    <t>3000～5000万円未満</t>
  </si>
  <si>
    <t>5000万円以上</t>
  </si>
  <si>
    <t>平均値</t>
  </si>
  <si>
    <t>標準偏差</t>
  </si>
  <si>
    <t>(5)</t>
  </si>
  <si>
    <t>(30)</t>
  </si>
  <si>
    <t>(75)</t>
  </si>
  <si>
    <t>(200)</t>
  </si>
  <si>
    <t>(400)</t>
  </si>
  <si>
    <t>(750)</t>
  </si>
  <si>
    <t>(2000)</t>
  </si>
  <si>
    <t>(4000)</t>
  </si>
  <si>
    <t>(6000)</t>
  </si>
  <si>
    <t>-</t>
  </si>
  <si>
    <t>Q2</t>
  </si>
  <si>
    <t>問２　保有金融商品の合計額</t>
  </si>
  <si>
    <t>SA</t>
  </si>
  <si>
    <t>Q1(1:8)</t>
  </si>
  <si>
    <t>表頭:[Q3]問３　有価証券の保有額(SA)</t>
  </si>
  <si>
    <t>有価証券は保有していない</t>
  </si>
  <si>
    <t>Q3</t>
  </si>
  <si>
    <t>問３　有価証券の保有額</t>
  </si>
  <si>
    <t>表頭:[Q4_a]問４－ａ　月々の収入から金融商品にまわす割合(SA)</t>
  </si>
  <si>
    <t>1～10％未満</t>
  </si>
  <si>
    <t>10～20％未満</t>
  </si>
  <si>
    <t>20～30％未満</t>
  </si>
  <si>
    <t>30～50％未満</t>
  </si>
  <si>
    <t>50％以上</t>
  </si>
  <si>
    <t>金融商品にはまわしていない</t>
  </si>
  <si>
    <t>該当する収入はない</t>
  </si>
  <si>
    <t>(15)</t>
  </si>
  <si>
    <t>(25)</t>
  </si>
  <si>
    <t>(40)</t>
  </si>
  <si>
    <t>(60)</t>
  </si>
  <si>
    <t>Q4_a</t>
  </si>
  <si>
    <t>問４－ａ　月々の収入から金融商品にまわす割合</t>
  </si>
  <si>
    <t>表頭:[Q4_b]問４－ｂ　ボーナスから金融商品にまわす割合(SA)</t>
  </si>
  <si>
    <t>Q4_b</t>
  </si>
  <si>
    <t>問４－ｂ　ボーナスから金融商品にまわす割合</t>
  </si>
  <si>
    <t>表頭:[Q5]問５　金融商品保有目的／ＭＡ(MA)</t>
  </si>
  <si>
    <t>将来・老後の生活資金</t>
  </si>
  <si>
    <t>子供や孫の教育資金</t>
  </si>
  <si>
    <t>住宅の取得や結婚などライフイベント費用の捻出</t>
  </si>
  <si>
    <t>耐久消費財やレジャー費用の捻出</t>
  </si>
  <si>
    <t>将来の不測の事態への備え</t>
  </si>
  <si>
    <t>現金の盗難対策</t>
  </si>
  <si>
    <t>特に目的はない</t>
  </si>
  <si>
    <t>Q5</t>
  </si>
  <si>
    <t>問５　金融商品保有目的／ＭＡ</t>
  </si>
  <si>
    <t>表頭:[Q6]問６　金融商品重視点／ＭＡ(MA)</t>
  </si>
  <si>
    <t>利回りが良い</t>
  </si>
  <si>
    <t>いつでも出し入れができる</t>
  </si>
  <si>
    <t>元金が安全</t>
  </si>
  <si>
    <t>値上がりが期待できる</t>
  </si>
  <si>
    <t>税金面で有利になる</t>
  </si>
  <si>
    <t>各種料金の自動引落に利用できる</t>
  </si>
  <si>
    <t>インターネットで取引できる</t>
  </si>
  <si>
    <t>特に重視していることはない</t>
  </si>
  <si>
    <t>Q6</t>
  </si>
  <si>
    <t>問６　金融商品重視点／ＭＡ</t>
  </si>
  <si>
    <t>表頭:[Q7_a]問７－ａ　株式購入意向(SA)</t>
  </si>
  <si>
    <t>今後１年以内に購入したい</t>
  </si>
  <si>
    <t>時期は未定だが購入してみたい</t>
  </si>
  <si>
    <t>今のところ購入するつもりはない</t>
  </si>
  <si>
    <t>Q7_a</t>
  </si>
  <si>
    <t>問７－ａ　株式購入意向</t>
  </si>
  <si>
    <t>表頭:[Q7_b]問７－ｂ　投資信託購入意向(SA)</t>
  </si>
  <si>
    <t>Q7_b</t>
  </si>
  <si>
    <t>問７－ｂ　投資信託購入意向</t>
  </si>
  <si>
    <t>表頭:[Q7_c]問７－ｃ　公社債購入意向(SA)</t>
  </si>
  <si>
    <t>Q7_c</t>
  </si>
  <si>
    <t>問７－ｃ　公社債購入意向</t>
  </si>
  <si>
    <t>表頭:[Q8]問８　興味を持っている金融商品／ＭＡ(MA)</t>
  </si>
  <si>
    <t>興味を持っている金融商品はない</t>
  </si>
  <si>
    <t>Q8</t>
  </si>
  <si>
    <t>問８　興味を持っている金融商品／ＭＡ</t>
  </si>
  <si>
    <t>表頭:[Q9]問９　証券投資の必要有無(SA)</t>
  </si>
  <si>
    <t>必要だと思う</t>
  </si>
  <si>
    <t>必要とは思わない</t>
  </si>
  <si>
    <t>Q9</t>
  </si>
  <si>
    <t>問９　証券投資の必要有無</t>
  </si>
  <si>
    <t>表頭:[Q10]問１０　「証券投資が必要」理由／ＭＡ(MA)</t>
  </si>
  <si>
    <t xml:space="preserve">    アイテム条件:Q9(1)</t>
  </si>
  <si>
    <t>将来・老後の生活資金として準備できる</t>
  </si>
  <si>
    <t>現在の保有額では将来の生活に不安</t>
  </si>
  <si>
    <t>預貯金だけでは十分利息を期待できない</t>
  </si>
  <si>
    <t>将来のインフレに備えることができる</t>
  </si>
  <si>
    <t>特に理由はない</t>
  </si>
  <si>
    <t>Q10</t>
  </si>
  <si>
    <t>問１０　「証券投資が必要」理由／ＭＡ</t>
  </si>
  <si>
    <t>Q9(1)</t>
  </si>
  <si>
    <t>表頭:[Q11]問１１　習得したい証券投資の知識／ＭＡ(MA)</t>
  </si>
  <si>
    <t>口座開設や金融商品の売買方法</t>
  </si>
  <si>
    <t>投資対象商品の種類や仕組みやリスク</t>
  </si>
  <si>
    <t>投資者のノーハウややり方や投資額</t>
  </si>
  <si>
    <t>自分に適した投資の商品・スタイル</t>
  </si>
  <si>
    <t>証券税制の仕組み（NISA・つみたてNISAを含む）</t>
  </si>
  <si>
    <t>経済に関する全般的な知識</t>
  </si>
  <si>
    <t>投資のリスクを減らす方法</t>
  </si>
  <si>
    <t>投資をしている人達の成功談・失敗談</t>
  </si>
  <si>
    <t>投資を始めるにはどの程度の資金が必要か</t>
  </si>
  <si>
    <t>知識は必要ない</t>
  </si>
  <si>
    <t>わからない</t>
  </si>
  <si>
    <t>Q11</t>
  </si>
  <si>
    <t>問１１　習得したい証券投資の知識／ＭＡ</t>
  </si>
  <si>
    <t>表頭:[Q12]問１２　証券投資に関する知識の習得方法／ＭＡ(MA)</t>
  </si>
  <si>
    <t>中立機関の無料セミナーへの参加</t>
  </si>
  <si>
    <t>金融機関などが実施するセミナーへの参加</t>
  </si>
  <si>
    <t>証券会社や金融機関などの担当者からの説明</t>
  </si>
  <si>
    <t>証券会社や金融機関などの冊子やパンフ</t>
  </si>
  <si>
    <t>金融専門誌や書籍</t>
  </si>
  <si>
    <t>ＰＣやタブレットのインターネット</t>
  </si>
  <si>
    <t>スマホのインターネット</t>
  </si>
  <si>
    <t>新聞やテレビ、ラジオ</t>
  </si>
  <si>
    <t>周囲の投資経験者からの意見</t>
  </si>
  <si>
    <t>Q12</t>
  </si>
  <si>
    <t>問１２　証券投資に関する知識の習得方法／ＭＡ</t>
  </si>
  <si>
    <t>表頭:[Q13]問１３　「証券投資は必要ない」理由／ＭＡ(MA)</t>
  </si>
  <si>
    <t xml:space="preserve">    アイテム条件:Q9(2)</t>
  </si>
  <si>
    <t>損する可能性がある</t>
  </si>
  <si>
    <t>価格の変動に神経を使うのが嫌</t>
  </si>
  <si>
    <t>ギャンブルのようなもの</t>
  </si>
  <si>
    <t>証券投資をするためのまとまった資金がない</t>
  </si>
  <si>
    <t>金融や投資に関する知識を持っていない</t>
  </si>
  <si>
    <t>周りに証券投資をしている人がいない</t>
  </si>
  <si>
    <t>将来・老後の生活資金は十分持っている</t>
  </si>
  <si>
    <t>Q13</t>
  </si>
  <si>
    <t>問１３　「証券投資は必要ない」理由／ＭＡ</t>
  </si>
  <si>
    <t>Q9(2)</t>
  </si>
  <si>
    <t>表頭:[Q14]問１４　2019年以前と比べたコロナ拡大による有価証券に関する意識や行動の変化(SA)</t>
  </si>
  <si>
    <t>有価証券取引を始めた</t>
  </si>
  <si>
    <t>有価証券取引を再開した（再開しようと思っている）</t>
  </si>
  <si>
    <t>前から取引を行っており特段の変化はない（取引を続けようと思っている）</t>
  </si>
  <si>
    <t>有価証券取引をやめた（やめようと思っている）</t>
  </si>
  <si>
    <t>有価証券取引を始めるために、勉強を始めた（勉強を始めようと思っている）</t>
  </si>
  <si>
    <t>有価証券取引に興味はなく、有価証券を保有するつもりもない</t>
  </si>
  <si>
    <t>Q14</t>
  </si>
  <si>
    <t>問１４　2019年以前と比べたコロナ拡大による有価証券に関する意識や行動の変化</t>
  </si>
  <si>
    <t>表頭:[Q15]問１５　証券投資教育の有無(SA)</t>
  </si>
  <si>
    <t>受けたことがある</t>
  </si>
  <si>
    <t>受けたと思うが、あまり覚えていない</t>
  </si>
  <si>
    <t>受けていない</t>
  </si>
  <si>
    <t>Q15</t>
  </si>
  <si>
    <t>問１５　証券投資教育の有無</t>
  </si>
  <si>
    <t>表頭:[Q16]問１６　金融の基礎知識や経済の仕組みを学び始めるべき時期(SA)</t>
  </si>
  <si>
    <t>小学校入学前</t>
  </si>
  <si>
    <t>小学校</t>
  </si>
  <si>
    <t>中学校</t>
  </si>
  <si>
    <t>高等学校</t>
  </si>
  <si>
    <t>大学・専門学校</t>
  </si>
  <si>
    <t>社会人</t>
  </si>
  <si>
    <t>必要ない</t>
  </si>
  <si>
    <t>Q16</t>
  </si>
  <si>
    <t>問１６　金融の基礎知識や経済の仕組みを学び始めるべき時期</t>
  </si>
  <si>
    <t>表頭:[Q17]問１７　証券投資全般のイメージ／ＭＡ(MA)</t>
  </si>
  <si>
    <t>資産を増やす</t>
  </si>
  <si>
    <t>将来・老後の生活資金の蓄えに役立つ</t>
  </si>
  <si>
    <t>勉強になる</t>
  </si>
  <si>
    <t>社会貢献に役立つ</t>
  </si>
  <si>
    <t>面白そう</t>
  </si>
  <si>
    <t>難しい</t>
  </si>
  <si>
    <t>お金持ちがやるもの</t>
  </si>
  <si>
    <t>なんとなく怖い</t>
  </si>
  <si>
    <t>しつこく勧誘される</t>
  </si>
  <si>
    <t>Q17</t>
  </si>
  <si>
    <t>問１７　証券投資全般のイメージ／ＭＡ</t>
  </si>
  <si>
    <t>表頭:[Q18]問１８　証券投資を行ううえで、特に強化すべき点／ＭＡ(MA)</t>
  </si>
  <si>
    <t>不公正な取引などへの厳格な対応</t>
  </si>
  <si>
    <t>高齢者などへの適切な勧誘ルール</t>
  </si>
  <si>
    <t>悪質な業者・営業員の排除</t>
  </si>
  <si>
    <t>上場企業に対するチェック機能の強化</t>
  </si>
  <si>
    <t>金融・証券に関する知識習得の支援</t>
  </si>
  <si>
    <t>金融商品の無料相談窓口の提供</t>
  </si>
  <si>
    <t>購入後のアフターフォロー</t>
  </si>
  <si>
    <t>Q18</t>
  </si>
  <si>
    <t>問１８　証券投資を行ううえで、特に強化すべき点／ＭＡ</t>
  </si>
  <si>
    <t>表頭:[Q19]問１９　「長期投資」・「積立投資」・「分散投資」がリスクを減らすのに有効ということの認知(SA)</t>
  </si>
  <si>
    <t>知っている</t>
  </si>
  <si>
    <t>聞いたことはあるが、詳しくは知らない</t>
  </si>
  <si>
    <t>知らない（聞いたこともない）</t>
  </si>
  <si>
    <t>Q19</t>
  </si>
  <si>
    <t>問１９　「長期投資」・「積立投資」・「分散投資」がリスクを減らすのに有効ということの認知</t>
  </si>
  <si>
    <t>表頭:[Q20]問２０　認知度「ＥＳＧ投資」(SA)</t>
  </si>
  <si>
    <t>内容を知っており、ESG関連金融商品に投資したことがある</t>
  </si>
  <si>
    <t>内容を知っており興味もあるが、ESG投資を行ったことはない</t>
  </si>
  <si>
    <t>内容は知っているが、特に興味はない</t>
  </si>
  <si>
    <t>ESG投資という手法があることは知っているが、内容まではよく知らない</t>
  </si>
  <si>
    <t>Q20</t>
  </si>
  <si>
    <t>問２０　認知度「ＥＳＧ投資」</t>
  </si>
  <si>
    <t>表頭:[Q21_A]問２１－Ａ　認知度　証券取引等監視委員会(SA)</t>
  </si>
  <si>
    <t>業務内容を含め知っている</t>
  </si>
  <si>
    <t>名前を知っている程度</t>
  </si>
  <si>
    <t>知らない</t>
  </si>
  <si>
    <t>Q21_A</t>
  </si>
  <si>
    <t>問２１－Ａ　認知度　証券取引等監視委員会</t>
  </si>
  <si>
    <t>表頭:[Q21_B]問２１－Ｂ　認知度　日本投資者保護基金(SA)</t>
  </si>
  <si>
    <t>Q21_B</t>
  </si>
  <si>
    <t>問２１－Ｂ　認知度　日本投資者保護基金</t>
  </si>
  <si>
    <t>表頭:[Q21_C]問２１－Ｃ　認知度　日本証券業協会(SA)</t>
  </si>
  <si>
    <t>Q21_C</t>
  </si>
  <si>
    <t>問２１－Ｃ　認知度　日本証券業協会</t>
  </si>
  <si>
    <t>表頭:[Q21_D]問２１－Ｄ　認知度　東京証券取引所(SA)</t>
  </si>
  <si>
    <t>Q21_D</t>
  </si>
  <si>
    <t>問２１－Ｄ　認知度　東京証券取引所</t>
  </si>
  <si>
    <t>表頭:[Q21_E]問２１－Ｅ　認知度　証券・金融商品あっせん相談センター(SA)</t>
  </si>
  <si>
    <t>Q21_E</t>
  </si>
  <si>
    <t>問２１－Ｅ　認知度　証券・金融商品あっせん相談センター</t>
  </si>
  <si>
    <t>表頭:[Q22]問２２　認知度　「証券投資の日」(SA)</t>
  </si>
  <si>
    <t>名前を聞いたことがある</t>
  </si>
  <si>
    <t>はじめて聞いた</t>
  </si>
  <si>
    <t>Q22</t>
  </si>
  <si>
    <t>問２２　認知度　「証券投資の日」</t>
  </si>
  <si>
    <t>表頭:[Q23]問２３　ＮＩＳＡ（小額投資非課税制度）認知(SA)</t>
  </si>
  <si>
    <t>口座を開設、投資あり</t>
  </si>
  <si>
    <t>口座を開設、投資なし</t>
  </si>
  <si>
    <t>内容理解済、今後開設したい</t>
  </si>
  <si>
    <t>内容理解済、開設意向なし</t>
  </si>
  <si>
    <t>聞いたことあり、興味がある</t>
  </si>
  <si>
    <t>聞いたことあり、興味はない</t>
  </si>
  <si>
    <t>Q23</t>
  </si>
  <si>
    <t>問２３　ＮＩＳＡ（小額投資非課税制度）認知</t>
  </si>
  <si>
    <t>表頭:[NQ23]問２３－１　ＮＩＳＡ口座投資金額(SA)</t>
  </si>
  <si>
    <t xml:space="preserve">    アイテム条件:Q23(1)</t>
  </si>
  <si>
    <t>０～１０万円未満</t>
  </si>
  <si>
    <t>１０～２０万円未満</t>
  </si>
  <si>
    <t>２０～５０万円未満</t>
  </si>
  <si>
    <t>５０～１００万円未満</t>
  </si>
  <si>
    <t>１００～１５０万円未満</t>
  </si>
  <si>
    <t>１５０～２００万円未満</t>
  </si>
  <si>
    <t>２００万円以上</t>
  </si>
  <si>
    <t>NQ23</t>
  </si>
  <si>
    <t>問２３－１　ＮＩＳＡ口座投資金額</t>
  </si>
  <si>
    <t>Q23(1)</t>
  </si>
  <si>
    <t>表頭:[Q24]問２４　NISA口座を開設したがNISAで投資しなかった理由／ＭＡ(MA)</t>
  </si>
  <si>
    <t xml:space="preserve">    アイテム条件:Q23(2)</t>
  </si>
  <si>
    <t>市場動向から投資時期を見極めている</t>
  </si>
  <si>
    <t>投資商品を見極めているため</t>
  </si>
  <si>
    <t>投資する資金が確保できなかったため</t>
  </si>
  <si>
    <t>口座開設されるまでに投資意欲が減退</t>
  </si>
  <si>
    <t>営業員からの勧誘がなかったため</t>
  </si>
  <si>
    <t>非課税投資額が少額であるため</t>
  </si>
  <si>
    <t>投資商品を売却後も損益通算できない</t>
  </si>
  <si>
    <t>非課税投資額の枠を再投資に使えない</t>
  </si>
  <si>
    <t>ＮＩＳＡ口座開設したが株式投資を検討</t>
  </si>
  <si>
    <t>投資の方法が良く分からないため</t>
  </si>
  <si>
    <t>口座開設キャンペーンの景品が目的</t>
  </si>
  <si>
    <t>Q24</t>
  </si>
  <si>
    <t>問２４　NISA口座を開設したがNISAで投資しなかった理由／ＭＡ</t>
  </si>
  <si>
    <t>Q23(2)</t>
  </si>
  <si>
    <t>表頭:[Q25]問２５　NISA口座開設意向なし、NISA興味なしの理由／ＭＡ(MA)</t>
  </si>
  <si>
    <t xml:space="preserve">    アイテム条件:Q23(4,6)</t>
  </si>
  <si>
    <t>ＮＩＳＡについて良く分からない</t>
  </si>
  <si>
    <t>ＮＩＳＡ口座の開設手続が面倒</t>
  </si>
  <si>
    <t>ＮＩＳＡの非課税投資額が少額である</t>
  </si>
  <si>
    <t>投資商品を売却しても損益通算不可</t>
  </si>
  <si>
    <t>投資商品を売却しても再投資利用不可</t>
  </si>
  <si>
    <t>NISA口座と他口座の二重管理が面倒</t>
  </si>
  <si>
    <t>確定拠出年金利用のため投資資金不足</t>
  </si>
  <si>
    <t>持株会や相続などの商品のみを保有</t>
  </si>
  <si>
    <t>証券投資をするつもりがない</t>
  </si>
  <si>
    <t>Q25</t>
  </si>
  <si>
    <t>問２５　NISA口座開設意向なし、NISA興味なしの理由／ＭＡ</t>
  </si>
  <si>
    <t>Q23(4,6)</t>
  </si>
  <si>
    <t>表頭:[Q26]問２６　ＮＩＳＡ口座に興味はあるが、非開設の理由／ＭＡ(MA)</t>
  </si>
  <si>
    <t xml:space="preserve">    アイテム条件:Q23(5)</t>
  </si>
  <si>
    <t>NISA口座の開設手続が面倒である</t>
  </si>
  <si>
    <t>投資したい金融商品がNISA対象外</t>
  </si>
  <si>
    <t>NISAの非課税投資額が少額である</t>
  </si>
  <si>
    <t>確定拠出年金等の制度で投資をしたい</t>
  </si>
  <si>
    <t>つみたてNISA口座を開設又は開設予定</t>
  </si>
  <si>
    <t>Q26</t>
  </si>
  <si>
    <t>問２６　ＮＩＳＡ口座に興味はあるが、非開設の理由／ＭＡ</t>
  </si>
  <si>
    <t>Q23(5)</t>
  </si>
  <si>
    <t>表頭:[Q27]問２7　認知度　「つみたてＮＩＳＡ」(SA)</t>
  </si>
  <si>
    <t>口座を開設、口座で投資あり</t>
  </si>
  <si>
    <t>口座を開設、口座で投資なし</t>
  </si>
  <si>
    <t>内容理解済、今後口座開設したい</t>
  </si>
  <si>
    <t>内容理解済、口座開設意向なし</t>
  </si>
  <si>
    <t>聞いたことがあり、興味がある</t>
  </si>
  <si>
    <t>聞いたことはあるが、興味はない</t>
  </si>
  <si>
    <t>Q27</t>
  </si>
  <si>
    <t>問２7　認知度　「つみたてＮＩＳＡ」</t>
  </si>
  <si>
    <t>表頭:[NQ27]問２７－１　つみたてＮＩＳＡ口座投資金額(SA)</t>
  </si>
  <si>
    <t xml:space="preserve">    アイテム条件:Q27(1)</t>
  </si>
  <si>
    <t>NQ27</t>
  </si>
  <si>
    <t>問２７－１　つみたてＮＩＳＡ口座投資金額</t>
  </si>
  <si>
    <t>Q27(1)</t>
  </si>
  <si>
    <t>表頭:[Q28]問２８　認知度「2024年からのNISA制度の内容変更」(SA)</t>
  </si>
  <si>
    <t>内容も含めて知っている</t>
  </si>
  <si>
    <t>変更の内容はよくわからないが、聞いたことはある</t>
  </si>
  <si>
    <t>Q28</t>
  </si>
  <si>
    <t>問２８　認知度「2024年からのNISA制度の内容変更」</t>
  </si>
  <si>
    <t>表頭:[Q29]問２９　確定拠出年金制度の現在加入状況／ＭＡ(MA)</t>
  </si>
  <si>
    <t>企業型確定拠出年金に加入している</t>
  </si>
  <si>
    <t>iDeCoに加入している</t>
  </si>
  <si>
    <t>確定拠出年金に非加入、今後加入検討</t>
  </si>
  <si>
    <t>確定拠出年金に非加入、関心はある</t>
  </si>
  <si>
    <t>確定拠出年金に非加入、関心もない</t>
  </si>
  <si>
    <t>Q29</t>
  </si>
  <si>
    <t>問２９　確定拠出年金制度の現在加入状況／ＭＡ</t>
  </si>
  <si>
    <t>表頭:[Q30]問３０　「証券会社」認知／ＭＡ(MA)</t>
  </si>
  <si>
    <t>顧客株式等の売買注文の取り次ぎ</t>
  </si>
  <si>
    <t>自ら株式などの売買を行っている</t>
  </si>
  <si>
    <t>公社債や投資信託を販売</t>
  </si>
  <si>
    <t>企業の資金調達円滑化の支援</t>
  </si>
  <si>
    <t>投資セミナーを開催</t>
  </si>
  <si>
    <t>資産形成や相続に関する相談業務を実施</t>
  </si>
  <si>
    <t>顧客本位の業務運営の実現に向けた取組み</t>
  </si>
  <si>
    <t>顧客金銭・有価証券と自社固有資産の分別管理</t>
  </si>
  <si>
    <t>自己資本規制比率を維持</t>
  </si>
  <si>
    <t>行政や自主規制機関の検査</t>
  </si>
  <si>
    <t>上記の中で知っていることはない</t>
  </si>
  <si>
    <t>Q30</t>
  </si>
  <si>
    <t>問３０　「証券会社」認知／ＭＡ</t>
  </si>
  <si>
    <t>表頭:[Q31]問３１　証券会社のイメージ／ＭＡ(MA)</t>
  </si>
  <si>
    <t>積極的である</t>
  </si>
  <si>
    <t>身近である</t>
  </si>
  <si>
    <t>信頼できる</t>
  </si>
  <si>
    <t>社会の役に立つ</t>
  </si>
  <si>
    <t>経済情報を発信している</t>
  </si>
  <si>
    <t>将来性がある</t>
  </si>
  <si>
    <t>勧誘がしつこい</t>
  </si>
  <si>
    <t>敷居が高い</t>
  </si>
  <si>
    <t>あまり信頼できない</t>
  </si>
  <si>
    <t>Q31</t>
  </si>
  <si>
    <t>問３１　証券会社のイメージ／ＭＡ</t>
  </si>
  <si>
    <t>表頭:[Q32]問３２　証券会社の取引状況(SA)</t>
  </si>
  <si>
    <t>現在取引している</t>
  </si>
  <si>
    <t>以前取引していたが、現在していない</t>
  </si>
  <si>
    <t>これまでに取引したことがない</t>
  </si>
  <si>
    <t>Q32</t>
  </si>
  <si>
    <t>問３２　証券会社の取引状況</t>
  </si>
  <si>
    <t>表頭:[NQ32a]問３２＿１ａ　取引証券会社数(SA)</t>
  </si>
  <si>
    <t xml:space="preserve">    アイテム条件:Q32(1)</t>
  </si>
  <si>
    <t>１社</t>
  </si>
  <si>
    <t>２社</t>
  </si>
  <si>
    <t>３社</t>
  </si>
  <si>
    <t>４～５社</t>
  </si>
  <si>
    <t>６～１０社</t>
  </si>
  <si>
    <t>１１社以上</t>
  </si>
  <si>
    <t>NQ32a</t>
  </si>
  <si>
    <t>問３２＿１ａ　取引証券会社数</t>
  </si>
  <si>
    <t>Q32(1)</t>
  </si>
  <si>
    <t>表頭:[NQ32b]問３２＿１ｂ　特定口座開設社数(SA)</t>
  </si>
  <si>
    <t>０社</t>
  </si>
  <si>
    <t>NQ32b</t>
  </si>
  <si>
    <t>問３２＿１ｂ　特定口座開設社数</t>
  </si>
  <si>
    <t>表頭:[Q33]問３３　取引証券会社選択理由／ＭＡ(MA)</t>
  </si>
  <si>
    <t>信用のある会社</t>
  </si>
  <si>
    <t>立地が便利</t>
  </si>
  <si>
    <t>家族・親戚・友人・知人が勤めている</t>
  </si>
  <si>
    <t>営業員が良い情報を知らせてくれた</t>
  </si>
  <si>
    <t>親しみやすい、信頼できる営業員がいる</t>
  </si>
  <si>
    <t>家族・親戚・友人・知人が取引をしていた</t>
  </si>
  <si>
    <t>インターネット取引がある</t>
  </si>
  <si>
    <t>インターネット取引サイトが使い易い</t>
  </si>
  <si>
    <t>その会社でしか扱ってない商品がある</t>
  </si>
  <si>
    <t>売買手数料が安い等、取引条件が良い</t>
  </si>
  <si>
    <t>Q33</t>
  </si>
  <si>
    <t>問３３　取引証券会社選択理由／ＭＡ</t>
  </si>
  <si>
    <t>表頭:[Q34]問３４　証券会社との取引方法(SA)</t>
  </si>
  <si>
    <t>店頭営業員との対面、店舗等への電話</t>
  </si>
  <si>
    <t>ＰＣやタブレットからのネット取引</t>
  </si>
  <si>
    <t>スマホからのインターネット取引</t>
  </si>
  <si>
    <t>Q34</t>
  </si>
  <si>
    <t>問３４　証券会社との取引方法</t>
  </si>
  <si>
    <t>表頭:[Q35]問３５　証券会社との取引をやめた理由／MA(MA)</t>
  </si>
  <si>
    <t xml:space="preserve">    アイテム条件:Q32(2)</t>
  </si>
  <si>
    <t>以前損をした</t>
  </si>
  <si>
    <t>資金がなくなった</t>
  </si>
  <si>
    <t>証券会社のサービスがよくなかった</t>
  </si>
  <si>
    <t>証券会社との取引時間がなくなった</t>
  </si>
  <si>
    <t>担当していた営業員が代わった</t>
  </si>
  <si>
    <t>証券会社や担当者が信用できない</t>
  </si>
  <si>
    <t>銀行、投信会社との取引に変更した</t>
  </si>
  <si>
    <t>銀行や保険会社の金融商品に変更した</t>
  </si>
  <si>
    <t>金融資産保有額が目標に達成し運用不要</t>
  </si>
  <si>
    <t>Q35</t>
  </si>
  <si>
    <t>問３５　証券会社との取引をやめた理由／MA</t>
  </si>
  <si>
    <t>Q32(2)</t>
  </si>
  <si>
    <t>表頭:[Q36]問３６　証券会社と取引再開の条件／ＭＡ(MA)</t>
  </si>
  <si>
    <t>有価証券を購入する資金ができる</t>
  </si>
  <si>
    <t>証券投資の知識が増える</t>
  </si>
  <si>
    <t>興味のある商品やサービスの提供</t>
  </si>
  <si>
    <t>有価証券の購入手続きが簡単になる</t>
  </si>
  <si>
    <t>証券会社が自宅や勤務先近辺にできる</t>
  </si>
  <si>
    <t>休日や平日夜間に投資相談ができる</t>
  </si>
  <si>
    <t>証券会社の手数料が下がる</t>
  </si>
  <si>
    <t>信頼できる証券会社や担当者ができる</t>
  </si>
  <si>
    <t>NISAやつみたてNISAが使いやすくなる</t>
  </si>
  <si>
    <t>証券会社と取引するつもりはない</t>
  </si>
  <si>
    <t>Q36</t>
  </si>
  <si>
    <t>問３６　証券会社と取引再開の条件／ＭＡ</t>
  </si>
  <si>
    <t>表頭:[Q37]問３7　「株式」認知／ＭＡ(MA)</t>
  </si>
  <si>
    <t>株式会社が事業資金調達のために発行</t>
  </si>
  <si>
    <t>株式取引には上場と非上場がある</t>
  </si>
  <si>
    <t>株主は株主優待や配当金を受け取れる</t>
  </si>
  <si>
    <t>経営状態や資産価値を測る指標がある</t>
  </si>
  <si>
    <t>株式累積投資等少額投資方法もある</t>
  </si>
  <si>
    <t>公的年金は株式等で資産運用される</t>
  </si>
  <si>
    <t>Q37</t>
  </si>
  <si>
    <t>問３7　「株式」認知／ＭＡ</t>
  </si>
  <si>
    <t>表頭:[Q38]問３8　株式保有経験(SA)</t>
  </si>
  <si>
    <t>現在持っている</t>
  </si>
  <si>
    <t>以前持っていたが、現在持っていない</t>
  </si>
  <si>
    <t>これまでに持ったことがない</t>
  </si>
  <si>
    <t>Q38</t>
  </si>
  <si>
    <t>問３8　株式保有経験</t>
  </si>
  <si>
    <t>表頭:[NQ38]問３８－１　株式保有銘柄数(SA)</t>
  </si>
  <si>
    <t xml:space="preserve">    アイテム条件:Q38(1)</t>
  </si>
  <si>
    <t>１銘柄</t>
  </si>
  <si>
    <t>２銘柄</t>
  </si>
  <si>
    <t>３銘柄</t>
  </si>
  <si>
    <t>４銘柄</t>
  </si>
  <si>
    <t>５銘柄</t>
  </si>
  <si>
    <t>６銘柄</t>
  </si>
  <si>
    <t>７銘柄</t>
  </si>
  <si>
    <t>８銘柄</t>
  </si>
  <si>
    <t>９銘柄</t>
  </si>
  <si>
    <t>１０銘柄</t>
  </si>
  <si>
    <t>１１銘柄以上</t>
  </si>
  <si>
    <t>NQ38</t>
  </si>
  <si>
    <t>問３８－１　株式保有銘柄数</t>
  </si>
  <si>
    <t>Q38(1)</t>
  </si>
  <si>
    <t>表頭:[Q39]問３9　株式購入のきっかけ／ＭＡ(MA)</t>
  </si>
  <si>
    <t xml:space="preserve">    アイテム条件:Q38(1:2)</t>
  </si>
  <si>
    <t>証券会社に勧められて</t>
  </si>
  <si>
    <t>銀行に勧められて</t>
  </si>
  <si>
    <t>家族・親戚・友人・知人に勧められて</t>
  </si>
  <si>
    <t>相続で証券会社に口座を開設して</t>
  </si>
  <si>
    <t>株式に関する講演会を聞いて</t>
  </si>
  <si>
    <t>まとまった資金ができて</t>
  </si>
  <si>
    <t>従業員または役員持株会などに加入</t>
  </si>
  <si>
    <t>株式投資を取上げたテレビ番組を見て</t>
  </si>
  <si>
    <t>新聞等で株式投資に関する記事を見て</t>
  </si>
  <si>
    <t>ネットで株式投資に関する記事を見て</t>
  </si>
  <si>
    <t>証券会社の広告・ＤＭを見て</t>
  </si>
  <si>
    <t>ＮＩＳＡが始まって</t>
  </si>
  <si>
    <t>Q39</t>
  </si>
  <si>
    <t>問３9　株式購入のきっかけ／ＭＡ</t>
  </si>
  <si>
    <t>Q38(1:2)</t>
  </si>
  <si>
    <t>表頭:[Q40]問４０　株式購入理由／ＭＡ(MA)</t>
  </si>
  <si>
    <t>短期の値上がり益を期待して</t>
  </si>
  <si>
    <t>長期にわたっての資産運用</t>
  </si>
  <si>
    <t>配当がもらえる</t>
  </si>
  <si>
    <t>株主優待が受けられる</t>
  </si>
  <si>
    <t>その企業を応援できる</t>
  </si>
  <si>
    <t>株主総会で意見や質問ができる</t>
  </si>
  <si>
    <t>従業員または役員持株会に加入した</t>
  </si>
  <si>
    <t>ＮＩＳＡで資産形成の開始</t>
  </si>
  <si>
    <t>Q40</t>
  </si>
  <si>
    <t>問４０　株式購入理由／ＭＡ</t>
  </si>
  <si>
    <t>表頭:[Q41]問４１　株式投資の不満点／ＭＡ(MA)</t>
  </si>
  <si>
    <t>期待したほどの配当がなかった</t>
  </si>
  <si>
    <t>証券会社からの情報提供が不十分</t>
  </si>
  <si>
    <t>証券会社からの連絡に振り回された</t>
  </si>
  <si>
    <t>発行会社からの情報が不十分</t>
  </si>
  <si>
    <t>手数料が高い</t>
  </si>
  <si>
    <t>手数料体系が複雑</t>
  </si>
  <si>
    <t>税金が高い</t>
  </si>
  <si>
    <t>値下がりで損をした</t>
  </si>
  <si>
    <t>ＮＩＳＡの使い勝手が悪い</t>
  </si>
  <si>
    <t>夜間に売買が行えない</t>
  </si>
  <si>
    <t>不満に思ったことはない</t>
  </si>
  <si>
    <t>Q41</t>
  </si>
  <si>
    <t>問４１　株式投資の不満点／ＭＡ</t>
  </si>
  <si>
    <t>表頭:[Q42]問４２　株主総会資料の書面交付の請求有無(SA)</t>
  </si>
  <si>
    <t>書面交付を請求するつもりはない</t>
  </si>
  <si>
    <t>書面交付を請求したい</t>
  </si>
  <si>
    <t>Q42</t>
  </si>
  <si>
    <t>問４２　株主総会資料の書面交付の請求有無</t>
  </si>
  <si>
    <t>表頭:[Q43]問４３　株式非購入理由／ＭＡ(MA)</t>
  </si>
  <si>
    <t xml:space="preserve">    アイテム条件:Q38(3)</t>
  </si>
  <si>
    <t>配当が少なく利回りが低い</t>
  </si>
  <si>
    <t>値下がりの危険がある</t>
  </si>
  <si>
    <t>株価の動きなどに神経を使うのが嫌</t>
  </si>
  <si>
    <t>購入手続きが煩雑そう</t>
  </si>
  <si>
    <t>株式投資をするほどの資金がなかった</t>
  </si>
  <si>
    <t>十分な知識をまだ持っていない</t>
  </si>
  <si>
    <t>職場の株式売買ルールが厳しい</t>
  </si>
  <si>
    <t>株式市場に良いイメージがなかった</t>
  </si>
  <si>
    <t>損をしたという人の話を聞いた</t>
  </si>
  <si>
    <t>株式に興味がない</t>
  </si>
  <si>
    <t>Q43</t>
  </si>
  <si>
    <t>問４３　株式非購入理由／ＭＡ</t>
  </si>
  <si>
    <t>Q38(3)</t>
  </si>
  <si>
    <t>表頭:[Q44]問４４　「投資信託」認知／ＭＡ(MA)</t>
  </si>
  <si>
    <t>証券会社以外の金融機関でも購入可能</t>
  </si>
  <si>
    <t>分配金を受け取れることがある</t>
  </si>
  <si>
    <t>専門家が投資・運用するもの</t>
  </si>
  <si>
    <t>公社債投資信託と株式投資信託に分けられる</t>
  </si>
  <si>
    <t>上場株式と同様に売買できる上場投資信託がある</t>
  </si>
  <si>
    <t>分散投資でリスクを減らすことが可能</t>
  </si>
  <si>
    <t>定時定額積立の累積投資方法もある</t>
  </si>
  <si>
    <t>Q44</t>
  </si>
  <si>
    <t>問４４　「投資信託」認知／ＭＡ</t>
  </si>
  <si>
    <t>表頭:[Q45]問４５　投資信託保有経験(SA)</t>
  </si>
  <si>
    <t>Q45</t>
  </si>
  <si>
    <t>問４５　投資信託保有経験</t>
  </si>
  <si>
    <t>表頭:[NQ45]問４５－１　投資信託保有銘柄数(SA)</t>
  </si>
  <si>
    <t xml:space="preserve">    アイテム条件:Q45(1)</t>
  </si>
  <si>
    <t>４～５銘柄</t>
  </si>
  <si>
    <t>６～１０銘柄</t>
  </si>
  <si>
    <t>NQ45</t>
  </si>
  <si>
    <t>問４５－１　投資信託保有銘柄数</t>
  </si>
  <si>
    <t>Q45(1)</t>
  </si>
  <si>
    <t>表頭:[Q46]問４６　投資信託購入経路／ＭＡ(MA)</t>
  </si>
  <si>
    <t xml:space="preserve">    アイテム条件:Q45(1:2)</t>
  </si>
  <si>
    <t>証券会社の店頭（電話注文、営業訪問の注文含む）</t>
  </si>
  <si>
    <t>証券会社のインターネット取引</t>
  </si>
  <si>
    <t>金融機関の店頭（電話注文、営業訪問の注文含む）</t>
  </si>
  <si>
    <t>金融機関のインターネット取引</t>
  </si>
  <si>
    <t>確定拠出年金制度</t>
  </si>
  <si>
    <t>Q46</t>
  </si>
  <si>
    <t>問４６　投資信託購入経路／ＭＡ</t>
  </si>
  <si>
    <t>Q45(1:2)</t>
  </si>
  <si>
    <t>表頭:[Q47]問４７　投資信託購入時考慮点／ＭＡ(MA)</t>
  </si>
  <si>
    <t>成長性や収益性の高さ</t>
  </si>
  <si>
    <t>リスクの低さや安定性</t>
  </si>
  <si>
    <t>分配金の頻度や運用実績</t>
  </si>
  <si>
    <t>商品内容のわかりやすさ</t>
  </si>
  <si>
    <t>商品のコンセプト</t>
  </si>
  <si>
    <t>手数料や信託報酬の水準</t>
  </si>
  <si>
    <t>評価会社による評価</t>
  </si>
  <si>
    <t>総資産額の大きさ</t>
  </si>
  <si>
    <t>特に考慮している点はない</t>
  </si>
  <si>
    <t>Q47</t>
  </si>
  <si>
    <t>問４７　投資信託購入時考慮点／ＭＡ</t>
  </si>
  <si>
    <t>表頭:[Q48]問４８　投資信託購入理由／ＭＡ(MA)</t>
  </si>
  <si>
    <t>短期の値上がりを期待して</t>
  </si>
  <si>
    <t>長期にわたっての資産運用として</t>
  </si>
  <si>
    <t>定期的に分配金が受け取れる</t>
  </si>
  <si>
    <t>積立て投資ができる</t>
  </si>
  <si>
    <t>比較的少額でも投資できる</t>
  </si>
  <si>
    <t>分散投資ができる</t>
  </si>
  <si>
    <t>投資信託購入を通じ社会貢献できる</t>
  </si>
  <si>
    <t>専門家の運用に期待できる</t>
  </si>
  <si>
    <t>知識収集に時間を費やす必要がない</t>
  </si>
  <si>
    <t>株式に比べて安心なイメージ</t>
  </si>
  <si>
    <t>NISAやつみたてNISAで資産形成の開始</t>
  </si>
  <si>
    <t>ｉＤｅＣｏで資産形成の開始</t>
  </si>
  <si>
    <t>Q48</t>
  </si>
  <si>
    <t>問４８　投資信託購入理由／ＭＡ</t>
  </si>
  <si>
    <t>表頭:[Q49]問４９　投資信託の不満点／ＭＡ(MA)</t>
  </si>
  <si>
    <t>期待したほどの分配金がない</t>
  </si>
  <si>
    <t>証券会社等からの情報提供が不十分</t>
  </si>
  <si>
    <t>証券会社等からの連絡に振り回された</t>
  </si>
  <si>
    <t>手数料・信託報酬が高い</t>
  </si>
  <si>
    <t>証券会社等の品揃えが少ない</t>
  </si>
  <si>
    <t>NISAやつみたてNISAの使い勝手が悪い</t>
  </si>
  <si>
    <t>似た商品が複数あり違いがわからない</t>
  </si>
  <si>
    <t>Q49</t>
  </si>
  <si>
    <t>問４９　投資信託の不満点／ＭＡ</t>
  </si>
  <si>
    <t>表頭:[Q50]問５０　投資信託非購入理由／ＭＡ(MA)</t>
  </si>
  <si>
    <t xml:space="preserve">    アイテム条件:Q45(3)</t>
  </si>
  <si>
    <t>分配金が少ない</t>
  </si>
  <si>
    <t>投資信託の値動きに神経を使うのが嫌</t>
  </si>
  <si>
    <t>投資信託を購入するほどの資金がなかった</t>
  </si>
  <si>
    <t>商品の仕組みが複雑</t>
  </si>
  <si>
    <t>証券会社等の担当者が信用できない</t>
  </si>
  <si>
    <t>投資信託に興味がないから</t>
  </si>
  <si>
    <t>Q50</t>
  </si>
  <si>
    <t>問５０　投資信託非購入理由／ＭＡ</t>
  </si>
  <si>
    <t>Q45(3)</t>
  </si>
  <si>
    <t>表頭:[Q51]問５１　「公社債」認知／ＭＡ(MA)</t>
  </si>
  <si>
    <t>国債、社債などがある</t>
  </si>
  <si>
    <t>保有時、利子受取・元本が償還される</t>
  </si>
  <si>
    <t>元利金支払いの確実性格付けがある</t>
  </si>
  <si>
    <t>国債には、個人向け国債がある</t>
  </si>
  <si>
    <t>配当金や譲渡損益と損益通算できる</t>
  </si>
  <si>
    <t>Q51</t>
  </si>
  <si>
    <t>問５１　「公社債」認知／ＭＡ</t>
  </si>
  <si>
    <t>表頭:[Q52]問５２　公社債保有経験(SA)</t>
  </si>
  <si>
    <t>Q52</t>
  </si>
  <si>
    <t>問５２　公社債保有経験</t>
  </si>
  <si>
    <t>表頭:[NQ52]問５２－１　公社債保有銘柄数(SA)</t>
  </si>
  <si>
    <t xml:space="preserve">    アイテム条件:Q52(1)</t>
  </si>
  <si>
    <t>６銘柄以上</t>
  </si>
  <si>
    <t>NQ52</t>
  </si>
  <si>
    <t>問５２－１　公社債保有銘柄数</t>
  </si>
  <si>
    <t>Q52(1)</t>
  </si>
  <si>
    <t>表頭:[Q53]問５３　公社債購入経路／ＭＡ(MA)</t>
  </si>
  <si>
    <t xml:space="preserve">    アイテム条件:Q52(1:2)</t>
  </si>
  <si>
    <t>Q53</t>
  </si>
  <si>
    <t>問５３　公社債購入経路／ＭＡ</t>
  </si>
  <si>
    <t>Q52(1:2)</t>
  </si>
  <si>
    <t>表頭:[Q54]問５４　公社債購入理由／ＭＡ(MA)</t>
  </si>
  <si>
    <t>預貯金に比べて利回りが有利</t>
  </si>
  <si>
    <t>比較的安全</t>
  </si>
  <si>
    <t>利息が途中で変わらない</t>
  </si>
  <si>
    <t>比較的換金しやすい</t>
  </si>
  <si>
    <t>手頃な金額でできる</t>
  </si>
  <si>
    <t>公社債の購入を通じ社会貢献ができる</t>
  </si>
  <si>
    <t>償還期間が手頃</t>
  </si>
  <si>
    <t>抽選などでプレゼントがもらえる</t>
  </si>
  <si>
    <t>Q54</t>
  </si>
  <si>
    <t>問５４　公社債購入理由／ＭＡ</t>
  </si>
  <si>
    <t>表頭:[Q55]問５５　公社債投資の不満点／ＭＡ(MA)</t>
  </si>
  <si>
    <t>期待したほどの利回りがない</t>
  </si>
  <si>
    <t>気配や価格がよくわからない</t>
  </si>
  <si>
    <t>すぐ売り切れて購入できなかった</t>
  </si>
  <si>
    <t>償還前に売却しづらい</t>
  </si>
  <si>
    <t>Q55</t>
  </si>
  <si>
    <t>問５５　公社債投資の不満点／ＭＡ</t>
  </si>
  <si>
    <t>表頭:[Q56]問５６　公社債非購入理由／ＭＡ(MA)</t>
  </si>
  <si>
    <t xml:space="preserve">    アイテム条件:Q52(3)</t>
  </si>
  <si>
    <t>利回りが低い</t>
  </si>
  <si>
    <t>公社債の値動きに神経を使うのが嫌</t>
  </si>
  <si>
    <t>公社債を購入するほどの資金がなかった</t>
  </si>
  <si>
    <t>公社債に興味がない</t>
  </si>
  <si>
    <t>Q56</t>
  </si>
  <si>
    <t>問５６　公社債非購入理由／ＭＡ</t>
  </si>
  <si>
    <t>Q52(3)</t>
  </si>
  <si>
    <t>表頭:[F1]Ｆ１　性別(SA)</t>
  </si>
  <si>
    <t>F1</t>
  </si>
  <si>
    <t>Ｆ１　性別</t>
  </si>
  <si>
    <t>表頭:[F2]Ｆ２　年齢(SA)</t>
  </si>
  <si>
    <t>２０～２４歳</t>
  </si>
  <si>
    <t>２５～２９歳</t>
  </si>
  <si>
    <t>３０～３４歳</t>
  </si>
  <si>
    <t>３５～３９歳</t>
  </si>
  <si>
    <t>４０～４４歳</t>
  </si>
  <si>
    <t>４５～４９歳</t>
  </si>
  <si>
    <t>５０～５４歳</t>
  </si>
  <si>
    <t>５５～５９歳</t>
  </si>
  <si>
    <t>６０～６４歳</t>
  </si>
  <si>
    <t>６５～６９歳</t>
  </si>
  <si>
    <t>７０～７４歳</t>
  </si>
  <si>
    <t>７５～７９歳</t>
  </si>
  <si>
    <t>８０～８４歳</t>
  </si>
  <si>
    <t>８５～８９歳</t>
  </si>
  <si>
    <t>９０歳以上</t>
  </si>
  <si>
    <t>(22)</t>
  </si>
  <si>
    <t>(27)</t>
  </si>
  <si>
    <t>(32)</t>
  </si>
  <si>
    <t>(37)</t>
  </si>
  <si>
    <t>(42)</t>
  </si>
  <si>
    <t>(47)</t>
  </si>
  <si>
    <t>(52)</t>
  </si>
  <si>
    <t>(57)</t>
  </si>
  <si>
    <t>(62)</t>
  </si>
  <si>
    <t>(67)</t>
  </si>
  <si>
    <t>(72)</t>
  </si>
  <si>
    <t>(77)</t>
  </si>
  <si>
    <t>(82)</t>
  </si>
  <si>
    <t>(87)</t>
  </si>
  <si>
    <t>(92)</t>
  </si>
  <si>
    <t>F2</t>
  </si>
  <si>
    <t>Ｆ２　年齢</t>
  </si>
  <si>
    <t>表頭:[F3]Ｆ３　配偶者(SA)</t>
  </si>
  <si>
    <t>あり</t>
  </si>
  <si>
    <t>なし</t>
  </si>
  <si>
    <t>F3</t>
  </si>
  <si>
    <t>Ｆ３　配偶者</t>
  </si>
  <si>
    <t>表頭:[F4]Ｆ４　職業(SA)</t>
  </si>
  <si>
    <t>自営業主</t>
  </si>
  <si>
    <t>自由業</t>
  </si>
  <si>
    <t>家族従業者</t>
  </si>
  <si>
    <t>常勤雇用（役員・管理職）</t>
  </si>
  <si>
    <t>常勤雇用（非管理職）</t>
  </si>
  <si>
    <t>契約社員・派遣社員</t>
  </si>
  <si>
    <t>パート・アルバイト・フリーター</t>
  </si>
  <si>
    <t>専業主婦・専業主夫</t>
  </si>
  <si>
    <t>無職・年金のみ</t>
  </si>
  <si>
    <t>学生</t>
  </si>
  <si>
    <t>F4</t>
  </si>
  <si>
    <t>Ｆ４　職業</t>
  </si>
  <si>
    <t>表頭:[F5]Ｆ５　主な収入源(SA)</t>
  </si>
  <si>
    <t>給与所得</t>
  </si>
  <si>
    <t>事業所得</t>
  </si>
  <si>
    <t>利子・配当</t>
  </si>
  <si>
    <t>貯蓄の取り崩し</t>
  </si>
  <si>
    <t>家賃・地代</t>
  </si>
  <si>
    <t>恩給・年金</t>
  </si>
  <si>
    <t>特に収入はない</t>
  </si>
  <si>
    <t>F5</t>
  </si>
  <si>
    <t>Ｆ５　主な収入源</t>
  </si>
  <si>
    <t>表頭:[F6]Ｆ６　税込み年収(SA)</t>
  </si>
  <si>
    <t>１００万円未満</t>
  </si>
  <si>
    <t>１００～２００万円未満</t>
  </si>
  <si>
    <t>２００～３００万円未満</t>
  </si>
  <si>
    <t>３００～４００万円未満</t>
  </si>
  <si>
    <t>４００～５００万円未満</t>
  </si>
  <si>
    <t>５００～７００万円未満</t>
  </si>
  <si>
    <t>７００～１０００万円未満</t>
  </si>
  <si>
    <t>１０００～１５００万円未満</t>
  </si>
  <si>
    <t>１５００～２０００万円未満</t>
  </si>
  <si>
    <t>２０００万円以上</t>
  </si>
  <si>
    <t>(50)</t>
  </si>
  <si>
    <t>(150)</t>
  </si>
  <si>
    <t>(250)</t>
  </si>
  <si>
    <t>(350)</t>
  </si>
  <si>
    <t>(450)</t>
  </si>
  <si>
    <t>(600)</t>
  </si>
  <si>
    <t>(850)</t>
  </si>
  <si>
    <t>(1250)</t>
  </si>
  <si>
    <t>(1750)</t>
  </si>
  <si>
    <t>(2250)</t>
  </si>
  <si>
    <t>F6</t>
  </si>
  <si>
    <t>Ｆ６　税込み年収</t>
  </si>
  <si>
    <t>表頭:[F7]Ｆ７　講読新聞／ＭＡ(MA)</t>
  </si>
  <si>
    <t>朝日新聞</t>
  </si>
  <si>
    <t>読売新聞</t>
  </si>
  <si>
    <t>毎日新聞</t>
  </si>
  <si>
    <t>産経新聞</t>
  </si>
  <si>
    <t>日本経済新聞</t>
  </si>
  <si>
    <t>地方紙</t>
  </si>
  <si>
    <t>スポーツ新聞</t>
  </si>
  <si>
    <t>現在読んでいる新聞は特にない</t>
  </si>
  <si>
    <t>F7</t>
  </si>
  <si>
    <t>Ｆ７　講読新聞／ＭＡ</t>
  </si>
  <si>
    <t>表頭:[F8]Ｆ８　世帯主との続柄(SA)</t>
  </si>
  <si>
    <t>世帯主本人</t>
  </si>
  <si>
    <t>世帯主の配偶者</t>
  </si>
  <si>
    <t>世帯主の子</t>
  </si>
  <si>
    <t>世帯主の親</t>
  </si>
  <si>
    <t>世帯主の孫</t>
  </si>
  <si>
    <t>F8</t>
  </si>
  <si>
    <t>Ｆ８　世帯主との続柄</t>
  </si>
  <si>
    <t>表頭:[F9]Ｆ９　住居(SA)</t>
  </si>
  <si>
    <t>戸建ての持ち家</t>
  </si>
  <si>
    <t>その他の持ち家（マンションなど）</t>
  </si>
  <si>
    <t>賃貸住宅（公社、民間など）</t>
  </si>
  <si>
    <t>給与住宅（官舎、社宅）</t>
  </si>
  <si>
    <t>間借り</t>
  </si>
  <si>
    <t>F9</t>
  </si>
  <si>
    <t>Ｆ９　住居</t>
  </si>
  <si>
    <t>表頭:[F10]Ｆ１０　世帯人数(SA)</t>
  </si>
  <si>
    <t>１人（単身世帯）</t>
  </si>
  <si>
    <t>２人</t>
  </si>
  <si>
    <t>３人</t>
  </si>
  <si>
    <t>４人</t>
  </si>
  <si>
    <t>５人</t>
  </si>
  <si>
    <t>６人</t>
  </si>
  <si>
    <t>７人</t>
  </si>
  <si>
    <t>８人</t>
  </si>
  <si>
    <t>９人以上</t>
  </si>
  <si>
    <t>(1)</t>
  </si>
  <si>
    <t>(2)</t>
  </si>
  <si>
    <t>(3)</t>
  </si>
  <si>
    <t>(4)</t>
  </si>
  <si>
    <t>(6)</t>
  </si>
  <si>
    <t>(7)</t>
  </si>
  <si>
    <t>(8)</t>
  </si>
  <si>
    <t>(9)</t>
  </si>
  <si>
    <t>F10</t>
  </si>
  <si>
    <t>Ｆ１０　世帯人数</t>
  </si>
  <si>
    <t>表頭:[F11]Ｆ１１　２０歳未満の子供・孫の人数（働いている者は除く）(SA)</t>
  </si>
  <si>
    <t>０人</t>
  </si>
  <si>
    <t>１人</t>
  </si>
  <si>
    <t>５人以上</t>
  </si>
  <si>
    <t>(0)</t>
  </si>
  <si>
    <t>F11</t>
  </si>
  <si>
    <t>Ｆ１１　２０歳未満の子供・孫の人数（働いている者は除く）</t>
  </si>
  <si>
    <t>表頭:[F12]Ｆ１２　世帯税込み年収(SA)</t>
  </si>
  <si>
    <t>F12</t>
  </si>
  <si>
    <t>Ｆ１２　世帯税込み年収</t>
  </si>
  <si>
    <t>表頭:[F14]Ｆ１４　今後のアンケート協力(SA)</t>
  </si>
  <si>
    <t>はい</t>
  </si>
  <si>
    <t>いいえ</t>
  </si>
  <si>
    <t>F14</t>
  </si>
  <si>
    <t>Ｆ１４　今後のアンケート協力</t>
  </si>
  <si>
    <t>表頭:[都道府県]都道府県(SA)</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</si>
  <si>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</si>
  <si>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</si>
  <si>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</si>
  <si>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</si>
  <si>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</si>
  <si>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</si>
  <si>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</si>
  <si>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</si>
  <si>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</si>
  <si>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</si>
  <si>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</si>
  <si>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</si>
  <si>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</si>
  <si>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</si>
  <si>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</si>
  <si>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</si>
  <si>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</si>
  <si>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</si>
  <si>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</si>
  <si>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</si>
  <si>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</si>
  <si>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</si>
  <si>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</si>
  <si>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</si>
  <si>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</si>
  <si>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</si>
  <si>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</si>
  <si>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</si>
  <si>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</si>
  <si>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</si>
  <si>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</si>
  <si>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</si>
  <si>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</si>
  <si>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</si>
  <si>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</si>
  <si>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</si>
  <si>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</si>
  <si>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</si>
  <si>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</si>
  <si>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</si>
  <si>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</si>
  <si>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</si>
  <si>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</si>
  <si>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</si>
  <si>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</si>
  <si>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</si>
  <si>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</si>
  <si>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</si>
  <si>
    <t>表頭:[層別]層別(SA)</t>
  </si>
  <si>
    <t>２１大都市</t>
  </si>
  <si>
    <t>１５万人以上の都市</t>
  </si>
  <si>
    <t>５～１５万人未満の都市</t>
  </si>
  <si>
    <t>５万人未満の都市</t>
  </si>
  <si>
    <t>郡部</t>
  </si>
  <si>
    <t>上記以外</t>
  </si>
  <si>
    <t>層別</t>
  </si>
  <si>
    <t>表頭:[地域]地域(SA)</t>
  </si>
  <si>
    <t>東北</t>
  </si>
  <si>
    <t>関東</t>
  </si>
  <si>
    <t>京浜</t>
  </si>
  <si>
    <t>甲信越</t>
  </si>
  <si>
    <t>北陸</t>
  </si>
  <si>
    <t>東海</t>
  </si>
  <si>
    <t>近畿</t>
  </si>
  <si>
    <t>阪神</t>
  </si>
  <si>
    <t>中国</t>
  </si>
  <si>
    <t>四国</t>
  </si>
  <si>
    <t>九州</t>
  </si>
  <si>
    <t>沖縄</t>
  </si>
  <si>
    <t>地域</t>
  </si>
  <si>
    <t>証券投資に関する全国調査（2021年6月・7月）</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</si>
</sst>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
    <numFmt numFmtId="177" formatCode="##0;\-##0;\-"/>
    <numFmt numFmtId="178" formatCode="#,###,##0.0"/>
  </numFmts>
  <fonts count="9" x14ac:knownFonts="1">
    <font>
      <sz val="11"/>
      <color theme="1"/>
      <name val="游ゴシック"/>
      <family val="2"/>
      <scheme val="minor"/>
    </font>
    <font>
      <sz val="9"/>
      <color theme="1"/>
      <name val="Meiryo UI"/>
      <family val="3"/>
      <charset val="128"/>
    </font>
    <font>
      <b/>
      <sz val="9"/>
      <color theme="1"/>
      <name val="Meiryo UI"/>
      <family val="3"/>
      <charset val="128"/>
    </font>
    <font>
      <sz val="9"/>
      <color rgb="FF0000FF"/>
      <name val="Meiryo UI"/>
      <family val="3"/>
      <charset val="128"/>
    </font>
    <font>
      <u/>
      <sz val="9"/>
      <color rgb="FF0000FF"/>
      <name val="Meiryo UI"/>
      <family val="3"/>
      <charset val="128"/>
    </font>
    <font>
      <sz val="6"/>
      <name val="游ゴシック"/>
      <family val="3"/>
      <charset val="128"/>
      <scheme val="minor"/>
    </font>
    <font>
      <sz val="11"/>
      <name val="ＭＳ Ｐゴシック"/>
      <family val="3"/>
      <charset val="128"/>
    </font>
    <font>
      <u/>
      <sz val="18"/>
      <name val="Meiryo UI"/>
      <family val="3"/>
      <charset val="128"/>
    </font>
    <font>
      <sz val="6"/>
      <name val="Meiryo UI"/>
      <family val="2"/>
      <charset val="128"/>
    </font>
  </fonts>
  <fills count="4">
    <fill>
      <patternFill patternType="none"/>
    </fill>
    <fill>
      <patternFill patternType="gray125"/>
    </fill>
    <fill>
      <patternFill patternType="solid">
        <fgColor rgb="FFFFFFFF"/>
        <bgColor indexed="64"/>
      </patternFill>
    </fill>
    <fill>
      <patternFill patternType="solid">
        <fgColor rgb="FFDAEEF3"/>
        <bgColor indexed="64"/>
      </patternFill>
    </fill>
  </fills>
  <borders count="38">
    <border>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bottom/>
      <diagonal/>
    </border>
    <border>
      <left style="thin">
        <color indexed="64"/>
      </left>
      <right/>
      <top/>
      <bottom/>
      <diagonal/>
    </border>
    <border>
      <left/>
      <right style="hair">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lignment vertical="center"/>
    </xf>
  </cellStyleXfs>
  <cellXfs count="106">
    <xf numFmtId="0" fontId="0" fillId="0" borderId="0" xfId="0"/>
    <xf numFmtId="176" fontId="1" fillId="2" borderId="1" xfId="0" applyNumberFormat="1" applyFont="1" applyFill="1" applyBorder="1"/>
    <xf numFmtId="178" fontId="2" fillId="2" borderId="2" xfId="0" applyNumberFormat="1" applyFont="1" applyFill="1" applyBorder="1"/>
    <xf numFmtId="177" fontId="2" fillId="2" borderId="2" xfId="0" applyNumberFormat="1" applyFont="1" applyFill="1" applyBorder="1"/>
    <xf numFmtId="176" fontId="1" fillId="2" borderId="3" xfId="0" applyNumberFormat="1" applyFont="1" applyFill="1" applyBorder="1"/>
    <xf numFmtId="49" fontId="1" fillId="2" borderId="4" xfId="0" applyNumberFormat="1" applyFont="1" applyFill="1" applyBorder="1" applyAlignment="1">
      <alignment horizontal="left" wrapText="1"/>
    </xf>
    <xf numFmtId="0" fontId="1" fillId="2" borderId="5" xfId="0" applyFont="1" applyFill="1" applyBorder="1"/>
    <xf numFmtId="176" fontId="1" fillId="2" borderId="6" xfId="0" applyNumberFormat="1" applyFont="1" applyFill="1" applyBorder="1"/>
    <xf numFmtId="176" fontId="1" fillId="2" borderId="7" xfId="0" applyNumberFormat="1" applyFont="1" applyFill="1" applyBorder="1"/>
    <xf numFmtId="178" fontId="2" fillId="2" borderId="8" xfId="0" applyNumberFormat="1" applyFont="1" applyFill="1" applyBorder="1"/>
    <xf numFmtId="0" fontId="1" fillId="2" borderId="0" xfId="0" applyFont="1" applyFill="1"/>
    <xf numFmtId="0" fontId="1" fillId="2" borderId="9" xfId="0" applyFont="1" applyFill="1" applyBorder="1"/>
    <xf numFmtId="178" fontId="2" fillId="2" borderId="10" xfId="0" applyNumberFormat="1" applyFont="1" applyFill="1" applyBorder="1"/>
    <xf numFmtId="176" fontId="1" fillId="2" borderId="11" xfId="0" applyNumberFormat="1" applyFont="1" applyFill="1" applyBorder="1"/>
    <xf numFmtId="178" fontId="1" fillId="2" borderId="1" xfId="0" applyNumberFormat="1" applyFont="1" applyFill="1" applyBorder="1"/>
    <xf numFmtId="178" fontId="2" fillId="2" borderId="12" xfId="0" applyNumberFormat="1" applyFont="1" applyFill="1" applyBorder="1"/>
    <xf numFmtId="49" fontId="1" fillId="2" borderId="3" xfId="0" applyNumberFormat="1" applyFont="1" applyFill="1" applyBorder="1" applyAlignment="1">
      <alignment horizontal="left" vertical="top" wrapText="1"/>
    </xf>
    <xf numFmtId="0" fontId="1" fillId="2" borderId="13" xfId="0" applyFont="1" applyFill="1" applyBorder="1"/>
    <xf numFmtId="177" fontId="1" fillId="2" borderId="1" xfId="0" applyNumberFormat="1" applyFont="1" applyFill="1" applyBorder="1"/>
    <xf numFmtId="178" fontId="1" fillId="2" borderId="3" xfId="0" applyNumberFormat="1" applyFont="1" applyFill="1" applyBorder="1"/>
    <xf numFmtId="176" fontId="1" fillId="2" borderId="2" xfId="0" applyNumberFormat="1" applyFont="1" applyFill="1" applyBorder="1"/>
    <xf numFmtId="177" fontId="2" fillId="2" borderId="12" xfId="0" applyNumberFormat="1" applyFont="1" applyFill="1" applyBorder="1"/>
    <xf numFmtId="0" fontId="1" fillId="2" borderId="15" xfId="0" applyFont="1" applyFill="1" applyBorder="1"/>
    <xf numFmtId="176" fontId="1" fillId="2" borderId="16" xfId="0" applyNumberFormat="1" applyFont="1" applyFill="1" applyBorder="1"/>
    <xf numFmtId="49" fontId="1" fillId="2" borderId="14" xfId="0" applyNumberFormat="1" applyFont="1" applyFill="1" applyBorder="1" applyAlignment="1">
      <alignment horizontal="left" wrapText="1"/>
    </xf>
    <xf numFmtId="178" fontId="1" fillId="2" borderId="2" xfId="0" applyNumberFormat="1" applyFont="1" applyFill="1" applyBorder="1"/>
    <xf numFmtId="176" fontId="1" fillId="2" borderId="17" xfId="0" applyNumberFormat="1" applyFont="1" applyFill="1" applyBorder="1"/>
    <xf numFmtId="0" fontId="1" fillId="2" borderId="1" xfId="0" applyFont="1" applyFill="1" applyBorder="1" applyAlignment="1">
      <alignment horizontal="right"/>
    </xf>
    <xf numFmtId="0" fontId="1" fillId="2" borderId="11" xfId="0" applyFont="1" applyFill="1" applyBorder="1" applyAlignment="1">
      <alignment horizontal="right"/>
    </xf>
    <xf numFmtId="178" fontId="1" fillId="2" borderId="11" xfId="0" applyNumberFormat="1" applyFont="1" applyFill="1" applyBorder="1"/>
    <xf numFmtId="176" fontId="1" fillId="2" borderId="18" xfId="0" applyNumberFormat="1" applyFont="1" applyFill="1" applyBorder="1"/>
    <xf numFmtId="0" fontId="1" fillId="0" borderId="0" xfId="0" applyFont="1" applyAlignment="1"/>
    <xf numFmtId="177" fontId="1" fillId="2" borderId="11" xfId="0" applyNumberFormat="1" applyFont="1" applyFill="1" applyBorder="1"/>
    <xf numFmtId="177" fontId="1" fillId="2" borderId="3" xfId="0" applyNumberFormat="1" applyFont="1" applyFill="1" applyBorder="1"/>
    <xf numFmtId="176" fontId="1" fillId="2" borderId="20" xfId="0" applyNumberFormat="1" applyFont="1" applyFill="1" applyBorder="1"/>
    <xf numFmtId="177" fontId="1" fillId="2" borderId="17" xfId="0" applyNumberFormat="1" applyFont="1" applyFill="1" applyBorder="1"/>
    <xf numFmtId="177" fontId="2" fillId="2" borderId="13" xfId="0" applyNumberFormat="1" applyFont="1" applyFill="1" applyBorder="1"/>
    <xf numFmtId="178" fontId="1" fillId="2" borderId="7" xfId="0" applyNumberFormat="1" applyFont="1" applyFill="1" applyBorder="1"/>
    <xf numFmtId="178" fontId="1" fillId="2" borderId="17" xfId="0" applyNumberFormat="1" applyFont="1" applyFill="1" applyBorder="1"/>
    <xf numFmtId="178" fontId="2" fillId="2" borderId="13" xfId="0" applyNumberFormat="1" applyFont="1" applyFill="1" applyBorder="1"/>
    <xf numFmtId="177" fontId="2" fillId="2" borderId="10" xfId="0" applyNumberFormat="1" applyFont="1" applyFill="1" applyBorder="1"/>
    <xf numFmtId="49" fontId="1" fillId="2" borderId="16" xfId="0" applyNumberFormat="1" applyFont="1" applyFill="1" applyBorder="1" applyAlignment="1">
      <alignment horizontal="left" vertical="top" wrapText="1"/>
    </xf>
    <xf numFmtId="49" fontId="1" fillId="2" borderId="21" xfId="0" applyNumberFormat="1" applyFont="1" applyFill="1" applyBorder="1" applyAlignment="1">
      <alignment horizontal="left" vertical="top" wrapText="1"/>
    </xf>
    <xf numFmtId="0" fontId="1" fillId="2" borderId="23" xfId="0" applyFont="1" applyFill="1" applyBorder="1"/>
    <xf numFmtId="0" fontId="1" fillId="2" borderId="24" xfId="0" applyFont="1" applyFill="1" applyBorder="1"/>
    <xf numFmtId="176" fontId="1" fillId="2" borderId="8" xfId="0" applyNumberFormat="1" applyFont="1" applyFill="1" applyBorder="1"/>
    <xf numFmtId="49" fontId="1" fillId="2" borderId="20" xfId="0" applyNumberFormat="1" applyFont="1" applyFill="1" applyBorder="1" applyAlignment="1">
      <alignment horizontal="left" vertical="top" wrapText="1"/>
    </xf>
    <xf numFmtId="0" fontId="3" fillId="0" borderId="0" xfId="0" applyFont="1"/>
    <xf numFmtId="0" fontId="1" fillId="2" borderId="25" xfId="0" applyFont="1" applyFill="1" applyBorder="1"/>
    <xf numFmtId="178" fontId="1" fillId="2" borderId="18" xfId="0" applyNumberFormat="1" applyFont="1" applyFill="1" applyBorder="1"/>
    <xf numFmtId="49" fontId="1" fillId="2" borderId="13" xfId="0" applyNumberFormat="1" applyFont="1" applyFill="1" applyBorder="1" applyAlignment="1">
      <alignment horizontal="right"/>
    </xf>
    <xf numFmtId="178" fontId="1" fillId="2" borderId="20" xfId="0" applyNumberFormat="1" applyFont="1" applyFill="1" applyBorder="1"/>
    <xf numFmtId="0" fontId="1" fillId="2" borderId="26" xfId="0" applyFont="1" applyFill="1" applyBorder="1"/>
    <xf numFmtId="176" fontId="1" fillId="2" borderId="27" xfId="0" applyNumberFormat="1" applyFont="1" applyFill="1" applyBorder="1"/>
    <xf numFmtId="0" fontId="1" fillId="2" borderId="28" xfId="0" applyFont="1" applyFill="1" applyBorder="1"/>
    <xf numFmtId="49" fontId="1" fillId="2" borderId="29" xfId="0" applyNumberFormat="1" applyFont="1" applyFill="1" applyBorder="1" applyAlignment="1">
      <alignment horizontal="left" wrapText="1"/>
    </xf>
    <xf numFmtId="0" fontId="1" fillId="2" borderId="22" xfId="0" applyFont="1" applyFill="1" applyBorder="1"/>
    <xf numFmtId="0" fontId="1" fillId="2" borderId="19" xfId="0" applyFont="1" applyFill="1" applyBorder="1"/>
    <xf numFmtId="0" fontId="1" fillId="2" borderId="30" xfId="0" applyFont="1" applyFill="1" applyBorder="1"/>
    <xf numFmtId="49" fontId="1" fillId="2" borderId="31" xfId="0" applyNumberFormat="1" applyFont="1" applyFill="1" applyBorder="1" applyAlignment="1">
      <alignment horizontal="left"/>
    </xf>
    <xf numFmtId="177" fontId="1" fillId="2" borderId="7" xfId="0" applyNumberFormat="1" applyFont="1" applyFill="1" applyBorder="1"/>
    <xf numFmtId="176" fontId="1" fillId="2" borderId="12" xfId="0" applyNumberFormat="1" applyFont="1" applyFill="1" applyBorder="1"/>
    <xf numFmtId="177" fontId="1" fillId="2" borderId="20" xfId="0" applyNumberFormat="1" applyFont="1" applyFill="1" applyBorder="1"/>
    <xf numFmtId="178" fontId="1" fillId="2" borderId="12" xfId="0" applyNumberFormat="1" applyFont="1" applyFill="1" applyBorder="1"/>
    <xf numFmtId="0" fontId="1" fillId="2" borderId="32" xfId="0" applyFont="1" applyFill="1" applyBorder="1"/>
    <xf numFmtId="0" fontId="1" fillId="2" borderId="33" xfId="0" applyFont="1" applyFill="1" applyBorder="1"/>
    <xf numFmtId="176" fontId="1" fillId="2" borderId="34" xfId="0" applyNumberFormat="1" applyFont="1" applyFill="1" applyBorder="1"/>
    <xf numFmtId="49" fontId="1" fillId="2" borderId="15" xfId="0" applyNumberFormat="1" applyFont="1" applyFill="1" applyBorder="1" applyAlignment="1">
      <alignment horizontal="left"/>
    </xf>
    <xf numFmtId="0" fontId="1" fillId="2" borderId="14" xfId="0" applyFont="1" applyFill="1" applyBorder="1"/>
    <xf numFmtId="178" fontId="2" fillId="2" borderId="24" xfId="0" applyNumberFormat="1" applyFont="1" applyFill="1" applyBorder="1"/>
    <xf numFmtId="176" fontId="1" fillId="2" borderId="35" xfId="0" applyNumberFormat="1" applyFont="1" applyFill="1" applyBorder="1"/>
    <xf numFmtId="177" fontId="1" fillId="2" borderId="35" xfId="0" applyNumberFormat="1" applyFont="1" applyFill="1" applyBorder="1"/>
    <xf numFmtId="177" fontId="2" fillId="2" borderId="23" xfId="0" applyNumberFormat="1" applyFont="1" applyFill="1" applyBorder="1"/>
    <xf numFmtId="0" fontId="1" fillId="2" borderId="3" xfId="0" applyFont="1" applyFill="1" applyBorder="1" applyAlignment="1">
      <alignment horizontal="right"/>
    </xf>
    <xf numFmtId="178" fontId="1" fillId="2" borderId="34" xfId="0" applyNumberFormat="1" applyFont="1" applyFill="1" applyBorder="1"/>
    <xf numFmtId="178" fontId="2" fillId="2" borderId="36" xfId="0" applyNumberFormat="1" applyFont="1" applyFill="1" applyBorder="1"/>
    <xf numFmtId="0" fontId="1" fillId="2" borderId="20" xfId="0" applyFont="1" applyFill="1" applyBorder="1" applyAlignment="1">
      <alignment horizontal="right"/>
    </xf>
    <xf numFmtId="177" fontId="2" fillId="2" borderId="8" xfId="0" applyNumberFormat="1" applyFont="1" applyFill="1" applyBorder="1"/>
    <xf numFmtId="177" fontId="1" fillId="2" borderId="34" xfId="0" applyNumberFormat="1" applyFont="1" applyFill="1" applyBorder="1"/>
    <xf numFmtId="177" fontId="2" fillId="2" borderId="36" xfId="0" applyNumberFormat="1" applyFont="1" applyFill="1" applyBorder="1"/>
    <xf numFmtId="178" fontId="1" fillId="2" borderId="35" xfId="0" applyNumberFormat="1" applyFont="1" applyFill="1" applyBorder="1"/>
    <xf numFmtId="177" fontId="1" fillId="2" borderId="18" xfId="0" applyNumberFormat="1" applyFont="1" applyFill="1" applyBorder="1"/>
    <xf numFmtId="49" fontId="1" fillId="2" borderId="25" xfId="0" applyNumberFormat="1" applyFont="1" applyFill="1" applyBorder="1" applyAlignment="1">
      <alignment horizontal="right"/>
    </xf>
    <xf numFmtId="178" fontId="2" fillId="2" borderId="23" xfId="0" applyNumberFormat="1" applyFont="1" applyFill="1" applyBorder="1"/>
    <xf numFmtId="0" fontId="1" fillId="2" borderId="2" xfId="0" applyFont="1" applyFill="1" applyBorder="1" applyAlignment="1">
      <alignment horizontal="right"/>
    </xf>
    <xf numFmtId="0" fontId="1" fillId="2" borderId="12" xfId="0" applyFont="1" applyFill="1" applyBorder="1" applyAlignment="1">
      <alignment horizontal="right"/>
    </xf>
    <xf numFmtId="0" fontId="1" fillId="3" borderId="37" xfId="0" applyFont="1" applyFill="1" applyBorder="1" applyAlignment="1">
      <alignment horizontal="center" vertical="center"/>
    </xf>
    <xf numFmtId="0" fontId="1" fillId="0" borderId="37" xfId="0" applyFont="1" applyBorder="1" applyAlignment="1">
      <alignment vertical="center" wrapText="1"/>
    </xf>
    <xf numFmtId="177" fontId="2" fillId="2" borderId="24" xfId="0" applyNumberFormat="1" applyFont="1" applyFill="1" applyBorder="1"/>
    <xf numFmtId="0" fontId="1" fillId="0" borderId="0" xfId="0" applyFont="1"/>
    <xf numFmtId="177" fontId="1" fillId="2" borderId="2" xfId="0" applyNumberFormat="1" applyFont="1" applyFill="1" applyBorder="1"/>
    <xf numFmtId="177" fontId="1" fillId="2" borderId="12" xfId="0" applyNumberFormat="1" applyFont="1" applyFill="1" applyBorder="1"/>
    <xf numFmtId="0" fontId="4" fillId="0" borderId="37" xfId="0" applyFont="1" applyBorder="1" applyAlignment="1">
      <alignment vertical="center" wrapText="1"/>
    </xf>
    <xf numFmtId="0" fontId="1" fillId="0" borderId="0" xfId="0" applyFont="1" applyAlignment="1">
      <alignment vertical="center"/>
    </xf>
    <xf numFmtId="0" fontId="7" fillId="0" borderId="0" xfId="1" applyFont="1" applyAlignment="1">
      <alignment horizontal="left" vertical="center"/>
    </xf>
    <xf numFmtId="0" fontId="1" fillId="3" borderId="37"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31" xfId="0" applyFont="1" applyFill="1" applyBorder="1" applyAlignment="1">
      <alignment horizontal="center" vertical="center"/>
    </xf>
    <xf numFmtId="0" fontId="1" fillId="3" borderId="28" xfId="0" applyFont="1" applyFill="1" applyBorder="1" applyAlignment="1">
      <alignment horizontal="center" vertical="center"/>
    </xf>
    <xf numFmtId="0" fontId="1" fillId="2" borderId="14" xfId="0" applyFont="1" applyFill="1" applyBorder="1" applyAlignment="1">
      <alignment vertical="top" wrapText="1"/>
    </xf>
    <xf numFmtId="0" fontId="1" fillId="2" borderId="15" xfId="0" applyFont="1" applyFill="1" applyBorder="1" applyAlignment="1">
      <alignment vertical="top" wrapText="1"/>
    </xf>
    <xf numFmtId="0" fontId="1" fillId="2" borderId="22" xfId="0" applyFont="1" applyFill="1" applyBorder="1" applyAlignment="1">
      <alignment vertical="top" wrapText="1"/>
    </xf>
    <xf numFmtId="0" fontId="1" fillId="2" borderId="19" xfId="0" applyFont="1" applyFill="1" applyBorder="1" applyAlignment="1">
      <alignment vertical="top" wrapText="1"/>
    </xf>
    <xf numFmtId="49" fontId="1" fillId="2" borderId="14" xfId="0" applyNumberFormat="1" applyFont="1" applyFill="1" applyBorder="1" applyAlignment="1">
      <alignment horizontal="left" vertical="top" wrapText="1"/>
    </xf>
    <xf numFmtId="49" fontId="1" fillId="2" borderId="9" xfId="0" applyNumberFormat="1" applyFont="1" applyFill="1" applyBorder="1" applyAlignment="1">
      <alignment horizontal="left"/>
    </xf>
    <xf numFmtId="49" fontId="1" fillId="2" borderId="22" xfId="0" applyNumberFormat="1" applyFont="1" applyFill="1" applyBorder="1" applyAlignment="1">
      <alignment horizontal="left"/>
    </xf>
  </cellXfs>
  <cellStyles count="2">
    <cellStyle name="標準" xfId="0" builtinId="0"/>
    <cellStyle name="標準_Book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2"/>
  <sheetViews>
    <sheetView tabSelected="1" workbookViewId="0"/>
  </sheetViews>
  <sheetFormatPr defaultColWidth="8.875" defaultRowHeight="14.45" customHeight="1" x14ac:dyDescent="0.2"/>
  <cols>
    <col min="1" max="1" width="3.625" style="89" customWidth="1"/>
    <col min="2" max="2" width="5.625" style="89" customWidth="1"/>
    <col min="3" max="3" width="7.625" style="89" customWidth="1"/>
    <col min="4" max="4" width="58.5" style="89" customWidth="1"/>
    <col min="5" max="6" width="7.625" style="89" customWidth="1"/>
    <col min="7" max="7" width="7.375" style="89" bestFit="1" customWidth="1"/>
    <col min="8" max="8" width="7.625" style="89" customWidth="1"/>
    <col min="9" max="11" width="10.625" style="89" customWidth="1"/>
    <col min="12" max="13" width="17.75" style="89" customWidth="1"/>
    <col min="14" max="14" width="14.25" style="89" customWidth="1"/>
    <col min="15" max="16384" width="8.875" style="89"/>
  </cols>
  <sheetData>
    <row r="1" spans="2:14" ht="14.45" customHeight="1" x14ac:dyDescent="0.2">
      <c r="B1" s="93"/>
    </row>
    <row r="2" spans="2:14" ht="24" x14ac:dyDescent="0.2">
      <c r="B2" s="94" t="s">
        <v>898</v>
      </c>
    </row>
    <row r="5" spans="2:14" ht="14.45" customHeight="1" x14ac:dyDescent="0.2">
      <c r="B5" s="95" t="s">
        <v>0</v>
      </c>
      <c r="C5" s="96" t="s">
        <v>1</v>
      </c>
      <c r="D5" s="97"/>
      <c r="E5" s="98"/>
      <c r="F5" s="96" t="s">
        <v>5</v>
      </c>
      <c r="G5" s="97"/>
      <c r="H5" s="98"/>
      <c r="I5" s="95" t="s">
        <v>6</v>
      </c>
      <c r="J5" s="95" t="s">
        <v>7</v>
      </c>
      <c r="K5" s="95" t="s">
        <v>8</v>
      </c>
      <c r="L5" s="95" t="s">
        <v>9</v>
      </c>
      <c r="M5" s="95" t="s">
        <v>10</v>
      </c>
      <c r="N5" s="95" t="s">
        <v>11</v>
      </c>
    </row>
    <row r="6" spans="2:14" ht="14.45" customHeight="1" x14ac:dyDescent="0.2">
      <c r="B6" s="95"/>
      <c r="C6" s="86" t="s">
        <v>2</v>
      </c>
      <c r="D6" s="86" t="s">
        <v>3</v>
      </c>
      <c r="E6" s="86" t="s">
        <v>4</v>
      </c>
      <c r="F6" s="86" t="s">
        <v>2</v>
      </c>
      <c r="G6" s="86" t="s">
        <v>3</v>
      </c>
      <c r="H6" s="86" t="s">
        <v>4</v>
      </c>
      <c r="I6" s="95"/>
      <c r="J6" s="95"/>
      <c r="K6" s="95"/>
      <c r="L6" s="95"/>
      <c r="M6" s="95"/>
      <c r="N6" s="95"/>
    </row>
    <row r="7" spans="2:14" ht="14.45" customHeight="1" x14ac:dyDescent="0.2">
      <c r="B7" s="87">
        <v>1</v>
      </c>
      <c r="C7" s="87" t="s">
        <v>51</v>
      </c>
      <c r="D7" s="87" t="s">
        <v>52</v>
      </c>
      <c r="E7" s="87" t="s">
        <v>53</v>
      </c>
      <c r="F7" s="87" t="s">
        <v>54</v>
      </c>
      <c r="G7" s="87" t="s">
        <v>54</v>
      </c>
      <c r="H7" s="87" t="s">
        <v>53</v>
      </c>
      <c r="I7" s="92" t="str">
        <f xml:space="preserve"> HYPERLINK("#'N(1)'!B4:Q48", "N(1)")</f>
        <v>N(1)</v>
      </c>
      <c r="J7" s="92" t="str">
        <f xml:space="preserve"> HYPERLINK("#'P(2)'!B4:Q48", "P(2)")</f>
        <v>P(2)</v>
      </c>
      <c r="K7" s="92" t="str">
        <f xml:space="preserve"> HYPERLINK("#'NP(3)'!B4:Q87", "NP(3)")</f>
        <v>NP(3)</v>
      </c>
      <c r="L7" s="87"/>
      <c r="M7" s="87"/>
      <c r="N7" s="87" t="s">
        <v>55</v>
      </c>
    </row>
    <row r="8" spans="2:14" ht="14.45" customHeight="1" x14ac:dyDescent="0.2">
      <c r="B8" s="87">
        <v>2</v>
      </c>
      <c r="C8" s="87" t="s">
        <v>79</v>
      </c>
      <c r="D8" s="87" t="s">
        <v>80</v>
      </c>
      <c r="E8" s="87" t="s">
        <v>81</v>
      </c>
      <c r="F8" s="87" t="s">
        <v>54</v>
      </c>
      <c r="G8" s="87" t="s">
        <v>54</v>
      </c>
      <c r="H8" s="87" t="s">
        <v>53</v>
      </c>
      <c r="I8" s="92" t="str">
        <f xml:space="preserve"> HYPERLINK("#'N(1)'!B50:S94", "N(1)")</f>
        <v>N(1)</v>
      </c>
      <c r="J8" s="92" t="str">
        <f xml:space="preserve"> HYPERLINK("#'P(2)'!B50:S94", "P(2)")</f>
        <v>P(2)</v>
      </c>
      <c r="K8" s="92" t="str">
        <f xml:space="preserve"> HYPERLINK("#'NP(3)'!B89:S172", "NP(3)")</f>
        <v>NP(3)</v>
      </c>
      <c r="L8" s="87" t="s">
        <v>82</v>
      </c>
      <c r="M8" s="87"/>
      <c r="N8" s="87" t="s">
        <v>55</v>
      </c>
    </row>
    <row r="9" spans="2:14" ht="14.45" customHeight="1" x14ac:dyDescent="0.2">
      <c r="B9" s="87">
        <v>3</v>
      </c>
      <c r="C9" s="87" t="s">
        <v>85</v>
      </c>
      <c r="D9" s="87" t="s">
        <v>86</v>
      </c>
      <c r="E9" s="87" t="s">
        <v>81</v>
      </c>
      <c r="F9" s="87" t="s">
        <v>54</v>
      </c>
      <c r="G9" s="87" t="s">
        <v>54</v>
      </c>
      <c r="H9" s="87" t="s">
        <v>53</v>
      </c>
      <c r="I9" s="92" t="str">
        <f xml:space="preserve"> HYPERLINK("#'N(1)'!B96:T140", "N(1)")</f>
        <v>N(1)</v>
      </c>
      <c r="J9" s="92" t="str">
        <f xml:space="preserve"> HYPERLINK("#'P(2)'!B96:T140", "P(2)")</f>
        <v>P(2)</v>
      </c>
      <c r="K9" s="92" t="str">
        <f xml:space="preserve"> HYPERLINK("#'NP(3)'!B174:T257", "NP(3)")</f>
        <v>NP(3)</v>
      </c>
      <c r="L9" s="87" t="s">
        <v>82</v>
      </c>
      <c r="M9" s="87"/>
      <c r="N9" s="87" t="s">
        <v>55</v>
      </c>
    </row>
    <row r="10" spans="2:14" ht="14.45" customHeight="1" x14ac:dyDescent="0.2">
      <c r="B10" s="87">
        <v>4</v>
      </c>
      <c r="C10" s="87" t="s">
        <v>99</v>
      </c>
      <c r="D10" s="87" t="s">
        <v>100</v>
      </c>
      <c r="E10" s="87" t="s">
        <v>81</v>
      </c>
      <c r="F10" s="87" t="s">
        <v>54</v>
      </c>
      <c r="G10" s="87" t="s">
        <v>54</v>
      </c>
      <c r="H10" s="87" t="s">
        <v>53</v>
      </c>
      <c r="I10" s="92" t="str">
        <f xml:space="preserve"> HYPERLINK("#'N(1)'!B142:Q186", "N(1)")</f>
        <v>N(1)</v>
      </c>
      <c r="J10" s="92" t="str">
        <f xml:space="preserve"> HYPERLINK("#'P(2)'!B142:Q186", "P(2)")</f>
        <v>P(2)</v>
      </c>
      <c r="K10" s="92" t="str">
        <f xml:space="preserve"> HYPERLINK("#'NP(3)'!B259:Q342", "NP(3)")</f>
        <v>NP(3)</v>
      </c>
      <c r="L10" s="87" t="s">
        <v>82</v>
      </c>
      <c r="M10" s="87"/>
      <c r="N10" s="87" t="s">
        <v>55</v>
      </c>
    </row>
    <row r="11" spans="2:14" ht="14.45" customHeight="1" x14ac:dyDescent="0.2">
      <c r="B11" s="87">
        <v>5</v>
      </c>
      <c r="C11" s="87" t="s">
        <v>102</v>
      </c>
      <c r="D11" s="87" t="s">
        <v>103</v>
      </c>
      <c r="E11" s="87" t="s">
        <v>81</v>
      </c>
      <c r="F11" s="87" t="s">
        <v>54</v>
      </c>
      <c r="G11" s="87" t="s">
        <v>54</v>
      </c>
      <c r="H11" s="87" t="s">
        <v>53</v>
      </c>
      <c r="I11" s="92" t="str">
        <f xml:space="preserve"> HYPERLINK("#'N(1)'!B188:Q232", "N(1)")</f>
        <v>N(1)</v>
      </c>
      <c r="J11" s="92" t="str">
        <f xml:space="preserve"> HYPERLINK("#'P(2)'!B188:Q232", "P(2)")</f>
        <v>P(2)</v>
      </c>
      <c r="K11" s="92" t="str">
        <f xml:space="preserve"> HYPERLINK("#'NP(3)'!B344:Q427", "NP(3)")</f>
        <v>NP(3)</v>
      </c>
      <c r="L11" s="87" t="s">
        <v>82</v>
      </c>
      <c r="M11" s="87"/>
      <c r="N11" s="87" t="s">
        <v>55</v>
      </c>
    </row>
    <row r="12" spans="2:14" ht="14.45" customHeight="1" x14ac:dyDescent="0.2">
      <c r="B12" s="87">
        <v>6</v>
      </c>
      <c r="C12" s="87" t="s">
        <v>112</v>
      </c>
      <c r="D12" s="87" t="s">
        <v>113</v>
      </c>
      <c r="E12" s="87" t="s">
        <v>53</v>
      </c>
      <c r="F12" s="87" t="s">
        <v>54</v>
      </c>
      <c r="G12" s="87" t="s">
        <v>54</v>
      </c>
      <c r="H12" s="87" t="s">
        <v>53</v>
      </c>
      <c r="I12" s="92" t="str">
        <f xml:space="preserve"> HYPERLINK("#'N(1)'!B234:P278", "N(1)")</f>
        <v>N(1)</v>
      </c>
      <c r="J12" s="92" t="str">
        <f xml:space="preserve"> HYPERLINK("#'P(2)'!B234:P278", "P(2)")</f>
        <v>P(2)</v>
      </c>
      <c r="K12" s="92" t="str">
        <f xml:space="preserve"> HYPERLINK("#'NP(3)'!B429:P512", "NP(3)")</f>
        <v>NP(3)</v>
      </c>
      <c r="L12" s="87" t="s">
        <v>82</v>
      </c>
      <c r="M12" s="87"/>
      <c r="N12" s="87" t="s">
        <v>55</v>
      </c>
    </row>
    <row r="13" spans="2:14" ht="14.45" customHeight="1" x14ac:dyDescent="0.2">
      <c r="B13" s="87">
        <v>7</v>
      </c>
      <c r="C13" s="87" t="s">
        <v>123</v>
      </c>
      <c r="D13" s="87" t="s">
        <v>124</v>
      </c>
      <c r="E13" s="87" t="s">
        <v>53</v>
      </c>
      <c r="F13" s="87" t="s">
        <v>54</v>
      </c>
      <c r="G13" s="87" t="s">
        <v>54</v>
      </c>
      <c r="H13" s="87" t="s">
        <v>53</v>
      </c>
      <c r="I13" s="92" t="str">
        <f xml:space="preserve"> HYPERLINK("#'N(1)'!B280:Q324", "N(1)")</f>
        <v>N(1)</v>
      </c>
      <c r="J13" s="92" t="str">
        <f xml:space="preserve"> HYPERLINK("#'P(2)'!B280:Q324", "P(2)")</f>
        <v>P(2)</v>
      </c>
      <c r="K13" s="92" t="str">
        <f xml:space="preserve"> HYPERLINK("#'NP(3)'!B514:Q597", "NP(3)")</f>
        <v>NP(3)</v>
      </c>
      <c r="L13" s="87" t="s">
        <v>82</v>
      </c>
      <c r="M13" s="87"/>
      <c r="N13" s="87" t="s">
        <v>55</v>
      </c>
    </row>
    <row r="14" spans="2:14" ht="14.45" customHeight="1" x14ac:dyDescent="0.2">
      <c r="B14" s="87">
        <v>8</v>
      </c>
      <c r="C14" s="87" t="s">
        <v>129</v>
      </c>
      <c r="D14" s="87" t="s">
        <v>130</v>
      </c>
      <c r="E14" s="87" t="s">
        <v>81</v>
      </c>
      <c r="F14" s="87" t="s">
        <v>54</v>
      </c>
      <c r="G14" s="87" t="s">
        <v>54</v>
      </c>
      <c r="H14" s="87" t="s">
        <v>53</v>
      </c>
      <c r="I14" s="92" t="str">
        <f xml:space="preserve"> HYPERLINK("#'N(1)'!B326:K370", "N(1)")</f>
        <v>N(1)</v>
      </c>
      <c r="J14" s="92" t="str">
        <f xml:space="preserve"> HYPERLINK("#'P(2)'!B326:K370", "P(2)")</f>
        <v>P(2)</v>
      </c>
      <c r="K14" s="92" t="str">
        <f xml:space="preserve"> HYPERLINK("#'NP(3)'!B599:K682", "NP(3)")</f>
        <v>NP(3)</v>
      </c>
      <c r="L14" s="87" t="s">
        <v>82</v>
      </c>
      <c r="M14" s="87"/>
      <c r="N14" s="87" t="s">
        <v>55</v>
      </c>
    </row>
    <row r="15" spans="2:14" ht="14.45" customHeight="1" x14ac:dyDescent="0.2">
      <c r="B15" s="87">
        <v>9</v>
      </c>
      <c r="C15" s="87" t="s">
        <v>132</v>
      </c>
      <c r="D15" s="87" t="s">
        <v>133</v>
      </c>
      <c r="E15" s="87" t="s">
        <v>81</v>
      </c>
      <c r="F15" s="87" t="s">
        <v>54</v>
      </c>
      <c r="G15" s="87" t="s">
        <v>54</v>
      </c>
      <c r="H15" s="87" t="s">
        <v>53</v>
      </c>
      <c r="I15" s="92" t="str">
        <f xml:space="preserve"> HYPERLINK("#'N(1)'!B372:K416", "N(1)")</f>
        <v>N(1)</v>
      </c>
      <c r="J15" s="92" t="str">
        <f xml:space="preserve"> HYPERLINK("#'P(2)'!B372:K416", "P(2)")</f>
        <v>P(2)</v>
      </c>
      <c r="K15" s="92" t="str">
        <f xml:space="preserve"> HYPERLINK("#'NP(3)'!B684:K767", "NP(3)")</f>
        <v>NP(3)</v>
      </c>
      <c r="L15" s="87" t="s">
        <v>82</v>
      </c>
      <c r="M15" s="87"/>
      <c r="N15" s="87" t="s">
        <v>55</v>
      </c>
    </row>
    <row r="16" spans="2:14" ht="14.45" customHeight="1" x14ac:dyDescent="0.2">
      <c r="B16" s="87">
        <v>10</v>
      </c>
      <c r="C16" s="87" t="s">
        <v>135</v>
      </c>
      <c r="D16" s="87" t="s">
        <v>136</v>
      </c>
      <c r="E16" s="87" t="s">
        <v>81</v>
      </c>
      <c r="F16" s="87" t="s">
        <v>54</v>
      </c>
      <c r="G16" s="87" t="s">
        <v>54</v>
      </c>
      <c r="H16" s="87" t="s">
        <v>53</v>
      </c>
      <c r="I16" s="92" t="str">
        <f xml:space="preserve"> HYPERLINK("#'N(1)'!B418:K462", "N(1)")</f>
        <v>N(1)</v>
      </c>
      <c r="J16" s="92" t="str">
        <f xml:space="preserve"> HYPERLINK("#'P(2)'!B418:K462", "P(2)")</f>
        <v>P(2)</v>
      </c>
      <c r="K16" s="92" t="str">
        <f xml:space="preserve"> HYPERLINK("#'NP(3)'!B769:K852", "NP(3)")</f>
        <v>NP(3)</v>
      </c>
      <c r="L16" s="87" t="s">
        <v>82</v>
      </c>
      <c r="M16" s="87"/>
      <c r="N16" s="87" t="s">
        <v>55</v>
      </c>
    </row>
    <row r="17" spans="2:14" ht="14.45" customHeight="1" x14ac:dyDescent="0.2">
      <c r="B17" s="87">
        <v>11</v>
      </c>
      <c r="C17" s="87" t="s">
        <v>139</v>
      </c>
      <c r="D17" s="87" t="s">
        <v>140</v>
      </c>
      <c r="E17" s="87" t="s">
        <v>53</v>
      </c>
      <c r="F17" s="87" t="s">
        <v>54</v>
      </c>
      <c r="G17" s="87" t="s">
        <v>54</v>
      </c>
      <c r="H17" s="87" t="s">
        <v>53</v>
      </c>
      <c r="I17" s="92" t="str">
        <f xml:space="preserve"> HYPERLINK("#'N(1)'!B464:Q508", "N(1)")</f>
        <v>N(1)</v>
      </c>
      <c r="J17" s="92" t="str">
        <f xml:space="preserve"> HYPERLINK("#'P(2)'!B464:Q508", "P(2)")</f>
        <v>P(2)</v>
      </c>
      <c r="K17" s="92" t="str">
        <f xml:space="preserve"> HYPERLINK("#'NP(3)'!B854:Q937", "NP(3)")</f>
        <v>NP(3)</v>
      </c>
      <c r="L17" s="87"/>
      <c r="M17" s="87"/>
      <c r="N17" s="87" t="s">
        <v>55</v>
      </c>
    </row>
    <row r="18" spans="2:14" ht="14.45" customHeight="1" x14ac:dyDescent="0.2">
      <c r="B18" s="87">
        <v>12</v>
      </c>
      <c r="C18" s="87" t="s">
        <v>144</v>
      </c>
      <c r="D18" s="87" t="s">
        <v>145</v>
      </c>
      <c r="E18" s="87" t="s">
        <v>81</v>
      </c>
      <c r="F18" s="87" t="s">
        <v>54</v>
      </c>
      <c r="G18" s="87" t="s">
        <v>54</v>
      </c>
      <c r="H18" s="87" t="s">
        <v>53</v>
      </c>
      <c r="I18" s="92" t="str">
        <f xml:space="preserve"> HYPERLINK("#'N(1)'!B510:J554", "N(1)")</f>
        <v>N(1)</v>
      </c>
      <c r="J18" s="92" t="str">
        <f xml:space="preserve"> HYPERLINK("#'P(2)'!B510:J554", "P(2)")</f>
        <v>P(2)</v>
      </c>
      <c r="K18" s="92" t="str">
        <f xml:space="preserve"> HYPERLINK("#'NP(3)'!B939:J1022", "NP(3)")</f>
        <v>NP(3)</v>
      </c>
      <c r="L18" s="87"/>
      <c r="M18" s="87"/>
      <c r="N18" s="87" t="s">
        <v>55</v>
      </c>
    </row>
    <row r="19" spans="2:14" ht="14.45" customHeight="1" x14ac:dyDescent="0.2">
      <c r="B19" s="87">
        <v>13</v>
      </c>
      <c r="C19" s="87" t="s">
        <v>153</v>
      </c>
      <c r="D19" s="87" t="s">
        <v>154</v>
      </c>
      <c r="E19" s="87" t="s">
        <v>53</v>
      </c>
      <c r="F19" s="87" t="s">
        <v>54</v>
      </c>
      <c r="G19" s="87" t="s">
        <v>54</v>
      </c>
      <c r="H19" s="87" t="s">
        <v>53</v>
      </c>
      <c r="I19" s="92" t="str">
        <f xml:space="preserve"> HYPERLINK("#'N(1)'!B556:N600", "N(1)")</f>
        <v>N(1)</v>
      </c>
      <c r="J19" s="92" t="str">
        <f xml:space="preserve"> HYPERLINK("#'P(2)'!B556:N600", "P(2)")</f>
        <v>P(2)</v>
      </c>
      <c r="K19" s="92" t="str">
        <f xml:space="preserve"> HYPERLINK("#'NP(3)'!B1024:N1107", "NP(3)")</f>
        <v>NP(3)</v>
      </c>
      <c r="L19" s="87" t="s">
        <v>155</v>
      </c>
      <c r="M19" s="87"/>
      <c r="N19" s="87" t="s">
        <v>55</v>
      </c>
    </row>
    <row r="20" spans="2:14" ht="14.45" customHeight="1" x14ac:dyDescent="0.2">
      <c r="B20" s="87">
        <v>14</v>
      </c>
      <c r="C20" s="87" t="s">
        <v>168</v>
      </c>
      <c r="D20" s="87" t="s">
        <v>169</v>
      </c>
      <c r="E20" s="87" t="s">
        <v>53</v>
      </c>
      <c r="F20" s="87" t="s">
        <v>54</v>
      </c>
      <c r="G20" s="87" t="s">
        <v>54</v>
      </c>
      <c r="H20" s="87" t="s">
        <v>53</v>
      </c>
      <c r="I20" s="92" t="str">
        <f xml:space="preserve"> HYPERLINK("#'N(1)'!B602:S646", "N(1)")</f>
        <v>N(1)</v>
      </c>
      <c r="J20" s="92" t="str">
        <f xml:space="preserve"> HYPERLINK("#'P(2)'!B602:S646", "P(2)")</f>
        <v>P(2)</v>
      </c>
      <c r="K20" s="92" t="str">
        <f xml:space="preserve"> HYPERLINK("#'NP(3)'!B1109:S1192", "NP(3)")</f>
        <v>NP(3)</v>
      </c>
      <c r="L20" s="87" t="s">
        <v>155</v>
      </c>
      <c r="M20" s="87"/>
      <c r="N20" s="87" t="s">
        <v>55</v>
      </c>
    </row>
    <row r="21" spans="2:14" ht="14.45" customHeight="1" x14ac:dyDescent="0.2">
      <c r="B21" s="87">
        <v>15</v>
      </c>
      <c r="C21" s="87" t="s">
        <v>180</v>
      </c>
      <c r="D21" s="87" t="s">
        <v>181</v>
      </c>
      <c r="E21" s="87" t="s">
        <v>53</v>
      </c>
      <c r="F21" s="87" t="s">
        <v>54</v>
      </c>
      <c r="G21" s="87" t="s">
        <v>54</v>
      </c>
      <c r="H21" s="87" t="s">
        <v>53</v>
      </c>
      <c r="I21" s="92" t="str">
        <f xml:space="preserve"> HYPERLINK("#'N(1)'!B648:R692", "N(1)")</f>
        <v>N(1)</v>
      </c>
      <c r="J21" s="92" t="str">
        <f xml:space="preserve"> HYPERLINK("#'P(2)'!B648:R692", "P(2)")</f>
        <v>P(2)</v>
      </c>
      <c r="K21" s="92" t="str">
        <f xml:space="preserve"> HYPERLINK("#'NP(3)'!B1194:R1277", "NP(3)")</f>
        <v>NP(3)</v>
      </c>
      <c r="L21" s="87" t="s">
        <v>155</v>
      </c>
      <c r="M21" s="87"/>
      <c r="N21" s="87" t="s">
        <v>55</v>
      </c>
    </row>
    <row r="22" spans="2:14" ht="14.45" customHeight="1" x14ac:dyDescent="0.2">
      <c r="B22" s="87">
        <v>16</v>
      </c>
      <c r="C22" s="87" t="s">
        <v>191</v>
      </c>
      <c r="D22" s="87" t="s">
        <v>192</v>
      </c>
      <c r="E22" s="87" t="s">
        <v>53</v>
      </c>
      <c r="F22" s="87" t="s">
        <v>54</v>
      </c>
      <c r="G22" s="87" t="s">
        <v>54</v>
      </c>
      <c r="H22" s="87" t="s">
        <v>53</v>
      </c>
      <c r="I22" s="92" t="str">
        <f xml:space="preserve"> HYPERLINK("#'N(1)'!B694:Q738", "N(1)")</f>
        <v>N(1)</v>
      </c>
      <c r="J22" s="92" t="str">
        <f xml:space="preserve"> HYPERLINK("#'P(2)'!B694:Q738", "P(2)")</f>
        <v>P(2)</v>
      </c>
      <c r="K22" s="92" t="str">
        <f xml:space="preserve"> HYPERLINK("#'NP(3)'!B1279:Q1362", "NP(3)")</f>
        <v>NP(3)</v>
      </c>
      <c r="L22" s="87" t="s">
        <v>193</v>
      </c>
      <c r="M22" s="87"/>
      <c r="N22" s="87" t="s">
        <v>55</v>
      </c>
    </row>
    <row r="23" spans="2:14" ht="14.45" customHeight="1" x14ac:dyDescent="0.2">
      <c r="B23" s="87">
        <v>17</v>
      </c>
      <c r="C23" s="87" t="s">
        <v>201</v>
      </c>
      <c r="D23" s="87" t="s">
        <v>202</v>
      </c>
      <c r="E23" s="87" t="s">
        <v>81</v>
      </c>
      <c r="F23" s="87" t="s">
        <v>54</v>
      </c>
      <c r="G23" s="87" t="s">
        <v>54</v>
      </c>
      <c r="H23" s="87" t="s">
        <v>53</v>
      </c>
      <c r="I23" s="92" t="str">
        <f xml:space="preserve"> HYPERLINK("#'N(1)'!B740:O784", "N(1)")</f>
        <v>N(1)</v>
      </c>
      <c r="J23" s="92" t="str">
        <f xml:space="preserve"> HYPERLINK("#'P(2)'!B740:O784", "P(2)")</f>
        <v>P(2)</v>
      </c>
      <c r="K23" s="92" t="str">
        <f xml:space="preserve"> HYPERLINK("#'NP(3)'!B1364:O1447", "NP(3)")</f>
        <v>NP(3)</v>
      </c>
      <c r="L23" s="87"/>
      <c r="M23" s="87"/>
      <c r="N23" s="87" t="s">
        <v>55</v>
      </c>
    </row>
    <row r="24" spans="2:14" ht="14.45" customHeight="1" x14ac:dyDescent="0.2">
      <c r="B24" s="87">
        <v>18</v>
      </c>
      <c r="C24" s="87" t="s">
        <v>207</v>
      </c>
      <c r="D24" s="87" t="s">
        <v>208</v>
      </c>
      <c r="E24" s="87" t="s">
        <v>81</v>
      </c>
      <c r="F24" s="87" t="s">
        <v>54</v>
      </c>
      <c r="G24" s="87" t="s">
        <v>54</v>
      </c>
      <c r="H24" s="87" t="s">
        <v>53</v>
      </c>
      <c r="I24" s="92" t="str">
        <f xml:space="preserve"> HYPERLINK("#'N(1)'!B786:K830", "N(1)")</f>
        <v>N(1)</v>
      </c>
      <c r="J24" s="92" t="str">
        <f xml:space="preserve"> HYPERLINK("#'P(2)'!B786:K830", "P(2)")</f>
        <v>P(2)</v>
      </c>
      <c r="K24" s="92" t="str">
        <f xml:space="preserve"> HYPERLINK("#'NP(3)'!B1449:K1532", "NP(3)")</f>
        <v>NP(3)</v>
      </c>
      <c r="L24" s="87"/>
      <c r="M24" s="87"/>
      <c r="N24" s="87" t="s">
        <v>55</v>
      </c>
    </row>
    <row r="25" spans="2:14" ht="14.45" customHeight="1" x14ac:dyDescent="0.2">
      <c r="B25" s="87">
        <v>19</v>
      </c>
      <c r="C25" s="87" t="s">
        <v>217</v>
      </c>
      <c r="D25" s="87" t="s">
        <v>218</v>
      </c>
      <c r="E25" s="87" t="s">
        <v>81</v>
      </c>
      <c r="F25" s="87" t="s">
        <v>54</v>
      </c>
      <c r="G25" s="87" t="s">
        <v>54</v>
      </c>
      <c r="H25" s="87" t="s">
        <v>53</v>
      </c>
      <c r="I25" s="92" t="str">
        <f xml:space="preserve"> HYPERLINK("#'N(1)'!B832:P876", "N(1)")</f>
        <v>N(1)</v>
      </c>
      <c r="J25" s="92" t="str">
        <f xml:space="preserve"> HYPERLINK("#'P(2)'!B832:P876", "P(2)")</f>
        <v>P(2)</v>
      </c>
      <c r="K25" s="92" t="str">
        <f xml:space="preserve"> HYPERLINK("#'NP(3)'!B1534:P1617", "NP(3)")</f>
        <v>NP(3)</v>
      </c>
      <c r="L25" s="87"/>
      <c r="M25" s="87"/>
      <c r="N25" s="87" t="s">
        <v>55</v>
      </c>
    </row>
    <row r="26" spans="2:14" ht="14.45" customHeight="1" x14ac:dyDescent="0.2">
      <c r="B26" s="87">
        <v>20</v>
      </c>
      <c r="C26" s="87" t="s">
        <v>229</v>
      </c>
      <c r="D26" s="87" t="s">
        <v>230</v>
      </c>
      <c r="E26" s="87" t="s">
        <v>53</v>
      </c>
      <c r="F26" s="87" t="s">
        <v>54</v>
      </c>
      <c r="G26" s="87" t="s">
        <v>54</v>
      </c>
      <c r="H26" s="87" t="s">
        <v>53</v>
      </c>
      <c r="I26" s="92" t="str">
        <f xml:space="preserve"> HYPERLINK("#'N(1)'!B878:S922", "N(1)")</f>
        <v>N(1)</v>
      </c>
      <c r="J26" s="92" t="str">
        <f xml:space="preserve"> HYPERLINK("#'P(2)'!B878:S922", "P(2)")</f>
        <v>P(2)</v>
      </c>
      <c r="K26" s="92" t="str">
        <f xml:space="preserve"> HYPERLINK("#'NP(3)'!B1619:S1702", "NP(3)")</f>
        <v>NP(3)</v>
      </c>
      <c r="L26" s="87"/>
      <c r="M26" s="87"/>
      <c r="N26" s="87" t="s">
        <v>55</v>
      </c>
    </row>
    <row r="27" spans="2:14" ht="14.45" customHeight="1" x14ac:dyDescent="0.2">
      <c r="B27" s="87">
        <v>21</v>
      </c>
      <c r="C27" s="87" t="s">
        <v>239</v>
      </c>
      <c r="D27" s="87" t="s">
        <v>240</v>
      </c>
      <c r="E27" s="87" t="s">
        <v>53</v>
      </c>
      <c r="F27" s="87" t="s">
        <v>54</v>
      </c>
      <c r="G27" s="87" t="s">
        <v>54</v>
      </c>
      <c r="H27" s="87" t="s">
        <v>53</v>
      </c>
      <c r="I27" s="92" t="str">
        <f xml:space="preserve"> HYPERLINK("#'N(1)'!B924:P968", "N(1)")</f>
        <v>N(1)</v>
      </c>
      <c r="J27" s="92" t="str">
        <f xml:space="preserve"> HYPERLINK("#'P(2)'!B924:P968", "P(2)")</f>
        <v>P(2)</v>
      </c>
      <c r="K27" s="92" t="str">
        <f xml:space="preserve"> HYPERLINK("#'NP(3)'!B1704:P1787", "NP(3)")</f>
        <v>NP(3)</v>
      </c>
      <c r="L27" s="87"/>
      <c r="M27" s="87"/>
      <c r="N27" s="87" t="s">
        <v>55</v>
      </c>
    </row>
    <row r="28" spans="2:14" ht="14.45" customHeight="1" x14ac:dyDescent="0.2">
      <c r="B28" s="87">
        <v>22</v>
      </c>
      <c r="C28" s="87" t="s">
        <v>245</v>
      </c>
      <c r="D28" s="87" t="s">
        <v>246</v>
      </c>
      <c r="E28" s="87" t="s">
        <v>81</v>
      </c>
      <c r="F28" s="87" t="s">
        <v>54</v>
      </c>
      <c r="G28" s="87" t="s">
        <v>54</v>
      </c>
      <c r="H28" s="87" t="s">
        <v>53</v>
      </c>
      <c r="I28" s="92" t="str">
        <f xml:space="preserve"> HYPERLINK("#'N(1)'!B970:K1014", "N(1)")</f>
        <v>N(1)</v>
      </c>
      <c r="J28" s="92" t="str">
        <f xml:space="preserve"> HYPERLINK("#'P(2)'!B970:K1014", "P(2)")</f>
        <v>P(2)</v>
      </c>
      <c r="K28" s="92" t="str">
        <f xml:space="preserve"> HYPERLINK("#'NP(3)'!B1789:K1872", "NP(3)")</f>
        <v>NP(3)</v>
      </c>
      <c r="L28" s="87"/>
      <c r="M28" s="87"/>
      <c r="N28" s="87" t="s">
        <v>55</v>
      </c>
    </row>
    <row r="29" spans="2:14" ht="14.45" customHeight="1" x14ac:dyDescent="0.2">
      <c r="B29" s="87">
        <v>23</v>
      </c>
      <c r="C29" s="87" t="s">
        <v>252</v>
      </c>
      <c r="D29" s="87" t="s">
        <v>253</v>
      </c>
      <c r="E29" s="87" t="s">
        <v>81</v>
      </c>
      <c r="F29" s="87" t="s">
        <v>54</v>
      </c>
      <c r="G29" s="87" t="s">
        <v>54</v>
      </c>
      <c r="H29" s="87" t="s">
        <v>53</v>
      </c>
      <c r="I29" s="92" t="str">
        <f xml:space="preserve"> HYPERLINK("#'N(1)'!B1016:M1060", "N(1)")</f>
        <v>N(1)</v>
      </c>
      <c r="J29" s="92" t="str">
        <f xml:space="preserve"> HYPERLINK("#'P(2)'!B1016:M1060", "P(2)")</f>
        <v>P(2)</v>
      </c>
      <c r="K29" s="92" t="str">
        <f xml:space="preserve"> HYPERLINK("#'NP(3)'!B1874:M1957", "NP(3)")</f>
        <v>NP(3)</v>
      </c>
      <c r="L29" s="87"/>
      <c r="M29" s="87"/>
      <c r="N29" s="87" t="s">
        <v>55</v>
      </c>
    </row>
    <row r="30" spans="2:14" ht="14.45" customHeight="1" x14ac:dyDescent="0.2">
      <c r="B30" s="87">
        <v>24</v>
      </c>
      <c r="C30" s="87" t="s">
        <v>258</v>
      </c>
      <c r="D30" s="87" t="s">
        <v>259</v>
      </c>
      <c r="E30" s="87" t="s">
        <v>81</v>
      </c>
      <c r="F30" s="87" t="s">
        <v>54</v>
      </c>
      <c r="G30" s="87" t="s">
        <v>54</v>
      </c>
      <c r="H30" s="87" t="s">
        <v>53</v>
      </c>
      <c r="I30" s="92" t="str">
        <f xml:space="preserve"> HYPERLINK("#'N(1)'!B1062:K1106", "N(1)")</f>
        <v>N(1)</v>
      </c>
      <c r="J30" s="92" t="str">
        <f xml:space="preserve"> HYPERLINK("#'P(2)'!B1062:K1106", "P(2)")</f>
        <v>P(2)</v>
      </c>
      <c r="K30" s="92" t="str">
        <f xml:space="preserve"> HYPERLINK("#'NP(3)'!B1959:K2042", "NP(3)")</f>
        <v>NP(3)</v>
      </c>
      <c r="L30" s="87"/>
      <c r="M30" s="87"/>
      <c r="N30" s="87" t="s">
        <v>55</v>
      </c>
    </row>
    <row r="31" spans="2:14" ht="14.45" customHeight="1" x14ac:dyDescent="0.2">
      <c r="B31" s="87">
        <v>25</v>
      </c>
      <c r="C31" s="87" t="s">
        <v>261</v>
      </c>
      <c r="D31" s="87" t="s">
        <v>262</v>
      </c>
      <c r="E31" s="87" t="s">
        <v>81</v>
      </c>
      <c r="F31" s="87" t="s">
        <v>54</v>
      </c>
      <c r="G31" s="87" t="s">
        <v>54</v>
      </c>
      <c r="H31" s="87" t="s">
        <v>53</v>
      </c>
      <c r="I31" s="92" t="str">
        <f xml:space="preserve"> HYPERLINK("#'N(1)'!B1108:K1152", "N(1)")</f>
        <v>N(1)</v>
      </c>
      <c r="J31" s="92" t="str">
        <f xml:space="preserve"> HYPERLINK("#'P(2)'!B1108:K1152", "P(2)")</f>
        <v>P(2)</v>
      </c>
      <c r="K31" s="92" t="str">
        <f xml:space="preserve"> HYPERLINK("#'NP(3)'!B2044:K2127", "NP(3)")</f>
        <v>NP(3)</v>
      </c>
      <c r="L31" s="87"/>
      <c r="M31" s="87"/>
      <c r="N31" s="87" t="s">
        <v>55</v>
      </c>
    </row>
    <row r="32" spans="2:14" ht="14.45" customHeight="1" x14ac:dyDescent="0.2">
      <c r="B32" s="87">
        <v>26</v>
      </c>
      <c r="C32" s="87" t="s">
        <v>264</v>
      </c>
      <c r="D32" s="87" t="s">
        <v>265</v>
      </c>
      <c r="E32" s="87" t="s">
        <v>81</v>
      </c>
      <c r="F32" s="87" t="s">
        <v>54</v>
      </c>
      <c r="G32" s="87" t="s">
        <v>54</v>
      </c>
      <c r="H32" s="87" t="s">
        <v>53</v>
      </c>
      <c r="I32" s="92" t="str">
        <f xml:space="preserve"> HYPERLINK("#'N(1)'!B1154:K1198", "N(1)")</f>
        <v>N(1)</v>
      </c>
      <c r="J32" s="92" t="str">
        <f xml:space="preserve"> HYPERLINK("#'P(2)'!B1154:K1198", "P(2)")</f>
        <v>P(2)</v>
      </c>
      <c r="K32" s="92" t="str">
        <f xml:space="preserve"> HYPERLINK("#'NP(3)'!B2129:K2212", "NP(3)")</f>
        <v>NP(3)</v>
      </c>
      <c r="L32" s="87"/>
      <c r="M32" s="87"/>
      <c r="N32" s="87" t="s">
        <v>55</v>
      </c>
    </row>
    <row r="33" spans="2:14" ht="14.45" customHeight="1" x14ac:dyDescent="0.2">
      <c r="B33" s="87">
        <v>27</v>
      </c>
      <c r="C33" s="87" t="s">
        <v>267</v>
      </c>
      <c r="D33" s="87" t="s">
        <v>268</v>
      </c>
      <c r="E33" s="87" t="s">
        <v>81</v>
      </c>
      <c r="F33" s="87" t="s">
        <v>54</v>
      </c>
      <c r="G33" s="87" t="s">
        <v>54</v>
      </c>
      <c r="H33" s="87" t="s">
        <v>53</v>
      </c>
      <c r="I33" s="92" t="str">
        <f xml:space="preserve"> HYPERLINK("#'N(1)'!B1200:K1244", "N(1)")</f>
        <v>N(1)</v>
      </c>
      <c r="J33" s="92" t="str">
        <f xml:space="preserve"> HYPERLINK("#'P(2)'!B1200:K1244", "P(2)")</f>
        <v>P(2)</v>
      </c>
      <c r="K33" s="92" t="str">
        <f xml:space="preserve"> HYPERLINK("#'NP(3)'!B2214:K2297", "NP(3)")</f>
        <v>NP(3)</v>
      </c>
      <c r="L33" s="87"/>
      <c r="M33" s="87"/>
      <c r="N33" s="87" t="s">
        <v>55</v>
      </c>
    </row>
    <row r="34" spans="2:14" ht="14.45" customHeight="1" x14ac:dyDescent="0.2">
      <c r="B34" s="87">
        <v>28</v>
      </c>
      <c r="C34" s="87" t="s">
        <v>270</v>
      </c>
      <c r="D34" s="87" t="s">
        <v>271</v>
      </c>
      <c r="E34" s="87" t="s">
        <v>81</v>
      </c>
      <c r="F34" s="87" t="s">
        <v>54</v>
      </c>
      <c r="G34" s="87" t="s">
        <v>54</v>
      </c>
      <c r="H34" s="87" t="s">
        <v>53</v>
      </c>
      <c r="I34" s="92" t="str">
        <f xml:space="preserve"> HYPERLINK("#'N(1)'!B1246:K1290", "N(1)")</f>
        <v>N(1)</v>
      </c>
      <c r="J34" s="92" t="str">
        <f xml:space="preserve"> HYPERLINK("#'P(2)'!B1246:K1290", "P(2)")</f>
        <v>P(2)</v>
      </c>
      <c r="K34" s="92" t="str">
        <f xml:space="preserve"> HYPERLINK("#'NP(3)'!B2299:K2382", "NP(3)")</f>
        <v>NP(3)</v>
      </c>
      <c r="L34" s="87"/>
      <c r="M34" s="87"/>
      <c r="N34" s="87" t="s">
        <v>55</v>
      </c>
    </row>
    <row r="35" spans="2:14" ht="14.45" customHeight="1" x14ac:dyDescent="0.2">
      <c r="B35" s="87">
        <v>29</v>
      </c>
      <c r="C35" s="87" t="s">
        <v>275</v>
      </c>
      <c r="D35" s="87" t="s">
        <v>276</v>
      </c>
      <c r="E35" s="87" t="s">
        <v>81</v>
      </c>
      <c r="F35" s="87" t="s">
        <v>54</v>
      </c>
      <c r="G35" s="87" t="s">
        <v>54</v>
      </c>
      <c r="H35" s="87" t="s">
        <v>53</v>
      </c>
      <c r="I35" s="92" t="str">
        <f xml:space="preserve"> HYPERLINK("#'N(1)'!B1292:J1336", "N(1)")</f>
        <v>N(1)</v>
      </c>
      <c r="J35" s="92" t="str">
        <f xml:space="preserve"> HYPERLINK("#'P(2)'!B1292:J1336", "P(2)")</f>
        <v>P(2)</v>
      </c>
      <c r="K35" s="92" t="str">
        <f xml:space="preserve"> HYPERLINK("#'NP(3)'!B2384:J2467", "NP(3)")</f>
        <v>NP(3)</v>
      </c>
      <c r="L35" s="87"/>
      <c r="M35" s="87"/>
      <c r="N35" s="87" t="s">
        <v>55</v>
      </c>
    </row>
    <row r="36" spans="2:14" ht="14.45" customHeight="1" x14ac:dyDescent="0.2">
      <c r="B36" s="87">
        <v>30</v>
      </c>
      <c r="C36" s="87" t="s">
        <v>284</v>
      </c>
      <c r="D36" s="87" t="s">
        <v>285</v>
      </c>
      <c r="E36" s="87" t="s">
        <v>81</v>
      </c>
      <c r="F36" s="87" t="s">
        <v>54</v>
      </c>
      <c r="G36" s="87" t="s">
        <v>54</v>
      </c>
      <c r="H36" s="87" t="s">
        <v>53</v>
      </c>
      <c r="I36" s="92" t="str">
        <f xml:space="preserve"> HYPERLINK("#'N(1)'!B1338:O1382", "N(1)")</f>
        <v>N(1)</v>
      </c>
      <c r="J36" s="92" t="str">
        <f xml:space="preserve"> HYPERLINK("#'P(2)'!B1338:O1382", "P(2)")</f>
        <v>P(2)</v>
      </c>
      <c r="K36" s="92" t="str">
        <f xml:space="preserve"> HYPERLINK("#'NP(3)'!B2469:O2552", "NP(3)")</f>
        <v>NP(3)</v>
      </c>
      <c r="L36" s="87"/>
      <c r="M36" s="87"/>
      <c r="N36" s="87" t="s">
        <v>55</v>
      </c>
    </row>
    <row r="37" spans="2:14" ht="14.45" customHeight="1" x14ac:dyDescent="0.2">
      <c r="B37" s="87">
        <v>31</v>
      </c>
      <c r="C37" s="87" t="s">
        <v>295</v>
      </c>
      <c r="D37" s="87" t="s">
        <v>296</v>
      </c>
      <c r="E37" s="87" t="s">
        <v>81</v>
      </c>
      <c r="F37" s="87" t="s">
        <v>54</v>
      </c>
      <c r="G37" s="87" t="s">
        <v>54</v>
      </c>
      <c r="H37" s="87" t="s">
        <v>53</v>
      </c>
      <c r="I37" s="92" t="str">
        <f xml:space="preserve"> HYPERLINK("#'N(1)'!B1384:Q1428", "N(1)")</f>
        <v>N(1)</v>
      </c>
      <c r="J37" s="92" t="str">
        <f xml:space="preserve"> HYPERLINK("#'P(2)'!B1384:Q1428", "P(2)")</f>
        <v>P(2)</v>
      </c>
      <c r="K37" s="92" t="str">
        <f xml:space="preserve"> HYPERLINK("#'NP(3)'!B2554:Q2637", "NP(3)")</f>
        <v>NP(3)</v>
      </c>
      <c r="L37" s="87" t="s">
        <v>297</v>
      </c>
      <c r="M37" s="87"/>
      <c r="N37" s="87" t="s">
        <v>55</v>
      </c>
    </row>
    <row r="38" spans="2:14" ht="14.45" customHeight="1" x14ac:dyDescent="0.2">
      <c r="B38" s="87">
        <v>32</v>
      </c>
      <c r="C38" s="87" t="s">
        <v>311</v>
      </c>
      <c r="D38" s="87" t="s">
        <v>312</v>
      </c>
      <c r="E38" s="87" t="s">
        <v>53</v>
      </c>
      <c r="F38" s="87" t="s">
        <v>54</v>
      </c>
      <c r="G38" s="87" t="s">
        <v>54</v>
      </c>
      <c r="H38" s="87" t="s">
        <v>53</v>
      </c>
      <c r="I38" s="92" t="str">
        <f xml:space="preserve"> HYPERLINK("#'N(1)'!B1430:T1474", "N(1)")</f>
        <v>N(1)</v>
      </c>
      <c r="J38" s="92" t="str">
        <f xml:space="preserve"> HYPERLINK("#'P(2)'!B1430:T1474", "P(2)")</f>
        <v>P(2)</v>
      </c>
      <c r="K38" s="92" t="str">
        <f xml:space="preserve"> HYPERLINK("#'NP(3)'!B2639:T2722", "NP(3)")</f>
        <v>NP(3)</v>
      </c>
      <c r="L38" s="87" t="s">
        <v>313</v>
      </c>
      <c r="M38" s="87"/>
      <c r="N38" s="87" t="s">
        <v>55</v>
      </c>
    </row>
    <row r="39" spans="2:14" ht="14.45" customHeight="1" x14ac:dyDescent="0.2">
      <c r="B39" s="87">
        <v>33</v>
      </c>
      <c r="C39" s="87" t="s">
        <v>325</v>
      </c>
      <c r="D39" s="87" t="s">
        <v>326</v>
      </c>
      <c r="E39" s="87" t="s">
        <v>53</v>
      </c>
      <c r="F39" s="87" t="s">
        <v>54</v>
      </c>
      <c r="G39" s="87" t="s">
        <v>54</v>
      </c>
      <c r="H39" s="87" t="s">
        <v>53</v>
      </c>
      <c r="I39" s="92" t="str">
        <f xml:space="preserve"> HYPERLINK("#'N(1)'!B1476:R1520", "N(1)")</f>
        <v>N(1)</v>
      </c>
      <c r="J39" s="92" t="str">
        <f xml:space="preserve"> HYPERLINK("#'P(2)'!B1476:R1520", "P(2)")</f>
        <v>P(2)</v>
      </c>
      <c r="K39" s="92" t="str">
        <f xml:space="preserve"> HYPERLINK("#'NP(3)'!B2724:R2807", "NP(3)")</f>
        <v>NP(3)</v>
      </c>
      <c r="L39" s="87" t="s">
        <v>327</v>
      </c>
      <c r="M39" s="87"/>
      <c r="N39" s="87" t="s">
        <v>55</v>
      </c>
    </row>
    <row r="40" spans="2:14" ht="14.45" customHeight="1" x14ac:dyDescent="0.2">
      <c r="B40" s="87">
        <v>34</v>
      </c>
      <c r="C40" s="87" t="s">
        <v>335</v>
      </c>
      <c r="D40" s="87" t="s">
        <v>336</v>
      </c>
      <c r="E40" s="87" t="s">
        <v>53</v>
      </c>
      <c r="F40" s="87" t="s">
        <v>54</v>
      </c>
      <c r="G40" s="87" t="s">
        <v>54</v>
      </c>
      <c r="H40" s="87" t="s">
        <v>53</v>
      </c>
      <c r="I40" s="92" t="str">
        <f xml:space="preserve"> HYPERLINK("#'N(1)'!B1522:Q1566", "N(1)")</f>
        <v>N(1)</v>
      </c>
      <c r="J40" s="92" t="str">
        <f xml:space="preserve"> HYPERLINK("#'P(2)'!B1522:Q1566", "P(2)")</f>
        <v>P(2)</v>
      </c>
      <c r="K40" s="92" t="str">
        <f xml:space="preserve"> HYPERLINK("#'NP(3)'!B2809:Q2892", "NP(3)")</f>
        <v>NP(3)</v>
      </c>
      <c r="L40" s="87" t="s">
        <v>337</v>
      </c>
      <c r="M40" s="87"/>
      <c r="N40" s="87" t="s">
        <v>55</v>
      </c>
    </row>
    <row r="41" spans="2:14" ht="14.45" customHeight="1" x14ac:dyDescent="0.2">
      <c r="B41" s="87">
        <v>35</v>
      </c>
      <c r="C41" s="87" t="s">
        <v>345</v>
      </c>
      <c r="D41" s="87" t="s">
        <v>346</v>
      </c>
      <c r="E41" s="87" t="s">
        <v>81</v>
      </c>
      <c r="F41" s="87" t="s">
        <v>54</v>
      </c>
      <c r="G41" s="87" t="s">
        <v>54</v>
      </c>
      <c r="H41" s="87" t="s">
        <v>53</v>
      </c>
      <c r="I41" s="92" t="str">
        <f xml:space="preserve"> HYPERLINK("#'N(1)'!B1568:O1612", "N(1)")</f>
        <v>N(1)</v>
      </c>
      <c r="J41" s="92" t="str">
        <f xml:space="preserve"> HYPERLINK("#'P(2)'!B1568:O1612", "P(2)")</f>
        <v>P(2)</v>
      </c>
      <c r="K41" s="92" t="str">
        <f xml:space="preserve"> HYPERLINK("#'NP(3)'!B2894:O2977", "NP(3)")</f>
        <v>NP(3)</v>
      </c>
      <c r="L41" s="87"/>
      <c r="M41" s="87"/>
      <c r="N41" s="87" t="s">
        <v>55</v>
      </c>
    </row>
    <row r="42" spans="2:14" ht="14.45" customHeight="1" x14ac:dyDescent="0.2">
      <c r="B42" s="87">
        <v>36</v>
      </c>
      <c r="C42" s="87" t="s">
        <v>349</v>
      </c>
      <c r="D42" s="87" t="s">
        <v>350</v>
      </c>
      <c r="E42" s="87" t="s">
        <v>81</v>
      </c>
      <c r="F42" s="87" t="s">
        <v>54</v>
      </c>
      <c r="G42" s="87" t="s">
        <v>54</v>
      </c>
      <c r="H42" s="87" t="s">
        <v>53</v>
      </c>
      <c r="I42" s="92" t="str">
        <f xml:space="preserve"> HYPERLINK("#'N(1)'!B1614:Q1658", "N(1)")</f>
        <v>N(1)</v>
      </c>
      <c r="J42" s="92" t="str">
        <f xml:space="preserve"> HYPERLINK("#'P(2)'!B1614:Q1658", "P(2)")</f>
        <v>P(2)</v>
      </c>
      <c r="K42" s="92" t="str">
        <f xml:space="preserve"> HYPERLINK("#'NP(3)'!B2979:Q3062", "NP(3)")</f>
        <v>NP(3)</v>
      </c>
      <c r="L42" s="87" t="s">
        <v>351</v>
      </c>
      <c r="M42" s="87"/>
      <c r="N42" s="87" t="s">
        <v>55</v>
      </c>
    </row>
    <row r="43" spans="2:14" ht="14.45" customHeight="1" x14ac:dyDescent="0.2">
      <c r="B43" s="87">
        <v>37</v>
      </c>
      <c r="C43" s="87" t="s">
        <v>355</v>
      </c>
      <c r="D43" s="87" t="s">
        <v>356</v>
      </c>
      <c r="E43" s="87" t="s">
        <v>81</v>
      </c>
      <c r="F43" s="87" t="s">
        <v>54</v>
      </c>
      <c r="G43" s="87" t="s">
        <v>54</v>
      </c>
      <c r="H43" s="87" t="s">
        <v>53</v>
      </c>
      <c r="I43" s="92" t="str">
        <f xml:space="preserve"> HYPERLINK("#'N(1)'!B1660:K1704", "N(1)")</f>
        <v>N(1)</v>
      </c>
      <c r="J43" s="92" t="str">
        <f xml:space="preserve"> HYPERLINK("#'P(2)'!B1660:K1704", "P(2)")</f>
        <v>P(2)</v>
      </c>
      <c r="K43" s="92" t="str">
        <f xml:space="preserve"> HYPERLINK("#'NP(3)'!B3064:K3147", "NP(3)")</f>
        <v>NP(3)</v>
      </c>
      <c r="L43" s="87"/>
      <c r="M43" s="87"/>
      <c r="N43" s="87" t="s">
        <v>55</v>
      </c>
    </row>
    <row r="44" spans="2:14" ht="14.45" customHeight="1" x14ac:dyDescent="0.2">
      <c r="B44" s="87">
        <v>38</v>
      </c>
      <c r="C44" s="87" t="s">
        <v>363</v>
      </c>
      <c r="D44" s="87" t="s">
        <v>364</v>
      </c>
      <c r="E44" s="87" t="s">
        <v>53</v>
      </c>
      <c r="F44" s="87" t="s">
        <v>54</v>
      </c>
      <c r="G44" s="87" t="s">
        <v>54</v>
      </c>
      <c r="H44" s="87" t="s">
        <v>53</v>
      </c>
      <c r="I44" s="92" t="str">
        <f xml:space="preserve"> HYPERLINK("#'N(1)'!B1706:N1750", "N(1)")</f>
        <v>N(1)</v>
      </c>
      <c r="J44" s="92" t="str">
        <f xml:space="preserve"> HYPERLINK("#'P(2)'!B1706:N1750", "P(2)")</f>
        <v>P(2)</v>
      </c>
      <c r="K44" s="92" t="str">
        <f xml:space="preserve"> HYPERLINK("#'NP(3)'!B3149:N3232", "NP(3)")</f>
        <v>NP(3)</v>
      </c>
      <c r="L44" s="87"/>
      <c r="M44" s="87"/>
      <c r="N44" s="87" t="s">
        <v>55</v>
      </c>
    </row>
    <row r="45" spans="2:14" ht="14.45" customHeight="1" x14ac:dyDescent="0.2">
      <c r="B45" s="87">
        <v>39</v>
      </c>
      <c r="C45" s="87" t="s">
        <v>377</v>
      </c>
      <c r="D45" s="87" t="s">
        <v>378</v>
      </c>
      <c r="E45" s="87" t="s">
        <v>53</v>
      </c>
      <c r="F45" s="87" t="s">
        <v>54</v>
      </c>
      <c r="G45" s="87" t="s">
        <v>54</v>
      </c>
      <c r="H45" s="87" t="s">
        <v>53</v>
      </c>
      <c r="I45" s="92" t="str">
        <f xml:space="preserve"> HYPERLINK("#'N(1)'!B1752:S1796", "N(1)")</f>
        <v>N(1)</v>
      </c>
      <c r="J45" s="92" t="str">
        <f xml:space="preserve"> HYPERLINK("#'P(2)'!B1752:S1796", "P(2)")</f>
        <v>P(2)</v>
      </c>
      <c r="K45" s="92" t="str">
        <f xml:space="preserve"> HYPERLINK("#'NP(3)'!B3234:S3317", "NP(3)")</f>
        <v>NP(3)</v>
      </c>
      <c r="L45" s="87"/>
      <c r="M45" s="87"/>
      <c r="N45" s="87" t="s">
        <v>55</v>
      </c>
    </row>
    <row r="46" spans="2:14" ht="14.45" customHeight="1" x14ac:dyDescent="0.2">
      <c r="B46" s="87">
        <v>40</v>
      </c>
      <c r="C46" s="87" t="s">
        <v>389</v>
      </c>
      <c r="D46" s="87" t="s">
        <v>390</v>
      </c>
      <c r="E46" s="87" t="s">
        <v>53</v>
      </c>
      <c r="F46" s="87" t="s">
        <v>54</v>
      </c>
      <c r="G46" s="87" t="s">
        <v>54</v>
      </c>
      <c r="H46" s="87" t="s">
        <v>53</v>
      </c>
      <c r="I46" s="92" t="str">
        <f xml:space="preserve"> HYPERLINK("#'N(1)'!B1798:R1842", "N(1)")</f>
        <v>N(1)</v>
      </c>
      <c r="J46" s="92" t="str">
        <f xml:space="preserve"> HYPERLINK("#'P(2)'!B1798:R1842", "P(2)")</f>
        <v>P(2)</v>
      </c>
      <c r="K46" s="92" t="str">
        <f xml:space="preserve"> HYPERLINK("#'NP(3)'!B3319:R3402", "NP(3)")</f>
        <v>NP(3)</v>
      </c>
      <c r="L46" s="87"/>
      <c r="M46" s="87"/>
      <c r="N46" s="87" t="s">
        <v>55</v>
      </c>
    </row>
    <row r="47" spans="2:14" ht="14.45" customHeight="1" x14ac:dyDescent="0.2">
      <c r="B47" s="87">
        <v>41</v>
      </c>
      <c r="C47" s="87" t="s">
        <v>395</v>
      </c>
      <c r="D47" s="87" t="s">
        <v>396</v>
      </c>
      <c r="E47" s="87" t="s">
        <v>81</v>
      </c>
      <c r="F47" s="87" t="s">
        <v>54</v>
      </c>
      <c r="G47" s="87" t="s">
        <v>54</v>
      </c>
      <c r="H47" s="87" t="s">
        <v>53</v>
      </c>
      <c r="I47" s="92" t="str">
        <f xml:space="preserve"> HYPERLINK("#'N(1)'!B1844:K1888", "N(1)")</f>
        <v>N(1)</v>
      </c>
      <c r="J47" s="92" t="str">
        <f xml:space="preserve"> HYPERLINK("#'P(2)'!B1844:K1888", "P(2)")</f>
        <v>P(2)</v>
      </c>
      <c r="K47" s="92" t="str">
        <f xml:space="preserve"> HYPERLINK("#'NP(3)'!B3404:K3487", "NP(3)")</f>
        <v>NP(3)</v>
      </c>
      <c r="L47" s="87"/>
      <c r="M47" s="87"/>
      <c r="N47" s="87" t="s">
        <v>55</v>
      </c>
    </row>
    <row r="48" spans="2:14" ht="14.45" customHeight="1" x14ac:dyDescent="0.2">
      <c r="B48" s="87">
        <v>42</v>
      </c>
      <c r="C48" s="87" t="s">
        <v>405</v>
      </c>
      <c r="D48" s="87" t="s">
        <v>406</v>
      </c>
      <c r="E48" s="87" t="s">
        <v>81</v>
      </c>
      <c r="F48" s="87" t="s">
        <v>54</v>
      </c>
      <c r="G48" s="87" t="s">
        <v>54</v>
      </c>
      <c r="H48" s="87" t="s">
        <v>53</v>
      </c>
      <c r="I48" s="92" t="str">
        <f xml:space="preserve"> HYPERLINK("#'N(1)'!B1890:P1934", "N(1)")</f>
        <v>N(1)</v>
      </c>
      <c r="J48" s="92" t="str">
        <f xml:space="preserve"> HYPERLINK("#'P(2)'!B1890:P1934", "P(2)")</f>
        <v>P(2)</v>
      </c>
      <c r="K48" s="92" t="str">
        <f xml:space="preserve"> HYPERLINK("#'NP(3)'!B3489:P3572", "NP(3)")</f>
        <v>NP(3)</v>
      </c>
      <c r="L48" s="87" t="s">
        <v>407</v>
      </c>
      <c r="M48" s="87"/>
      <c r="N48" s="87" t="s">
        <v>55</v>
      </c>
    </row>
    <row r="49" spans="2:14" ht="14.45" customHeight="1" x14ac:dyDescent="0.2">
      <c r="B49" s="87">
        <v>43</v>
      </c>
      <c r="C49" s="87" t="s">
        <v>410</v>
      </c>
      <c r="D49" s="87" t="s">
        <v>411</v>
      </c>
      <c r="E49" s="87" t="s">
        <v>81</v>
      </c>
      <c r="F49" s="87" t="s">
        <v>54</v>
      </c>
      <c r="G49" s="87" t="s">
        <v>54</v>
      </c>
      <c r="H49" s="87" t="s">
        <v>53</v>
      </c>
      <c r="I49" s="92" t="str">
        <f xml:space="preserve"> HYPERLINK("#'N(1)'!B1936:Q1980", "N(1)")</f>
        <v>N(1)</v>
      </c>
      <c r="J49" s="92" t="str">
        <f xml:space="preserve"> HYPERLINK("#'P(2)'!B1936:Q1980", "P(2)")</f>
        <v>P(2)</v>
      </c>
      <c r="K49" s="92" t="str">
        <f xml:space="preserve"> HYPERLINK("#'NP(3)'!B3574:Q3657", "NP(3)")</f>
        <v>NP(3)</v>
      </c>
      <c r="L49" s="87" t="s">
        <v>407</v>
      </c>
      <c r="M49" s="87"/>
      <c r="N49" s="87" t="s">
        <v>55</v>
      </c>
    </row>
    <row r="50" spans="2:14" ht="14.45" customHeight="1" x14ac:dyDescent="0.2">
      <c r="B50" s="87">
        <v>44</v>
      </c>
      <c r="C50" s="87" t="s">
        <v>423</v>
      </c>
      <c r="D50" s="87" t="s">
        <v>424</v>
      </c>
      <c r="E50" s="87" t="s">
        <v>53</v>
      </c>
      <c r="F50" s="87" t="s">
        <v>54</v>
      </c>
      <c r="G50" s="87" t="s">
        <v>54</v>
      </c>
      <c r="H50" s="87" t="s">
        <v>53</v>
      </c>
      <c r="I50" s="92" t="str">
        <f xml:space="preserve"> HYPERLINK("#'N(1)'!B1982:S2026", "N(1)")</f>
        <v>N(1)</v>
      </c>
      <c r="J50" s="92" t="str">
        <f xml:space="preserve"> HYPERLINK("#'P(2)'!B1982:S2026", "P(2)")</f>
        <v>P(2)</v>
      </c>
      <c r="K50" s="92" t="str">
        <f xml:space="preserve"> HYPERLINK("#'NP(3)'!B3659:S3742", "NP(3)")</f>
        <v>NP(3)</v>
      </c>
      <c r="L50" s="87" t="s">
        <v>407</v>
      </c>
      <c r="M50" s="87"/>
      <c r="N50" s="87" t="s">
        <v>55</v>
      </c>
    </row>
    <row r="51" spans="2:14" ht="14.45" customHeight="1" x14ac:dyDescent="0.2">
      <c r="B51" s="87">
        <v>45</v>
      </c>
      <c r="C51" s="87" t="s">
        <v>429</v>
      </c>
      <c r="D51" s="87" t="s">
        <v>430</v>
      </c>
      <c r="E51" s="87" t="s">
        <v>81</v>
      </c>
      <c r="F51" s="87" t="s">
        <v>54</v>
      </c>
      <c r="G51" s="87" t="s">
        <v>54</v>
      </c>
      <c r="H51" s="87" t="s">
        <v>53</v>
      </c>
      <c r="I51" s="92" t="str">
        <f xml:space="preserve"> HYPERLINK("#'N(1)'!B2028:L2072", "N(1)")</f>
        <v>N(1)</v>
      </c>
      <c r="J51" s="92" t="str">
        <f xml:space="preserve"> HYPERLINK("#'P(2)'!B2028:L2072", "P(2)")</f>
        <v>P(2)</v>
      </c>
      <c r="K51" s="92" t="str">
        <f xml:space="preserve"> HYPERLINK("#'NP(3)'!B3744:L3827", "NP(3)")</f>
        <v>NP(3)</v>
      </c>
      <c r="L51" s="87" t="s">
        <v>407</v>
      </c>
      <c r="M51" s="87"/>
      <c r="N51" s="87" t="s">
        <v>55</v>
      </c>
    </row>
    <row r="52" spans="2:14" ht="14.45" customHeight="1" x14ac:dyDescent="0.2">
      <c r="B52" s="87">
        <v>46</v>
      </c>
      <c r="C52" s="87" t="s">
        <v>442</v>
      </c>
      <c r="D52" s="87" t="s">
        <v>443</v>
      </c>
      <c r="E52" s="87" t="s">
        <v>53</v>
      </c>
      <c r="F52" s="87" t="s">
        <v>54</v>
      </c>
      <c r="G52" s="87" t="s">
        <v>54</v>
      </c>
      <c r="H52" s="87" t="s">
        <v>53</v>
      </c>
      <c r="I52" s="92" t="str">
        <f xml:space="preserve"> HYPERLINK("#'N(1)'!B2074:R2118", "N(1)")</f>
        <v>N(1)</v>
      </c>
      <c r="J52" s="92" t="str">
        <f xml:space="preserve"> HYPERLINK("#'P(2)'!B2074:R2118", "P(2)")</f>
        <v>P(2)</v>
      </c>
      <c r="K52" s="92" t="str">
        <f xml:space="preserve"> HYPERLINK("#'NP(3)'!B3829:R3912", "NP(3)")</f>
        <v>NP(3)</v>
      </c>
      <c r="L52" s="87" t="s">
        <v>444</v>
      </c>
      <c r="M52" s="87"/>
      <c r="N52" s="87" t="s">
        <v>55</v>
      </c>
    </row>
    <row r="53" spans="2:14" ht="14.45" customHeight="1" x14ac:dyDescent="0.2">
      <c r="B53" s="87">
        <v>47</v>
      </c>
      <c r="C53" s="87" t="s">
        <v>456</v>
      </c>
      <c r="D53" s="87" t="s">
        <v>457</v>
      </c>
      <c r="E53" s="87" t="s">
        <v>53</v>
      </c>
      <c r="F53" s="87" t="s">
        <v>54</v>
      </c>
      <c r="G53" s="87" t="s">
        <v>54</v>
      </c>
      <c r="H53" s="87" t="s">
        <v>53</v>
      </c>
      <c r="I53" s="92" t="str">
        <f xml:space="preserve"> HYPERLINK("#'N(1)'!B2120:S2164", "N(1)")</f>
        <v>N(1)</v>
      </c>
      <c r="J53" s="92" t="str">
        <f xml:space="preserve"> HYPERLINK("#'P(2)'!B2120:S2164", "P(2)")</f>
        <v>P(2)</v>
      </c>
      <c r="K53" s="92" t="str">
        <f xml:space="preserve"> HYPERLINK("#'NP(3)'!B3914:S3997", "NP(3)")</f>
        <v>NP(3)</v>
      </c>
      <c r="L53" s="87" t="s">
        <v>444</v>
      </c>
      <c r="M53" s="87"/>
      <c r="N53" s="87" t="s">
        <v>55</v>
      </c>
    </row>
    <row r="54" spans="2:14" ht="14.45" customHeight="1" x14ac:dyDescent="0.2">
      <c r="B54" s="87">
        <v>48</v>
      </c>
      <c r="C54" s="87" t="s">
        <v>465</v>
      </c>
      <c r="D54" s="87" t="s">
        <v>466</v>
      </c>
      <c r="E54" s="87" t="s">
        <v>53</v>
      </c>
      <c r="F54" s="87" t="s">
        <v>54</v>
      </c>
      <c r="G54" s="87" t="s">
        <v>54</v>
      </c>
      <c r="H54" s="87" t="s">
        <v>53</v>
      </c>
      <c r="I54" s="92" t="str">
        <f xml:space="preserve"> HYPERLINK("#'N(1)'!B2166:O2210", "N(1)")</f>
        <v>N(1)</v>
      </c>
      <c r="J54" s="92" t="str">
        <f xml:space="preserve"> HYPERLINK("#'P(2)'!B2166:O2210", "P(2)")</f>
        <v>P(2)</v>
      </c>
      <c r="K54" s="92" t="str">
        <f xml:space="preserve"> HYPERLINK("#'NP(3)'!B3999:O4082", "NP(3)")</f>
        <v>NP(3)</v>
      </c>
      <c r="L54" s="87"/>
      <c r="M54" s="87"/>
      <c r="N54" s="87" t="s">
        <v>55</v>
      </c>
    </row>
    <row r="55" spans="2:14" ht="14.45" customHeight="1" x14ac:dyDescent="0.2">
      <c r="B55" s="87">
        <v>49</v>
      </c>
      <c r="C55" s="87" t="s">
        <v>471</v>
      </c>
      <c r="D55" s="87" t="s">
        <v>472</v>
      </c>
      <c r="E55" s="87" t="s">
        <v>81</v>
      </c>
      <c r="F55" s="87" t="s">
        <v>54</v>
      </c>
      <c r="G55" s="87" t="s">
        <v>54</v>
      </c>
      <c r="H55" s="87" t="s">
        <v>53</v>
      </c>
      <c r="I55" s="92" t="str">
        <f xml:space="preserve"> HYPERLINK("#'N(1)'!B2212:K2256", "N(1)")</f>
        <v>N(1)</v>
      </c>
      <c r="J55" s="92" t="str">
        <f xml:space="preserve"> HYPERLINK("#'P(2)'!B2212:K2256", "P(2)")</f>
        <v>P(2)</v>
      </c>
      <c r="K55" s="92" t="str">
        <f xml:space="preserve"> HYPERLINK("#'NP(3)'!B4084:K4167", "NP(3)")</f>
        <v>NP(3)</v>
      </c>
      <c r="L55" s="87"/>
      <c r="M55" s="87"/>
      <c r="N55" s="87" t="s">
        <v>55</v>
      </c>
    </row>
    <row r="56" spans="2:14" ht="14.45" customHeight="1" x14ac:dyDescent="0.2">
      <c r="B56" s="87">
        <v>50</v>
      </c>
      <c r="C56" s="87" t="s">
        <v>486</v>
      </c>
      <c r="D56" s="87" t="s">
        <v>487</v>
      </c>
      <c r="E56" s="87" t="s">
        <v>81</v>
      </c>
      <c r="F56" s="87" t="s">
        <v>54</v>
      </c>
      <c r="G56" s="87" t="s">
        <v>54</v>
      </c>
      <c r="H56" s="87" t="s">
        <v>53</v>
      </c>
      <c r="I56" s="92" t="str">
        <f xml:space="preserve"> HYPERLINK("#'N(1)'!B2258:U2302", "N(1)")</f>
        <v>N(1)</v>
      </c>
      <c r="J56" s="92" t="str">
        <f xml:space="preserve"> HYPERLINK("#'P(2)'!B2258:U2302", "P(2)")</f>
        <v>P(2)</v>
      </c>
      <c r="K56" s="92" t="str">
        <f xml:space="preserve"> HYPERLINK("#'NP(3)'!B4169:U4252", "NP(3)")</f>
        <v>NP(3)</v>
      </c>
      <c r="L56" s="87" t="s">
        <v>488</v>
      </c>
      <c r="M56" s="87"/>
      <c r="N56" s="87" t="s">
        <v>55</v>
      </c>
    </row>
    <row r="57" spans="2:14" ht="14.45" customHeight="1" x14ac:dyDescent="0.2">
      <c r="B57" s="87">
        <v>51</v>
      </c>
      <c r="C57" s="87" t="s">
        <v>503</v>
      </c>
      <c r="D57" s="87" t="s">
        <v>504</v>
      </c>
      <c r="E57" s="87" t="s">
        <v>53</v>
      </c>
      <c r="F57" s="87" t="s">
        <v>54</v>
      </c>
      <c r="G57" s="87" t="s">
        <v>54</v>
      </c>
      <c r="H57" s="87" t="s">
        <v>53</v>
      </c>
      <c r="I57" s="92" t="str">
        <f xml:space="preserve"> HYPERLINK("#'N(1)'!B2304:U2348", "N(1)")</f>
        <v>N(1)</v>
      </c>
      <c r="J57" s="92" t="str">
        <f xml:space="preserve"> HYPERLINK("#'P(2)'!B2304:U2348", "P(2)")</f>
        <v>P(2)</v>
      </c>
      <c r="K57" s="92" t="str">
        <f xml:space="preserve"> HYPERLINK("#'NP(3)'!B4254:U4337", "NP(3)")</f>
        <v>NP(3)</v>
      </c>
      <c r="L57" s="87" t="s">
        <v>505</v>
      </c>
      <c r="M57" s="87"/>
      <c r="N57" s="87" t="s">
        <v>55</v>
      </c>
    </row>
    <row r="58" spans="2:14" ht="14.45" customHeight="1" x14ac:dyDescent="0.2">
      <c r="B58" s="87">
        <v>52</v>
      </c>
      <c r="C58" s="87" t="s">
        <v>515</v>
      </c>
      <c r="D58" s="87" t="s">
        <v>516</v>
      </c>
      <c r="E58" s="87" t="s">
        <v>53</v>
      </c>
      <c r="F58" s="87" t="s">
        <v>54</v>
      </c>
      <c r="G58" s="87" t="s">
        <v>54</v>
      </c>
      <c r="H58" s="87" t="s">
        <v>53</v>
      </c>
      <c r="I58" s="92" t="str">
        <f xml:space="preserve"> HYPERLINK("#'N(1)'!B2350:Q2394", "N(1)")</f>
        <v>N(1)</v>
      </c>
      <c r="J58" s="92" t="str">
        <f xml:space="preserve"> HYPERLINK("#'P(2)'!B2350:Q2394", "P(2)")</f>
        <v>P(2)</v>
      </c>
      <c r="K58" s="92" t="str">
        <f xml:space="preserve"> HYPERLINK("#'NP(3)'!B4339:Q4422", "NP(3)")</f>
        <v>NP(3)</v>
      </c>
      <c r="L58" s="87" t="s">
        <v>505</v>
      </c>
      <c r="M58" s="87"/>
      <c r="N58" s="87" t="s">
        <v>55</v>
      </c>
    </row>
    <row r="59" spans="2:14" ht="14.45" customHeight="1" x14ac:dyDescent="0.2">
      <c r="B59" s="87">
        <v>53</v>
      </c>
      <c r="C59" s="87" t="s">
        <v>529</v>
      </c>
      <c r="D59" s="87" t="s">
        <v>530</v>
      </c>
      <c r="E59" s="87" t="s">
        <v>53</v>
      </c>
      <c r="F59" s="87" t="s">
        <v>54</v>
      </c>
      <c r="G59" s="87" t="s">
        <v>54</v>
      </c>
      <c r="H59" s="87" t="s">
        <v>53</v>
      </c>
      <c r="I59" s="92" t="str">
        <f xml:space="preserve"> HYPERLINK("#'N(1)'!B2396:T2440", "N(1)")</f>
        <v>N(1)</v>
      </c>
      <c r="J59" s="92" t="str">
        <f xml:space="preserve"> HYPERLINK("#'P(2)'!B2396:T2440", "P(2)")</f>
        <v>P(2)</v>
      </c>
      <c r="K59" s="92" t="str">
        <f xml:space="preserve"> HYPERLINK("#'NP(3)'!B4424:T4507", "NP(3)")</f>
        <v>NP(3)</v>
      </c>
      <c r="L59" s="87" t="s">
        <v>505</v>
      </c>
      <c r="M59" s="87"/>
      <c r="N59" s="87" t="s">
        <v>55</v>
      </c>
    </row>
    <row r="60" spans="2:14" ht="14.45" customHeight="1" x14ac:dyDescent="0.2">
      <c r="B60" s="87">
        <v>54</v>
      </c>
      <c r="C60" s="87" t="s">
        <v>534</v>
      </c>
      <c r="D60" s="87" t="s">
        <v>535</v>
      </c>
      <c r="E60" s="87" t="s">
        <v>81</v>
      </c>
      <c r="F60" s="87" t="s">
        <v>54</v>
      </c>
      <c r="G60" s="87" t="s">
        <v>54</v>
      </c>
      <c r="H60" s="87" t="s">
        <v>53</v>
      </c>
      <c r="I60" s="92" t="str">
        <f xml:space="preserve"> HYPERLINK("#'N(1)'!B2442:K2486", "N(1)")</f>
        <v>N(1)</v>
      </c>
      <c r="J60" s="92" t="str">
        <f xml:space="preserve"> HYPERLINK("#'P(2)'!B2442:K2486", "P(2)")</f>
        <v>P(2)</v>
      </c>
      <c r="K60" s="92" t="str">
        <f xml:space="preserve"> HYPERLINK("#'NP(3)'!B4509:K4592", "NP(3)")</f>
        <v>NP(3)</v>
      </c>
      <c r="L60" s="87" t="s">
        <v>505</v>
      </c>
      <c r="M60" s="87"/>
      <c r="N60" s="87" t="s">
        <v>55</v>
      </c>
    </row>
    <row r="61" spans="2:14" ht="14.45" customHeight="1" x14ac:dyDescent="0.2">
      <c r="B61" s="87">
        <v>55</v>
      </c>
      <c r="C61" s="87" t="s">
        <v>548</v>
      </c>
      <c r="D61" s="87" t="s">
        <v>549</v>
      </c>
      <c r="E61" s="87" t="s">
        <v>53</v>
      </c>
      <c r="F61" s="87" t="s">
        <v>54</v>
      </c>
      <c r="G61" s="87" t="s">
        <v>54</v>
      </c>
      <c r="H61" s="87" t="s">
        <v>53</v>
      </c>
      <c r="I61" s="92" t="str">
        <f xml:space="preserve"> HYPERLINK("#'N(1)'!B2488:U2532", "N(1)")</f>
        <v>N(1)</v>
      </c>
      <c r="J61" s="92" t="str">
        <f xml:space="preserve"> HYPERLINK("#'P(2)'!B2488:U2532", "P(2)")</f>
        <v>P(2)</v>
      </c>
      <c r="K61" s="92" t="str">
        <f xml:space="preserve"> HYPERLINK("#'NP(3)'!B4594:U4677", "NP(3)")</f>
        <v>NP(3)</v>
      </c>
      <c r="L61" s="87" t="s">
        <v>550</v>
      </c>
      <c r="M61" s="87"/>
      <c r="N61" s="87" t="s">
        <v>55</v>
      </c>
    </row>
    <row r="62" spans="2:14" ht="14.45" customHeight="1" x14ac:dyDescent="0.2">
      <c r="B62" s="87">
        <v>56</v>
      </c>
      <c r="C62" s="87" t="s">
        <v>559</v>
      </c>
      <c r="D62" s="87" t="s">
        <v>560</v>
      </c>
      <c r="E62" s="87" t="s">
        <v>53</v>
      </c>
      <c r="F62" s="87" t="s">
        <v>54</v>
      </c>
      <c r="G62" s="87" t="s">
        <v>54</v>
      </c>
      <c r="H62" s="87" t="s">
        <v>53</v>
      </c>
      <c r="I62" s="92" t="str">
        <f xml:space="preserve"> HYPERLINK("#'N(1)'!B2534:P2578", "N(1)")</f>
        <v>N(1)</v>
      </c>
      <c r="J62" s="92" t="str">
        <f xml:space="preserve"> HYPERLINK("#'P(2)'!B2534:P2578", "P(2)")</f>
        <v>P(2)</v>
      </c>
      <c r="K62" s="92" t="str">
        <f xml:space="preserve"> HYPERLINK("#'NP(3)'!B4679:P4762", "NP(3)")</f>
        <v>NP(3)</v>
      </c>
      <c r="L62" s="87"/>
      <c r="M62" s="87"/>
      <c r="N62" s="87" t="s">
        <v>55</v>
      </c>
    </row>
    <row r="63" spans="2:14" ht="14.45" customHeight="1" x14ac:dyDescent="0.2">
      <c r="B63" s="87">
        <v>57</v>
      </c>
      <c r="C63" s="87" t="s">
        <v>562</v>
      </c>
      <c r="D63" s="87" t="s">
        <v>563</v>
      </c>
      <c r="E63" s="87" t="s">
        <v>81</v>
      </c>
      <c r="F63" s="87" t="s">
        <v>54</v>
      </c>
      <c r="G63" s="87" t="s">
        <v>54</v>
      </c>
      <c r="H63" s="87" t="s">
        <v>53</v>
      </c>
      <c r="I63" s="92" t="str">
        <f xml:space="preserve"> HYPERLINK("#'N(1)'!B2580:K2624", "N(1)")</f>
        <v>N(1)</v>
      </c>
      <c r="J63" s="92" t="str">
        <f xml:space="preserve"> HYPERLINK("#'P(2)'!B2580:K2624", "P(2)")</f>
        <v>P(2)</v>
      </c>
      <c r="K63" s="92" t="str">
        <f xml:space="preserve"> HYPERLINK("#'NP(3)'!B4764:K4847", "NP(3)")</f>
        <v>NP(3)</v>
      </c>
      <c r="L63" s="87"/>
      <c r="M63" s="87"/>
      <c r="N63" s="87" t="s">
        <v>55</v>
      </c>
    </row>
    <row r="64" spans="2:14" ht="14.45" customHeight="1" x14ac:dyDescent="0.2">
      <c r="B64" s="87">
        <v>58</v>
      </c>
      <c r="C64" s="87" t="s">
        <v>568</v>
      </c>
      <c r="D64" s="87" t="s">
        <v>569</v>
      </c>
      <c r="E64" s="87" t="s">
        <v>81</v>
      </c>
      <c r="F64" s="87" t="s">
        <v>54</v>
      </c>
      <c r="G64" s="87" t="s">
        <v>54</v>
      </c>
      <c r="H64" s="87" t="s">
        <v>53</v>
      </c>
      <c r="I64" s="92" t="str">
        <f xml:space="preserve"> HYPERLINK("#'N(1)'!B2626:P2670", "N(1)")</f>
        <v>N(1)</v>
      </c>
      <c r="J64" s="92" t="str">
        <f xml:space="preserve"> HYPERLINK("#'P(2)'!B2626:P2670", "P(2)")</f>
        <v>P(2)</v>
      </c>
      <c r="K64" s="92" t="str">
        <f xml:space="preserve"> HYPERLINK("#'NP(3)'!B4849:P4932", "NP(3)")</f>
        <v>NP(3)</v>
      </c>
      <c r="L64" s="87" t="s">
        <v>570</v>
      </c>
      <c r="M64" s="87"/>
      <c r="N64" s="87" t="s">
        <v>55</v>
      </c>
    </row>
    <row r="65" spans="2:14" ht="14.45" customHeight="1" x14ac:dyDescent="0.2">
      <c r="B65" s="87">
        <v>59</v>
      </c>
      <c r="C65" s="87" t="s">
        <v>578</v>
      </c>
      <c r="D65" s="87" t="s">
        <v>579</v>
      </c>
      <c r="E65" s="87" t="s">
        <v>53</v>
      </c>
      <c r="F65" s="87" t="s">
        <v>54</v>
      </c>
      <c r="G65" s="87" t="s">
        <v>54</v>
      </c>
      <c r="H65" s="87" t="s">
        <v>53</v>
      </c>
      <c r="I65" s="92" t="str">
        <f xml:space="preserve"> HYPERLINK("#'N(1)'!B2672:N2716", "N(1)")</f>
        <v>N(1)</v>
      </c>
      <c r="J65" s="92" t="str">
        <f xml:space="preserve"> HYPERLINK("#'P(2)'!B2672:N2716", "P(2)")</f>
        <v>P(2)</v>
      </c>
      <c r="K65" s="92" t="str">
        <f xml:space="preserve"> HYPERLINK("#'NP(3)'!B4934:N5017", "NP(3)")</f>
        <v>NP(3)</v>
      </c>
      <c r="L65" s="87" t="s">
        <v>580</v>
      </c>
      <c r="M65" s="87"/>
      <c r="N65" s="87" t="s">
        <v>55</v>
      </c>
    </row>
    <row r="66" spans="2:14" ht="14.45" customHeight="1" x14ac:dyDescent="0.2">
      <c r="B66" s="87">
        <v>60</v>
      </c>
      <c r="C66" s="87" t="s">
        <v>591</v>
      </c>
      <c r="D66" s="87" t="s">
        <v>592</v>
      </c>
      <c r="E66" s="87" t="s">
        <v>53</v>
      </c>
      <c r="F66" s="87" t="s">
        <v>54</v>
      </c>
      <c r="G66" s="87" t="s">
        <v>54</v>
      </c>
      <c r="H66" s="87" t="s">
        <v>53</v>
      </c>
      <c r="I66" s="92" t="str">
        <f xml:space="preserve"> HYPERLINK("#'N(1)'!B2718:R2762", "N(1)")</f>
        <v>N(1)</v>
      </c>
      <c r="J66" s="92" t="str">
        <f xml:space="preserve"> HYPERLINK("#'P(2)'!B2718:R2762", "P(2)")</f>
        <v>P(2)</v>
      </c>
      <c r="K66" s="92" t="str">
        <f xml:space="preserve"> HYPERLINK("#'NP(3)'!B5019:R5102", "NP(3)")</f>
        <v>NP(3)</v>
      </c>
      <c r="L66" s="87" t="s">
        <v>580</v>
      </c>
      <c r="M66" s="87"/>
      <c r="N66" s="87" t="s">
        <v>55</v>
      </c>
    </row>
    <row r="67" spans="2:14" ht="14.45" customHeight="1" x14ac:dyDescent="0.2">
      <c r="B67" s="87">
        <v>61</v>
      </c>
      <c r="C67" s="87" t="s">
        <v>606</v>
      </c>
      <c r="D67" s="87" t="s">
        <v>607</v>
      </c>
      <c r="E67" s="87" t="s">
        <v>53</v>
      </c>
      <c r="F67" s="87" t="s">
        <v>54</v>
      </c>
      <c r="G67" s="87" t="s">
        <v>54</v>
      </c>
      <c r="H67" s="87" t="s">
        <v>53</v>
      </c>
      <c r="I67" s="92" t="str">
        <f xml:space="preserve"> HYPERLINK("#'N(1)'!B2764:U2808", "N(1)")</f>
        <v>N(1)</v>
      </c>
      <c r="J67" s="92" t="str">
        <f xml:space="preserve"> HYPERLINK("#'P(2)'!B2764:U2808", "P(2)")</f>
        <v>P(2)</v>
      </c>
      <c r="K67" s="92" t="str">
        <f xml:space="preserve"> HYPERLINK("#'NP(3)'!B5104:U5187", "NP(3)")</f>
        <v>NP(3)</v>
      </c>
      <c r="L67" s="87" t="s">
        <v>580</v>
      </c>
      <c r="M67" s="87"/>
      <c r="N67" s="87" t="s">
        <v>55</v>
      </c>
    </row>
    <row r="68" spans="2:14" ht="14.45" customHeight="1" x14ac:dyDescent="0.2">
      <c r="B68" s="87">
        <v>62</v>
      </c>
      <c r="C68" s="87" t="s">
        <v>616</v>
      </c>
      <c r="D68" s="87" t="s">
        <v>617</v>
      </c>
      <c r="E68" s="87" t="s">
        <v>53</v>
      </c>
      <c r="F68" s="87" t="s">
        <v>54</v>
      </c>
      <c r="G68" s="87" t="s">
        <v>54</v>
      </c>
      <c r="H68" s="87" t="s">
        <v>53</v>
      </c>
      <c r="I68" s="92" t="str">
        <f xml:space="preserve"> HYPERLINK("#'N(1)'!B2810:T2854", "N(1)")</f>
        <v>N(1)</v>
      </c>
      <c r="J68" s="92" t="str">
        <f xml:space="preserve"> HYPERLINK("#'P(2)'!B2810:T2854", "P(2)")</f>
        <v>P(2)</v>
      </c>
      <c r="K68" s="92" t="str">
        <f xml:space="preserve"> HYPERLINK("#'NP(3)'!B5189:T5272", "NP(3)")</f>
        <v>NP(3)</v>
      </c>
      <c r="L68" s="87" t="s">
        <v>580</v>
      </c>
      <c r="M68" s="87"/>
      <c r="N68" s="87" t="s">
        <v>55</v>
      </c>
    </row>
    <row r="69" spans="2:14" ht="14.45" customHeight="1" x14ac:dyDescent="0.2">
      <c r="B69" s="87">
        <v>63</v>
      </c>
      <c r="C69" s="87" t="s">
        <v>626</v>
      </c>
      <c r="D69" s="87" t="s">
        <v>627</v>
      </c>
      <c r="E69" s="87" t="s">
        <v>53</v>
      </c>
      <c r="F69" s="87" t="s">
        <v>54</v>
      </c>
      <c r="G69" s="87" t="s">
        <v>54</v>
      </c>
      <c r="H69" s="87" t="s">
        <v>53</v>
      </c>
      <c r="I69" s="92" t="str">
        <f xml:space="preserve"> HYPERLINK("#'N(1)'!B2856:T2900", "N(1)")</f>
        <v>N(1)</v>
      </c>
      <c r="J69" s="92" t="str">
        <f xml:space="preserve"> HYPERLINK("#'P(2)'!B2856:T2900", "P(2)")</f>
        <v>P(2)</v>
      </c>
      <c r="K69" s="92" t="str">
        <f xml:space="preserve"> HYPERLINK("#'NP(3)'!B5274:T5357", "NP(3)")</f>
        <v>NP(3)</v>
      </c>
      <c r="L69" s="87" t="s">
        <v>628</v>
      </c>
      <c r="M69" s="87"/>
      <c r="N69" s="87" t="s">
        <v>55</v>
      </c>
    </row>
    <row r="70" spans="2:14" ht="14.45" customHeight="1" x14ac:dyDescent="0.2">
      <c r="B70" s="87">
        <v>64</v>
      </c>
      <c r="C70" s="87" t="s">
        <v>635</v>
      </c>
      <c r="D70" s="87" t="s">
        <v>636</v>
      </c>
      <c r="E70" s="87" t="s">
        <v>53</v>
      </c>
      <c r="F70" s="87" t="s">
        <v>54</v>
      </c>
      <c r="G70" s="87" t="s">
        <v>54</v>
      </c>
      <c r="H70" s="87" t="s">
        <v>53</v>
      </c>
      <c r="I70" s="92" t="str">
        <f xml:space="preserve"> HYPERLINK("#'N(1)'!B2902:N2946", "N(1)")</f>
        <v>N(1)</v>
      </c>
      <c r="J70" s="92" t="str">
        <f xml:space="preserve"> HYPERLINK("#'P(2)'!B2902:N2946", "P(2)")</f>
        <v>P(2)</v>
      </c>
      <c r="K70" s="92" t="str">
        <f xml:space="preserve"> HYPERLINK("#'NP(3)'!B5359:N5442", "NP(3)")</f>
        <v>NP(3)</v>
      </c>
      <c r="L70" s="87"/>
      <c r="M70" s="87"/>
      <c r="N70" s="87" t="s">
        <v>55</v>
      </c>
    </row>
    <row r="71" spans="2:14" ht="14.45" customHeight="1" x14ac:dyDescent="0.2">
      <c r="B71" s="87">
        <v>65</v>
      </c>
      <c r="C71" s="87" t="s">
        <v>638</v>
      </c>
      <c r="D71" s="87" t="s">
        <v>639</v>
      </c>
      <c r="E71" s="87" t="s">
        <v>81</v>
      </c>
      <c r="F71" s="87" t="s">
        <v>54</v>
      </c>
      <c r="G71" s="87" t="s">
        <v>54</v>
      </c>
      <c r="H71" s="87" t="s">
        <v>53</v>
      </c>
      <c r="I71" s="92" t="str">
        <f xml:space="preserve"> HYPERLINK("#'N(1)'!B2948:K2992", "N(1)")</f>
        <v>N(1)</v>
      </c>
      <c r="J71" s="92" t="str">
        <f xml:space="preserve"> HYPERLINK("#'P(2)'!B2948:K2992", "P(2)")</f>
        <v>P(2)</v>
      </c>
      <c r="K71" s="92" t="str">
        <f xml:space="preserve"> HYPERLINK("#'NP(3)'!B5444:K5527", "NP(3)")</f>
        <v>NP(3)</v>
      </c>
      <c r="L71" s="87"/>
      <c r="M71" s="87"/>
      <c r="N71" s="87" t="s">
        <v>55</v>
      </c>
    </row>
    <row r="72" spans="2:14" ht="14.45" customHeight="1" x14ac:dyDescent="0.2">
      <c r="B72" s="87">
        <v>66</v>
      </c>
      <c r="C72" s="87" t="s">
        <v>643</v>
      </c>
      <c r="D72" s="87" t="s">
        <v>644</v>
      </c>
      <c r="E72" s="87" t="s">
        <v>81</v>
      </c>
      <c r="F72" s="87" t="s">
        <v>54</v>
      </c>
      <c r="G72" s="87" t="s">
        <v>54</v>
      </c>
      <c r="H72" s="87" t="s">
        <v>53</v>
      </c>
      <c r="I72" s="92" t="str">
        <f xml:space="preserve"> HYPERLINK("#'N(1)'!B2994:P3038", "N(1)")</f>
        <v>N(1)</v>
      </c>
      <c r="J72" s="92" t="str">
        <f xml:space="preserve"> HYPERLINK("#'P(2)'!B2994:P3038", "P(2)")</f>
        <v>P(2)</v>
      </c>
      <c r="K72" s="92" t="str">
        <f xml:space="preserve"> HYPERLINK("#'NP(3)'!B5529:P5612", "NP(3)")</f>
        <v>NP(3)</v>
      </c>
      <c r="L72" s="87" t="s">
        <v>645</v>
      </c>
      <c r="M72" s="87"/>
      <c r="N72" s="87" t="s">
        <v>55</v>
      </c>
    </row>
    <row r="73" spans="2:14" ht="14.45" customHeight="1" x14ac:dyDescent="0.2">
      <c r="B73" s="87">
        <v>67</v>
      </c>
      <c r="C73" s="87" t="s">
        <v>648</v>
      </c>
      <c r="D73" s="87" t="s">
        <v>649</v>
      </c>
      <c r="E73" s="87" t="s">
        <v>53</v>
      </c>
      <c r="F73" s="87" t="s">
        <v>54</v>
      </c>
      <c r="G73" s="87" t="s">
        <v>54</v>
      </c>
      <c r="H73" s="87" t="s">
        <v>53</v>
      </c>
      <c r="I73" s="92" t="str">
        <f xml:space="preserve"> HYPERLINK("#'N(1)'!B3040:M3084", "N(1)")</f>
        <v>N(1)</v>
      </c>
      <c r="J73" s="92" t="str">
        <f xml:space="preserve"> HYPERLINK("#'P(2)'!B3040:M3084", "P(2)")</f>
        <v>P(2)</v>
      </c>
      <c r="K73" s="92" t="str">
        <f xml:space="preserve"> HYPERLINK("#'NP(3)'!B5614:M5697", "NP(3)")</f>
        <v>NP(3)</v>
      </c>
      <c r="L73" s="87" t="s">
        <v>650</v>
      </c>
      <c r="M73" s="87"/>
      <c r="N73" s="87" t="s">
        <v>55</v>
      </c>
    </row>
    <row r="74" spans="2:14" ht="14.45" customHeight="1" x14ac:dyDescent="0.2">
      <c r="B74" s="87">
        <v>68</v>
      </c>
      <c r="C74" s="87" t="s">
        <v>660</v>
      </c>
      <c r="D74" s="87" t="s">
        <v>661</v>
      </c>
      <c r="E74" s="87" t="s">
        <v>53</v>
      </c>
      <c r="F74" s="87" t="s">
        <v>54</v>
      </c>
      <c r="G74" s="87" t="s">
        <v>54</v>
      </c>
      <c r="H74" s="87" t="s">
        <v>53</v>
      </c>
      <c r="I74" s="92" t="str">
        <f xml:space="preserve"> HYPERLINK("#'N(1)'!B3086:Q3130", "N(1)")</f>
        <v>N(1)</v>
      </c>
      <c r="J74" s="92" t="str">
        <f xml:space="preserve"> HYPERLINK("#'P(2)'!B3086:Q3130", "P(2)")</f>
        <v>P(2)</v>
      </c>
      <c r="K74" s="92" t="str">
        <f xml:space="preserve"> HYPERLINK("#'NP(3)'!B5699:Q5782", "NP(3)")</f>
        <v>NP(3)</v>
      </c>
      <c r="L74" s="87" t="s">
        <v>650</v>
      </c>
      <c r="M74" s="87"/>
      <c r="N74" s="87" t="s">
        <v>55</v>
      </c>
    </row>
    <row r="75" spans="2:14" ht="14.45" customHeight="1" x14ac:dyDescent="0.2">
      <c r="B75" s="87">
        <v>69</v>
      </c>
      <c r="C75" s="87" t="s">
        <v>667</v>
      </c>
      <c r="D75" s="87" t="s">
        <v>668</v>
      </c>
      <c r="E75" s="87" t="s">
        <v>53</v>
      </c>
      <c r="F75" s="87" t="s">
        <v>54</v>
      </c>
      <c r="G75" s="87" t="s">
        <v>54</v>
      </c>
      <c r="H75" s="87" t="s">
        <v>53</v>
      </c>
      <c r="I75" s="92" t="str">
        <f xml:space="preserve"> HYPERLINK("#'N(1)'!B3132:R3176", "N(1)")</f>
        <v>N(1)</v>
      </c>
      <c r="J75" s="92" t="str">
        <f xml:space="preserve"> HYPERLINK("#'P(2)'!B3132:R3176", "P(2)")</f>
        <v>P(2)</v>
      </c>
      <c r="K75" s="92" t="str">
        <f xml:space="preserve"> HYPERLINK("#'NP(3)'!B5784:R5867", "NP(3)")</f>
        <v>NP(3)</v>
      </c>
      <c r="L75" s="87" t="s">
        <v>650</v>
      </c>
      <c r="M75" s="87"/>
      <c r="N75" s="87" t="s">
        <v>55</v>
      </c>
    </row>
    <row r="76" spans="2:14" ht="14.45" customHeight="1" x14ac:dyDescent="0.2">
      <c r="B76" s="87">
        <v>70</v>
      </c>
      <c r="C76" s="87" t="s">
        <v>675</v>
      </c>
      <c r="D76" s="87" t="s">
        <v>676</v>
      </c>
      <c r="E76" s="87" t="s">
        <v>53</v>
      </c>
      <c r="F76" s="87" t="s">
        <v>54</v>
      </c>
      <c r="G76" s="87" t="s">
        <v>54</v>
      </c>
      <c r="H76" s="87" t="s">
        <v>53</v>
      </c>
      <c r="I76" s="92" t="str">
        <f xml:space="preserve"> HYPERLINK("#'N(1)'!B3178:T3222", "N(1)")</f>
        <v>N(1)</v>
      </c>
      <c r="J76" s="92" t="str">
        <f xml:space="preserve"> HYPERLINK("#'P(2)'!B3178:T3222", "P(2)")</f>
        <v>P(2)</v>
      </c>
      <c r="K76" s="92" t="str">
        <f xml:space="preserve"> HYPERLINK("#'NP(3)'!B5869:T5952", "NP(3)")</f>
        <v>NP(3)</v>
      </c>
      <c r="L76" s="87" t="s">
        <v>677</v>
      </c>
      <c r="M76" s="87"/>
      <c r="N76" s="87" t="s">
        <v>55</v>
      </c>
    </row>
    <row r="77" spans="2:14" ht="14.45" customHeight="1" x14ac:dyDescent="0.2">
      <c r="B77" s="87">
        <v>71</v>
      </c>
      <c r="C77" s="87" t="s">
        <v>679</v>
      </c>
      <c r="D77" s="87" t="s">
        <v>680</v>
      </c>
      <c r="E77" s="87" t="s">
        <v>81</v>
      </c>
      <c r="F77" s="87" t="s">
        <v>54</v>
      </c>
      <c r="G77" s="87" t="s">
        <v>54</v>
      </c>
      <c r="H77" s="87" t="s">
        <v>53</v>
      </c>
      <c r="I77" s="92" t="str">
        <f xml:space="preserve"> HYPERLINK("#'N(1)'!B3224:J3268", "N(1)")</f>
        <v>N(1)</v>
      </c>
      <c r="J77" s="92" t="str">
        <f xml:space="preserve"> HYPERLINK("#'P(2)'!B3224:J3268", "P(2)")</f>
        <v>P(2)</v>
      </c>
      <c r="K77" s="92" t="str">
        <f xml:space="preserve"> HYPERLINK("#'NP(3)'!B5954:J6037", "NP(3)")</f>
        <v>NP(3)</v>
      </c>
      <c r="L77" s="87"/>
      <c r="M77" s="87"/>
      <c r="N77" s="87" t="s">
        <v>55</v>
      </c>
    </row>
    <row r="78" spans="2:14" ht="14.45" customHeight="1" x14ac:dyDescent="0.2">
      <c r="B78" s="87">
        <v>72</v>
      </c>
      <c r="C78" s="87" t="s">
        <v>712</v>
      </c>
      <c r="D78" s="87" t="s">
        <v>713</v>
      </c>
      <c r="E78" s="87" t="s">
        <v>81</v>
      </c>
      <c r="F78" s="87" t="s">
        <v>54</v>
      </c>
      <c r="G78" s="87" t="s">
        <v>54</v>
      </c>
      <c r="H78" s="87" t="s">
        <v>53</v>
      </c>
      <c r="I78" s="92" t="str">
        <f xml:space="preserve"> HYPERLINK("#'N(1)'!B3270:Y3314", "N(1)")</f>
        <v>N(1)</v>
      </c>
      <c r="J78" s="92" t="str">
        <f xml:space="preserve"> HYPERLINK("#'P(2)'!B3270:Y3314", "P(2)")</f>
        <v>P(2)</v>
      </c>
      <c r="K78" s="92" t="str">
        <f xml:space="preserve"> HYPERLINK("#'NP(3)'!B6039:Y6122", "NP(3)")</f>
        <v>NP(3)</v>
      </c>
      <c r="L78" s="87"/>
      <c r="M78" s="87"/>
      <c r="N78" s="87" t="s">
        <v>55</v>
      </c>
    </row>
    <row r="79" spans="2:14" ht="14.45" customHeight="1" x14ac:dyDescent="0.2">
      <c r="B79" s="87">
        <v>73</v>
      </c>
      <c r="C79" s="87" t="s">
        <v>717</v>
      </c>
      <c r="D79" s="87" t="s">
        <v>718</v>
      </c>
      <c r="E79" s="87" t="s">
        <v>81</v>
      </c>
      <c r="F79" s="87" t="s">
        <v>54</v>
      </c>
      <c r="G79" s="87" t="s">
        <v>54</v>
      </c>
      <c r="H79" s="87" t="s">
        <v>53</v>
      </c>
      <c r="I79" s="92" t="str">
        <f xml:space="preserve"> HYPERLINK("#'N(1)'!B3316:J3360", "N(1)")</f>
        <v>N(1)</v>
      </c>
      <c r="J79" s="92" t="str">
        <f xml:space="preserve"> HYPERLINK("#'P(2)'!B3316:J3360", "P(2)")</f>
        <v>P(2)</v>
      </c>
      <c r="K79" s="92" t="str">
        <f xml:space="preserve"> HYPERLINK("#'NP(3)'!B6124:J6207", "NP(3)")</f>
        <v>NP(3)</v>
      </c>
      <c r="L79" s="87"/>
      <c r="M79" s="87"/>
      <c r="N79" s="87" t="s">
        <v>55</v>
      </c>
    </row>
    <row r="80" spans="2:14" ht="14.45" customHeight="1" x14ac:dyDescent="0.2">
      <c r="B80" s="87">
        <v>74</v>
      </c>
      <c r="C80" s="87" t="s">
        <v>730</v>
      </c>
      <c r="D80" s="87" t="s">
        <v>731</v>
      </c>
      <c r="E80" s="87" t="s">
        <v>81</v>
      </c>
      <c r="F80" s="87" t="s">
        <v>54</v>
      </c>
      <c r="G80" s="87" t="s">
        <v>54</v>
      </c>
      <c r="H80" s="87" t="s">
        <v>53</v>
      </c>
      <c r="I80" s="92" t="str">
        <f xml:space="preserve"> HYPERLINK("#'N(1)'!B3362:S3406", "N(1)")</f>
        <v>N(1)</v>
      </c>
      <c r="J80" s="92" t="str">
        <f xml:space="preserve"> HYPERLINK("#'P(2)'!B3362:S3406", "P(2)")</f>
        <v>P(2)</v>
      </c>
      <c r="K80" s="92" t="str">
        <f xml:space="preserve"> HYPERLINK("#'NP(3)'!B6209:S6292", "NP(3)")</f>
        <v>NP(3)</v>
      </c>
      <c r="L80" s="87"/>
      <c r="M80" s="87"/>
      <c r="N80" s="87" t="s">
        <v>55</v>
      </c>
    </row>
    <row r="81" spans="2:14" ht="14.45" customHeight="1" x14ac:dyDescent="0.2">
      <c r="B81" s="87">
        <v>75</v>
      </c>
      <c r="C81" s="87" t="s">
        <v>740</v>
      </c>
      <c r="D81" s="87" t="s">
        <v>741</v>
      </c>
      <c r="E81" s="87" t="s">
        <v>81</v>
      </c>
      <c r="F81" s="87" t="s">
        <v>54</v>
      </c>
      <c r="G81" s="87" t="s">
        <v>54</v>
      </c>
      <c r="H81" s="87" t="s">
        <v>53</v>
      </c>
      <c r="I81" s="92" t="str">
        <f xml:space="preserve"> HYPERLINK("#'N(1)'!B3408:P3452", "N(1)")</f>
        <v>N(1)</v>
      </c>
      <c r="J81" s="92" t="str">
        <f xml:space="preserve"> HYPERLINK("#'P(2)'!B3408:P3452", "P(2)")</f>
        <v>P(2)</v>
      </c>
      <c r="K81" s="92" t="str">
        <f xml:space="preserve"> HYPERLINK("#'NP(3)'!B6294:P6377", "NP(3)")</f>
        <v>NP(3)</v>
      </c>
      <c r="L81" s="87"/>
      <c r="M81" s="87"/>
      <c r="N81" s="87" t="s">
        <v>55</v>
      </c>
    </row>
    <row r="82" spans="2:14" ht="14.45" customHeight="1" x14ac:dyDescent="0.2">
      <c r="B82" s="87">
        <v>76</v>
      </c>
      <c r="C82" s="87" t="s">
        <v>763</v>
      </c>
      <c r="D82" s="87" t="s">
        <v>764</v>
      </c>
      <c r="E82" s="87" t="s">
        <v>81</v>
      </c>
      <c r="F82" s="87" t="s">
        <v>54</v>
      </c>
      <c r="G82" s="87" t="s">
        <v>54</v>
      </c>
      <c r="H82" s="87" t="s">
        <v>53</v>
      </c>
      <c r="I82" s="92" t="str">
        <f xml:space="preserve"> HYPERLINK("#'N(1)'!B3454:T3498", "N(1)")</f>
        <v>N(1)</v>
      </c>
      <c r="J82" s="92" t="str">
        <f xml:space="preserve"> HYPERLINK("#'P(2)'!B3454:T3498", "P(2)")</f>
        <v>P(2)</v>
      </c>
      <c r="K82" s="92" t="str">
        <f xml:space="preserve"> HYPERLINK("#'NP(3)'!B6379:T6462", "NP(3)")</f>
        <v>NP(3)</v>
      </c>
      <c r="L82" s="87"/>
      <c r="M82" s="87"/>
      <c r="N82" s="87" t="s">
        <v>55</v>
      </c>
    </row>
    <row r="83" spans="2:14" ht="14.45" customHeight="1" x14ac:dyDescent="0.2">
      <c r="B83" s="87">
        <v>77</v>
      </c>
      <c r="C83" s="87" t="s">
        <v>774</v>
      </c>
      <c r="D83" s="87" t="s">
        <v>775</v>
      </c>
      <c r="E83" s="87" t="s">
        <v>53</v>
      </c>
      <c r="F83" s="87" t="s">
        <v>54</v>
      </c>
      <c r="G83" s="87" t="s">
        <v>54</v>
      </c>
      <c r="H83" s="87" t="s">
        <v>53</v>
      </c>
      <c r="I83" s="92" t="str">
        <f xml:space="preserve"> HYPERLINK("#'N(1)'!B3500:Q3544", "N(1)")</f>
        <v>N(1)</v>
      </c>
      <c r="J83" s="92" t="str">
        <f xml:space="preserve"> HYPERLINK("#'P(2)'!B3500:Q3544", "P(2)")</f>
        <v>P(2)</v>
      </c>
      <c r="K83" s="92" t="str">
        <f xml:space="preserve"> HYPERLINK("#'NP(3)'!B6464:Q6547", "NP(3)")</f>
        <v>NP(3)</v>
      </c>
      <c r="L83" s="87"/>
      <c r="M83" s="87"/>
      <c r="N83" s="87" t="s">
        <v>55</v>
      </c>
    </row>
    <row r="84" spans="2:14" ht="14.45" customHeight="1" x14ac:dyDescent="0.2">
      <c r="B84" s="87">
        <v>78</v>
      </c>
      <c r="C84" s="87" t="s">
        <v>782</v>
      </c>
      <c r="D84" s="87" t="s">
        <v>783</v>
      </c>
      <c r="E84" s="87" t="s">
        <v>81</v>
      </c>
      <c r="F84" s="87" t="s">
        <v>54</v>
      </c>
      <c r="G84" s="87" t="s">
        <v>54</v>
      </c>
      <c r="H84" s="87" t="s">
        <v>53</v>
      </c>
      <c r="I84" s="92" t="str">
        <f xml:space="preserve"> HYPERLINK("#'N(1)'!B3546:N3590", "N(1)")</f>
        <v>N(1)</v>
      </c>
      <c r="J84" s="92" t="str">
        <f xml:space="preserve"> HYPERLINK("#'P(2)'!B3546:N3590", "P(2)")</f>
        <v>P(2)</v>
      </c>
      <c r="K84" s="92" t="str">
        <f xml:space="preserve"> HYPERLINK("#'NP(3)'!B6549:N6632", "NP(3)")</f>
        <v>NP(3)</v>
      </c>
      <c r="L84" s="87"/>
      <c r="M84" s="87"/>
      <c r="N84" s="87" t="s">
        <v>55</v>
      </c>
    </row>
    <row r="85" spans="2:14" ht="14.45" customHeight="1" x14ac:dyDescent="0.2">
      <c r="B85" s="87">
        <v>79</v>
      </c>
      <c r="C85" s="87" t="s">
        <v>790</v>
      </c>
      <c r="D85" s="87" t="s">
        <v>791</v>
      </c>
      <c r="E85" s="87" t="s">
        <v>81</v>
      </c>
      <c r="F85" s="87" t="s">
        <v>54</v>
      </c>
      <c r="G85" s="87" t="s">
        <v>54</v>
      </c>
      <c r="H85" s="87" t="s">
        <v>53</v>
      </c>
      <c r="I85" s="92" t="str">
        <f xml:space="preserve"> HYPERLINK("#'N(1)'!B3592:N3636", "N(1)")</f>
        <v>N(1)</v>
      </c>
      <c r="J85" s="92" t="str">
        <f xml:space="preserve"> HYPERLINK("#'P(2)'!B3592:N3636", "P(2)")</f>
        <v>P(2)</v>
      </c>
      <c r="K85" s="92" t="str">
        <f xml:space="preserve"> HYPERLINK("#'NP(3)'!B6634:N6717", "NP(3)")</f>
        <v>NP(3)</v>
      </c>
      <c r="L85" s="87"/>
      <c r="M85" s="87"/>
      <c r="N85" s="87" t="s">
        <v>55</v>
      </c>
    </row>
    <row r="86" spans="2:14" ht="14.45" customHeight="1" x14ac:dyDescent="0.2">
      <c r="B86" s="87">
        <v>80</v>
      </c>
      <c r="C86" s="87" t="s">
        <v>810</v>
      </c>
      <c r="D86" s="87" t="s">
        <v>811</v>
      </c>
      <c r="E86" s="87" t="s">
        <v>81</v>
      </c>
      <c r="F86" s="87" t="s">
        <v>54</v>
      </c>
      <c r="G86" s="87" t="s">
        <v>54</v>
      </c>
      <c r="H86" s="87" t="s">
        <v>53</v>
      </c>
      <c r="I86" s="92" t="str">
        <f xml:space="preserve"> HYPERLINK("#'N(1)'!B3638:S3682", "N(1)")</f>
        <v>N(1)</v>
      </c>
      <c r="J86" s="92" t="str">
        <f xml:space="preserve"> HYPERLINK("#'P(2)'!B3638:S3682", "P(2)")</f>
        <v>P(2)</v>
      </c>
      <c r="K86" s="92" t="str">
        <f xml:space="preserve"> HYPERLINK("#'NP(3)'!B6719:S6802", "NP(3)")</f>
        <v>NP(3)</v>
      </c>
      <c r="L86" s="87"/>
      <c r="M86" s="87"/>
      <c r="N86" s="87" t="s">
        <v>55</v>
      </c>
    </row>
    <row r="87" spans="2:14" ht="14.45" customHeight="1" x14ac:dyDescent="0.2">
      <c r="B87" s="87">
        <v>81</v>
      </c>
      <c r="C87" s="87" t="s">
        <v>817</v>
      </c>
      <c r="D87" s="87" t="s">
        <v>818</v>
      </c>
      <c r="E87" s="87" t="s">
        <v>81</v>
      </c>
      <c r="F87" s="87" t="s">
        <v>54</v>
      </c>
      <c r="G87" s="87" t="s">
        <v>54</v>
      </c>
      <c r="H87" s="87" t="s">
        <v>53</v>
      </c>
      <c r="I87" s="92" t="str">
        <f xml:space="preserve"> HYPERLINK("#'N(1)'!B3684:P3728", "N(1)")</f>
        <v>N(1)</v>
      </c>
      <c r="J87" s="92" t="str">
        <f xml:space="preserve"> HYPERLINK("#'P(2)'!B3684:P3728", "P(2)")</f>
        <v>P(2)</v>
      </c>
      <c r="K87" s="92" t="str">
        <f xml:space="preserve"> HYPERLINK("#'NP(3)'!B6804:P6887", "NP(3)")</f>
        <v>NP(3)</v>
      </c>
      <c r="L87" s="87"/>
      <c r="M87" s="87"/>
      <c r="N87" s="87" t="s">
        <v>55</v>
      </c>
    </row>
    <row r="88" spans="2:14" ht="14.45" customHeight="1" x14ac:dyDescent="0.2">
      <c r="B88" s="87">
        <v>82</v>
      </c>
      <c r="C88" s="87" t="s">
        <v>820</v>
      </c>
      <c r="D88" s="87" t="s">
        <v>821</v>
      </c>
      <c r="E88" s="87" t="s">
        <v>81</v>
      </c>
      <c r="F88" s="87" t="s">
        <v>54</v>
      </c>
      <c r="G88" s="87" t="s">
        <v>54</v>
      </c>
      <c r="H88" s="87" t="s">
        <v>53</v>
      </c>
      <c r="I88" s="92" t="str">
        <f xml:space="preserve"> HYPERLINK("#'N(1)'!B3730:T3774", "N(1)")</f>
        <v>N(1)</v>
      </c>
      <c r="J88" s="92" t="str">
        <f xml:space="preserve"> HYPERLINK("#'P(2)'!B3730:T3774", "P(2)")</f>
        <v>P(2)</v>
      </c>
      <c r="K88" s="92" t="str">
        <f xml:space="preserve"> HYPERLINK("#'NP(3)'!B6889:T6972", "NP(3)")</f>
        <v>NP(3)</v>
      </c>
      <c r="L88" s="87"/>
      <c r="M88" s="87"/>
      <c r="N88" s="87" t="s">
        <v>55</v>
      </c>
    </row>
    <row r="89" spans="2:14" ht="14.45" customHeight="1" x14ac:dyDescent="0.2">
      <c r="B89" s="87">
        <v>83</v>
      </c>
      <c r="C89" s="87" t="s">
        <v>825</v>
      </c>
      <c r="D89" s="87" t="s">
        <v>826</v>
      </c>
      <c r="E89" s="87" t="s">
        <v>81</v>
      </c>
      <c r="F89" s="87" t="s">
        <v>54</v>
      </c>
      <c r="G89" s="87" t="s">
        <v>54</v>
      </c>
      <c r="H89" s="87" t="s">
        <v>53</v>
      </c>
      <c r="I89" s="92" t="str">
        <f xml:space="preserve"> HYPERLINK("#'N(1)'!B3776:J3820", "N(1)")</f>
        <v>N(1)</v>
      </c>
      <c r="J89" s="92" t="str">
        <f xml:space="preserve"> HYPERLINK("#'P(2)'!B3776:J3820", "P(2)")</f>
        <v>P(2)</v>
      </c>
      <c r="K89" s="92" t="str">
        <f xml:space="preserve"> HYPERLINK("#'NP(3)'!B6974:J7057", "NP(3)")</f>
        <v>NP(3)</v>
      </c>
      <c r="L89" s="87"/>
      <c r="M89" s="87"/>
      <c r="N89" s="87" t="s">
        <v>55</v>
      </c>
    </row>
    <row r="90" spans="2:14" ht="14.45" customHeight="1" x14ac:dyDescent="0.2">
      <c r="B90" s="87">
        <v>84</v>
      </c>
      <c r="C90" s="87" t="s">
        <v>875</v>
      </c>
      <c r="D90" s="87" t="s">
        <v>875</v>
      </c>
      <c r="E90" s="87" t="s">
        <v>81</v>
      </c>
      <c r="F90" s="87" t="s">
        <v>54</v>
      </c>
      <c r="G90" s="87" t="s">
        <v>54</v>
      </c>
      <c r="H90" s="87" t="s">
        <v>53</v>
      </c>
      <c r="I90" s="92" t="str">
        <f xml:space="preserve"> HYPERLINK("#'N(1)'!B3822:BB3866", "N(1)")</f>
        <v>N(1)</v>
      </c>
      <c r="J90" s="92" t="str">
        <f xml:space="preserve"> HYPERLINK("#'P(2)'!B3822:BB3866", "P(2)")</f>
        <v>P(2)</v>
      </c>
      <c r="K90" s="92" t="str">
        <f xml:space="preserve"> HYPERLINK("#'NP(3)'!B7059:BB7142", "NP(3)")</f>
        <v>NP(3)</v>
      </c>
      <c r="L90" s="87"/>
      <c r="M90" s="87"/>
      <c r="N90" s="87" t="s">
        <v>55</v>
      </c>
    </row>
    <row r="91" spans="2:14" ht="14.45" customHeight="1" x14ac:dyDescent="0.2">
      <c r="B91" s="87">
        <v>85</v>
      </c>
      <c r="C91" s="87" t="s">
        <v>883</v>
      </c>
      <c r="D91" s="87" t="s">
        <v>883</v>
      </c>
      <c r="E91" s="87" t="s">
        <v>81</v>
      </c>
      <c r="F91" s="87" t="s">
        <v>54</v>
      </c>
      <c r="G91" s="87" t="s">
        <v>54</v>
      </c>
      <c r="H91" s="87" t="s">
        <v>53</v>
      </c>
      <c r="I91" s="92" t="str">
        <f xml:space="preserve"> HYPERLINK("#'N(1)'!B3868:M3912", "N(1)")</f>
        <v>N(1)</v>
      </c>
      <c r="J91" s="92" t="str">
        <f xml:space="preserve"> HYPERLINK("#'P(2)'!B3868:M3912", "P(2)")</f>
        <v>P(2)</v>
      </c>
      <c r="K91" s="92" t="str">
        <f xml:space="preserve"> HYPERLINK("#'NP(3)'!B7144:M7227", "NP(3)")</f>
        <v>NP(3)</v>
      </c>
      <c r="L91" s="87"/>
      <c r="M91" s="87"/>
      <c r="N91" s="87" t="s">
        <v>55</v>
      </c>
    </row>
    <row r="92" spans="2:14" ht="14.45" customHeight="1" x14ac:dyDescent="0.2">
      <c r="B92" s="87">
        <v>86</v>
      </c>
      <c r="C92" s="87" t="s">
        <v>897</v>
      </c>
      <c r="D92" s="87" t="s">
        <v>897</v>
      </c>
      <c r="E92" s="87" t="s">
        <v>81</v>
      </c>
      <c r="F92" s="87" t="s">
        <v>54</v>
      </c>
      <c r="G92" s="87" t="s">
        <v>54</v>
      </c>
      <c r="H92" s="87" t="s">
        <v>53</v>
      </c>
      <c r="I92" s="92" t="str">
        <f xml:space="preserve"> HYPERLINK("#'N(1)'!B3914:T3958", "N(1)")</f>
        <v>N(1)</v>
      </c>
      <c r="J92" s="92" t="str">
        <f xml:space="preserve"> HYPERLINK("#'P(2)'!B3914:T3958", "P(2)")</f>
        <v>P(2)</v>
      </c>
      <c r="K92" s="92" t="str">
        <f xml:space="preserve"> HYPERLINK("#'NP(3)'!B7229:T7312", "NP(3)")</f>
        <v>NP(3)</v>
      </c>
      <c r="L92" s="87"/>
      <c r="M92" s="87"/>
      <c r="N92" s="87" t="s">
        <v>55</v>
      </c>
    </row>
  </sheetData>
  <mergeCells count="9">
    <mergeCell ref="M5:M6"/>
    <mergeCell ref="N5:N6"/>
    <mergeCell ref="F5:H5"/>
    <mergeCell ref="C5:E5"/>
    <mergeCell ref="B5:B6"/>
    <mergeCell ref="I5:I6"/>
    <mergeCell ref="J5:J6"/>
    <mergeCell ref="K5:K6"/>
    <mergeCell ref="L5:L6"/>
  </mergeCells>
  <phoneticPr fontId="5"/>
  <pageMargins left="0.7" right="0.7" top="0.75" bottom="0.75" header="0.3" footer="0.3"/>
  <pageSetup paperSize="9" scale="63" pageOrder="overThenDown"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B3958"/>
  <sheetViews>
    <sheetView workbookViewId="0"/>
  </sheetViews>
  <sheetFormatPr defaultColWidth="8.875" defaultRowHeight="12" x14ac:dyDescent="0.2"/>
  <cols>
    <col min="1" max="1" width="3.625" style="89" customWidth="1"/>
    <col min="2" max="2" width="4.625" style="89" customWidth="1"/>
    <col min="3" max="4" width="7.625" style="89" customWidth="1"/>
    <col min="5" max="5" width="16.625" style="89" customWidth="1"/>
    <col min="6" max="6" width="5.625" style="89" customWidth="1"/>
    <col min="7" max="54" width="8.625" style="89" customWidth="1"/>
    <col min="55" max="16384" width="8.875" style="89"/>
  </cols>
  <sheetData>
    <row r="4" spans="2:17" x14ac:dyDescent="0.2">
      <c r="B4" s="47" t="str">
        <f xml:space="preserve"> HYPERLINK("#'目次'!B7", "[1]")</f>
        <v>[1]</v>
      </c>
      <c r="C4" s="31" t="s">
        <v>12</v>
      </c>
    </row>
    <row r="7" spans="2:17" x14ac:dyDescent="0.2">
      <c r="C7" s="31" t="s">
        <v>13</v>
      </c>
    </row>
    <row r="8" spans="2:17" ht="36" x14ac:dyDescent="0.2">
      <c r="D8" s="99"/>
      <c r="E8" s="100"/>
      <c r="F8" s="100"/>
      <c r="G8" s="41" t="s">
        <v>14</v>
      </c>
      <c r="H8" s="42" t="s">
        <v>15</v>
      </c>
      <c r="I8" s="16" t="s">
        <v>16</v>
      </c>
      <c r="J8" s="16" t="s">
        <v>17</v>
      </c>
      <c r="K8" s="16" t="s">
        <v>18</v>
      </c>
      <c r="L8" s="16" t="s">
        <v>19</v>
      </c>
      <c r="M8" s="16" t="s">
        <v>20</v>
      </c>
      <c r="N8" s="16" t="s">
        <v>21</v>
      </c>
      <c r="O8" s="16" t="s">
        <v>22</v>
      </c>
      <c r="P8" s="16" t="s">
        <v>23</v>
      </c>
      <c r="Q8" s="46" t="s">
        <v>24</v>
      </c>
    </row>
    <row r="9" spans="2:17" x14ac:dyDescent="0.2">
      <c r="D9" s="101"/>
      <c r="E9" s="102"/>
      <c r="F9" s="102"/>
      <c r="G9" s="44"/>
      <c r="H9" s="48"/>
      <c r="I9" s="17"/>
      <c r="J9" s="17"/>
      <c r="K9" s="17"/>
      <c r="L9" s="17"/>
      <c r="M9" s="17"/>
      <c r="N9" s="17"/>
      <c r="O9" s="17"/>
      <c r="P9" s="17"/>
      <c r="Q9" s="43"/>
    </row>
    <row r="10" spans="2:17" x14ac:dyDescent="0.2">
      <c r="D10" s="52"/>
      <c r="E10" s="59" t="s">
        <v>14</v>
      </c>
      <c r="F10" s="54"/>
      <c r="G10" s="45">
        <v>7000</v>
      </c>
      <c r="H10" s="20">
        <v>6454</v>
      </c>
      <c r="I10" s="20">
        <v>87</v>
      </c>
      <c r="J10" s="20">
        <v>954</v>
      </c>
      <c r="K10" s="20">
        <v>755</v>
      </c>
      <c r="L10" s="20">
        <v>153</v>
      </c>
      <c r="M10" s="20">
        <v>12</v>
      </c>
      <c r="N10" s="20">
        <v>24</v>
      </c>
      <c r="O10" s="20">
        <v>44</v>
      </c>
      <c r="P10" s="20">
        <v>507</v>
      </c>
      <c r="Q10" s="61">
        <v>0</v>
      </c>
    </row>
    <row r="11" spans="2:17" x14ac:dyDescent="0.2">
      <c r="D11" s="103" t="s">
        <v>25</v>
      </c>
      <c r="E11" s="24" t="s">
        <v>26</v>
      </c>
      <c r="F11" s="22"/>
      <c r="G11" s="23">
        <v>1780</v>
      </c>
      <c r="H11" s="30">
        <v>1598</v>
      </c>
      <c r="I11" s="4">
        <v>13</v>
      </c>
      <c r="J11" s="4">
        <v>114</v>
      </c>
      <c r="K11" s="4">
        <v>105</v>
      </c>
      <c r="L11" s="4">
        <v>35</v>
      </c>
      <c r="M11" s="4">
        <v>1</v>
      </c>
      <c r="N11" s="4">
        <v>3</v>
      </c>
      <c r="O11" s="4">
        <v>8</v>
      </c>
      <c r="P11" s="4">
        <v>174</v>
      </c>
      <c r="Q11" s="34">
        <v>0</v>
      </c>
    </row>
    <row r="12" spans="2:17" x14ac:dyDescent="0.2">
      <c r="D12" s="104"/>
      <c r="E12" s="5" t="s">
        <v>27</v>
      </c>
      <c r="F12" s="6"/>
      <c r="G12" s="7">
        <v>1328</v>
      </c>
      <c r="H12" s="8">
        <v>1240</v>
      </c>
      <c r="I12" s="1">
        <v>10</v>
      </c>
      <c r="J12" s="1">
        <v>127</v>
      </c>
      <c r="K12" s="1">
        <v>120</v>
      </c>
      <c r="L12" s="1">
        <v>27</v>
      </c>
      <c r="M12" s="1">
        <v>1</v>
      </c>
      <c r="N12" s="1">
        <v>0</v>
      </c>
      <c r="O12" s="1">
        <v>11</v>
      </c>
      <c r="P12" s="1">
        <v>83</v>
      </c>
      <c r="Q12" s="13">
        <v>0</v>
      </c>
    </row>
    <row r="13" spans="2:17" x14ac:dyDescent="0.2">
      <c r="D13" s="104"/>
      <c r="E13" s="5" t="s">
        <v>28</v>
      </c>
      <c r="F13" s="6"/>
      <c r="G13" s="7">
        <v>1075</v>
      </c>
      <c r="H13" s="8">
        <v>993</v>
      </c>
      <c r="I13" s="1">
        <v>20</v>
      </c>
      <c r="J13" s="1">
        <v>142</v>
      </c>
      <c r="K13" s="1">
        <v>110</v>
      </c>
      <c r="L13" s="1">
        <v>19</v>
      </c>
      <c r="M13" s="1">
        <v>4</v>
      </c>
      <c r="N13" s="1">
        <v>2</v>
      </c>
      <c r="O13" s="1">
        <v>5</v>
      </c>
      <c r="P13" s="1">
        <v>74</v>
      </c>
      <c r="Q13" s="13">
        <v>0</v>
      </c>
    </row>
    <row r="14" spans="2:17" x14ac:dyDescent="0.2">
      <c r="D14" s="104"/>
      <c r="E14" s="5" t="s">
        <v>29</v>
      </c>
      <c r="F14" s="6"/>
      <c r="G14" s="7">
        <v>733</v>
      </c>
      <c r="H14" s="8">
        <v>682</v>
      </c>
      <c r="I14" s="1">
        <v>7</v>
      </c>
      <c r="J14" s="1">
        <v>114</v>
      </c>
      <c r="K14" s="1">
        <v>90</v>
      </c>
      <c r="L14" s="1">
        <v>17</v>
      </c>
      <c r="M14" s="1">
        <v>1</v>
      </c>
      <c r="N14" s="1">
        <v>3</v>
      </c>
      <c r="O14" s="1">
        <v>5</v>
      </c>
      <c r="P14" s="1">
        <v>44</v>
      </c>
      <c r="Q14" s="13">
        <v>0</v>
      </c>
    </row>
    <row r="15" spans="2:17" x14ac:dyDescent="0.2">
      <c r="D15" s="104"/>
      <c r="E15" s="5" t="s">
        <v>30</v>
      </c>
      <c r="F15" s="6"/>
      <c r="G15" s="7">
        <v>619</v>
      </c>
      <c r="H15" s="8">
        <v>576</v>
      </c>
      <c r="I15" s="1">
        <v>6</v>
      </c>
      <c r="J15" s="1">
        <v>115</v>
      </c>
      <c r="K15" s="1">
        <v>89</v>
      </c>
      <c r="L15" s="1">
        <v>13</v>
      </c>
      <c r="M15" s="1">
        <v>4</v>
      </c>
      <c r="N15" s="1">
        <v>3</v>
      </c>
      <c r="O15" s="1">
        <v>2</v>
      </c>
      <c r="P15" s="1">
        <v>41</v>
      </c>
      <c r="Q15" s="13">
        <v>0</v>
      </c>
    </row>
    <row r="16" spans="2:17" x14ac:dyDescent="0.2">
      <c r="D16" s="104"/>
      <c r="E16" s="5" t="s">
        <v>31</v>
      </c>
      <c r="F16" s="6"/>
      <c r="G16" s="7">
        <v>559</v>
      </c>
      <c r="H16" s="8">
        <v>527</v>
      </c>
      <c r="I16" s="1">
        <v>17</v>
      </c>
      <c r="J16" s="1">
        <v>144</v>
      </c>
      <c r="K16" s="1">
        <v>104</v>
      </c>
      <c r="L16" s="1">
        <v>13</v>
      </c>
      <c r="M16" s="1">
        <v>0</v>
      </c>
      <c r="N16" s="1">
        <v>5</v>
      </c>
      <c r="O16" s="1">
        <v>3</v>
      </c>
      <c r="P16" s="1">
        <v>27</v>
      </c>
      <c r="Q16" s="13">
        <v>0</v>
      </c>
    </row>
    <row r="17" spans="4:17" x14ac:dyDescent="0.2">
      <c r="D17" s="104"/>
      <c r="E17" s="5" t="s">
        <v>32</v>
      </c>
      <c r="F17" s="6"/>
      <c r="G17" s="7">
        <v>284</v>
      </c>
      <c r="H17" s="8">
        <v>276</v>
      </c>
      <c r="I17" s="1">
        <v>7</v>
      </c>
      <c r="J17" s="1">
        <v>100</v>
      </c>
      <c r="K17" s="1">
        <v>60</v>
      </c>
      <c r="L17" s="1">
        <v>11</v>
      </c>
      <c r="M17" s="1">
        <v>1</v>
      </c>
      <c r="N17" s="1">
        <v>5</v>
      </c>
      <c r="O17" s="1">
        <v>5</v>
      </c>
      <c r="P17" s="1">
        <v>7</v>
      </c>
      <c r="Q17" s="13">
        <v>0</v>
      </c>
    </row>
    <row r="18" spans="4:17" x14ac:dyDescent="0.2">
      <c r="D18" s="104"/>
      <c r="E18" s="5" t="s">
        <v>33</v>
      </c>
      <c r="F18" s="6"/>
      <c r="G18" s="7">
        <v>104</v>
      </c>
      <c r="H18" s="8">
        <v>101</v>
      </c>
      <c r="I18" s="1">
        <v>4</v>
      </c>
      <c r="J18" s="1">
        <v>51</v>
      </c>
      <c r="K18" s="1">
        <v>37</v>
      </c>
      <c r="L18" s="1">
        <v>8</v>
      </c>
      <c r="M18" s="1">
        <v>0</v>
      </c>
      <c r="N18" s="1">
        <v>2</v>
      </c>
      <c r="O18" s="1">
        <v>4</v>
      </c>
      <c r="P18" s="1">
        <v>1</v>
      </c>
      <c r="Q18" s="13">
        <v>0</v>
      </c>
    </row>
    <row r="19" spans="4:17" x14ac:dyDescent="0.2">
      <c r="D19" s="103" t="s">
        <v>34</v>
      </c>
      <c r="E19" s="24" t="s">
        <v>35</v>
      </c>
      <c r="F19" s="22"/>
      <c r="G19" s="23">
        <v>206</v>
      </c>
      <c r="H19" s="30">
        <v>171</v>
      </c>
      <c r="I19" s="4">
        <v>0</v>
      </c>
      <c r="J19" s="4">
        <v>9</v>
      </c>
      <c r="K19" s="4">
        <v>6</v>
      </c>
      <c r="L19" s="4">
        <v>2</v>
      </c>
      <c r="M19" s="4">
        <v>0</v>
      </c>
      <c r="N19" s="4">
        <v>0</v>
      </c>
      <c r="O19" s="4">
        <v>1</v>
      </c>
      <c r="P19" s="4">
        <v>33</v>
      </c>
      <c r="Q19" s="34">
        <v>0</v>
      </c>
    </row>
    <row r="20" spans="4:17" x14ac:dyDescent="0.2">
      <c r="D20" s="104"/>
      <c r="E20" s="5" t="s">
        <v>36</v>
      </c>
      <c r="F20" s="6"/>
      <c r="G20" s="7">
        <v>218</v>
      </c>
      <c r="H20" s="8">
        <v>193</v>
      </c>
      <c r="I20" s="1">
        <v>4</v>
      </c>
      <c r="J20" s="1">
        <v>19</v>
      </c>
      <c r="K20" s="1">
        <v>20</v>
      </c>
      <c r="L20" s="1">
        <v>0</v>
      </c>
      <c r="M20" s="1">
        <v>0</v>
      </c>
      <c r="N20" s="1">
        <v>1</v>
      </c>
      <c r="O20" s="1">
        <v>0</v>
      </c>
      <c r="P20" s="1">
        <v>24</v>
      </c>
      <c r="Q20" s="13">
        <v>0</v>
      </c>
    </row>
    <row r="21" spans="4:17" x14ac:dyDescent="0.2">
      <c r="D21" s="104"/>
      <c r="E21" s="5" t="s">
        <v>37</v>
      </c>
      <c r="F21" s="6"/>
      <c r="G21" s="7">
        <v>218</v>
      </c>
      <c r="H21" s="8">
        <v>191</v>
      </c>
      <c r="I21" s="1">
        <v>2</v>
      </c>
      <c r="J21" s="1">
        <v>26</v>
      </c>
      <c r="K21" s="1">
        <v>24</v>
      </c>
      <c r="L21" s="1">
        <v>1</v>
      </c>
      <c r="M21" s="1">
        <v>0</v>
      </c>
      <c r="N21" s="1">
        <v>0</v>
      </c>
      <c r="O21" s="1">
        <v>0</v>
      </c>
      <c r="P21" s="1">
        <v>24</v>
      </c>
      <c r="Q21" s="13">
        <v>0</v>
      </c>
    </row>
    <row r="22" spans="4:17" x14ac:dyDescent="0.2">
      <c r="D22" s="104"/>
      <c r="E22" s="5" t="s">
        <v>38</v>
      </c>
      <c r="F22" s="6"/>
      <c r="G22" s="7">
        <v>313</v>
      </c>
      <c r="H22" s="8">
        <v>284</v>
      </c>
      <c r="I22" s="1">
        <v>3</v>
      </c>
      <c r="J22" s="1">
        <v>48</v>
      </c>
      <c r="K22" s="1">
        <v>43</v>
      </c>
      <c r="L22" s="1">
        <v>4</v>
      </c>
      <c r="M22" s="1">
        <v>1</v>
      </c>
      <c r="N22" s="1">
        <v>6</v>
      </c>
      <c r="O22" s="1">
        <v>2</v>
      </c>
      <c r="P22" s="1">
        <v>25</v>
      </c>
      <c r="Q22" s="13">
        <v>0</v>
      </c>
    </row>
    <row r="23" spans="4:17" x14ac:dyDescent="0.2">
      <c r="D23" s="104"/>
      <c r="E23" s="5" t="s">
        <v>39</v>
      </c>
      <c r="F23" s="6"/>
      <c r="G23" s="7">
        <v>306</v>
      </c>
      <c r="H23" s="8">
        <v>287</v>
      </c>
      <c r="I23" s="1">
        <v>3</v>
      </c>
      <c r="J23" s="1">
        <v>52</v>
      </c>
      <c r="K23" s="1">
        <v>38</v>
      </c>
      <c r="L23" s="1">
        <v>3</v>
      </c>
      <c r="M23" s="1">
        <v>0</v>
      </c>
      <c r="N23" s="1">
        <v>3</v>
      </c>
      <c r="O23" s="1">
        <v>0</v>
      </c>
      <c r="P23" s="1">
        <v>19</v>
      </c>
      <c r="Q23" s="13">
        <v>0</v>
      </c>
    </row>
    <row r="24" spans="4:17" x14ac:dyDescent="0.2">
      <c r="D24" s="104"/>
      <c r="E24" s="5" t="s">
        <v>40</v>
      </c>
      <c r="F24" s="6"/>
      <c r="G24" s="7">
        <v>323</v>
      </c>
      <c r="H24" s="8">
        <v>296</v>
      </c>
      <c r="I24" s="1">
        <v>6</v>
      </c>
      <c r="J24" s="1">
        <v>69</v>
      </c>
      <c r="K24" s="1">
        <v>41</v>
      </c>
      <c r="L24" s="1">
        <v>5</v>
      </c>
      <c r="M24" s="1">
        <v>0</v>
      </c>
      <c r="N24" s="1">
        <v>4</v>
      </c>
      <c r="O24" s="1">
        <v>4</v>
      </c>
      <c r="P24" s="1">
        <v>23</v>
      </c>
      <c r="Q24" s="13">
        <v>0</v>
      </c>
    </row>
    <row r="25" spans="4:17" x14ac:dyDescent="0.2">
      <c r="D25" s="104"/>
      <c r="E25" s="5" t="s">
        <v>41</v>
      </c>
      <c r="F25" s="6"/>
      <c r="G25" s="7">
        <v>260</v>
      </c>
      <c r="H25" s="8">
        <v>244</v>
      </c>
      <c r="I25" s="1">
        <v>5</v>
      </c>
      <c r="J25" s="1">
        <v>43</v>
      </c>
      <c r="K25" s="1">
        <v>21</v>
      </c>
      <c r="L25" s="1">
        <v>2</v>
      </c>
      <c r="M25" s="1">
        <v>0</v>
      </c>
      <c r="N25" s="1">
        <v>1</v>
      </c>
      <c r="O25" s="1">
        <v>2</v>
      </c>
      <c r="P25" s="1">
        <v>14</v>
      </c>
      <c r="Q25" s="13">
        <v>0</v>
      </c>
    </row>
    <row r="26" spans="4:17" x14ac:dyDescent="0.2">
      <c r="D26" s="104"/>
      <c r="E26" s="5" t="s">
        <v>42</v>
      </c>
      <c r="F26" s="6"/>
      <c r="G26" s="7">
        <v>258</v>
      </c>
      <c r="H26" s="8">
        <v>242</v>
      </c>
      <c r="I26" s="1">
        <v>3</v>
      </c>
      <c r="J26" s="1">
        <v>63</v>
      </c>
      <c r="K26" s="1">
        <v>52</v>
      </c>
      <c r="L26" s="1">
        <v>9</v>
      </c>
      <c r="M26" s="1">
        <v>1</v>
      </c>
      <c r="N26" s="1">
        <v>2</v>
      </c>
      <c r="O26" s="1">
        <v>2</v>
      </c>
      <c r="P26" s="1">
        <v>14</v>
      </c>
      <c r="Q26" s="13">
        <v>0</v>
      </c>
    </row>
    <row r="27" spans="4:17" x14ac:dyDescent="0.2">
      <c r="D27" s="104"/>
      <c r="E27" s="5" t="s">
        <v>43</v>
      </c>
      <c r="F27" s="6"/>
      <c r="G27" s="7">
        <v>258</v>
      </c>
      <c r="H27" s="8">
        <v>245</v>
      </c>
      <c r="I27" s="1">
        <v>5</v>
      </c>
      <c r="J27" s="1">
        <v>63</v>
      </c>
      <c r="K27" s="1">
        <v>44</v>
      </c>
      <c r="L27" s="1">
        <v>7</v>
      </c>
      <c r="M27" s="1">
        <v>0</v>
      </c>
      <c r="N27" s="1">
        <v>0</v>
      </c>
      <c r="O27" s="1">
        <v>2</v>
      </c>
      <c r="P27" s="1">
        <v>11</v>
      </c>
      <c r="Q27" s="13">
        <v>0</v>
      </c>
    </row>
    <row r="28" spans="4:17" x14ac:dyDescent="0.2">
      <c r="D28" s="104"/>
      <c r="E28" s="5" t="s">
        <v>44</v>
      </c>
      <c r="F28" s="6"/>
      <c r="G28" s="7">
        <v>336</v>
      </c>
      <c r="H28" s="8">
        <v>312</v>
      </c>
      <c r="I28" s="1">
        <v>9</v>
      </c>
      <c r="J28" s="1">
        <v>95</v>
      </c>
      <c r="K28" s="1">
        <v>59</v>
      </c>
      <c r="L28" s="1">
        <v>13</v>
      </c>
      <c r="M28" s="1">
        <v>1</v>
      </c>
      <c r="N28" s="1">
        <v>3</v>
      </c>
      <c r="O28" s="1">
        <v>4</v>
      </c>
      <c r="P28" s="1">
        <v>23</v>
      </c>
      <c r="Q28" s="13">
        <v>0</v>
      </c>
    </row>
    <row r="29" spans="4:17" x14ac:dyDescent="0.2">
      <c r="D29" s="104"/>
      <c r="E29" s="5" t="s">
        <v>45</v>
      </c>
      <c r="F29" s="6"/>
      <c r="G29" s="7">
        <v>259</v>
      </c>
      <c r="H29" s="8">
        <v>237</v>
      </c>
      <c r="I29" s="1">
        <v>3</v>
      </c>
      <c r="J29" s="1">
        <v>74</v>
      </c>
      <c r="K29" s="1">
        <v>38</v>
      </c>
      <c r="L29" s="1">
        <v>7</v>
      </c>
      <c r="M29" s="1">
        <v>3</v>
      </c>
      <c r="N29" s="1">
        <v>0</v>
      </c>
      <c r="O29" s="1">
        <v>1</v>
      </c>
      <c r="P29" s="1">
        <v>20</v>
      </c>
      <c r="Q29" s="13">
        <v>0</v>
      </c>
    </row>
    <row r="30" spans="4:17" x14ac:dyDescent="0.2">
      <c r="D30" s="104"/>
      <c r="E30" s="5" t="s">
        <v>46</v>
      </c>
      <c r="F30" s="6"/>
      <c r="G30" s="7">
        <v>171</v>
      </c>
      <c r="H30" s="8">
        <v>162</v>
      </c>
      <c r="I30" s="1">
        <v>5</v>
      </c>
      <c r="J30" s="1">
        <v>43</v>
      </c>
      <c r="K30" s="1">
        <v>29</v>
      </c>
      <c r="L30" s="1">
        <v>12</v>
      </c>
      <c r="M30" s="1">
        <v>1</v>
      </c>
      <c r="N30" s="1">
        <v>0</v>
      </c>
      <c r="O30" s="1">
        <v>0</v>
      </c>
      <c r="P30" s="1">
        <v>7</v>
      </c>
      <c r="Q30" s="13">
        <v>0</v>
      </c>
    </row>
    <row r="31" spans="4:17" x14ac:dyDescent="0.2">
      <c r="D31" s="104"/>
      <c r="E31" s="5" t="s">
        <v>47</v>
      </c>
      <c r="F31" s="6"/>
      <c r="G31" s="7">
        <v>158</v>
      </c>
      <c r="H31" s="8">
        <v>142</v>
      </c>
      <c r="I31" s="1">
        <v>6</v>
      </c>
      <c r="J31" s="1">
        <v>28</v>
      </c>
      <c r="K31" s="1">
        <v>24</v>
      </c>
      <c r="L31" s="1">
        <v>11</v>
      </c>
      <c r="M31" s="1">
        <v>1</v>
      </c>
      <c r="N31" s="1">
        <v>1</v>
      </c>
      <c r="O31" s="1">
        <v>0</v>
      </c>
      <c r="P31" s="1">
        <v>15</v>
      </c>
      <c r="Q31" s="13">
        <v>0</v>
      </c>
    </row>
    <row r="32" spans="4:17" x14ac:dyDescent="0.2">
      <c r="D32" s="104"/>
      <c r="E32" s="5" t="s">
        <v>48</v>
      </c>
      <c r="F32" s="6"/>
      <c r="G32" s="7">
        <v>62</v>
      </c>
      <c r="H32" s="8">
        <v>55</v>
      </c>
      <c r="I32" s="1">
        <v>1</v>
      </c>
      <c r="J32" s="1">
        <v>10</v>
      </c>
      <c r="K32" s="1">
        <v>2</v>
      </c>
      <c r="L32" s="1">
        <v>2</v>
      </c>
      <c r="M32" s="1">
        <v>0</v>
      </c>
      <c r="N32" s="1">
        <v>0</v>
      </c>
      <c r="O32" s="1">
        <v>1</v>
      </c>
      <c r="P32" s="1">
        <v>5</v>
      </c>
      <c r="Q32" s="13">
        <v>0</v>
      </c>
    </row>
    <row r="33" spans="4:17" x14ac:dyDescent="0.2">
      <c r="D33" s="104"/>
      <c r="E33" s="5" t="s">
        <v>49</v>
      </c>
      <c r="F33" s="6"/>
      <c r="G33" s="7">
        <v>13</v>
      </c>
      <c r="H33" s="8">
        <v>12</v>
      </c>
      <c r="I33" s="1">
        <v>0</v>
      </c>
      <c r="J33" s="1">
        <v>2</v>
      </c>
      <c r="K33" s="1">
        <v>0</v>
      </c>
      <c r="L33" s="1">
        <v>0</v>
      </c>
      <c r="M33" s="1">
        <v>0</v>
      </c>
      <c r="N33" s="1">
        <v>0</v>
      </c>
      <c r="O33" s="1">
        <v>0</v>
      </c>
      <c r="P33" s="1">
        <v>1</v>
      </c>
      <c r="Q33" s="13">
        <v>0</v>
      </c>
    </row>
    <row r="34" spans="4:17" x14ac:dyDescent="0.2">
      <c r="D34" s="103" t="s">
        <v>50</v>
      </c>
      <c r="E34" s="24" t="s">
        <v>35</v>
      </c>
      <c r="F34" s="22"/>
      <c r="G34" s="23">
        <v>174</v>
      </c>
      <c r="H34" s="30">
        <v>151</v>
      </c>
      <c r="I34" s="4">
        <v>0</v>
      </c>
      <c r="J34" s="4">
        <v>0</v>
      </c>
      <c r="K34" s="4">
        <v>4</v>
      </c>
      <c r="L34" s="4">
        <v>0</v>
      </c>
      <c r="M34" s="4">
        <v>0</v>
      </c>
      <c r="N34" s="4">
        <v>0</v>
      </c>
      <c r="O34" s="4">
        <v>1</v>
      </c>
      <c r="P34" s="4">
        <v>23</v>
      </c>
      <c r="Q34" s="34">
        <v>0</v>
      </c>
    </row>
    <row r="35" spans="4:17" x14ac:dyDescent="0.2">
      <c r="D35" s="104"/>
      <c r="E35" s="5" t="s">
        <v>36</v>
      </c>
      <c r="F35" s="6"/>
      <c r="G35" s="7">
        <v>233</v>
      </c>
      <c r="H35" s="8">
        <v>218</v>
      </c>
      <c r="I35" s="1">
        <v>0</v>
      </c>
      <c r="J35" s="1">
        <v>10</v>
      </c>
      <c r="K35" s="1">
        <v>14</v>
      </c>
      <c r="L35" s="1">
        <v>0</v>
      </c>
      <c r="M35" s="1">
        <v>0</v>
      </c>
      <c r="N35" s="1">
        <v>0</v>
      </c>
      <c r="O35" s="1">
        <v>1</v>
      </c>
      <c r="P35" s="1">
        <v>14</v>
      </c>
      <c r="Q35" s="13">
        <v>0</v>
      </c>
    </row>
    <row r="36" spans="4:17" x14ac:dyDescent="0.2">
      <c r="D36" s="104"/>
      <c r="E36" s="5" t="s">
        <v>37</v>
      </c>
      <c r="F36" s="6"/>
      <c r="G36" s="7">
        <v>199</v>
      </c>
      <c r="H36" s="8">
        <v>185</v>
      </c>
      <c r="I36" s="1">
        <v>3</v>
      </c>
      <c r="J36" s="1">
        <v>15</v>
      </c>
      <c r="K36" s="1">
        <v>17</v>
      </c>
      <c r="L36" s="1">
        <v>0</v>
      </c>
      <c r="M36" s="1">
        <v>0</v>
      </c>
      <c r="N36" s="1">
        <v>0</v>
      </c>
      <c r="O36" s="1">
        <v>3</v>
      </c>
      <c r="P36" s="1">
        <v>13</v>
      </c>
      <c r="Q36" s="13">
        <v>0</v>
      </c>
    </row>
    <row r="37" spans="4:17" x14ac:dyDescent="0.2">
      <c r="D37" s="104"/>
      <c r="E37" s="5" t="s">
        <v>38</v>
      </c>
      <c r="F37" s="6"/>
      <c r="G37" s="7">
        <v>319</v>
      </c>
      <c r="H37" s="8">
        <v>300</v>
      </c>
      <c r="I37" s="1">
        <v>3</v>
      </c>
      <c r="J37" s="1">
        <v>23</v>
      </c>
      <c r="K37" s="1">
        <v>25</v>
      </c>
      <c r="L37" s="1">
        <v>2</v>
      </c>
      <c r="M37" s="1">
        <v>1</v>
      </c>
      <c r="N37" s="1">
        <v>0</v>
      </c>
      <c r="O37" s="1">
        <v>3</v>
      </c>
      <c r="P37" s="1">
        <v>17</v>
      </c>
      <c r="Q37" s="13">
        <v>0</v>
      </c>
    </row>
    <row r="38" spans="4:17" x14ac:dyDescent="0.2">
      <c r="D38" s="104"/>
      <c r="E38" s="5" t="s">
        <v>39</v>
      </c>
      <c r="F38" s="6"/>
      <c r="G38" s="7">
        <v>269</v>
      </c>
      <c r="H38" s="8">
        <v>248</v>
      </c>
      <c r="I38" s="1">
        <v>3</v>
      </c>
      <c r="J38" s="1">
        <v>21</v>
      </c>
      <c r="K38" s="1">
        <v>30</v>
      </c>
      <c r="L38" s="1">
        <v>4</v>
      </c>
      <c r="M38" s="1">
        <v>0</v>
      </c>
      <c r="N38" s="1">
        <v>0</v>
      </c>
      <c r="O38" s="1">
        <v>2</v>
      </c>
      <c r="P38" s="1">
        <v>20</v>
      </c>
      <c r="Q38" s="13">
        <v>0</v>
      </c>
    </row>
    <row r="39" spans="4:17" x14ac:dyDescent="0.2">
      <c r="D39" s="104"/>
      <c r="E39" s="5" t="s">
        <v>40</v>
      </c>
      <c r="F39" s="6"/>
      <c r="G39" s="7">
        <v>348</v>
      </c>
      <c r="H39" s="8">
        <v>333</v>
      </c>
      <c r="I39" s="1">
        <v>3</v>
      </c>
      <c r="J39" s="1">
        <v>36</v>
      </c>
      <c r="K39" s="1">
        <v>31</v>
      </c>
      <c r="L39" s="1">
        <v>3</v>
      </c>
      <c r="M39" s="1">
        <v>0</v>
      </c>
      <c r="N39" s="1">
        <v>0</v>
      </c>
      <c r="O39" s="1">
        <v>3</v>
      </c>
      <c r="P39" s="1">
        <v>15</v>
      </c>
      <c r="Q39" s="13">
        <v>0</v>
      </c>
    </row>
    <row r="40" spans="4:17" x14ac:dyDescent="0.2">
      <c r="D40" s="104"/>
      <c r="E40" s="5" t="s">
        <v>41</v>
      </c>
      <c r="F40" s="6"/>
      <c r="G40" s="7">
        <v>282</v>
      </c>
      <c r="H40" s="8">
        <v>260</v>
      </c>
      <c r="I40" s="1">
        <v>4</v>
      </c>
      <c r="J40" s="1">
        <v>20</v>
      </c>
      <c r="K40" s="1">
        <v>17</v>
      </c>
      <c r="L40" s="1">
        <v>3</v>
      </c>
      <c r="M40" s="1">
        <v>0</v>
      </c>
      <c r="N40" s="1">
        <v>0</v>
      </c>
      <c r="O40" s="1">
        <v>1</v>
      </c>
      <c r="P40" s="1">
        <v>22</v>
      </c>
      <c r="Q40" s="13">
        <v>0</v>
      </c>
    </row>
    <row r="41" spans="4:17" x14ac:dyDescent="0.2">
      <c r="D41" s="104"/>
      <c r="E41" s="5" t="s">
        <v>42</v>
      </c>
      <c r="F41" s="6"/>
      <c r="G41" s="7">
        <v>242</v>
      </c>
      <c r="H41" s="8">
        <v>228</v>
      </c>
      <c r="I41" s="1">
        <v>1</v>
      </c>
      <c r="J41" s="1">
        <v>25</v>
      </c>
      <c r="K41" s="1">
        <v>30</v>
      </c>
      <c r="L41" s="1">
        <v>6</v>
      </c>
      <c r="M41" s="1">
        <v>0</v>
      </c>
      <c r="N41" s="1">
        <v>1</v>
      </c>
      <c r="O41" s="1">
        <v>2</v>
      </c>
      <c r="P41" s="1">
        <v>14</v>
      </c>
      <c r="Q41" s="13">
        <v>0</v>
      </c>
    </row>
    <row r="42" spans="4:17" x14ac:dyDescent="0.2">
      <c r="D42" s="104"/>
      <c r="E42" s="5" t="s">
        <v>43</v>
      </c>
      <c r="F42" s="6"/>
      <c r="G42" s="7">
        <v>263</v>
      </c>
      <c r="H42" s="8">
        <v>248</v>
      </c>
      <c r="I42" s="1">
        <v>3</v>
      </c>
      <c r="J42" s="1">
        <v>35</v>
      </c>
      <c r="K42" s="1">
        <v>30</v>
      </c>
      <c r="L42" s="1">
        <v>12</v>
      </c>
      <c r="M42" s="1">
        <v>0</v>
      </c>
      <c r="N42" s="1">
        <v>0</v>
      </c>
      <c r="O42" s="1">
        <v>1</v>
      </c>
      <c r="P42" s="1">
        <v>14</v>
      </c>
      <c r="Q42" s="13">
        <v>0</v>
      </c>
    </row>
    <row r="43" spans="4:17" x14ac:dyDescent="0.2">
      <c r="D43" s="104"/>
      <c r="E43" s="5" t="s">
        <v>44</v>
      </c>
      <c r="F43" s="6"/>
      <c r="G43" s="7">
        <v>364</v>
      </c>
      <c r="H43" s="8">
        <v>346</v>
      </c>
      <c r="I43" s="1">
        <v>3</v>
      </c>
      <c r="J43" s="1">
        <v>39</v>
      </c>
      <c r="K43" s="1">
        <v>39</v>
      </c>
      <c r="L43" s="1">
        <v>14</v>
      </c>
      <c r="M43" s="1">
        <v>1</v>
      </c>
      <c r="N43" s="1">
        <v>1</v>
      </c>
      <c r="O43" s="1">
        <v>5</v>
      </c>
      <c r="P43" s="1">
        <v>17</v>
      </c>
      <c r="Q43" s="13">
        <v>0</v>
      </c>
    </row>
    <row r="44" spans="4:17" x14ac:dyDescent="0.2">
      <c r="D44" s="104"/>
      <c r="E44" s="5" t="s">
        <v>45</v>
      </c>
      <c r="F44" s="6"/>
      <c r="G44" s="7">
        <v>324</v>
      </c>
      <c r="H44" s="8">
        <v>302</v>
      </c>
      <c r="I44" s="1">
        <v>5</v>
      </c>
      <c r="J44" s="1">
        <v>37</v>
      </c>
      <c r="K44" s="1">
        <v>38</v>
      </c>
      <c r="L44" s="1">
        <v>17</v>
      </c>
      <c r="M44" s="1">
        <v>1</v>
      </c>
      <c r="N44" s="1">
        <v>1</v>
      </c>
      <c r="O44" s="1">
        <v>1</v>
      </c>
      <c r="P44" s="1">
        <v>21</v>
      </c>
      <c r="Q44" s="13">
        <v>0</v>
      </c>
    </row>
    <row r="45" spans="4:17" x14ac:dyDescent="0.2">
      <c r="D45" s="104"/>
      <c r="E45" s="5" t="s">
        <v>46</v>
      </c>
      <c r="F45" s="6"/>
      <c r="G45" s="7">
        <v>192</v>
      </c>
      <c r="H45" s="8">
        <v>174</v>
      </c>
      <c r="I45" s="1">
        <v>1</v>
      </c>
      <c r="J45" s="1">
        <v>8</v>
      </c>
      <c r="K45" s="1">
        <v>15</v>
      </c>
      <c r="L45" s="1">
        <v>5</v>
      </c>
      <c r="M45" s="1">
        <v>0</v>
      </c>
      <c r="N45" s="1">
        <v>0</v>
      </c>
      <c r="O45" s="1">
        <v>0</v>
      </c>
      <c r="P45" s="1">
        <v>17</v>
      </c>
      <c r="Q45" s="13">
        <v>0</v>
      </c>
    </row>
    <row r="46" spans="4:17" x14ac:dyDescent="0.2">
      <c r="D46" s="104"/>
      <c r="E46" s="5" t="s">
        <v>47</v>
      </c>
      <c r="F46" s="6"/>
      <c r="G46" s="7">
        <v>288</v>
      </c>
      <c r="H46" s="8">
        <v>258</v>
      </c>
      <c r="I46" s="1">
        <v>1</v>
      </c>
      <c r="J46" s="1">
        <v>27</v>
      </c>
      <c r="K46" s="1">
        <v>16</v>
      </c>
      <c r="L46" s="1">
        <v>6</v>
      </c>
      <c r="M46" s="1">
        <v>1</v>
      </c>
      <c r="N46" s="1">
        <v>0</v>
      </c>
      <c r="O46" s="1">
        <v>2</v>
      </c>
      <c r="P46" s="1">
        <v>28</v>
      </c>
      <c r="Q46" s="13">
        <v>0</v>
      </c>
    </row>
    <row r="47" spans="4:17" x14ac:dyDescent="0.2">
      <c r="D47" s="104"/>
      <c r="E47" s="5" t="s">
        <v>48</v>
      </c>
      <c r="F47" s="6"/>
      <c r="G47" s="7">
        <v>114</v>
      </c>
      <c r="H47" s="8">
        <v>102</v>
      </c>
      <c r="I47" s="1">
        <v>2</v>
      </c>
      <c r="J47" s="1">
        <v>12</v>
      </c>
      <c r="K47" s="1">
        <v>7</v>
      </c>
      <c r="L47" s="1">
        <v>3</v>
      </c>
      <c r="M47" s="1">
        <v>0</v>
      </c>
      <c r="N47" s="1">
        <v>0</v>
      </c>
      <c r="O47" s="1">
        <v>0</v>
      </c>
      <c r="P47" s="1">
        <v>12</v>
      </c>
      <c r="Q47" s="13">
        <v>0</v>
      </c>
    </row>
    <row r="48" spans="4:17" x14ac:dyDescent="0.2">
      <c r="D48" s="105"/>
      <c r="E48" s="55" t="s">
        <v>49</v>
      </c>
      <c r="F48" s="58"/>
      <c r="G48" s="53">
        <v>30</v>
      </c>
      <c r="H48" s="66">
        <v>28</v>
      </c>
      <c r="I48" s="26">
        <v>0</v>
      </c>
      <c r="J48" s="26">
        <v>2</v>
      </c>
      <c r="K48" s="26">
        <v>1</v>
      </c>
      <c r="L48" s="26">
        <v>0</v>
      </c>
      <c r="M48" s="26">
        <v>0</v>
      </c>
      <c r="N48" s="26">
        <v>0</v>
      </c>
      <c r="O48" s="26">
        <v>0</v>
      </c>
      <c r="P48" s="26">
        <v>2</v>
      </c>
      <c r="Q48" s="70">
        <v>0</v>
      </c>
    </row>
    <row r="50" spans="2:19" x14ac:dyDescent="0.2">
      <c r="B50" s="47" t="str">
        <f xml:space="preserve"> HYPERLINK("#'目次'!B8", "[2]")</f>
        <v>[2]</v>
      </c>
      <c r="C50" s="31" t="s">
        <v>56</v>
      </c>
    </row>
    <row r="51" spans="2:19" x14ac:dyDescent="0.2">
      <c r="C51" s="89" t="s">
        <v>57</v>
      </c>
    </row>
    <row r="53" spans="2:19" x14ac:dyDescent="0.2">
      <c r="C53" s="31" t="s">
        <v>13</v>
      </c>
    </row>
    <row r="54" spans="2:19" ht="36" x14ac:dyDescent="0.2">
      <c r="D54" s="99"/>
      <c r="E54" s="100"/>
      <c r="F54" s="100"/>
      <c r="G54" s="41" t="s">
        <v>14</v>
      </c>
      <c r="H54" s="42" t="s">
        <v>58</v>
      </c>
      <c r="I54" s="16" t="s">
        <v>59</v>
      </c>
      <c r="J54" s="16" t="s">
        <v>60</v>
      </c>
      <c r="K54" s="16" t="s">
        <v>61</v>
      </c>
      <c r="L54" s="16" t="s">
        <v>62</v>
      </c>
      <c r="M54" s="16" t="s">
        <v>63</v>
      </c>
      <c r="N54" s="16" t="s">
        <v>64</v>
      </c>
      <c r="O54" s="16" t="s">
        <v>65</v>
      </c>
      <c r="P54" s="16" t="s">
        <v>66</v>
      </c>
      <c r="Q54" s="16" t="s">
        <v>24</v>
      </c>
      <c r="R54" s="16" t="s">
        <v>67</v>
      </c>
      <c r="S54" s="46" t="s">
        <v>68</v>
      </c>
    </row>
    <row r="55" spans="2:19" x14ac:dyDescent="0.2">
      <c r="D55" s="101"/>
      <c r="E55" s="102"/>
      <c r="F55" s="102"/>
      <c r="G55" s="44"/>
      <c r="H55" s="82" t="s">
        <v>69</v>
      </c>
      <c r="I55" s="50" t="s">
        <v>70</v>
      </c>
      <c r="J55" s="50" t="s">
        <v>71</v>
      </c>
      <c r="K55" s="50" t="s">
        <v>72</v>
      </c>
      <c r="L55" s="50" t="s">
        <v>73</v>
      </c>
      <c r="M55" s="50" t="s">
        <v>74</v>
      </c>
      <c r="N55" s="50" t="s">
        <v>75</v>
      </c>
      <c r="O55" s="50" t="s">
        <v>76</v>
      </c>
      <c r="P55" s="50" t="s">
        <v>77</v>
      </c>
      <c r="Q55" s="17"/>
      <c r="R55" s="17"/>
      <c r="S55" s="43"/>
    </row>
    <row r="56" spans="2:19" x14ac:dyDescent="0.2">
      <c r="D56" s="52"/>
      <c r="E56" s="59" t="s">
        <v>14</v>
      </c>
      <c r="F56" s="54"/>
      <c r="G56" s="45">
        <v>6493</v>
      </c>
      <c r="H56" s="20">
        <v>481</v>
      </c>
      <c r="I56" s="20">
        <v>744</v>
      </c>
      <c r="J56" s="20">
        <v>729</v>
      </c>
      <c r="K56" s="20">
        <v>1312</v>
      </c>
      <c r="L56" s="20">
        <v>887</v>
      </c>
      <c r="M56" s="20">
        <v>970</v>
      </c>
      <c r="N56" s="20">
        <v>708</v>
      </c>
      <c r="O56" s="20">
        <v>146</v>
      </c>
      <c r="P56" s="20">
        <v>69</v>
      </c>
      <c r="Q56" s="20">
        <v>447</v>
      </c>
      <c r="R56" s="25">
        <v>634.81640754217699</v>
      </c>
      <c r="S56" s="63">
        <v>992.88890706620305</v>
      </c>
    </row>
    <row r="57" spans="2:19" x14ac:dyDescent="0.2">
      <c r="D57" s="103" t="s">
        <v>25</v>
      </c>
      <c r="E57" s="24" t="s">
        <v>26</v>
      </c>
      <c r="F57" s="22"/>
      <c r="G57" s="23">
        <v>1606</v>
      </c>
      <c r="H57" s="30">
        <v>213</v>
      </c>
      <c r="I57" s="4">
        <v>254</v>
      </c>
      <c r="J57" s="4">
        <v>218</v>
      </c>
      <c r="K57" s="4">
        <v>312</v>
      </c>
      <c r="L57" s="4">
        <v>197</v>
      </c>
      <c r="M57" s="4">
        <v>201</v>
      </c>
      <c r="N57" s="4">
        <v>93</v>
      </c>
      <c r="O57" s="4">
        <v>19</v>
      </c>
      <c r="P57" s="4">
        <v>6</v>
      </c>
      <c r="Q57" s="4">
        <v>93</v>
      </c>
      <c r="R57" s="19">
        <v>406.46728354263098</v>
      </c>
      <c r="S57" s="51">
        <v>727.40309513318903</v>
      </c>
    </row>
    <row r="58" spans="2:19" x14ac:dyDescent="0.2">
      <c r="D58" s="104"/>
      <c r="E58" s="5" t="s">
        <v>27</v>
      </c>
      <c r="F58" s="6"/>
      <c r="G58" s="7">
        <v>1245</v>
      </c>
      <c r="H58" s="8">
        <v>97</v>
      </c>
      <c r="I58" s="1">
        <v>166</v>
      </c>
      <c r="J58" s="1">
        <v>180</v>
      </c>
      <c r="K58" s="1">
        <v>254</v>
      </c>
      <c r="L58" s="1">
        <v>146</v>
      </c>
      <c r="M58" s="1">
        <v>187</v>
      </c>
      <c r="N58" s="1">
        <v>135</v>
      </c>
      <c r="O58" s="1">
        <v>23</v>
      </c>
      <c r="P58" s="1">
        <v>3</v>
      </c>
      <c r="Q58" s="1">
        <v>54</v>
      </c>
      <c r="R58" s="14">
        <v>544.42905121746401</v>
      </c>
      <c r="S58" s="29">
        <v>821.03734315423196</v>
      </c>
    </row>
    <row r="59" spans="2:19" x14ac:dyDescent="0.2">
      <c r="D59" s="104"/>
      <c r="E59" s="5" t="s">
        <v>28</v>
      </c>
      <c r="F59" s="6"/>
      <c r="G59" s="7">
        <v>1001</v>
      </c>
      <c r="H59" s="8">
        <v>60</v>
      </c>
      <c r="I59" s="1">
        <v>122</v>
      </c>
      <c r="J59" s="1">
        <v>98</v>
      </c>
      <c r="K59" s="1">
        <v>222</v>
      </c>
      <c r="L59" s="1">
        <v>147</v>
      </c>
      <c r="M59" s="1">
        <v>144</v>
      </c>
      <c r="N59" s="1">
        <v>146</v>
      </c>
      <c r="O59" s="1">
        <v>21</v>
      </c>
      <c r="P59" s="1">
        <v>7</v>
      </c>
      <c r="Q59" s="1">
        <v>34</v>
      </c>
      <c r="R59" s="14">
        <v>662.36814891416805</v>
      </c>
      <c r="S59" s="29">
        <v>944.04415469699597</v>
      </c>
    </row>
    <row r="60" spans="2:19" x14ac:dyDescent="0.2">
      <c r="D60" s="104"/>
      <c r="E60" s="5" t="s">
        <v>29</v>
      </c>
      <c r="F60" s="6"/>
      <c r="G60" s="7">
        <v>689</v>
      </c>
      <c r="H60" s="8">
        <v>38</v>
      </c>
      <c r="I60" s="1">
        <v>73</v>
      </c>
      <c r="J60" s="1">
        <v>80</v>
      </c>
      <c r="K60" s="1">
        <v>164</v>
      </c>
      <c r="L60" s="1">
        <v>121</v>
      </c>
      <c r="M60" s="1">
        <v>96</v>
      </c>
      <c r="N60" s="1">
        <v>74</v>
      </c>
      <c r="O60" s="1">
        <v>22</v>
      </c>
      <c r="P60" s="1">
        <v>8</v>
      </c>
      <c r="Q60" s="1">
        <v>13</v>
      </c>
      <c r="R60" s="14">
        <v>659.14201183431999</v>
      </c>
      <c r="S60" s="29">
        <v>1033.99048354872</v>
      </c>
    </row>
    <row r="61" spans="2:19" x14ac:dyDescent="0.2">
      <c r="D61" s="104"/>
      <c r="E61" s="5" t="s">
        <v>30</v>
      </c>
      <c r="F61" s="6"/>
      <c r="G61" s="7">
        <v>578</v>
      </c>
      <c r="H61" s="8">
        <v>21</v>
      </c>
      <c r="I61" s="1">
        <v>54</v>
      </c>
      <c r="J61" s="1">
        <v>55</v>
      </c>
      <c r="K61" s="1">
        <v>144</v>
      </c>
      <c r="L61" s="1">
        <v>100</v>
      </c>
      <c r="M61" s="1">
        <v>103</v>
      </c>
      <c r="N61" s="1">
        <v>65</v>
      </c>
      <c r="O61" s="1">
        <v>12</v>
      </c>
      <c r="P61" s="1">
        <v>8</v>
      </c>
      <c r="Q61" s="1">
        <v>16</v>
      </c>
      <c r="R61" s="14">
        <v>672.41992882562295</v>
      </c>
      <c r="S61" s="29">
        <v>1003.50675958976</v>
      </c>
    </row>
    <row r="62" spans="2:19" x14ac:dyDescent="0.2">
      <c r="D62" s="104"/>
      <c r="E62" s="5" t="s">
        <v>31</v>
      </c>
      <c r="F62" s="6"/>
      <c r="G62" s="7">
        <v>532</v>
      </c>
      <c r="H62" s="8">
        <v>17</v>
      </c>
      <c r="I62" s="1">
        <v>37</v>
      </c>
      <c r="J62" s="1">
        <v>42</v>
      </c>
      <c r="K62" s="1">
        <v>114</v>
      </c>
      <c r="L62" s="1">
        <v>85</v>
      </c>
      <c r="M62" s="1">
        <v>107</v>
      </c>
      <c r="N62" s="1">
        <v>90</v>
      </c>
      <c r="O62" s="1">
        <v>14</v>
      </c>
      <c r="P62" s="1">
        <v>11</v>
      </c>
      <c r="Q62" s="1">
        <v>15</v>
      </c>
      <c r="R62" s="14">
        <v>857.63056092843306</v>
      </c>
      <c r="S62" s="29">
        <v>1145.4631494571499</v>
      </c>
    </row>
    <row r="63" spans="2:19" x14ac:dyDescent="0.2">
      <c r="D63" s="104"/>
      <c r="E63" s="5" t="s">
        <v>32</v>
      </c>
      <c r="F63" s="6"/>
      <c r="G63" s="7">
        <v>277</v>
      </c>
      <c r="H63" s="8">
        <v>4</v>
      </c>
      <c r="I63" s="1">
        <v>7</v>
      </c>
      <c r="J63" s="1">
        <v>15</v>
      </c>
      <c r="K63" s="1">
        <v>32</v>
      </c>
      <c r="L63" s="1">
        <v>47</v>
      </c>
      <c r="M63" s="1">
        <v>80</v>
      </c>
      <c r="N63" s="1">
        <v>58</v>
      </c>
      <c r="O63" s="1">
        <v>20</v>
      </c>
      <c r="P63" s="1">
        <v>10</v>
      </c>
      <c r="Q63" s="1">
        <v>4</v>
      </c>
      <c r="R63" s="14">
        <v>1254.78021978022</v>
      </c>
      <c r="S63" s="29">
        <v>1401.28085940498</v>
      </c>
    </row>
    <row r="64" spans="2:19" x14ac:dyDescent="0.2">
      <c r="D64" s="104"/>
      <c r="E64" s="5" t="s">
        <v>33</v>
      </c>
      <c r="F64" s="6"/>
      <c r="G64" s="7">
        <v>103</v>
      </c>
      <c r="H64" s="8">
        <v>2</v>
      </c>
      <c r="I64" s="1">
        <v>1</v>
      </c>
      <c r="J64" s="1">
        <v>3</v>
      </c>
      <c r="K64" s="1">
        <v>4</v>
      </c>
      <c r="L64" s="1">
        <v>6</v>
      </c>
      <c r="M64" s="1">
        <v>26</v>
      </c>
      <c r="N64" s="1">
        <v>31</v>
      </c>
      <c r="O64" s="1">
        <v>11</v>
      </c>
      <c r="P64" s="1">
        <v>16</v>
      </c>
      <c r="Q64" s="1">
        <v>3</v>
      </c>
      <c r="R64" s="14">
        <v>2249.65</v>
      </c>
      <c r="S64" s="29">
        <v>1963.8490592456401</v>
      </c>
    </row>
    <row r="65" spans="4:19" x14ac:dyDescent="0.2">
      <c r="D65" s="103" t="s">
        <v>34</v>
      </c>
      <c r="E65" s="24" t="s">
        <v>35</v>
      </c>
      <c r="F65" s="22"/>
      <c r="G65" s="23">
        <v>173</v>
      </c>
      <c r="H65" s="30">
        <v>44</v>
      </c>
      <c r="I65" s="4">
        <v>64</v>
      </c>
      <c r="J65" s="4">
        <v>30</v>
      </c>
      <c r="K65" s="4">
        <v>30</v>
      </c>
      <c r="L65" s="4">
        <v>3</v>
      </c>
      <c r="M65" s="4">
        <v>0</v>
      </c>
      <c r="N65" s="4">
        <v>0</v>
      </c>
      <c r="O65" s="4">
        <v>0</v>
      </c>
      <c r="P65" s="4">
        <v>0</v>
      </c>
      <c r="Q65" s="4">
        <v>2</v>
      </c>
      <c r="R65" s="19">
        <v>67.777777777777999</v>
      </c>
      <c r="S65" s="51">
        <v>80.999081489109003</v>
      </c>
    </row>
    <row r="66" spans="4:19" x14ac:dyDescent="0.2">
      <c r="D66" s="104"/>
      <c r="E66" s="5" t="s">
        <v>36</v>
      </c>
      <c r="F66" s="6"/>
      <c r="G66" s="7">
        <v>194</v>
      </c>
      <c r="H66" s="8">
        <v>23</v>
      </c>
      <c r="I66" s="1">
        <v>50</v>
      </c>
      <c r="J66" s="1">
        <v>35</v>
      </c>
      <c r="K66" s="1">
        <v>50</v>
      </c>
      <c r="L66" s="1">
        <v>18</v>
      </c>
      <c r="M66" s="1">
        <v>8</v>
      </c>
      <c r="N66" s="1">
        <v>1</v>
      </c>
      <c r="O66" s="1">
        <v>0</v>
      </c>
      <c r="P66" s="1">
        <v>0</v>
      </c>
      <c r="Q66" s="1">
        <v>9</v>
      </c>
      <c r="R66" s="14">
        <v>159.13513513513499</v>
      </c>
      <c r="S66" s="29">
        <v>219.79734673190899</v>
      </c>
    </row>
    <row r="67" spans="4:19" x14ac:dyDescent="0.2">
      <c r="D67" s="104"/>
      <c r="E67" s="5" t="s">
        <v>37</v>
      </c>
      <c r="F67" s="6"/>
      <c r="G67" s="7">
        <v>194</v>
      </c>
      <c r="H67" s="8">
        <v>15</v>
      </c>
      <c r="I67" s="1">
        <v>15</v>
      </c>
      <c r="J67" s="1">
        <v>36</v>
      </c>
      <c r="K67" s="1">
        <v>64</v>
      </c>
      <c r="L67" s="1">
        <v>20</v>
      </c>
      <c r="M67" s="1">
        <v>21</v>
      </c>
      <c r="N67" s="1">
        <v>9</v>
      </c>
      <c r="O67" s="1">
        <v>0</v>
      </c>
      <c r="P67" s="1">
        <v>1</v>
      </c>
      <c r="Q67" s="1">
        <v>13</v>
      </c>
      <c r="R67" s="14">
        <v>352.34806629834299</v>
      </c>
      <c r="S67" s="29">
        <v>609.85405858492402</v>
      </c>
    </row>
    <row r="68" spans="4:19" x14ac:dyDescent="0.2">
      <c r="D68" s="104"/>
      <c r="E68" s="5" t="s">
        <v>38</v>
      </c>
      <c r="F68" s="6"/>
      <c r="G68" s="7">
        <v>288</v>
      </c>
      <c r="H68" s="8">
        <v>10</v>
      </c>
      <c r="I68" s="1">
        <v>42</v>
      </c>
      <c r="J68" s="1">
        <v>36</v>
      </c>
      <c r="K68" s="1">
        <v>63</v>
      </c>
      <c r="L68" s="1">
        <v>54</v>
      </c>
      <c r="M68" s="1">
        <v>42</v>
      </c>
      <c r="N68" s="1">
        <v>24</v>
      </c>
      <c r="O68" s="1">
        <v>5</v>
      </c>
      <c r="P68" s="1">
        <v>0</v>
      </c>
      <c r="Q68" s="1">
        <v>12</v>
      </c>
      <c r="R68" s="14">
        <v>498.94927536231899</v>
      </c>
      <c r="S68" s="29">
        <v>718.07725677838698</v>
      </c>
    </row>
    <row r="69" spans="4:19" x14ac:dyDescent="0.2">
      <c r="D69" s="104"/>
      <c r="E69" s="5" t="s">
        <v>39</v>
      </c>
      <c r="F69" s="6"/>
      <c r="G69" s="7">
        <v>287</v>
      </c>
      <c r="H69" s="8">
        <v>17</v>
      </c>
      <c r="I69" s="1">
        <v>23</v>
      </c>
      <c r="J69" s="1">
        <v>22</v>
      </c>
      <c r="K69" s="1">
        <v>70</v>
      </c>
      <c r="L69" s="1">
        <v>56</v>
      </c>
      <c r="M69" s="1">
        <v>49</v>
      </c>
      <c r="N69" s="1">
        <v>27</v>
      </c>
      <c r="O69" s="1">
        <v>4</v>
      </c>
      <c r="P69" s="1">
        <v>3</v>
      </c>
      <c r="Q69" s="1">
        <v>16</v>
      </c>
      <c r="R69" s="14">
        <v>603.59778597785998</v>
      </c>
      <c r="S69" s="29">
        <v>902.50546534447506</v>
      </c>
    </row>
    <row r="70" spans="4:19" x14ac:dyDescent="0.2">
      <c r="D70" s="104"/>
      <c r="E70" s="5" t="s">
        <v>40</v>
      </c>
      <c r="F70" s="6"/>
      <c r="G70" s="7">
        <v>300</v>
      </c>
      <c r="H70" s="8">
        <v>22</v>
      </c>
      <c r="I70" s="1">
        <v>26</v>
      </c>
      <c r="J70" s="1">
        <v>42</v>
      </c>
      <c r="K70" s="1">
        <v>61</v>
      </c>
      <c r="L70" s="1">
        <v>49</v>
      </c>
      <c r="M70" s="1">
        <v>52</v>
      </c>
      <c r="N70" s="1">
        <v>30</v>
      </c>
      <c r="O70" s="1">
        <v>5</v>
      </c>
      <c r="P70" s="1">
        <v>1</v>
      </c>
      <c r="Q70" s="1">
        <v>12</v>
      </c>
      <c r="R70" s="14">
        <v>558.47222222222194</v>
      </c>
      <c r="S70" s="29">
        <v>803.56308907097298</v>
      </c>
    </row>
    <row r="71" spans="4:19" x14ac:dyDescent="0.2">
      <c r="D71" s="104"/>
      <c r="E71" s="5" t="s">
        <v>41</v>
      </c>
      <c r="F71" s="6"/>
      <c r="G71" s="7">
        <v>246</v>
      </c>
      <c r="H71" s="8">
        <v>23</v>
      </c>
      <c r="I71" s="1">
        <v>34</v>
      </c>
      <c r="J71" s="1">
        <v>20</v>
      </c>
      <c r="K71" s="1">
        <v>54</v>
      </c>
      <c r="L71" s="1">
        <v>34</v>
      </c>
      <c r="M71" s="1">
        <v>42</v>
      </c>
      <c r="N71" s="1">
        <v>23</v>
      </c>
      <c r="O71" s="1">
        <v>1</v>
      </c>
      <c r="P71" s="1">
        <v>3</v>
      </c>
      <c r="Q71" s="1">
        <v>12</v>
      </c>
      <c r="R71" s="14">
        <v>540.74786324786305</v>
      </c>
      <c r="S71" s="29">
        <v>874.484326981599</v>
      </c>
    </row>
    <row r="72" spans="4:19" x14ac:dyDescent="0.2">
      <c r="D72" s="104"/>
      <c r="E72" s="5" t="s">
        <v>42</v>
      </c>
      <c r="F72" s="6"/>
      <c r="G72" s="7">
        <v>244</v>
      </c>
      <c r="H72" s="8">
        <v>21</v>
      </c>
      <c r="I72" s="1">
        <v>14</v>
      </c>
      <c r="J72" s="1">
        <v>25</v>
      </c>
      <c r="K72" s="1">
        <v>42</v>
      </c>
      <c r="L72" s="1">
        <v>27</v>
      </c>
      <c r="M72" s="1">
        <v>50</v>
      </c>
      <c r="N72" s="1">
        <v>36</v>
      </c>
      <c r="O72" s="1">
        <v>11</v>
      </c>
      <c r="P72" s="1">
        <v>5</v>
      </c>
      <c r="Q72" s="1">
        <v>13</v>
      </c>
      <c r="R72" s="14">
        <v>887.87878787878799</v>
      </c>
      <c r="S72" s="29">
        <v>1234.73328281047</v>
      </c>
    </row>
    <row r="73" spans="4:19" x14ac:dyDescent="0.2">
      <c r="D73" s="104"/>
      <c r="E73" s="5" t="s">
        <v>43</v>
      </c>
      <c r="F73" s="6"/>
      <c r="G73" s="7">
        <v>247</v>
      </c>
      <c r="H73" s="8">
        <v>10</v>
      </c>
      <c r="I73" s="1">
        <v>13</v>
      </c>
      <c r="J73" s="1">
        <v>14</v>
      </c>
      <c r="K73" s="1">
        <v>36</v>
      </c>
      <c r="L73" s="1">
        <v>32</v>
      </c>
      <c r="M73" s="1">
        <v>47</v>
      </c>
      <c r="N73" s="1">
        <v>57</v>
      </c>
      <c r="O73" s="1">
        <v>18</v>
      </c>
      <c r="P73" s="1">
        <v>6</v>
      </c>
      <c r="Q73" s="1">
        <v>14</v>
      </c>
      <c r="R73" s="14">
        <v>1196.30901287554</v>
      </c>
      <c r="S73" s="29">
        <v>1361.06028120006</v>
      </c>
    </row>
    <row r="74" spans="4:19" x14ac:dyDescent="0.2">
      <c r="D74" s="104"/>
      <c r="E74" s="5" t="s">
        <v>44</v>
      </c>
      <c r="F74" s="6"/>
      <c r="G74" s="7">
        <v>313</v>
      </c>
      <c r="H74" s="8">
        <v>13</v>
      </c>
      <c r="I74" s="1">
        <v>16</v>
      </c>
      <c r="J74" s="1">
        <v>21</v>
      </c>
      <c r="K74" s="1">
        <v>48</v>
      </c>
      <c r="L74" s="1">
        <v>31</v>
      </c>
      <c r="M74" s="1">
        <v>56</v>
      </c>
      <c r="N74" s="1">
        <v>75</v>
      </c>
      <c r="O74" s="1">
        <v>18</v>
      </c>
      <c r="P74" s="1">
        <v>13</v>
      </c>
      <c r="Q74" s="1">
        <v>22</v>
      </c>
      <c r="R74" s="14">
        <v>1258.14432989691</v>
      </c>
      <c r="S74" s="29">
        <v>1475.9015509523599</v>
      </c>
    </row>
    <row r="75" spans="4:19" x14ac:dyDescent="0.2">
      <c r="D75" s="104"/>
      <c r="E75" s="5" t="s">
        <v>45</v>
      </c>
      <c r="F75" s="6"/>
      <c r="G75" s="7">
        <v>239</v>
      </c>
      <c r="H75" s="8">
        <v>4</v>
      </c>
      <c r="I75" s="1">
        <v>17</v>
      </c>
      <c r="J75" s="1">
        <v>16</v>
      </c>
      <c r="K75" s="1">
        <v>32</v>
      </c>
      <c r="L75" s="1">
        <v>33</v>
      </c>
      <c r="M75" s="1">
        <v>44</v>
      </c>
      <c r="N75" s="1">
        <v>54</v>
      </c>
      <c r="O75" s="1">
        <v>14</v>
      </c>
      <c r="P75" s="1">
        <v>5</v>
      </c>
      <c r="Q75" s="1">
        <v>20</v>
      </c>
      <c r="R75" s="14">
        <v>1133.92694063927</v>
      </c>
      <c r="S75" s="29">
        <v>1299.5034577373999</v>
      </c>
    </row>
    <row r="76" spans="4:19" x14ac:dyDescent="0.2">
      <c r="D76" s="104"/>
      <c r="E76" s="5" t="s">
        <v>46</v>
      </c>
      <c r="F76" s="6"/>
      <c r="G76" s="7">
        <v>164</v>
      </c>
      <c r="H76" s="8">
        <v>4</v>
      </c>
      <c r="I76" s="1">
        <v>4</v>
      </c>
      <c r="J76" s="1">
        <v>13</v>
      </c>
      <c r="K76" s="1">
        <v>24</v>
      </c>
      <c r="L76" s="1">
        <v>25</v>
      </c>
      <c r="M76" s="1">
        <v>25</v>
      </c>
      <c r="N76" s="1">
        <v>34</v>
      </c>
      <c r="O76" s="1">
        <v>11</v>
      </c>
      <c r="P76" s="1">
        <v>4</v>
      </c>
      <c r="Q76" s="1">
        <v>20</v>
      </c>
      <c r="R76" s="14">
        <v>1185.1736111111099</v>
      </c>
      <c r="S76" s="29">
        <v>1376.4680815701499</v>
      </c>
    </row>
    <row r="77" spans="4:19" x14ac:dyDescent="0.2">
      <c r="D77" s="104"/>
      <c r="E77" s="5" t="s">
        <v>47</v>
      </c>
      <c r="F77" s="6"/>
      <c r="G77" s="7">
        <v>143</v>
      </c>
      <c r="H77" s="8">
        <v>6</v>
      </c>
      <c r="I77" s="1">
        <v>6</v>
      </c>
      <c r="J77" s="1">
        <v>10</v>
      </c>
      <c r="K77" s="1">
        <v>17</v>
      </c>
      <c r="L77" s="1">
        <v>23</v>
      </c>
      <c r="M77" s="1">
        <v>28</v>
      </c>
      <c r="N77" s="1">
        <v>26</v>
      </c>
      <c r="O77" s="1">
        <v>5</v>
      </c>
      <c r="P77" s="1">
        <v>7</v>
      </c>
      <c r="Q77" s="1">
        <v>15</v>
      </c>
      <c r="R77" s="14">
        <v>1160.625</v>
      </c>
      <c r="S77" s="29">
        <v>1488.88945085758</v>
      </c>
    </row>
    <row r="78" spans="4:19" x14ac:dyDescent="0.2">
      <c r="D78" s="104"/>
      <c r="E78" s="5" t="s">
        <v>48</v>
      </c>
      <c r="F78" s="6"/>
      <c r="G78" s="7">
        <v>57</v>
      </c>
      <c r="H78" s="8">
        <v>4</v>
      </c>
      <c r="I78" s="1">
        <v>1</v>
      </c>
      <c r="J78" s="1">
        <v>6</v>
      </c>
      <c r="K78" s="1">
        <v>12</v>
      </c>
      <c r="L78" s="1">
        <v>9</v>
      </c>
      <c r="M78" s="1">
        <v>11</v>
      </c>
      <c r="N78" s="1">
        <v>8</v>
      </c>
      <c r="O78" s="1">
        <v>2</v>
      </c>
      <c r="P78" s="1">
        <v>1</v>
      </c>
      <c r="Q78" s="1">
        <v>3</v>
      </c>
      <c r="R78" s="14">
        <v>828.70370370370404</v>
      </c>
      <c r="S78" s="29">
        <v>1147.1200594214299</v>
      </c>
    </row>
    <row r="79" spans="4:19" x14ac:dyDescent="0.2">
      <c r="D79" s="104"/>
      <c r="E79" s="5" t="s">
        <v>49</v>
      </c>
      <c r="F79" s="6"/>
      <c r="G79" s="7">
        <v>12</v>
      </c>
      <c r="H79" s="8">
        <v>0</v>
      </c>
      <c r="I79" s="1">
        <v>2</v>
      </c>
      <c r="J79" s="1">
        <v>2</v>
      </c>
      <c r="K79" s="1">
        <v>2</v>
      </c>
      <c r="L79" s="1">
        <v>1</v>
      </c>
      <c r="M79" s="1">
        <v>2</v>
      </c>
      <c r="N79" s="1">
        <v>0</v>
      </c>
      <c r="O79" s="1">
        <v>2</v>
      </c>
      <c r="P79" s="1">
        <v>0</v>
      </c>
      <c r="Q79" s="1">
        <v>1</v>
      </c>
      <c r="R79" s="14">
        <v>955.45454545454504</v>
      </c>
      <c r="S79" s="29">
        <v>1456.52833593735</v>
      </c>
    </row>
    <row r="80" spans="4:19" x14ac:dyDescent="0.2">
      <c r="D80" s="103" t="s">
        <v>50</v>
      </c>
      <c r="E80" s="24" t="s">
        <v>35</v>
      </c>
      <c r="F80" s="22"/>
      <c r="G80" s="23">
        <v>151</v>
      </c>
      <c r="H80" s="30">
        <v>41</v>
      </c>
      <c r="I80" s="4">
        <v>56</v>
      </c>
      <c r="J80" s="4">
        <v>25</v>
      </c>
      <c r="K80" s="4">
        <v>21</v>
      </c>
      <c r="L80" s="4">
        <v>4</v>
      </c>
      <c r="M80" s="4">
        <v>0</v>
      </c>
      <c r="N80" s="4">
        <v>0</v>
      </c>
      <c r="O80" s="4">
        <v>0</v>
      </c>
      <c r="P80" s="4">
        <v>0</v>
      </c>
      <c r="Q80" s="4">
        <v>4</v>
      </c>
      <c r="R80" s="19">
        <v>65.034013605441999</v>
      </c>
      <c r="S80" s="51">
        <v>84.528497385706999</v>
      </c>
    </row>
    <row r="81" spans="2:19" x14ac:dyDescent="0.2">
      <c r="D81" s="104"/>
      <c r="E81" s="5" t="s">
        <v>36</v>
      </c>
      <c r="F81" s="6"/>
      <c r="G81" s="7">
        <v>219</v>
      </c>
      <c r="H81" s="8">
        <v>24</v>
      </c>
      <c r="I81" s="1">
        <v>36</v>
      </c>
      <c r="J81" s="1">
        <v>45</v>
      </c>
      <c r="K81" s="1">
        <v>62</v>
      </c>
      <c r="L81" s="1">
        <v>32</v>
      </c>
      <c r="M81" s="1">
        <v>11</v>
      </c>
      <c r="N81" s="1">
        <v>1</v>
      </c>
      <c r="O81" s="1">
        <v>0</v>
      </c>
      <c r="P81" s="1">
        <v>0</v>
      </c>
      <c r="Q81" s="1">
        <v>8</v>
      </c>
      <c r="R81" s="14">
        <v>189.69194312796199</v>
      </c>
      <c r="S81" s="29">
        <v>222.87655155638299</v>
      </c>
    </row>
    <row r="82" spans="2:19" x14ac:dyDescent="0.2">
      <c r="D82" s="104"/>
      <c r="E82" s="5" t="s">
        <v>37</v>
      </c>
      <c r="F82" s="6"/>
      <c r="G82" s="7">
        <v>186</v>
      </c>
      <c r="H82" s="8">
        <v>25</v>
      </c>
      <c r="I82" s="1">
        <v>27</v>
      </c>
      <c r="J82" s="1">
        <v>33</v>
      </c>
      <c r="K82" s="1">
        <v>37</v>
      </c>
      <c r="L82" s="1">
        <v>31</v>
      </c>
      <c r="M82" s="1">
        <v>12</v>
      </c>
      <c r="N82" s="1">
        <v>7</v>
      </c>
      <c r="O82" s="1">
        <v>0</v>
      </c>
      <c r="P82" s="1">
        <v>0</v>
      </c>
      <c r="Q82" s="1">
        <v>14</v>
      </c>
      <c r="R82" s="14">
        <v>268.66279069767398</v>
      </c>
      <c r="S82" s="29">
        <v>410.51330914790202</v>
      </c>
    </row>
    <row r="83" spans="2:19" x14ac:dyDescent="0.2">
      <c r="D83" s="104"/>
      <c r="E83" s="5" t="s">
        <v>38</v>
      </c>
      <c r="F83" s="6"/>
      <c r="G83" s="7">
        <v>302</v>
      </c>
      <c r="H83" s="8">
        <v>26</v>
      </c>
      <c r="I83" s="1">
        <v>51</v>
      </c>
      <c r="J83" s="1">
        <v>40</v>
      </c>
      <c r="K83" s="1">
        <v>77</v>
      </c>
      <c r="L83" s="1">
        <v>45</v>
      </c>
      <c r="M83" s="1">
        <v>41</v>
      </c>
      <c r="N83" s="1">
        <v>13</v>
      </c>
      <c r="O83" s="1">
        <v>0</v>
      </c>
      <c r="P83" s="1">
        <v>0</v>
      </c>
      <c r="Q83" s="1">
        <v>9</v>
      </c>
      <c r="R83" s="14">
        <v>323.58361774743997</v>
      </c>
      <c r="S83" s="29">
        <v>433.003193051013</v>
      </c>
    </row>
    <row r="84" spans="2:19" x14ac:dyDescent="0.2">
      <c r="D84" s="104"/>
      <c r="E84" s="5" t="s">
        <v>39</v>
      </c>
      <c r="F84" s="6"/>
      <c r="G84" s="7">
        <v>249</v>
      </c>
      <c r="H84" s="8">
        <v>17</v>
      </c>
      <c r="I84" s="1">
        <v>36</v>
      </c>
      <c r="J84" s="1">
        <v>30</v>
      </c>
      <c r="K84" s="1">
        <v>68</v>
      </c>
      <c r="L84" s="1">
        <v>33</v>
      </c>
      <c r="M84" s="1">
        <v>36</v>
      </c>
      <c r="N84" s="1">
        <v>12</v>
      </c>
      <c r="O84" s="1">
        <v>0</v>
      </c>
      <c r="P84" s="1">
        <v>2</v>
      </c>
      <c r="Q84" s="1">
        <v>15</v>
      </c>
      <c r="R84" s="14">
        <v>398.35470085470098</v>
      </c>
      <c r="S84" s="29">
        <v>689.72601261508305</v>
      </c>
    </row>
    <row r="85" spans="2:19" x14ac:dyDescent="0.2">
      <c r="D85" s="104"/>
      <c r="E85" s="5" t="s">
        <v>40</v>
      </c>
      <c r="F85" s="6"/>
      <c r="G85" s="7">
        <v>333</v>
      </c>
      <c r="H85" s="8">
        <v>25</v>
      </c>
      <c r="I85" s="1">
        <v>45</v>
      </c>
      <c r="J85" s="1">
        <v>44</v>
      </c>
      <c r="K85" s="1">
        <v>80</v>
      </c>
      <c r="L85" s="1">
        <v>49</v>
      </c>
      <c r="M85" s="1">
        <v>42</v>
      </c>
      <c r="N85" s="1">
        <v>27</v>
      </c>
      <c r="O85" s="1">
        <v>0</v>
      </c>
      <c r="P85" s="1">
        <v>1</v>
      </c>
      <c r="Q85" s="1">
        <v>20</v>
      </c>
      <c r="R85" s="14">
        <v>421.32587859424899</v>
      </c>
      <c r="S85" s="29">
        <v>627.87046841927997</v>
      </c>
    </row>
    <row r="86" spans="2:19" x14ac:dyDescent="0.2">
      <c r="D86" s="104"/>
      <c r="E86" s="5" t="s">
        <v>41</v>
      </c>
      <c r="F86" s="6"/>
      <c r="G86" s="7">
        <v>260</v>
      </c>
      <c r="H86" s="8">
        <v>24</v>
      </c>
      <c r="I86" s="1">
        <v>43</v>
      </c>
      <c r="J86" s="1">
        <v>28</v>
      </c>
      <c r="K86" s="1">
        <v>57</v>
      </c>
      <c r="L86" s="1">
        <v>30</v>
      </c>
      <c r="M86" s="1">
        <v>43</v>
      </c>
      <c r="N86" s="1">
        <v>16</v>
      </c>
      <c r="O86" s="1">
        <v>2</v>
      </c>
      <c r="P86" s="1">
        <v>1</v>
      </c>
      <c r="Q86" s="1">
        <v>16</v>
      </c>
      <c r="R86" s="14">
        <v>430.98360655737702</v>
      </c>
      <c r="S86" s="29">
        <v>695.83675284976198</v>
      </c>
    </row>
    <row r="87" spans="2:19" x14ac:dyDescent="0.2">
      <c r="D87" s="104"/>
      <c r="E87" s="5" t="s">
        <v>42</v>
      </c>
      <c r="F87" s="6"/>
      <c r="G87" s="7">
        <v>228</v>
      </c>
      <c r="H87" s="8">
        <v>18</v>
      </c>
      <c r="I87" s="1">
        <v>19</v>
      </c>
      <c r="J87" s="1">
        <v>16</v>
      </c>
      <c r="K87" s="1">
        <v>58</v>
      </c>
      <c r="L87" s="1">
        <v>43</v>
      </c>
      <c r="M87" s="1">
        <v>28</v>
      </c>
      <c r="N87" s="1">
        <v>24</v>
      </c>
      <c r="O87" s="1">
        <v>8</v>
      </c>
      <c r="P87" s="1">
        <v>0</v>
      </c>
      <c r="Q87" s="1">
        <v>14</v>
      </c>
      <c r="R87" s="14">
        <v>615.23364485981301</v>
      </c>
      <c r="S87" s="29">
        <v>886.17599230362396</v>
      </c>
    </row>
    <row r="88" spans="2:19" x14ac:dyDescent="0.2">
      <c r="D88" s="104"/>
      <c r="E88" s="5" t="s">
        <v>43</v>
      </c>
      <c r="F88" s="6"/>
      <c r="G88" s="7">
        <v>249</v>
      </c>
      <c r="H88" s="8">
        <v>15</v>
      </c>
      <c r="I88" s="1">
        <v>17</v>
      </c>
      <c r="J88" s="1">
        <v>27</v>
      </c>
      <c r="K88" s="1">
        <v>46</v>
      </c>
      <c r="L88" s="1">
        <v>41</v>
      </c>
      <c r="M88" s="1">
        <v>40</v>
      </c>
      <c r="N88" s="1">
        <v>29</v>
      </c>
      <c r="O88" s="1">
        <v>8</v>
      </c>
      <c r="P88" s="1">
        <v>4</v>
      </c>
      <c r="Q88" s="1">
        <v>22</v>
      </c>
      <c r="R88" s="14">
        <v>758.63436123348004</v>
      </c>
      <c r="S88" s="29">
        <v>1127.20293692926</v>
      </c>
    </row>
    <row r="89" spans="2:19" x14ac:dyDescent="0.2">
      <c r="D89" s="104"/>
      <c r="E89" s="5" t="s">
        <v>44</v>
      </c>
      <c r="F89" s="6"/>
      <c r="G89" s="7">
        <v>347</v>
      </c>
      <c r="H89" s="8">
        <v>15</v>
      </c>
      <c r="I89" s="1">
        <v>23</v>
      </c>
      <c r="J89" s="1">
        <v>27</v>
      </c>
      <c r="K89" s="1">
        <v>62</v>
      </c>
      <c r="L89" s="1">
        <v>48</v>
      </c>
      <c r="M89" s="1">
        <v>64</v>
      </c>
      <c r="N89" s="1">
        <v>53</v>
      </c>
      <c r="O89" s="1">
        <v>9</v>
      </c>
      <c r="P89" s="1">
        <v>3</v>
      </c>
      <c r="Q89" s="1">
        <v>43</v>
      </c>
      <c r="R89" s="14">
        <v>797.33552631578902</v>
      </c>
      <c r="S89" s="29">
        <v>1021.26532678107</v>
      </c>
    </row>
    <row r="90" spans="2:19" x14ac:dyDescent="0.2">
      <c r="D90" s="104"/>
      <c r="E90" s="5" t="s">
        <v>45</v>
      </c>
      <c r="F90" s="6"/>
      <c r="G90" s="7">
        <v>303</v>
      </c>
      <c r="H90" s="8">
        <v>9</v>
      </c>
      <c r="I90" s="1">
        <v>16</v>
      </c>
      <c r="J90" s="1">
        <v>26</v>
      </c>
      <c r="K90" s="1">
        <v>47</v>
      </c>
      <c r="L90" s="1">
        <v>37</v>
      </c>
      <c r="M90" s="1">
        <v>71</v>
      </c>
      <c r="N90" s="1">
        <v>58</v>
      </c>
      <c r="O90" s="1">
        <v>10</v>
      </c>
      <c r="P90" s="1">
        <v>6</v>
      </c>
      <c r="Q90" s="1">
        <v>23</v>
      </c>
      <c r="R90" s="14">
        <v>971.16071428571399</v>
      </c>
      <c r="S90" s="29">
        <v>1182.9374723359799</v>
      </c>
    </row>
    <row r="91" spans="2:19" x14ac:dyDescent="0.2">
      <c r="D91" s="104"/>
      <c r="E91" s="5" t="s">
        <v>46</v>
      </c>
      <c r="F91" s="6"/>
      <c r="G91" s="7">
        <v>175</v>
      </c>
      <c r="H91" s="8">
        <v>9</v>
      </c>
      <c r="I91" s="1">
        <v>18</v>
      </c>
      <c r="J91" s="1">
        <v>12</v>
      </c>
      <c r="K91" s="1">
        <v>30</v>
      </c>
      <c r="L91" s="1">
        <v>23</v>
      </c>
      <c r="M91" s="1">
        <v>36</v>
      </c>
      <c r="N91" s="1">
        <v>17</v>
      </c>
      <c r="O91" s="1">
        <v>5</v>
      </c>
      <c r="P91" s="1">
        <v>1</v>
      </c>
      <c r="Q91" s="1">
        <v>24</v>
      </c>
      <c r="R91" s="14">
        <v>686.65562913907297</v>
      </c>
      <c r="S91" s="29">
        <v>956.04745127573506</v>
      </c>
    </row>
    <row r="92" spans="2:19" x14ac:dyDescent="0.2">
      <c r="D92" s="104"/>
      <c r="E92" s="5" t="s">
        <v>47</v>
      </c>
      <c r="F92" s="6"/>
      <c r="G92" s="7">
        <v>260</v>
      </c>
      <c r="H92" s="8">
        <v>13</v>
      </c>
      <c r="I92" s="1">
        <v>22</v>
      </c>
      <c r="J92" s="1">
        <v>31</v>
      </c>
      <c r="K92" s="1">
        <v>45</v>
      </c>
      <c r="L92" s="1">
        <v>38</v>
      </c>
      <c r="M92" s="1">
        <v>43</v>
      </c>
      <c r="N92" s="1">
        <v>31</v>
      </c>
      <c r="O92" s="1">
        <v>6</v>
      </c>
      <c r="P92" s="1">
        <v>2</v>
      </c>
      <c r="Q92" s="1">
        <v>29</v>
      </c>
      <c r="R92" s="14">
        <v>681.81818181818198</v>
      </c>
      <c r="S92" s="29">
        <v>968.94559634364998</v>
      </c>
    </row>
    <row r="93" spans="2:19" x14ac:dyDescent="0.2">
      <c r="D93" s="104"/>
      <c r="E93" s="5" t="s">
        <v>48</v>
      </c>
      <c r="F93" s="6"/>
      <c r="G93" s="7">
        <v>102</v>
      </c>
      <c r="H93" s="8">
        <v>4</v>
      </c>
      <c r="I93" s="1">
        <v>5</v>
      </c>
      <c r="J93" s="1">
        <v>16</v>
      </c>
      <c r="K93" s="1">
        <v>11</v>
      </c>
      <c r="L93" s="1">
        <v>15</v>
      </c>
      <c r="M93" s="1">
        <v>19</v>
      </c>
      <c r="N93" s="1">
        <v>15</v>
      </c>
      <c r="O93" s="1">
        <v>1</v>
      </c>
      <c r="P93" s="1">
        <v>0</v>
      </c>
      <c r="Q93" s="1">
        <v>16</v>
      </c>
      <c r="R93" s="14">
        <v>672.32558139534899</v>
      </c>
      <c r="S93" s="29">
        <v>768.17690310362195</v>
      </c>
    </row>
    <row r="94" spans="2:19" x14ac:dyDescent="0.2">
      <c r="D94" s="105"/>
      <c r="E94" s="55" t="s">
        <v>49</v>
      </c>
      <c r="F94" s="58"/>
      <c r="G94" s="53">
        <v>28</v>
      </c>
      <c r="H94" s="66">
        <v>0</v>
      </c>
      <c r="I94" s="26">
        <v>3</v>
      </c>
      <c r="J94" s="26">
        <v>1</v>
      </c>
      <c r="K94" s="26">
        <v>6</v>
      </c>
      <c r="L94" s="26">
        <v>3</v>
      </c>
      <c r="M94" s="26">
        <v>7</v>
      </c>
      <c r="N94" s="26">
        <v>1</v>
      </c>
      <c r="O94" s="26">
        <v>1</v>
      </c>
      <c r="P94" s="26">
        <v>0</v>
      </c>
      <c r="Q94" s="26">
        <v>6</v>
      </c>
      <c r="R94" s="38">
        <v>627.95454545454504</v>
      </c>
      <c r="S94" s="80">
        <v>852.55319627536403</v>
      </c>
    </row>
    <row r="96" spans="2:19" x14ac:dyDescent="0.2">
      <c r="B96" s="47" t="str">
        <f xml:space="preserve"> HYPERLINK("#'目次'!B9", "[3]")</f>
        <v>[3]</v>
      </c>
      <c r="C96" s="31" t="s">
        <v>83</v>
      </c>
    </row>
    <row r="97" spans="3:20" x14ac:dyDescent="0.2">
      <c r="C97" s="89" t="s">
        <v>57</v>
      </c>
    </row>
    <row r="99" spans="3:20" x14ac:dyDescent="0.2">
      <c r="C99" s="31" t="s">
        <v>13</v>
      </c>
    </row>
    <row r="100" spans="3:20" ht="36" x14ac:dyDescent="0.2">
      <c r="D100" s="99"/>
      <c r="E100" s="100"/>
      <c r="F100" s="100"/>
      <c r="G100" s="41" t="s">
        <v>14</v>
      </c>
      <c r="H100" s="42" t="s">
        <v>58</v>
      </c>
      <c r="I100" s="16" t="s">
        <v>59</v>
      </c>
      <c r="J100" s="16" t="s">
        <v>60</v>
      </c>
      <c r="K100" s="16" t="s">
        <v>61</v>
      </c>
      <c r="L100" s="16" t="s">
        <v>62</v>
      </c>
      <c r="M100" s="16" t="s">
        <v>63</v>
      </c>
      <c r="N100" s="16" t="s">
        <v>64</v>
      </c>
      <c r="O100" s="16" t="s">
        <v>65</v>
      </c>
      <c r="P100" s="16" t="s">
        <v>66</v>
      </c>
      <c r="Q100" s="16" t="s">
        <v>84</v>
      </c>
      <c r="R100" s="16" t="s">
        <v>24</v>
      </c>
      <c r="S100" s="16" t="s">
        <v>67</v>
      </c>
      <c r="T100" s="46" t="s">
        <v>68</v>
      </c>
    </row>
    <row r="101" spans="3:20" x14ac:dyDescent="0.2">
      <c r="D101" s="101"/>
      <c r="E101" s="102"/>
      <c r="F101" s="102"/>
      <c r="G101" s="44"/>
      <c r="H101" s="82" t="s">
        <v>69</v>
      </c>
      <c r="I101" s="50" t="s">
        <v>70</v>
      </c>
      <c r="J101" s="50" t="s">
        <v>71</v>
      </c>
      <c r="K101" s="50" t="s">
        <v>72</v>
      </c>
      <c r="L101" s="50" t="s">
        <v>73</v>
      </c>
      <c r="M101" s="50" t="s">
        <v>74</v>
      </c>
      <c r="N101" s="50" t="s">
        <v>75</v>
      </c>
      <c r="O101" s="50" t="s">
        <v>76</v>
      </c>
      <c r="P101" s="50" t="s">
        <v>77</v>
      </c>
      <c r="Q101" s="17"/>
      <c r="R101" s="17"/>
      <c r="S101" s="17"/>
      <c r="T101" s="43"/>
    </row>
    <row r="102" spans="3:20" x14ac:dyDescent="0.2">
      <c r="D102" s="52"/>
      <c r="E102" s="59" t="s">
        <v>14</v>
      </c>
      <c r="F102" s="54"/>
      <c r="G102" s="45">
        <v>6493</v>
      </c>
      <c r="H102" s="20">
        <v>168</v>
      </c>
      <c r="I102" s="20">
        <v>183</v>
      </c>
      <c r="J102" s="20">
        <v>191</v>
      </c>
      <c r="K102" s="20">
        <v>330</v>
      </c>
      <c r="L102" s="20">
        <v>152</v>
      </c>
      <c r="M102" s="20">
        <v>171</v>
      </c>
      <c r="N102" s="20">
        <v>158</v>
      </c>
      <c r="O102" s="20">
        <v>26</v>
      </c>
      <c r="P102" s="20">
        <v>19</v>
      </c>
      <c r="Q102" s="20">
        <v>4502</v>
      </c>
      <c r="R102" s="20">
        <v>593</v>
      </c>
      <c r="S102" s="25">
        <v>579.18812589413403</v>
      </c>
      <c r="T102" s="63">
        <v>999.99257991627996</v>
      </c>
    </row>
    <row r="103" spans="3:20" x14ac:dyDescent="0.2">
      <c r="D103" s="103" t="s">
        <v>25</v>
      </c>
      <c r="E103" s="24" t="s">
        <v>26</v>
      </c>
      <c r="F103" s="22"/>
      <c r="G103" s="23">
        <v>1606</v>
      </c>
      <c r="H103" s="30">
        <v>37</v>
      </c>
      <c r="I103" s="4">
        <v>27</v>
      </c>
      <c r="J103" s="4">
        <v>32</v>
      </c>
      <c r="K103" s="4">
        <v>55</v>
      </c>
      <c r="L103" s="4">
        <v>17</v>
      </c>
      <c r="M103" s="4">
        <v>18</v>
      </c>
      <c r="N103" s="4">
        <v>18</v>
      </c>
      <c r="O103" s="4">
        <v>3</v>
      </c>
      <c r="P103" s="4">
        <v>1</v>
      </c>
      <c r="Q103" s="4">
        <v>1243</v>
      </c>
      <c r="R103" s="4">
        <v>155</v>
      </c>
      <c r="S103" s="19">
        <v>426.418269230769</v>
      </c>
      <c r="T103" s="51">
        <v>800.92811730473795</v>
      </c>
    </row>
    <row r="104" spans="3:20" x14ac:dyDescent="0.2">
      <c r="D104" s="104"/>
      <c r="E104" s="5" t="s">
        <v>27</v>
      </c>
      <c r="F104" s="6"/>
      <c r="G104" s="7">
        <v>1245</v>
      </c>
      <c r="H104" s="8">
        <v>25</v>
      </c>
      <c r="I104" s="1">
        <v>30</v>
      </c>
      <c r="J104" s="1">
        <v>42</v>
      </c>
      <c r="K104" s="1">
        <v>45</v>
      </c>
      <c r="L104" s="1">
        <v>27</v>
      </c>
      <c r="M104" s="1">
        <v>17</v>
      </c>
      <c r="N104" s="1">
        <v>24</v>
      </c>
      <c r="O104" s="1">
        <v>2</v>
      </c>
      <c r="P104" s="1">
        <v>0</v>
      </c>
      <c r="Q104" s="1">
        <v>917</v>
      </c>
      <c r="R104" s="1">
        <v>116</v>
      </c>
      <c r="S104" s="14">
        <v>437.38207547169799</v>
      </c>
      <c r="T104" s="29">
        <v>698.347517330541</v>
      </c>
    </row>
    <row r="105" spans="3:20" x14ac:dyDescent="0.2">
      <c r="D105" s="104"/>
      <c r="E105" s="5" t="s">
        <v>28</v>
      </c>
      <c r="F105" s="6"/>
      <c r="G105" s="7">
        <v>1001</v>
      </c>
      <c r="H105" s="8">
        <v>21</v>
      </c>
      <c r="I105" s="1">
        <v>22</v>
      </c>
      <c r="J105" s="1">
        <v>23</v>
      </c>
      <c r="K105" s="1">
        <v>60</v>
      </c>
      <c r="L105" s="1">
        <v>27</v>
      </c>
      <c r="M105" s="1">
        <v>34</v>
      </c>
      <c r="N105" s="1">
        <v>25</v>
      </c>
      <c r="O105" s="1">
        <v>2</v>
      </c>
      <c r="P105" s="1">
        <v>1</v>
      </c>
      <c r="Q105" s="1">
        <v>705</v>
      </c>
      <c r="R105" s="1">
        <v>81</v>
      </c>
      <c r="S105" s="14">
        <v>533.90697674418595</v>
      </c>
      <c r="T105" s="29">
        <v>785.64894858737102</v>
      </c>
    </row>
    <row r="106" spans="3:20" x14ac:dyDescent="0.2">
      <c r="D106" s="104"/>
      <c r="E106" s="5" t="s">
        <v>29</v>
      </c>
      <c r="F106" s="6"/>
      <c r="G106" s="7">
        <v>689</v>
      </c>
      <c r="H106" s="8">
        <v>27</v>
      </c>
      <c r="I106" s="1">
        <v>27</v>
      </c>
      <c r="J106" s="1">
        <v>23</v>
      </c>
      <c r="K106" s="1">
        <v>31</v>
      </c>
      <c r="L106" s="1">
        <v>22</v>
      </c>
      <c r="M106" s="1">
        <v>19</v>
      </c>
      <c r="N106" s="1">
        <v>21</v>
      </c>
      <c r="O106" s="1">
        <v>4</v>
      </c>
      <c r="P106" s="1">
        <v>3</v>
      </c>
      <c r="Q106" s="1">
        <v>459</v>
      </c>
      <c r="R106" s="1">
        <v>53</v>
      </c>
      <c r="S106" s="14">
        <v>609.71751412429398</v>
      </c>
      <c r="T106" s="29">
        <v>1078.29415364438</v>
      </c>
    </row>
    <row r="107" spans="3:20" x14ac:dyDescent="0.2">
      <c r="D107" s="104"/>
      <c r="E107" s="5" t="s">
        <v>30</v>
      </c>
      <c r="F107" s="6"/>
      <c r="G107" s="7">
        <v>578</v>
      </c>
      <c r="H107" s="8">
        <v>23</v>
      </c>
      <c r="I107" s="1">
        <v>20</v>
      </c>
      <c r="J107" s="1">
        <v>18</v>
      </c>
      <c r="K107" s="1">
        <v>41</v>
      </c>
      <c r="L107" s="1">
        <v>19</v>
      </c>
      <c r="M107" s="1">
        <v>21</v>
      </c>
      <c r="N107" s="1">
        <v>15</v>
      </c>
      <c r="O107" s="1">
        <v>5</v>
      </c>
      <c r="P107" s="1">
        <v>3</v>
      </c>
      <c r="Q107" s="1">
        <v>373</v>
      </c>
      <c r="R107" s="1">
        <v>40</v>
      </c>
      <c r="S107" s="14">
        <v>615.84848484848499</v>
      </c>
      <c r="T107" s="29">
        <v>1106.5449400344701</v>
      </c>
    </row>
    <row r="108" spans="3:20" x14ac:dyDescent="0.2">
      <c r="D108" s="104"/>
      <c r="E108" s="5" t="s">
        <v>31</v>
      </c>
      <c r="F108" s="6"/>
      <c r="G108" s="7">
        <v>532</v>
      </c>
      <c r="H108" s="8">
        <v>20</v>
      </c>
      <c r="I108" s="1">
        <v>36</v>
      </c>
      <c r="J108" s="1">
        <v>26</v>
      </c>
      <c r="K108" s="1">
        <v>46</v>
      </c>
      <c r="L108" s="1">
        <v>11</v>
      </c>
      <c r="M108" s="1">
        <v>21</v>
      </c>
      <c r="N108" s="1">
        <v>25</v>
      </c>
      <c r="O108" s="1">
        <v>4</v>
      </c>
      <c r="P108" s="1">
        <v>3</v>
      </c>
      <c r="Q108" s="1">
        <v>310</v>
      </c>
      <c r="R108" s="1">
        <v>30</v>
      </c>
      <c r="S108" s="14">
        <v>606.66666666666697</v>
      </c>
      <c r="T108" s="29">
        <v>1062.9340208305</v>
      </c>
    </row>
    <row r="109" spans="3:20" x14ac:dyDescent="0.2">
      <c r="D109" s="104"/>
      <c r="E109" s="5" t="s">
        <v>32</v>
      </c>
      <c r="F109" s="6"/>
      <c r="G109" s="7">
        <v>277</v>
      </c>
      <c r="H109" s="8">
        <v>6</v>
      </c>
      <c r="I109" s="1">
        <v>11</v>
      </c>
      <c r="J109" s="1">
        <v>13</v>
      </c>
      <c r="K109" s="1">
        <v>33</v>
      </c>
      <c r="L109" s="1">
        <v>16</v>
      </c>
      <c r="M109" s="1">
        <v>22</v>
      </c>
      <c r="N109" s="1">
        <v>12</v>
      </c>
      <c r="O109" s="1">
        <v>4</v>
      </c>
      <c r="P109" s="1">
        <v>3</v>
      </c>
      <c r="Q109" s="1">
        <v>146</v>
      </c>
      <c r="R109" s="1">
        <v>11</v>
      </c>
      <c r="S109" s="14">
        <v>740.29166666666697</v>
      </c>
      <c r="T109" s="29">
        <v>1192.2470549053801</v>
      </c>
    </row>
    <row r="110" spans="3:20" x14ac:dyDescent="0.2">
      <c r="D110" s="104"/>
      <c r="E110" s="5" t="s">
        <v>33</v>
      </c>
      <c r="F110" s="6"/>
      <c r="G110" s="7">
        <v>103</v>
      </c>
      <c r="H110" s="8">
        <v>4</v>
      </c>
      <c r="I110" s="1">
        <v>1</v>
      </c>
      <c r="J110" s="1">
        <v>3</v>
      </c>
      <c r="K110" s="1">
        <v>13</v>
      </c>
      <c r="L110" s="1">
        <v>9</v>
      </c>
      <c r="M110" s="1">
        <v>12</v>
      </c>
      <c r="N110" s="1">
        <v>15</v>
      </c>
      <c r="O110" s="1">
        <v>2</v>
      </c>
      <c r="P110" s="1">
        <v>5</v>
      </c>
      <c r="Q110" s="1">
        <v>34</v>
      </c>
      <c r="R110" s="1">
        <v>5</v>
      </c>
      <c r="S110" s="14">
        <v>1304.296875</v>
      </c>
      <c r="T110" s="29">
        <v>1638.6527114493299</v>
      </c>
    </row>
    <row r="111" spans="3:20" x14ac:dyDescent="0.2">
      <c r="D111" s="103" t="s">
        <v>34</v>
      </c>
      <c r="E111" s="24" t="s">
        <v>35</v>
      </c>
      <c r="F111" s="22"/>
      <c r="G111" s="23">
        <v>173</v>
      </c>
      <c r="H111" s="30">
        <v>6</v>
      </c>
      <c r="I111" s="4">
        <v>5</v>
      </c>
      <c r="J111" s="4">
        <v>4</v>
      </c>
      <c r="K111" s="4">
        <v>0</v>
      </c>
      <c r="L111" s="4">
        <v>1</v>
      </c>
      <c r="M111" s="4">
        <v>0</v>
      </c>
      <c r="N111" s="4">
        <v>0</v>
      </c>
      <c r="O111" s="4">
        <v>0</v>
      </c>
      <c r="P111" s="4">
        <v>0</v>
      </c>
      <c r="Q111" s="4">
        <v>147</v>
      </c>
      <c r="R111" s="4">
        <v>10</v>
      </c>
      <c r="S111" s="19">
        <v>55</v>
      </c>
      <c r="T111" s="51">
        <v>93.122902660945996</v>
      </c>
    </row>
    <row r="112" spans="3:20" x14ac:dyDescent="0.2">
      <c r="D112" s="104"/>
      <c r="E112" s="5" t="s">
        <v>36</v>
      </c>
      <c r="F112" s="6"/>
      <c r="G112" s="7">
        <v>194</v>
      </c>
      <c r="H112" s="8">
        <v>12</v>
      </c>
      <c r="I112" s="1">
        <v>7</v>
      </c>
      <c r="J112" s="1">
        <v>9</v>
      </c>
      <c r="K112" s="1">
        <v>7</v>
      </c>
      <c r="L112" s="1">
        <v>0</v>
      </c>
      <c r="M112" s="1">
        <v>0</v>
      </c>
      <c r="N112" s="1">
        <v>0</v>
      </c>
      <c r="O112" s="1">
        <v>0</v>
      </c>
      <c r="P112" s="1">
        <v>0</v>
      </c>
      <c r="Q112" s="1">
        <v>142</v>
      </c>
      <c r="R112" s="1">
        <v>17</v>
      </c>
      <c r="S112" s="14">
        <v>67</v>
      </c>
      <c r="T112" s="29">
        <v>71.735625737844003</v>
      </c>
    </row>
    <row r="113" spans="4:20" x14ac:dyDescent="0.2">
      <c r="D113" s="104"/>
      <c r="E113" s="5" t="s">
        <v>37</v>
      </c>
      <c r="F113" s="6"/>
      <c r="G113" s="7">
        <v>194</v>
      </c>
      <c r="H113" s="8">
        <v>5</v>
      </c>
      <c r="I113" s="1">
        <v>12</v>
      </c>
      <c r="J113" s="1">
        <v>3</v>
      </c>
      <c r="K113" s="1">
        <v>12</v>
      </c>
      <c r="L113" s="1">
        <v>2</v>
      </c>
      <c r="M113" s="1">
        <v>6</v>
      </c>
      <c r="N113" s="1">
        <v>0</v>
      </c>
      <c r="O113" s="1">
        <v>0</v>
      </c>
      <c r="P113" s="1">
        <v>0</v>
      </c>
      <c r="Q113" s="1">
        <v>140</v>
      </c>
      <c r="R113" s="1">
        <v>14</v>
      </c>
      <c r="S113" s="14">
        <v>207.75</v>
      </c>
      <c r="T113" s="29">
        <v>248.81707638343499</v>
      </c>
    </row>
    <row r="114" spans="4:20" x14ac:dyDescent="0.2">
      <c r="D114" s="104"/>
      <c r="E114" s="5" t="s">
        <v>38</v>
      </c>
      <c r="F114" s="6"/>
      <c r="G114" s="7">
        <v>288</v>
      </c>
      <c r="H114" s="8">
        <v>13</v>
      </c>
      <c r="I114" s="1">
        <v>15</v>
      </c>
      <c r="J114" s="1">
        <v>10</v>
      </c>
      <c r="K114" s="1">
        <v>20</v>
      </c>
      <c r="L114" s="1">
        <v>6</v>
      </c>
      <c r="M114" s="1">
        <v>4</v>
      </c>
      <c r="N114" s="1">
        <v>7</v>
      </c>
      <c r="O114" s="1">
        <v>0</v>
      </c>
      <c r="P114" s="1">
        <v>0</v>
      </c>
      <c r="Q114" s="1">
        <v>195</v>
      </c>
      <c r="R114" s="1">
        <v>18</v>
      </c>
      <c r="S114" s="14">
        <v>328.86666666666702</v>
      </c>
      <c r="T114" s="29">
        <v>565.31499970272205</v>
      </c>
    </row>
    <row r="115" spans="4:20" x14ac:dyDescent="0.2">
      <c r="D115" s="104"/>
      <c r="E115" s="5" t="s">
        <v>39</v>
      </c>
      <c r="F115" s="6"/>
      <c r="G115" s="7">
        <v>287</v>
      </c>
      <c r="H115" s="8">
        <v>11</v>
      </c>
      <c r="I115" s="1">
        <v>11</v>
      </c>
      <c r="J115" s="1">
        <v>12</v>
      </c>
      <c r="K115" s="1">
        <v>19</v>
      </c>
      <c r="L115" s="1">
        <v>8</v>
      </c>
      <c r="M115" s="1">
        <v>5</v>
      </c>
      <c r="N115" s="1">
        <v>6</v>
      </c>
      <c r="O115" s="1">
        <v>1</v>
      </c>
      <c r="P115" s="1">
        <v>1</v>
      </c>
      <c r="Q115" s="1">
        <v>189</v>
      </c>
      <c r="R115" s="1">
        <v>24</v>
      </c>
      <c r="S115" s="14">
        <v>459.93243243243199</v>
      </c>
      <c r="T115" s="29">
        <v>939.20880059244496</v>
      </c>
    </row>
    <row r="116" spans="4:20" x14ac:dyDescent="0.2">
      <c r="D116" s="104"/>
      <c r="E116" s="5" t="s">
        <v>40</v>
      </c>
      <c r="F116" s="6"/>
      <c r="G116" s="7">
        <v>300</v>
      </c>
      <c r="H116" s="8">
        <v>11</v>
      </c>
      <c r="I116" s="1">
        <v>16</v>
      </c>
      <c r="J116" s="1">
        <v>7</v>
      </c>
      <c r="K116" s="1">
        <v>24</v>
      </c>
      <c r="L116" s="1">
        <v>8</v>
      </c>
      <c r="M116" s="1">
        <v>10</v>
      </c>
      <c r="N116" s="1">
        <v>10</v>
      </c>
      <c r="O116" s="1">
        <v>1</v>
      </c>
      <c r="P116" s="1">
        <v>1</v>
      </c>
      <c r="Q116" s="1">
        <v>192</v>
      </c>
      <c r="R116" s="1">
        <v>20</v>
      </c>
      <c r="S116" s="14">
        <v>529.09090909090901</v>
      </c>
      <c r="T116" s="29">
        <v>924.93597611799896</v>
      </c>
    </row>
    <row r="117" spans="4:20" x14ac:dyDescent="0.2">
      <c r="D117" s="104"/>
      <c r="E117" s="5" t="s">
        <v>41</v>
      </c>
      <c r="F117" s="6"/>
      <c r="G117" s="7">
        <v>246</v>
      </c>
      <c r="H117" s="8">
        <v>2</v>
      </c>
      <c r="I117" s="1">
        <v>9</v>
      </c>
      <c r="J117" s="1">
        <v>10</v>
      </c>
      <c r="K117" s="1">
        <v>11</v>
      </c>
      <c r="L117" s="1">
        <v>5</v>
      </c>
      <c r="M117" s="1">
        <v>7</v>
      </c>
      <c r="N117" s="1">
        <v>4</v>
      </c>
      <c r="O117" s="1">
        <v>1</v>
      </c>
      <c r="P117" s="1">
        <v>0</v>
      </c>
      <c r="Q117" s="1">
        <v>171</v>
      </c>
      <c r="R117" s="1">
        <v>26</v>
      </c>
      <c r="S117" s="14">
        <v>458.77551020408202</v>
      </c>
      <c r="T117" s="29">
        <v>741.32570894795504</v>
      </c>
    </row>
    <row r="118" spans="4:20" x14ac:dyDescent="0.2">
      <c r="D118" s="104"/>
      <c r="E118" s="5" t="s">
        <v>42</v>
      </c>
      <c r="F118" s="6"/>
      <c r="G118" s="7">
        <v>244</v>
      </c>
      <c r="H118" s="8">
        <v>7</v>
      </c>
      <c r="I118" s="1">
        <v>9</v>
      </c>
      <c r="J118" s="1">
        <v>9</v>
      </c>
      <c r="K118" s="1">
        <v>19</v>
      </c>
      <c r="L118" s="1">
        <v>12</v>
      </c>
      <c r="M118" s="1">
        <v>16</v>
      </c>
      <c r="N118" s="1">
        <v>8</v>
      </c>
      <c r="O118" s="1">
        <v>3</v>
      </c>
      <c r="P118" s="1">
        <v>0</v>
      </c>
      <c r="Q118" s="1">
        <v>144</v>
      </c>
      <c r="R118" s="1">
        <v>17</v>
      </c>
      <c r="S118" s="14">
        <v>597.34939759036104</v>
      </c>
      <c r="T118" s="29">
        <v>865.13678051835302</v>
      </c>
    </row>
    <row r="119" spans="4:20" x14ac:dyDescent="0.2">
      <c r="D119" s="104"/>
      <c r="E119" s="5" t="s">
        <v>43</v>
      </c>
      <c r="F119" s="6"/>
      <c r="G119" s="7">
        <v>247</v>
      </c>
      <c r="H119" s="8">
        <v>9</v>
      </c>
      <c r="I119" s="1">
        <v>7</v>
      </c>
      <c r="J119" s="1">
        <v>7</v>
      </c>
      <c r="K119" s="1">
        <v>17</v>
      </c>
      <c r="L119" s="1">
        <v>8</v>
      </c>
      <c r="M119" s="1">
        <v>17</v>
      </c>
      <c r="N119" s="1">
        <v>14</v>
      </c>
      <c r="O119" s="1">
        <v>2</v>
      </c>
      <c r="P119" s="1">
        <v>2</v>
      </c>
      <c r="Q119" s="1">
        <v>147</v>
      </c>
      <c r="R119" s="1">
        <v>17</v>
      </c>
      <c r="S119" s="14">
        <v>820.84337349397595</v>
      </c>
      <c r="T119" s="29">
        <v>1180.38354479277</v>
      </c>
    </row>
    <row r="120" spans="4:20" x14ac:dyDescent="0.2">
      <c r="D120" s="104"/>
      <c r="E120" s="5" t="s">
        <v>44</v>
      </c>
      <c r="F120" s="6"/>
      <c r="G120" s="7">
        <v>313</v>
      </c>
      <c r="H120" s="8">
        <v>7</v>
      </c>
      <c r="I120" s="1">
        <v>6</v>
      </c>
      <c r="J120" s="1">
        <v>11</v>
      </c>
      <c r="K120" s="1">
        <v>29</v>
      </c>
      <c r="L120" s="1">
        <v>9</v>
      </c>
      <c r="M120" s="1">
        <v>22</v>
      </c>
      <c r="N120" s="1">
        <v>23</v>
      </c>
      <c r="O120" s="1">
        <v>5</v>
      </c>
      <c r="P120" s="1">
        <v>2</v>
      </c>
      <c r="Q120" s="1">
        <v>178</v>
      </c>
      <c r="R120" s="1">
        <v>21</v>
      </c>
      <c r="S120" s="14">
        <v>920.52631578947398</v>
      </c>
      <c r="T120" s="29">
        <v>1193.70578239427</v>
      </c>
    </row>
    <row r="121" spans="4:20" x14ac:dyDescent="0.2">
      <c r="D121" s="104"/>
      <c r="E121" s="5" t="s">
        <v>45</v>
      </c>
      <c r="F121" s="6"/>
      <c r="G121" s="7">
        <v>239</v>
      </c>
      <c r="H121" s="8">
        <v>7</v>
      </c>
      <c r="I121" s="1">
        <v>6</v>
      </c>
      <c r="J121" s="1">
        <v>12</v>
      </c>
      <c r="K121" s="1">
        <v>13</v>
      </c>
      <c r="L121" s="1">
        <v>16</v>
      </c>
      <c r="M121" s="1">
        <v>16</v>
      </c>
      <c r="N121" s="1">
        <v>10</v>
      </c>
      <c r="O121" s="1">
        <v>2</v>
      </c>
      <c r="P121" s="1">
        <v>3</v>
      </c>
      <c r="Q121" s="1">
        <v>125</v>
      </c>
      <c r="R121" s="1">
        <v>29</v>
      </c>
      <c r="S121" s="14">
        <v>801.35294117647095</v>
      </c>
      <c r="T121" s="29">
        <v>1272.18625815268</v>
      </c>
    </row>
    <row r="122" spans="4:20" x14ac:dyDescent="0.2">
      <c r="D122" s="104"/>
      <c r="E122" s="5" t="s">
        <v>46</v>
      </c>
      <c r="F122" s="6"/>
      <c r="G122" s="7">
        <v>164</v>
      </c>
      <c r="H122" s="8">
        <v>2</v>
      </c>
      <c r="I122" s="1">
        <v>3</v>
      </c>
      <c r="J122" s="1">
        <v>4</v>
      </c>
      <c r="K122" s="1">
        <v>12</v>
      </c>
      <c r="L122" s="1">
        <v>7</v>
      </c>
      <c r="M122" s="1">
        <v>10</v>
      </c>
      <c r="N122" s="1">
        <v>11</v>
      </c>
      <c r="O122" s="1">
        <v>1</v>
      </c>
      <c r="P122" s="1">
        <v>3</v>
      </c>
      <c r="Q122" s="1">
        <v>91</v>
      </c>
      <c r="R122" s="1">
        <v>20</v>
      </c>
      <c r="S122" s="14">
        <v>1077.35849056604</v>
      </c>
      <c r="T122" s="29">
        <v>1464.89152273174</v>
      </c>
    </row>
    <row r="123" spans="4:20" x14ac:dyDescent="0.2">
      <c r="D123" s="104"/>
      <c r="E123" s="5" t="s">
        <v>47</v>
      </c>
      <c r="F123" s="6"/>
      <c r="G123" s="7">
        <v>143</v>
      </c>
      <c r="H123" s="8">
        <v>2</v>
      </c>
      <c r="I123" s="1">
        <v>1</v>
      </c>
      <c r="J123" s="1">
        <v>5</v>
      </c>
      <c r="K123" s="1">
        <v>6</v>
      </c>
      <c r="L123" s="1">
        <v>5</v>
      </c>
      <c r="M123" s="1">
        <v>5</v>
      </c>
      <c r="N123" s="1">
        <v>9</v>
      </c>
      <c r="O123" s="1">
        <v>1</v>
      </c>
      <c r="P123" s="1">
        <v>4</v>
      </c>
      <c r="Q123" s="1">
        <v>93</v>
      </c>
      <c r="R123" s="1">
        <v>12</v>
      </c>
      <c r="S123" s="14">
        <v>1404.34210526316</v>
      </c>
      <c r="T123" s="29">
        <v>1813.2470043415101</v>
      </c>
    </row>
    <row r="124" spans="4:20" x14ac:dyDescent="0.2">
      <c r="D124" s="104"/>
      <c r="E124" s="5" t="s">
        <v>48</v>
      </c>
      <c r="F124" s="6"/>
      <c r="G124" s="7">
        <v>57</v>
      </c>
      <c r="H124" s="8">
        <v>2</v>
      </c>
      <c r="I124" s="1">
        <v>0</v>
      </c>
      <c r="J124" s="1">
        <v>1</v>
      </c>
      <c r="K124" s="1">
        <v>3</v>
      </c>
      <c r="L124" s="1">
        <v>3</v>
      </c>
      <c r="M124" s="1">
        <v>1</v>
      </c>
      <c r="N124" s="1">
        <v>3</v>
      </c>
      <c r="O124" s="1">
        <v>1</v>
      </c>
      <c r="P124" s="1">
        <v>1</v>
      </c>
      <c r="Q124" s="1">
        <v>41</v>
      </c>
      <c r="R124" s="1">
        <v>1</v>
      </c>
      <c r="S124" s="14">
        <v>1242.3333333333301</v>
      </c>
      <c r="T124" s="29">
        <v>1673.66450906055</v>
      </c>
    </row>
    <row r="125" spans="4:20" x14ac:dyDescent="0.2">
      <c r="D125" s="104"/>
      <c r="E125" s="5" t="s">
        <v>49</v>
      </c>
      <c r="F125" s="6"/>
      <c r="G125" s="7">
        <v>12</v>
      </c>
      <c r="H125" s="8">
        <v>0</v>
      </c>
      <c r="I125" s="1">
        <v>2</v>
      </c>
      <c r="J125" s="1">
        <v>0</v>
      </c>
      <c r="K125" s="1">
        <v>0</v>
      </c>
      <c r="L125" s="1">
        <v>0</v>
      </c>
      <c r="M125" s="1">
        <v>0</v>
      </c>
      <c r="N125" s="1">
        <v>0</v>
      </c>
      <c r="O125" s="1">
        <v>0</v>
      </c>
      <c r="P125" s="1">
        <v>0</v>
      </c>
      <c r="Q125" s="1">
        <v>7</v>
      </c>
      <c r="R125" s="1">
        <v>3</v>
      </c>
      <c r="S125" s="14">
        <v>30</v>
      </c>
      <c r="T125" s="29">
        <v>0</v>
      </c>
    </row>
    <row r="126" spans="4:20" x14ac:dyDescent="0.2">
      <c r="D126" s="103" t="s">
        <v>50</v>
      </c>
      <c r="E126" s="24" t="s">
        <v>35</v>
      </c>
      <c r="F126" s="22"/>
      <c r="G126" s="23">
        <v>151</v>
      </c>
      <c r="H126" s="30">
        <v>4</v>
      </c>
      <c r="I126" s="4">
        <v>3</v>
      </c>
      <c r="J126" s="4">
        <v>0</v>
      </c>
      <c r="K126" s="4">
        <v>0</v>
      </c>
      <c r="L126" s="4">
        <v>0</v>
      </c>
      <c r="M126" s="4">
        <v>0</v>
      </c>
      <c r="N126" s="4">
        <v>0</v>
      </c>
      <c r="O126" s="4">
        <v>0</v>
      </c>
      <c r="P126" s="4">
        <v>0</v>
      </c>
      <c r="Q126" s="4">
        <v>127</v>
      </c>
      <c r="R126" s="4">
        <v>17</v>
      </c>
      <c r="S126" s="19">
        <v>15.714285714286</v>
      </c>
      <c r="T126" s="51">
        <v>12.371791482635</v>
      </c>
    </row>
    <row r="127" spans="4:20" x14ac:dyDescent="0.2">
      <c r="D127" s="104"/>
      <c r="E127" s="5" t="s">
        <v>36</v>
      </c>
      <c r="F127" s="6"/>
      <c r="G127" s="7">
        <v>219</v>
      </c>
      <c r="H127" s="8">
        <v>8</v>
      </c>
      <c r="I127" s="1">
        <v>8</v>
      </c>
      <c r="J127" s="1">
        <v>2</v>
      </c>
      <c r="K127" s="1">
        <v>3</v>
      </c>
      <c r="L127" s="1">
        <v>0</v>
      </c>
      <c r="M127" s="1">
        <v>1</v>
      </c>
      <c r="N127" s="1">
        <v>0</v>
      </c>
      <c r="O127" s="1">
        <v>0</v>
      </c>
      <c r="P127" s="1">
        <v>0</v>
      </c>
      <c r="Q127" s="1">
        <v>178</v>
      </c>
      <c r="R127" s="1">
        <v>19</v>
      </c>
      <c r="S127" s="14">
        <v>80.909090909091006</v>
      </c>
      <c r="T127" s="29">
        <v>159.13570797818801</v>
      </c>
    </row>
    <row r="128" spans="4:20" x14ac:dyDescent="0.2">
      <c r="D128" s="104"/>
      <c r="E128" s="5" t="s">
        <v>37</v>
      </c>
      <c r="F128" s="6"/>
      <c r="G128" s="7">
        <v>186</v>
      </c>
      <c r="H128" s="8">
        <v>5</v>
      </c>
      <c r="I128" s="1">
        <v>7</v>
      </c>
      <c r="J128" s="1">
        <v>6</v>
      </c>
      <c r="K128" s="1">
        <v>5</v>
      </c>
      <c r="L128" s="1">
        <v>4</v>
      </c>
      <c r="M128" s="1">
        <v>1</v>
      </c>
      <c r="N128" s="1">
        <v>1</v>
      </c>
      <c r="O128" s="1">
        <v>0</v>
      </c>
      <c r="P128" s="1">
        <v>0</v>
      </c>
      <c r="Q128" s="1">
        <v>143</v>
      </c>
      <c r="R128" s="1">
        <v>14</v>
      </c>
      <c r="S128" s="14">
        <v>208.10344827586201</v>
      </c>
      <c r="T128" s="29">
        <v>379.96237062577399</v>
      </c>
    </row>
    <row r="129" spans="2:20" x14ac:dyDescent="0.2">
      <c r="D129" s="104"/>
      <c r="E129" s="5" t="s">
        <v>38</v>
      </c>
      <c r="F129" s="6"/>
      <c r="G129" s="7">
        <v>302</v>
      </c>
      <c r="H129" s="8">
        <v>7</v>
      </c>
      <c r="I129" s="1">
        <v>5</v>
      </c>
      <c r="J129" s="1">
        <v>13</v>
      </c>
      <c r="K129" s="1">
        <v>9</v>
      </c>
      <c r="L129" s="1">
        <v>5</v>
      </c>
      <c r="M129" s="1">
        <v>3</v>
      </c>
      <c r="N129" s="1">
        <v>1</v>
      </c>
      <c r="O129" s="1">
        <v>0</v>
      </c>
      <c r="P129" s="1">
        <v>0</v>
      </c>
      <c r="Q129" s="1">
        <v>230</v>
      </c>
      <c r="R129" s="1">
        <v>29</v>
      </c>
      <c r="S129" s="14">
        <v>214.18604651162801</v>
      </c>
      <c r="T129" s="29">
        <v>339.37858779217601</v>
      </c>
    </row>
    <row r="130" spans="2:20" x14ac:dyDescent="0.2">
      <c r="D130" s="104"/>
      <c r="E130" s="5" t="s">
        <v>39</v>
      </c>
      <c r="F130" s="6"/>
      <c r="G130" s="7">
        <v>249</v>
      </c>
      <c r="H130" s="8">
        <v>11</v>
      </c>
      <c r="I130" s="1">
        <v>8</v>
      </c>
      <c r="J130" s="1">
        <v>4</v>
      </c>
      <c r="K130" s="1">
        <v>13</v>
      </c>
      <c r="L130" s="1">
        <v>3</v>
      </c>
      <c r="M130" s="1">
        <v>6</v>
      </c>
      <c r="N130" s="1">
        <v>2</v>
      </c>
      <c r="O130" s="1">
        <v>0</v>
      </c>
      <c r="P130" s="1">
        <v>0</v>
      </c>
      <c r="Q130" s="1">
        <v>179</v>
      </c>
      <c r="R130" s="1">
        <v>23</v>
      </c>
      <c r="S130" s="14">
        <v>274.36170212766001</v>
      </c>
      <c r="T130" s="29">
        <v>434.35157960284403</v>
      </c>
    </row>
    <row r="131" spans="2:20" x14ac:dyDescent="0.2">
      <c r="D131" s="104"/>
      <c r="E131" s="5" t="s">
        <v>40</v>
      </c>
      <c r="F131" s="6"/>
      <c r="G131" s="7">
        <v>333</v>
      </c>
      <c r="H131" s="8">
        <v>9</v>
      </c>
      <c r="I131" s="1">
        <v>13</v>
      </c>
      <c r="J131" s="1">
        <v>13</v>
      </c>
      <c r="K131" s="1">
        <v>15</v>
      </c>
      <c r="L131" s="1">
        <v>4</v>
      </c>
      <c r="M131" s="1">
        <v>4</v>
      </c>
      <c r="N131" s="1">
        <v>3</v>
      </c>
      <c r="O131" s="1">
        <v>0</v>
      </c>
      <c r="P131" s="1">
        <v>0</v>
      </c>
      <c r="Q131" s="1">
        <v>252</v>
      </c>
      <c r="R131" s="1">
        <v>20</v>
      </c>
      <c r="S131" s="14">
        <v>246.06557377049199</v>
      </c>
      <c r="T131" s="29">
        <v>441.33935008062502</v>
      </c>
    </row>
    <row r="132" spans="2:20" x14ac:dyDescent="0.2">
      <c r="D132" s="104"/>
      <c r="E132" s="5" t="s">
        <v>41</v>
      </c>
      <c r="F132" s="6"/>
      <c r="G132" s="7">
        <v>260</v>
      </c>
      <c r="H132" s="8">
        <v>10</v>
      </c>
      <c r="I132" s="1">
        <v>3</v>
      </c>
      <c r="J132" s="1">
        <v>5</v>
      </c>
      <c r="K132" s="1">
        <v>12</v>
      </c>
      <c r="L132" s="1">
        <v>5</v>
      </c>
      <c r="M132" s="1">
        <v>3</v>
      </c>
      <c r="N132" s="1">
        <v>1</v>
      </c>
      <c r="O132" s="1">
        <v>0</v>
      </c>
      <c r="P132" s="1">
        <v>0</v>
      </c>
      <c r="Q132" s="1">
        <v>184</v>
      </c>
      <c r="R132" s="1">
        <v>37</v>
      </c>
      <c r="S132" s="14">
        <v>235</v>
      </c>
      <c r="T132" s="29">
        <v>352.45658034095601</v>
      </c>
    </row>
    <row r="133" spans="2:20" x14ac:dyDescent="0.2">
      <c r="D133" s="104"/>
      <c r="E133" s="5" t="s">
        <v>42</v>
      </c>
      <c r="F133" s="6"/>
      <c r="G133" s="7">
        <v>228</v>
      </c>
      <c r="H133" s="8">
        <v>3</v>
      </c>
      <c r="I133" s="1">
        <v>9</v>
      </c>
      <c r="J133" s="1">
        <v>5</v>
      </c>
      <c r="K133" s="1">
        <v>16</v>
      </c>
      <c r="L133" s="1">
        <v>6</v>
      </c>
      <c r="M133" s="1">
        <v>2</v>
      </c>
      <c r="N133" s="1">
        <v>2</v>
      </c>
      <c r="O133" s="1">
        <v>0</v>
      </c>
      <c r="P133" s="1">
        <v>0</v>
      </c>
      <c r="Q133" s="1">
        <v>158</v>
      </c>
      <c r="R133" s="1">
        <v>27</v>
      </c>
      <c r="S133" s="14">
        <v>273.48837209302297</v>
      </c>
      <c r="T133" s="29">
        <v>418.88769500617002</v>
      </c>
    </row>
    <row r="134" spans="2:20" x14ac:dyDescent="0.2">
      <c r="D134" s="104"/>
      <c r="E134" s="5" t="s">
        <v>43</v>
      </c>
      <c r="F134" s="6"/>
      <c r="G134" s="7">
        <v>249</v>
      </c>
      <c r="H134" s="8">
        <v>5</v>
      </c>
      <c r="I134" s="1">
        <v>4</v>
      </c>
      <c r="J134" s="1">
        <v>13</v>
      </c>
      <c r="K134" s="1">
        <v>11</v>
      </c>
      <c r="L134" s="1">
        <v>4</v>
      </c>
      <c r="M134" s="1">
        <v>6</v>
      </c>
      <c r="N134" s="1">
        <v>12</v>
      </c>
      <c r="O134" s="1">
        <v>1</v>
      </c>
      <c r="P134" s="1">
        <v>0</v>
      </c>
      <c r="Q134" s="1">
        <v>174</v>
      </c>
      <c r="R134" s="1">
        <v>19</v>
      </c>
      <c r="S134" s="14">
        <v>668.21428571428601</v>
      </c>
      <c r="T134" s="29">
        <v>881.63070731550204</v>
      </c>
    </row>
    <row r="135" spans="2:20" x14ac:dyDescent="0.2">
      <c r="D135" s="104"/>
      <c r="E135" s="5" t="s">
        <v>44</v>
      </c>
      <c r="F135" s="6"/>
      <c r="G135" s="7">
        <v>347</v>
      </c>
      <c r="H135" s="8">
        <v>3</v>
      </c>
      <c r="I135" s="1">
        <v>6</v>
      </c>
      <c r="J135" s="1">
        <v>8</v>
      </c>
      <c r="K135" s="1">
        <v>16</v>
      </c>
      <c r="L135" s="1">
        <v>12</v>
      </c>
      <c r="M135" s="1">
        <v>8</v>
      </c>
      <c r="N135" s="1">
        <v>8</v>
      </c>
      <c r="O135" s="1">
        <v>3</v>
      </c>
      <c r="P135" s="1">
        <v>1</v>
      </c>
      <c r="Q135" s="1">
        <v>237</v>
      </c>
      <c r="R135" s="1">
        <v>45</v>
      </c>
      <c r="S135" s="14">
        <v>750.69230769230796</v>
      </c>
      <c r="T135" s="29">
        <v>1153.45930438135</v>
      </c>
    </row>
    <row r="136" spans="2:20" x14ac:dyDescent="0.2">
      <c r="D136" s="104"/>
      <c r="E136" s="5" t="s">
        <v>45</v>
      </c>
      <c r="F136" s="6"/>
      <c r="G136" s="7">
        <v>303</v>
      </c>
      <c r="H136" s="8">
        <v>1</v>
      </c>
      <c r="I136" s="1">
        <v>4</v>
      </c>
      <c r="J136" s="1">
        <v>6</v>
      </c>
      <c r="K136" s="1">
        <v>15</v>
      </c>
      <c r="L136" s="1">
        <v>11</v>
      </c>
      <c r="M136" s="1">
        <v>7</v>
      </c>
      <c r="N136" s="1">
        <v>14</v>
      </c>
      <c r="O136" s="1">
        <v>3</v>
      </c>
      <c r="P136" s="1">
        <v>1</v>
      </c>
      <c r="Q136" s="1">
        <v>218</v>
      </c>
      <c r="R136" s="1">
        <v>23</v>
      </c>
      <c r="S136" s="14">
        <v>955.24193548387098</v>
      </c>
      <c r="T136" s="29">
        <v>1203.2259821196801</v>
      </c>
    </row>
    <row r="137" spans="2:20" x14ac:dyDescent="0.2">
      <c r="D137" s="104"/>
      <c r="E137" s="5" t="s">
        <v>46</v>
      </c>
      <c r="F137" s="6"/>
      <c r="G137" s="7">
        <v>175</v>
      </c>
      <c r="H137" s="8">
        <v>0</v>
      </c>
      <c r="I137" s="1">
        <v>0</v>
      </c>
      <c r="J137" s="1">
        <v>3</v>
      </c>
      <c r="K137" s="1">
        <v>7</v>
      </c>
      <c r="L137" s="1">
        <v>3</v>
      </c>
      <c r="M137" s="1">
        <v>4</v>
      </c>
      <c r="N137" s="1">
        <v>0</v>
      </c>
      <c r="O137" s="1">
        <v>1</v>
      </c>
      <c r="P137" s="1">
        <v>0</v>
      </c>
      <c r="Q137" s="1">
        <v>133</v>
      </c>
      <c r="R137" s="1">
        <v>24</v>
      </c>
      <c r="S137" s="14">
        <v>545.83333333333303</v>
      </c>
      <c r="T137" s="29">
        <v>871.27181943027006</v>
      </c>
    </row>
    <row r="138" spans="2:20" x14ac:dyDescent="0.2">
      <c r="D138" s="104"/>
      <c r="E138" s="5" t="s">
        <v>47</v>
      </c>
      <c r="F138" s="6"/>
      <c r="G138" s="7">
        <v>260</v>
      </c>
      <c r="H138" s="8">
        <v>1</v>
      </c>
      <c r="I138" s="1">
        <v>2</v>
      </c>
      <c r="J138" s="1">
        <v>6</v>
      </c>
      <c r="K138" s="1">
        <v>12</v>
      </c>
      <c r="L138" s="1">
        <v>3</v>
      </c>
      <c r="M138" s="1">
        <v>6</v>
      </c>
      <c r="N138" s="1">
        <v>6</v>
      </c>
      <c r="O138" s="1">
        <v>0</v>
      </c>
      <c r="P138" s="1">
        <v>0</v>
      </c>
      <c r="Q138" s="1">
        <v>194</v>
      </c>
      <c r="R138" s="1">
        <v>30</v>
      </c>
      <c r="S138" s="14">
        <v>572.63888888888903</v>
      </c>
      <c r="T138" s="29">
        <v>678.34816334230402</v>
      </c>
    </row>
    <row r="139" spans="2:20" x14ac:dyDescent="0.2">
      <c r="D139" s="104"/>
      <c r="E139" s="5" t="s">
        <v>48</v>
      </c>
      <c r="F139" s="6"/>
      <c r="G139" s="7">
        <v>102</v>
      </c>
      <c r="H139" s="8">
        <v>4</v>
      </c>
      <c r="I139" s="1">
        <v>2</v>
      </c>
      <c r="J139" s="1">
        <v>3</v>
      </c>
      <c r="K139" s="1">
        <v>4</v>
      </c>
      <c r="L139" s="1">
        <v>2</v>
      </c>
      <c r="M139" s="1">
        <v>0</v>
      </c>
      <c r="N139" s="1">
        <v>2</v>
      </c>
      <c r="O139" s="1">
        <v>0</v>
      </c>
      <c r="P139" s="1">
        <v>0</v>
      </c>
      <c r="Q139" s="1">
        <v>70</v>
      </c>
      <c r="R139" s="1">
        <v>15</v>
      </c>
      <c r="S139" s="14">
        <v>347.35294117647101</v>
      </c>
      <c r="T139" s="29">
        <v>615.85215387504002</v>
      </c>
    </row>
    <row r="140" spans="2:20" x14ac:dyDescent="0.2">
      <c r="D140" s="105"/>
      <c r="E140" s="55" t="s">
        <v>49</v>
      </c>
      <c r="F140" s="58"/>
      <c r="G140" s="53">
        <v>28</v>
      </c>
      <c r="H140" s="66">
        <v>1</v>
      </c>
      <c r="I140" s="26">
        <v>0</v>
      </c>
      <c r="J140" s="26">
        <v>0</v>
      </c>
      <c r="K140" s="26">
        <v>0</v>
      </c>
      <c r="L140" s="26">
        <v>0</v>
      </c>
      <c r="M140" s="26">
        <v>1</v>
      </c>
      <c r="N140" s="26">
        <v>1</v>
      </c>
      <c r="O140" s="26">
        <v>0</v>
      </c>
      <c r="P140" s="26">
        <v>0</v>
      </c>
      <c r="Q140" s="26">
        <v>23</v>
      </c>
      <c r="R140" s="26">
        <v>2</v>
      </c>
      <c r="S140" s="38">
        <v>918.33333333333303</v>
      </c>
      <c r="T140" s="80">
        <v>823.10725641045997</v>
      </c>
    </row>
    <row r="142" spans="2:20" x14ac:dyDescent="0.2">
      <c r="B142" s="47" t="str">
        <f xml:space="preserve"> HYPERLINK("#'目次'!B10", "[4]")</f>
        <v>[4]</v>
      </c>
      <c r="C142" s="31" t="s">
        <v>87</v>
      </c>
    </row>
    <row r="143" spans="2:20" x14ac:dyDescent="0.2">
      <c r="C143" s="89" t="s">
        <v>57</v>
      </c>
    </row>
    <row r="145" spans="3:17" x14ac:dyDescent="0.2">
      <c r="C145" s="31" t="s">
        <v>13</v>
      </c>
    </row>
    <row r="146" spans="3:17" ht="36" x14ac:dyDescent="0.2">
      <c r="D146" s="99"/>
      <c r="E146" s="100"/>
      <c r="F146" s="100"/>
      <c r="G146" s="41" t="s">
        <v>14</v>
      </c>
      <c r="H146" s="42" t="s">
        <v>88</v>
      </c>
      <c r="I146" s="16" t="s">
        <v>89</v>
      </c>
      <c r="J146" s="16" t="s">
        <v>90</v>
      </c>
      <c r="K146" s="16" t="s">
        <v>91</v>
      </c>
      <c r="L146" s="16" t="s">
        <v>92</v>
      </c>
      <c r="M146" s="16" t="s">
        <v>93</v>
      </c>
      <c r="N146" s="16" t="s">
        <v>94</v>
      </c>
      <c r="O146" s="16" t="s">
        <v>24</v>
      </c>
      <c r="P146" s="16" t="s">
        <v>67</v>
      </c>
      <c r="Q146" s="46" t="s">
        <v>68</v>
      </c>
    </row>
    <row r="147" spans="3:17" x14ac:dyDescent="0.2">
      <c r="D147" s="101"/>
      <c r="E147" s="102"/>
      <c r="F147" s="102"/>
      <c r="G147" s="44"/>
      <c r="H147" s="82" t="s">
        <v>69</v>
      </c>
      <c r="I147" s="50" t="s">
        <v>95</v>
      </c>
      <c r="J147" s="50" t="s">
        <v>96</v>
      </c>
      <c r="K147" s="50" t="s">
        <v>97</v>
      </c>
      <c r="L147" s="50" t="s">
        <v>98</v>
      </c>
      <c r="M147" s="17"/>
      <c r="N147" s="17"/>
      <c r="O147" s="17"/>
      <c r="P147" s="17"/>
      <c r="Q147" s="43"/>
    </row>
    <row r="148" spans="3:17" x14ac:dyDescent="0.2">
      <c r="D148" s="52"/>
      <c r="E148" s="59" t="s">
        <v>14</v>
      </c>
      <c r="F148" s="54"/>
      <c r="G148" s="45">
        <v>6493</v>
      </c>
      <c r="H148" s="20">
        <v>1557</v>
      </c>
      <c r="I148" s="20">
        <v>948</v>
      </c>
      <c r="J148" s="20">
        <v>362</v>
      </c>
      <c r="K148" s="20">
        <v>168</v>
      </c>
      <c r="L148" s="20">
        <v>180</v>
      </c>
      <c r="M148" s="20">
        <v>2044</v>
      </c>
      <c r="N148" s="20">
        <v>1154</v>
      </c>
      <c r="O148" s="20">
        <v>80</v>
      </c>
      <c r="P148" s="25">
        <v>15.108864696734001</v>
      </c>
      <c r="Q148" s="63">
        <v>14.342639962926</v>
      </c>
    </row>
    <row r="149" spans="3:17" x14ac:dyDescent="0.2">
      <c r="D149" s="103" t="s">
        <v>25</v>
      </c>
      <c r="E149" s="24" t="s">
        <v>26</v>
      </c>
      <c r="F149" s="22"/>
      <c r="G149" s="23">
        <v>1606</v>
      </c>
      <c r="H149" s="30">
        <v>264</v>
      </c>
      <c r="I149" s="4">
        <v>113</v>
      </c>
      <c r="J149" s="4">
        <v>43</v>
      </c>
      <c r="K149" s="4">
        <v>37</v>
      </c>
      <c r="L149" s="4">
        <v>41</v>
      </c>
      <c r="M149" s="4">
        <v>506</v>
      </c>
      <c r="N149" s="4">
        <v>589</v>
      </c>
      <c r="O149" s="4">
        <v>13</v>
      </c>
      <c r="P149" s="19">
        <v>16.124497991967999</v>
      </c>
      <c r="Q149" s="51">
        <v>16.538884516593001</v>
      </c>
    </row>
    <row r="150" spans="3:17" x14ac:dyDescent="0.2">
      <c r="D150" s="104"/>
      <c r="E150" s="5" t="s">
        <v>27</v>
      </c>
      <c r="F150" s="6"/>
      <c r="G150" s="7">
        <v>1245</v>
      </c>
      <c r="H150" s="8">
        <v>287</v>
      </c>
      <c r="I150" s="1">
        <v>148</v>
      </c>
      <c r="J150" s="1">
        <v>61</v>
      </c>
      <c r="K150" s="1">
        <v>29</v>
      </c>
      <c r="L150" s="1">
        <v>43</v>
      </c>
      <c r="M150" s="1">
        <v>458</v>
      </c>
      <c r="N150" s="1">
        <v>200</v>
      </c>
      <c r="O150" s="1">
        <v>19</v>
      </c>
      <c r="P150" s="14">
        <v>15.704225352112999</v>
      </c>
      <c r="Q150" s="29">
        <v>15.683843275578001</v>
      </c>
    </row>
    <row r="151" spans="3:17" x14ac:dyDescent="0.2">
      <c r="D151" s="104"/>
      <c r="E151" s="5" t="s">
        <v>28</v>
      </c>
      <c r="F151" s="6"/>
      <c r="G151" s="7">
        <v>1001</v>
      </c>
      <c r="H151" s="8">
        <v>233</v>
      </c>
      <c r="I151" s="1">
        <v>160</v>
      </c>
      <c r="J151" s="1">
        <v>67</v>
      </c>
      <c r="K151" s="1">
        <v>28</v>
      </c>
      <c r="L151" s="1">
        <v>28</v>
      </c>
      <c r="M151" s="1">
        <v>344</v>
      </c>
      <c r="N151" s="1">
        <v>128</v>
      </c>
      <c r="O151" s="1">
        <v>13</v>
      </c>
      <c r="P151" s="14">
        <v>15.581395348837001</v>
      </c>
      <c r="Q151" s="29">
        <v>14.198590209752</v>
      </c>
    </row>
    <row r="152" spans="3:17" x14ac:dyDescent="0.2">
      <c r="D152" s="104"/>
      <c r="E152" s="5" t="s">
        <v>29</v>
      </c>
      <c r="F152" s="6"/>
      <c r="G152" s="7">
        <v>689</v>
      </c>
      <c r="H152" s="8">
        <v>197</v>
      </c>
      <c r="I152" s="1">
        <v>137</v>
      </c>
      <c r="J152" s="1">
        <v>59</v>
      </c>
      <c r="K152" s="1">
        <v>22</v>
      </c>
      <c r="L152" s="1">
        <v>17</v>
      </c>
      <c r="M152" s="1">
        <v>210</v>
      </c>
      <c r="N152" s="1">
        <v>45</v>
      </c>
      <c r="O152" s="1">
        <v>2</v>
      </c>
      <c r="P152" s="14">
        <v>14.849537037037001</v>
      </c>
      <c r="Q152" s="29">
        <v>13.067242396915001</v>
      </c>
    </row>
    <row r="153" spans="3:17" x14ac:dyDescent="0.2">
      <c r="D153" s="104"/>
      <c r="E153" s="5" t="s">
        <v>30</v>
      </c>
      <c r="F153" s="6"/>
      <c r="G153" s="7">
        <v>578</v>
      </c>
      <c r="H153" s="8">
        <v>190</v>
      </c>
      <c r="I153" s="1">
        <v>122</v>
      </c>
      <c r="J153" s="1">
        <v>45</v>
      </c>
      <c r="K153" s="1">
        <v>25</v>
      </c>
      <c r="L153" s="1">
        <v>14</v>
      </c>
      <c r="M153" s="1">
        <v>156</v>
      </c>
      <c r="N153" s="1">
        <v>23</v>
      </c>
      <c r="O153" s="1">
        <v>3</v>
      </c>
      <c r="P153" s="14">
        <v>14.507575757575999</v>
      </c>
      <c r="Q153" s="29">
        <v>13.044114860997</v>
      </c>
    </row>
    <row r="154" spans="3:17" x14ac:dyDescent="0.2">
      <c r="D154" s="104"/>
      <c r="E154" s="5" t="s">
        <v>31</v>
      </c>
      <c r="F154" s="6"/>
      <c r="G154" s="7">
        <v>532</v>
      </c>
      <c r="H154" s="8">
        <v>181</v>
      </c>
      <c r="I154" s="1">
        <v>137</v>
      </c>
      <c r="J154" s="1">
        <v>40</v>
      </c>
      <c r="K154" s="1">
        <v>9</v>
      </c>
      <c r="L154" s="1">
        <v>12</v>
      </c>
      <c r="M154" s="1">
        <v>132</v>
      </c>
      <c r="N154" s="1">
        <v>18</v>
      </c>
      <c r="O154" s="1">
        <v>3</v>
      </c>
      <c r="P154" s="14">
        <v>13.298153034301</v>
      </c>
      <c r="Q154" s="29">
        <v>11.591930218602</v>
      </c>
    </row>
    <row r="155" spans="3:17" x14ac:dyDescent="0.2">
      <c r="D155" s="104"/>
      <c r="E155" s="5" t="s">
        <v>32</v>
      </c>
      <c r="F155" s="6"/>
      <c r="G155" s="7">
        <v>277</v>
      </c>
      <c r="H155" s="8">
        <v>101</v>
      </c>
      <c r="I155" s="1">
        <v>62</v>
      </c>
      <c r="J155" s="1">
        <v>18</v>
      </c>
      <c r="K155" s="1">
        <v>6</v>
      </c>
      <c r="L155" s="1">
        <v>10</v>
      </c>
      <c r="M155" s="1">
        <v>68</v>
      </c>
      <c r="N155" s="1">
        <v>9</v>
      </c>
      <c r="O155" s="1">
        <v>3</v>
      </c>
      <c r="P155" s="14">
        <v>13.832487309645</v>
      </c>
      <c r="Q155" s="29">
        <v>13.448807257743001</v>
      </c>
    </row>
    <row r="156" spans="3:17" x14ac:dyDescent="0.2">
      <c r="D156" s="104"/>
      <c r="E156" s="5" t="s">
        <v>33</v>
      </c>
      <c r="F156" s="6"/>
      <c r="G156" s="7">
        <v>103</v>
      </c>
      <c r="H156" s="8">
        <v>31</v>
      </c>
      <c r="I156" s="1">
        <v>20</v>
      </c>
      <c r="J156" s="1">
        <v>9</v>
      </c>
      <c r="K156" s="1">
        <v>5</v>
      </c>
      <c r="L156" s="1">
        <v>5</v>
      </c>
      <c r="M156" s="1">
        <v>29</v>
      </c>
      <c r="N156" s="1">
        <v>1</v>
      </c>
      <c r="O156" s="1">
        <v>3</v>
      </c>
      <c r="P156" s="14">
        <v>16.857142857143</v>
      </c>
      <c r="Q156" s="29">
        <v>15.587802662233999</v>
      </c>
    </row>
    <row r="157" spans="3:17" x14ac:dyDescent="0.2">
      <c r="D157" s="103" t="s">
        <v>34</v>
      </c>
      <c r="E157" s="24" t="s">
        <v>35</v>
      </c>
      <c r="F157" s="22"/>
      <c r="G157" s="23">
        <v>173</v>
      </c>
      <c r="H157" s="30">
        <v>32</v>
      </c>
      <c r="I157" s="4">
        <v>16</v>
      </c>
      <c r="J157" s="4">
        <v>10</v>
      </c>
      <c r="K157" s="4">
        <v>8</v>
      </c>
      <c r="L157" s="4">
        <v>11</v>
      </c>
      <c r="M157" s="4">
        <v>55</v>
      </c>
      <c r="N157" s="4">
        <v>41</v>
      </c>
      <c r="O157" s="4">
        <v>0</v>
      </c>
      <c r="P157" s="19">
        <v>21.168831168831002</v>
      </c>
      <c r="Q157" s="51">
        <v>19.253876383125998</v>
      </c>
    </row>
    <row r="158" spans="3:17" x14ac:dyDescent="0.2">
      <c r="D158" s="104"/>
      <c r="E158" s="5" t="s">
        <v>36</v>
      </c>
      <c r="F158" s="6"/>
      <c r="G158" s="7">
        <v>194</v>
      </c>
      <c r="H158" s="8">
        <v>58</v>
      </c>
      <c r="I158" s="1">
        <v>31</v>
      </c>
      <c r="J158" s="1">
        <v>24</v>
      </c>
      <c r="K158" s="1">
        <v>8</v>
      </c>
      <c r="L158" s="1">
        <v>3</v>
      </c>
      <c r="M158" s="1">
        <v>62</v>
      </c>
      <c r="N158" s="1">
        <v>6</v>
      </c>
      <c r="O158" s="1">
        <v>2</v>
      </c>
      <c r="P158" s="14">
        <v>14.959677419355</v>
      </c>
      <c r="Q158" s="29">
        <v>12.467634999333001</v>
      </c>
    </row>
    <row r="159" spans="3:17" x14ac:dyDescent="0.2">
      <c r="D159" s="104"/>
      <c r="E159" s="5" t="s">
        <v>37</v>
      </c>
      <c r="F159" s="6"/>
      <c r="G159" s="7">
        <v>194</v>
      </c>
      <c r="H159" s="8">
        <v>65</v>
      </c>
      <c r="I159" s="1">
        <v>42</v>
      </c>
      <c r="J159" s="1">
        <v>18</v>
      </c>
      <c r="K159" s="1">
        <v>6</v>
      </c>
      <c r="L159" s="1">
        <v>6</v>
      </c>
      <c r="M159" s="1">
        <v>44</v>
      </c>
      <c r="N159" s="1">
        <v>11</v>
      </c>
      <c r="O159" s="1">
        <v>2</v>
      </c>
      <c r="P159" s="14">
        <v>14.635036496350001</v>
      </c>
      <c r="Q159" s="29">
        <v>13.285674142001</v>
      </c>
    </row>
    <row r="160" spans="3:17" x14ac:dyDescent="0.2">
      <c r="D160" s="104"/>
      <c r="E160" s="5" t="s">
        <v>38</v>
      </c>
      <c r="F160" s="6"/>
      <c r="G160" s="7">
        <v>288</v>
      </c>
      <c r="H160" s="8">
        <v>89</v>
      </c>
      <c r="I160" s="1">
        <v>67</v>
      </c>
      <c r="J160" s="1">
        <v>13</v>
      </c>
      <c r="K160" s="1">
        <v>9</v>
      </c>
      <c r="L160" s="1">
        <v>7</v>
      </c>
      <c r="M160" s="1">
        <v>91</v>
      </c>
      <c r="N160" s="1">
        <v>12</v>
      </c>
      <c r="O160" s="1">
        <v>0</v>
      </c>
      <c r="P160" s="14">
        <v>13.810810810811001</v>
      </c>
      <c r="Q160" s="29">
        <v>12.678643114879</v>
      </c>
    </row>
    <row r="161" spans="4:17" x14ac:dyDescent="0.2">
      <c r="D161" s="104"/>
      <c r="E161" s="5" t="s">
        <v>39</v>
      </c>
      <c r="F161" s="6"/>
      <c r="G161" s="7">
        <v>287</v>
      </c>
      <c r="H161" s="8">
        <v>106</v>
      </c>
      <c r="I161" s="1">
        <v>64</v>
      </c>
      <c r="J161" s="1">
        <v>20</v>
      </c>
      <c r="K161" s="1">
        <v>9</v>
      </c>
      <c r="L161" s="1">
        <v>3</v>
      </c>
      <c r="M161" s="1">
        <v>69</v>
      </c>
      <c r="N161" s="1">
        <v>13</v>
      </c>
      <c r="O161" s="1">
        <v>3</v>
      </c>
      <c r="P161" s="14">
        <v>12.524752475248</v>
      </c>
      <c r="Q161" s="29">
        <v>10.685044660374</v>
      </c>
    </row>
    <row r="162" spans="4:17" x14ac:dyDescent="0.2">
      <c r="D162" s="104"/>
      <c r="E162" s="5" t="s">
        <v>40</v>
      </c>
      <c r="F162" s="6"/>
      <c r="G162" s="7">
        <v>300</v>
      </c>
      <c r="H162" s="8">
        <v>109</v>
      </c>
      <c r="I162" s="1">
        <v>68</v>
      </c>
      <c r="J162" s="1">
        <v>15</v>
      </c>
      <c r="K162" s="1">
        <v>7</v>
      </c>
      <c r="L162" s="1">
        <v>2</v>
      </c>
      <c r="M162" s="1">
        <v>87</v>
      </c>
      <c r="N162" s="1">
        <v>11</v>
      </c>
      <c r="O162" s="1">
        <v>1</v>
      </c>
      <c r="P162" s="14">
        <v>11.641791044775999</v>
      </c>
      <c r="Q162" s="29">
        <v>9.6088187508760008</v>
      </c>
    </row>
    <row r="163" spans="4:17" x14ac:dyDescent="0.2">
      <c r="D163" s="104"/>
      <c r="E163" s="5" t="s">
        <v>41</v>
      </c>
      <c r="F163" s="6"/>
      <c r="G163" s="7">
        <v>246</v>
      </c>
      <c r="H163" s="8">
        <v>82</v>
      </c>
      <c r="I163" s="1">
        <v>43</v>
      </c>
      <c r="J163" s="1">
        <v>17</v>
      </c>
      <c r="K163" s="1">
        <v>3</v>
      </c>
      <c r="L163" s="1">
        <v>2</v>
      </c>
      <c r="M163" s="1">
        <v>77</v>
      </c>
      <c r="N163" s="1">
        <v>19</v>
      </c>
      <c r="O163" s="1">
        <v>3</v>
      </c>
      <c r="P163" s="14">
        <v>11.700680272109</v>
      </c>
      <c r="Q163" s="29">
        <v>9.8370498909799995</v>
      </c>
    </row>
    <row r="164" spans="4:17" x14ac:dyDescent="0.2">
      <c r="D164" s="104"/>
      <c r="E164" s="5" t="s">
        <v>42</v>
      </c>
      <c r="F164" s="6"/>
      <c r="G164" s="7">
        <v>244</v>
      </c>
      <c r="H164" s="8">
        <v>97</v>
      </c>
      <c r="I164" s="1">
        <v>35</v>
      </c>
      <c r="J164" s="1">
        <v>14</v>
      </c>
      <c r="K164" s="1">
        <v>4</v>
      </c>
      <c r="L164" s="1">
        <v>5</v>
      </c>
      <c r="M164" s="1">
        <v>72</v>
      </c>
      <c r="N164" s="1">
        <v>14</v>
      </c>
      <c r="O164" s="1">
        <v>3</v>
      </c>
      <c r="P164" s="14">
        <v>11.741935483871</v>
      </c>
      <c r="Q164" s="29">
        <v>11.935222316227</v>
      </c>
    </row>
    <row r="165" spans="4:17" x14ac:dyDescent="0.2">
      <c r="D165" s="104"/>
      <c r="E165" s="5" t="s">
        <v>43</v>
      </c>
      <c r="F165" s="6"/>
      <c r="G165" s="7">
        <v>247</v>
      </c>
      <c r="H165" s="8">
        <v>74</v>
      </c>
      <c r="I165" s="1">
        <v>38</v>
      </c>
      <c r="J165" s="1">
        <v>8</v>
      </c>
      <c r="K165" s="1">
        <v>4</v>
      </c>
      <c r="L165" s="1">
        <v>5</v>
      </c>
      <c r="M165" s="1">
        <v>88</v>
      </c>
      <c r="N165" s="1">
        <v>24</v>
      </c>
      <c r="O165" s="1">
        <v>6</v>
      </c>
      <c r="P165" s="14">
        <v>12.403100775194</v>
      </c>
      <c r="Q165" s="29">
        <v>12.437452429792</v>
      </c>
    </row>
    <row r="166" spans="4:17" x14ac:dyDescent="0.2">
      <c r="D166" s="104"/>
      <c r="E166" s="5" t="s">
        <v>44</v>
      </c>
      <c r="F166" s="6"/>
      <c r="G166" s="7">
        <v>313</v>
      </c>
      <c r="H166" s="8">
        <v>68</v>
      </c>
      <c r="I166" s="1">
        <v>40</v>
      </c>
      <c r="J166" s="1">
        <v>12</v>
      </c>
      <c r="K166" s="1">
        <v>6</v>
      </c>
      <c r="L166" s="1">
        <v>4</v>
      </c>
      <c r="M166" s="1">
        <v>144</v>
      </c>
      <c r="N166" s="1">
        <v>36</v>
      </c>
      <c r="O166" s="1">
        <v>3</v>
      </c>
      <c r="P166" s="14">
        <v>13.230769230769001</v>
      </c>
      <c r="Q166" s="29">
        <v>12.22955968862</v>
      </c>
    </row>
    <row r="167" spans="4:17" x14ac:dyDescent="0.2">
      <c r="D167" s="104"/>
      <c r="E167" s="5" t="s">
        <v>45</v>
      </c>
      <c r="F167" s="6"/>
      <c r="G167" s="7">
        <v>239</v>
      </c>
      <c r="H167" s="8">
        <v>38</v>
      </c>
      <c r="I167" s="1">
        <v>29</v>
      </c>
      <c r="J167" s="1">
        <v>16</v>
      </c>
      <c r="K167" s="1">
        <v>2</v>
      </c>
      <c r="L167" s="1">
        <v>10</v>
      </c>
      <c r="M167" s="1">
        <v>83</v>
      </c>
      <c r="N167" s="1">
        <v>51</v>
      </c>
      <c r="O167" s="1">
        <v>10</v>
      </c>
      <c r="P167" s="14">
        <v>17.947368421053</v>
      </c>
      <c r="Q167" s="29">
        <v>16.567163732137001</v>
      </c>
    </row>
    <row r="168" spans="4:17" x14ac:dyDescent="0.2">
      <c r="D168" s="104"/>
      <c r="E168" s="5" t="s">
        <v>46</v>
      </c>
      <c r="F168" s="6"/>
      <c r="G168" s="7">
        <v>164</v>
      </c>
      <c r="H168" s="8">
        <v>27</v>
      </c>
      <c r="I168" s="1">
        <v>16</v>
      </c>
      <c r="J168" s="1">
        <v>6</v>
      </c>
      <c r="K168" s="1">
        <v>1</v>
      </c>
      <c r="L168" s="1">
        <v>1</v>
      </c>
      <c r="M168" s="1">
        <v>74</v>
      </c>
      <c r="N168" s="1">
        <v>34</v>
      </c>
      <c r="O168" s="1">
        <v>5</v>
      </c>
      <c r="P168" s="14">
        <v>12.254901960784</v>
      </c>
      <c r="Q168" s="29">
        <v>10.446583337232999</v>
      </c>
    </row>
    <row r="169" spans="4:17" x14ac:dyDescent="0.2">
      <c r="D169" s="104"/>
      <c r="E169" s="5" t="s">
        <v>47</v>
      </c>
      <c r="F169" s="6"/>
      <c r="G169" s="7">
        <v>143</v>
      </c>
      <c r="H169" s="8">
        <v>20</v>
      </c>
      <c r="I169" s="1">
        <v>14</v>
      </c>
      <c r="J169" s="1">
        <v>8</v>
      </c>
      <c r="K169" s="1">
        <v>1</v>
      </c>
      <c r="L169" s="1">
        <v>2</v>
      </c>
      <c r="M169" s="1">
        <v>63</v>
      </c>
      <c r="N169" s="1">
        <v>33</v>
      </c>
      <c r="O169" s="1">
        <v>2</v>
      </c>
      <c r="P169" s="14">
        <v>14.888888888888999</v>
      </c>
      <c r="Q169" s="29">
        <v>12.887930998888001</v>
      </c>
    </row>
    <row r="170" spans="4:17" x14ac:dyDescent="0.2">
      <c r="D170" s="104"/>
      <c r="E170" s="5" t="s">
        <v>48</v>
      </c>
      <c r="F170" s="6"/>
      <c r="G170" s="7">
        <v>57</v>
      </c>
      <c r="H170" s="8">
        <v>11</v>
      </c>
      <c r="I170" s="1">
        <v>1</v>
      </c>
      <c r="J170" s="1">
        <v>1</v>
      </c>
      <c r="K170" s="1">
        <v>1</v>
      </c>
      <c r="L170" s="1">
        <v>0</v>
      </c>
      <c r="M170" s="1">
        <v>28</v>
      </c>
      <c r="N170" s="1">
        <v>13</v>
      </c>
      <c r="O170" s="1">
        <v>2</v>
      </c>
      <c r="P170" s="14">
        <v>9.6428571428570002</v>
      </c>
      <c r="Q170" s="29">
        <v>10.082567295352</v>
      </c>
    </row>
    <row r="171" spans="4:17" x14ac:dyDescent="0.2">
      <c r="D171" s="104"/>
      <c r="E171" s="5" t="s">
        <v>49</v>
      </c>
      <c r="F171" s="6"/>
      <c r="G171" s="7">
        <v>12</v>
      </c>
      <c r="H171" s="8">
        <v>2</v>
      </c>
      <c r="I171" s="1">
        <v>0</v>
      </c>
      <c r="J171" s="1">
        <v>0</v>
      </c>
      <c r="K171" s="1">
        <v>0</v>
      </c>
      <c r="L171" s="1">
        <v>0</v>
      </c>
      <c r="M171" s="1">
        <v>5</v>
      </c>
      <c r="N171" s="1">
        <v>5</v>
      </c>
      <c r="O171" s="1">
        <v>0</v>
      </c>
      <c r="P171" s="14">
        <v>5</v>
      </c>
      <c r="Q171" s="29">
        <v>0</v>
      </c>
    </row>
    <row r="172" spans="4:17" x14ac:dyDescent="0.2">
      <c r="D172" s="103" t="s">
        <v>50</v>
      </c>
      <c r="E172" s="24" t="s">
        <v>35</v>
      </c>
      <c r="F172" s="22"/>
      <c r="G172" s="23">
        <v>151</v>
      </c>
      <c r="H172" s="30">
        <v>19</v>
      </c>
      <c r="I172" s="4">
        <v>18</v>
      </c>
      <c r="J172" s="4">
        <v>10</v>
      </c>
      <c r="K172" s="4">
        <v>6</v>
      </c>
      <c r="L172" s="4">
        <v>4</v>
      </c>
      <c r="M172" s="4">
        <v>47</v>
      </c>
      <c r="N172" s="4">
        <v>45</v>
      </c>
      <c r="O172" s="4">
        <v>2</v>
      </c>
      <c r="P172" s="19">
        <v>19.210526315789</v>
      </c>
      <c r="Q172" s="51">
        <v>15.525572387793</v>
      </c>
    </row>
    <row r="173" spans="4:17" x14ac:dyDescent="0.2">
      <c r="D173" s="104"/>
      <c r="E173" s="5" t="s">
        <v>36</v>
      </c>
      <c r="F173" s="6"/>
      <c r="G173" s="7">
        <v>219</v>
      </c>
      <c r="H173" s="8">
        <v>55</v>
      </c>
      <c r="I173" s="1">
        <v>33</v>
      </c>
      <c r="J173" s="1">
        <v>17</v>
      </c>
      <c r="K173" s="1">
        <v>10</v>
      </c>
      <c r="L173" s="1">
        <v>10</v>
      </c>
      <c r="M173" s="1">
        <v>53</v>
      </c>
      <c r="N173" s="1">
        <v>40</v>
      </c>
      <c r="O173" s="1">
        <v>1</v>
      </c>
      <c r="P173" s="14">
        <v>17.559999999999999</v>
      </c>
      <c r="Q173" s="29">
        <v>16.218705250420001</v>
      </c>
    </row>
    <row r="174" spans="4:17" x14ac:dyDescent="0.2">
      <c r="D174" s="104"/>
      <c r="E174" s="5" t="s">
        <v>37</v>
      </c>
      <c r="F174" s="6"/>
      <c r="G174" s="7">
        <v>186</v>
      </c>
      <c r="H174" s="8">
        <v>56</v>
      </c>
      <c r="I174" s="1">
        <v>29</v>
      </c>
      <c r="J174" s="1">
        <v>10</v>
      </c>
      <c r="K174" s="1">
        <v>5</v>
      </c>
      <c r="L174" s="1">
        <v>5</v>
      </c>
      <c r="M174" s="1">
        <v>31</v>
      </c>
      <c r="N174" s="1">
        <v>48</v>
      </c>
      <c r="O174" s="1">
        <v>2</v>
      </c>
      <c r="P174" s="14">
        <v>13.952380952381001</v>
      </c>
      <c r="Q174" s="29">
        <v>13.709489902206</v>
      </c>
    </row>
    <row r="175" spans="4:17" x14ac:dyDescent="0.2">
      <c r="D175" s="104"/>
      <c r="E175" s="5" t="s">
        <v>38</v>
      </c>
      <c r="F175" s="6"/>
      <c r="G175" s="7">
        <v>302</v>
      </c>
      <c r="H175" s="8">
        <v>86</v>
      </c>
      <c r="I175" s="1">
        <v>60</v>
      </c>
      <c r="J175" s="1">
        <v>12</v>
      </c>
      <c r="K175" s="1">
        <v>6</v>
      </c>
      <c r="L175" s="1">
        <v>12</v>
      </c>
      <c r="M175" s="1">
        <v>64</v>
      </c>
      <c r="N175" s="1">
        <v>62</v>
      </c>
      <c r="O175" s="1">
        <v>0</v>
      </c>
      <c r="P175" s="14">
        <v>14.715909090908999</v>
      </c>
      <c r="Q175" s="29">
        <v>14.662063652064999</v>
      </c>
    </row>
    <row r="176" spans="4:17" x14ac:dyDescent="0.2">
      <c r="D176" s="104"/>
      <c r="E176" s="5" t="s">
        <v>39</v>
      </c>
      <c r="F176" s="6"/>
      <c r="G176" s="7">
        <v>249</v>
      </c>
      <c r="H176" s="8">
        <v>57</v>
      </c>
      <c r="I176" s="1">
        <v>37</v>
      </c>
      <c r="J176" s="1">
        <v>20</v>
      </c>
      <c r="K176" s="1">
        <v>9</v>
      </c>
      <c r="L176" s="1">
        <v>9</v>
      </c>
      <c r="M176" s="1">
        <v>57</v>
      </c>
      <c r="N176" s="1">
        <v>58</v>
      </c>
      <c r="O176" s="1">
        <v>2</v>
      </c>
      <c r="P176" s="14">
        <v>16.969696969697001</v>
      </c>
      <c r="Q176" s="29">
        <v>15.334126821007001</v>
      </c>
    </row>
    <row r="177" spans="2:17" x14ac:dyDescent="0.2">
      <c r="D177" s="104"/>
      <c r="E177" s="5" t="s">
        <v>40</v>
      </c>
      <c r="F177" s="6"/>
      <c r="G177" s="7">
        <v>333</v>
      </c>
      <c r="H177" s="8">
        <v>91</v>
      </c>
      <c r="I177" s="1">
        <v>48</v>
      </c>
      <c r="J177" s="1">
        <v>21</v>
      </c>
      <c r="K177" s="1">
        <v>7</v>
      </c>
      <c r="L177" s="1">
        <v>17</v>
      </c>
      <c r="M177" s="1">
        <v>81</v>
      </c>
      <c r="N177" s="1">
        <v>67</v>
      </c>
      <c r="O177" s="1">
        <v>1</v>
      </c>
      <c r="P177" s="14">
        <v>16.304347826087</v>
      </c>
      <c r="Q177" s="29">
        <v>16.432827120839001</v>
      </c>
    </row>
    <row r="178" spans="2:17" x14ac:dyDescent="0.2">
      <c r="D178" s="104"/>
      <c r="E178" s="5" t="s">
        <v>41</v>
      </c>
      <c r="F178" s="6"/>
      <c r="G178" s="7">
        <v>260</v>
      </c>
      <c r="H178" s="8">
        <v>51</v>
      </c>
      <c r="I178" s="1">
        <v>42</v>
      </c>
      <c r="J178" s="1">
        <v>15</v>
      </c>
      <c r="K178" s="1">
        <v>9</v>
      </c>
      <c r="L178" s="1">
        <v>17</v>
      </c>
      <c r="M178" s="1">
        <v>64</v>
      </c>
      <c r="N178" s="1">
        <v>60</v>
      </c>
      <c r="O178" s="1">
        <v>2</v>
      </c>
      <c r="P178" s="14">
        <v>19.701492537313001</v>
      </c>
      <c r="Q178" s="29">
        <v>18.05630904365</v>
      </c>
    </row>
    <row r="179" spans="2:17" x14ac:dyDescent="0.2">
      <c r="D179" s="104"/>
      <c r="E179" s="5" t="s">
        <v>42</v>
      </c>
      <c r="F179" s="6"/>
      <c r="G179" s="7">
        <v>228</v>
      </c>
      <c r="H179" s="8">
        <v>52</v>
      </c>
      <c r="I179" s="1">
        <v>29</v>
      </c>
      <c r="J179" s="1">
        <v>14</v>
      </c>
      <c r="K179" s="1">
        <v>11</v>
      </c>
      <c r="L179" s="1">
        <v>5</v>
      </c>
      <c r="M179" s="1">
        <v>57</v>
      </c>
      <c r="N179" s="1">
        <v>57</v>
      </c>
      <c r="O179" s="1">
        <v>3</v>
      </c>
      <c r="P179" s="14">
        <v>16.081081081080999</v>
      </c>
      <c r="Q179" s="29">
        <v>14.541109871971001</v>
      </c>
    </row>
    <row r="180" spans="2:17" x14ac:dyDescent="0.2">
      <c r="D180" s="104"/>
      <c r="E180" s="5" t="s">
        <v>43</v>
      </c>
      <c r="F180" s="6"/>
      <c r="G180" s="7">
        <v>249</v>
      </c>
      <c r="H180" s="8">
        <v>48</v>
      </c>
      <c r="I180" s="1">
        <v>32</v>
      </c>
      <c r="J180" s="1">
        <v>13</v>
      </c>
      <c r="K180" s="1">
        <v>5</v>
      </c>
      <c r="L180" s="1">
        <v>7</v>
      </c>
      <c r="M180" s="1">
        <v>73</v>
      </c>
      <c r="N180" s="1">
        <v>70</v>
      </c>
      <c r="O180" s="1">
        <v>1</v>
      </c>
      <c r="P180" s="14">
        <v>15.857142857143</v>
      </c>
      <c r="Q180" s="29">
        <v>14.903772977994</v>
      </c>
    </row>
    <row r="181" spans="2:17" x14ac:dyDescent="0.2">
      <c r="D181" s="104"/>
      <c r="E181" s="5" t="s">
        <v>44</v>
      </c>
      <c r="F181" s="6"/>
      <c r="G181" s="7">
        <v>347</v>
      </c>
      <c r="H181" s="8">
        <v>53</v>
      </c>
      <c r="I181" s="1">
        <v>44</v>
      </c>
      <c r="J181" s="1">
        <v>19</v>
      </c>
      <c r="K181" s="1">
        <v>18</v>
      </c>
      <c r="L181" s="1">
        <v>12</v>
      </c>
      <c r="M181" s="1">
        <v>108</v>
      </c>
      <c r="N181" s="1">
        <v>89</v>
      </c>
      <c r="O181" s="1">
        <v>4</v>
      </c>
      <c r="P181" s="14">
        <v>19.452054794521001</v>
      </c>
      <c r="Q181" s="29">
        <v>16.522331169804001</v>
      </c>
    </row>
    <row r="182" spans="2:17" x14ac:dyDescent="0.2">
      <c r="D182" s="104"/>
      <c r="E182" s="5" t="s">
        <v>45</v>
      </c>
      <c r="F182" s="6"/>
      <c r="G182" s="7">
        <v>303</v>
      </c>
      <c r="H182" s="8">
        <v>47</v>
      </c>
      <c r="I182" s="1">
        <v>28</v>
      </c>
      <c r="J182" s="1">
        <v>17</v>
      </c>
      <c r="K182" s="1">
        <v>3</v>
      </c>
      <c r="L182" s="1">
        <v>6</v>
      </c>
      <c r="M182" s="1">
        <v>126</v>
      </c>
      <c r="N182" s="1">
        <v>71</v>
      </c>
      <c r="O182" s="1">
        <v>5</v>
      </c>
      <c r="P182" s="14">
        <v>15.445544554454999</v>
      </c>
      <c r="Q182" s="29">
        <v>14.2136980699</v>
      </c>
    </row>
    <row r="183" spans="2:17" x14ac:dyDescent="0.2">
      <c r="D183" s="104"/>
      <c r="E183" s="5" t="s">
        <v>46</v>
      </c>
      <c r="F183" s="6"/>
      <c r="G183" s="7">
        <v>175</v>
      </c>
      <c r="H183" s="8">
        <v>20</v>
      </c>
      <c r="I183" s="1">
        <v>14</v>
      </c>
      <c r="J183" s="1">
        <v>4</v>
      </c>
      <c r="K183" s="1">
        <v>1</v>
      </c>
      <c r="L183" s="1">
        <v>8</v>
      </c>
      <c r="M183" s="1">
        <v>74</v>
      </c>
      <c r="N183" s="1">
        <v>47</v>
      </c>
      <c r="O183" s="1">
        <v>7</v>
      </c>
      <c r="P183" s="14">
        <v>19.787234042552999</v>
      </c>
      <c r="Q183" s="29">
        <v>19.650062173268001</v>
      </c>
    </row>
    <row r="184" spans="2:17" x14ac:dyDescent="0.2">
      <c r="D184" s="104"/>
      <c r="E184" s="5" t="s">
        <v>47</v>
      </c>
      <c r="F184" s="6"/>
      <c r="G184" s="7">
        <v>260</v>
      </c>
      <c r="H184" s="8">
        <v>33</v>
      </c>
      <c r="I184" s="1">
        <v>18</v>
      </c>
      <c r="J184" s="1">
        <v>5</v>
      </c>
      <c r="K184" s="1">
        <v>7</v>
      </c>
      <c r="L184" s="1">
        <v>3</v>
      </c>
      <c r="M184" s="1">
        <v>106</v>
      </c>
      <c r="N184" s="1">
        <v>81</v>
      </c>
      <c r="O184" s="1">
        <v>7</v>
      </c>
      <c r="P184" s="14">
        <v>15.454545454545</v>
      </c>
      <c r="Q184" s="29">
        <v>14.686813110367</v>
      </c>
    </row>
    <row r="185" spans="2:17" x14ac:dyDescent="0.2">
      <c r="D185" s="104"/>
      <c r="E185" s="5" t="s">
        <v>48</v>
      </c>
      <c r="F185" s="6"/>
      <c r="G185" s="7">
        <v>102</v>
      </c>
      <c r="H185" s="8">
        <v>10</v>
      </c>
      <c r="I185" s="1">
        <v>10</v>
      </c>
      <c r="J185" s="1">
        <v>3</v>
      </c>
      <c r="K185" s="1">
        <v>1</v>
      </c>
      <c r="L185" s="1">
        <v>3</v>
      </c>
      <c r="M185" s="1">
        <v>45</v>
      </c>
      <c r="N185" s="1">
        <v>29</v>
      </c>
      <c r="O185" s="1">
        <v>1</v>
      </c>
      <c r="P185" s="14">
        <v>18.333333333333002</v>
      </c>
      <c r="Q185" s="29">
        <v>16.887426837301</v>
      </c>
    </row>
    <row r="186" spans="2:17" x14ac:dyDescent="0.2">
      <c r="D186" s="105"/>
      <c r="E186" s="55" t="s">
        <v>49</v>
      </c>
      <c r="F186" s="58"/>
      <c r="G186" s="53">
        <v>28</v>
      </c>
      <c r="H186" s="66">
        <v>1</v>
      </c>
      <c r="I186" s="26">
        <v>2</v>
      </c>
      <c r="J186" s="26">
        <v>0</v>
      </c>
      <c r="K186" s="26">
        <v>1</v>
      </c>
      <c r="L186" s="26">
        <v>1</v>
      </c>
      <c r="M186" s="26">
        <v>16</v>
      </c>
      <c r="N186" s="26">
        <v>7</v>
      </c>
      <c r="O186" s="26">
        <v>0</v>
      </c>
      <c r="P186" s="38">
        <v>27</v>
      </c>
      <c r="Q186" s="80">
        <v>20.14944167961</v>
      </c>
    </row>
    <row r="188" spans="2:17" x14ac:dyDescent="0.2">
      <c r="B188" s="47" t="str">
        <f xml:space="preserve"> HYPERLINK("#'目次'!B11", "[5]")</f>
        <v>[5]</v>
      </c>
      <c r="C188" s="31" t="s">
        <v>101</v>
      </c>
    </row>
    <row r="189" spans="2:17" x14ac:dyDescent="0.2">
      <c r="C189" s="89" t="s">
        <v>57</v>
      </c>
    </row>
    <row r="191" spans="2:17" x14ac:dyDescent="0.2">
      <c r="C191" s="31" t="s">
        <v>13</v>
      </c>
    </row>
    <row r="192" spans="2:17" ht="36" x14ac:dyDescent="0.2">
      <c r="D192" s="99"/>
      <c r="E192" s="100"/>
      <c r="F192" s="100"/>
      <c r="G192" s="41" t="s">
        <v>14</v>
      </c>
      <c r="H192" s="42" t="s">
        <v>88</v>
      </c>
      <c r="I192" s="16" t="s">
        <v>89</v>
      </c>
      <c r="J192" s="16" t="s">
        <v>90</v>
      </c>
      <c r="K192" s="16" t="s">
        <v>91</v>
      </c>
      <c r="L192" s="16" t="s">
        <v>92</v>
      </c>
      <c r="M192" s="16" t="s">
        <v>93</v>
      </c>
      <c r="N192" s="16" t="s">
        <v>94</v>
      </c>
      <c r="O192" s="16" t="s">
        <v>24</v>
      </c>
      <c r="P192" s="16" t="s">
        <v>67</v>
      </c>
      <c r="Q192" s="46" t="s">
        <v>68</v>
      </c>
    </row>
    <row r="193" spans="4:17" x14ac:dyDescent="0.2">
      <c r="D193" s="101"/>
      <c r="E193" s="102"/>
      <c r="F193" s="102"/>
      <c r="G193" s="44"/>
      <c r="H193" s="82" t="s">
        <v>69</v>
      </c>
      <c r="I193" s="50" t="s">
        <v>95</v>
      </c>
      <c r="J193" s="50" t="s">
        <v>96</v>
      </c>
      <c r="K193" s="50" t="s">
        <v>97</v>
      </c>
      <c r="L193" s="50" t="s">
        <v>98</v>
      </c>
      <c r="M193" s="17"/>
      <c r="N193" s="17"/>
      <c r="O193" s="17"/>
      <c r="P193" s="17"/>
      <c r="Q193" s="43"/>
    </row>
    <row r="194" spans="4:17" x14ac:dyDescent="0.2">
      <c r="D194" s="52"/>
      <c r="E194" s="59" t="s">
        <v>14</v>
      </c>
      <c r="F194" s="54"/>
      <c r="G194" s="45">
        <v>6493</v>
      </c>
      <c r="H194" s="20">
        <v>610</v>
      </c>
      <c r="I194" s="20">
        <v>347</v>
      </c>
      <c r="J194" s="20">
        <v>192</v>
      </c>
      <c r="K194" s="20">
        <v>196</v>
      </c>
      <c r="L194" s="20">
        <v>288</v>
      </c>
      <c r="M194" s="20">
        <v>1164</v>
      </c>
      <c r="N194" s="20">
        <v>3498</v>
      </c>
      <c r="O194" s="20">
        <v>198</v>
      </c>
      <c r="P194" s="25">
        <v>23.377219840784001</v>
      </c>
      <c r="Q194" s="63">
        <v>20.275198388037001</v>
      </c>
    </row>
    <row r="195" spans="4:17" x14ac:dyDescent="0.2">
      <c r="D195" s="103" t="s">
        <v>25</v>
      </c>
      <c r="E195" s="24" t="s">
        <v>26</v>
      </c>
      <c r="F195" s="22"/>
      <c r="G195" s="23">
        <v>1606</v>
      </c>
      <c r="H195" s="30">
        <v>64</v>
      </c>
      <c r="I195" s="4">
        <v>24</v>
      </c>
      <c r="J195" s="4">
        <v>17</v>
      </c>
      <c r="K195" s="4">
        <v>13</v>
      </c>
      <c r="L195" s="4">
        <v>24</v>
      </c>
      <c r="M195" s="4">
        <v>203</v>
      </c>
      <c r="N195" s="4">
        <v>1221</v>
      </c>
      <c r="O195" s="4">
        <v>40</v>
      </c>
      <c r="P195" s="19">
        <v>21.584507042254</v>
      </c>
      <c r="Q195" s="51">
        <v>20.326297043916998</v>
      </c>
    </row>
    <row r="196" spans="4:17" x14ac:dyDescent="0.2">
      <c r="D196" s="104"/>
      <c r="E196" s="5" t="s">
        <v>27</v>
      </c>
      <c r="F196" s="6"/>
      <c r="G196" s="7">
        <v>1245</v>
      </c>
      <c r="H196" s="8">
        <v>65</v>
      </c>
      <c r="I196" s="1">
        <v>24</v>
      </c>
      <c r="J196" s="1">
        <v>9</v>
      </c>
      <c r="K196" s="1">
        <v>12</v>
      </c>
      <c r="L196" s="1">
        <v>25</v>
      </c>
      <c r="M196" s="1">
        <v>192</v>
      </c>
      <c r="N196" s="1">
        <v>869</v>
      </c>
      <c r="O196" s="1">
        <v>49</v>
      </c>
      <c r="P196" s="14">
        <v>21.407407407407</v>
      </c>
      <c r="Q196" s="29">
        <v>21.078792676191998</v>
      </c>
    </row>
    <row r="197" spans="4:17" x14ac:dyDescent="0.2">
      <c r="D197" s="104"/>
      <c r="E197" s="5" t="s">
        <v>28</v>
      </c>
      <c r="F197" s="6"/>
      <c r="G197" s="7">
        <v>1001</v>
      </c>
      <c r="H197" s="8">
        <v>91</v>
      </c>
      <c r="I197" s="1">
        <v>49</v>
      </c>
      <c r="J197" s="1">
        <v>30</v>
      </c>
      <c r="K197" s="1">
        <v>30</v>
      </c>
      <c r="L197" s="1">
        <v>46</v>
      </c>
      <c r="M197" s="1">
        <v>196</v>
      </c>
      <c r="N197" s="1">
        <v>515</v>
      </c>
      <c r="O197" s="1">
        <v>44</v>
      </c>
      <c r="P197" s="14">
        <v>23.983739837398002</v>
      </c>
      <c r="Q197" s="29">
        <v>20.575652096212</v>
      </c>
    </row>
    <row r="198" spans="4:17" x14ac:dyDescent="0.2">
      <c r="D198" s="104"/>
      <c r="E198" s="5" t="s">
        <v>29</v>
      </c>
      <c r="F198" s="6"/>
      <c r="G198" s="7">
        <v>689</v>
      </c>
      <c r="H198" s="8">
        <v>89</v>
      </c>
      <c r="I198" s="1">
        <v>68</v>
      </c>
      <c r="J198" s="1">
        <v>38</v>
      </c>
      <c r="K198" s="1">
        <v>43</v>
      </c>
      <c r="L198" s="1">
        <v>42</v>
      </c>
      <c r="M198" s="1">
        <v>152</v>
      </c>
      <c r="N198" s="1">
        <v>243</v>
      </c>
      <c r="O198" s="1">
        <v>14</v>
      </c>
      <c r="P198" s="14">
        <v>23.767857142857</v>
      </c>
      <c r="Q198" s="29">
        <v>19.188902179039001</v>
      </c>
    </row>
    <row r="199" spans="4:17" x14ac:dyDescent="0.2">
      <c r="D199" s="104"/>
      <c r="E199" s="5" t="s">
        <v>30</v>
      </c>
      <c r="F199" s="6"/>
      <c r="G199" s="7">
        <v>578</v>
      </c>
      <c r="H199" s="8">
        <v>98</v>
      </c>
      <c r="I199" s="1">
        <v>58</v>
      </c>
      <c r="J199" s="1">
        <v>35</v>
      </c>
      <c r="K199" s="1">
        <v>32</v>
      </c>
      <c r="L199" s="1">
        <v>50</v>
      </c>
      <c r="M199" s="1">
        <v>141</v>
      </c>
      <c r="N199" s="1">
        <v>152</v>
      </c>
      <c r="O199" s="1">
        <v>12</v>
      </c>
      <c r="P199" s="14">
        <v>23.864468864469</v>
      </c>
      <c r="Q199" s="29">
        <v>20.353828500014998</v>
      </c>
    </row>
    <row r="200" spans="4:17" x14ac:dyDescent="0.2">
      <c r="D200" s="104"/>
      <c r="E200" s="5" t="s">
        <v>31</v>
      </c>
      <c r="F200" s="6"/>
      <c r="G200" s="7">
        <v>532</v>
      </c>
      <c r="H200" s="8">
        <v>102</v>
      </c>
      <c r="I200" s="1">
        <v>73</v>
      </c>
      <c r="J200" s="1">
        <v>33</v>
      </c>
      <c r="K200" s="1">
        <v>37</v>
      </c>
      <c r="L200" s="1">
        <v>50</v>
      </c>
      <c r="M200" s="1">
        <v>124</v>
      </c>
      <c r="N200" s="1">
        <v>108</v>
      </c>
      <c r="O200" s="1">
        <v>5</v>
      </c>
      <c r="P200" s="14">
        <v>23.423728813558998</v>
      </c>
      <c r="Q200" s="29">
        <v>19.910139985232</v>
      </c>
    </row>
    <row r="201" spans="4:17" x14ac:dyDescent="0.2">
      <c r="D201" s="104"/>
      <c r="E201" s="5" t="s">
        <v>32</v>
      </c>
      <c r="F201" s="6"/>
      <c r="G201" s="7">
        <v>277</v>
      </c>
      <c r="H201" s="8">
        <v>56</v>
      </c>
      <c r="I201" s="1">
        <v>31</v>
      </c>
      <c r="J201" s="1">
        <v>16</v>
      </c>
      <c r="K201" s="1">
        <v>11</v>
      </c>
      <c r="L201" s="1">
        <v>29</v>
      </c>
      <c r="M201" s="1">
        <v>62</v>
      </c>
      <c r="N201" s="1">
        <v>69</v>
      </c>
      <c r="O201" s="1">
        <v>3</v>
      </c>
      <c r="P201" s="14">
        <v>23.251748251748001</v>
      </c>
      <c r="Q201" s="29">
        <v>20.999989520966</v>
      </c>
    </row>
    <row r="202" spans="4:17" x14ac:dyDescent="0.2">
      <c r="D202" s="104"/>
      <c r="E202" s="5" t="s">
        <v>33</v>
      </c>
      <c r="F202" s="6"/>
      <c r="G202" s="7">
        <v>103</v>
      </c>
      <c r="H202" s="8">
        <v>18</v>
      </c>
      <c r="I202" s="1">
        <v>3</v>
      </c>
      <c r="J202" s="1">
        <v>4</v>
      </c>
      <c r="K202" s="1">
        <v>6</v>
      </c>
      <c r="L202" s="1">
        <v>6</v>
      </c>
      <c r="M202" s="1">
        <v>23</v>
      </c>
      <c r="N202" s="1">
        <v>37</v>
      </c>
      <c r="O202" s="1">
        <v>6</v>
      </c>
      <c r="P202" s="14">
        <v>22.567567567567998</v>
      </c>
      <c r="Q202" s="29">
        <v>20.782711812934998</v>
      </c>
    </row>
    <row r="203" spans="4:17" x14ac:dyDescent="0.2">
      <c r="D203" s="103" t="s">
        <v>34</v>
      </c>
      <c r="E203" s="24" t="s">
        <v>35</v>
      </c>
      <c r="F203" s="22"/>
      <c r="G203" s="23">
        <v>173</v>
      </c>
      <c r="H203" s="30">
        <v>11</v>
      </c>
      <c r="I203" s="4">
        <v>5</v>
      </c>
      <c r="J203" s="4">
        <v>6</v>
      </c>
      <c r="K203" s="4">
        <v>7</v>
      </c>
      <c r="L203" s="4">
        <v>12</v>
      </c>
      <c r="M203" s="4">
        <v>37</v>
      </c>
      <c r="N203" s="4">
        <v>93</v>
      </c>
      <c r="O203" s="4">
        <v>2</v>
      </c>
      <c r="P203" s="19">
        <v>31.219512195122</v>
      </c>
      <c r="Q203" s="51">
        <v>21.858204013342</v>
      </c>
    </row>
    <row r="204" spans="4:17" x14ac:dyDescent="0.2">
      <c r="D204" s="104"/>
      <c r="E204" s="5" t="s">
        <v>36</v>
      </c>
      <c r="F204" s="6"/>
      <c r="G204" s="7">
        <v>194</v>
      </c>
      <c r="H204" s="8">
        <v>39</v>
      </c>
      <c r="I204" s="1">
        <v>21</v>
      </c>
      <c r="J204" s="1">
        <v>14</v>
      </c>
      <c r="K204" s="1">
        <v>14</v>
      </c>
      <c r="L204" s="1">
        <v>16</v>
      </c>
      <c r="M204" s="1">
        <v>52</v>
      </c>
      <c r="N204" s="1">
        <v>35</v>
      </c>
      <c r="O204" s="1">
        <v>3</v>
      </c>
      <c r="P204" s="14">
        <v>22.884615384615</v>
      </c>
      <c r="Q204" s="29">
        <v>19.607841686971</v>
      </c>
    </row>
    <row r="205" spans="4:17" x14ac:dyDescent="0.2">
      <c r="D205" s="104"/>
      <c r="E205" s="5" t="s">
        <v>37</v>
      </c>
      <c r="F205" s="6"/>
      <c r="G205" s="7">
        <v>194</v>
      </c>
      <c r="H205" s="8">
        <v>30</v>
      </c>
      <c r="I205" s="1">
        <v>21</v>
      </c>
      <c r="J205" s="1">
        <v>19</v>
      </c>
      <c r="K205" s="1">
        <v>8</v>
      </c>
      <c r="L205" s="1">
        <v>21</v>
      </c>
      <c r="M205" s="1">
        <v>41</v>
      </c>
      <c r="N205" s="1">
        <v>48</v>
      </c>
      <c r="O205" s="1">
        <v>6</v>
      </c>
      <c r="P205" s="14">
        <v>25.454545454544999</v>
      </c>
      <c r="Q205" s="29">
        <v>20.499949606872001</v>
      </c>
    </row>
    <row r="206" spans="4:17" x14ac:dyDescent="0.2">
      <c r="D206" s="104"/>
      <c r="E206" s="5" t="s">
        <v>38</v>
      </c>
      <c r="F206" s="6"/>
      <c r="G206" s="7">
        <v>288</v>
      </c>
      <c r="H206" s="8">
        <v>51</v>
      </c>
      <c r="I206" s="1">
        <v>31</v>
      </c>
      <c r="J206" s="1">
        <v>14</v>
      </c>
      <c r="K206" s="1">
        <v>14</v>
      </c>
      <c r="L206" s="1">
        <v>33</v>
      </c>
      <c r="M206" s="1">
        <v>82</v>
      </c>
      <c r="N206" s="1">
        <v>62</v>
      </c>
      <c r="O206" s="1">
        <v>1</v>
      </c>
      <c r="P206" s="14">
        <v>25.244755244755002</v>
      </c>
      <c r="Q206" s="29">
        <v>21.656316374816001</v>
      </c>
    </row>
    <row r="207" spans="4:17" x14ac:dyDescent="0.2">
      <c r="D207" s="104"/>
      <c r="E207" s="5" t="s">
        <v>39</v>
      </c>
      <c r="F207" s="6"/>
      <c r="G207" s="7">
        <v>287</v>
      </c>
      <c r="H207" s="8">
        <v>53</v>
      </c>
      <c r="I207" s="1">
        <v>42</v>
      </c>
      <c r="J207" s="1">
        <v>19</v>
      </c>
      <c r="K207" s="1">
        <v>19</v>
      </c>
      <c r="L207" s="1">
        <v>23</v>
      </c>
      <c r="M207" s="1">
        <v>66</v>
      </c>
      <c r="N207" s="1">
        <v>62</v>
      </c>
      <c r="O207" s="1">
        <v>3</v>
      </c>
      <c r="P207" s="14">
        <v>22.5</v>
      </c>
      <c r="Q207" s="29">
        <v>19.094065395649</v>
      </c>
    </row>
    <row r="208" spans="4:17" x14ac:dyDescent="0.2">
      <c r="D208" s="104"/>
      <c r="E208" s="5" t="s">
        <v>40</v>
      </c>
      <c r="F208" s="6"/>
      <c r="G208" s="7">
        <v>300</v>
      </c>
      <c r="H208" s="8">
        <v>63</v>
      </c>
      <c r="I208" s="1">
        <v>36</v>
      </c>
      <c r="J208" s="1">
        <v>13</v>
      </c>
      <c r="K208" s="1">
        <v>18</v>
      </c>
      <c r="L208" s="1">
        <v>17</v>
      </c>
      <c r="M208" s="1">
        <v>84</v>
      </c>
      <c r="N208" s="1">
        <v>68</v>
      </c>
      <c r="O208" s="1">
        <v>1</v>
      </c>
      <c r="P208" s="14">
        <v>19.863945578231</v>
      </c>
      <c r="Q208" s="29">
        <v>18.405352466019</v>
      </c>
    </row>
    <row r="209" spans="4:17" x14ac:dyDescent="0.2">
      <c r="D209" s="104"/>
      <c r="E209" s="5" t="s">
        <v>41</v>
      </c>
      <c r="F209" s="6"/>
      <c r="G209" s="7">
        <v>246</v>
      </c>
      <c r="H209" s="8">
        <v>48</v>
      </c>
      <c r="I209" s="1">
        <v>19</v>
      </c>
      <c r="J209" s="1">
        <v>12</v>
      </c>
      <c r="K209" s="1">
        <v>8</v>
      </c>
      <c r="L209" s="1">
        <v>8</v>
      </c>
      <c r="M209" s="1">
        <v>68</v>
      </c>
      <c r="N209" s="1">
        <v>74</v>
      </c>
      <c r="O209" s="1">
        <v>9</v>
      </c>
      <c r="P209" s="14">
        <v>17.105263157894999</v>
      </c>
      <c r="Q209" s="29">
        <v>16.789391189370001</v>
      </c>
    </row>
    <row r="210" spans="4:17" x14ac:dyDescent="0.2">
      <c r="D210" s="104"/>
      <c r="E210" s="5" t="s">
        <v>42</v>
      </c>
      <c r="F210" s="6"/>
      <c r="G210" s="7">
        <v>244</v>
      </c>
      <c r="H210" s="8">
        <v>44</v>
      </c>
      <c r="I210" s="1">
        <v>21</v>
      </c>
      <c r="J210" s="1">
        <v>9</v>
      </c>
      <c r="K210" s="1">
        <v>12</v>
      </c>
      <c r="L210" s="1">
        <v>10</v>
      </c>
      <c r="M210" s="1">
        <v>52</v>
      </c>
      <c r="N210" s="1">
        <v>91</v>
      </c>
      <c r="O210" s="1">
        <v>5</v>
      </c>
      <c r="P210" s="14">
        <v>19.166666666666998</v>
      </c>
      <c r="Q210" s="29">
        <v>18.080644961455999</v>
      </c>
    </row>
    <row r="211" spans="4:17" x14ac:dyDescent="0.2">
      <c r="D211" s="104"/>
      <c r="E211" s="5" t="s">
        <v>43</v>
      </c>
      <c r="F211" s="6"/>
      <c r="G211" s="7">
        <v>247</v>
      </c>
      <c r="H211" s="8">
        <v>30</v>
      </c>
      <c r="I211" s="1">
        <v>13</v>
      </c>
      <c r="J211" s="1">
        <v>6</v>
      </c>
      <c r="K211" s="1">
        <v>7</v>
      </c>
      <c r="L211" s="1">
        <v>6</v>
      </c>
      <c r="M211" s="1">
        <v>63</v>
      </c>
      <c r="N211" s="1">
        <v>112</v>
      </c>
      <c r="O211" s="1">
        <v>10</v>
      </c>
      <c r="P211" s="14">
        <v>18.306451612903</v>
      </c>
      <c r="Q211" s="29">
        <v>17.710566109672001</v>
      </c>
    </row>
    <row r="212" spans="4:17" x14ac:dyDescent="0.2">
      <c r="D212" s="104"/>
      <c r="E212" s="5" t="s">
        <v>44</v>
      </c>
      <c r="F212" s="6"/>
      <c r="G212" s="7">
        <v>313</v>
      </c>
      <c r="H212" s="8">
        <v>22</v>
      </c>
      <c r="I212" s="1">
        <v>0</v>
      </c>
      <c r="J212" s="1">
        <v>2</v>
      </c>
      <c r="K212" s="1">
        <v>0</v>
      </c>
      <c r="L212" s="1">
        <v>5</v>
      </c>
      <c r="M212" s="1">
        <v>58</v>
      </c>
      <c r="N212" s="1">
        <v>213</v>
      </c>
      <c r="O212" s="1">
        <v>13</v>
      </c>
      <c r="P212" s="14">
        <v>15.862068965517</v>
      </c>
      <c r="Q212" s="29">
        <v>20.764233403205999</v>
      </c>
    </row>
    <row r="213" spans="4:17" x14ac:dyDescent="0.2">
      <c r="D213" s="104"/>
      <c r="E213" s="5" t="s">
        <v>45</v>
      </c>
      <c r="F213" s="6"/>
      <c r="G213" s="7">
        <v>239</v>
      </c>
      <c r="H213" s="8">
        <v>6</v>
      </c>
      <c r="I213" s="1">
        <v>5</v>
      </c>
      <c r="J213" s="1">
        <v>1</v>
      </c>
      <c r="K213" s="1">
        <v>0</v>
      </c>
      <c r="L213" s="1">
        <v>2</v>
      </c>
      <c r="M213" s="1">
        <v>35</v>
      </c>
      <c r="N213" s="1">
        <v>168</v>
      </c>
      <c r="O213" s="1">
        <v>22</v>
      </c>
      <c r="P213" s="14">
        <v>17.857142857143</v>
      </c>
      <c r="Q213" s="29">
        <v>18.196770289796</v>
      </c>
    </row>
    <row r="214" spans="4:17" x14ac:dyDescent="0.2">
      <c r="D214" s="104"/>
      <c r="E214" s="5" t="s">
        <v>46</v>
      </c>
      <c r="F214" s="6"/>
      <c r="G214" s="7">
        <v>164</v>
      </c>
      <c r="H214" s="8">
        <v>1</v>
      </c>
      <c r="I214" s="1">
        <v>1</v>
      </c>
      <c r="J214" s="1">
        <v>0</v>
      </c>
      <c r="K214" s="1">
        <v>0</v>
      </c>
      <c r="L214" s="1">
        <v>0</v>
      </c>
      <c r="M214" s="1">
        <v>16</v>
      </c>
      <c r="N214" s="1">
        <v>136</v>
      </c>
      <c r="O214" s="1">
        <v>10</v>
      </c>
      <c r="P214" s="14">
        <v>10</v>
      </c>
      <c r="Q214" s="29">
        <v>5</v>
      </c>
    </row>
    <row r="215" spans="4:17" x14ac:dyDescent="0.2">
      <c r="D215" s="104"/>
      <c r="E215" s="5" t="s">
        <v>47</v>
      </c>
      <c r="F215" s="6"/>
      <c r="G215" s="7">
        <v>143</v>
      </c>
      <c r="H215" s="8">
        <v>2</v>
      </c>
      <c r="I215" s="1">
        <v>0</v>
      </c>
      <c r="J215" s="1">
        <v>0</v>
      </c>
      <c r="K215" s="1">
        <v>0</v>
      </c>
      <c r="L215" s="1">
        <v>0</v>
      </c>
      <c r="M215" s="1">
        <v>17</v>
      </c>
      <c r="N215" s="1">
        <v>115</v>
      </c>
      <c r="O215" s="1">
        <v>9</v>
      </c>
      <c r="P215" s="14">
        <v>5</v>
      </c>
      <c r="Q215" s="29">
        <v>0</v>
      </c>
    </row>
    <row r="216" spans="4:17" x14ac:dyDescent="0.2">
      <c r="D216" s="104"/>
      <c r="E216" s="5" t="s">
        <v>48</v>
      </c>
      <c r="F216" s="6"/>
      <c r="G216" s="7">
        <v>57</v>
      </c>
      <c r="H216" s="8">
        <v>0</v>
      </c>
      <c r="I216" s="1">
        <v>0</v>
      </c>
      <c r="J216" s="1">
        <v>0</v>
      </c>
      <c r="K216" s="1">
        <v>0</v>
      </c>
      <c r="L216" s="1">
        <v>0</v>
      </c>
      <c r="M216" s="1">
        <v>7</v>
      </c>
      <c r="N216" s="1">
        <v>47</v>
      </c>
      <c r="O216" s="1">
        <v>3</v>
      </c>
      <c r="P216" s="14">
        <v>0</v>
      </c>
      <c r="Q216" s="29">
        <v>0</v>
      </c>
    </row>
    <row r="217" spans="4:17" x14ac:dyDescent="0.2">
      <c r="D217" s="104"/>
      <c r="E217" s="5" t="s">
        <v>49</v>
      </c>
      <c r="F217" s="6"/>
      <c r="G217" s="7">
        <v>12</v>
      </c>
      <c r="H217" s="8">
        <v>0</v>
      </c>
      <c r="I217" s="1">
        <v>0</v>
      </c>
      <c r="J217" s="1">
        <v>0</v>
      </c>
      <c r="K217" s="1">
        <v>0</v>
      </c>
      <c r="L217" s="1">
        <v>0</v>
      </c>
      <c r="M217" s="1">
        <v>2</v>
      </c>
      <c r="N217" s="1">
        <v>10</v>
      </c>
      <c r="O217" s="1">
        <v>0</v>
      </c>
      <c r="P217" s="14">
        <v>0</v>
      </c>
      <c r="Q217" s="29">
        <v>0</v>
      </c>
    </row>
    <row r="218" spans="4:17" x14ac:dyDescent="0.2">
      <c r="D218" s="103" t="s">
        <v>50</v>
      </c>
      <c r="E218" s="24" t="s">
        <v>35</v>
      </c>
      <c r="F218" s="22"/>
      <c r="G218" s="23">
        <v>151</v>
      </c>
      <c r="H218" s="30">
        <v>7</v>
      </c>
      <c r="I218" s="4">
        <v>7</v>
      </c>
      <c r="J218" s="4">
        <v>7</v>
      </c>
      <c r="K218" s="4">
        <v>6</v>
      </c>
      <c r="L218" s="4">
        <v>4</v>
      </c>
      <c r="M218" s="4">
        <v>30</v>
      </c>
      <c r="N218" s="4">
        <v>87</v>
      </c>
      <c r="O218" s="4">
        <v>3</v>
      </c>
      <c r="P218" s="19">
        <v>25.645161290322999</v>
      </c>
      <c r="Q218" s="51">
        <v>17.722863649583999</v>
      </c>
    </row>
    <row r="219" spans="4:17" x14ac:dyDescent="0.2">
      <c r="D219" s="104"/>
      <c r="E219" s="5" t="s">
        <v>36</v>
      </c>
      <c r="F219" s="6"/>
      <c r="G219" s="7">
        <v>219</v>
      </c>
      <c r="H219" s="8">
        <v>23</v>
      </c>
      <c r="I219" s="1">
        <v>15</v>
      </c>
      <c r="J219" s="1">
        <v>12</v>
      </c>
      <c r="K219" s="1">
        <v>15</v>
      </c>
      <c r="L219" s="1">
        <v>30</v>
      </c>
      <c r="M219" s="1">
        <v>40</v>
      </c>
      <c r="N219" s="1">
        <v>81</v>
      </c>
      <c r="O219" s="1">
        <v>3</v>
      </c>
      <c r="P219" s="14">
        <v>32</v>
      </c>
      <c r="Q219" s="29">
        <v>22.045407685049</v>
      </c>
    </row>
    <row r="220" spans="4:17" x14ac:dyDescent="0.2">
      <c r="D220" s="104"/>
      <c r="E220" s="5" t="s">
        <v>37</v>
      </c>
      <c r="F220" s="6"/>
      <c r="G220" s="7">
        <v>186</v>
      </c>
      <c r="H220" s="8">
        <v>20</v>
      </c>
      <c r="I220" s="1">
        <v>15</v>
      </c>
      <c r="J220" s="1">
        <v>13</v>
      </c>
      <c r="K220" s="1">
        <v>12</v>
      </c>
      <c r="L220" s="1">
        <v>13</v>
      </c>
      <c r="M220" s="1">
        <v>20</v>
      </c>
      <c r="N220" s="1">
        <v>91</v>
      </c>
      <c r="O220" s="1">
        <v>2</v>
      </c>
      <c r="P220" s="14">
        <v>26.164383561644001</v>
      </c>
      <c r="Q220" s="29">
        <v>19.593830241279999</v>
      </c>
    </row>
    <row r="221" spans="4:17" x14ac:dyDescent="0.2">
      <c r="D221" s="104"/>
      <c r="E221" s="5" t="s">
        <v>38</v>
      </c>
      <c r="F221" s="6"/>
      <c r="G221" s="7">
        <v>302</v>
      </c>
      <c r="H221" s="8">
        <v>36</v>
      </c>
      <c r="I221" s="1">
        <v>25</v>
      </c>
      <c r="J221" s="1">
        <v>12</v>
      </c>
      <c r="K221" s="1">
        <v>11</v>
      </c>
      <c r="L221" s="1">
        <v>21</v>
      </c>
      <c r="M221" s="1">
        <v>39</v>
      </c>
      <c r="N221" s="1">
        <v>155</v>
      </c>
      <c r="O221" s="1">
        <v>3</v>
      </c>
      <c r="P221" s="14">
        <v>24.333333333333002</v>
      </c>
      <c r="Q221" s="29">
        <v>20.714230979676</v>
      </c>
    </row>
    <row r="222" spans="4:17" x14ac:dyDescent="0.2">
      <c r="D222" s="104"/>
      <c r="E222" s="5" t="s">
        <v>39</v>
      </c>
      <c r="F222" s="6"/>
      <c r="G222" s="7">
        <v>249</v>
      </c>
      <c r="H222" s="8">
        <v>24</v>
      </c>
      <c r="I222" s="1">
        <v>17</v>
      </c>
      <c r="J222" s="1">
        <v>11</v>
      </c>
      <c r="K222" s="1">
        <v>10</v>
      </c>
      <c r="L222" s="1">
        <v>18</v>
      </c>
      <c r="M222" s="1">
        <v>42</v>
      </c>
      <c r="N222" s="1">
        <v>124</v>
      </c>
      <c r="O222" s="1">
        <v>3</v>
      </c>
      <c r="P222" s="14">
        <v>26.625</v>
      </c>
      <c r="Q222" s="29">
        <v>21.032341167830001</v>
      </c>
    </row>
    <row r="223" spans="4:17" x14ac:dyDescent="0.2">
      <c r="D223" s="104"/>
      <c r="E223" s="5" t="s">
        <v>40</v>
      </c>
      <c r="F223" s="6"/>
      <c r="G223" s="7">
        <v>333</v>
      </c>
      <c r="H223" s="8">
        <v>31</v>
      </c>
      <c r="I223" s="1">
        <v>23</v>
      </c>
      <c r="J223" s="1">
        <v>7</v>
      </c>
      <c r="K223" s="1">
        <v>15</v>
      </c>
      <c r="L223" s="1">
        <v>15</v>
      </c>
      <c r="M223" s="1">
        <v>55</v>
      </c>
      <c r="N223" s="1">
        <v>180</v>
      </c>
      <c r="O223" s="1">
        <v>7</v>
      </c>
      <c r="P223" s="14">
        <v>23.901098901099001</v>
      </c>
      <c r="Q223" s="29">
        <v>19.983539899735</v>
      </c>
    </row>
    <row r="224" spans="4:17" x14ac:dyDescent="0.2">
      <c r="D224" s="104"/>
      <c r="E224" s="5" t="s">
        <v>41</v>
      </c>
      <c r="F224" s="6"/>
      <c r="G224" s="7">
        <v>260</v>
      </c>
      <c r="H224" s="8">
        <v>18</v>
      </c>
      <c r="I224" s="1">
        <v>11</v>
      </c>
      <c r="J224" s="1">
        <v>5</v>
      </c>
      <c r="K224" s="1">
        <v>8</v>
      </c>
      <c r="L224" s="1">
        <v>15</v>
      </c>
      <c r="M224" s="1">
        <v>46</v>
      </c>
      <c r="N224" s="1">
        <v>152</v>
      </c>
      <c r="O224" s="1">
        <v>5</v>
      </c>
      <c r="P224" s="14">
        <v>28.070175438595999</v>
      </c>
      <c r="Q224" s="29">
        <v>22.139002377817999</v>
      </c>
    </row>
    <row r="225" spans="2:17" x14ac:dyDescent="0.2">
      <c r="D225" s="104"/>
      <c r="E225" s="5" t="s">
        <v>42</v>
      </c>
      <c r="F225" s="6"/>
      <c r="G225" s="7">
        <v>228</v>
      </c>
      <c r="H225" s="8">
        <v>19</v>
      </c>
      <c r="I225" s="1">
        <v>7</v>
      </c>
      <c r="J225" s="1">
        <v>6</v>
      </c>
      <c r="K225" s="1">
        <v>8</v>
      </c>
      <c r="L225" s="1">
        <v>7</v>
      </c>
      <c r="M225" s="1">
        <v>42</v>
      </c>
      <c r="N225" s="1">
        <v>133</v>
      </c>
      <c r="O225" s="1">
        <v>6</v>
      </c>
      <c r="P225" s="14">
        <v>23.191489361702001</v>
      </c>
      <c r="Q225" s="29">
        <v>19.851189254125</v>
      </c>
    </row>
    <row r="226" spans="2:17" x14ac:dyDescent="0.2">
      <c r="D226" s="104"/>
      <c r="E226" s="5" t="s">
        <v>43</v>
      </c>
      <c r="F226" s="6"/>
      <c r="G226" s="7">
        <v>249</v>
      </c>
      <c r="H226" s="8">
        <v>17</v>
      </c>
      <c r="I226" s="1">
        <v>6</v>
      </c>
      <c r="J226" s="1">
        <v>2</v>
      </c>
      <c r="K226" s="1">
        <v>2</v>
      </c>
      <c r="L226" s="1">
        <v>5</v>
      </c>
      <c r="M226" s="1">
        <v>36</v>
      </c>
      <c r="N226" s="1">
        <v>179</v>
      </c>
      <c r="O226" s="1">
        <v>2</v>
      </c>
      <c r="P226" s="14">
        <v>18.90625</v>
      </c>
      <c r="Q226" s="29">
        <v>19.989621330517998</v>
      </c>
    </row>
    <row r="227" spans="2:17" x14ac:dyDescent="0.2">
      <c r="D227" s="104"/>
      <c r="E227" s="5" t="s">
        <v>44</v>
      </c>
      <c r="F227" s="6"/>
      <c r="G227" s="7">
        <v>347</v>
      </c>
      <c r="H227" s="8">
        <v>5</v>
      </c>
      <c r="I227" s="1">
        <v>5</v>
      </c>
      <c r="J227" s="1">
        <v>0</v>
      </c>
      <c r="K227" s="1">
        <v>1</v>
      </c>
      <c r="L227" s="1">
        <v>6</v>
      </c>
      <c r="M227" s="1">
        <v>34</v>
      </c>
      <c r="N227" s="1">
        <v>276</v>
      </c>
      <c r="O227" s="1">
        <v>20</v>
      </c>
      <c r="P227" s="14">
        <v>29.411764705882</v>
      </c>
      <c r="Q227" s="29">
        <v>23.941248735256998</v>
      </c>
    </row>
    <row r="228" spans="2:17" x14ac:dyDescent="0.2">
      <c r="D228" s="104"/>
      <c r="E228" s="5" t="s">
        <v>45</v>
      </c>
      <c r="F228" s="6"/>
      <c r="G228" s="7">
        <v>303</v>
      </c>
      <c r="H228" s="8">
        <v>6</v>
      </c>
      <c r="I228" s="1">
        <v>1</v>
      </c>
      <c r="J228" s="1">
        <v>2</v>
      </c>
      <c r="K228" s="1">
        <v>1</v>
      </c>
      <c r="L228" s="1">
        <v>1</v>
      </c>
      <c r="M228" s="1">
        <v>34</v>
      </c>
      <c r="N228" s="1">
        <v>245</v>
      </c>
      <c r="O228" s="1">
        <v>13</v>
      </c>
      <c r="P228" s="14">
        <v>17.727272727273</v>
      </c>
      <c r="Q228" s="29">
        <v>17.498524140836999</v>
      </c>
    </row>
    <row r="229" spans="2:17" x14ac:dyDescent="0.2">
      <c r="D229" s="104"/>
      <c r="E229" s="5" t="s">
        <v>46</v>
      </c>
      <c r="F229" s="6"/>
      <c r="G229" s="7">
        <v>175</v>
      </c>
      <c r="H229" s="8">
        <v>1</v>
      </c>
      <c r="I229" s="1">
        <v>0</v>
      </c>
      <c r="J229" s="1">
        <v>0</v>
      </c>
      <c r="K229" s="1">
        <v>0</v>
      </c>
      <c r="L229" s="1">
        <v>0</v>
      </c>
      <c r="M229" s="1">
        <v>23</v>
      </c>
      <c r="N229" s="1">
        <v>136</v>
      </c>
      <c r="O229" s="1">
        <v>15</v>
      </c>
      <c r="P229" s="14">
        <v>5</v>
      </c>
      <c r="Q229" s="29">
        <v>0</v>
      </c>
    </row>
    <row r="230" spans="2:17" x14ac:dyDescent="0.2">
      <c r="D230" s="104"/>
      <c r="E230" s="5" t="s">
        <v>47</v>
      </c>
      <c r="F230" s="6"/>
      <c r="G230" s="7">
        <v>260</v>
      </c>
      <c r="H230" s="8">
        <v>2</v>
      </c>
      <c r="I230" s="1">
        <v>0</v>
      </c>
      <c r="J230" s="1">
        <v>0</v>
      </c>
      <c r="K230" s="1">
        <v>0</v>
      </c>
      <c r="L230" s="1">
        <v>0</v>
      </c>
      <c r="M230" s="1">
        <v>27</v>
      </c>
      <c r="N230" s="1">
        <v>218</v>
      </c>
      <c r="O230" s="1">
        <v>13</v>
      </c>
      <c r="P230" s="14">
        <v>5</v>
      </c>
      <c r="Q230" s="29">
        <v>0</v>
      </c>
    </row>
    <row r="231" spans="2:17" x14ac:dyDescent="0.2">
      <c r="D231" s="104"/>
      <c r="E231" s="5" t="s">
        <v>48</v>
      </c>
      <c r="F231" s="6"/>
      <c r="G231" s="7">
        <v>102</v>
      </c>
      <c r="H231" s="8">
        <v>1</v>
      </c>
      <c r="I231" s="1">
        <v>0</v>
      </c>
      <c r="J231" s="1">
        <v>0</v>
      </c>
      <c r="K231" s="1">
        <v>0</v>
      </c>
      <c r="L231" s="1">
        <v>0</v>
      </c>
      <c r="M231" s="1">
        <v>12</v>
      </c>
      <c r="N231" s="1">
        <v>84</v>
      </c>
      <c r="O231" s="1">
        <v>5</v>
      </c>
      <c r="P231" s="14">
        <v>5</v>
      </c>
      <c r="Q231" s="29">
        <v>0</v>
      </c>
    </row>
    <row r="232" spans="2:17" x14ac:dyDescent="0.2">
      <c r="D232" s="105"/>
      <c r="E232" s="55" t="s">
        <v>49</v>
      </c>
      <c r="F232" s="58"/>
      <c r="G232" s="53">
        <v>28</v>
      </c>
      <c r="H232" s="66">
        <v>0</v>
      </c>
      <c r="I232" s="26">
        <v>0</v>
      </c>
      <c r="J232" s="26">
        <v>0</v>
      </c>
      <c r="K232" s="26">
        <v>0</v>
      </c>
      <c r="L232" s="26">
        <v>0</v>
      </c>
      <c r="M232" s="26">
        <v>4</v>
      </c>
      <c r="N232" s="26">
        <v>23</v>
      </c>
      <c r="O232" s="26">
        <v>1</v>
      </c>
      <c r="P232" s="38">
        <v>0</v>
      </c>
      <c r="Q232" s="80">
        <v>0</v>
      </c>
    </row>
    <row r="234" spans="2:17" x14ac:dyDescent="0.2">
      <c r="B234" s="47" t="str">
        <f xml:space="preserve"> HYPERLINK("#'目次'!B12", "[6]")</f>
        <v>[6]</v>
      </c>
      <c r="C234" s="31" t="s">
        <v>104</v>
      </c>
    </row>
    <row r="235" spans="2:17" x14ac:dyDescent="0.2">
      <c r="C235" s="89" t="s">
        <v>57</v>
      </c>
    </row>
    <row r="237" spans="2:17" x14ac:dyDescent="0.2">
      <c r="C237" s="31" t="s">
        <v>13</v>
      </c>
    </row>
    <row r="238" spans="2:17" ht="48" x14ac:dyDescent="0.2">
      <c r="D238" s="99"/>
      <c r="E238" s="100"/>
      <c r="F238" s="100"/>
      <c r="G238" s="41" t="s">
        <v>14</v>
      </c>
      <c r="H238" s="42" t="s">
        <v>105</v>
      </c>
      <c r="I238" s="16" t="s">
        <v>106</v>
      </c>
      <c r="J238" s="16" t="s">
        <v>107</v>
      </c>
      <c r="K238" s="16" t="s">
        <v>108</v>
      </c>
      <c r="L238" s="16" t="s">
        <v>109</v>
      </c>
      <c r="M238" s="16" t="s">
        <v>110</v>
      </c>
      <c r="N238" s="16" t="s">
        <v>22</v>
      </c>
      <c r="O238" s="16" t="s">
        <v>111</v>
      </c>
      <c r="P238" s="46" t="s">
        <v>24</v>
      </c>
    </row>
    <row r="239" spans="2:17" x14ac:dyDescent="0.2">
      <c r="D239" s="101"/>
      <c r="E239" s="102"/>
      <c r="F239" s="102"/>
      <c r="G239" s="44"/>
      <c r="H239" s="48"/>
      <c r="I239" s="17"/>
      <c r="J239" s="17"/>
      <c r="K239" s="17"/>
      <c r="L239" s="17"/>
      <c r="M239" s="17"/>
      <c r="N239" s="17"/>
      <c r="O239" s="17"/>
      <c r="P239" s="43"/>
    </row>
    <row r="240" spans="2:17" x14ac:dyDescent="0.2">
      <c r="D240" s="52"/>
      <c r="E240" s="59" t="s">
        <v>14</v>
      </c>
      <c r="F240" s="54"/>
      <c r="G240" s="45">
        <v>6493</v>
      </c>
      <c r="H240" s="20">
        <v>4453</v>
      </c>
      <c r="I240" s="20">
        <v>1810</v>
      </c>
      <c r="J240" s="20">
        <v>573</v>
      </c>
      <c r="K240" s="20">
        <v>1607</v>
      </c>
      <c r="L240" s="20">
        <v>2456</v>
      </c>
      <c r="M240" s="20">
        <v>244</v>
      </c>
      <c r="N240" s="20">
        <v>92</v>
      </c>
      <c r="O240" s="20">
        <v>843</v>
      </c>
      <c r="P240" s="61">
        <v>43</v>
      </c>
    </row>
    <row r="241" spans="4:16" x14ac:dyDescent="0.2">
      <c r="D241" s="103" t="s">
        <v>25</v>
      </c>
      <c r="E241" s="24" t="s">
        <v>26</v>
      </c>
      <c r="F241" s="22"/>
      <c r="G241" s="23">
        <v>1606</v>
      </c>
      <c r="H241" s="30">
        <v>1031</v>
      </c>
      <c r="I241" s="4">
        <v>410</v>
      </c>
      <c r="J241" s="4">
        <v>106</v>
      </c>
      <c r="K241" s="4">
        <v>344</v>
      </c>
      <c r="L241" s="4">
        <v>548</v>
      </c>
      <c r="M241" s="4">
        <v>71</v>
      </c>
      <c r="N241" s="4">
        <v>25</v>
      </c>
      <c r="O241" s="4">
        <v>287</v>
      </c>
      <c r="P241" s="34">
        <v>8</v>
      </c>
    </row>
    <row r="242" spans="4:16" x14ac:dyDescent="0.2">
      <c r="D242" s="104"/>
      <c r="E242" s="5" t="s">
        <v>27</v>
      </c>
      <c r="F242" s="6"/>
      <c r="G242" s="7">
        <v>1245</v>
      </c>
      <c r="H242" s="8">
        <v>823</v>
      </c>
      <c r="I242" s="1">
        <v>260</v>
      </c>
      <c r="J242" s="1">
        <v>60</v>
      </c>
      <c r="K242" s="1">
        <v>245</v>
      </c>
      <c r="L242" s="1">
        <v>474</v>
      </c>
      <c r="M242" s="1">
        <v>39</v>
      </c>
      <c r="N242" s="1">
        <v>19</v>
      </c>
      <c r="O242" s="1">
        <v>177</v>
      </c>
      <c r="P242" s="13">
        <v>11</v>
      </c>
    </row>
    <row r="243" spans="4:16" x14ac:dyDescent="0.2">
      <c r="D243" s="104"/>
      <c r="E243" s="5" t="s">
        <v>28</v>
      </c>
      <c r="F243" s="6"/>
      <c r="G243" s="7">
        <v>1001</v>
      </c>
      <c r="H243" s="8">
        <v>695</v>
      </c>
      <c r="I243" s="1">
        <v>195</v>
      </c>
      <c r="J243" s="1">
        <v>101</v>
      </c>
      <c r="K243" s="1">
        <v>241</v>
      </c>
      <c r="L243" s="1">
        <v>396</v>
      </c>
      <c r="M243" s="1">
        <v>42</v>
      </c>
      <c r="N243" s="1">
        <v>16</v>
      </c>
      <c r="O243" s="1">
        <v>107</v>
      </c>
      <c r="P243" s="13">
        <v>5</v>
      </c>
    </row>
    <row r="244" spans="4:16" x14ac:dyDescent="0.2">
      <c r="D244" s="104"/>
      <c r="E244" s="5" t="s">
        <v>29</v>
      </c>
      <c r="F244" s="6"/>
      <c r="G244" s="7">
        <v>689</v>
      </c>
      <c r="H244" s="8">
        <v>475</v>
      </c>
      <c r="I244" s="1">
        <v>194</v>
      </c>
      <c r="J244" s="1">
        <v>87</v>
      </c>
      <c r="K244" s="1">
        <v>203</v>
      </c>
      <c r="L244" s="1">
        <v>271</v>
      </c>
      <c r="M244" s="1">
        <v>30</v>
      </c>
      <c r="N244" s="1">
        <v>11</v>
      </c>
      <c r="O244" s="1">
        <v>70</v>
      </c>
      <c r="P244" s="13">
        <v>4</v>
      </c>
    </row>
    <row r="245" spans="4:16" x14ac:dyDescent="0.2">
      <c r="D245" s="104"/>
      <c r="E245" s="5" t="s">
        <v>30</v>
      </c>
      <c r="F245" s="6"/>
      <c r="G245" s="7">
        <v>578</v>
      </c>
      <c r="H245" s="8">
        <v>426</v>
      </c>
      <c r="I245" s="1">
        <v>226</v>
      </c>
      <c r="J245" s="1">
        <v>83</v>
      </c>
      <c r="K245" s="1">
        <v>185</v>
      </c>
      <c r="L245" s="1">
        <v>245</v>
      </c>
      <c r="M245" s="1">
        <v>22</v>
      </c>
      <c r="N245" s="1">
        <v>3</v>
      </c>
      <c r="O245" s="1">
        <v>52</v>
      </c>
      <c r="P245" s="13">
        <v>2</v>
      </c>
    </row>
    <row r="246" spans="4:16" x14ac:dyDescent="0.2">
      <c r="D246" s="104"/>
      <c r="E246" s="5" t="s">
        <v>31</v>
      </c>
      <c r="F246" s="6"/>
      <c r="G246" s="7">
        <v>532</v>
      </c>
      <c r="H246" s="8">
        <v>414</v>
      </c>
      <c r="I246" s="1">
        <v>253</v>
      </c>
      <c r="J246" s="1">
        <v>62</v>
      </c>
      <c r="K246" s="1">
        <v>169</v>
      </c>
      <c r="L246" s="1">
        <v>222</v>
      </c>
      <c r="M246" s="1">
        <v>23</v>
      </c>
      <c r="N246" s="1">
        <v>7</v>
      </c>
      <c r="O246" s="1">
        <v>31</v>
      </c>
      <c r="P246" s="13">
        <v>3</v>
      </c>
    </row>
    <row r="247" spans="4:16" x14ac:dyDescent="0.2">
      <c r="D247" s="104"/>
      <c r="E247" s="5" t="s">
        <v>32</v>
      </c>
      <c r="F247" s="6"/>
      <c r="G247" s="7">
        <v>277</v>
      </c>
      <c r="H247" s="8">
        <v>222</v>
      </c>
      <c r="I247" s="1">
        <v>126</v>
      </c>
      <c r="J247" s="1">
        <v>34</v>
      </c>
      <c r="K247" s="1">
        <v>95</v>
      </c>
      <c r="L247" s="1">
        <v>113</v>
      </c>
      <c r="M247" s="1">
        <v>8</v>
      </c>
      <c r="N247" s="1">
        <v>1</v>
      </c>
      <c r="O247" s="1">
        <v>19</v>
      </c>
      <c r="P247" s="13">
        <v>0</v>
      </c>
    </row>
    <row r="248" spans="4:16" x14ac:dyDescent="0.2">
      <c r="D248" s="104"/>
      <c r="E248" s="5" t="s">
        <v>33</v>
      </c>
      <c r="F248" s="6"/>
      <c r="G248" s="7">
        <v>103</v>
      </c>
      <c r="H248" s="8">
        <v>82</v>
      </c>
      <c r="I248" s="1">
        <v>46</v>
      </c>
      <c r="J248" s="1">
        <v>11</v>
      </c>
      <c r="K248" s="1">
        <v>26</v>
      </c>
      <c r="L248" s="1">
        <v>48</v>
      </c>
      <c r="M248" s="1">
        <v>2</v>
      </c>
      <c r="N248" s="1">
        <v>2</v>
      </c>
      <c r="O248" s="1">
        <v>11</v>
      </c>
      <c r="P248" s="13">
        <v>1</v>
      </c>
    </row>
    <row r="249" spans="4:16" x14ac:dyDescent="0.2">
      <c r="D249" s="103" t="s">
        <v>34</v>
      </c>
      <c r="E249" s="24" t="s">
        <v>35</v>
      </c>
      <c r="F249" s="22"/>
      <c r="G249" s="23">
        <v>173</v>
      </c>
      <c r="H249" s="30">
        <v>67</v>
      </c>
      <c r="I249" s="4">
        <v>10</v>
      </c>
      <c r="J249" s="4">
        <v>19</v>
      </c>
      <c r="K249" s="4">
        <v>51</v>
      </c>
      <c r="L249" s="4">
        <v>30</v>
      </c>
      <c r="M249" s="4">
        <v>6</v>
      </c>
      <c r="N249" s="4">
        <v>6</v>
      </c>
      <c r="O249" s="4">
        <v>56</v>
      </c>
      <c r="P249" s="34">
        <v>2</v>
      </c>
    </row>
    <row r="250" spans="4:16" x14ac:dyDescent="0.2">
      <c r="D250" s="104"/>
      <c r="E250" s="5" t="s">
        <v>36</v>
      </c>
      <c r="F250" s="6"/>
      <c r="G250" s="7">
        <v>194</v>
      </c>
      <c r="H250" s="8">
        <v>92</v>
      </c>
      <c r="I250" s="1">
        <v>48</v>
      </c>
      <c r="J250" s="1">
        <v>42</v>
      </c>
      <c r="K250" s="1">
        <v>51</v>
      </c>
      <c r="L250" s="1">
        <v>48</v>
      </c>
      <c r="M250" s="1">
        <v>10</v>
      </c>
      <c r="N250" s="1">
        <v>2</v>
      </c>
      <c r="O250" s="1">
        <v>34</v>
      </c>
      <c r="P250" s="13">
        <v>2</v>
      </c>
    </row>
    <row r="251" spans="4:16" x14ac:dyDescent="0.2">
      <c r="D251" s="104"/>
      <c r="E251" s="5" t="s">
        <v>37</v>
      </c>
      <c r="F251" s="6"/>
      <c r="G251" s="7">
        <v>194</v>
      </c>
      <c r="H251" s="8">
        <v>114</v>
      </c>
      <c r="I251" s="1">
        <v>74</v>
      </c>
      <c r="J251" s="1">
        <v>37</v>
      </c>
      <c r="K251" s="1">
        <v>49</v>
      </c>
      <c r="L251" s="1">
        <v>60</v>
      </c>
      <c r="M251" s="1">
        <v>7</v>
      </c>
      <c r="N251" s="1">
        <v>3</v>
      </c>
      <c r="O251" s="1">
        <v>34</v>
      </c>
      <c r="P251" s="13">
        <v>0</v>
      </c>
    </row>
    <row r="252" spans="4:16" x14ac:dyDescent="0.2">
      <c r="D252" s="104"/>
      <c r="E252" s="5" t="s">
        <v>38</v>
      </c>
      <c r="F252" s="6"/>
      <c r="G252" s="7">
        <v>288</v>
      </c>
      <c r="H252" s="8">
        <v>202</v>
      </c>
      <c r="I252" s="1">
        <v>140</v>
      </c>
      <c r="J252" s="1">
        <v>41</v>
      </c>
      <c r="K252" s="1">
        <v>85</v>
      </c>
      <c r="L252" s="1">
        <v>100</v>
      </c>
      <c r="M252" s="1">
        <v>7</v>
      </c>
      <c r="N252" s="1">
        <v>1</v>
      </c>
      <c r="O252" s="1">
        <v>28</v>
      </c>
      <c r="P252" s="13">
        <v>0</v>
      </c>
    </row>
    <row r="253" spans="4:16" x14ac:dyDescent="0.2">
      <c r="D253" s="104"/>
      <c r="E253" s="5" t="s">
        <v>39</v>
      </c>
      <c r="F253" s="6"/>
      <c r="G253" s="7">
        <v>287</v>
      </c>
      <c r="H253" s="8">
        <v>193</v>
      </c>
      <c r="I253" s="1">
        <v>162</v>
      </c>
      <c r="J253" s="1">
        <v>26</v>
      </c>
      <c r="K253" s="1">
        <v>89</v>
      </c>
      <c r="L253" s="1">
        <v>111</v>
      </c>
      <c r="M253" s="1">
        <v>13</v>
      </c>
      <c r="N253" s="1">
        <v>1</v>
      </c>
      <c r="O253" s="1">
        <v>28</v>
      </c>
      <c r="P253" s="13">
        <v>0</v>
      </c>
    </row>
    <row r="254" spans="4:16" x14ac:dyDescent="0.2">
      <c r="D254" s="104"/>
      <c r="E254" s="5" t="s">
        <v>40</v>
      </c>
      <c r="F254" s="6"/>
      <c r="G254" s="7">
        <v>300</v>
      </c>
      <c r="H254" s="8">
        <v>212</v>
      </c>
      <c r="I254" s="1">
        <v>149</v>
      </c>
      <c r="J254" s="1">
        <v>49</v>
      </c>
      <c r="K254" s="1">
        <v>100</v>
      </c>
      <c r="L254" s="1">
        <v>117</v>
      </c>
      <c r="M254" s="1">
        <v>11</v>
      </c>
      <c r="N254" s="1">
        <v>2</v>
      </c>
      <c r="O254" s="1">
        <v>33</v>
      </c>
      <c r="P254" s="13">
        <v>2</v>
      </c>
    </row>
    <row r="255" spans="4:16" x14ac:dyDescent="0.2">
      <c r="D255" s="104"/>
      <c r="E255" s="5" t="s">
        <v>41</v>
      </c>
      <c r="F255" s="6"/>
      <c r="G255" s="7">
        <v>246</v>
      </c>
      <c r="H255" s="8">
        <v>178</v>
      </c>
      <c r="I255" s="1">
        <v>90</v>
      </c>
      <c r="J255" s="1">
        <v>21</v>
      </c>
      <c r="K255" s="1">
        <v>83</v>
      </c>
      <c r="L255" s="1">
        <v>98</v>
      </c>
      <c r="M255" s="1">
        <v>8</v>
      </c>
      <c r="N255" s="1">
        <v>2</v>
      </c>
      <c r="O255" s="1">
        <v>27</v>
      </c>
      <c r="P255" s="13">
        <v>4</v>
      </c>
    </row>
    <row r="256" spans="4:16" x14ac:dyDescent="0.2">
      <c r="D256" s="104"/>
      <c r="E256" s="5" t="s">
        <v>42</v>
      </c>
      <c r="F256" s="6"/>
      <c r="G256" s="7">
        <v>244</v>
      </c>
      <c r="H256" s="8">
        <v>194</v>
      </c>
      <c r="I256" s="1">
        <v>50</v>
      </c>
      <c r="J256" s="1">
        <v>16</v>
      </c>
      <c r="K256" s="1">
        <v>65</v>
      </c>
      <c r="L256" s="1">
        <v>101</v>
      </c>
      <c r="M256" s="1">
        <v>10</v>
      </c>
      <c r="N256" s="1">
        <v>3</v>
      </c>
      <c r="O256" s="1">
        <v>27</v>
      </c>
      <c r="P256" s="13">
        <v>1</v>
      </c>
    </row>
    <row r="257" spans="4:16" x14ac:dyDescent="0.2">
      <c r="D257" s="104"/>
      <c r="E257" s="5" t="s">
        <v>43</v>
      </c>
      <c r="F257" s="6"/>
      <c r="G257" s="7">
        <v>247</v>
      </c>
      <c r="H257" s="8">
        <v>202</v>
      </c>
      <c r="I257" s="1">
        <v>35</v>
      </c>
      <c r="J257" s="1">
        <v>14</v>
      </c>
      <c r="K257" s="1">
        <v>57</v>
      </c>
      <c r="L257" s="1">
        <v>115</v>
      </c>
      <c r="M257" s="1">
        <v>14</v>
      </c>
      <c r="N257" s="1">
        <v>4</v>
      </c>
      <c r="O257" s="1">
        <v>20</v>
      </c>
      <c r="P257" s="13">
        <v>1</v>
      </c>
    </row>
    <row r="258" spans="4:16" x14ac:dyDescent="0.2">
      <c r="D258" s="104"/>
      <c r="E258" s="5" t="s">
        <v>44</v>
      </c>
      <c r="F258" s="6"/>
      <c r="G258" s="7">
        <v>313</v>
      </c>
      <c r="H258" s="8">
        <v>253</v>
      </c>
      <c r="I258" s="1">
        <v>30</v>
      </c>
      <c r="J258" s="1">
        <v>13</v>
      </c>
      <c r="K258" s="1">
        <v>81</v>
      </c>
      <c r="L258" s="1">
        <v>144</v>
      </c>
      <c r="M258" s="1">
        <v>14</v>
      </c>
      <c r="N258" s="1">
        <v>4</v>
      </c>
      <c r="O258" s="1">
        <v>29</v>
      </c>
      <c r="P258" s="13">
        <v>1</v>
      </c>
    </row>
    <row r="259" spans="4:16" x14ac:dyDescent="0.2">
      <c r="D259" s="104"/>
      <c r="E259" s="5" t="s">
        <v>45</v>
      </c>
      <c r="F259" s="6"/>
      <c r="G259" s="7">
        <v>239</v>
      </c>
      <c r="H259" s="8">
        <v>170</v>
      </c>
      <c r="I259" s="1">
        <v>27</v>
      </c>
      <c r="J259" s="1">
        <v>8</v>
      </c>
      <c r="K259" s="1">
        <v>40</v>
      </c>
      <c r="L259" s="1">
        <v>101</v>
      </c>
      <c r="M259" s="1">
        <v>7</v>
      </c>
      <c r="N259" s="1">
        <v>10</v>
      </c>
      <c r="O259" s="1">
        <v>35</v>
      </c>
      <c r="P259" s="13">
        <v>2</v>
      </c>
    </row>
    <row r="260" spans="4:16" x14ac:dyDescent="0.2">
      <c r="D260" s="104"/>
      <c r="E260" s="5" t="s">
        <v>46</v>
      </c>
      <c r="F260" s="6"/>
      <c r="G260" s="7">
        <v>164</v>
      </c>
      <c r="H260" s="8">
        <v>113</v>
      </c>
      <c r="I260" s="1">
        <v>14</v>
      </c>
      <c r="J260" s="1">
        <v>2</v>
      </c>
      <c r="K260" s="1">
        <v>34</v>
      </c>
      <c r="L260" s="1">
        <v>72</v>
      </c>
      <c r="M260" s="1">
        <v>6</v>
      </c>
      <c r="N260" s="1">
        <v>3</v>
      </c>
      <c r="O260" s="1">
        <v>23</v>
      </c>
      <c r="P260" s="13">
        <v>3</v>
      </c>
    </row>
    <row r="261" spans="4:16" x14ac:dyDescent="0.2">
      <c r="D261" s="104"/>
      <c r="E261" s="5" t="s">
        <v>47</v>
      </c>
      <c r="F261" s="6"/>
      <c r="G261" s="7">
        <v>143</v>
      </c>
      <c r="H261" s="8">
        <v>94</v>
      </c>
      <c r="I261" s="1">
        <v>18</v>
      </c>
      <c r="J261" s="1">
        <v>1</v>
      </c>
      <c r="K261" s="1">
        <v>11</v>
      </c>
      <c r="L261" s="1">
        <v>53</v>
      </c>
      <c r="M261" s="1">
        <v>6</v>
      </c>
      <c r="N261" s="1">
        <v>4</v>
      </c>
      <c r="O261" s="1">
        <v>24</v>
      </c>
      <c r="P261" s="13">
        <v>2</v>
      </c>
    </row>
    <row r="262" spans="4:16" x14ac:dyDescent="0.2">
      <c r="D262" s="104"/>
      <c r="E262" s="5" t="s">
        <v>48</v>
      </c>
      <c r="F262" s="6"/>
      <c r="G262" s="7">
        <v>57</v>
      </c>
      <c r="H262" s="8">
        <v>34</v>
      </c>
      <c r="I262" s="1">
        <v>1</v>
      </c>
      <c r="J262" s="1">
        <v>1</v>
      </c>
      <c r="K262" s="1">
        <v>3</v>
      </c>
      <c r="L262" s="1">
        <v>24</v>
      </c>
      <c r="M262" s="1">
        <v>3</v>
      </c>
      <c r="N262" s="1">
        <v>3</v>
      </c>
      <c r="O262" s="1">
        <v>8</v>
      </c>
      <c r="P262" s="13">
        <v>0</v>
      </c>
    </row>
    <row r="263" spans="4:16" x14ac:dyDescent="0.2">
      <c r="D263" s="104"/>
      <c r="E263" s="5" t="s">
        <v>49</v>
      </c>
      <c r="F263" s="6"/>
      <c r="G263" s="7">
        <v>12</v>
      </c>
      <c r="H263" s="8">
        <v>6</v>
      </c>
      <c r="I263" s="1">
        <v>0</v>
      </c>
      <c r="J263" s="1">
        <v>0</v>
      </c>
      <c r="K263" s="1">
        <v>0</v>
      </c>
      <c r="L263" s="1">
        <v>3</v>
      </c>
      <c r="M263" s="1">
        <v>1</v>
      </c>
      <c r="N263" s="1">
        <v>0</v>
      </c>
      <c r="O263" s="1">
        <v>3</v>
      </c>
      <c r="P263" s="13">
        <v>0</v>
      </c>
    </row>
    <row r="264" spans="4:16" x14ac:dyDescent="0.2">
      <c r="D264" s="103" t="s">
        <v>50</v>
      </c>
      <c r="E264" s="24" t="s">
        <v>35</v>
      </c>
      <c r="F264" s="22"/>
      <c r="G264" s="23">
        <v>151</v>
      </c>
      <c r="H264" s="30">
        <v>66</v>
      </c>
      <c r="I264" s="4">
        <v>17</v>
      </c>
      <c r="J264" s="4">
        <v>30</v>
      </c>
      <c r="K264" s="4">
        <v>54</v>
      </c>
      <c r="L264" s="4">
        <v>30</v>
      </c>
      <c r="M264" s="4">
        <v>9</v>
      </c>
      <c r="N264" s="4">
        <v>4</v>
      </c>
      <c r="O264" s="4">
        <v>35</v>
      </c>
      <c r="P264" s="34">
        <v>3</v>
      </c>
    </row>
    <row r="265" spans="4:16" x14ac:dyDescent="0.2">
      <c r="D265" s="104"/>
      <c r="E265" s="5" t="s">
        <v>36</v>
      </c>
      <c r="F265" s="6"/>
      <c r="G265" s="7">
        <v>219</v>
      </c>
      <c r="H265" s="8">
        <v>135</v>
      </c>
      <c r="I265" s="1">
        <v>77</v>
      </c>
      <c r="J265" s="1">
        <v>63</v>
      </c>
      <c r="K265" s="1">
        <v>72</v>
      </c>
      <c r="L265" s="1">
        <v>87</v>
      </c>
      <c r="M265" s="1">
        <v>8</v>
      </c>
      <c r="N265" s="1">
        <v>2</v>
      </c>
      <c r="O265" s="1">
        <v>29</v>
      </c>
      <c r="P265" s="13">
        <v>1</v>
      </c>
    </row>
    <row r="266" spans="4:16" x14ac:dyDescent="0.2">
      <c r="D266" s="104"/>
      <c r="E266" s="5" t="s">
        <v>37</v>
      </c>
      <c r="F266" s="6"/>
      <c r="G266" s="7">
        <v>186</v>
      </c>
      <c r="H266" s="8">
        <v>121</v>
      </c>
      <c r="I266" s="1">
        <v>106</v>
      </c>
      <c r="J266" s="1">
        <v>28</v>
      </c>
      <c r="K266" s="1">
        <v>49</v>
      </c>
      <c r="L266" s="1">
        <v>52</v>
      </c>
      <c r="M266" s="1">
        <v>9</v>
      </c>
      <c r="N266" s="1">
        <v>1</v>
      </c>
      <c r="O266" s="1">
        <v>20</v>
      </c>
      <c r="P266" s="13">
        <v>0</v>
      </c>
    </row>
    <row r="267" spans="4:16" x14ac:dyDescent="0.2">
      <c r="D267" s="104"/>
      <c r="E267" s="5" t="s">
        <v>38</v>
      </c>
      <c r="F267" s="6"/>
      <c r="G267" s="7">
        <v>302</v>
      </c>
      <c r="H267" s="8">
        <v>201</v>
      </c>
      <c r="I267" s="1">
        <v>183</v>
      </c>
      <c r="J267" s="1">
        <v>43</v>
      </c>
      <c r="K267" s="1">
        <v>96</v>
      </c>
      <c r="L267" s="1">
        <v>108</v>
      </c>
      <c r="M267" s="1">
        <v>9</v>
      </c>
      <c r="N267" s="1">
        <v>1</v>
      </c>
      <c r="O267" s="1">
        <v>26</v>
      </c>
      <c r="P267" s="13">
        <v>1</v>
      </c>
    </row>
    <row r="268" spans="4:16" x14ac:dyDescent="0.2">
      <c r="D268" s="104"/>
      <c r="E268" s="5" t="s">
        <v>39</v>
      </c>
      <c r="F268" s="6"/>
      <c r="G268" s="7">
        <v>249</v>
      </c>
      <c r="H268" s="8">
        <v>177</v>
      </c>
      <c r="I268" s="1">
        <v>147</v>
      </c>
      <c r="J268" s="1">
        <v>22</v>
      </c>
      <c r="K268" s="1">
        <v>72</v>
      </c>
      <c r="L268" s="1">
        <v>81</v>
      </c>
      <c r="M268" s="1">
        <v>9</v>
      </c>
      <c r="N268" s="1">
        <v>1</v>
      </c>
      <c r="O268" s="1">
        <v>20</v>
      </c>
      <c r="P268" s="13">
        <v>2</v>
      </c>
    </row>
    <row r="269" spans="4:16" x14ac:dyDescent="0.2">
      <c r="D269" s="104"/>
      <c r="E269" s="5" t="s">
        <v>40</v>
      </c>
      <c r="F269" s="6"/>
      <c r="G269" s="7">
        <v>333</v>
      </c>
      <c r="H269" s="8">
        <v>236</v>
      </c>
      <c r="I269" s="1">
        <v>186</v>
      </c>
      <c r="J269" s="1">
        <v>39</v>
      </c>
      <c r="K269" s="1">
        <v>107</v>
      </c>
      <c r="L269" s="1">
        <v>130</v>
      </c>
      <c r="M269" s="1">
        <v>13</v>
      </c>
      <c r="N269" s="1">
        <v>2</v>
      </c>
      <c r="O269" s="1">
        <v>20</v>
      </c>
      <c r="P269" s="13">
        <v>0</v>
      </c>
    </row>
    <row r="270" spans="4:16" x14ac:dyDescent="0.2">
      <c r="D270" s="104"/>
      <c r="E270" s="5" t="s">
        <v>41</v>
      </c>
      <c r="F270" s="6"/>
      <c r="G270" s="7">
        <v>260</v>
      </c>
      <c r="H270" s="8">
        <v>188</v>
      </c>
      <c r="I270" s="1">
        <v>79</v>
      </c>
      <c r="J270" s="1">
        <v>20</v>
      </c>
      <c r="K270" s="1">
        <v>73</v>
      </c>
      <c r="L270" s="1">
        <v>104</v>
      </c>
      <c r="M270" s="1">
        <v>9</v>
      </c>
      <c r="N270" s="1">
        <v>3</v>
      </c>
      <c r="O270" s="1">
        <v>29</v>
      </c>
      <c r="P270" s="13">
        <v>3</v>
      </c>
    </row>
    <row r="271" spans="4:16" x14ac:dyDescent="0.2">
      <c r="D271" s="104"/>
      <c r="E271" s="5" t="s">
        <v>42</v>
      </c>
      <c r="F271" s="6"/>
      <c r="G271" s="7">
        <v>228</v>
      </c>
      <c r="H271" s="8">
        <v>179</v>
      </c>
      <c r="I271" s="1">
        <v>42</v>
      </c>
      <c r="J271" s="1">
        <v>15</v>
      </c>
      <c r="K271" s="1">
        <v>65</v>
      </c>
      <c r="L271" s="1">
        <v>97</v>
      </c>
      <c r="M271" s="1">
        <v>16</v>
      </c>
      <c r="N271" s="1">
        <v>5</v>
      </c>
      <c r="O271" s="1">
        <v>29</v>
      </c>
      <c r="P271" s="13">
        <v>0</v>
      </c>
    </row>
    <row r="272" spans="4:16" x14ac:dyDescent="0.2">
      <c r="D272" s="104"/>
      <c r="E272" s="5" t="s">
        <v>43</v>
      </c>
      <c r="F272" s="6"/>
      <c r="G272" s="7">
        <v>249</v>
      </c>
      <c r="H272" s="8">
        <v>202</v>
      </c>
      <c r="I272" s="1">
        <v>29</v>
      </c>
      <c r="J272" s="1">
        <v>8</v>
      </c>
      <c r="K272" s="1">
        <v>61</v>
      </c>
      <c r="L272" s="1">
        <v>105</v>
      </c>
      <c r="M272" s="1">
        <v>9</v>
      </c>
      <c r="N272" s="1">
        <v>5</v>
      </c>
      <c r="O272" s="1">
        <v>25</v>
      </c>
      <c r="P272" s="13">
        <v>0</v>
      </c>
    </row>
    <row r="273" spans="2:17" x14ac:dyDescent="0.2">
      <c r="D273" s="104"/>
      <c r="E273" s="5" t="s">
        <v>44</v>
      </c>
      <c r="F273" s="6"/>
      <c r="G273" s="7">
        <v>347</v>
      </c>
      <c r="H273" s="8">
        <v>263</v>
      </c>
      <c r="I273" s="1">
        <v>40</v>
      </c>
      <c r="J273" s="1">
        <v>7</v>
      </c>
      <c r="K273" s="1">
        <v>73</v>
      </c>
      <c r="L273" s="1">
        <v>144</v>
      </c>
      <c r="M273" s="1">
        <v>7</v>
      </c>
      <c r="N273" s="1">
        <v>6</v>
      </c>
      <c r="O273" s="1">
        <v>49</v>
      </c>
      <c r="P273" s="13">
        <v>2</v>
      </c>
    </row>
    <row r="274" spans="2:17" x14ac:dyDescent="0.2">
      <c r="D274" s="104"/>
      <c r="E274" s="5" t="s">
        <v>45</v>
      </c>
      <c r="F274" s="6"/>
      <c r="G274" s="7">
        <v>303</v>
      </c>
      <c r="H274" s="8">
        <v>230</v>
      </c>
      <c r="I274" s="1">
        <v>22</v>
      </c>
      <c r="J274" s="1">
        <v>2</v>
      </c>
      <c r="K274" s="1">
        <v>51</v>
      </c>
      <c r="L274" s="1">
        <v>137</v>
      </c>
      <c r="M274" s="1">
        <v>10</v>
      </c>
      <c r="N274" s="1">
        <v>6</v>
      </c>
      <c r="O274" s="1">
        <v>36</v>
      </c>
      <c r="P274" s="13">
        <v>2</v>
      </c>
    </row>
    <row r="275" spans="2:17" x14ac:dyDescent="0.2">
      <c r="D275" s="104"/>
      <c r="E275" s="5" t="s">
        <v>46</v>
      </c>
      <c r="F275" s="6"/>
      <c r="G275" s="7">
        <v>175</v>
      </c>
      <c r="H275" s="8">
        <v>105</v>
      </c>
      <c r="I275" s="1">
        <v>10</v>
      </c>
      <c r="J275" s="1">
        <v>2</v>
      </c>
      <c r="K275" s="1">
        <v>18</v>
      </c>
      <c r="L275" s="1">
        <v>73</v>
      </c>
      <c r="M275" s="1">
        <v>5</v>
      </c>
      <c r="N275" s="1">
        <v>3</v>
      </c>
      <c r="O275" s="1">
        <v>27</v>
      </c>
      <c r="P275" s="13">
        <v>5</v>
      </c>
    </row>
    <row r="276" spans="2:17" x14ac:dyDescent="0.2">
      <c r="D276" s="104"/>
      <c r="E276" s="5" t="s">
        <v>47</v>
      </c>
      <c r="F276" s="6"/>
      <c r="G276" s="7">
        <v>260</v>
      </c>
      <c r="H276" s="8">
        <v>155</v>
      </c>
      <c r="I276" s="1">
        <v>19</v>
      </c>
      <c r="J276" s="1">
        <v>4</v>
      </c>
      <c r="K276" s="1">
        <v>16</v>
      </c>
      <c r="L276" s="1">
        <v>93</v>
      </c>
      <c r="M276" s="1">
        <v>6</v>
      </c>
      <c r="N276" s="1">
        <v>4</v>
      </c>
      <c r="O276" s="1">
        <v>54</v>
      </c>
      <c r="P276" s="13">
        <v>1</v>
      </c>
    </row>
    <row r="277" spans="2:17" x14ac:dyDescent="0.2">
      <c r="D277" s="104"/>
      <c r="E277" s="5" t="s">
        <v>48</v>
      </c>
      <c r="F277" s="6"/>
      <c r="G277" s="7">
        <v>102</v>
      </c>
      <c r="H277" s="8">
        <v>57</v>
      </c>
      <c r="I277" s="1">
        <v>4</v>
      </c>
      <c r="J277" s="1">
        <v>0</v>
      </c>
      <c r="K277" s="1">
        <v>0</v>
      </c>
      <c r="L277" s="1">
        <v>32</v>
      </c>
      <c r="M277" s="1">
        <v>1</v>
      </c>
      <c r="N277" s="1">
        <v>1</v>
      </c>
      <c r="O277" s="1">
        <v>25</v>
      </c>
      <c r="P277" s="13">
        <v>3</v>
      </c>
    </row>
    <row r="278" spans="2:17" x14ac:dyDescent="0.2">
      <c r="D278" s="105"/>
      <c r="E278" s="55" t="s">
        <v>49</v>
      </c>
      <c r="F278" s="58"/>
      <c r="G278" s="53">
        <v>28</v>
      </c>
      <c r="H278" s="66">
        <v>14</v>
      </c>
      <c r="I278" s="26">
        <v>1</v>
      </c>
      <c r="J278" s="26">
        <v>0</v>
      </c>
      <c r="K278" s="26">
        <v>1</v>
      </c>
      <c r="L278" s="26">
        <v>6</v>
      </c>
      <c r="M278" s="26">
        <v>1</v>
      </c>
      <c r="N278" s="26">
        <v>0</v>
      </c>
      <c r="O278" s="26">
        <v>10</v>
      </c>
      <c r="P278" s="70">
        <v>0</v>
      </c>
    </row>
    <row r="280" spans="2:17" x14ac:dyDescent="0.2">
      <c r="B280" s="47" t="str">
        <f xml:space="preserve"> HYPERLINK("#'目次'!B13", "[7]")</f>
        <v>[7]</v>
      </c>
      <c r="C280" s="31" t="s">
        <v>114</v>
      </c>
    </row>
    <row r="281" spans="2:17" x14ac:dyDescent="0.2">
      <c r="C281" s="89" t="s">
        <v>57</v>
      </c>
    </row>
    <row r="283" spans="2:17" x14ac:dyDescent="0.2">
      <c r="C283" s="31" t="s">
        <v>13</v>
      </c>
    </row>
    <row r="284" spans="2:17" ht="36" x14ac:dyDescent="0.2">
      <c r="D284" s="99"/>
      <c r="E284" s="100"/>
      <c r="F284" s="100"/>
      <c r="G284" s="41" t="s">
        <v>14</v>
      </c>
      <c r="H284" s="42" t="s">
        <v>115</v>
      </c>
      <c r="I284" s="16" t="s">
        <v>116</v>
      </c>
      <c r="J284" s="16" t="s">
        <v>117</v>
      </c>
      <c r="K284" s="16" t="s">
        <v>118</v>
      </c>
      <c r="L284" s="16" t="s">
        <v>119</v>
      </c>
      <c r="M284" s="16" t="s">
        <v>120</v>
      </c>
      <c r="N284" s="16" t="s">
        <v>121</v>
      </c>
      <c r="O284" s="16" t="s">
        <v>22</v>
      </c>
      <c r="P284" s="16" t="s">
        <v>122</v>
      </c>
      <c r="Q284" s="46" t="s">
        <v>24</v>
      </c>
    </row>
    <row r="285" spans="2:17" x14ac:dyDescent="0.2">
      <c r="D285" s="101"/>
      <c r="E285" s="102"/>
      <c r="F285" s="102"/>
      <c r="G285" s="44"/>
      <c r="H285" s="48"/>
      <c r="I285" s="17"/>
      <c r="J285" s="17"/>
      <c r="K285" s="17"/>
      <c r="L285" s="17"/>
      <c r="M285" s="17"/>
      <c r="N285" s="17"/>
      <c r="O285" s="17"/>
      <c r="P285" s="17"/>
      <c r="Q285" s="43"/>
    </row>
    <row r="286" spans="2:17" x14ac:dyDescent="0.2">
      <c r="D286" s="52"/>
      <c r="E286" s="59" t="s">
        <v>14</v>
      </c>
      <c r="F286" s="54"/>
      <c r="G286" s="45">
        <v>6493</v>
      </c>
      <c r="H286" s="20">
        <v>1540</v>
      </c>
      <c r="I286" s="20">
        <v>2995</v>
      </c>
      <c r="J286" s="20">
        <v>2473</v>
      </c>
      <c r="K286" s="20">
        <v>705</v>
      </c>
      <c r="L286" s="20">
        <v>385</v>
      </c>
      <c r="M286" s="20">
        <v>677</v>
      </c>
      <c r="N286" s="20">
        <v>591</v>
      </c>
      <c r="O286" s="20">
        <v>22</v>
      </c>
      <c r="P286" s="20">
        <v>1529</v>
      </c>
      <c r="Q286" s="61">
        <v>51</v>
      </c>
    </row>
    <row r="287" spans="2:17" x14ac:dyDescent="0.2">
      <c r="D287" s="103" t="s">
        <v>25</v>
      </c>
      <c r="E287" s="24" t="s">
        <v>26</v>
      </c>
      <c r="F287" s="22"/>
      <c r="G287" s="23">
        <v>1606</v>
      </c>
      <c r="H287" s="30">
        <v>297</v>
      </c>
      <c r="I287" s="4">
        <v>775</v>
      </c>
      <c r="J287" s="4">
        <v>583</v>
      </c>
      <c r="K287" s="4">
        <v>107</v>
      </c>
      <c r="L287" s="4">
        <v>55</v>
      </c>
      <c r="M287" s="4">
        <v>173</v>
      </c>
      <c r="N287" s="4">
        <v>92</v>
      </c>
      <c r="O287" s="4">
        <v>5</v>
      </c>
      <c r="P287" s="4">
        <v>436</v>
      </c>
      <c r="Q287" s="34">
        <v>9</v>
      </c>
    </row>
    <row r="288" spans="2:17" x14ac:dyDescent="0.2">
      <c r="D288" s="104"/>
      <c r="E288" s="5" t="s">
        <v>27</v>
      </c>
      <c r="F288" s="6"/>
      <c r="G288" s="7">
        <v>1245</v>
      </c>
      <c r="H288" s="8">
        <v>224</v>
      </c>
      <c r="I288" s="1">
        <v>626</v>
      </c>
      <c r="J288" s="1">
        <v>456</v>
      </c>
      <c r="K288" s="1">
        <v>93</v>
      </c>
      <c r="L288" s="1">
        <v>48</v>
      </c>
      <c r="M288" s="1">
        <v>138</v>
      </c>
      <c r="N288" s="1">
        <v>65</v>
      </c>
      <c r="O288" s="1">
        <v>2</v>
      </c>
      <c r="P288" s="1">
        <v>317</v>
      </c>
      <c r="Q288" s="13">
        <v>11</v>
      </c>
    </row>
    <row r="289" spans="4:17" x14ac:dyDescent="0.2">
      <c r="D289" s="104"/>
      <c r="E289" s="5" t="s">
        <v>28</v>
      </c>
      <c r="F289" s="6"/>
      <c r="G289" s="7">
        <v>1001</v>
      </c>
      <c r="H289" s="8">
        <v>222</v>
      </c>
      <c r="I289" s="1">
        <v>483</v>
      </c>
      <c r="J289" s="1">
        <v>381</v>
      </c>
      <c r="K289" s="1">
        <v>101</v>
      </c>
      <c r="L289" s="1">
        <v>48</v>
      </c>
      <c r="M289" s="1">
        <v>127</v>
      </c>
      <c r="N289" s="1">
        <v>83</v>
      </c>
      <c r="O289" s="1">
        <v>7</v>
      </c>
      <c r="P289" s="1">
        <v>231</v>
      </c>
      <c r="Q289" s="13">
        <v>7</v>
      </c>
    </row>
    <row r="290" spans="4:17" x14ac:dyDescent="0.2">
      <c r="D290" s="104"/>
      <c r="E290" s="5" t="s">
        <v>29</v>
      </c>
      <c r="F290" s="6"/>
      <c r="G290" s="7">
        <v>689</v>
      </c>
      <c r="H290" s="8">
        <v>177</v>
      </c>
      <c r="I290" s="1">
        <v>329</v>
      </c>
      <c r="J290" s="1">
        <v>280</v>
      </c>
      <c r="K290" s="1">
        <v>75</v>
      </c>
      <c r="L290" s="1">
        <v>52</v>
      </c>
      <c r="M290" s="1">
        <v>77</v>
      </c>
      <c r="N290" s="1">
        <v>90</v>
      </c>
      <c r="O290" s="1">
        <v>0</v>
      </c>
      <c r="P290" s="1">
        <v>135</v>
      </c>
      <c r="Q290" s="13">
        <v>5</v>
      </c>
    </row>
    <row r="291" spans="4:17" x14ac:dyDescent="0.2">
      <c r="D291" s="104"/>
      <c r="E291" s="5" t="s">
        <v>30</v>
      </c>
      <c r="F291" s="6"/>
      <c r="G291" s="7">
        <v>578</v>
      </c>
      <c r="H291" s="8">
        <v>161</v>
      </c>
      <c r="I291" s="1">
        <v>232</v>
      </c>
      <c r="J291" s="1">
        <v>238</v>
      </c>
      <c r="K291" s="1">
        <v>100</v>
      </c>
      <c r="L291" s="1">
        <v>45</v>
      </c>
      <c r="M291" s="1">
        <v>58</v>
      </c>
      <c r="N291" s="1">
        <v>71</v>
      </c>
      <c r="O291" s="1">
        <v>0</v>
      </c>
      <c r="P291" s="1">
        <v>138</v>
      </c>
      <c r="Q291" s="13">
        <v>2</v>
      </c>
    </row>
    <row r="292" spans="4:17" x14ac:dyDescent="0.2">
      <c r="D292" s="104"/>
      <c r="E292" s="5" t="s">
        <v>31</v>
      </c>
      <c r="F292" s="6"/>
      <c r="G292" s="7">
        <v>532</v>
      </c>
      <c r="H292" s="8">
        <v>205</v>
      </c>
      <c r="I292" s="1">
        <v>220</v>
      </c>
      <c r="J292" s="1">
        <v>221</v>
      </c>
      <c r="K292" s="1">
        <v>103</v>
      </c>
      <c r="L292" s="1">
        <v>69</v>
      </c>
      <c r="M292" s="1">
        <v>46</v>
      </c>
      <c r="N292" s="1">
        <v>84</v>
      </c>
      <c r="O292" s="1">
        <v>3</v>
      </c>
      <c r="P292" s="1">
        <v>85</v>
      </c>
      <c r="Q292" s="13">
        <v>4</v>
      </c>
    </row>
    <row r="293" spans="4:17" x14ac:dyDescent="0.2">
      <c r="D293" s="104"/>
      <c r="E293" s="5" t="s">
        <v>32</v>
      </c>
      <c r="F293" s="6"/>
      <c r="G293" s="7">
        <v>277</v>
      </c>
      <c r="H293" s="8">
        <v>113</v>
      </c>
      <c r="I293" s="1">
        <v>97</v>
      </c>
      <c r="J293" s="1">
        <v>116</v>
      </c>
      <c r="K293" s="1">
        <v>68</v>
      </c>
      <c r="L293" s="1">
        <v>34</v>
      </c>
      <c r="M293" s="1">
        <v>19</v>
      </c>
      <c r="N293" s="1">
        <v>54</v>
      </c>
      <c r="O293" s="1">
        <v>1</v>
      </c>
      <c r="P293" s="1">
        <v>44</v>
      </c>
      <c r="Q293" s="13">
        <v>0</v>
      </c>
    </row>
    <row r="294" spans="4:17" x14ac:dyDescent="0.2">
      <c r="D294" s="104"/>
      <c r="E294" s="5" t="s">
        <v>33</v>
      </c>
      <c r="F294" s="6"/>
      <c r="G294" s="7">
        <v>103</v>
      </c>
      <c r="H294" s="8">
        <v>41</v>
      </c>
      <c r="I294" s="1">
        <v>31</v>
      </c>
      <c r="J294" s="1">
        <v>39</v>
      </c>
      <c r="K294" s="1">
        <v>32</v>
      </c>
      <c r="L294" s="1">
        <v>15</v>
      </c>
      <c r="M294" s="1">
        <v>8</v>
      </c>
      <c r="N294" s="1">
        <v>27</v>
      </c>
      <c r="O294" s="1">
        <v>2</v>
      </c>
      <c r="P294" s="1">
        <v>13</v>
      </c>
      <c r="Q294" s="13">
        <v>2</v>
      </c>
    </row>
    <row r="295" spans="4:17" x14ac:dyDescent="0.2">
      <c r="D295" s="103" t="s">
        <v>34</v>
      </c>
      <c r="E295" s="24" t="s">
        <v>35</v>
      </c>
      <c r="F295" s="22"/>
      <c r="G295" s="23">
        <v>173</v>
      </c>
      <c r="H295" s="30">
        <v>19</v>
      </c>
      <c r="I295" s="4">
        <v>74</v>
      </c>
      <c r="J295" s="4">
        <v>30</v>
      </c>
      <c r="K295" s="4">
        <v>12</v>
      </c>
      <c r="L295" s="4">
        <v>8</v>
      </c>
      <c r="M295" s="4">
        <v>11</v>
      </c>
      <c r="N295" s="4">
        <v>21</v>
      </c>
      <c r="O295" s="4">
        <v>0</v>
      </c>
      <c r="P295" s="4">
        <v>66</v>
      </c>
      <c r="Q295" s="34">
        <v>2</v>
      </c>
    </row>
    <row r="296" spans="4:17" x14ac:dyDescent="0.2">
      <c r="D296" s="104"/>
      <c r="E296" s="5" t="s">
        <v>36</v>
      </c>
      <c r="F296" s="6"/>
      <c r="G296" s="7">
        <v>194</v>
      </c>
      <c r="H296" s="8">
        <v>50</v>
      </c>
      <c r="I296" s="1">
        <v>78</v>
      </c>
      <c r="J296" s="1">
        <v>55</v>
      </c>
      <c r="K296" s="1">
        <v>26</v>
      </c>
      <c r="L296" s="1">
        <v>7</v>
      </c>
      <c r="M296" s="1">
        <v>22</v>
      </c>
      <c r="N296" s="1">
        <v>34</v>
      </c>
      <c r="O296" s="1">
        <v>0</v>
      </c>
      <c r="P296" s="1">
        <v>58</v>
      </c>
      <c r="Q296" s="13">
        <v>2</v>
      </c>
    </row>
    <row r="297" spans="4:17" x14ac:dyDescent="0.2">
      <c r="D297" s="104"/>
      <c r="E297" s="5" t="s">
        <v>37</v>
      </c>
      <c r="F297" s="6"/>
      <c r="G297" s="7">
        <v>194</v>
      </c>
      <c r="H297" s="8">
        <v>53</v>
      </c>
      <c r="I297" s="1">
        <v>74</v>
      </c>
      <c r="J297" s="1">
        <v>51</v>
      </c>
      <c r="K297" s="1">
        <v>29</v>
      </c>
      <c r="L297" s="1">
        <v>12</v>
      </c>
      <c r="M297" s="1">
        <v>21</v>
      </c>
      <c r="N297" s="1">
        <v>27</v>
      </c>
      <c r="O297" s="1">
        <v>4</v>
      </c>
      <c r="P297" s="1">
        <v>58</v>
      </c>
      <c r="Q297" s="13">
        <v>0</v>
      </c>
    </row>
    <row r="298" spans="4:17" x14ac:dyDescent="0.2">
      <c r="D298" s="104"/>
      <c r="E298" s="5" t="s">
        <v>38</v>
      </c>
      <c r="F298" s="6"/>
      <c r="G298" s="7">
        <v>288</v>
      </c>
      <c r="H298" s="8">
        <v>94</v>
      </c>
      <c r="I298" s="1">
        <v>118</v>
      </c>
      <c r="J298" s="1">
        <v>99</v>
      </c>
      <c r="K298" s="1">
        <v>36</v>
      </c>
      <c r="L298" s="1">
        <v>29</v>
      </c>
      <c r="M298" s="1">
        <v>21</v>
      </c>
      <c r="N298" s="1">
        <v>40</v>
      </c>
      <c r="O298" s="1">
        <v>0</v>
      </c>
      <c r="P298" s="1">
        <v>67</v>
      </c>
      <c r="Q298" s="13">
        <v>0</v>
      </c>
    </row>
    <row r="299" spans="4:17" x14ac:dyDescent="0.2">
      <c r="D299" s="104"/>
      <c r="E299" s="5" t="s">
        <v>39</v>
      </c>
      <c r="F299" s="6"/>
      <c r="G299" s="7">
        <v>287</v>
      </c>
      <c r="H299" s="8">
        <v>105</v>
      </c>
      <c r="I299" s="1">
        <v>101</v>
      </c>
      <c r="J299" s="1">
        <v>106</v>
      </c>
      <c r="K299" s="1">
        <v>45</v>
      </c>
      <c r="L299" s="1">
        <v>33</v>
      </c>
      <c r="M299" s="1">
        <v>27</v>
      </c>
      <c r="N299" s="1">
        <v>43</v>
      </c>
      <c r="O299" s="1">
        <v>0</v>
      </c>
      <c r="P299" s="1">
        <v>63</v>
      </c>
      <c r="Q299" s="13">
        <v>0</v>
      </c>
    </row>
    <row r="300" spans="4:17" x14ac:dyDescent="0.2">
      <c r="D300" s="104"/>
      <c r="E300" s="5" t="s">
        <v>40</v>
      </c>
      <c r="F300" s="6"/>
      <c r="G300" s="7">
        <v>300</v>
      </c>
      <c r="H300" s="8">
        <v>88</v>
      </c>
      <c r="I300" s="1">
        <v>107</v>
      </c>
      <c r="J300" s="1">
        <v>112</v>
      </c>
      <c r="K300" s="1">
        <v>45</v>
      </c>
      <c r="L300" s="1">
        <v>34</v>
      </c>
      <c r="M300" s="1">
        <v>26</v>
      </c>
      <c r="N300" s="1">
        <v>49</v>
      </c>
      <c r="O300" s="1">
        <v>2</v>
      </c>
      <c r="P300" s="1">
        <v>66</v>
      </c>
      <c r="Q300" s="13">
        <v>1</v>
      </c>
    </row>
    <row r="301" spans="4:17" x14ac:dyDescent="0.2">
      <c r="D301" s="104"/>
      <c r="E301" s="5" t="s">
        <v>41</v>
      </c>
      <c r="F301" s="6"/>
      <c r="G301" s="7">
        <v>246</v>
      </c>
      <c r="H301" s="8">
        <v>69</v>
      </c>
      <c r="I301" s="1">
        <v>101</v>
      </c>
      <c r="J301" s="1">
        <v>98</v>
      </c>
      <c r="K301" s="1">
        <v>38</v>
      </c>
      <c r="L301" s="1">
        <v>21</v>
      </c>
      <c r="M301" s="1">
        <v>23</v>
      </c>
      <c r="N301" s="1">
        <v>30</v>
      </c>
      <c r="O301" s="1">
        <v>2</v>
      </c>
      <c r="P301" s="1">
        <v>68</v>
      </c>
      <c r="Q301" s="13">
        <v>3</v>
      </c>
    </row>
    <row r="302" spans="4:17" x14ac:dyDescent="0.2">
      <c r="D302" s="104"/>
      <c r="E302" s="5" t="s">
        <v>42</v>
      </c>
      <c r="F302" s="6"/>
      <c r="G302" s="7">
        <v>244</v>
      </c>
      <c r="H302" s="8">
        <v>70</v>
      </c>
      <c r="I302" s="1">
        <v>97</v>
      </c>
      <c r="J302" s="1">
        <v>110</v>
      </c>
      <c r="K302" s="1">
        <v>46</v>
      </c>
      <c r="L302" s="1">
        <v>22</v>
      </c>
      <c r="M302" s="1">
        <v>15</v>
      </c>
      <c r="N302" s="1">
        <v>28</v>
      </c>
      <c r="O302" s="1">
        <v>0</v>
      </c>
      <c r="P302" s="1">
        <v>50</v>
      </c>
      <c r="Q302" s="13">
        <v>1</v>
      </c>
    </row>
    <row r="303" spans="4:17" x14ac:dyDescent="0.2">
      <c r="D303" s="104"/>
      <c r="E303" s="5" t="s">
        <v>43</v>
      </c>
      <c r="F303" s="6"/>
      <c r="G303" s="7">
        <v>247</v>
      </c>
      <c r="H303" s="8">
        <v>71</v>
      </c>
      <c r="I303" s="1">
        <v>111</v>
      </c>
      <c r="J303" s="1">
        <v>127</v>
      </c>
      <c r="K303" s="1">
        <v>41</v>
      </c>
      <c r="L303" s="1">
        <v>26</v>
      </c>
      <c r="M303" s="1">
        <v>27</v>
      </c>
      <c r="N303" s="1">
        <v>29</v>
      </c>
      <c r="O303" s="1">
        <v>1</v>
      </c>
      <c r="P303" s="1">
        <v>34</v>
      </c>
      <c r="Q303" s="13">
        <v>2</v>
      </c>
    </row>
    <row r="304" spans="4:17" x14ac:dyDescent="0.2">
      <c r="D304" s="104"/>
      <c r="E304" s="5" t="s">
        <v>44</v>
      </c>
      <c r="F304" s="6"/>
      <c r="G304" s="7">
        <v>313</v>
      </c>
      <c r="H304" s="8">
        <v>74</v>
      </c>
      <c r="I304" s="1">
        <v>141</v>
      </c>
      <c r="J304" s="1">
        <v>140</v>
      </c>
      <c r="K304" s="1">
        <v>54</v>
      </c>
      <c r="L304" s="1">
        <v>20</v>
      </c>
      <c r="M304" s="1">
        <v>39</v>
      </c>
      <c r="N304" s="1">
        <v>32</v>
      </c>
      <c r="O304" s="1">
        <v>2</v>
      </c>
      <c r="P304" s="1">
        <v>67</v>
      </c>
      <c r="Q304" s="13">
        <v>2</v>
      </c>
    </row>
    <row r="305" spans="4:17" x14ac:dyDescent="0.2">
      <c r="D305" s="104"/>
      <c r="E305" s="5" t="s">
        <v>45</v>
      </c>
      <c r="F305" s="6"/>
      <c r="G305" s="7">
        <v>239</v>
      </c>
      <c r="H305" s="8">
        <v>55</v>
      </c>
      <c r="I305" s="1">
        <v>117</v>
      </c>
      <c r="J305" s="1">
        <v>104</v>
      </c>
      <c r="K305" s="1">
        <v>35</v>
      </c>
      <c r="L305" s="1">
        <v>15</v>
      </c>
      <c r="M305" s="1">
        <v>31</v>
      </c>
      <c r="N305" s="1">
        <v>20</v>
      </c>
      <c r="O305" s="1">
        <v>0</v>
      </c>
      <c r="P305" s="1">
        <v>48</v>
      </c>
      <c r="Q305" s="13">
        <v>5</v>
      </c>
    </row>
    <row r="306" spans="4:17" x14ac:dyDescent="0.2">
      <c r="D306" s="104"/>
      <c r="E306" s="5" t="s">
        <v>46</v>
      </c>
      <c r="F306" s="6"/>
      <c r="G306" s="7">
        <v>164</v>
      </c>
      <c r="H306" s="8">
        <v>25</v>
      </c>
      <c r="I306" s="1">
        <v>67</v>
      </c>
      <c r="J306" s="1">
        <v>59</v>
      </c>
      <c r="K306" s="1">
        <v>26</v>
      </c>
      <c r="L306" s="1">
        <v>4</v>
      </c>
      <c r="M306" s="1">
        <v>16</v>
      </c>
      <c r="N306" s="1">
        <v>5</v>
      </c>
      <c r="O306" s="1">
        <v>1</v>
      </c>
      <c r="P306" s="1">
        <v>45</v>
      </c>
      <c r="Q306" s="13">
        <v>4</v>
      </c>
    </row>
    <row r="307" spans="4:17" x14ac:dyDescent="0.2">
      <c r="D307" s="104"/>
      <c r="E307" s="5" t="s">
        <v>47</v>
      </c>
      <c r="F307" s="6"/>
      <c r="G307" s="7">
        <v>143</v>
      </c>
      <c r="H307" s="8">
        <v>31</v>
      </c>
      <c r="I307" s="1">
        <v>71</v>
      </c>
      <c r="J307" s="1">
        <v>51</v>
      </c>
      <c r="K307" s="1">
        <v>10</v>
      </c>
      <c r="L307" s="1">
        <v>3</v>
      </c>
      <c r="M307" s="1">
        <v>17</v>
      </c>
      <c r="N307" s="1">
        <v>6</v>
      </c>
      <c r="O307" s="1">
        <v>1</v>
      </c>
      <c r="P307" s="1">
        <v>41</v>
      </c>
      <c r="Q307" s="13">
        <v>2</v>
      </c>
    </row>
    <row r="308" spans="4:17" x14ac:dyDescent="0.2">
      <c r="D308" s="104"/>
      <c r="E308" s="5" t="s">
        <v>48</v>
      </c>
      <c r="F308" s="6"/>
      <c r="G308" s="7">
        <v>57</v>
      </c>
      <c r="H308" s="8">
        <v>8</v>
      </c>
      <c r="I308" s="1">
        <v>23</v>
      </c>
      <c r="J308" s="1">
        <v>16</v>
      </c>
      <c r="K308" s="1">
        <v>3</v>
      </c>
      <c r="L308" s="1">
        <v>2</v>
      </c>
      <c r="M308" s="1">
        <v>1</v>
      </c>
      <c r="N308" s="1">
        <v>2</v>
      </c>
      <c r="O308" s="1">
        <v>0</v>
      </c>
      <c r="P308" s="1">
        <v>19</v>
      </c>
      <c r="Q308" s="13">
        <v>0</v>
      </c>
    </row>
    <row r="309" spans="4:17" x14ac:dyDescent="0.2">
      <c r="D309" s="104"/>
      <c r="E309" s="5" t="s">
        <v>49</v>
      </c>
      <c r="F309" s="6"/>
      <c r="G309" s="7">
        <v>12</v>
      </c>
      <c r="H309" s="8">
        <v>0</v>
      </c>
      <c r="I309" s="1">
        <v>6</v>
      </c>
      <c r="J309" s="1">
        <v>6</v>
      </c>
      <c r="K309" s="1">
        <v>0</v>
      </c>
      <c r="L309" s="1">
        <v>0</v>
      </c>
      <c r="M309" s="1">
        <v>1</v>
      </c>
      <c r="N309" s="1">
        <v>0</v>
      </c>
      <c r="O309" s="1">
        <v>0</v>
      </c>
      <c r="P309" s="1">
        <v>3</v>
      </c>
      <c r="Q309" s="13">
        <v>0</v>
      </c>
    </row>
    <row r="310" spans="4:17" x14ac:dyDescent="0.2">
      <c r="D310" s="103" t="s">
        <v>50</v>
      </c>
      <c r="E310" s="24" t="s">
        <v>35</v>
      </c>
      <c r="F310" s="22"/>
      <c r="G310" s="23">
        <v>151</v>
      </c>
      <c r="H310" s="30">
        <v>15</v>
      </c>
      <c r="I310" s="4">
        <v>75</v>
      </c>
      <c r="J310" s="4">
        <v>36</v>
      </c>
      <c r="K310" s="4">
        <v>10</v>
      </c>
      <c r="L310" s="4">
        <v>4</v>
      </c>
      <c r="M310" s="4">
        <v>16</v>
      </c>
      <c r="N310" s="4">
        <v>24</v>
      </c>
      <c r="O310" s="4">
        <v>0</v>
      </c>
      <c r="P310" s="4">
        <v>50</v>
      </c>
      <c r="Q310" s="34">
        <v>3</v>
      </c>
    </row>
    <row r="311" spans="4:17" x14ac:dyDescent="0.2">
      <c r="D311" s="104"/>
      <c r="E311" s="5" t="s">
        <v>36</v>
      </c>
      <c r="F311" s="6"/>
      <c r="G311" s="7">
        <v>219</v>
      </c>
      <c r="H311" s="8">
        <v>47</v>
      </c>
      <c r="I311" s="1">
        <v>97</v>
      </c>
      <c r="J311" s="1">
        <v>63</v>
      </c>
      <c r="K311" s="1">
        <v>16</v>
      </c>
      <c r="L311" s="1">
        <v>17</v>
      </c>
      <c r="M311" s="1">
        <v>22</v>
      </c>
      <c r="N311" s="1">
        <v>31</v>
      </c>
      <c r="O311" s="1">
        <v>0</v>
      </c>
      <c r="P311" s="1">
        <v>61</v>
      </c>
      <c r="Q311" s="13">
        <v>3</v>
      </c>
    </row>
    <row r="312" spans="4:17" x14ac:dyDescent="0.2">
      <c r="D312" s="104"/>
      <c r="E312" s="5" t="s">
        <v>37</v>
      </c>
      <c r="F312" s="6"/>
      <c r="G312" s="7">
        <v>186</v>
      </c>
      <c r="H312" s="8">
        <v>44</v>
      </c>
      <c r="I312" s="1">
        <v>93</v>
      </c>
      <c r="J312" s="1">
        <v>59</v>
      </c>
      <c r="K312" s="1">
        <v>20</v>
      </c>
      <c r="L312" s="1">
        <v>10</v>
      </c>
      <c r="M312" s="1">
        <v>17</v>
      </c>
      <c r="N312" s="1">
        <v>16</v>
      </c>
      <c r="O312" s="1">
        <v>0</v>
      </c>
      <c r="P312" s="1">
        <v>42</v>
      </c>
      <c r="Q312" s="13">
        <v>0</v>
      </c>
    </row>
    <row r="313" spans="4:17" x14ac:dyDescent="0.2">
      <c r="D313" s="104"/>
      <c r="E313" s="5" t="s">
        <v>38</v>
      </c>
      <c r="F313" s="6"/>
      <c r="G313" s="7">
        <v>302</v>
      </c>
      <c r="H313" s="8">
        <v>84</v>
      </c>
      <c r="I313" s="1">
        <v>160</v>
      </c>
      <c r="J313" s="1">
        <v>120</v>
      </c>
      <c r="K313" s="1">
        <v>37</v>
      </c>
      <c r="L313" s="1">
        <v>22</v>
      </c>
      <c r="M313" s="1">
        <v>29</v>
      </c>
      <c r="N313" s="1">
        <v>33</v>
      </c>
      <c r="O313" s="1">
        <v>0</v>
      </c>
      <c r="P313" s="1">
        <v>47</v>
      </c>
      <c r="Q313" s="13">
        <v>0</v>
      </c>
    </row>
    <row r="314" spans="4:17" x14ac:dyDescent="0.2">
      <c r="D314" s="104"/>
      <c r="E314" s="5" t="s">
        <v>39</v>
      </c>
      <c r="F314" s="6"/>
      <c r="G314" s="7">
        <v>249</v>
      </c>
      <c r="H314" s="8">
        <v>70</v>
      </c>
      <c r="I314" s="1">
        <v>109</v>
      </c>
      <c r="J314" s="1">
        <v>97</v>
      </c>
      <c r="K314" s="1">
        <v>22</v>
      </c>
      <c r="L314" s="1">
        <v>15</v>
      </c>
      <c r="M314" s="1">
        <v>28</v>
      </c>
      <c r="N314" s="1">
        <v>26</v>
      </c>
      <c r="O314" s="1">
        <v>3</v>
      </c>
      <c r="P314" s="1">
        <v>48</v>
      </c>
      <c r="Q314" s="13">
        <v>3</v>
      </c>
    </row>
    <row r="315" spans="4:17" x14ac:dyDescent="0.2">
      <c r="D315" s="104"/>
      <c r="E315" s="5" t="s">
        <v>40</v>
      </c>
      <c r="F315" s="6"/>
      <c r="G315" s="7">
        <v>333</v>
      </c>
      <c r="H315" s="8">
        <v>94</v>
      </c>
      <c r="I315" s="1">
        <v>175</v>
      </c>
      <c r="J315" s="1">
        <v>151</v>
      </c>
      <c r="K315" s="1">
        <v>28</v>
      </c>
      <c r="L315" s="1">
        <v>23</v>
      </c>
      <c r="M315" s="1">
        <v>31</v>
      </c>
      <c r="N315" s="1">
        <v>26</v>
      </c>
      <c r="O315" s="1">
        <v>1</v>
      </c>
      <c r="P315" s="1">
        <v>59</v>
      </c>
      <c r="Q315" s="13">
        <v>0</v>
      </c>
    </row>
    <row r="316" spans="4:17" x14ac:dyDescent="0.2">
      <c r="D316" s="104"/>
      <c r="E316" s="5" t="s">
        <v>41</v>
      </c>
      <c r="F316" s="6"/>
      <c r="G316" s="7">
        <v>260</v>
      </c>
      <c r="H316" s="8">
        <v>67</v>
      </c>
      <c r="I316" s="1">
        <v>124</v>
      </c>
      <c r="J316" s="1">
        <v>128</v>
      </c>
      <c r="K316" s="1">
        <v>19</v>
      </c>
      <c r="L316" s="1">
        <v>14</v>
      </c>
      <c r="M316" s="1">
        <v>30</v>
      </c>
      <c r="N316" s="1">
        <v>21</v>
      </c>
      <c r="O316" s="1">
        <v>0</v>
      </c>
      <c r="P316" s="1">
        <v>48</v>
      </c>
      <c r="Q316" s="13">
        <v>2</v>
      </c>
    </row>
    <row r="317" spans="4:17" x14ac:dyDescent="0.2">
      <c r="D317" s="104"/>
      <c r="E317" s="5" t="s">
        <v>42</v>
      </c>
      <c r="F317" s="6"/>
      <c r="G317" s="7">
        <v>228</v>
      </c>
      <c r="H317" s="8">
        <v>64</v>
      </c>
      <c r="I317" s="1">
        <v>110</v>
      </c>
      <c r="J317" s="1">
        <v>112</v>
      </c>
      <c r="K317" s="1">
        <v>25</v>
      </c>
      <c r="L317" s="1">
        <v>12</v>
      </c>
      <c r="M317" s="1">
        <v>19</v>
      </c>
      <c r="N317" s="1">
        <v>16</v>
      </c>
      <c r="O317" s="1">
        <v>1</v>
      </c>
      <c r="P317" s="1">
        <v>44</v>
      </c>
      <c r="Q317" s="13">
        <v>0</v>
      </c>
    </row>
    <row r="318" spans="4:17" x14ac:dyDescent="0.2">
      <c r="D318" s="104"/>
      <c r="E318" s="5" t="s">
        <v>43</v>
      </c>
      <c r="F318" s="6"/>
      <c r="G318" s="7">
        <v>249</v>
      </c>
      <c r="H318" s="8">
        <v>61</v>
      </c>
      <c r="I318" s="1">
        <v>124</v>
      </c>
      <c r="J318" s="1">
        <v>98</v>
      </c>
      <c r="K318" s="1">
        <v>22</v>
      </c>
      <c r="L318" s="1">
        <v>13</v>
      </c>
      <c r="M318" s="1">
        <v>25</v>
      </c>
      <c r="N318" s="1">
        <v>15</v>
      </c>
      <c r="O318" s="1">
        <v>1</v>
      </c>
      <c r="P318" s="1">
        <v>57</v>
      </c>
      <c r="Q318" s="13">
        <v>0</v>
      </c>
    </row>
    <row r="319" spans="4:17" x14ac:dyDescent="0.2">
      <c r="D319" s="104"/>
      <c r="E319" s="5" t="s">
        <v>44</v>
      </c>
      <c r="F319" s="6"/>
      <c r="G319" s="7">
        <v>347</v>
      </c>
      <c r="H319" s="8">
        <v>67</v>
      </c>
      <c r="I319" s="1">
        <v>197</v>
      </c>
      <c r="J319" s="1">
        <v>141</v>
      </c>
      <c r="K319" s="1">
        <v>21</v>
      </c>
      <c r="L319" s="1">
        <v>8</v>
      </c>
      <c r="M319" s="1">
        <v>52</v>
      </c>
      <c r="N319" s="1">
        <v>10</v>
      </c>
      <c r="O319" s="1">
        <v>1</v>
      </c>
      <c r="P319" s="1">
        <v>72</v>
      </c>
      <c r="Q319" s="13">
        <v>4</v>
      </c>
    </row>
    <row r="320" spans="4:17" x14ac:dyDescent="0.2">
      <c r="D320" s="104"/>
      <c r="E320" s="5" t="s">
        <v>45</v>
      </c>
      <c r="F320" s="6"/>
      <c r="G320" s="7">
        <v>303</v>
      </c>
      <c r="H320" s="8">
        <v>55</v>
      </c>
      <c r="I320" s="1">
        <v>179</v>
      </c>
      <c r="J320" s="1">
        <v>127</v>
      </c>
      <c r="K320" s="1">
        <v>26</v>
      </c>
      <c r="L320" s="1">
        <v>3</v>
      </c>
      <c r="M320" s="1">
        <v>49</v>
      </c>
      <c r="N320" s="1">
        <v>4</v>
      </c>
      <c r="O320" s="1">
        <v>0</v>
      </c>
      <c r="P320" s="1">
        <v>64</v>
      </c>
      <c r="Q320" s="13">
        <v>3</v>
      </c>
    </row>
    <row r="321" spans="2:17" x14ac:dyDescent="0.2">
      <c r="D321" s="104"/>
      <c r="E321" s="5" t="s">
        <v>46</v>
      </c>
      <c r="F321" s="6"/>
      <c r="G321" s="7">
        <v>175</v>
      </c>
      <c r="H321" s="8">
        <v>19</v>
      </c>
      <c r="I321" s="1">
        <v>91</v>
      </c>
      <c r="J321" s="1">
        <v>54</v>
      </c>
      <c r="K321" s="1">
        <v>3</v>
      </c>
      <c r="L321" s="1">
        <v>2</v>
      </c>
      <c r="M321" s="1">
        <v>22</v>
      </c>
      <c r="N321" s="1">
        <v>0</v>
      </c>
      <c r="O321" s="1">
        <v>0</v>
      </c>
      <c r="P321" s="1">
        <v>46</v>
      </c>
      <c r="Q321" s="13">
        <v>5</v>
      </c>
    </row>
    <row r="322" spans="2:17" x14ac:dyDescent="0.2">
      <c r="D322" s="104"/>
      <c r="E322" s="5" t="s">
        <v>47</v>
      </c>
      <c r="F322" s="6"/>
      <c r="G322" s="7">
        <v>260</v>
      </c>
      <c r="H322" s="8">
        <v>28</v>
      </c>
      <c r="I322" s="1">
        <v>122</v>
      </c>
      <c r="J322" s="1">
        <v>88</v>
      </c>
      <c r="K322" s="1">
        <v>7</v>
      </c>
      <c r="L322" s="1">
        <v>6</v>
      </c>
      <c r="M322" s="1">
        <v>31</v>
      </c>
      <c r="N322" s="1">
        <v>3</v>
      </c>
      <c r="O322" s="1">
        <v>0</v>
      </c>
      <c r="P322" s="1">
        <v>85</v>
      </c>
      <c r="Q322" s="13">
        <v>2</v>
      </c>
    </row>
    <row r="323" spans="2:17" x14ac:dyDescent="0.2">
      <c r="D323" s="104"/>
      <c r="E323" s="5" t="s">
        <v>48</v>
      </c>
      <c r="F323" s="6"/>
      <c r="G323" s="7">
        <v>102</v>
      </c>
      <c r="H323" s="8">
        <v>11</v>
      </c>
      <c r="I323" s="1">
        <v>40</v>
      </c>
      <c r="J323" s="1">
        <v>27</v>
      </c>
      <c r="K323" s="1">
        <v>3</v>
      </c>
      <c r="L323" s="1">
        <v>0</v>
      </c>
      <c r="M323" s="1">
        <v>7</v>
      </c>
      <c r="N323" s="1">
        <v>0</v>
      </c>
      <c r="O323" s="1">
        <v>1</v>
      </c>
      <c r="P323" s="1">
        <v>43</v>
      </c>
      <c r="Q323" s="13">
        <v>2</v>
      </c>
    </row>
    <row r="324" spans="2:17" x14ac:dyDescent="0.2">
      <c r="D324" s="105"/>
      <c r="E324" s="55" t="s">
        <v>49</v>
      </c>
      <c r="F324" s="58"/>
      <c r="G324" s="53">
        <v>28</v>
      </c>
      <c r="H324" s="66">
        <v>2</v>
      </c>
      <c r="I324" s="26">
        <v>13</v>
      </c>
      <c r="J324" s="26">
        <v>8</v>
      </c>
      <c r="K324" s="26">
        <v>0</v>
      </c>
      <c r="L324" s="26">
        <v>0</v>
      </c>
      <c r="M324" s="26">
        <v>1</v>
      </c>
      <c r="N324" s="26">
        <v>0</v>
      </c>
      <c r="O324" s="26">
        <v>1</v>
      </c>
      <c r="P324" s="26">
        <v>10</v>
      </c>
      <c r="Q324" s="70">
        <v>0</v>
      </c>
    </row>
    <row r="326" spans="2:17" x14ac:dyDescent="0.2">
      <c r="B326" s="47" t="str">
        <f xml:space="preserve"> HYPERLINK("#'目次'!B14", "[8]")</f>
        <v>[8]</v>
      </c>
      <c r="C326" s="31" t="s">
        <v>125</v>
      </c>
    </row>
    <row r="327" spans="2:17" x14ac:dyDescent="0.2">
      <c r="C327" s="89" t="s">
        <v>57</v>
      </c>
    </row>
    <row r="329" spans="2:17" x14ac:dyDescent="0.2">
      <c r="C329" s="31" t="s">
        <v>13</v>
      </c>
    </row>
    <row r="330" spans="2:17" ht="36" x14ac:dyDescent="0.2">
      <c r="D330" s="99"/>
      <c r="E330" s="100"/>
      <c r="F330" s="100"/>
      <c r="G330" s="41" t="s">
        <v>14</v>
      </c>
      <c r="H330" s="42" t="s">
        <v>126</v>
      </c>
      <c r="I330" s="16" t="s">
        <v>127</v>
      </c>
      <c r="J330" s="16" t="s">
        <v>128</v>
      </c>
      <c r="K330" s="46" t="s">
        <v>24</v>
      </c>
    </row>
    <row r="331" spans="2:17" x14ac:dyDescent="0.2">
      <c r="D331" s="101"/>
      <c r="E331" s="102"/>
      <c r="F331" s="102"/>
      <c r="G331" s="44"/>
      <c r="H331" s="48"/>
      <c r="I331" s="17"/>
      <c r="J331" s="17"/>
      <c r="K331" s="43"/>
    </row>
    <row r="332" spans="2:17" x14ac:dyDescent="0.2">
      <c r="D332" s="52"/>
      <c r="E332" s="59" t="s">
        <v>14</v>
      </c>
      <c r="F332" s="54"/>
      <c r="G332" s="45">
        <v>6493</v>
      </c>
      <c r="H332" s="20">
        <v>349</v>
      </c>
      <c r="I332" s="20">
        <v>684</v>
      </c>
      <c r="J332" s="20">
        <v>5400</v>
      </c>
      <c r="K332" s="61">
        <v>60</v>
      </c>
    </row>
    <row r="333" spans="2:17" x14ac:dyDescent="0.2">
      <c r="D333" s="103" t="s">
        <v>25</v>
      </c>
      <c r="E333" s="24" t="s">
        <v>26</v>
      </c>
      <c r="F333" s="22"/>
      <c r="G333" s="23">
        <v>1606</v>
      </c>
      <c r="H333" s="30">
        <v>20</v>
      </c>
      <c r="I333" s="4">
        <v>135</v>
      </c>
      <c r="J333" s="4">
        <v>1445</v>
      </c>
      <c r="K333" s="34">
        <v>6</v>
      </c>
    </row>
    <row r="334" spans="2:17" x14ac:dyDescent="0.2">
      <c r="D334" s="104"/>
      <c r="E334" s="5" t="s">
        <v>27</v>
      </c>
      <c r="F334" s="6"/>
      <c r="G334" s="7">
        <v>1245</v>
      </c>
      <c r="H334" s="8">
        <v>30</v>
      </c>
      <c r="I334" s="1">
        <v>85</v>
      </c>
      <c r="J334" s="1">
        <v>1117</v>
      </c>
      <c r="K334" s="13">
        <v>13</v>
      </c>
    </row>
    <row r="335" spans="2:17" x14ac:dyDescent="0.2">
      <c r="D335" s="104"/>
      <c r="E335" s="5" t="s">
        <v>28</v>
      </c>
      <c r="F335" s="6"/>
      <c r="G335" s="7">
        <v>1001</v>
      </c>
      <c r="H335" s="8">
        <v>39</v>
      </c>
      <c r="I335" s="1">
        <v>99</v>
      </c>
      <c r="J335" s="1">
        <v>852</v>
      </c>
      <c r="K335" s="13">
        <v>11</v>
      </c>
    </row>
    <row r="336" spans="2:17" x14ac:dyDescent="0.2">
      <c r="D336" s="104"/>
      <c r="E336" s="5" t="s">
        <v>29</v>
      </c>
      <c r="F336" s="6"/>
      <c r="G336" s="7">
        <v>689</v>
      </c>
      <c r="H336" s="8">
        <v>52</v>
      </c>
      <c r="I336" s="1">
        <v>86</v>
      </c>
      <c r="J336" s="1">
        <v>543</v>
      </c>
      <c r="K336" s="13">
        <v>8</v>
      </c>
    </row>
    <row r="337" spans="4:11" x14ac:dyDescent="0.2">
      <c r="D337" s="104"/>
      <c r="E337" s="5" t="s">
        <v>30</v>
      </c>
      <c r="F337" s="6"/>
      <c r="G337" s="7">
        <v>578</v>
      </c>
      <c r="H337" s="8">
        <v>47</v>
      </c>
      <c r="I337" s="1">
        <v>87</v>
      </c>
      <c r="J337" s="1">
        <v>439</v>
      </c>
      <c r="K337" s="13">
        <v>5</v>
      </c>
    </row>
    <row r="338" spans="4:11" x14ac:dyDescent="0.2">
      <c r="D338" s="104"/>
      <c r="E338" s="5" t="s">
        <v>31</v>
      </c>
      <c r="F338" s="6"/>
      <c r="G338" s="7">
        <v>532</v>
      </c>
      <c r="H338" s="8">
        <v>75</v>
      </c>
      <c r="I338" s="1">
        <v>98</v>
      </c>
      <c r="J338" s="1">
        <v>356</v>
      </c>
      <c r="K338" s="13">
        <v>3</v>
      </c>
    </row>
    <row r="339" spans="4:11" x14ac:dyDescent="0.2">
      <c r="D339" s="104"/>
      <c r="E339" s="5" t="s">
        <v>32</v>
      </c>
      <c r="F339" s="6"/>
      <c r="G339" s="7">
        <v>277</v>
      </c>
      <c r="H339" s="8">
        <v>40</v>
      </c>
      <c r="I339" s="1">
        <v>50</v>
      </c>
      <c r="J339" s="1">
        <v>182</v>
      </c>
      <c r="K339" s="13">
        <v>5</v>
      </c>
    </row>
    <row r="340" spans="4:11" x14ac:dyDescent="0.2">
      <c r="D340" s="104"/>
      <c r="E340" s="5" t="s">
        <v>33</v>
      </c>
      <c r="F340" s="6"/>
      <c r="G340" s="7">
        <v>103</v>
      </c>
      <c r="H340" s="8">
        <v>32</v>
      </c>
      <c r="I340" s="1">
        <v>14</v>
      </c>
      <c r="J340" s="1">
        <v>56</v>
      </c>
      <c r="K340" s="13">
        <v>1</v>
      </c>
    </row>
    <row r="341" spans="4:11" x14ac:dyDescent="0.2">
      <c r="D341" s="103" t="s">
        <v>34</v>
      </c>
      <c r="E341" s="24" t="s">
        <v>35</v>
      </c>
      <c r="F341" s="22"/>
      <c r="G341" s="23">
        <v>173</v>
      </c>
      <c r="H341" s="30">
        <v>9</v>
      </c>
      <c r="I341" s="4">
        <v>29</v>
      </c>
      <c r="J341" s="4">
        <v>133</v>
      </c>
      <c r="K341" s="34">
        <v>2</v>
      </c>
    </row>
    <row r="342" spans="4:11" x14ac:dyDescent="0.2">
      <c r="D342" s="104"/>
      <c r="E342" s="5" t="s">
        <v>36</v>
      </c>
      <c r="F342" s="6"/>
      <c r="G342" s="7">
        <v>194</v>
      </c>
      <c r="H342" s="8">
        <v>13</v>
      </c>
      <c r="I342" s="1">
        <v>34</v>
      </c>
      <c r="J342" s="1">
        <v>144</v>
      </c>
      <c r="K342" s="13">
        <v>3</v>
      </c>
    </row>
    <row r="343" spans="4:11" x14ac:dyDescent="0.2">
      <c r="D343" s="104"/>
      <c r="E343" s="5" t="s">
        <v>37</v>
      </c>
      <c r="F343" s="6"/>
      <c r="G343" s="7">
        <v>194</v>
      </c>
      <c r="H343" s="8">
        <v>19</v>
      </c>
      <c r="I343" s="1">
        <v>33</v>
      </c>
      <c r="J343" s="1">
        <v>142</v>
      </c>
      <c r="K343" s="13">
        <v>0</v>
      </c>
    </row>
    <row r="344" spans="4:11" x14ac:dyDescent="0.2">
      <c r="D344" s="104"/>
      <c r="E344" s="5" t="s">
        <v>38</v>
      </c>
      <c r="F344" s="6"/>
      <c r="G344" s="7">
        <v>288</v>
      </c>
      <c r="H344" s="8">
        <v>34</v>
      </c>
      <c r="I344" s="1">
        <v>55</v>
      </c>
      <c r="J344" s="1">
        <v>198</v>
      </c>
      <c r="K344" s="13">
        <v>1</v>
      </c>
    </row>
    <row r="345" spans="4:11" x14ac:dyDescent="0.2">
      <c r="D345" s="104"/>
      <c r="E345" s="5" t="s">
        <v>39</v>
      </c>
      <c r="F345" s="6"/>
      <c r="G345" s="7">
        <v>287</v>
      </c>
      <c r="H345" s="8">
        <v>40</v>
      </c>
      <c r="I345" s="1">
        <v>44</v>
      </c>
      <c r="J345" s="1">
        <v>200</v>
      </c>
      <c r="K345" s="13">
        <v>3</v>
      </c>
    </row>
    <row r="346" spans="4:11" x14ac:dyDescent="0.2">
      <c r="D346" s="104"/>
      <c r="E346" s="5" t="s">
        <v>40</v>
      </c>
      <c r="F346" s="6"/>
      <c r="G346" s="7">
        <v>300</v>
      </c>
      <c r="H346" s="8">
        <v>36</v>
      </c>
      <c r="I346" s="1">
        <v>45</v>
      </c>
      <c r="J346" s="1">
        <v>218</v>
      </c>
      <c r="K346" s="13">
        <v>1</v>
      </c>
    </row>
    <row r="347" spans="4:11" x14ac:dyDescent="0.2">
      <c r="D347" s="104"/>
      <c r="E347" s="5" t="s">
        <v>41</v>
      </c>
      <c r="F347" s="6"/>
      <c r="G347" s="7">
        <v>246</v>
      </c>
      <c r="H347" s="8">
        <v>17</v>
      </c>
      <c r="I347" s="1">
        <v>34</v>
      </c>
      <c r="J347" s="1">
        <v>193</v>
      </c>
      <c r="K347" s="13">
        <v>2</v>
      </c>
    </row>
    <row r="348" spans="4:11" x14ac:dyDescent="0.2">
      <c r="D348" s="104"/>
      <c r="E348" s="5" t="s">
        <v>42</v>
      </c>
      <c r="F348" s="6"/>
      <c r="G348" s="7">
        <v>244</v>
      </c>
      <c r="H348" s="8">
        <v>29</v>
      </c>
      <c r="I348" s="1">
        <v>26</v>
      </c>
      <c r="J348" s="1">
        <v>186</v>
      </c>
      <c r="K348" s="13">
        <v>3</v>
      </c>
    </row>
    <row r="349" spans="4:11" x14ac:dyDescent="0.2">
      <c r="D349" s="104"/>
      <c r="E349" s="5" t="s">
        <v>43</v>
      </c>
      <c r="F349" s="6"/>
      <c r="G349" s="7">
        <v>247</v>
      </c>
      <c r="H349" s="8">
        <v>17</v>
      </c>
      <c r="I349" s="1">
        <v>22</v>
      </c>
      <c r="J349" s="1">
        <v>205</v>
      </c>
      <c r="K349" s="13">
        <v>3</v>
      </c>
    </row>
    <row r="350" spans="4:11" x14ac:dyDescent="0.2">
      <c r="D350" s="104"/>
      <c r="E350" s="5" t="s">
        <v>44</v>
      </c>
      <c r="F350" s="6"/>
      <c r="G350" s="7">
        <v>313</v>
      </c>
      <c r="H350" s="8">
        <v>28</v>
      </c>
      <c r="I350" s="1">
        <v>31</v>
      </c>
      <c r="J350" s="1">
        <v>253</v>
      </c>
      <c r="K350" s="13">
        <v>1</v>
      </c>
    </row>
    <row r="351" spans="4:11" x14ac:dyDescent="0.2">
      <c r="D351" s="104"/>
      <c r="E351" s="5" t="s">
        <v>45</v>
      </c>
      <c r="F351" s="6"/>
      <c r="G351" s="7">
        <v>239</v>
      </c>
      <c r="H351" s="8">
        <v>19</v>
      </c>
      <c r="I351" s="1">
        <v>26</v>
      </c>
      <c r="J351" s="1">
        <v>186</v>
      </c>
      <c r="K351" s="13">
        <v>8</v>
      </c>
    </row>
    <row r="352" spans="4:11" x14ac:dyDescent="0.2">
      <c r="D352" s="104"/>
      <c r="E352" s="5" t="s">
        <v>46</v>
      </c>
      <c r="F352" s="6"/>
      <c r="G352" s="7">
        <v>164</v>
      </c>
      <c r="H352" s="8">
        <v>11</v>
      </c>
      <c r="I352" s="1">
        <v>10</v>
      </c>
      <c r="J352" s="1">
        <v>140</v>
      </c>
      <c r="K352" s="13">
        <v>3</v>
      </c>
    </row>
    <row r="353" spans="4:11" x14ac:dyDescent="0.2">
      <c r="D353" s="104"/>
      <c r="E353" s="5" t="s">
        <v>47</v>
      </c>
      <c r="F353" s="6"/>
      <c r="G353" s="7">
        <v>143</v>
      </c>
      <c r="H353" s="8">
        <v>5</v>
      </c>
      <c r="I353" s="1">
        <v>7</v>
      </c>
      <c r="J353" s="1">
        <v>128</v>
      </c>
      <c r="K353" s="13">
        <v>3</v>
      </c>
    </row>
    <row r="354" spans="4:11" x14ac:dyDescent="0.2">
      <c r="D354" s="104"/>
      <c r="E354" s="5" t="s">
        <v>48</v>
      </c>
      <c r="F354" s="6"/>
      <c r="G354" s="7">
        <v>57</v>
      </c>
      <c r="H354" s="8">
        <v>0</v>
      </c>
      <c r="I354" s="1">
        <v>1</v>
      </c>
      <c r="J354" s="1">
        <v>56</v>
      </c>
      <c r="K354" s="13">
        <v>0</v>
      </c>
    </row>
    <row r="355" spans="4:11" x14ac:dyDescent="0.2">
      <c r="D355" s="104"/>
      <c r="E355" s="5" t="s">
        <v>49</v>
      </c>
      <c r="F355" s="6"/>
      <c r="G355" s="7">
        <v>12</v>
      </c>
      <c r="H355" s="8">
        <v>0</v>
      </c>
      <c r="I355" s="1">
        <v>0</v>
      </c>
      <c r="J355" s="1">
        <v>12</v>
      </c>
      <c r="K355" s="13">
        <v>0</v>
      </c>
    </row>
    <row r="356" spans="4:11" x14ac:dyDescent="0.2">
      <c r="D356" s="103" t="s">
        <v>50</v>
      </c>
      <c r="E356" s="24" t="s">
        <v>35</v>
      </c>
      <c r="F356" s="22"/>
      <c r="G356" s="23">
        <v>151</v>
      </c>
      <c r="H356" s="30">
        <v>0</v>
      </c>
      <c r="I356" s="4">
        <v>18</v>
      </c>
      <c r="J356" s="4">
        <v>131</v>
      </c>
      <c r="K356" s="34">
        <v>2</v>
      </c>
    </row>
    <row r="357" spans="4:11" x14ac:dyDescent="0.2">
      <c r="D357" s="104"/>
      <c r="E357" s="5" t="s">
        <v>36</v>
      </c>
      <c r="F357" s="6"/>
      <c r="G357" s="7">
        <v>219</v>
      </c>
      <c r="H357" s="8">
        <v>8</v>
      </c>
      <c r="I357" s="1">
        <v>22</v>
      </c>
      <c r="J357" s="1">
        <v>189</v>
      </c>
      <c r="K357" s="13">
        <v>0</v>
      </c>
    </row>
    <row r="358" spans="4:11" x14ac:dyDescent="0.2">
      <c r="D358" s="104"/>
      <c r="E358" s="5" t="s">
        <v>37</v>
      </c>
      <c r="F358" s="6"/>
      <c r="G358" s="7">
        <v>186</v>
      </c>
      <c r="H358" s="8">
        <v>9</v>
      </c>
      <c r="I358" s="1">
        <v>23</v>
      </c>
      <c r="J358" s="1">
        <v>154</v>
      </c>
      <c r="K358" s="13">
        <v>0</v>
      </c>
    </row>
    <row r="359" spans="4:11" x14ac:dyDescent="0.2">
      <c r="D359" s="104"/>
      <c r="E359" s="5" t="s">
        <v>38</v>
      </c>
      <c r="F359" s="6"/>
      <c r="G359" s="7">
        <v>302</v>
      </c>
      <c r="H359" s="8">
        <v>10</v>
      </c>
      <c r="I359" s="1">
        <v>45</v>
      </c>
      <c r="J359" s="1">
        <v>247</v>
      </c>
      <c r="K359" s="13">
        <v>0</v>
      </c>
    </row>
    <row r="360" spans="4:11" x14ac:dyDescent="0.2">
      <c r="D360" s="104"/>
      <c r="E360" s="5" t="s">
        <v>39</v>
      </c>
      <c r="F360" s="6"/>
      <c r="G360" s="7">
        <v>249</v>
      </c>
      <c r="H360" s="8">
        <v>8</v>
      </c>
      <c r="I360" s="1">
        <v>27</v>
      </c>
      <c r="J360" s="1">
        <v>213</v>
      </c>
      <c r="K360" s="13">
        <v>1</v>
      </c>
    </row>
    <row r="361" spans="4:11" x14ac:dyDescent="0.2">
      <c r="D361" s="104"/>
      <c r="E361" s="5" t="s">
        <v>40</v>
      </c>
      <c r="F361" s="6"/>
      <c r="G361" s="7">
        <v>333</v>
      </c>
      <c r="H361" s="8">
        <v>9</v>
      </c>
      <c r="I361" s="1">
        <v>45</v>
      </c>
      <c r="J361" s="1">
        <v>279</v>
      </c>
      <c r="K361" s="13">
        <v>0</v>
      </c>
    </row>
    <row r="362" spans="4:11" x14ac:dyDescent="0.2">
      <c r="D362" s="104"/>
      <c r="E362" s="5" t="s">
        <v>41</v>
      </c>
      <c r="F362" s="6"/>
      <c r="G362" s="7">
        <v>260</v>
      </c>
      <c r="H362" s="8">
        <v>3</v>
      </c>
      <c r="I362" s="1">
        <v>33</v>
      </c>
      <c r="J362" s="1">
        <v>222</v>
      </c>
      <c r="K362" s="13">
        <v>2</v>
      </c>
    </row>
    <row r="363" spans="4:11" x14ac:dyDescent="0.2">
      <c r="D363" s="104"/>
      <c r="E363" s="5" t="s">
        <v>42</v>
      </c>
      <c r="F363" s="6"/>
      <c r="G363" s="7">
        <v>228</v>
      </c>
      <c r="H363" s="8">
        <v>6</v>
      </c>
      <c r="I363" s="1">
        <v>19</v>
      </c>
      <c r="J363" s="1">
        <v>202</v>
      </c>
      <c r="K363" s="13">
        <v>1</v>
      </c>
    </row>
    <row r="364" spans="4:11" x14ac:dyDescent="0.2">
      <c r="D364" s="104"/>
      <c r="E364" s="5" t="s">
        <v>43</v>
      </c>
      <c r="F364" s="6"/>
      <c r="G364" s="7">
        <v>249</v>
      </c>
      <c r="H364" s="8">
        <v>6</v>
      </c>
      <c r="I364" s="1">
        <v>19</v>
      </c>
      <c r="J364" s="1">
        <v>223</v>
      </c>
      <c r="K364" s="13">
        <v>1</v>
      </c>
    </row>
    <row r="365" spans="4:11" x14ac:dyDescent="0.2">
      <c r="D365" s="104"/>
      <c r="E365" s="5" t="s">
        <v>44</v>
      </c>
      <c r="F365" s="6"/>
      <c r="G365" s="7">
        <v>347</v>
      </c>
      <c r="H365" s="8">
        <v>6</v>
      </c>
      <c r="I365" s="1">
        <v>17</v>
      </c>
      <c r="J365" s="1">
        <v>316</v>
      </c>
      <c r="K365" s="13">
        <v>8</v>
      </c>
    </row>
    <row r="366" spans="4:11" x14ac:dyDescent="0.2">
      <c r="D366" s="104"/>
      <c r="E366" s="5" t="s">
        <v>45</v>
      </c>
      <c r="F366" s="6"/>
      <c r="G366" s="7">
        <v>303</v>
      </c>
      <c r="H366" s="8">
        <v>3</v>
      </c>
      <c r="I366" s="1">
        <v>14</v>
      </c>
      <c r="J366" s="1">
        <v>282</v>
      </c>
      <c r="K366" s="13">
        <v>4</v>
      </c>
    </row>
    <row r="367" spans="4:11" x14ac:dyDescent="0.2">
      <c r="D367" s="104"/>
      <c r="E367" s="5" t="s">
        <v>46</v>
      </c>
      <c r="F367" s="6"/>
      <c r="G367" s="7">
        <v>175</v>
      </c>
      <c r="H367" s="8">
        <v>0</v>
      </c>
      <c r="I367" s="1">
        <v>3</v>
      </c>
      <c r="J367" s="1">
        <v>170</v>
      </c>
      <c r="K367" s="13">
        <v>2</v>
      </c>
    </row>
    <row r="368" spans="4:11" x14ac:dyDescent="0.2">
      <c r="D368" s="104"/>
      <c r="E368" s="5" t="s">
        <v>47</v>
      </c>
      <c r="F368" s="6"/>
      <c r="G368" s="7">
        <v>260</v>
      </c>
      <c r="H368" s="8">
        <v>2</v>
      </c>
      <c r="I368" s="1">
        <v>1</v>
      </c>
      <c r="J368" s="1">
        <v>253</v>
      </c>
      <c r="K368" s="13">
        <v>4</v>
      </c>
    </row>
    <row r="369" spans="2:11" x14ac:dyDescent="0.2">
      <c r="D369" s="104"/>
      <c r="E369" s="5" t="s">
        <v>48</v>
      </c>
      <c r="F369" s="6"/>
      <c r="G369" s="7">
        <v>102</v>
      </c>
      <c r="H369" s="8">
        <v>2</v>
      </c>
      <c r="I369" s="1">
        <v>1</v>
      </c>
      <c r="J369" s="1">
        <v>97</v>
      </c>
      <c r="K369" s="13">
        <v>2</v>
      </c>
    </row>
    <row r="370" spans="2:11" x14ac:dyDescent="0.2">
      <c r="D370" s="105"/>
      <c r="E370" s="55" t="s">
        <v>49</v>
      </c>
      <c r="F370" s="58"/>
      <c r="G370" s="53">
        <v>28</v>
      </c>
      <c r="H370" s="66">
        <v>0</v>
      </c>
      <c r="I370" s="26">
        <v>0</v>
      </c>
      <c r="J370" s="26">
        <v>28</v>
      </c>
      <c r="K370" s="70">
        <v>0</v>
      </c>
    </row>
    <row r="372" spans="2:11" x14ac:dyDescent="0.2">
      <c r="B372" s="47" t="str">
        <f xml:space="preserve"> HYPERLINK("#'目次'!B15", "[9]")</f>
        <v>[9]</v>
      </c>
      <c r="C372" s="31" t="s">
        <v>131</v>
      </c>
    </row>
    <row r="373" spans="2:11" x14ac:dyDescent="0.2">
      <c r="C373" s="89" t="s">
        <v>57</v>
      </c>
    </row>
    <row r="375" spans="2:11" x14ac:dyDescent="0.2">
      <c r="C375" s="31" t="s">
        <v>13</v>
      </c>
    </row>
    <row r="376" spans="2:11" ht="36" x14ac:dyDescent="0.2">
      <c r="D376" s="99"/>
      <c r="E376" s="100"/>
      <c r="F376" s="100"/>
      <c r="G376" s="41" t="s">
        <v>14</v>
      </c>
      <c r="H376" s="42" t="s">
        <v>126</v>
      </c>
      <c r="I376" s="16" t="s">
        <v>127</v>
      </c>
      <c r="J376" s="16" t="s">
        <v>128</v>
      </c>
      <c r="K376" s="46" t="s">
        <v>24</v>
      </c>
    </row>
    <row r="377" spans="2:11" x14ac:dyDescent="0.2">
      <c r="D377" s="101"/>
      <c r="E377" s="102"/>
      <c r="F377" s="102"/>
      <c r="G377" s="44"/>
      <c r="H377" s="48"/>
      <c r="I377" s="17"/>
      <c r="J377" s="17"/>
      <c r="K377" s="43"/>
    </row>
    <row r="378" spans="2:11" x14ac:dyDescent="0.2">
      <c r="D378" s="52"/>
      <c r="E378" s="59" t="s">
        <v>14</v>
      </c>
      <c r="F378" s="54"/>
      <c r="G378" s="45">
        <v>6493</v>
      </c>
      <c r="H378" s="20">
        <v>270</v>
      </c>
      <c r="I378" s="20">
        <v>622</v>
      </c>
      <c r="J378" s="20">
        <v>5544</v>
      </c>
      <c r="K378" s="61">
        <v>57</v>
      </c>
    </row>
    <row r="379" spans="2:11" x14ac:dyDescent="0.2">
      <c r="D379" s="103" t="s">
        <v>25</v>
      </c>
      <c r="E379" s="24" t="s">
        <v>26</v>
      </c>
      <c r="F379" s="22"/>
      <c r="G379" s="23">
        <v>1606</v>
      </c>
      <c r="H379" s="30">
        <v>20</v>
      </c>
      <c r="I379" s="4">
        <v>132</v>
      </c>
      <c r="J379" s="4">
        <v>1447</v>
      </c>
      <c r="K379" s="34">
        <v>7</v>
      </c>
    </row>
    <row r="380" spans="2:11" x14ac:dyDescent="0.2">
      <c r="D380" s="104"/>
      <c r="E380" s="5" t="s">
        <v>27</v>
      </c>
      <c r="F380" s="6"/>
      <c r="G380" s="7">
        <v>1245</v>
      </c>
      <c r="H380" s="8">
        <v>19</v>
      </c>
      <c r="I380" s="1">
        <v>81</v>
      </c>
      <c r="J380" s="1">
        <v>1132</v>
      </c>
      <c r="K380" s="13">
        <v>13</v>
      </c>
    </row>
    <row r="381" spans="2:11" x14ac:dyDescent="0.2">
      <c r="D381" s="104"/>
      <c r="E381" s="5" t="s">
        <v>28</v>
      </c>
      <c r="F381" s="6"/>
      <c r="G381" s="7">
        <v>1001</v>
      </c>
      <c r="H381" s="8">
        <v>28</v>
      </c>
      <c r="I381" s="1">
        <v>83</v>
      </c>
      <c r="J381" s="1">
        <v>882</v>
      </c>
      <c r="K381" s="13">
        <v>8</v>
      </c>
    </row>
    <row r="382" spans="2:11" x14ac:dyDescent="0.2">
      <c r="D382" s="104"/>
      <c r="E382" s="5" t="s">
        <v>29</v>
      </c>
      <c r="F382" s="6"/>
      <c r="G382" s="7">
        <v>689</v>
      </c>
      <c r="H382" s="8">
        <v>38</v>
      </c>
      <c r="I382" s="1">
        <v>78</v>
      </c>
      <c r="J382" s="1">
        <v>565</v>
      </c>
      <c r="K382" s="13">
        <v>8</v>
      </c>
    </row>
    <row r="383" spans="2:11" x14ac:dyDescent="0.2">
      <c r="D383" s="104"/>
      <c r="E383" s="5" t="s">
        <v>30</v>
      </c>
      <c r="F383" s="6"/>
      <c r="G383" s="7">
        <v>578</v>
      </c>
      <c r="H383" s="8">
        <v>46</v>
      </c>
      <c r="I383" s="1">
        <v>79</v>
      </c>
      <c r="J383" s="1">
        <v>450</v>
      </c>
      <c r="K383" s="13">
        <v>3</v>
      </c>
    </row>
    <row r="384" spans="2:11" x14ac:dyDescent="0.2">
      <c r="D384" s="104"/>
      <c r="E384" s="5" t="s">
        <v>31</v>
      </c>
      <c r="F384" s="6"/>
      <c r="G384" s="7">
        <v>532</v>
      </c>
      <c r="H384" s="8">
        <v>55</v>
      </c>
      <c r="I384" s="1">
        <v>77</v>
      </c>
      <c r="J384" s="1">
        <v>394</v>
      </c>
      <c r="K384" s="13">
        <v>6</v>
      </c>
    </row>
    <row r="385" spans="4:11" x14ac:dyDescent="0.2">
      <c r="D385" s="104"/>
      <c r="E385" s="5" t="s">
        <v>32</v>
      </c>
      <c r="F385" s="6"/>
      <c r="G385" s="7">
        <v>277</v>
      </c>
      <c r="H385" s="8">
        <v>33</v>
      </c>
      <c r="I385" s="1">
        <v>53</v>
      </c>
      <c r="J385" s="1">
        <v>189</v>
      </c>
      <c r="K385" s="13">
        <v>2</v>
      </c>
    </row>
    <row r="386" spans="4:11" x14ac:dyDescent="0.2">
      <c r="D386" s="104"/>
      <c r="E386" s="5" t="s">
        <v>33</v>
      </c>
      <c r="F386" s="6"/>
      <c r="G386" s="7">
        <v>103</v>
      </c>
      <c r="H386" s="8">
        <v>18</v>
      </c>
      <c r="I386" s="1">
        <v>17</v>
      </c>
      <c r="J386" s="1">
        <v>67</v>
      </c>
      <c r="K386" s="13">
        <v>1</v>
      </c>
    </row>
    <row r="387" spans="4:11" x14ac:dyDescent="0.2">
      <c r="D387" s="103" t="s">
        <v>34</v>
      </c>
      <c r="E387" s="24" t="s">
        <v>35</v>
      </c>
      <c r="F387" s="22"/>
      <c r="G387" s="23">
        <v>173</v>
      </c>
      <c r="H387" s="30">
        <v>8</v>
      </c>
      <c r="I387" s="4">
        <v>24</v>
      </c>
      <c r="J387" s="4">
        <v>140</v>
      </c>
      <c r="K387" s="34">
        <v>1</v>
      </c>
    </row>
    <row r="388" spans="4:11" x14ac:dyDescent="0.2">
      <c r="D388" s="104"/>
      <c r="E388" s="5" t="s">
        <v>36</v>
      </c>
      <c r="F388" s="6"/>
      <c r="G388" s="7">
        <v>194</v>
      </c>
      <c r="H388" s="8">
        <v>12</v>
      </c>
      <c r="I388" s="1">
        <v>31</v>
      </c>
      <c r="J388" s="1">
        <v>150</v>
      </c>
      <c r="K388" s="13">
        <v>1</v>
      </c>
    </row>
    <row r="389" spans="4:11" x14ac:dyDescent="0.2">
      <c r="D389" s="104"/>
      <c r="E389" s="5" t="s">
        <v>37</v>
      </c>
      <c r="F389" s="6"/>
      <c r="G389" s="7">
        <v>194</v>
      </c>
      <c r="H389" s="8">
        <v>18</v>
      </c>
      <c r="I389" s="1">
        <v>28</v>
      </c>
      <c r="J389" s="1">
        <v>146</v>
      </c>
      <c r="K389" s="13">
        <v>2</v>
      </c>
    </row>
    <row r="390" spans="4:11" x14ac:dyDescent="0.2">
      <c r="D390" s="104"/>
      <c r="E390" s="5" t="s">
        <v>38</v>
      </c>
      <c r="F390" s="6"/>
      <c r="G390" s="7">
        <v>288</v>
      </c>
      <c r="H390" s="8">
        <v>32</v>
      </c>
      <c r="I390" s="1">
        <v>43</v>
      </c>
      <c r="J390" s="1">
        <v>212</v>
      </c>
      <c r="K390" s="13">
        <v>1</v>
      </c>
    </row>
    <row r="391" spans="4:11" x14ac:dyDescent="0.2">
      <c r="D391" s="104"/>
      <c r="E391" s="5" t="s">
        <v>39</v>
      </c>
      <c r="F391" s="6"/>
      <c r="G391" s="7">
        <v>287</v>
      </c>
      <c r="H391" s="8">
        <v>27</v>
      </c>
      <c r="I391" s="1">
        <v>49</v>
      </c>
      <c r="J391" s="1">
        <v>208</v>
      </c>
      <c r="K391" s="13">
        <v>3</v>
      </c>
    </row>
    <row r="392" spans="4:11" x14ac:dyDescent="0.2">
      <c r="D392" s="104"/>
      <c r="E392" s="5" t="s">
        <v>40</v>
      </c>
      <c r="F392" s="6"/>
      <c r="G392" s="7">
        <v>300</v>
      </c>
      <c r="H392" s="8">
        <v>25</v>
      </c>
      <c r="I392" s="1">
        <v>38</v>
      </c>
      <c r="J392" s="1">
        <v>237</v>
      </c>
      <c r="K392" s="13">
        <v>0</v>
      </c>
    </row>
    <row r="393" spans="4:11" x14ac:dyDescent="0.2">
      <c r="D393" s="104"/>
      <c r="E393" s="5" t="s">
        <v>41</v>
      </c>
      <c r="F393" s="6"/>
      <c r="G393" s="7">
        <v>246</v>
      </c>
      <c r="H393" s="8">
        <v>9</v>
      </c>
      <c r="I393" s="1">
        <v>19</v>
      </c>
      <c r="J393" s="1">
        <v>215</v>
      </c>
      <c r="K393" s="13">
        <v>3</v>
      </c>
    </row>
    <row r="394" spans="4:11" x14ac:dyDescent="0.2">
      <c r="D394" s="104"/>
      <c r="E394" s="5" t="s">
        <v>42</v>
      </c>
      <c r="F394" s="6"/>
      <c r="G394" s="7">
        <v>244</v>
      </c>
      <c r="H394" s="8">
        <v>22</v>
      </c>
      <c r="I394" s="1">
        <v>29</v>
      </c>
      <c r="J394" s="1">
        <v>190</v>
      </c>
      <c r="K394" s="13">
        <v>3</v>
      </c>
    </row>
    <row r="395" spans="4:11" x14ac:dyDescent="0.2">
      <c r="D395" s="104"/>
      <c r="E395" s="5" t="s">
        <v>43</v>
      </c>
      <c r="F395" s="6"/>
      <c r="G395" s="7">
        <v>247</v>
      </c>
      <c r="H395" s="8">
        <v>6</v>
      </c>
      <c r="I395" s="1">
        <v>29</v>
      </c>
      <c r="J395" s="1">
        <v>209</v>
      </c>
      <c r="K395" s="13">
        <v>3</v>
      </c>
    </row>
    <row r="396" spans="4:11" x14ac:dyDescent="0.2">
      <c r="D396" s="104"/>
      <c r="E396" s="5" t="s">
        <v>44</v>
      </c>
      <c r="F396" s="6"/>
      <c r="G396" s="7">
        <v>313</v>
      </c>
      <c r="H396" s="8">
        <v>13</v>
      </c>
      <c r="I396" s="1">
        <v>26</v>
      </c>
      <c r="J396" s="1">
        <v>270</v>
      </c>
      <c r="K396" s="13">
        <v>4</v>
      </c>
    </row>
    <row r="397" spans="4:11" x14ac:dyDescent="0.2">
      <c r="D397" s="104"/>
      <c r="E397" s="5" t="s">
        <v>45</v>
      </c>
      <c r="F397" s="6"/>
      <c r="G397" s="7">
        <v>239</v>
      </c>
      <c r="H397" s="8">
        <v>7</v>
      </c>
      <c r="I397" s="1">
        <v>15</v>
      </c>
      <c r="J397" s="1">
        <v>213</v>
      </c>
      <c r="K397" s="13">
        <v>4</v>
      </c>
    </row>
    <row r="398" spans="4:11" x14ac:dyDescent="0.2">
      <c r="D398" s="104"/>
      <c r="E398" s="5" t="s">
        <v>46</v>
      </c>
      <c r="F398" s="6"/>
      <c r="G398" s="7">
        <v>164</v>
      </c>
      <c r="H398" s="8">
        <v>1</v>
      </c>
      <c r="I398" s="1">
        <v>8</v>
      </c>
      <c r="J398" s="1">
        <v>152</v>
      </c>
      <c r="K398" s="13">
        <v>3</v>
      </c>
    </row>
    <row r="399" spans="4:11" x14ac:dyDescent="0.2">
      <c r="D399" s="104"/>
      <c r="E399" s="5" t="s">
        <v>47</v>
      </c>
      <c r="F399" s="6"/>
      <c r="G399" s="7">
        <v>143</v>
      </c>
      <c r="H399" s="8">
        <v>2</v>
      </c>
      <c r="I399" s="1">
        <v>3</v>
      </c>
      <c r="J399" s="1">
        <v>136</v>
      </c>
      <c r="K399" s="13">
        <v>2</v>
      </c>
    </row>
    <row r="400" spans="4:11" x14ac:dyDescent="0.2">
      <c r="D400" s="104"/>
      <c r="E400" s="5" t="s">
        <v>48</v>
      </c>
      <c r="F400" s="6"/>
      <c r="G400" s="7">
        <v>57</v>
      </c>
      <c r="H400" s="8">
        <v>1</v>
      </c>
      <c r="I400" s="1">
        <v>1</v>
      </c>
      <c r="J400" s="1">
        <v>54</v>
      </c>
      <c r="K400" s="13">
        <v>1</v>
      </c>
    </row>
    <row r="401" spans="4:11" x14ac:dyDescent="0.2">
      <c r="D401" s="104"/>
      <c r="E401" s="5" t="s">
        <v>49</v>
      </c>
      <c r="F401" s="6"/>
      <c r="G401" s="7">
        <v>12</v>
      </c>
      <c r="H401" s="8">
        <v>0</v>
      </c>
      <c r="I401" s="1">
        <v>0</v>
      </c>
      <c r="J401" s="1">
        <v>12</v>
      </c>
      <c r="K401" s="13">
        <v>0</v>
      </c>
    </row>
    <row r="402" spans="4:11" x14ac:dyDescent="0.2">
      <c r="D402" s="103" t="s">
        <v>50</v>
      </c>
      <c r="E402" s="24" t="s">
        <v>35</v>
      </c>
      <c r="F402" s="22"/>
      <c r="G402" s="23">
        <v>151</v>
      </c>
      <c r="H402" s="30">
        <v>3</v>
      </c>
      <c r="I402" s="4">
        <v>12</v>
      </c>
      <c r="J402" s="4">
        <v>134</v>
      </c>
      <c r="K402" s="34">
        <v>2</v>
      </c>
    </row>
    <row r="403" spans="4:11" x14ac:dyDescent="0.2">
      <c r="D403" s="104"/>
      <c r="E403" s="5" t="s">
        <v>36</v>
      </c>
      <c r="F403" s="6"/>
      <c r="G403" s="7">
        <v>219</v>
      </c>
      <c r="H403" s="8">
        <v>13</v>
      </c>
      <c r="I403" s="1">
        <v>26</v>
      </c>
      <c r="J403" s="1">
        <v>178</v>
      </c>
      <c r="K403" s="13">
        <v>2</v>
      </c>
    </row>
    <row r="404" spans="4:11" x14ac:dyDescent="0.2">
      <c r="D404" s="104"/>
      <c r="E404" s="5" t="s">
        <v>37</v>
      </c>
      <c r="F404" s="6"/>
      <c r="G404" s="7">
        <v>186</v>
      </c>
      <c r="H404" s="8">
        <v>9</v>
      </c>
      <c r="I404" s="1">
        <v>22</v>
      </c>
      <c r="J404" s="1">
        <v>155</v>
      </c>
      <c r="K404" s="13">
        <v>0</v>
      </c>
    </row>
    <row r="405" spans="4:11" x14ac:dyDescent="0.2">
      <c r="D405" s="104"/>
      <c r="E405" s="5" t="s">
        <v>38</v>
      </c>
      <c r="F405" s="6"/>
      <c r="G405" s="7">
        <v>302</v>
      </c>
      <c r="H405" s="8">
        <v>15</v>
      </c>
      <c r="I405" s="1">
        <v>39</v>
      </c>
      <c r="J405" s="1">
        <v>248</v>
      </c>
      <c r="K405" s="13">
        <v>0</v>
      </c>
    </row>
    <row r="406" spans="4:11" x14ac:dyDescent="0.2">
      <c r="D406" s="104"/>
      <c r="E406" s="5" t="s">
        <v>39</v>
      </c>
      <c r="F406" s="6"/>
      <c r="G406" s="7">
        <v>249</v>
      </c>
      <c r="H406" s="8">
        <v>9</v>
      </c>
      <c r="I406" s="1">
        <v>37</v>
      </c>
      <c r="J406" s="1">
        <v>201</v>
      </c>
      <c r="K406" s="13">
        <v>2</v>
      </c>
    </row>
    <row r="407" spans="4:11" x14ac:dyDescent="0.2">
      <c r="D407" s="104"/>
      <c r="E407" s="5" t="s">
        <v>40</v>
      </c>
      <c r="F407" s="6"/>
      <c r="G407" s="7">
        <v>333</v>
      </c>
      <c r="H407" s="8">
        <v>11</v>
      </c>
      <c r="I407" s="1">
        <v>42</v>
      </c>
      <c r="J407" s="1">
        <v>280</v>
      </c>
      <c r="K407" s="13">
        <v>0</v>
      </c>
    </row>
    <row r="408" spans="4:11" x14ac:dyDescent="0.2">
      <c r="D408" s="104"/>
      <c r="E408" s="5" t="s">
        <v>41</v>
      </c>
      <c r="F408" s="6"/>
      <c r="G408" s="7">
        <v>260</v>
      </c>
      <c r="H408" s="8">
        <v>5</v>
      </c>
      <c r="I408" s="1">
        <v>30</v>
      </c>
      <c r="J408" s="1">
        <v>224</v>
      </c>
      <c r="K408" s="13">
        <v>1</v>
      </c>
    </row>
    <row r="409" spans="4:11" x14ac:dyDescent="0.2">
      <c r="D409" s="104"/>
      <c r="E409" s="5" t="s">
        <v>42</v>
      </c>
      <c r="F409" s="6"/>
      <c r="G409" s="7">
        <v>228</v>
      </c>
      <c r="H409" s="8">
        <v>5</v>
      </c>
      <c r="I409" s="1">
        <v>15</v>
      </c>
      <c r="J409" s="1">
        <v>208</v>
      </c>
      <c r="K409" s="13">
        <v>0</v>
      </c>
    </row>
    <row r="410" spans="4:11" x14ac:dyDescent="0.2">
      <c r="D410" s="104"/>
      <c r="E410" s="5" t="s">
        <v>43</v>
      </c>
      <c r="F410" s="6"/>
      <c r="G410" s="7">
        <v>249</v>
      </c>
      <c r="H410" s="8">
        <v>9</v>
      </c>
      <c r="I410" s="1">
        <v>22</v>
      </c>
      <c r="J410" s="1">
        <v>218</v>
      </c>
      <c r="K410" s="13">
        <v>0</v>
      </c>
    </row>
    <row r="411" spans="4:11" x14ac:dyDescent="0.2">
      <c r="D411" s="104"/>
      <c r="E411" s="5" t="s">
        <v>44</v>
      </c>
      <c r="F411" s="6"/>
      <c r="G411" s="7">
        <v>347</v>
      </c>
      <c r="H411" s="8">
        <v>4</v>
      </c>
      <c r="I411" s="1">
        <v>15</v>
      </c>
      <c r="J411" s="1">
        <v>322</v>
      </c>
      <c r="K411" s="13">
        <v>6</v>
      </c>
    </row>
    <row r="412" spans="4:11" x14ac:dyDescent="0.2">
      <c r="D412" s="104"/>
      <c r="E412" s="5" t="s">
        <v>45</v>
      </c>
      <c r="F412" s="6"/>
      <c r="G412" s="7">
        <v>303</v>
      </c>
      <c r="H412" s="8">
        <v>3</v>
      </c>
      <c r="I412" s="1">
        <v>10</v>
      </c>
      <c r="J412" s="1">
        <v>285</v>
      </c>
      <c r="K412" s="13">
        <v>5</v>
      </c>
    </row>
    <row r="413" spans="4:11" x14ac:dyDescent="0.2">
      <c r="D413" s="104"/>
      <c r="E413" s="5" t="s">
        <v>46</v>
      </c>
      <c r="F413" s="6"/>
      <c r="G413" s="7">
        <v>175</v>
      </c>
      <c r="H413" s="8">
        <v>0</v>
      </c>
      <c r="I413" s="1">
        <v>2</v>
      </c>
      <c r="J413" s="1">
        <v>172</v>
      </c>
      <c r="K413" s="13">
        <v>1</v>
      </c>
    </row>
    <row r="414" spans="4:11" x14ac:dyDescent="0.2">
      <c r="D414" s="104"/>
      <c r="E414" s="5" t="s">
        <v>47</v>
      </c>
      <c r="F414" s="6"/>
      <c r="G414" s="7">
        <v>260</v>
      </c>
      <c r="H414" s="8">
        <v>1</v>
      </c>
      <c r="I414" s="1">
        <v>5</v>
      </c>
      <c r="J414" s="1">
        <v>251</v>
      </c>
      <c r="K414" s="13">
        <v>3</v>
      </c>
    </row>
    <row r="415" spans="4:11" x14ac:dyDescent="0.2">
      <c r="D415" s="104"/>
      <c r="E415" s="5" t="s">
        <v>48</v>
      </c>
      <c r="F415" s="6"/>
      <c r="G415" s="7">
        <v>102</v>
      </c>
      <c r="H415" s="8">
        <v>0</v>
      </c>
      <c r="I415" s="1">
        <v>2</v>
      </c>
      <c r="J415" s="1">
        <v>96</v>
      </c>
      <c r="K415" s="13">
        <v>4</v>
      </c>
    </row>
    <row r="416" spans="4:11" x14ac:dyDescent="0.2">
      <c r="D416" s="105"/>
      <c r="E416" s="55" t="s">
        <v>49</v>
      </c>
      <c r="F416" s="58"/>
      <c r="G416" s="53">
        <v>28</v>
      </c>
      <c r="H416" s="66">
        <v>0</v>
      </c>
      <c r="I416" s="26">
        <v>0</v>
      </c>
      <c r="J416" s="26">
        <v>28</v>
      </c>
      <c r="K416" s="70">
        <v>0</v>
      </c>
    </row>
    <row r="418" spans="2:11" x14ac:dyDescent="0.2">
      <c r="B418" s="47" t="str">
        <f xml:space="preserve"> HYPERLINK("#'目次'!B16", "[10]")</f>
        <v>[10]</v>
      </c>
      <c r="C418" s="31" t="s">
        <v>134</v>
      </c>
    </row>
    <row r="419" spans="2:11" x14ac:dyDescent="0.2">
      <c r="C419" s="89" t="s">
        <v>57</v>
      </c>
    </row>
    <row r="421" spans="2:11" x14ac:dyDescent="0.2">
      <c r="C421" s="31" t="s">
        <v>13</v>
      </c>
    </row>
    <row r="422" spans="2:11" ht="36" x14ac:dyDescent="0.2">
      <c r="D422" s="99"/>
      <c r="E422" s="100"/>
      <c r="F422" s="100"/>
      <c r="G422" s="41" t="s">
        <v>14</v>
      </c>
      <c r="H422" s="42" t="s">
        <v>126</v>
      </c>
      <c r="I422" s="16" t="s">
        <v>127</v>
      </c>
      <c r="J422" s="16" t="s">
        <v>128</v>
      </c>
      <c r="K422" s="46" t="s">
        <v>24</v>
      </c>
    </row>
    <row r="423" spans="2:11" x14ac:dyDescent="0.2">
      <c r="D423" s="101"/>
      <c r="E423" s="102"/>
      <c r="F423" s="102"/>
      <c r="G423" s="44"/>
      <c r="H423" s="48"/>
      <c r="I423" s="17"/>
      <c r="J423" s="17"/>
      <c r="K423" s="43"/>
    </row>
    <row r="424" spans="2:11" x14ac:dyDescent="0.2">
      <c r="D424" s="52"/>
      <c r="E424" s="59" t="s">
        <v>14</v>
      </c>
      <c r="F424" s="54"/>
      <c r="G424" s="45">
        <v>6493</v>
      </c>
      <c r="H424" s="20">
        <v>34</v>
      </c>
      <c r="I424" s="20">
        <v>254</v>
      </c>
      <c r="J424" s="20">
        <v>6120</v>
      </c>
      <c r="K424" s="61">
        <v>85</v>
      </c>
    </row>
    <row r="425" spans="2:11" x14ac:dyDescent="0.2">
      <c r="D425" s="103" t="s">
        <v>25</v>
      </c>
      <c r="E425" s="24" t="s">
        <v>26</v>
      </c>
      <c r="F425" s="22"/>
      <c r="G425" s="23">
        <v>1606</v>
      </c>
      <c r="H425" s="30">
        <v>1</v>
      </c>
      <c r="I425" s="4">
        <v>50</v>
      </c>
      <c r="J425" s="4">
        <v>1548</v>
      </c>
      <c r="K425" s="34">
        <v>7</v>
      </c>
    </row>
    <row r="426" spans="2:11" x14ac:dyDescent="0.2">
      <c r="D426" s="104"/>
      <c r="E426" s="5" t="s">
        <v>27</v>
      </c>
      <c r="F426" s="6"/>
      <c r="G426" s="7">
        <v>1245</v>
      </c>
      <c r="H426" s="8">
        <v>3</v>
      </c>
      <c r="I426" s="1">
        <v>24</v>
      </c>
      <c r="J426" s="1">
        <v>1200</v>
      </c>
      <c r="K426" s="13">
        <v>18</v>
      </c>
    </row>
    <row r="427" spans="2:11" x14ac:dyDescent="0.2">
      <c r="D427" s="104"/>
      <c r="E427" s="5" t="s">
        <v>28</v>
      </c>
      <c r="F427" s="6"/>
      <c r="G427" s="7">
        <v>1001</v>
      </c>
      <c r="H427" s="8">
        <v>4</v>
      </c>
      <c r="I427" s="1">
        <v>35</v>
      </c>
      <c r="J427" s="1">
        <v>944</v>
      </c>
      <c r="K427" s="13">
        <v>18</v>
      </c>
    </row>
    <row r="428" spans="2:11" x14ac:dyDescent="0.2">
      <c r="D428" s="104"/>
      <c r="E428" s="5" t="s">
        <v>29</v>
      </c>
      <c r="F428" s="6"/>
      <c r="G428" s="7">
        <v>689</v>
      </c>
      <c r="H428" s="8">
        <v>2</v>
      </c>
      <c r="I428" s="1">
        <v>33</v>
      </c>
      <c r="J428" s="1">
        <v>641</v>
      </c>
      <c r="K428" s="13">
        <v>13</v>
      </c>
    </row>
    <row r="429" spans="2:11" x14ac:dyDescent="0.2">
      <c r="D429" s="104"/>
      <c r="E429" s="5" t="s">
        <v>30</v>
      </c>
      <c r="F429" s="6"/>
      <c r="G429" s="7">
        <v>578</v>
      </c>
      <c r="H429" s="8">
        <v>8</v>
      </c>
      <c r="I429" s="1">
        <v>33</v>
      </c>
      <c r="J429" s="1">
        <v>528</v>
      </c>
      <c r="K429" s="13">
        <v>9</v>
      </c>
    </row>
    <row r="430" spans="2:11" x14ac:dyDescent="0.2">
      <c r="D430" s="104"/>
      <c r="E430" s="5" t="s">
        <v>31</v>
      </c>
      <c r="F430" s="6"/>
      <c r="G430" s="7">
        <v>532</v>
      </c>
      <c r="H430" s="8">
        <v>7</v>
      </c>
      <c r="I430" s="1">
        <v>39</v>
      </c>
      <c r="J430" s="1">
        <v>479</v>
      </c>
      <c r="K430" s="13">
        <v>7</v>
      </c>
    </row>
    <row r="431" spans="2:11" x14ac:dyDescent="0.2">
      <c r="D431" s="104"/>
      <c r="E431" s="5" t="s">
        <v>32</v>
      </c>
      <c r="F431" s="6"/>
      <c r="G431" s="7">
        <v>277</v>
      </c>
      <c r="H431" s="8">
        <v>6</v>
      </c>
      <c r="I431" s="1">
        <v>23</v>
      </c>
      <c r="J431" s="1">
        <v>246</v>
      </c>
      <c r="K431" s="13">
        <v>2</v>
      </c>
    </row>
    <row r="432" spans="2:11" x14ac:dyDescent="0.2">
      <c r="D432" s="104"/>
      <c r="E432" s="5" t="s">
        <v>33</v>
      </c>
      <c r="F432" s="6"/>
      <c r="G432" s="7">
        <v>103</v>
      </c>
      <c r="H432" s="8">
        <v>2</v>
      </c>
      <c r="I432" s="1">
        <v>10</v>
      </c>
      <c r="J432" s="1">
        <v>89</v>
      </c>
      <c r="K432" s="13">
        <v>2</v>
      </c>
    </row>
    <row r="433" spans="4:11" x14ac:dyDescent="0.2">
      <c r="D433" s="103" t="s">
        <v>34</v>
      </c>
      <c r="E433" s="24" t="s">
        <v>35</v>
      </c>
      <c r="F433" s="22"/>
      <c r="G433" s="23">
        <v>173</v>
      </c>
      <c r="H433" s="30">
        <v>2</v>
      </c>
      <c r="I433" s="4">
        <v>13</v>
      </c>
      <c r="J433" s="4">
        <v>155</v>
      </c>
      <c r="K433" s="34">
        <v>3</v>
      </c>
    </row>
    <row r="434" spans="4:11" x14ac:dyDescent="0.2">
      <c r="D434" s="104"/>
      <c r="E434" s="5" t="s">
        <v>36</v>
      </c>
      <c r="F434" s="6"/>
      <c r="G434" s="7">
        <v>194</v>
      </c>
      <c r="H434" s="8">
        <v>1</v>
      </c>
      <c r="I434" s="1">
        <v>11</v>
      </c>
      <c r="J434" s="1">
        <v>180</v>
      </c>
      <c r="K434" s="13">
        <v>2</v>
      </c>
    </row>
    <row r="435" spans="4:11" x14ac:dyDescent="0.2">
      <c r="D435" s="104"/>
      <c r="E435" s="5" t="s">
        <v>37</v>
      </c>
      <c r="F435" s="6"/>
      <c r="G435" s="7">
        <v>194</v>
      </c>
      <c r="H435" s="8">
        <v>2</v>
      </c>
      <c r="I435" s="1">
        <v>14</v>
      </c>
      <c r="J435" s="1">
        <v>176</v>
      </c>
      <c r="K435" s="13">
        <v>2</v>
      </c>
    </row>
    <row r="436" spans="4:11" x14ac:dyDescent="0.2">
      <c r="D436" s="104"/>
      <c r="E436" s="5" t="s">
        <v>38</v>
      </c>
      <c r="F436" s="6"/>
      <c r="G436" s="7">
        <v>288</v>
      </c>
      <c r="H436" s="8">
        <v>2</v>
      </c>
      <c r="I436" s="1">
        <v>25</v>
      </c>
      <c r="J436" s="1">
        <v>260</v>
      </c>
      <c r="K436" s="13">
        <v>1</v>
      </c>
    </row>
    <row r="437" spans="4:11" x14ac:dyDescent="0.2">
      <c r="D437" s="104"/>
      <c r="E437" s="5" t="s">
        <v>39</v>
      </c>
      <c r="F437" s="6"/>
      <c r="G437" s="7">
        <v>287</v>
      </c>
      <c r="H437" s="8">
        <v>3</v>
      </c>
      <c r="I437" s="1">
        <v>19</v>
      </c>
      <c r="J437" s="1">
        <v>263</v>
      </c>
      <c r="K437" s="13">
        <v>2</v>
      </c>
    </row>
    <row r="438" spans="4:11" x14ac:dyDescent="0.2">
      <c r="D438" s="104"/>
      <c r="E438" s="5" t="s">
        <v>40</v>
      </c>
      <c r="F438" s="6"/>
      <c r="G438" s="7">
        <v>300</v>
      </c>
      <c r="H438" s="8">
        <v>4</v>
      </c>
      <c r="I438" s="1">
        <v>24</v>
      </c>
      <c r="J438" s="1">
        <v>271</v>
      </c>
      <c r="K438" s="13">
        <v>1</v>
      </c>
    </row>
    <row r="439" spans="4:11" x14ac:dyDescent="0.2">
      <c r="D439" s="104"/>
      <c r="E439" s="5" t="s">
        <v>41</v>
      </c>
      <c r="F439" s="6"/>
      <c r="G439" s="7">
        <v>246</v>
      </c>
      <c r="H439" s="8">
        <v>0</v>
      </c>
      <c r="I439" s="1">
        <v>16</v>
      </c>
      <c r="J439" s="1">
        <v>226</v>
      </c>
      <c r="K439" s="13">
        <v>4</v>
      </c>
    </row>
    <row r="440" spans="4:11" x14ac:dyDescent="0.2">
      <c r="D440" s="104"/>
      <c r="E440" s="5" t="s">
        <v>42</v>
      </c>
      <c r="F440" s="6"/>
      <c r="G440" s="7">
        <v>244</v>
      </c>
      <c r="H440" s="8">
        <v>4</v>
      </c>
      <c r="I440" s="1">
        <v>9</v>
      </c>
      <c r="J440" s="1">
        <v>226</v>
      </c>
      <c r="K440" s="13">
        <v>5</v>
      </c>
    </row>
    <row r="441" spans="4:11" x14ac:dyDescent="0.2">
      <c r="D441" s="104"/>
      <c r="E441" s="5" t="s">
        <v>43</v>
      </c>
      <c r="F441" s="6"/>
      <c r="G441" s="7">
        <v>247</v>
      </c>
      <c r="H441" s="8">
        <v>1</v>
      </c>
      <c r="I441" s="1">
        <v>12</v>
      </c>
      <c r="J441" s="1">
        <v>230</v>
      </c>
      <c r="K441" s="13">
        <v>4</v>
      </c>
    </row>
    <row r="442" spans="4:11" x14ac:dyDescent="0.2">
      <c r="D442" s="104"/>
      <c r="E442" s="5" t="s">
        <v>44</v>
      </c>
      <c r="F442" s="6"/>
      <c r="G442" s="7">
        <v>313</v>
      </c>
      <c r="H442" s="8">
        <v>1</v>
      </c>
      <c r="I442" s="1">
        <v>9</v>
      </c>
      <c r="J442" s="1">
        <v>296</v>
      </c>
      <c r="K442" s="13">
        <v>7</v>
      </c>
    </row>
    <row r="443" spans="4:11" x14ac:dyDescent="0.2">
      <c r="D443" s="104"/>
      <c r="E443" s="5" t="s">
        <v>45</v>
      </c>
      <c r="F443" s="6"/>
      <c r="G443" s="7">
        <v>239</v>
      </c>
      <c r="H443" s="8">
        <v>2</v>
      </c>
      <c r="I443" s="1">
        <v>4</v>
      </c>
      <c r="J443" s="1">
        <v>224</v>
      </c>
      <c r="K443" s="13">
        <v>9</v>
      </c>
    </row>
    <row r="444" spans="4:11" x14ac:dyDescent="0.2">
      <c r="D444" s="104"/>
      <c r="E444" s="5" t="s">
        <v>46</v>
      </c>
      <c r="F444" s="6"/>
      <c r="G444" s="7">
        <v>164</v>
      </c>
      <c r="H444" s="8">
        <v>2</v>
      </c>
      <c r="I444" s="1">
        <v>4</v>
      </c>
      <c r="J444" s="1">
        <v>154</v>
      </c>
      <c r="K444" s="13">
        <v>4</v>
      </c>
    </row>
    <row r="445" spans="4:11" x14ac:dyDescent="0.2">
      <c r="D445" s="104"/>
      <c r="E445" s="5" t="s">
        <v>47</v>
      </c>
      <c r="F445" s="6"/>
      <c r="G445" s="7">
        <v>143</v>
      </c>
      <c r="H445" s="8">
        <v>1</v>
      </c>
      <c r="I445" s="1">
        <v>3</v>
      </c>
      <c r="J445" s="1">
        <v>135</v>
      </c>
      <c r="K445" s="13">
        <v>4</v>
      </c>
    </row>
    <row r="446" spans="4:11" x14ac:dyDescent="0.2">
      <c r="D446" s="104"/>
      <c r="E446" s="5" t="s">
        <v>48</v>
      </c>
      <c r="F446" s="6"/>
      <c r="G446" s="7">
        <v>57</v>
      </c>
      <c r="H446" s="8">
        <v>0</v>
      </c>
      <c r="I446" s="1">
        <v>1</v>
      </c>
      <c r="J446" s="1">
        <v>55</v>
      </c>
      <c r="K446" s="13">
        <v>1</v>
      </c>
    </row>
    <row r="447" spans="4:11" x14ac:dyDescent="0.2">
      <c r="D447" s="104"/>
      <c r="E447" s="5" t="s">
        <v>49</v>
      </c>
      <c r="F447" s="6"/>
      <c r="G447" s="7">
        <v>12</v>
      </c>
      <c r="H447" s="8">
        <v>0</v>
      </c>
      <c r="I447" s="1">
        <v>0</v>
      </c>
      <c r="J447" s="1">
        <v>12</v>
      </c>
      <c r="K447" s="13">
        <v>0</v>
      </c>
    </row>
    <row r="448" spans="4:11" x14ac:dyDescent="0.2">
      <c r="D448" s="103" t="s">
        <v>50</v>
      </c>
      <c r="E448" s="24" t="s">
        <v>35</v>
      </c>
      <c r="F448" s="22"/>
      <c r="G448" s="23">
        <v>151</v>
      </c>
      <c r="H448" s="30">
        <v>0</v>
      </c>
      <c r="I448" s="4">
        <v>7</v>
      </c>
      <c r="J448" s="4">
        <v>142</v>
      </c>
      <c r="K448" s="34">
        <v>2</v>
      </c>
    </row>
    <row r="449" spans="2:11" x14ac:dyDescent="0.2">
      <c r="D449" s="104"/>
      <c r="E449" s="5" t="s">
        <v>36</v>
      </c>
      <c r="F449" s="6"/>
      <c r="G449" s="7">
        <v>219</v>
      </c>
      <c r="H449" s="8">
        <v>2</v>
      </c>
      <c r="I449" s="1">
        <v>2</v>
      </c>
      <c r="J449" s="1">
        <v>212</v>
      </c>
      <c r="K449" s="13">
        <v>3</v>
      </c>
    </row>
    <row r="450" spans="2:11" x14ac:dyDescent="0.2">
      <c r="D450" s="104"/>
      <c r="E450" s="5" t="s">
        <v>37</v>
      </c>
      <c r="F450" s="6"/>
      <c r="G450" s="7">
        <v>186</v>
      </c>
      <c r="H450" s="8">
        <v>1</v>
      </c>
      <c r="I450" s="1">
        <v>6</v>
      </c>
      <c r="J450" s="1">
        <v>179</v>
      </c>
      <c r="K450" s="13">
        <v>0</v>
      </c>
    </row>
    <row r="451" spans="2:11" x14ac:dyDescent="0.2">
      <c r="D451" s="104"/>
      <c r="E451" s="5" t="s">
        <v>38</v>
      </c>
      <c r="F451" s="6"/>
      <c r="G451" s="7">
        <v>302</v>
      </c>
      <c r="H451" s="8">
        <v>1</v>
      </c>
      <c r="I451" s="1">
        <v>19</v>
      </c>
      <c r="J451" s="1">
        <v>282</v>
      </c>
      <c r="K451" s="13">
        <v>0</v>
      </c>
    </row>
    <row r="452" spans="2:11" x14ac:dyDescent="0.2">
      <c r="D452" s="104"/>
      <c r="E452" s="5" t="s">
        <v>39</v>
      </c>
      <c r="F452" s="6"/>
      <c r="G452" s="7">
        <v>249</v>
      </c>
      <c r="H452" s="8">
        <v>3</v>
      </c>
      <c r="I452" s="1">
        <v>5</v>
      </c>
      <c r="J452" s="1">
        <v>239</v>
      </c>
      <c r="K452" s="13">
        <v>2</v>
      </c>
    </row>
    <row r="453" spans="2:11" x14ac:dyDescent="0.2">
      <c r="D453" s="104"/>
      <c r="E453" s="5" t="s">
        <v>40</v>
      </c>
      <c r="F453" s="6"/>
      <c r="G453" s="7">
        <v>333</v>
      </c>
      <c r="H453" s="8">
        <v>0</v>
      </c>
      <c r="I453" s="1">
        <v>12</v>
      </c>
      <c r="J453" s="1">
        <v>320</v>
      </c>
      <c r="K453" s="13">
        <v>1</v>
      </c>
    </row>
    <row r="454" spans="2:11" x14ac:dyDescent="0.2">
      <c r="D454" s="104"/>
      <c r="E454" s="5" t="s">
        <v>41</v>
      </c>
      <c r="F454" s="6"/>
      <c r="G454" s="7">
        <v>260</v>
      </c>
      <c r="H454" s="8">
        <v>0</v>
      </c>
      <c r="I454" s="1">
        <v>11</v>
      </c>
      <c r="J454" s="1">
        <v>247</v>
      </c>
      <c r="K454" s="13">
        <v>2</v>
      </c>
    </row>
    <row r="455" spans="2:11" x14ac:dyDescent="0.2">
      <c r="D455" s="104"/>
      <c r="E455" s="5" t="s">
        <v>42</v>
      </c>
      <c r="F455" s="6"/>
      <c r="G455" s="7">
        <v>228</v>
      </c>
      <c r="H455" s="8">
        <v>1</v>
      </c>
      <c r="I455" s="1">
        <v>5</v>
      </c>
      <c r="J455" s="1">
        <v>221</v>
      </c>
      <c r="K455" s="13">
        <v>1</v>
      </c>
    </row>
    <row r="456" spans="2:11" x14ac:dyDescent="0.2">
      <c r="D456" s="104"/>
      <c r="E456" s="5" t="s">
        <v>43</v>
      </c>
      <c r="F456" s="6"/>
      <c r="G456" s="7">
        <v>249</v>
      </c>
      <c r="H456" s="8">
        <v>0</v>
      </c>
      <c r="I456" s="1">
        <v>10</v>
      </c>
      <c r="J456" s="1">
        <v>238</v>
      </c>
      <c r="K456" s="13">
        <v>1</v>
      </c>
    </row>
    <row r="457" spans="2:11" x14ac:dyDescent="0.2">
      <c r="D457" s="104"/>
      <c r="E457" s="5" t="s">
        <v>44</v>
      </c>
      <c r="F457" s="6"/>
      <c r="G457" s="7">
        <v>347</v>
      </c>
      <c r="H457" s="8">
        <v>1</v>
      </c>
      <c r="I457" s="1">
        <v>6</v>
      </c>
      <c r="J457" s="1">
        <v>332</v>
      </c>
      <c r="K457" s="13">
        <v>8</v>
      </c>
    </row>
    <row r="458" spans="2:11" x14ac:dyDescent="0.2">
      <c r="D458" s="104"/>
      <c r="E458" s="5" t="s">
        <v>45</v>
      </c>
      <c r="F458" s="6"/>
      <c r="G458" s="7">
        <v>303</v>
      </c>
      <c r="H458" s="8">
        <v>0</v>
      </c>
      <c r="I458" s="1">
        <v>7</v>
      </c>
      <c r="J458" s="1">
        <v>291</v>
      </c>
      <c r="K458" s="13">
        <v>5</v>
      </c>
    </row>
    <row r="459" spans="2:11" x14ac:dyDescent="0.2">
      <c r="D459" s="104"/>
      <c r="E459" s="5" t="s">
        <v>46</v>
      </c>
      <c r="F459" s="6"/>
      <c r="G459" s="7">
        <v>175</v>
      </c>
      <c r="H459" s="8">
        <v>0</v>
      </c>
      <c r="I459" s="1">
        <v>0</v>
      </c>
      <c r="J459" s="1">
        <v>173</v>
      </c>
      <c r="K459" s="13">
        <v>2</v>
      </c>
    </row>
    <row r="460" spans="2:11" x14ac:dyDescent="0.2">
      <c r="D460" s="104"/>
      <c r="E460" s="5" t="s">
        <v>47</v>
      </c>
      <c r="F460" s="6"/>
      <c r="G460" s="7">
        <v>260</v>
      </c>
      <c r="H460" s="8">
        <v>0</v>
      </c>
      <c r="I460" s="1">
        <v>0</v>
      </c>
      <c r="J460" s="1">
        <v>256</v>
      </c>
      <c r="K460" s="13">
        <v>4</v>
      </c>
    </row>
    <row r="461" spans="2:11" x14ac:dyDescent="0.2">
      <c r="D461" s="104"/>
      <c r="E461" s="5" t="s">
        <v>48</v>
      </c>
      <c r="F461" s="6"/>
      <c r="G461" s="7">
        <v>102</v>
      </c>
      <c r="H461" s="8">
        <v>0</v>
      </c>
      <c r="I461" s="1">
        <v>0</v>
      </c>
      <c r="J461" s="1">
        <v>97</v>
      </c>
      <c r="K461" s="13">
        <v>5</v>
      </c>
    </row>
    <row r="462" spans="2:11" x14ac:dyDescent="0.2">
      <c r="D462" s="105"/>
      <c r="E462" s="55" t="s">
        <v>49</v>
      </c>
      <c r="F462" s="58"/>
      <c r="G462" s="53">
        <v>28</v>
      </c>
      <c r="H462" s="66">
        <v>0</v>
      </c>
      <c r="I462" s="26">
        <v>0</v>
      </c>
      <c r="J462" s="26">
        <v>28</v>
      </c>
      <c r="K462" s="70">
        <v>0</v>
      </c>
    </row>
    <row r="464" spans="2:11" x14ac:dyDescent="0.2">
      <c r="B464" s="47" t="str">
        <f xml:space="preserve"> HYPERLINK("#'目次'!B17", "[11]")</f>
        <v>[11]</v>
      </c>
      <c r="C464" s="31" t="s">
        <v>137</v>
      </c>
    </row>
    <row r="467" spans="3:17" x14ac:dyDescent="0.2">
      <c r="C467" s="31" t="s">
        <v>13</v>
      </c>
    </row>
    <row r="468" spans="3:17" ht="36" x14ac:dyDescent="0.2">
      <c r="D468" s="99"/>
      <c r="E468" s="100"/>
      <c r="F468" s="100"/>
      <c r="G468" s="41" t="s">
        <v>14</v>
      </c>
      <c r="H468" s="42" t="s">
        <v>15</v>
      </c>
      <c r="I468" s="16" t="s">
        <v>16</v>
      </c>
      <c r="J468" s="16" t="s">
        <v>17</v>
      </c>
      <c r="K468" s="16" t="s">
        <v>18</v>
      </c>
      <c r="L468" s="16" t="s">
        <v>19</v>
      </c>
      <c r="M468" s="16" t="s">
        <v>20</v>
      </c>
      <c r="N468" s="16" t="s">
        <v>21</v>
      </c>
      <c r="O468" s="16" t="s">
        <v>22</v>
      </c>
      <c r="P468" s="16" t="s">
        <v>138</v>
      </c>
      <c r="Q468" s="46" t="s">
        <v>24</v>
      </c>
    </row>
    <row r="469" spans="3:17" x14ac:dyDescent="0.2">
      <c r="D469" s="101"/>
      <c r="E469" s="102"/>
      <c r="F469" s="102"/>
      <c r="G469" s="44"/>
      <c r="H469" s="48"/>
      <c r="I469" s="17"/>
      <c r="J469" s="17"/>
      <c r="K469" s="17"/>
      <c r="L469" s="17"/>
      <c r="M469" s="17"/>
      <c r="N469" s="17"/>
      <c r="O469" s="17"/>
      <c r="P469" s="17"/>
      <c r="Q469" s="43"/>
    </row>
    <row r="470" spans="3:17" x14ac:dyDescent="0.2">
      <c r="D470" s="52"/>
      <c r="E470" s="59" t="s">
        <v>14</v>
      </c>
      <c r="F470" s="54"/>
      <c r="G470" s="45">
        <v>7000</v>
      </c>
      <c r="H470" s="20">
        <v>3831</v>
      </c>
      <c r="I470" s="20">
        <v>250</v>
      </c>
      <c r="J470" s="20">
        <v>1269</v>
      </c>
      <c r="K470" s="20">
        <v>1012</v>
      </c>
      <c r="L470" s="20">
        <v>221</v>
      </c>
      <c r="M470" s="20">
        <v>31</v>
      </c>
      <c r="N470" s="20">
        <v>49</v>
      </c>
      <c r="O470" s="20">
        <v>41</v>
      </c>
      <c r="P470" s="20">
        <v>2443</v>
      </c>
      <c r="Q470" s="61">
        <v>36</v>
      </c>
    </row>
    <row r="471" spans="3:17" x14ac:dyDescent="0.2">
      <c r="D471" s="103" t="s">
        <v>25</v>
      </c>
      <c r="E471" s="24" t="s">
        <v>26</v>
      </c>
      <c r="F471" s="22"/>
      <c r="G471" s="23">
        <v>1780</v>
      </c>
      <c r="H471" s="30">
        <v>986</v>
      </c>
      <c r="I471" s="4">
        <v>41</v>
      </c>
      <c r="J471" s="4">
        <v>192</v>
      </c>
      <c r="K471" s="4">
        <v>178</v>
      </c>
      <c r="L471" s="4">
        <v>40</v>
      </c>
      <c r="M471" s="4">
        <v>4</v>
      </c>
      <c r="N471" s="4">
        <v>8</v>
      </c>
      <c r="O471" s="4">
        <v>7</v>
      </c>
      <c r="P471" s="4">
        <v>690</v>
      </c>
      <c r="Q471" s="34">
        <v>9</v>
      </c>
    </row>
    <row r="472" spans="3:17" x14ac:dyDescent="0.2">
      <c r="D472" s="104"/>
      <c r="E472" s="5" t="s">
        <v>27</v>
      </c>
      <c r="F472" s="6"/>
      <c r="G472" s="7">
        <v>1328</v>
      </c>
      <c r="H472" s="8">
        <v>715</v>
      </c>
      <c r="I472" s="1">
        <v>27</v>
      </c>
      <c r="J472" s="1">
        <v>156</v>
      </c>
      <c r="K472" s="1">
        <v>130</v>
      </c>
      <c r="L472" s="1">
        <v>30</v>
      </c>
      <c r="M472" s="1">
        <v>1</v>
      </c>
      <c r="N472" s="1">
        <v>1</v>
      </c>
      <c r="O472" s="1">
        <v>7</v>
      </c>
      <c r="P472" s="1">
        <v>502</v>
      </c>
      <c r="Q472" s="13">
        <v>8</v>
      </c>
    </row>
    <row r="473" spans="3:17" x14ac:dyDescent="0.2">
      <c r="D473" s="104"/>
      <c r="E473" s="5" t="s">
        <v>28</v>
      </c>
      <c r="F473" s="6"/>
      <c r="G473" s="7">
        <v>1075</v>
      </c>
      <c r="H473" s="8">
        <v>613</v>
      </c>
      <c r="I473" s="1">
        <v>51</v>
      </c>
      <c r="J473" s="1">
        <v>170</v>
      </c>
      <c r="K473" s="1">
        <v>137</v>
      </c>
      <c r="L473" s="1">
        <v>37</v>
      </c>
      <c r="M473" s="1">
        <v>3</v>
      </c>
      <c r="N473" s="1">
        <v>4</v>
      </c>
      <c r="O473" s="1">
        <v>3</v>
      </c>
      <c r="P473" s="1">
        <v>366</v>
      </c>
      <c r="Q473" s="13">
        <v>6</v>
      </c>
    </row>
    <row r="474" spans="3:17" x14ac:dyDescent="0.2">
      <c r="D474" s="104"/>
      <c r="E474" s="5" t="s">
        <v>29</v>
      </c>
      <c r="F474" s="6"/>
      <c r="G474" s="7">
        <v>733</v>
      </c>
      <c r="H474" s="8">
        <v>429</v>
      </c>
      <c r="I474" s="1">
        <v>26</v>
      </c>
      <c r="J474" s="1">
        <v>153</v>
      </c>
      <c r="K474" s="1">
        <v>120</v>
      </c>
      <c r="L474" s="1">
        <v>27</v>
      </c>
      <c r="M474" s="1">
        <v>4</v>
      </c>
      <c r="N474" s="1">
        <v>8</v>
      </c>
      <c r="O474" s="1">
        <v>5</v>
      </c>
      <c r="P474" s="1">
        <v>221</v>
      </c>
      <c r="Q474" s="13">
        <v>1</v>
      </c>
    </row>
    <row r="475" spans="3:17" x14ac:dyDescent="0.2">
      <c r="D475" s="104"/>
      <c r="E475" s="5" t="s">
        <v>30</v>
      </c>
      <c r="F475" s="6"/>
      <c r="G475" s="7">
        <v>619</v>
      </c>
      <c r="H475" s="8">
        <v>343</v>
      </c>
      <c r="I475" s="1">
        <v>36</v>
      </c>
      <c r="J475" s="1">
        <v>173</v>
      </c>
      <c r="K475" s="1">
        <v>138</v>
      </c>
      <c r="L475" s="1">
        <v>24</v>
      </c>
      <c r="M475" s="1">
        <v>6</v>
      </c>
      <c r="N475" s="1">
        <v>7</v>
      </c>
      <c r="O475" s="1">
        <v>3</v>
      </c>
      <c r="P475" s="1">
        <v>182</v>
      </c>
      <c r="Q475" s="13">
        <v>1</v>
      </c>
    </row>
    <row r="476" spans="3:17" x14ac:dyDescent="0.2">
      <c r="D476" s="104"/>
      <c r="E476" s="5" t="s">
        <v>31</v>
      </c>
      <c r="F476" s="6"/>
      <c r="G476" s="7">
        <v>559</v>
      </c>
      <c r="H476" s="8">
        <v>323</v>
      </c>
      <c r="I476" s="1">
        <v>29</v>
      </c>
      <c r="J476" s="1">
        <v>202</v>
      </c>
      <c r="K476" s="1">
        <v>143</v>
      </c>
      <c r="L476" s="1">
        <v>26</v>
      </c>
      <c r="M476" s="1">
        <v>7</v>
      </c>
      <c r="N476" s="1">
        <v>9</v>
      </c>
      <c r="O476" s="1">
        <v>5</v>
      </c>
      <c r="P476" s="1">
        <v>134</v>
      </c>
      <c r="Q476" s="13">
        <v>1</v>
      </c>
    </row>
    <row r="477" spans="3:17" x14ac:dyDescent="0.2">
      <c r="D477" s="104"/>
      <c r="E477" s="5" t="s">
        <v>32</v>
      </c>
      <c r="F477" s="6"/>
      <c r="G477" s="7">
        <v>284</v>
      </c>
      <c r="H477" s="8">
        <v>154</v>
      </c>
      <c r="I477" s="1">
        <v>19</v>
      </c>
      <c r="J477" s="1">
        <v>107</v>
      </c>
      <c r="K477" s="1">
        <v>89</v>
      </c>
      <c r="L477" s="1">
        <v>19</v>
      </c>
      <c r="M477" s="1">
        <v>3</v>
      </c>
      <c r="N477" s="1">
        <v>8</v>
      </c>
      <c r="O477" s="1">
        <v>6</v>
      </c>
      <c r="P477" s="1">
        <v>58</v>
      </c>
      <c r="Q477" s="13">
        <v>3</v>
      </c>
    </row>
    <row r="478" spans="3:17" x14ac:dyDescent="0.2">
      <c r="D478" s="104"/>
      <c r="E478" s="5" t="s">
        <v>33</v>
      </c>
      <c r="F478" s="6"/>
      <c r="G478" s="7">
        <v>104</v>
      </c>
      <c r="H478" s="8">
        <v>55</v>
      </c>
      <c r="I478" s="1">
        <v>7</v>
      </c>
      <c r="J478" s="1">
        <v>54</v>
      </c>
      <c r="K478" s="1">
        <v>37</v>
      </c>
      <c r="L478" s="1">
        <v>9</v>
      </c>
      <c r="M478" s="1">
        <v>2</v>
      </c>
      <c r="N478" s="1">
        <v>3</v>
      </c>
      <c r="O478" s="1">
        <v>2</v>
      </c>
      <c r="P478" s="1">
        <v>25</v>
      </c>
      <c r="Q478" s="13">
        <v>0</v>
      </c>
    </row>
    <row r="479" spans="3:17" x14ac:dyDescent="0.2">
      <c r="D479" s="103" t="s">
        <v>34</v>
      </c>
      <c r="E479" s="24" t="s">
        <v>35</v>
      </c>
      <c r="F479" s="22"/>
      <c r="G479" s="23">
        <v>206</v>
      </c>
      <c r="H479" s="30">
        <v>104</v>
      </c>
      <c r="I479" s="4">
        <v>9</v>
      </c>
      <c r="J479" s="4">
        <v>43</v>
      </c>
      <c r="K479" s="4">
        <v>23</v>
      </c>
      <c r="L479" s="4">
        <v>10</v>
      </c>
      <c r="M479" s="4">
        <v>1</v>
      </c>
      <c r="N479" s="4">
        <v>1</v>
      </c>
      <c r="O479" s="4">
        <v>0</v>
      </c>
      <c r="P479" s="4">
        <v>78</v>
      </c>
      <c r="Q479" s="34">
        <v>2</v>
      </c>
    </row>
    <row r="480" spans="3:17" x14ac:dyDescent="0.2">
      <c r="D480" s="104"/>
      <c r="E480" s="5" t="s">
        <v>36</v>
      </c>
      <c r="F480" s="6"/>
      <c r="G480" s="7">
        <v>218</v>
      </c>
      <c r="H480" s="8">
        <v>116</v>
      </c>
      <c r="I480" s="1">
        <v>12</v>
      </c>
      <c r="J480" s="1">
        <v>50</v>
      </c>
      <c r="K480" s="1">
        <v>39</v>
      </c>
      <c r="L480" s="1">
        <v>3</v>
      </c>
      <c r="M480" s="1">
        <v>3</v>
      </c>
      <c r="N480" s="1">
        <v>1</v>
      </c>
      <c r="O480" s="1">
        <v>2</v>
      </c>
      <c r="P480" s="1">
        <v>73</v>
      </c>
      <c r="Q480" s="13">
        <v>1</v>
      </c>
    </row>
    <row r="481" spans="4:17" x14ac:dyDescent="0.2">
      <c r="D481" s="104"/>
      <c r="E481" s="5" t="s">
        <v>37</v>
      </c>
      <c r="F481" s="6"/>
      <c r="G481" s="7">
        <v>218</v>
      </c>
      <c r="H481" s="8">
        <v>119</v>
      </c>
      <c r="I481" s="1">
        <v>11</v>
      </c>
      <c r="J481" s="1">
        <v>50</v>
      </c>
      <c r="K481" s="1">
        <v>44</v>
      </c>
      <c r="L481" s="1">
        <v>12</v>
      </c>
      <c r="M481" s="1">
        <v>4</v>
      </c>
      <c r="N481" s="1">
        <v>2</v>
      </c>
      <c r="O481" s="1">
        <v>1</v>
      </c>
      <c r="P481" s="1">
        <v>73</v>
      </c>
      <c r="Q481" s="13">
        <v>0</v>
      </c>
    </row>
    <row r="482" spans="4:17" x14ac:dyDescent="0.2">
      <c r="D482" s="104"/>
      <c r="E482" s="5" t="s">
        <v>38</v>
      </c>
      <c r="F482" s="6"/>
      <c r="G482" s="7">
        <v>313</v>
      </c>
      <c r="H482" s="8">
        <v>159</v>
      </c>
      <c r="I482" s="1">
        <v>17</v>
      </c>
      <c r="J482" s="1">
        <v>91</v>
      </c>
      <c r="K482" s="1">
        <v>72</v>
      </c>
      <c r="L482" s="1">
        <v>13</v>
      </c>
      <c r="M482" s="1">
        <v>6</v>
      </c>
      <c r="N482" s="1">
        <v>10</v>
      </c>
      <c r="O482" s="1">
        <v>3</v>
      </c>
      <c r="P482" s="1">
        <v>103</v>
      </c>
      <c r="Q482" s="13">
        <v>2</v>
      </c>
    </row>
    <row r="483" spans="4:17" x14ac:dyDescent="0.2">
      <c r="D483" s="104"/>
      <c r="E483" s="5" t="s">
        <v>39</v>
      </c>
      <c r="F483" s="6"/>
      <c r="G483" s="7">
        <v>306</v>
      </c>
      <c r="H483" s="8">
        <v>165</v>
      </c>
      <c r="I483" s="1">
        <v>25</v>
      </c>
      <c r="J483" s="1">
        <v>84</v>
      </c>
      <c r="K483" s="1">
        <v>74</v>
      </c>
      <c r="L483" s="1">
        <v>12</v>
      </c>
      <c r="M483" s="1">
        <v>2</v>
      </c>
      <c r="N483" s="1">
        <v>8</v>
      </c>
      <c r="O483" s="1">
        <v>3</v>
      </c>
      <c r="P483" s="1">
        <v>91</v>
      </c>
      <c r="Q483" s="13">
        <v>2</v>
      </c>
    </row>
    <row r="484" spans="4:17" x14ac:dyDescent="0.2">
      <c r="D484" s="104"/>
      <c r="E484" s="5" t="s">
        <v>40</v>
      </c>
      <c r="F484" s="6"/>
      <c r="G484" s="7">
        <v>323</v>
      </c>
      <c r="H484" s="8">
        <v>170</v>
      </c>
      <c r="I484" s="1">
        <v>16</v>
      </c>
      <c r="J484" s="1">
        <v>90</v>
      </c>
      <c r="K484" s="1">
        <v>64</v>
      </c>
      <c r="L484" s="1">
        <v>16</v>
      </c>
      <c r="M484" s="1">
        <v>0</v>
      </c>
      <c r="N484" s="1">
        <v>4</v>
      </c>
      <c r="O484" s="1">
        <v>2</v>
      </c>
      <c r="P484" s="1">
        <v>108</v>
      </c>
      <c r="Q484" s="13">
        <v>0</v>
      </c>
    </row>
    <row r="485" spans="4:17" x14ac:dyDescent="0.2">
      <c r="D485" s="104"/>
      <c r="E485" s="5" t="s">
        <v>41</v>
      </c>
      <c r="F485" s="6"/>
      <c r="G485" s="7">
        <v>260</v>
      </c>
      <c r="H485" s="8">
        <v>138</v>
      </c>
      <c r="I485" s="1">
        <v>12</v>
      </c>
      <c r="J485" s="1">
        <v>69</v>
      </c>
      <c r="K485" s="1">
        <v>39</v>
      </c>
      <c r="L485" s="1">
        <v>9</v>
      </c>
      <c r="M485" s="1">
        <v>3</v>
      </c>
      <c r="N485" s="1">
        <v>3</v>
      </c>
      <c r="O485" s="1">
        <v>1</v>
      </c>
      <c r="P485" s="1">
        <v>74</v>
      </c>
      <c r="Q485" s="13">
        <v>1</v>
      </c>
    </row>
    <row r="486" spans="4:17" x14ac:dyDescent="0.2">
      <c r="D486" s="104"/>
      <c r="E486" s="5" t="s">
        <v>42</v>
      </c>
      <c r="F486" s="6"/>
      <c r="G486" s="7">
        <v>258</v>
      </c>
      <c r="H486" s="8">
        <v>135</v>
      </c>
      <c r="I486" s="1">
        <v>9</v>
      </c>
      <c r="J486" s="1">
        <v>73</v>
      </c>
      <c r="K486" s="1">
        <v>57</v>
      </c>
      <c r="L486" s="1">
        <v>12</v>
      </c>
      <c r="M486" s="1">
        <v>0</v>
      </c>
      <c r="N486" s="1">
        <v>6</v>
      </c>
      <c r="O486" s="1">
        <v>4</v>
      </c>
      <c r="P486" s="1">
        <v>81</v>
      </c>
      <c r="Q486" s="13">
        <v>1</v>
      </c>
    </row>
    <row r="487" spans="4:17" x14ac:dyDescent="0.2">
      <c r="D487" s="104"/>
      <c r="E487" s="5" t="s">
        <v>43</v>
      </c>
      <c r="F487" s="6"/>
      <c r="G487" s="7">
        <v>258</v>
      </c>
      <c r="H487" s="8">
        <v>137</v>
      </c>
      <c r="I487" s="1">
        <v>4</v>
      </c>
      <c r="J487" s="1">
        <v>57</v>
      </c>
      <c r="K487" s="1">
        <v>43</v>
      </c>
      <c r="L487" s="1">
        <v>12</v>
      </c>
      <c r="M487" s="1">
        <v>0</v>
      </c>
      <c r="N487" s="1">
        <v>0</v>
      </c>
      <c r="O487" s="1">
        <v>3</v>
      </c>
      <c r="P487" s="1">
        <v>81</v>
      </c>
      <c r="Q487" s="13">
        <v>3</v>
      </c>
    </row>
    <row r="488" spans="4:17" x14ac:dyDescent="0.2">
      <c r="D488" s="104"/>
      <c r="E488" s="5" t="s">
        <v>44</v>
      </c>
      <c r="F488" s="6"/>
      <c r="G488" s="7">
        <v>336</v>
      </c>
      <c r="H488" s="8">
        <v>169</v>
      </c>
      <c r="I488" s="1">
        <v>10</v>
      </c>
      <c r="J488" s="1">
        <v>85</v>
      </c>
      <c r="K488" s="1">
        <v>51</v>
      </c>
      <c r="L488" s="1">
        <v>11</v>
      </c>
      <c r="M488" s="1">
        <v>3</v>
      </c>
      <c r="N488" s="1">
        <v>5</v>
      </c>
      <c r="O488" s="1">
        <v>2</v>
      </c>
      <c r="P488" s="1">
        <v>115</v>
      </c>
      <c r="Q488" s="13">
        <v>1</v>
      </c>
    </row>
    <row r="489" spans="4:17" x14ac:dyDescent="0.2">
      <c r="D489" s="104"/>
      <c r="E489" s="5" t="s">
        <v>45</v>
      </c>
      <c r="F489" s="6"/>
      <c r="G489" s="7">
        <v>259</v>
      </c>
      <c r="H489" s="8">
        <v>127</v>
      </c>
      <c r="I489" s="1">
        <v>4</v>
      </c>
      <c r="J489" s="1">
        <v>63</v>
      </c>
      <c r="K489" s="1">
        <v>28</v>
      </c>
      <c r="L489" s="1">
        <v>3</v>
      </c>
      <c r="M489" s="1">
        <v>2</v>
      </c>
      <c r="N489" s="1">
        <v>0</v>
      </c>
      <c r="O489" s="1">
        <v>0</v>
      </c>
      <c r="P489" s="1">
        <v>101</v>
      </c>
      <c r="Q489" s="13">
        <v>2</v>
      </c>
    </row>
    <row r="490" spans="4:17" x14ac:dyDescent="0.2">
      <c r="D490" s="104"/>
      <c r="E490" s="5" t="s">
        <v>46</v>
      </c>
      <c r="F490" s="6"/>
      <c r="G490" s="7">
        <v>171</v>
      </c>
      <c r="H490" s="8">
        <v>91</v>
      </c>
      <c r="I490" s="1">
        <v>3</v>
      </c>
      <c r="J490" s="1">
        <v>38</v>
      </c>
      <c r="K490" s="1">
        <v>21</v>
      </c>
      <c r="L490" s="1">
        <v>9</v>
      </c>
      <c r="M490" s="1">
        <v>0</v>
      </c>
      <c r="N490" s="1">
        <v>0</v>
      </c>
      <c r="O490" s="1">
        <v>0</v>
      </c>
      <c r="P490" s="1">
        <v>55</v>
      </c>
      <c r="Q490" s="13">
        <v>2</v>
      </c>
    </row>
    <row r="491" spans="4:17" x14ac:dyDescent="0.2">
      <c r="D491" s="104"/>
      <c r="E491" s="5" t="s">
        <v>47</v>
      </c>
      <c r="F491" s="6"/>
      <c r="G491" s="7">
        <v>158</v>
      </c>
      <c r="H491" s="8">
        <v>78</v>
      </c>
      <c r="I491" s="1">
        <v>2</v>
      </c>
      <c r="J491" s="1">
        <v>23</v>
      </c>
      <c r="K491" s="1">
        <v>15</v>
      </c>
      <c r="L491" s="1">
        <v>2</v>
      </c>
      <c r="M491" s="1">
        <v>0</v>
      </c>
      <c r="N491" s="1">
        <v>0</v>
      </c>
      <c r="O491" s="1">
        <v>0</v>
      </c>
      <c r="P491" s="1">
        <v>69</v>
      </c>
      <c r="Q491" s="13">
        <v>0</v>
      </c>
    </row>
    <row r="492" spans="4:17" x14ac:dyDescent="0.2">
      <c r="D492" s="104"/>
      <c r="E492" s="5" t="s">
        <v>48</v>
      </c>
      <c r="F492" s="6"/>
      <c r="G492" s="7">
        <v>62</v>
      </c>
      <c r="H492" s="8">
        <v>28</v>
      </c>
      <c r="I492" s="1">
        <v>2</v>
      </c>
      <c r="J492" s="1">
        <v>7</v>
      </c>
      <c r="K492" s="1">
        <v>3</v>
      </c>
      <c r="L492" s="1">
        <v>2</v>
      </c>
      <c r="M492" s="1">
        <v>0</v>
      </c>
      <c r="N492" s="1">
        <v>0</v>
      </c>
      <c r="O492" s="1">
        <v>0</v>
      </c>
      <c r="P492" s="1">
        <v>31</v>
      </c>
      <c r="Q492" s="13">
        <v>1</v>
      </c>
    </row>
    <row r="493" spans="4:17" x14ac:dyDescent="0.2">
      <c r="D493" s="104"/>
      <c r="E493" s="5" t="s">
        <v>49</v>
      </c>
      <c r="F493" s="6"/>
      <c r="G493" s="7">
        <v>13</v>
      </c>
      <c r="H493" s="8">
        <v>7</v>
      </c>
      <c r="I493" s="1">
        <v>0</v>
      </c>
      <c r="J493" s="1">
        <v>1</v>
      </c>
      <c r="K493" s="1">
        <v>0</v>
      </c>
      <c r="L493" s="1">
        <v>0</v>
      </c>
      <c r="M493" s="1">
        <v>0</v>
      </c>
      <c r="N493" s="1">
        <v>0</v>
      </c>
      <c r="O493" s="1">
        <v>0</v>
      </c>
      <c r="P493" s="1">
        <v>6</v>
      </c>
      <c r="Q493" s="13">
        <v>0</v>
      </c>
    </row>
    <row r="494" spans="4:17" x14ac:dyDescent="0.2">
      <c r="D494" s="103" t="s">
        <v>50</v>
      </c>
      <c r="E494" s="24" t="s">
        <v>35</v>
      </c>
      <c r="F494" s="22"/>
      <c r="G494" s="23">
        <v>174</v>
      </c>
      <c r="H494" s="30">
        <v>92</v>
      </c>
      <c r="I494" s="4">
        <v>3</v>
      </c>
      <c r="J494" s="4">
        <v>15</v>
      </c>
      <c r="K494" s="4">
        <v>12</v>
      </c>
      <c r="L494" s="4">
        <v>2</v>
      </c>
      <c r="M494" s="4">
        <v>1</v>
      </c>
      <c r="N494" s="4">
        <v>0</v>
      </c>
      <c r="O494" s="4">
        <v>0</v>
      </c>
      <c r="P494" s="4">
        <v>75</v>
      </c>
      <c r="Q494" s="34">
        <v>1</v>
      </c>
    </row>
    <row r="495" spans="4:17" x14ac:dyDescent="0.2">
      <c r="D495" s="104"/>
      <c r="E495" s="5" t="s">
        <v>36</v>
      </c>
      <c r="F495" s="6"/>
      <c r="G495" s="7">
        <v>233</v>
      </c>
      <c r="H495" s="8">
        <v>126</v>
      </c>
      <c r="I495" s="1">
        <v>12</v>
      </c>
      <c r="J495" s="1">
        <v>28</v>
      </c>
      <c r="K495" s="1">
        <v>31</v>
      </c>
      <c r="L495" s="1">
        <v>2</v>
      </c>
      <c r="M495" s="1">
        <v>0</v>
      </c>
      <c r="N495" s="1">
        <v>2</v>
      </c>
      <c r="O495" s="1">
        <v>1</v>
      </c>
      <c r="P495" s="1">
        <v>87</v>
      </c>
      <c r="Q495" s="13">
        <v>0</v>
      </c>
    </row>
    <row r="496" spans="4:17" x14ac:dyDescent="0.2">
      <c r="D496" s="104"/>
      <c r="E496" s="5" t="s">
        <v>37</v>
      </c>
      <c r="F496" s="6"/>
      <c r="G496" s="7">
        <v>199</v>
      </c>
      <c r="H496" s="8">
        <v>114</v>
      </c>
      <c r="I496" s="1">
        <v>11</v>
      </c>
      <c r="J496" s="1">
        <v>29</v>
      </c>
      <c r="K496" s="1">
        <v>33</v>
      </c>
      <c r="L496" s="1">
        <v>5</v>
      </c>
      <c r="M496" s="1">
        <v>1</v>
      </c>
      <c r="N496" s="1">
        <v>2</v>
      </c>
      <c r="O496" s="1">
        <v>1</v>
      </c>
      <c r="P496" s="1">
        <v>62</v>
      </c>
      <c r="Q496" s="13">
        <v>1</v>
      </c>
    </row>
    <row r="497" spans="2:17" x14ac:dyDescent="0.2">
      <c r="D497" s="104"/>
      <c r="E497" s="5" t="s">
        <v>38</v>
      </c>
      <c r="F497" s="6"/>
      <c r="G497" s="7">
        <v>319</v>
      </c>
      <c r="H497" s="8">
        <v>202</v>
      </c>
      <c r="I497" s="1">
        <v>17</v>
      </c>
      <c r="J497" s="1">
        <v>55</v>
      </c>
      <c r="K497" s="1">
        <v>49</v>
      </c>
      <c r="L497" s="1">
        <v>9</v>
      </c>
      <c r="M497" s="1">
        <v>1</v>
      </c>
      <c r="N497" s="1">
        <v>1</v>
      </c>
      <c r="O497" s="1">
        <v>2</v>
      </c>
      <c r="P497" s="1">
        <v>95</v>
      </c>
      <c r="Q497" s="13">
        <v>1</v>
      </c>
    </row>
    <row r="498" spans="2:17" x14ac:dyDescent="0.2">
      <c r="D498" s="104"/>
      <c r="E498" s="5" t="s">
        <v>39</v>
      </c>
      <c r="F498" s="6"/>
      <c r="G498" s="7">
        <v>269</v>
      </c>
      <c r="H498" s="8">
        <v>156</v>
      </c>
      <c r="I498" s="1">
        <v>11</v>
      </c>
      <c r="J498" s="1">
        <v>45</v>
      </c>
      <c r="K498" s="1">
        <v>46</v>
      </c>
      <c r="L498" s="1">
        <v>9</v>
      </c>
      <c r="M498" s="1">
        <v>1</v>
      </c>
      <c r="N498" s="1">
        <v>0</v>
      </c>
      <c r="O498" s="1">
        <v>1</v>
      </c>
      <c r="P498" s="1">
        <v>84</v>
      </c>
      <c r="Q498" s="13">
        <v>2</v>
      </c>
    </row>
    <row r="499" spans="2:17" x14ac:dyDescent="0.2">
      <c r="D499" s="104"/>
      <c r="E499" s="5" t="s">
        <v>40</v>
      </c>
      <c r="F499" s="6"/>
      <c r="G499" s="7">
        <v>348</v>
      </c>
      <c r="H499" s="8">
        <v>232</v>
      </c>
      <c r="I499" s="1">
        <v>17</v>
      </c>
      <c r="J499" s="1">
        <v>64</v>
      </c>
      <c r="K499" s="1">
        <v>58</v>
      </c>
      <c r="L499" s="1">
        <v>15</v>
      </c>
      <c r="M499" s="1">
        <v>0</v>
      </c>
      <c r="N499" s="1">
        <v>0</v>
      </c>
      <c r="O499" s="1">
        <v>1</v>
      </c>
      <c r="P499" s="1">
        <v>94</v>
      </c>
      <c r="Q499" s="13">
        <v>1</v>
      </c>
    </row>
    <row r="500" spans="2:17" x14ac:dyDescent="0.2">
      <c r="D500" s="104"/>
      <c r="E500" s="5" t="s">
        <v>41</v>
      </c>
      <c r="F500" s="6"/>
      <c r="G500" s="7">
        <v>282</v>
      </c>
      <c r="H500" s="8">
        <v>160</v>
      </c>
      <c r="I500" s="1">
        <v>10</v>
      </c>
      <c r="J500" s="1">
        <v>36</v>
      </c>
      <c r="K500" s="1">
        <v>43</v>
      </c>
      <c r="L500" s="1">
        <v>7</v>
      </c>
      <c r="M500" s="1">
        <v>0</v>
      </c>
      <c r="N500" s="1">
        <v>0</v>
      </c>
      <c r="O500" s="1">
        <v>2</v>
      </c>
      <c r="P500" s="1">
        <v>96</v>
      </c>
      <c r="Q500" s="13">
        <v>2</v>
      </c>
    </row>
    <row r="501" spans="2:17" x14ac:dyDescent="0.2">
      <c r="D501" s="104"/>
      <c r="E501" s="5" t="s">
        <v>42</v>
      </c>
      <c r="F501" s="6"/>
      <c r="G501" s="7">
        <v>242</v>
      </c>
      <c r="H501" s="8">
        <v>157</v>
      </c>
      <c r="I501" s="1">
        <v>4</v>
      </c>
      <c r="J501" s="1">
        <v>30</v>
      </c>
      <c r="K501" s="1">
        <v>33</v>
      </c>
      <c r="L501" s="1">
        <v>4</v>
      </c>
      <c r="M501" s="1">
        <v>0</v>
      </c>
      <c r="N501" s="1">
        <v>1</v>
      </c>
      <c r="O501" s="1">
        <v>3</v>
      </c>
      <c r="P501" s="1">
        <v>75</v>
      </c>
      <c r="Q501" s="13">
        <v>0</v>
      </c>
    </row>
    <row r="502" spans="2:17" x14ac:dyDescent="0.2">
      <c r="D502" s="104"/>
      <c r="E502" s="5" t="s">
        <v>43</v>
      </c>
      <c r="F502" s="6"/>
      <c r="G502" s="7">
        <v>263</v>
      </c>
      <c r="H502" s="8">
        <v>154</v>
      </c>
      <c r="I502" s="1">
        <v>14</v>
      </c>
      <c r="J502" s="1">
        <v>41</v>
      </c>
      <c r="K502" s="1">
        <v>42</v>
      </c>
      <c r="L502" s="1">
        <v>11</v>
      </c>
      <c r="M502" s="1">
        <v>2</v>
      </c>
      <c r="N502" s="1">
        <v>0</v>
      </c>
      <c r="O502" s="1">
        <v>3</v>
      </c>
      <c r="P502" s="1">
        <v>86</v>
      </c>
      <c r="Q502" s="13">
        <v>0</v>
      </c>
    </row>
    <row r="503" spans="2:17" x14ac:dyDescent="0.2">
      <c r="D503" s="104"/>
      <c r="E503" s="5" t="s">
        <v>44</v>
      </c>
      <c r="F503" s="6"/>
      <c r="G503" s="7">
        <v>364</v>
      </c>
      <c r="H503" s="8">
        <v>206</v>
      </c>
      <c r="I503" s="1">
        <v>4</v>
      </c>
      <c r="J503" s="1">
        <v>41</v>
      </c>
      <c r="K503" s="1">
        <v>33</v>
      </c>
      <c r="L503" s="1">
        <v>11</v>
      </c>
      <c r="M503" s="1">
        <v>0</v>
      </c>
      <c r="N503" s="1">
        <v>1</v>
      </c>
      <c r="O503" s="1">
        <v>1</v>
      </c>
      <c r="P503" s="1">
        <v>125</v>
      </c>
      <c r="Q503" s="13">
        <v>6</v>
      </c>
    </row>
    <row r="504" spans="2:17" x14ac:dyDescent="0.2">
      <c r="D504" s="104"/>
      <c r="E504" s="5" t="s">
        <v>45</v>
      </c>
      <c r="F504" s="6"/>
      <c r="G504" s="7">
        <v>324</v>
      </c>
      <c r="H504" s="8">
        <v>197</v>
      </c>
      <c r="I504" s="1">
        <v>7</v>
      </c>
      <c r="J504" s="1">
        <v>33</v>
      </c>
      <c r="K504" s="1">
        <v>34</v>
      </c>
      <c r="L504" s="1">
        <v>12</v>
      </c>
      <c r="M504" s="1">
        <v>1</v>
      </c>
      <c r="N504" s="1">
        <v>1</v>
      </c>
      <c r="O504" s="1">
        <v>0</v>
      </c>
      <c r="P504" s="1">
        <v>111</v>
      </c>
      <c r="Q504" s="13">
        <v>3</v>
      </c>
    </row>
    <row r="505" spans="2:17" x14ac:dyDescent="0.2">
      <c r="D505" s="104"/>
      <c r="E505" s="5" t="s">
        <v>46</v>
      </c>
      <c r="F505" s="6"/>
      <c r="G505" s="7">
        <v>192</v>
      </c>
      <c r="H505" s="8">
        <v>98</v>
      </c>
      <c r="I505" s="1">
        <v>2</v>
      </c>
      <c r="J505" s="1">
        <v>4</v>
      </c>
      <c r="K505" s="1">
        <v>7</v>
      </c>
      <c r="L505" s="1">
        <v>2</v>
      </c>
      <c r="M505" s="1">
        <v>0</v>
      </c>
      <c r="N505" s="1">
        <v>0</v>
      </c>
      <c r="O505" s="1">
        <v>2</v>
      </c>
      <c r="P505" s="1">
        <v>89</v>
      </c>
      <c r="Q505" s="13">
        <v>1</v>
      </c>
    </row>
    <row r="506" spans="2:17" x14ac:dyDescent="0.2">
      <c r="D506" s="104"/>
      <c r="E506" s="5" t="s">
        <v>47</v>
      </c>
      <c r="F506" s="6"/>
      <c r="G506" s="7">
        <v>288</v>
      </c>
      <c r="H506" s="8">
        <v>134</v>
      </c>
      <c r="I506" s="1">
        <v>0</v>
      </c>
      <c r="J506" s="1">
        <v>16</v>
      </c>
      <c r="K506" s="1">
        <v>11</v>
      </c>
      <c r="L506" s="1">
        <v>3</v>
      </c>
      <c r="M506" s="1">
        <v>0</v>
      </c>
      <c r="N506" s="1">
        <v>1</v>
      </c>
      <c r="O506" s="1">
        <v>3</v>
      </c>
      <c r="P506" s="1">
        <v>143</v>
      </c>
      <c r="Q506" s="13">
        <v>0</v>
      </c>
    </row>
    <row r="507" spans="2:17" x14ac:dyDescent="0.2">
      <c r="D507" s="104"/>
      <c r="E507" s="5" t="s">
        <v>48</v>
      </c>
      <c r="F507" s="6"/>
      <c r="G507" s="7">
        <v>114</v>
      </c>
      <c r="H507" s="8">
        <v>44</v>
      </c>
      <c r="I507" s="1">
        <v>2</v>
      </c>
      <c r="J507" s="1">
        <v>7</v>
      </c>
      <c r="K507" s="1">
        <v>6</v>
      </c>
      <c r="L507" s="1">
        <v>3</v>
      </c>
      <c r="M507" s="1">
        <v>0</v>
      </c>
      <c r="N507" s="1">
        <v>0</v>
      </c>
      <c r="O507" s="1">
        <v>0</v>
      </c>
      <c r="P507" s="1">
        <v>68</v>
      </c>
      <c r="Q507" s="13">
        <v>0</v>
      </c>
    </row>
    <row r="508" spans="2:17" x14ac:dyDescent="0.2">
      <c r="D508" s="105"/>
      <c r="E508" s="55" t="s">
        <v>49</v>
      </c>
      <c r="F508" s="58"/>
      <c r="G508" s="53">
        <v>30</v>
      </c>
      <c r="H508" s="66">
        <v>16</v>
      </c>
      <c r="I508" s="26">
        <v>0</v>
      </c>
      <c r="J508" s="26">
        <v>1</v>
      </c>
      <c r="K508" s="26">
        <v>1</v>
      </c>
      <c r="L508" s="26">
        <v>0</v>
      </c>
      <c r="M508" s="26">
        <v>0</v>
      </c>
      <c r="N508" s="26">
        <v>0</v>
      </c>
      <c r="O508" s="26">
        <v>0</v>
      </c>
      <c r="P508" s="26">
        <v>14</v>
      </c>
      <c r="Q508" s="70">
        <v>0</v>
      </c>
    </row>
    <row r="510" spans="2:17" x14ac:dyDescent="0.2">
      <c r="B510" s="47" t="str">
        <f xml:space="preserve"> HYPERLINK("#'目次'!B18", "[12]")</f>
        <v>[12]</v>
      </c>
      <c r="C510" s="31" t="s">
        <v>141</v>
      </c>
    </row>
    <row r="513" spans="3:10" x14ac:dyDescent="0.2">
      <c r="C513" s="31" t="s">
        <v>13</v>
      </c>
    </row>
    <row r="514" spans="3:10" ht="24" x14ac:dyDescent="0.2">
      <c r="D514" s="99"/>
      <c r="E514" s="100"/>
      <c r="F514" s="100"/>
      <c r="G514" s="41" t="s">
        <v>14</v>
      </c>
      <c r="H514" s="42" t="s">
        <v>142</v>
      </c>
      <c r="I514" s="16" t="s">
        <v>143</v>
      </c>
      <c r="J514" s="46" t="s">
        <v>24</v>
      </c>
    </row>
    <row r="515" spans="3:10" x14ac:dyDescent="0.2">
      <c r="D515" s="101"/>
      <c r="E515" s="102"/>
      <c r="F515" s="102"/>
      <c r="G515" s="44"/>
      <c r="H515" s="48"/>
      <c r="I515" s="17"/>
      <c r="J515" s="43"/>
    </row>
    <row r="516" spans="3:10" x14ac:dyDescent="0.2">
      <c r="D516" s="52"/>
      <c r="E516" s="59" t="s">
        <v>14</v>
      </c>
      <c r="F516" s="54"/>
      <c r="G516" s="45">
        <v>7000</v>
      </c>
      <c r="H516" s="20">
        <v>2164</v>
      </c>
      <c r="I516" s="20">
        <v>4825</v>
      </c>
      <c r="J516" s="61">
        <v>11</v>
      </c>
    </row>
    <row r="517" spans="3:10" x14ac:dyDescent="0.2">
      <c r="D517" s="103" t="s">
        <v>25</v>
      </c>
      <c r="E517" s="24" t="s">
        <v>26</v>
      </c>
      <c r="F517" s="22"/>
      <c r="G517" s="23">
        <v>1780</v>
      </c>
      <c r="H517" s="30">
        <v>419</v>
      </c>
      <c r="I517" s="4">
        <v>1357</v>
      </c>
      <c r="J517" s="34">
        <v>4</v>
      </c>
    </row>
    <row r="518" spans="3:10" x14ac:dyDescent="0.2">
      <c r="D518" s="104"/>
      <c r="E518" s="5" t="s">
        <v>27</v>
      </c>
      <c r="F518" s="6"/>
      <c r="G518" s="7">
        <v>1328</v>
      </c>
      <c r="H518" s="8">
        <v>311</v>
      </c>
      <c r="I518" s="1">
        <v>1015</v>
      </c>
      <c r="J518" s="13">
        <v>2</v>
      </c>
    </row>
    <row r="519" spans="3:10" x14ac:dyDescent="0.2">
      <c r="D519" s="104"/>
      <c r="E519" s="5" t="s">
        <v>28</v>
      </c>
      <c r="F519" s="6"/>
      <c r="G519" s="7">
        <v>1075</v>
      </c>
      <c r="H519" s="8">
        <v>313</v>
      </c>
      <c r="I519" s="1">
        <v>759</v>
      </c>
      <c r="J519" s="13">
        <v>3</v>
      </c>
    </row>
    <row r="520" spans="3:10" x14ac:dyDescent="0.2">
      <c r="D520" s="104"/>
      <c r="E520" s="5" t="s">
        <v>29</v>
      </c>
      <c r="F520" s="6"/>
      <c r="G520" s="7">
        <v>733</v>
      </c>
      <c r="H520" s="8">
        <v>268</v>
      </c>
      <c r="I520" s="1">
        <v>465</v>
      </c>
      <c r="J520" s="13">
        <v>0</v>
      </c>
    </row>
    <row r="521" spans="3:10" x14ac:dyDescent="0.2">
      <c r="D521" s="104"/>
      <c r="E521" s="5" t="s">
        <v>30</v>
      </c>
      <c r="F521" s="6"/>
      <c r="G521" s="7">
        <v>619</v>
      </c>
      <c r="H521" s="8">
        <v>266</v>
      </c>
      <c r="I521" s="1">
        <v>351</v>
      </c>
      <c r="J521" s="13">
        <v>2</v>
      </c>
    </row>
    <row r="522" spans="3:10" x14ac:dyDescent="0.2">
      <c r="D522" s="104"/>
      <c r="E522" s="5" t="s">
        <v>31</v>
      </c>
      <c r="F522" s="6"/>
      <c r="G522" s="7">
        <v>559</v>
      </c>
      <c r="H522" s="8">
        <v>265</v>
      </c>
      <c r="I522" s="1">
        <v>294</v>
      </c>
      <c r="J522" s="13">
        <v>0</v>
      </c>
    </row>
    <row r="523" spans="3:10" x14ac:dyDescent="0.2">
      <c r="D523" s="104"/>
      <c r="E523" s="5" t="s">
        <v>32</v>
      </c>
      <c r="F523" s="6"/>
      <c r="G523" s="7">
        <v>284</v>
      </c>
      <c r="H523" s="8">
        <v>152</v>
      </c>
      <c r="I523" s="1">
        <v>132</v>
      </c>
      <c r="J523" s="13">
        <v>0</v>
      </c>
    </row>
    <row r="524" spans="3:10" x14ac:dyDescent="0.2">
      <c r="D524" s="104"/>
      <c r="E524" s="5" t="s">
        <v>33</v>
      </c>
      <c r="F524" s="6"/>
      <c r="G524" s="7">
        <v>104</v>
      </c>
      <c r="H524" s="8">
        <v>63</v>
      </c>
      <c r="I524" s="1">
        <v>41</v>
      </c>
      <c r="J524" s="13">
        <v>0</v>
      </c>
    </row>
    <row r="525" spans="3:10" x14ac:dyDescent="0.2">
      <c r="D525" s="103" t="s">
        <v>34</v>
      </c>
      <c r="E525" s="24" t="s">
        <v>35</v>
      </c>
      <c r="F525" s="22"/>
      <c r="G525" s="23">
        <v>206</v>
      </c>
      <c r="H525" s="30">
        <v>70</v>
      </c>
      <c r="I525" s="4">
        <v>136</v>
      </c>
      <c r="J525" s="34">
        <v>0</v>
      </c>
    </row>
    <row r="526" spans="3:10" x14ac:dyDescent="0.2">
      <c r="D526" s="104"/>
      <c r="E526" s="5" t="s">
        <v>36</v>
      </c>
      <c r="F526" s="6"/>
      <c r="G526" s="7">
        <v>218</v>
      </c>
      <c r="H526" s="8">
        <v>90</v>
      </c>
      <c r="I526" s="1">
        <v>128</v>
      </c>
      <c r="J526" s="13">
        <v>0</v>
      </c>
    </row>
    <row r="527" spans="3:10" x14ac:dyDescent="0.2">
      <c r="D527" s="104"/>
      <c r="E527" s="5" t="s">
        <v>37</v>
      </c>
      <c r="F527" s="6"/>
      <c r="G527" s="7">
        <v>218</v>
      </c>
      <c r="H527" s="8">
        <v>87</v>
      </c>
      <c r="I527" s="1">
        <v>131</v>
      </c>
      <c r="J527" s="13">
        <v>0</v>
      </c>
    </row>
    <row r="528" spans="3:10" x14ac:dyDescent="0.2">
      <c r="D528" s="104"/>
      <c r="E528" s="5" t="s">
        <v>38</v>
      </c>
      <c r="F528" s="6"/>
      <c r="G528" s="7">
        <v>313</v>
      </c>
      <c r="H528" s="8">
        <v>139</v>
      </c>
      <c r="I528" s="1">
        <v>174</v>
      </c>
      <c r="J528" s="13">
        <v>0</v>
      </c>
    </row>
    <row r="529" spans="4:10" x14ac:dyDescent="0.2">
      <c r="D529" s="104"/>
      <c r="E529" s="5" t="s">
        <v>39</v>
      </c>
      <c r="F529" s="6"/>
      <c r="G529" s="7">
        <v>306</v>
      </c>
      <c r="H529" s="8">
        <v>133</v>
      </c>
      <c r="I529" s="1">
        <v>172</v>
      </c>
      <c r="J529" s="13">
        <v>1</v>
      </c>
    </row>
    <row r="530" spans="4:10" x14ac:dyDescent="0.2">
      <c r="D530" s="104"/>
      <c r="E530" s="5" t="s">
        <v>40</v>
      </c>
      <c r="F530" s="6"/>
      <c r="G530" s="7">
        <v>323</v>
      </c>
      <c r="H530" s="8">
        <v>131</v>
      </c>
      <c r="I530" s="1">
        <v>192</v>
      </c>
      <c r="J530" s="13">
        <v>0</v>
      </c>
    </row>
    <row r="531" spans="4:10" x14ac:dyDescent="0.2">
      <c r="D531" s="104"/>
      <c r="E531" s="5" t="s">
        <v>41</v>
      </c>
      <c r="F531" s="6"/>
      <c r="G531" s="7">
        <v>260</v>
      </c>
      <c r="H531" s="8">
        <v>94</v>
      </c>
      <c r="I531" s="1">
        <v>166</v>
      </c>
      <c r="J531" s="13">
        <v>0</v>
      </c>
    </row>
    <row r="532" spans="4:10" x14ac:dyDescent="0.2">
      <c r="D532" s="104"/>
      <c r="E532" s="5" t="s">
        <v>42</v>
      </c>
      <c r="F532" s="6"/>
      <c r="G532" s="7">
        <v>258</v>
      </c>
      <c r="H532" s="8">
        <v>104</v>
      </c>
      <c r="I532" s="1">
        <v>154</v>
      </c>
      <c r="J532" s="13">
        <v>0</v>
      </c>
    </row>
    <row r="533" spans="4:10" x14ac:dyDescent="0.2">
      <c r="D533" s="104"/>
      <c r="E533" s="5" t="s">
        <v>43</v>
      </c>
      <c r="F533" s="6"/>
      <c r="G533" s="7">
        <v>258</v>
      </c>
      <c r="H533" s="8">
        <v>96</v>
      </c>
      <c r="I533" s="1">
        <v>162</v>
      </c>
      <c r="J533" s="13">
        <v>0</v>
      </c>
    </row>
    <row r="534" spans="4:10" x14ac:dyDescent="0.2">
      <c r="D534" s="104"/>
      <c r="E534" s="5" t="s">
        <v>44</v>
      </c>
      <c r="F534" s="6"/>
      <c r="G534" s="7">
        <v>336</v>
      </c>
      <c r="H534" s="8">
        <v>104</v>
      </c>
      <c r="I534" s="1">
        <v>232</v>
      </c>
      <c r="J534" s="13">
        <v>0</v>
      </c>
    </row>
    <row r="535" spans="4:10" x14ac:dyDescent="0.2">
      <c r="D535" s="104"/>
      <c r="E535" s="5" t="s">
        <v>45</v>
      </c>
      <c r="F535" s="6"/>
      <c r="G535" s="7">
        <v>259</v>
      </c>
      <c r="H535" s="8">
        <v>74</v>
      </c>
      <c r="I535" s="1">
        <v>184</v>
      </c>
      <c r="J535" s="13">
        <v>1</v>
      </c>
    </row>
    <row r="536" spans="4:10" x14ac:dyDescent="0.2">
      <c r="D536" s="104"/>
      <c r="E536" s="5" t="s">
        <v>46</v>
      </c>
      <c r="F536" s="6"/>
      <c r="G536" s="7">
        <v>171</v>
      </c>
      <c r="H536" s="8">
        <v>42</v>
      </c>
      <c r="I536" s="1">
        <v>129</v>
      </c>
      <c r="J536" s="13">
        <v>0</v>
      </c>
    </row>
    <row r="537" spans="4:10" x14ac:dyDescent="0.2">
      <c r="D537" s="104"/>
      <c r="E537" s="5" t="s">
        <v>47</v>
      </c>
      <c r="F537" s="6"/>
      <c r="G537" s="7">
        <v>158</v>
      </c>
      <c r="H537" s="8">
        <v>35</v>
      </c>
      <c r="I537" s="1">
        <v>122</v>
      </c>
      <c r="J537" s="13">
        <v>1</v>
      </c>
    </row>
    <row r="538" spans="4:10" x14ac:dyDescent="0.2">
      <c r="D538" s="104"/>
      <c r="E538" s="5" t="s">
        <v>48</v>
      </c>
      <c r="F538" s="6"/>
      <c r="G538" s="7">
        <v>62</v>
      </c>
      <c r="H538" s="8">
        <v>13</v>
      </c>
      <c r="I538" s="1">
        <v>49</v>
      </c>
      <c r="J538" s="13">
        <v>0</v>
      </c>
    </row>
    <row r="539" spans="4:10" x14ac:dyDescent="0.2">
      <c r="D539" s="104"/>
      <c r="E539" s="5" t="s">
        <v>49</v>
      </c>
      <c r="F539" s="6"/>
      <c r="G539" s="7">
        <v>13</v>
      </c>
      <c r="H539" s="8">
        <v>0</v>
      </c>
      <c r="I539" s="1">
        <v>13</v>
      </c>
      <c r="J539" s="13">
        <v>0</v>
      </c>
    </row>
    <row r="540" spans="4:10" x14ac:dyDescent="0.2">
      <c r="D540" s="103" t="s">
        <v>50</v>
      </c>
      <c r="E540" s="24" t="s">
        <v>35</v>
      </c>
      <c r="F540" s="22"/>
      <c r="G540" s="23">
        <v>174</v>
      </c>
      <c r="H540" s="30">
        <v>44</v>
      </c>
      <c r="I540" s="4">
        <v>130</v>
      </c>
      <c r="J540" s="34">
        <v>0</v>
      </c>
    </row>
    <row r="541" spans="4:10" x14ac:dyDescent="0.2">
      <c r="D541" s="104"/>
      <c r="E541" s="5" t="s">
        <v>36</v>
      </c>
      <c r="F541" s="6"/>
      <c r="G541" s="7">
        <v>233</v>
      </c>
      <c r="H541" s="8">
        <v>82</v>
      </c>
      <c r="I541" s="1">
        <v>150</v>
      </c>
      <c r="J541" s="13">
        <v>1</v>
      </c>
    </row>
    <row r="542" spans="4:10" x14ac:dyDescent="0.2">
      <c r="D542" s="104"/>
      <c r="E542" s="5" t="s">
        <v>37</v>
      </c>
      <c r="F542" s="6"/>
      <c r="G542" s="7">
        <v>199</v>
      </c>
      <c r="H542" s="8">
        <v>69</v>
      </c>
      <c r="I542" s="1">
        <v>130</v>
      </c>
      <c r="J542" s="13">
        <v>0</v>
      </c>
    </row>
    <row r="543" spans="4:10" x14ac:dyDescent="0.2">
      <c r="D543" s="104"/>
      <c r="E543" s="5" t="s">
        <v>38</v>
      </c>
      <c r="F543" s="6"/>
      <c r="G543" s="7">
        <v>319</v>
      </c>
      <c r="H543" s="8">
        <v>114</v>
      </c>
      <c r="I543" s="1">
        <v>205</v>
      </c>
      <c r="J543" s="13">
        <v>0</v>
      </c>
    </row>
    <row r="544" spans="4:10" x14ac:dyDescent="0.2">
      <c r="D544" s="104"/>
      <c r="E544" s="5" t="s">
        <v>39</v>
      </c>
      <c r="F544" s="6"/>
      <c r="G544" s="7">
        <v>269</v>
      </c>
      <c r="H544" s="8">
        <v>95</v>
      </c>
      <c r="I544" s="1">
        <v>174</v>
      </c>
      <c r="J544" s="13">
        <v>0</v>
      </c>
    </row>
    <row r="545" spans="2:14" x14ac:dyDescent="0.2">
      <c r="D545" s="104"/>
      <c r="E545" s="5" t="s">
        <v>40</v>
      </c>
      <c r="F545" s="6"/>
      <c r="G545" s="7">
        <v>348</v>
      </c>
      <c r="H545" s="8">
        <v>119</v>
      </c>
      <c r="I545" s="1">
        <v>227</v>
      </c>
      <c r="J545" s="13">
        <v>2</v>
      </c>
    </row>
    <row r="546" spans="2:14" x14ac:dyDescent="0.2">
      <c r="D546" s="104"/>
      <c r="E546" s="5" t="s">
        <v>41</v>
      </c>
      <c r="F546" s="6"/>
      <c r="G546" s="7">
        <v>282</v>
      </c>
      <c r="H546" s="8">
        <v>78</v>
      </c>
      <c r="I546" s="1">
        <v>204</v>
      </c>
      <c r="J546" s="13">
        <v>0</v>
      </c>
    </row>
    <row r="547" spans="2:14" x14ac:dyDescent="0.2">
      <c r="D547" s="104"/>
      <c r="E547" s="5" t="s">
        <v>42</v>
      </c>
      <c r="F547" s="6"/>
      <c r="G547" s="7">
        <v>242</v>
      </c>
      <c r="H547" s="8">
        <v>67</v>
      </c>
      <c r="I547" s="1">
        <v>174</v>
      </c>
      <c r="J547" s="13">
        <v>1</v>
      </c>
    </row>
    <row r="548" spans="2:14" x14ac:dyDescent="0.2">
      <c r="D548" s="104"/>
      <c r="E548" s="5" t="s">
        <v>43</v>
      </c>
      <c r="F548" s="6"/>
      <c r="G548" s="7">
        <v>263</v>
      </c>
      <c r="H548" s="8">
        <v>82</v>
      </c>
      <c r="I548" s="1">
        <v>181</v>
      </c>
      <c r="J548" s="13">
        <v>0</v>
      </c>
    </row>
    <row r="549" spans="2:14" x14ac:dyDescent="0.2">
      <c r="D549" s="104"/>
      <c r="E549" s="5" t="s">
        <v>44</v>
      </c>
      <c r="F549" s="6"/>
      <c r="G549" s="7">
        <v>364</v>
      </c>
      <c r="H549" s="8">
        <v>80</v>
      </c>
      <c r="I549" s="1">
        <v>284</v>
      </c>
      <c r="J549" s="13">
        <v>0</v>
      </c>
    </row>
    <row r="550" spans="2:14" x14ac:dyDescent="0.2">
      <c r="D550" s="104"/>
      <c r="E550" s="5" t="s">
        <v>45</v>
      </c>
      <c r="F550" s="6"/>
      <c r="G550" s="7">
        <v>324</v>
      </c>
      <c r="H550" s="8">
        <v>56</v>
      </c>
      <c r="I550" s="1">
        <v>268</v>
      </c>
      <c r="J550" s="13">
        <v>0</v>
      </c>
    </row>
    <row r="551" spans="2:14" x14ac:dyDescent="0.2">
      <c r="D551" s="104"/>
      <c r="E551" s="5" t="s">
        <v>46</v>
      </c>
      <c r="F551" s="6"/>
      <c r="G551" s="7">
        <v>192</v>
      </c>
      <c r="H551" s="8">
        <v>21</v>
      </c>
      <c r="I551" s="1">
        <v>170</v>
      </c>
      <c r="J551" s="13">
        <v>1</v>
      </c>
    </row>
    <row r="552" spans="2:14" x14ac:dyDescent="0.2">
      <c r="D552" s="104"/>
      <c r="E552" s="5" t="s">
        <v>47</v>
      </c>
      <c r="F552" s="6"/>
      <c r="G552" s="7">
        <v>288</v>
      </c>
      <c r="H552" s="8">
        <v>35</v>
      </c>
      <c r="I552" s="1">
        <v>252</v>
      </c>
      <c r="J552" s="13">
        <v>1</v>
      </c>
    </row>
    <row r="553" spans="2:14" x14ac:dyDescent="0.2">
      <c r="D553" s="104"/>
      <c r="E553" s="5" t="s">
        <v>48</v>
      </c>
      <c r="F553" s="6"/>
      <c r="G553" s="7">
        <v>114</v>
      </c>
      <c r="H553" s="8">
        <v>9</v>
      </c>
      <c r="I553" s="1">
        <v>104</v>
      </c>
      <c r="J553" s="13">
        <v>1</v>
      </c>
    </row>
    <row r="554" spans="2:14" x14ac:dyDescent="0.2">
      <c r="D554" s="105"/>
      <c r="E554" s="55" t="s">
        <v>49</v>
      </c>
      <c r="F554" s="58"/>
      <c r="G554" s="53">
        <v>30</v>
      </c>
      <c r="H554" s="66">
        <v>1</v>
      </c>
      <c r="I554" s="26">
        <v>28</v>
      </c>
      <c r="J554" s="70">
        <v>1</v>
      </c>
    </row>
    <row r="556" spans="2:14" x14ac:dyDescent="0.2">
      <c r="B556" s="47" t="str">
        <f xml:space="preserve"> HYPERLINK("#'目次'!B19", "[13]")</f>
        <v>[13]</v>
      </c>
      <c r="C556" s="31" t="s">
        <v>146</v>
      </c>
    </row>
    <row r="557" spans="2:14" x14ac:dyDescent="0.2">
      <c r="C557" s="89" t="s">
        <v>147</v>
      </c>
    </row>
    <row r="559" spans="2:14" x14ac:dyDescent="0.2">
      <c r="C559" s="31" t="s">
        <v>13</v>
      </c>
    </row>
    <row r="560" spans="2:14" ht="48" x14ac:dyDescent="0.2">
      <c r="D560" s="99"/>
      <c r="E560" s="100"/>
      <c r="F560" s="100"/>
      <c r="G560" s="41" t="s">
        <v>14</v>
      </c>
      <c r="H560" s="42" t="s">
        <v>148</v>
      </c>
      <c r="I560" s="16" t="s">
        <v>149</v>
      </c>
      <c r="J560" s="16" t="s">
        <v>150</v>
      </c>
      <c r="K560" s="16" t="s">
        <v>151</v>
      </c>
      <c r="L560" s="16" t="s">
        <v>22</v>
      </c>
      <c r="M560" s="16" t="s">
        <v>152</v>
      </c>
      <c r="N560" s="46" t="s">
        <v>24</v>
      </c>
    </row>
    <row r="561" spans="4:14" x14ac:dyDescent="0.2">
      <c r="D561" s="101"/>
      <c r="E561" s="102"/>
      <c r="F561" s="102"/>
      <c r="G561" s="44"/>
      <c r="H561" s="48"/>
      <c r="I561" s="17"/>
      <c r="J561" s="17"/>
      <c r="K561" s="17"/>
      <c r="L561" s="17"/>
      <c r="M561" s="17"/>
      <c r="N561" s="43"/>
    </row>
    <row r="562" spans="4:14" x14ac:dyDescent="0.2">
      <c r="D562" s="52"/>
      <c r="E562" s="59" t="s">
        <v>14</v>
      </c>
      <c r="F562" s="54"/>
      <c r="G562" s="45">
        <v>2164</v>
      </c>
      <c r="H562" s="20">
        <v>1282</v>
      </c>
      <c r="I562" s="20">
        <v>704</v>
      </c>
      <c r="J562" s="20">
        <v>1379</v>
      </c>
      <c r="K562" s="20">
        <v>308</v>
      </c>
      <c r="L562" s="20">
        <v>18</v>
      </c>
      <c r="M562" s="20">
        <v>95</v>
      </c>
      <c r="N562" s="61">
        <v>2</v>
      </c>
    </row>
    <row r="563" spans="4:14" x14ac:dyDescent="0.2">
      <c r="D563" s="103" t="s">
        <v>25</v>
      </c>
      <c r="E563" s="24" t="s">
        <v>26</v>
      </c>
      <c r="F563" s="22"/>
      <c r="G563" s="23">
        <v>419</v>
      </c>
      <c r="H563" s="30">
        <v>239</v>
      </c>
      <c r="I563" s="4">
        <v>140</v>
      </c>
      <c r="J563" s="4">
        <v>271</v>
      </c>
      <c r="K563" s="4">
        <v>49</v>
      </c>
      <c r="L563" s="4">
        <v>3</v>
      </c>
      <c r="M563" s="4">
        <v>21</v>
      </c>
      <c r="N563" s="34">
        <v>0</v>
      </c>
    </row>
    <row r="564" spans="4:14" x14ac:dyDescent="0.2">
      <c r="D564" s="104"/>
      <c r="E564" s="5" t="s">
        <v>27</v>
      </c>
      <c r="F564" s="6"/>
      <c r="G564" s="7">
        <v>311</v>
      </c>
      <c r="H564" s="8">
        <v>160</v>
      </c>
      <c r="I564" s="1">
        <v>86</v>
      </c>
      <c r="J564" s="1">
        <v>193</v>
      </c>
      <c r="K564" s="1">
        <v>21</v>
      </c>
      <c r="L564" s="1">
        <v>3</v>
      </c>
      <c r="M564" s="1">
        <v>21</v>
      </c>
      <c r="N564" s="13">
        <v>2</v>
      </c>
    </row>
    <row r="565" spans="4:14" x14ac:dyDescent="0.2">
      <c r="D565" s="104"/>
      <c r="E565" s="5" t="s">
        <v>28</v>
      </c>
      <c r="F565" s="6"/>
      <c r="G565" s="7">
        <v>313</v>
      </c>
      <c r="H565" s="8">
        <v>188</v>
      </c>
      <c r="I565" s="1">
        <v>102</v>
      </c>
      <c r="J565" s="1">
        <v>191</v>
      </c>
      <c r="K565" s="1">
        <v>46</v>
      </c>
      <c r="L565" s="1">
        <v>4</v>
      </c>
      <c r="M565" s="1">
        <v>12</v>
      </c>
      <c r="N565" s="13">
        <v>0</v>
      </c>
    </row>
    <row r="566" spans="4:14" x14ac:dyDescent="0.2">
      <c r="D566" s="104"/>
      <c r="E566" s="5" t="s">
        <v>29</v>
      </c>
      <c r="F566" s="6"/>
      <c r="G566" s="7">
        <v>268</v>
      </c>
      <c r="H566" s="8">
        <v>163</v>
      </c>
      <c r="I566" s="1">
        <v>109</v>
      </c>
      <c r="J566" s="1">
        <v>174</v>
      </c>
      <c r="K566" s="1">
        <v>41</v>
      </c>
      <c r="L566" s="1">
        <v>3</v>
      </c>
      <c r="M566" s="1">
        <v>14</v>
      </c>
      <c r="N566" s="13">
        <v>0</v>
      </c>
    </row>
    <row r="567" spans="4:14" x14ac:dyDescent="0.2">
      <c r="D567" s="104"/>
      <c r="E567" s="5" t="s">
        <v>30</v>
      </c>
      <c r="F567" s="6"/>
      <c r="G567" s="7">
        <v>266</v>
      </c>
      <c r="H567" s="8">
        <v>172</v>
      </c>
      <c r="I567" s="1">
        <v>96</v>
      </c>
      <c r="J567" s="1">
        <v>168</v>
      </c>
      <c r="K567" s="1">
        <v>41</v>
      </c>
      <c r="L567" s="1">
        <v>1</v>
      </c>
      <c r="M567" s="1">
        <v>10</v>
      </c>
      <c r="N567" s="13">
        <v>0</v>
      </c>
    </row>
    <row r="568" spans="4:14" x14ac:dyDescent="0.2">
      <c r="D568" s="104"/>
      <c r="E568" s="5" t="s">
        <v>31</v>
      </c>
      <c r="F568" s="6"/>
      <c r="G568" s="7">
        <v>265</v>
      </c>
      <c r="H568" s="8">
        <v>169</v>
      </c>
      <c r="I568" s="1">
        <v>99</v>
      </c>
      <c r="J568" s="1">
        <v>175</v>
      </c>
      <c r="K568" s="1">
        <v>54</v>
      </c>
      <c r="L568" s="1">
        <v>0</v>
      </c>
      <c r="M568" s="1">
        <v>6</v>
      </c>
      <c r="N568" s="13">
        <v>0</v>
      </c>
    </row>
    <row r="569" spans="4:14" x14ac:dyDescent="0.2">
      <c r="D569" s="104"/>
      <c r="E569" s="5" t="s">
        <v>32</v>
      </c>
      <c r="F569" s="6"/>
      <c r="G569" s="7">
        <v>152</v>
      </c>
      <c r="H569" s="8">
        <v>91</v>
      </c>
      <c r="I569" s="1">
        <v>38</v>
      </c>
      <c r="J569" s="1">
        <v>103</v>
      </c>
      <c r="K569" s="1">
        <v>28</v>
      </c>
      <c r="L569" s="1">
        <v>2</v>
      </c>
      <c r="M569" s="1">
        <v>6</v>
      </c>
      <c r="N569" s="13">
        <v>0</v>
      </c>
    </row>
    <row r="570" spans="4:14" x14ac:dyDescent="0.2">
      <c r="D570" s="104"/>
      <c r="E570" s="5" t="s">
        <v>33</v>
      </c>
      <c r="F570" s="6"/>
      <c r="G570" s="7">
        <v>63</v>
      </c>
      <c r="H570" s="8">
        <v>34</v>
      </c>
      <c r="I570" s="1">
        <v>7</v>
      </c>
      <c r="J570" s="1">
        <v>45</v>
      </c>
      <c r="K570" s="1">
        <v>19</v>
      </c>
      <c r="L570" s="1">
        <v>1</v>
      </c>
      <c r="M570" s="1">
        <v>3</v>
      </c>
      <c r="N570" s="13">
        <v>0</v>
      </c>
    </row>
    <row r="571" spans="4:14" x14ac:dyDescent="0.2">
      <c r="D571" s="103" t="s">
        <v>34</v>
      </c>
      <c r="E571" s="24" t="s">
        <v>35</v>
      </c>
      <c r="F571" s="22"/>
      <c r="G571" s="23">
        <v>70</v>
      </c>
      <c r="H571" s="30">
        <v>37</v>
      </c>
      <c r="I571" s="4">
        <v>23</v>
      </c>
      <c r="J571" s="4">
        <v>45</v>
      </c>
      <c r="K571" s="4">
        <v>14</v>
      </c>
      <c r="L571" s="4">
        <v>0</v>
      </c>
      <c r="M571" s="4">
        <v>1</v>
      </c>
      <c r="N571" s="34">
        <v>0</v>
      </c>
    </row>
    <row r="572" spans="4:14" x14ac:dyDescent="0.2">
      <c r="D572" s="104"/>
      <c r="E572" s="5" t="s">
        <v>36</v>
      </c>
      <c r="F572" s="6"/>
      <c r="G572" s="7">
        <v>90</v>
      </c>
      <c r="H572" s="8">
        <v>54</v>
      </c>
      <c r="I572" s="1">
        <v>41</v>
      </c>
      <c r="J572" s="1">
        <v>53</v>
      </c>
      <c r="K572" s="1">
        <v>14</v>
      </c>
      <c r="L572" s="1">
        <v>1</v>
      </c>
      <c r="M572" s="1">
        <v>5</v>
      </c>
      <c r="N572" s="13">
        <v>0</v>
      </c>
    </row>
    <row r="573" spans="4:14" x14ac:dyDescent="0.2">
      <c r="D573" s="104"/>
      <c r="E573" s="5" t="s">
        <v>37</v>
      </c>
      <c r="F573" s="6"/>
      <c r="G573" s="7">
        <v>87</v>
      </c>
      <c r="H573" s="8">
        <v>60</v>
      </c>
      <c r="I573" s="1">
        <v>33</v>
      </c>
      <c r="J573" s="1">
        <v>51</v>
      </c>
      <c r="K573" s="1">
        <v>20</v>
      </c>
      <c r="L573" s="1">
        <v>0</v>
      </c>
      <c r="M573" s="1">
        <v>3</v>
      </c>
      <c r="N573" s="13">
        <v>0</v>
      </c>
    </row>
    <row r="574" spans="4:14" x14ac:dyDescent="0.2">
      <c r="D574" s="104"/>
      <c r="E574" s="5" t="s">
        <v>38</v>
      </c>
      <c r="F574" s="6"/>
      <c r="G574" s="7">
        <v>139</v>
      </c>
      <c r="H574" s="8">
        <v>89</v>
      </c>
      <c r="I574" s="1">
        <v>48</v>
      </c>
      <c r="J574" s="1">
        <v>92</v>
      </c>
      <c r="K574" s="1">
        <v>22</v>
      </c>
      <c r="L574" s="1">
        <v>1</v>
      </c>
      <c r="M574" s="1">
        <v>5</v>
      </c>
      <c r="N574" s="13">
        <v>0</v>
      </c>
    </row>
    <row r="575" spans="4:14" x14ac:dyDescent="0.2">
      <c r="D575" s="104"/>
      <c r="E575" s="5" t="s">
        <v>39</v>
      </c>
      <c r="F575" s="6"/>
      <c r="G575" s="7">
        <v>133</v>
      </c>
      <c r="H575" s="8">
        <v>86</v>
      </c>
      <c r="I575" s="1">
        <v>57</v>
      </c>
      <c r="J575" s="1">
        <v>91</v>
      </c>
      <c r="K575" s="1">
        <v>26</v>
      </c>
      <c r="L575" s="1">
        <v>0</v>
      </c>
      <c r="M575" s="1">
        <v>5</v>
      </c>
      <c r="N575" s="13">
        <v>0</v>
      </c>
    </row>
    <row r="576" spans="4:14" x14ac:dyDescent="0.2">
      <c r="D576" s="104"/>
      <c r="E576" s="5" t="s">
        <v>40</v>
      </c>
      <c r="F576" s="6"/>
      <c r="G576" s="7">
        <v>131</v>
      </c>
      <c r="H576" s="8">
        <v>84</v>
      </c>
      <c r="I576" s="1">
        <v>50</v>
      </c>
      <c r="J576" s="1">
        <v>88</v>
      </c>
      <c r="K576" s="1">
        <v>22</v>
      </c>
      <c r="L576" s="1">
        <v>0</v>
      </c>
      <c r="M576" s="1">
        <v>4</v>
      </c>
      <c r="N576" s="13">
        <v>0</v>
      </c>
    </row>
    <row r="577" spans="4:14" x14ac:dyDescent="0.2">
      <c r="D577" s="104"/>
      <c r="E577" s="5" t="s">
        <v>41</v>
      </c>
      <c r="F577" s="6"/>
      <c r="G577" s="7">
        <v>94</v>
      </c>
      <c r="H577" s="8">
        <v>56</v>
      </c>
      <c r="I577" s="1">
        <v>35</v>
      </c>
      <c r="J577" s="1">
        <v>56</v>
      </c>
      <c r="K577" s="1">
        <v>18</v>
      </c>
      <c r="L577" s="1">
        <v>2</v>
      </c>
      <c r="M577" s="1">
        <v>4</v>
      </c>
      <c r="N577" s="13">
        <v>0</v>
      </c>
    </row>
    <row r="578" spans="4:14" x14ac:dyDescent="0.2">
      <c r="D578" s="104"/>
      <c r="E578" s="5" t="s">
        <v>42</v>
      </c>
      <c r="F578" s="6"/>
      <c r="G578" s="7">
        <v>104</v>
      </c>
      <c r="H578" s="8">
        <v>66</v>
      </c>
      <c r="I578" s="1">
        <v>35</v>
      </c>
      <c r="J578" s="1">
        <v>62</v>
      </c>
      <c r="K578" s="1">
        <v>16</v>
      </c>
      <c r="L578" s="1">
        <v>2</v>
      </c>
      <c r="M578" s="1">
        <v>7</v>
      </c>
      <c r="N578" s="13">
        <v>0</v>
      </c>
    </row>
    <row r="579" spans="4:14" x14ac:dyDescent="0.2">
      <c r="D579" s="104"/>
      <c r="E579" s="5" t="s">
        <v>43</v>
      </c>
      <c r="F579" s="6"/>
      <c r="G579" s="7">
        <v>96</v>
      </c>
      <c r="H579" s="8">
        <v>61</v>
      </c>
      <c r="I579" s="1">
        <v>23</v>
      </c>
      <c r="J579" s="1">
        <v>58</v>
      </c>
      <c r="K579" s="1">
        <v>9</v>
      </c>
      <c r="L579" s="1">
        <v>2</v>
      </c>
      <c r="M579" s="1">
        <v>5</v>
      </c>
      <c r="N579" s="13">
        <v>0</v>
      </c>
    </row>
    <row r="580" spans="4:14" x14ac:dyDescent="0.2">
      <c r="D580" s="104"/>
      <c r="E580" s="5" t="s">
        <v>44</v>
      </c>
      <c r="F580" s="6"/>
      <c r="G580" s="7">
        <v>104</v>
      </c>
      <c r="H580" s="8">
        <v>67</v>
      </c>
      <c r="I580" s="1">
        <v>24</v>
      </c>
      <c r="J580" s="1">
        <v>60</v>
      </c>
      <c r="K580" s="1">
        <v>13</v>
      </c>
      <c r="L580" s="1">
        <v>0</v>
      </c>
      <c r="M580" s="1">
        <v>5</v>
      </c>
      <c r="N580" s="13">
        <v>0</v>
      </c>
    </row>
    <row r="581" spans="4:14" x14ac:dyDescent="0.2">
      <c r="D581" s="104"/>
      <c r="E581" s="5" t="s">
        <v>45</v>
      </c>
      <c r="F581" s="6"/>
      <c r="G581" s="7">
        <v>74</v>
      </c>
      <c r="H581" s="8">
        <v>41</v>
      </c>
      <c r="I581" s="1">
        <v>18</v>
      </c>
      <c r="J581" s="1">
        <v>47</v>
      </c>
      <c r="K581" s="1">
        <v>14</v>
      </c>
      <c r="L581" s="1">
        <v>1</v>
      </c>
      <c r="M581" s="1">
        <v>3</v>
      </c>
      <c r="N581" s="13">
        <v>0</v>
      </c>
    </row>
    <row r="582" spans="4:14" x14ac:dyDescent="0.2">
      <c r="D582" s="104"/>
      <c r="E582" s="5" t="s">
        <v>46</v>
      </c>
      <c r="F582" s="6"/>
      <c r="G582" s="7">
        <v>42</v>
      </c>
      <c r="H582" s="8">
        <v>22</v>
      </c>
      <c r="I582" s="1">
        <v>3</v>
      </c>
      <c r="J582" s="1">
        <v>26</v>
      </c>
      <c r="K582" s="1">
        <v>6</v>
      </c>
      <c r="L582" s="1">
        <v>1</v>
      </c>
      <c r="M582" s="1">
        <v>4</v>
      </c>
      <c r="N582" s="13">
        <v>0</v>
      </c>
    </row>
    <row r="583" spans="4:14" x14ac:dyDescent="0.2">
      <c r="D583" s="104"/>
      <c r="E583" s="5" t="s">
        <v>47</v>
      </c>
      <c r="F583" s="6"/>
      <c r="G583" s="7">
        <v>35</v>
      </c>
      <c r="H583" s="8">
        <v>22</v>
      </c>
      <c r="I583" s="1">
        <v>9</v>
      </c>
      <c r="J583" s="1">
        <v>17</v>
      </c>
      <c r="K583" s="1">
        <v>0</v>
      </c>
      <c r="L583" s="1">
        <v>2</v>
      </c>
      <c r="M583" s="1">
        <v>3</v>
      </c>
      <c r="N583" s="13">
        <v>0</v>
      </c>
    </row>
    <row r="584" spans="4:14" x14ac:dyDescent="0.2">
      <c r="D584" s="104"/>
      <c r="E584" s="5" t="s">
        <v>48</v>
      </c>
      <c r="F584" s="6"/>
      <c r="G584" s="7">
        <v>13</v>
      </c>
      <c r="H584" s="8">
        <v>7</v>
      </c>
      <c r="I584" s="1">
        <v>2</v>
      </c>
      <c r="J584" s="1">
        <v>5</v>
      </c>
      <c r="K584" s="1">
        <v>1</v>
      </c>
      <c r="L584" s="1">
        <v>1</v>
      </c>
      <c r="M584" s="1">
        <v>2</v>
      </c>
      <c r="N584" s="13">
        <v>1</v>
      </c>
    </row>
    <row r="585" spans="4:14" x14ac:dyDescent="0.2">
      <c r="D585" s="104"/>
      <c r="E585" s="5" t="s">
        <v>49</v>
      </c>
      <c r="F585" s="6"/>
      <c r="G585" s="7">
        <v>0</v>
      </c>
      <c r="H585" s="8">
        <v>0</v>
      </c>
      <c r="I585" s="1">
        <v>0</v>
      </c>
      <c r="J585" s="1">
        <v>0</v>
      </c>
      <c r="K585" s="1">
        <v>0</v>
      </c>
      <c r="L585" s="1">
        <v>0</v>
      </c>
      <c r="M585" s="1">
        <v>0</v>
      </c>
      <c r="N585" s="13">
        <v>0</v>
      </c>
    </row>
    <row r="586" spans="4:14" x14ac:dyDescent="0.2">
      <c r="D586" s="103" t="s">
        <v>50</v>
      </c>
      <c r="E586" s="24" t="s">
        <v>35</v>
      </c>
      <c r="F586" s="22"/>
      <c r="G586" s="23">
        <v>44</v>
      </c>
      <c r="H586" s="30">
        <v>23</v>
      </c>
      <c r="I586" s="4">
        <v>18</v>
      </c>
      <c r="J586" s="4">
        <v>17</v>
      </c>
      <c r="K586" s="4">
        <v>8</v>
      </c>
      <c r="L586" s="4">
        <v>1</v>
      </c>
      <c r="M586" s="4">
        <v>4</v>
      </c>
      <c r="N586" s="34">
        <v>0</v>
      </c>
    </row>
    <row r="587" spans="4:14" x14ac:dyDescent="0.2">
      <c r="D587" s="104"/>
      <c r="E587" s="5" t="s">
        <v>36</v>
      </c>
      <c r="F587" s="6"/>
      <c r="G587" s="7">
        <v>82</v>
      </c>
      <c r="H587" s="8">
        <v>43</v>
      </c>
      <c r="I587" s="1">
        <v>39</v>
      </c>
      <c r="J587" s="1">
        <v>55</v>
      </c>
      <c r="K587" s="1">
        <v>10</v>
      </c>
      <c r="L587" s="1">
        <v>0</v>
      </c>
      <c r="M587" s="1">
        <v>4</v>
      </c>
      <c r="N587" s="13">
        <v>0</v>
      </c>
    </row>
    <row r="588" spans="4:14" x14ac:dyDescent="0.2">
      <c r="D588" s="104"/>
      <c r="E588" s="5" t="s">
        <v>37</v>
      </c>
      <c r="F588" s="6"/>
      <c r="G588" s="7">
        <v>69</v>
      </c>
      <c r="H588" s="8">
        <v>38</v>
      </c>
      <c r="I588" s="1">
        <v>34</v>
      </c>
      <c r="J588" s="1">
        <v>45</v>
      </c>
      <c r="K588" s="1">
        <v>10</v>
      </c>
      <c r="L588" s="1">
        <v>0</v>
      </c>
      <c r="M588" s="1">
        <v>1</v>
      </c>
      <c r="N588" s="13">
        <v>0</v>
      </c>
    </row>
    <row r="589" spans="4:14" x14ac:dyDescent="0.2">
      <c r="D589" s="104"/>
      <c r="E589" s="5" t="s">
        <v>38</v>
      </c>
      <c r="F589" s="6"/>
      <c r="G589" s="7">
        <v>114</v>
      </c>
      <c r="H589" s="8">
        <v>62</v>
      </c>
      <c r="I589" s="1">
        <v>44</v>
      </c>
      <c r="J589" s="1">
        <v>77</v>
      </c>
      <c r="K589" s="1">
        <v>23</v>
      </c>
      <c r="L589" s="1">
        <v>0</v>
      </c>
      <c r="M589" s="1">
        <v>2</v>
      </c>
      <c r="N589" s="13">
        <v>0</v>
      </c>
    </row>
    <row r="590" spans="4:14" x14ac:dyDescent="0.2">
      <c r="D590" s="104"/>
      <c r="E590" s="5" t="s">
        <v>39</v>
      </c>
      <c r="F590" s="6"/>
      <c r="G590" s="7">
        <v>95</v>
      </c>
      <c r="H590" s="8">
        <v>58</v>
      </c>
      <c r="I590" s="1">
        <v>32</v>
      </c>
      <c r="J590" s="1">
        <v>68</v>
      </c>
      <c r="K590" s="1">
        <v>10</v>
      </c>
      <c r="L590" s="1">
        <v>0</v>
      </c>
      <c r="M590" s="1">
        <v>2</v>
      </c>
      <c r="N590" s="13">
        <v>0</v>
      </c>
    </row>
    <row r="591" spans="4:14" x14ac:dyDescent="0.2">
      <c r="D591" s="104"/>
      <c r="E591" s="5" t="s">
        <v>40</v>
      </c>
      <c r="F591" s="6"/>
      <c r="G591" s="7">
        <v>119</v>
      </c>
      <c r="H591" s="8">
        <v>73</v>
      </c>
      <c r="I591" s="1">
        <v>42</v>
      </c>
      <c r="J591" s="1">
        <v>79</v>
      </c>
      <c r="K591" s="1">
        <v>11</v>
      </c>
      <c r="L591" s="1">
        <v>2</v>
      </c>
      <c r="M591" s="1">
        <v>4</v>
      </c>
      <c r="N591" s="13">
        <v>0</v>
      </c>
    </row>
    <row r="592" spans="4:14" x14ac:dyDescent="0.2">
      <c r="D592" s="104"/>
      <c r="E592" s="5" t="s">
        <v>41</v>
      </c>
      <c r="F592" s="6"/>
      <c r="G592" s="7">
        <v>78</v>
      </c>
      <c r="H592" s="8">
        <v>47</v>
      </c>
      <c r="I592" s="1">
        <v>23</v>
      </c>
      <c r="J592" s="1">
        <v>53</v>
      </c>
      <c r="K592" s="1">
        <v>12</v>
      </c>
      <c r="L592" s="1">
        <v>0</v>
      </c>
      <c r="M592" s="1">
        <v>3</v>
      </c>
      <c r="N592" s="13">
        <v>0</v>
      </c>
    </row>
    <row r="593" spans="2:19" x14ac:dyDescent="0.2">
      <c r="D593" s="104"/>
      <c r="E593" s="5" t="s">
        <v>42</v>
      </c>
      <c r="F593" s="6"/>
      <c r="G593" s="7">
        <v>67</v>
      </c>
      <c r="H593" s="8">
        <v>37</v>
      </c>
      <c r="I593" s="1">
        <v>18</v>
      </c>
      <c r="J593" s="1">
        <v>47</v>
      </c>
      <c r="K593" s="1">
        <v>7</v>
      </c>
      <c r="L593" s="1">
        <v>0</v>
      </c>
      <c r="M593" s="1">
        <v>2</v>
      </c>
      <c r="N593" s="13">
        <v>0</v>
      </c>
    </row>
    <row r="594" spans="2:19" x14ac:dyDescent="0.2">
      <c r="D594" s="104"/>
      <c r="E594" s="5" t="s">
        <v>43</v>
      </c>
      <c r="F594" s="6"/>
      <c r="G594" s="7">
        <v>82</v>
      </c>
      <c r="H594" s="8">
        <v>48</v>
      </c>
      <c r="I594" s="1">
        <v>17</v>
      </c>
      <c r="J594" s="1">
        <v>53</v>
      </c>
      <c r="K594" s="1">
        <v>5</v>
      </c>
      <c r="L594" s="1">
        <v>1</v>
      </c>
      <c r="M594" s="1">
        <v>4</v>
      </c>
      <c r="N594" s="13">
        <v>1</v>
      </c>
    </row>
    <row r="595" spans="2:19" x14ac:dyDescent="0.2">
      <c r="D595" s="104"/>
      <c r="E595" s="5" t="s">
        <v>44</v>
      </c>
      <c r="F595" s="6"/>
      <c r="G595" s="7">
        <v>80</v>
      </c>
      <c r="H595" s="8">
        <v>39</v>
      </c>
      <c r="I595" s="1">
        <v>15</v>
      </c>
      <c r="J595" s="1">
        <v>55</v>
      </c>
      <c r="K595" s="1">
        <v>7</v>
      </c>
      <c r="L595" s="1">
        <v>0</v>
      </c>
      <c r="M595" s="1">
        <v>5</v>
      </c>
      <c r="N595" s="13">
        <v>0</v>
      </c>
    </row>
    <row r="596" spans="2:19" x14ac:dyDescent="0.2">
      <c r="D596" s="104"/>
      <c r="E596" s="5" t="s">
        <v>45</v>
      </c>
      <c r="F596" s="6"/>
      <c r="G596" s="7">
        <v>56</v>
      </c>
      <c r="H596" s="8">
        <v>33</v>
      </c>
      <c r="I596" s="1">
        <v>8</v>
      </c>
      <c r="J596" s="1">
        <v>39</v>
      </c>
      <c r="K596" s="1">
        <v>5</v>
      </c>
      <c r="L596" s="1">
        <v>0</v>
      </c>
      <c r="M596" s="1">
        <v>1</v>
      </c>
      <c r="N596" s="13">
        <v>0</v>
      </c>
    </row>
    <row r="597" spans="2:19" x14ac:dyDescent="0.2">
      <c r="D597" s="104"/>
      <c r="E597" s="5" t="s">
        <v>46</v>
      </c>
      <c r="F597" s="6"/>
      <c r="G597" s="7">
        <v>21</v>
      </c>
      <c r="H597" s="8">
        <v>10</v>
      </c>
      <c r="I597" s="1">
        <v>7</v>
      </c>
      <c r="J597" s="1">
        <v>12</v>
      </c>
      <c r="K597" s="1">
        <v>0</v>
      </c>
      <c r="L597" s="1">
        <v>0</v>
      </c>
      <c r="M597" s="1">
        <v>4</v>
      </c>
      <c r="N597" s="13">
        <v>0</v>
      </c>
    </row>
    <row r="598" spans="2:19" x14ac:dyDescent="0.2">
      <c r="D598" s="104"/>
      <c r="E598" s="5" t="s">
        <v>47</v>
      </c>
      <c r="F598" s="6"/>
      <c r="G598" s="7">
        <v>35</v>
      </c>
      <c r="H598" s="8">
        <v>17</v>
      </c>
      <c r="I598" s="1">
        <v>6</v>
      </c>
      <c r="J598" s="1">
        <v>20</v>
      </c>
      <c r="K598" s="1">
        <v>3</v>
      </c>
      <c r="L598" s="1">
        <v>1</v>
      </c>
      <c r="M598" s="1">
        <v>2</v>
      </c>
      <c r="N598" s="13">
        <v>0</v>
      </c>
    </row>
    <row r="599" spans="2:19" x14ac:dyDescent="0.2">
      <c r="D599" s="104"/>
      <c r="E599" s="5" t="s">
        <v>48</v>
      </c>
      <c r="F599" s="6"/>
      <c r="G599" s="7">
        <v>9</v>
      </c>
      <c r="H599" s="8">
        <v>2</v>
      </c>
      <c r="I599" s="1">
        <v>0</v>
      </c>
      <c r="J599" s="1">
        <v>7</v>
      </c>
      <c r="K599" s="1">
        <v>2</v>
      </c>
      <c r="L599" s="1">
        <v>0</v>
      </c>
      <c r="M599" s="1">
        <v>1</v>
      </c>
      <c r="N599" s="13">
        <v>0</v>
      </c>
    </row>
    <row r="600" spans="2:19" x14ac:dyDescent="0.2">
      <c r="D600" s="105"/>
      <c r="E600" s="55" t="s">
        <v>49</v>
      </c>
      <c r="F600" s="58"/>
      <c r="G600" s="53">
        <v>1</v>
      </c>
      <c r="H600" s="66">
        <v>0</v>
      </c>
      <c r="I600" s="26">
        <v>0</v>
      </c>
      <c r="J600" s="26">
        <v>1</v>
      </c>
      <c r="K600" s="26">
        <v>0</v>
      </c>
      <c r="L600" s="26">
        <v>0</v>
      </c>
      <c r="M600" s="26">
        <v>0</v>
      </c>
      <c r="N600" s="70">
        <v>0</v>
      </c>
    </row>
    <row r="602" spans="2:19" x14ac:dyDescent="0.2">
      <c r="B602" s="47" t="str">
        <f xml:space="preserve"> HYPERLINK("#'目次'!B20", "[14]")</f>
        <v>[14]</v>
      </c>
      <c r="C602" s="31" t="s">
        <v>156</v>
      </c>
    </row>
    <row r="603" spans="2:19" x14ac:dyDescent="0.2">
      <c r="C603" s="89" t="s">
        <v>147</v>
      </c>
    </row>
    <row r="605" spans="2:19" x14ac:dyDescent="0.2">
      <c r="C605" s="31" t="s">
        <v>13</v>
      </c>
    </row>
    <row r="606" spans="2:19" ht="60" x14ac:dyDescent="0.2">
      <c r="D606" s="99"/>
      <c r="E606" s="100"/>
      <c r="F606" s="100"/>
      <c r="G606" s="41" t="s">
        <v>14</v>
      </c>
      <c r="H606" s="42" t="s">
        <v>157</v>
      </c>
      <c r="I606" s="16" t="s">
        <v>158</v>
      </c>
      <c r="J606" s="16" t="s">
        <v>159</v>
      </c>
      <c r="K606" s="16" t="s">
        <v>160</v>
      </c>
      <c r="L606" s="16" t="s">
        <v>161</v>
      </c>
      <c r="M606" s="16" t="s">
        <v>162</v>
      </c>
      <c r="N606" s="16" t="s">
        <v>163</v>
      </c>
      <c r="O606" s="16" t="s">
        <v>164</v>
      </c>
      <c r="P606" s="16" t="s">
        <v>165</v>
      </c>
      <c r="Q606" s="16" t="s">
        <v>166</v>
      </c>
      <c r="R606" s="16" t="s">
        <v>167</v>
      </c>
      <c r="S606" s="46" t="s">
        <v>24</v>
      </c>
    </row>
    <row r="607" spans="2:19" x14ac:dyDescent="0.2">
      <c r="D607" s="101"/>
      <c r="E607" s="102"/>
      <c r="F607" s="102"/>
      <c r="G607" s="44"/>
      <c r="H607" s="48"/>
      <c r="I607" s="17"/>
      <c r="J607" s="17"/>
      <c r="K607" s="17"/>
      <c r="L607" s="17"/>
      <c r="M607" s="17"/>
      <c r="N607" s="17"/>
      <c r="O607" s="17"/>
      <c r="P607" s="17"/>
      <c r="Q607" s="17"/>
      <c r="R607" s="17"/>
      <c r="S607" s="43"/>
    </row>
    <row r="608" spans="2:19" x14ac:dyDescent="0.2">
      <c r="D608" s="52"/>
      <c r="E608" s="59" t="s">
        <v>14</v>
      </c>
      <c r="F608" s="54"/>
      <c r="G608" s="45">
        <v>2164</v>
      </c>
      <c r="H608" s="20">
        <v>569</v>
      </c>
      <c r="I608" s="20">
        <v>987</v>
      </c>
      <c r="J608" s="20">
        <v>626</v>
      </c>
      <c r="K608" s="20">
        <v>998</v>
      </c>
      <c r="L608" s="20">
        <v>606</v>
      </c>
      <c r="M608" s="20">
        <v>516</v>
      </c>
      <c r="N608" s="20">
        <v>749</v>
      </c>
      <c r="O608" s="20">
        <v>378</v>
      </c>
      <c r="P608" s="20">
        <v>343</v>
      </c>
      <c r="Q608" s="20">
        <v>125</v>
      </c>
      <c r="R608" s="20">
        <v>194</v>
      </c>
      <c r="S608" s="61">
        <v>13</v>
      </c>
    </row>
    <row r="609" spans="4:19" x14ac:dyDescent="0.2">
      <c r="D609" s="103" t="s">
        <v>25</v>
      </c>
      <c r="E609" s="24" t="s">
        <v>26</v>
      </c>
      <c r="F609" s="22"/>
      <c r="G609" s="23">
        <v>419</v>
      </c>
      <c r="H609" s="30">
        <v>114</v>
      </c>
      <c r="I609" s="4">
        <v>190</v>
      </c>
      <c r="J609" s="4">
        <v>124</v>
      </c>
      <c r="K609" s="4">
        <v>207</v>
      </c>
      <c r="L609" s="4">
        <v>134</v>
      </c>
      <c r="M609" s="4">
        <v>95</v>
      </c>
      <c r="N609" s="4">
        <v>150</v>
      </c>
      <c r="O609" s="4">
        <v>81</v>
      </c>
      <c r="P609" s="4">
        <v>86</v>
      </c>
      <c r="Q609" s="4">
        <v>13</v>
      </c>
      <c r="R609" s="4">
        <v>58</v>
      </c>
      <c r="S609" s="34">
        <v>1</v>
      </c>
    </row>
    <row r="610" spans="4:19" x14ac:dyDescent="0.2">
      <c r="D610" s="104"/>
      <c r="E610" s="5" t="s">
        <v>27</v>
      </c>
      <c r="F610" s="6"/>
      <c r="G610" s="7">
        <v>311</v>
      </c>
      <c r="H610" s="8">
        <v>84</v>
      </c>
      <c r="I610" s="1">
        <v>138</v>
      </c>
      <c r="J610" s="1">
        <v>74</v>
      </c>
      <c r="K610" s="1">
        <v>143</v>
      </c>
      <c r="L610" s="1">
        <v>83</v>
      </c>
      <c r="M610" s="1">
        <v>72</v>
      </c>
      <c r="N610" s="1">
        <v>109</v>
      </c>
      <c r="O610" s="1">
        <v>49</v>
      </c>
      <c r="P610" s="1">
        <v>53</v>
      </c>
      <c r="Q610" s="1">
        <v>15</v>
      </c>
      <c r="R610" s="1">
        <v>33</v>
      </c>
      <c r="S610" s="13">
        <v>2</v>
      </c>
    </row>
    <row r="611" spans="4:19" x14ac:dyDescent="0.2">
      <c r="D611" s="104"/>
      <c r="E611" s="5" t="s">
        <v>28</v>
      </c>
      <c r="F611" s="6"/>
      <c r="G611" s="7">
        <v>313</v>
      </c>
      <c r="H611" s="8">
        <v>88</v>
      </c>
      <c r="I611" s="1">
        <v>141</v>
      </c>
      <c r="J611" s="1">
        <v>81</v>
      </c>
      <c r="K611" s="1">
        <v>136</v>
      </c>
      <c r="L611" s="1">
        <v>85</v>
      </c>
      <c r="M611" s="1">
        <v>72</v>
      </c>
      <c r="N611" s="1">
        <v>100</v>
      </c>
      <c r="O611" s="1">
        <v>56</v>
      </c>
      <c r="P611" s="1">
        <v>58</v>
      </c>
      <c r="Q611" s="1">
        <v>21</v>
      </c>
      <c r="R611" s="1">
        <v>28</v>
      </c>
      <c r="S611" s="13">
        <v>2</v>
      </c>
    </row>
    <row r="612" spans="4:19" x14ac:dyDescent="0.2">
      <c r="D612" s="104"/>
      <c r="E612" s="5" t="s">
        <v>29</v>
      </c>
      <c r="F612" s="6"/>
      <c r="G612" s="7">
        <v>268</v>
      </c>
      <c r="H612" s="8">
        <v>73</v>
      </c>
      <c r="I612" s="1">
        <v>114</v>
      </c>
      <c r="J612" s="1">
        <v>85</v>
      </c>
      <c r="K612" s="1">
        <v>126</v>
      </c>
      <c r="L612" s="1">
        <v>77</v>
      </c>
      <c r="M612" s="1">
        <v>65</v>
      </c>
      <c r="N612" s="1">
        <v>93</v>
      </c>
      <c r="O612" s="1">
        <v>51</v>
      </c>
      <c r="P612" s="1">
        <v>49</v>
      </c>
      <c r="Q612" s="1">
        <v>16</v>
      </c>
      <c r="R612" s="1">
        <v>26</v>
      </c>
      <c r="S612" s="13">
        <v>0</v>
      </c>
    </row>
    <row r="613" spans="4:19" x14ac:dyDescent="0.2">
      <c r="D613" s="104"/>
      <c r="E613" s="5" t="s">
        <v>30</v>
      </c>
      <c r="F613" s="6"/>
      <c r="G613" s="7">
        <v>266</v>
      </c>
      <c r="H613" s="8">
        <v>75</v>
      </c>
      <c r="I613" s="1">
        <v>133</v>
      </c>
      <c r="J613" s="1">
        <v>87</v>
      </c>
      <c r="K613" s="1">
        <v>141</v>
      </c>
      <c r="L613" s="1">
        <v>80</v>
      </c>
      <c r="M613" s="1">
        <v>65</v>
      </c>
      <c r="N613" s="1">
        <v>95</v>
      </c>
      <c r="O613" s="1">
        <v>43</v>
      </c>
      <c r="P613" s="1">
        <v>40</v>
      </c>
      <c r="Q613" s="1">
        <v>13</v>
      </c>
      <c r="R613" s="1">
        <v>17</v>
      </c>
      <c r="S613" s="13">
        <v>2</v>
      </c>
    </row>
    <row r="614" spans="4:19" x14ac:dyDescent="0.2">
      <c r="D614" s="104"/>
      <c r="E614" s="5" t="s">
        <v>31</v>
      </c>
      <c r="F614" s="6"/>
      <c r="G614" s="7">
        <v>265</v>
      </c>
      <c r="H614" s="8">
        <v>56</v>
      </c>
      <c r="I614" s="1">
        <v>124</v>
      </c>
      <c r="J614" s="1">
        <v>82</v>
      </c>
      <c r="K614" s="1">
        <v>115</v>
      </c>
      <c r="L614" s="1">
        <v>76</v>
      </c>
      <c r="M614" s="1">
        <v>58</v>
      </c>
      <c r="N614" s="1">
        <v>88</v>
      </c>
      <c r="O614" s="1">
        <v>47</v>
      </c>
      <c r="P614" s="1">
        <v>24</v>
      </c>
      <c r="Q614" s="1">
        <v>18</v>
      </c>
      <c r="R614" s="1">
        <v>16</v>
      </c>
      <c r="S614" s="13">
        <v>1</v>
      </c>
    </row>
    <row r="615" spans="4:19" x14ac:dyDescent="0.2">
      <c r="D615" s="104"/>
      <c r="E615" s="5" t="s">
        <v>32</v>
      </c>
      <c r="F615" s="6"/>
      <c r="G615" s="7">
        <v>152</v>
      </c>
      <c r="H615" s="8">
        <v>38</v>
      </c>
      <c r="I615" s="1">
        <v>79</v>
      </c>
      <c r="J615" s="1">
        <v>46</v>
      </c>
      <c r="K615" s="1">
        <v>64</v>
      </c>
      <c r="L615" s="1">
        <v>36</v>
      </c>
      <c r="M615" s="1">
        <v>46</v>
      </c>
      <c r="N615" s="1">
        <v>55</v>
      </c>
      <c r="O615" s="1">
        <v>24</v>
      </c>
      <c r="P615" s="1">
        <v>15</v>
      </c>
      <c r="Q615" s="1">
        <v>9</v>
      </c>
      <c r="R615" s="1">
        <v>10</v>
      </c>
      <c r="S615" s="13">
        <v>1</v>
      </c>
    </row>
    <row r="616" spans="4:19" x14ac:dyDescent="0.2">
      <c r="D616" s="104"/>
      <c r="E616" s="5" t="s">
        <v>33</v>
      </c>
      <c r="F616" s="6"/>
      <c r="G616" s="7">
        <v>63</v>
      </c>
      <c r="H616" s="8">
        <v>16</v>
      </c>
      <c r="I616" s="1">
        <v>29</v>
      </c>
      <c r="J616" s="1">
        <v>18</v>
      </c>
      <c r="K616" s="1">
        <v>23</v>
      </c>
      <c r="L616" s="1">
        <v>15</v>
      </c>
      <c r="M616" s="1">
        <v>20</v>
      </c>
      <c r="N616" s="1">
        <v>17</v>
      </c>
      <c r="O616" s="1">
        <v>16</v>
      </c>
      <c r="P616" s="1">
        <v>7</v>
      </c>
      <c r="Q616" s="1">
        <v>8</v>
      </c>
      <c r="R616" s="1">
        <v>2</v>
      </c>
      <c r="S616" s="13">
        <v>0</v>
      </c>
    </row>
    <row r="617" spans="4:19" x14ac:dyDescent="0.2">
      <c r="D617" s="103" t="s">
        <v>34</v>
      </c>
      <c r="E617" s="24" t="s">
        <v>35</v>
      </c>
      <c r="F617" s="22"/>
      <c r="G617" s="23">
        <v>70</v>
      </c>
      <c r="H617" s="30">
        <v>28</v>
      </c>
      <c r="I617" s="4">
        <v>33</v>
      </c>
      <c r="J617" s="4">
        <v>24</v>
      </c>
      <c r="K617" s="4">
        <v>32</v>
      </c>
      <c r="L617" s="4">
        <v>23</v>
      </c>
      <c r="M617" s="4">
        <v>25</v>
      </c>
      <c r="N617" s="4">
        <v>18</v>
      </c>
      <c r="O617" s="4">
        <v>16</v>
      </c>
      <c r="P617" s="4">
        <v>20</v>
      </c>
      <c r="Q617" s="4">
        <v>1</v>
      </c>
      <c r="R617" s="4">
        <v>11</v>
      </c>
      <c r="S617" s="34">
        <v>0</v>
      </c>
    </row>
    <row r="618" spans="4:19" x14ac:dyDescent="0.2">
      <c r="D618" s="104"/>
      <c r="E618" s="5" t="s">
        <v>36</v>
      </c>
      <c r="F618" s="6"/>
      <c r="G618" s="7">
        <v>90</v>
      </c>
      <c r="H618" s="8">
        <v>23</v>
      </c>
      <c r="I618" s="1">
        <v>38</v>
      </c>
      <c r="J618" s="1">
        <v>30</v>
      </c>
      <c r="K618" s="1">
        <v>47</v>
      </c>
      <c r="L618" s="1">
        <v>33</v>
      </c>
      <c r="M618" s="1">
        <v>25</v>
      </c>
      <c r="N618" s="1">
        <v>27</v>
      </c>
      <c r="O618" s="1">
        <v>12</v>
      </c>
      <c r="P618" s="1">
        <v>15</v>
      </c>
      <c r="Q618" s="1">
        <v>7</v>
      </c>
      <c r="R618" s="1">
        <v>9</v>
      </c>
      <c r="S618" s="13">
        <v>0</v>
      </c>
    </row>
    <row r="619" spans="4:19" x14ac:dyDescent="0.2">
      <c r="D619" s="104"/>
      <c r="E619" s="5" t="s">
        <v>37</v>
      </c>
      <c r="F619" s="6"/>
      <c r="G619" s="7">
        <v>87</v>
      </c>
      <c r="H619" s="8">
        <v>32</v>
      </c>
      <c r="I619" s="1">
        <v>46</v>
      </c>
      <c r="J619" s="1">
        <v>31</v>
      </c>
      <c r="K619" s="1">
        <v>34</v>
      </c>
      <c r="L619" s="1">
        <v>24</v>
      </c>
      <c r="M619" s="1">
        <v>25</v>
      </c>
      <c r="N619" s="1">
        <v>30</v>
      </c>
      <c r="O619" s="1">
        <v>19</v>
      </c>
      <c r="P619" s="1">
        <v>12</v>
      </c>
      <c r="Q619" s="1">
        <v>5</v>
      </c>
      <c r="R619" s="1">
        <v>5</v>
      </c>
      <c r="S619" s="13">
        <v>0</v>
      </c>
    </row>
    <row r="620" spans="4:19" x14ac:dyDescent="0.2">
      <c r="D620" s="104"/>
      <c r="E620" s="5" t="s">
        <v>38</v>
      </c>
      <c r="F620" s="6"/>
      <c r="G620" s="7">
        <v>139</v>
      </c>
      <c r="H620" s="8">
        <v>44</v>
      </c>
      <c r="I620" s="1">
        <v>58</v>
      </c>
      <c r="J620" s="1">
        <v>51</v>
      </c>
      <c r="K620" s="1">
        <v>58</v>
      </c>
      <c r="L620" s="1">
        <v>46</v>
      </c>
      <c r="M620" s="1">
        <v>33</v>
      </c>
      <c r="N620" s="1">
        <v>48</v>
      </c>
      <c r="O620" s="1">
        <v>23</v>
      </c>
      <c r="P620" s="1">
        <v>24</v>
      </c>
      <c r="Q620" s="1">
        <v>12</v>
      </c>
      <c r="R620" s="1">
        <v>9</v>
      </c>
      <c r="S620" s="13">
        <v>0</v>
      </c>
    </row>
    <row r="621" spans="4:19" x14ac:dyDescent="0.2">
      <c r="D621" s="104"/>
      <c r="E621" s="5" t="s">
        <v>39</v>
      </c>
      <c r="F621" s="6"/>
      <c r="G621" s="7">
        <v>133</v>
      </c>
      <c r="H621" s="8">
        <v>39</v>
      </c>
      <c r="I621" s="1">
        <v>71</v>
      </c>
      <c r="J621" s="1">
        <v>47</v>
      </c>
      <c r="K621" s="1">
        <v>49</v>
      </c>
      <c r="L621" s="1">
        <v>38</v>
      </c>
      <c r="M621" s="1">
        <v>31</v>
      </c>
      <c r="N621" s="1">
        <v>44</v>
      </c>
      <c r="O621" s="1">
        <v>29</v>
      </c>
      <c r="P621" s="1">
        <v>21</v>
      </c>
      <c r="Q621" s="1">
        <v>10</v>
      </c>
      <c r="R621" s="1">
        <v>12</v>
      </c>
      <c r="S621" s="13">
        <v>0</v>
      </c>
    </row>
    <row r="622" spans="4:19" x14ac:dyDescent="0.2">
      <c r="D622" s="104"/>
      <c r="E622" s="5" t="s">
        <v>40</v>
      </c>
      <c r="F622" s="6"/>
      <c r="G622" s="7">
        <v>131</v>
      </c>
      <c r="H622" s="8">
        <v>41</v>
      </c>
      <c r="I622" s="1">
        <v>61</v>
      </c>
      <c r="J622" s="1">
        <v>46</v>
      </c>
      <c r="K622" s="1">
        <v>44</v>
      </c>
      <c r="L622" s="1">
        <v>38</v>
      </c>
      <c r="M622" s="1">
        <v>39</v>
      </c>
      <c r="N622" s="1">
        <v>38</v>
      </c>
      <c r="O622" s="1">
        <v>24</v>
      </c>
      <c r="P622" s="1">
        <v>23</v>
      </c>
      <c r="Q622" s="1">
        <v>6</v>
      </c>
      <c r="R622" s="1">
        <v>10</v>
      </c>
      <c r="S622" s="13">
        <v>1</v>
      </c>
    </row>
    <row r="623" spans="4:19" x14ac:dyDescent="0.2">
      <c r="D623" s="104"/>
      <c r="E623" s="5" t="s">
        <v>41</v>
      </c>
      <c r="F623" s="6"/>
      <c r="G623" s="7">
        <v>94</v>
      </c>
      <c r="H623" s="8">
        <v>23</v>
      </c>
      <c r="I623" s="1">
        <v>42</v>
      </c>
      <c r="J623" s="1">
        <v>27</v>
      </c>
      <c r="K623" s="1">
        <v>48</v>
      </c>
      <c r="L623" s="1">
        <v>23</v>
      </c>
      <c r="M623" s="1">
        <v>23</v>
      </c>
      <c r="N623" s="1">
        <v>32</v>
      </c>
      <c r="O623" s="1">
        <v>22</v>
      </c>
      <c r="P623" s="1">
        <v>13</v>
      </c>
      <c r="Q623" s="1">
        <v>7</v>
      </c>
      <c r="R623" s="1">
        <v>8</v>
      </c>
      <c r="S623" s="13">
        <v>3</v>
      </c>
    </row>
    <row r="624" spans="4:19" x14ac:dyDescent="0.2">
      <c r="D624" s="104"/>
      <c r="E624" s="5" t="s">
        <v>42</v>
      </c>
      <c r="F624" s="6"/>
      <c r="G624" s="7">
        <v>104</v>
      </c>
      <c r="H624" s="8">
        <v>22</v>
      </c>
      <c r="I624" s="1">
        <v>43</v>
      </c>
      <c r="J624" s="1">
        <v>30</v>
      </c>
      <c r="K624" s="1">
        <v>38</v>
      </c>
      <c r="L624" s="1">
        <v>26</v>
      </c>
      <c r="M624" s="1">
        <v>22</v>
      </c>
      <c r="N624" s="1">
        <v>30</v>
      </c>
      <c r="O624" s="1">
        <v>17</v>
      </c>
      <c r="P624" s="1">
        <v>6</v>
      </c>
      <c r="Q624" s="1">
        <v>6</v>
      </c>
      <c r="R624" s="1">
        <v>11</v>
      </c>
      <c r="S624" s="13">
        <v>0</v>
      </c>
    </row>
    <row r="625" spans="4:19" x14ac:dyDescent="0.2">
      <c r="D625" s="104"/>
      <c r="E625" s="5" t="s">
        <v>43</v>
      </c>
      <c r="F625" s="6"/>
      <c r="G625" s="7">
        <v>96</v>
      </c>
      <c r="H625" s="8">
        <v>16</v>
      </c>
      <c r="I625" s="1">
        <v>43</v>
      </c>
      <c r="J625" s="1">
        <v>17</v>
      </c>
      <c r="K625" s="1">
        <v>40</v>
      </c>
      <c r="L625" s="1">
        <v>20</v>
      </c>
      <c r="M625" s="1">
        <v>24</v>
      </c>
      <c r="N625" s="1">
        <v>27</v>
      </c>
      <c r="O625" s="1">
        <v>11</v>
      </c>
      <c r="P625" s="1">
        <v>12</v>
      </c>
      <c r="Q625" s="1">
        <v>8</v>
      </c>
      <c r="R625" s="1">
        <v>7</v>
      </c>
      <c r="S625" s="13">
        <v>1</v>
      </c>
    </row>
    <row r="626" spans="4:19" x14ac:dyDescent="0.2">
      <c r="D626" s="104"/>
      <c r="E626" s="5" t="s">
        <v>44</v>
      </c>
      <c r="F626" s="6"/>
      <c r="G626" s="7">
        <v>104</v>
      </c>
      <c r="H626" s="8">
        <v>15</v>
      </c>
      <c r="I626" s="1">
        <v>32</v>
      </c>
      <c r="J626" s="1">
        <v>20</v>
      </c>
      <c r="K626" s="1">
        <v>46</v>
      </c>
      <c r="L626" s="1">
        <v>16</v>
      </c>
      <c r="M626" s="1">
        <v>28</v>
      </c>
      <c r="N626" s="1">
        <v>39</v>
      </c>
      <c r="O626" s="1">
        <v>7</v>
      </c>
      <c r="P626" s="1">
        <v>10</v>
      </c>
      <c r="Q626" s="1">
        <v>12</v>
      </c>
      <c r="R626" s="1">
        <v>6</v>
      </c>
      <c r="S626" s="13">
        <v>1</v>
      </c>
    </row>
    <row r="627" spans="4:19" x14ac:dyDescent="0.2">
      <c r="D627" s="104"/>
      <c r="E627" s="5" t="s">
        <v>45</v>
      </c>
      <c r="F627" s="6"/>
      <c r="G627" s="7">
        <v>74</v>
      </c>
      <c r="H627" s="8">
        <v>9</v>
      </c>
      <c r="I627" s="1">
        <v>26</v>
      </c>
      <c r="J627" s="1">
        <v>15</v>
      </c>
      <c r="K627" s="1">
        <v>28</v>
      </c>
      <c r="L627" s="1">
        <v>9</v>
      </c>
      <c r="M627" s="1">
        <v>12</v>
      </c>
      <c r="N627" s="1">
        <v>27</v>
      </c>
      <c r="O627" s="1">
        <v>8</v>
      </c>
      <c r="P627" s="1">
        <v>7</v>
      </c>
      <c r="Q627" s="1">
        <v>8</v>
      </c>
      <c r="R627" s="1">
        <v>7</v>
      </c>
      <c r="S627" s="13">
        <v>1</v>
      </c>
    </row>
    <row r="628" spans="4:19" x14ac:dyDescent="0.2">
      <c r="D628" s="104"/>
      <c r="E628" s="5" t="s">
        <v>46</v>
      </c>
      <c r="F628" s="6"/>
      <c r="G628" s="7">
        <v>42</v>
      </c>
      <c r="H628" s="8">
        <v>5</v>
      </c>
      <c r="I628" s="1">
        <v>11</v>
      </c>
      <c r="J628" s="1">
        <v>8</v>
      </c>
      <c r="K628" s="1">
        <v>18</v>
      </c>
      <c r="L628" s="1">
        <v>6</v>
      </c>
      <c r="M628" s="1">
        <v>12</v>
      </c>
      <c r="N628" s="1">
        <v>10</v>
      </c>
      <c r="O628" s="1">
        <v>7</v>
      </c>
      <c r="P628" s="1">
        <v>7</v>
      </c>
      <c r="Q628" s="1">
        <v>6</v>
      </c>
      <c r="R628" s="1">
        <v>4</v>
      </c>
      <c r="S628" s="13">
        <v>1</v>
      </c>
    </row>
    <row r="629" spans="4:19" x14ac:dyDescent="0.2">
      <c r="D629" s="104"/>
      <c r="E629" s="5" t="s">
        <v>47</v>
      </c>
      <c r="F629" s="6"/>
      <c r="G629" s="7">
        <v>35</v>
      </c>
      <c r="H629" s="8">
        <v>5</v>
      </c>
      <c r="I629" s="1">
        <v>10</v>
      </c>
      <c r="J629" s="1">
        <v>3</v>
      </c>
      <c r="K629" s="1">
        <v>13</v>
      </c>
      <c r="L629" s="1">
        <v>3</v>
      </c>
      <c r="M629" s="1">
        <v>8</v>
      </c>
      <c r="N629" s="1">
        <v>9</v>
      </c>
      <c r="O629" s="1">
        <v>5</v>
      </c>
      <c r="P629" s="1">
        <v>1</v>
      </c>
      <c r="Q629" s="1">
        <v>5</v>
      </c>
      <c r="R629" s="1">
        <v>3</v>
      </c>
      <c r="S629" s="13">
        <v>0</v>
      </c>
    </row>
    <row r="630" spans="4:19" x14ac:dyDescent="0.2">
      <c r="D630" s="104"/>
      <c r="E630" s="5" t="s">
        <v>48</v>
      </c>
      <c r="F630" s="6"/>
      <c r="G630" s="7">
        <v>13</v>
      </c>
      <c r="H630" s="8">
        <v>3</v>
      </c>
      <c r="I630" s="1">
        <v>3</v>
      </c>
      <c r="J630" s="1">
        <v>1</v>
      </c>
      <c r="K630" s="1">
        <v>6</v>
      </c>
      <c r="L630" s="1">
        <v>2</v>
      </c>
      <c r="M630" s="1">
        <v>2</v>
      </c>
      <c r="N630" s="1">
        <v>3</v>
      </c>
      <c r="O630" s="1">
        <v>1</v>
      </c>
      <c r="P630" s="1">
        <v>1</v>
      </c>
      <c r="Q630" s="1">
        <v>2</v>
      </c>
      <c r="R630" s="1">
        <v>0</v>
      </c>
      <c r="S630" s="13">
        <v>0</v>
      </c>
    </row>
    <row r="631" spans="4:19" x14ac:dyDescent="0.2">
      <c r="D631" s="104"/>
      <c r="E631" s="5" t="s">
        <v>49</v>
      </c>
      <c r="F631" s="6"/>
      <c r="G631" s="7">
        <v>0</v>
      </c>
      <c r="H631" s="8">
        <v>0</v>
      </c>
      <c r="I631" s="1">
        <v>0</v>
      </c>
      <c r="J631" s="1">
        <v>0</v>
      </c>
      <c r="K631" s="1">
        <v>0</v>
      </c>
      <c r="L631" s="1">
        <v>0</v>
      </c>
      <c r="M631" s="1">
        <v>0</v>
      </c>
      <c r="N631" s="1">
        <v>0</v>
      </c>
      <c r="O631" s="1">
        <v>0</v>
      </c>
      <c r="P631" s="1">
        <v>0</v>
      </c>
      <c r="Q631" s="1">
        <v>0</v>
      </c>
      <c r="R631" s="1">
        <v>0</v>
      </c>
      <c r="S631" s="13">
        <v>0</v>
      </c>
    </row>
    <row r="632" spans="4:19" x14ac:dyDescent="0.2">
      <c r="D632" s="103" t="s">
        <v>50</v>
      </c>
      <c r="E632" s="24" t="s">
        <v>35</v>
      </c>
      <c r="F632" s="22"/>
      <c r="G632" s="23">
        <v>44</v>
      </c>
      <c r="H632" s="30">
        <v>16</v>
      </c>
      <c r="I632" s="4">
        <v>18</v>
      </c>
      <c r="J632" s="4">
        <v>19</v>
      </c>
      <c r="K632" s="4">
        <v>25</v>
      </c>
      <c r="L632" s="4">
        <v>18</v>
      </c>
      <c r="M632" s="4">
        <v>14</v>
      </c>
      <c r="N632" s="4">
        <v>14</v>
      </c>
      <c r="O632" s="4">
        <v>14</v>
      </c>
      <c r="P632" s="4">
        <v>16</v>
      </c>
      <c r="Q632" s="4">
        <v>1</v>
      </c>
      <c r="R632" s="4">
        <v>4</v>
      </c>
      <c r="S632" s="34">
        <v>0</v>
      </c>
    </row>
    <row r="633" spans="4:19" x14ac:dyDescent="0.2">
      <c r="D633" s="104"/>
      <c r="E633" s="5" t="s">
        <v>36</v>
      </c>
      <c r="F633" s="6"/>
      <c r="G633" s="7">
        <v>82</v>
      </c>
      <c r="H633" s="8">
        <v>28</v>
      </c>
      <c r="I633" s="1">
        <v>43</v>
      </c>
      <c r="J633" s="1">
        <v>34</v>
      </c>
      <c r="K633" s="1">
        <v>45</v>
      </c>
      <c r="L633" s="1">
        <v>35</v>
      </c>
      <c r="M633" s="1">
        <v>19</v>
      </c>
      <c r="N633" s="1">
        <v>32</v>
      </c>
      <c r="O633" s="1">
        <v>24</v>
      </c>
      <c r="P633" s="1">
        <v>16</v>
      </c>
      <c r="Q633" s="1">
        <v>1</v>
      </c>
      <c r="R633" s="1">
        <v>8</v>
      </c>
      <c r="S633" s="13">
        <v>0</v>
      </c>
    </row>
    <row r="634" spans="4:19" x14ac:dyDescent="0.2">
      <c r="D634" s="104"/>
      <c r="E634" s="5" t="s">
        <v>37</v>
      </c>
      <c r="F634" s="6"/>
      <c r="G634" s="7">
        <v>69</v>
      </c>
      <c r="H634" s="8">
        <v>16</v>
      </c>
      <c r="I634" s="1">
        <v>39</v>
      </c>
      <c r="J634" s="1">
        <v>21</v>
      </c>
      <c r="K634" s="1">
        <v>29</v>
      </c>
      <c r="L634" s="1">
        <v>26</v>
      </c>
      <c r="M634" s="1">
        <v>15</v>
      </c>
      <c r="N634" s="1">
        <v>25</v>
      </c>
      <c r="O634" s="1">
        <v>12</v>
      </c>
      <c r="P634" s="1">
        <v>13</v>
      </c>
      <c r="Q634" s="1">
        <v>1</v>
      </c>
      <c r="R634" s="1">
        <v>4</v>
      </c>
      <c r="S634" s="13">
        <v>0</v>
      </c>
    </row>
    <row r="635" spans="4:19" x14ac:dyDescent="0.2">
      <c r="D635" s="104"/>
      <c r="E635" s="5" t="s">
        <v>38</v>
      </c>
      <c r="F635" s="6"/>
      <c r="G635" s="7">
        <v>114</v>
      </c>
      <c r="H635" s="8">
        <v>42</v>
      </c>
      <c r="I635" s="1">
        <v>67</v>
      </c>
      <c r="J635" s="1">
        <v>49</v>
      </c>
      <c r="K635" s="1">
        <v>68</v>
      </c>
      <c r="L635" s="1">
        <v>44</v>
      </c>
      <c r="M635" s="1">
        <v>30</v>
      </c>
      <c r="N635" s="1">
        <v>51</v>
      </c>
      <c r="O635" s="1">
        <v>28</v>
      </c>
      <c r="P635" s="1">
        <v>32</v>
      </c>
      <c r="Q635" s="1">
        <v>2</v>
      </c>
      <c r="R635" s="1">
        <v>9</v>
      </c>
      <c r="S635" s="13">
        <v>0</v>
      </c>
    </row>
    <row r="636" spans="4:19" x14ac:dyDescent="0.2">
      <c r="D636" s="104"/>
      <c r="E636" s="5" t="s">
        <v>39</v>
      </c>
      <c r="F636" s="6"/>
      <c r="G636" s="7">
        <v>95</v>
      </c>
      <c r="H636" s="8">
        <v>28</v>
      </c>
      <c r="I636" s="1">
        <v>56</v>
      </c>
      <c r="J636" s="1">
        <v>35</v>
      </c>
      <c r="K636" s="1">
        <v>45</v>
      </c>
      <c r="L636" s="1">
        <v>35</v>
      </c>
      <c r="M636" s="1">
        <v>15</v>
      </c>
      <c r="N636" s="1">
        <v>39</v>
      </c>
      <c r="O636" s="1">
        <v>21</v>
      </c>
      <c r="P636" s="1">
        <v>17</v>
      </c>
      <c r="Q636" s="1">
        <v>2</v>
      </c>
      <c r="R636" s="1">
        <v>6</v>
      </c>
      <c r="S636" s="13">
        <v>0</v>
      </c>
    </row>
    <row r="637" spans="4:19" x14ac:dyDescent="0.2">
      <c r="D637" s="104"/>
      <c r="E637" s="5" t="s">
        <v>40</v>
      </c>
      <c r="F637" s="6"/>
      <c r="G637" s="7">
        <v>119</v>
      </c>
      <c r="H637" s="8">
        <v>36</v>
      </c>
      <c r="I637" s="1">
        <v>65</v>
      </c>
      <c r="J637" s="1">
        <v>43</v>
      </c>
      <c r="K637" s="1">
        <v>70</v>
      </c>
      <c r="L637" s="1">
        <v>44</v>
      </c>
      <c r="M637" s="1">
        <v>35</v>
      </c>
      <c r="N637" s="1">
        <v>55</v>
      </c>
      <c r="O637" s="1">
        <v>23</v>
      </c>
      <c r="P637" s="1">
        <v>20</v>
      </c>
      <c r="Q637" s="1">
        <v>1</v>
      </c>
      <c r="R637" s="1">
        <v>11</v>
      </c>
      <c r="S637" s="13">
        <v>0</v>
      </c>
    </row>
    <row r="638" spans="4:19" x14ac:dyDescent="0.2">
      <c r="D638" s="104"/>
      <c r="E638" s="5" t="s">
        <v>41</v>
      </c>
      <c r="F638" s="6"/>
      <c r="G638" s="7">
        <v>78</v>
      </c>
      <c r="H638" s="8">
        <v>29</v>
      </c>
      <c r="I638" s="1">
        <v>44</v>
      </c>
      <c r="J638" s="1">
        <v>15</v>
      </c>
      <c r="K638" s="1">
        <v>41</v>
      </c>
      <c r="L638" s="1">
        <v>29</v>
      </c>
      <c r="M638" s="1">
        <v>17</v>
      </c>
      <c r="N638" s="1">
        <v>34</v>
      </c>
      <c r="O638" s="1">
        <v>15</v>
      </c>
      <c r="P638" s="1">
        <v>18</v>
      </c>
      <c r="Q638" s="1">
        <v>1</v>
      </c>
      <c r="R638" s="1">
        <v>8</v>
      </c>
      <c r="S638" s="13">
        <v>1</v>
      </c>
    </row>
    <row r="639" spans="4:19" x14ac:dyDescent="0.2">
      <c r="D639" s="104"/>
      <c r="E639" s="5" t="s">
        <v>42</v>
      </c>
      <c r="F639" s="6"/>
      <c r="G639" s="7">
        <v>67</v>
      </c>
      <c r="H639" s="8">
        <v>18</v>
      </c>
      <c r="I639" s="1">
        <v>31</v>
      </c>
      <c r="J639" s="1">
        <v>21</v>
      </c>
      <c r="K639" s="1">
        <v>34</v>
      </c>
      <c r="L639" s="1">
        <v>21</v>
      </c>
      <c r="M639" s="1">
        <v>14</v>
      </c>
      <c r="N639" s="1">
        <v>24</v>
      </c>
      <c r="O639" s="1">
        <v>11</v>
      </c>
      <c r="P639" s="1">
        <v>11</v>
      </c>
      <c r="Q639" s="1">
        <v>1</v>
      </c>
      <c r="R639" s="1">
        <v>6</v>
      </c>
      <c r="S639" s="13">
        <v>0</v>
      </c>
    </row>
    <row r="640" spans="4:19" x14ac:dyDescent="0.2">
      <c r="D640" s="104"/>
      <c r="E640" s="5" t="s">
        <v>43</v>
      </c>
      <c r="F640" s="6"/>
      <c r="G640" s="7">
        <v>82</v>
      </c>
      <c r="H640" s="8">
        <v>25</v>
      </c>
      <c r="I640" s="1">
        <v>39</v>
      </c>
      <c r="J640" s="1">
        <v>16</v>
      </c>
      <c r="K640" s="1">
        <v>48</v>
      </c>
      <c r="L640" s="1">
        <v>18</v>
      </c>
      <c r="M640" s="1">
        <v>15</v>
      </c>
      <c r="N640" s="1">
        <v>32</v>
      </c>
      <c r="O640" s="1">
        <v>12</v>
      </c>
      <c r="P640" s="1">
        <v>10</v>
      </c>
      <c r="Q640" s="1">
        <v>3</v>
      </c>
      <c r="R640" s="1">
        <v>8</v>
      </c>
      <c r="S640" s="13">
        <v>0</v>
      </c>
    </row>
    <row r="641" spans="2:19" x14ac:dyDescent="0.2">
      <c r="D641" s="104"/>
      <c r="E641" s="5" t="s">
        <v>44</v>
      </c>
      <c r="F641" s="6"/>
      <c r="G641" s="7">
        <v>80</v>
      </c>
      <c r="H641" s="8">
        <v>12</v>
      </c>
      <c r="I641" s="1">
        <v>28</v>
      </c>
      <c r="J641" s="1">
        <v>10</v>
      </c>
      <c r="K641" s="1">
        <v>34</v>
      </c>
      <c r="L641" s="1">
        <v>11</v>
      </c>
      <c r="M641" s="1">
        <v>15</v>
      </c>
      <c r="N641" s="1">
        <v>29</v>
      </c>
      <c r="O641" s="1">
        <v>6</v>
      </c>
      <c r="P641" s="1">
        <v>10</v>
      </c>
      <c r="Q641" s="1">
        <v>5</v>
      </c>
      <c r="R641" s="1">
        <v>11</v>
      </c>
      <c r="S641" s="13">
        <v>1</v>
      </c>
    </row>
    <row r="642" spans="2:19" x14ac:dyDescent="0.2">
      <c r="D642" s="104"/>
      <c r="E642" s="5" t="s">
        <v>45</v>
      </c>
      <c r="F642" s="6"/>
      <c r="G642" s="7">
        <v>56</v>
      </c>
      <c r="H642" s="8">
        <v>9</v>
      </c>
      <c r="I642" s="1">
        <v>25</v>
      </c>
      <c r="J642" s="1">
        <v>6</v>
      </c>
      <c r="K642" s="1">
        <v>34</v>
      </c>
      <c r="L642" s="1">
        <v>12</v>
      </c>
      <c r="M642" s="1">
        <v>9</v>
      </c>
      <c r="N642" s="1">
        <v>19</v>
      </c>
      <c r="O642" s="1">
        <v>5</v>
      </c>
      <c r="P642" s="1">
        <v>4</v>
      </c>
      <c r="Q642" s="1">
        <v>6</v>
      </c>
      <c r="R642" s="1">
        <v>2</v>
      </c>
      <c r="S642" s="13">
        <v>1</v>
      </c>
    </row>
    <row r="643" spans="2:19" x14ac:dyDescent="0.2">
      <c r="D643" s="104"/>
      <c r="E643" s="5" t="s">
        <v>46</v>
      </c>
      <c r="F643" s="6"/>
      <c r="G643" s="7">
        <v>21</v>
      </c>
      <c r="H643" s="8">
        <v>2</v>
      </c>
      <c r="I643" s="1">
        <v>3</v>
      </c>
      <c r="J643" s="1">
        <v>1</v>
      </c>
      <c r="K643" s="1">
        <v>10</v>
      </c>
      <c r="L643" s="1">
        <v>2</v>
      </c>
      <c r="M643" s="1">
        <v>3</v>
      </c>
      <c r="N643" s="1">
        <v>4</v>
      </c>
      <c r="O643" s="1">
        <v>1</v>
      </c>
      <c r="P643" s="1">
        <v>1</v>
      </c>
      <c r="Q643" s="1">
        <v>0</v>
      </c>
      <c r="R643" s="1">
        <v>5</v>
      </c>
      <c r="S643" s="13">
        <v>1</v>
      </c>
    </row>
    <row r="644" spans="2:19" x14ac:dyDescent="0.2">
      <c r="D644" s="104"/>
      <c r="E644" s="5" t="s">
        <v>47</v>
      </c>
      <c r="F644" s="6"/>
      <c r="G644" s="7">
        <v>35</v>
      </c>
      <c r="H644" s="8">
        <v>2</v>
      </c>
      <c r="I644" s="1">
        <v>7</v>
      </c>
      <c r="J644" s="1">
        <v>5</v>
      </c>
      <c r="K644" s="1">
        <v>11</v>
      </c>
      <c r="L644" s="1">
        <v>4</v>
      </c>
      <c r="M644" s="1">
        <v>4</v>
      </c>
      <c r="N644" s="1">
        <v>7</v>
      </c>
      <c r="O644" s="1">
        <v>4</v>
      </c>
      <c r="P644" s="1">
        <v>3</v>
      </c>
      <c r="Q644" s="1">
        <v>6</v>
      </c>
      <c r="R644" s="1">
        <v>8</v>
      </c>
      <c r="S644" s="13">
        <v>1</v>
      </c>
    </row>
    <row r="645" spans="2:19" x14ac:dyDescent="0.2">
      <c r="D645" s="104"/>
      <c r="E645" s="5" t="s">
        <v>48</v>
      </c>
      <c r="F645" s="6"/>
      <c r="G645" s="7">
        <v>9</v>
      </c>
      <c r="H645" s="8">
        <v>1</v>
      </c>
      <c r="I645" s="1">
        <v>4</v>
      </c>
      <c r="J645" s="1">
        <v>1</v>
      </c>
      <c r="K645" s="1">
        <v>3</v>
      </c>
      <c r="L645" s="1">
        <v>0</v>
      </c>
      <c r="M645" s="1">
        <v>1</v>
      </c>
      <c r="N645" s="1">
        <v>2</v>
      </c>
      <c r="O645" s="1">
        <v>1</v>
      </c>
      <c r="P645" s="1">
        <v>0</v>
      </c>
      <c r="Q645" s="1">
        <v>0</v>
      </c>
      <c r="R645" s="1">
        <v>2</v>
      </c>
      <c r="S645" s="13">
        <v>0</v>
      </c>
    </row>
    <row r="646" spans="2:19" x14ac:dyDescent="0.2">
      <c r="D646" s="105"/>
      <c r="E646" s="55" t="s">
        <v>49</v>
      </c>
      <c r="F646" s="58"/>
      <c r="G646" s="53">
        <v>1</v>
      </c>
      <c r="H646" s="66">
        <v>0</v>
      </c>
      <c r="I646" s="26">
        <v>1</v>
      </c>
      <c r="J646" s="26">
        <v>0</v>
      </c>
      <c r="K646" s="26">
        <v>0</v>
      </c>
      <c r="L646" s="26">
        <v>0</v>
      </c>
      <c r="M646" s="26">
        <v>1</v>
      </c>
      <c r="N646" s="26">
        <v>0</v>
      </c>
      <c r="O646" s="26">
        <v>0</v>
      </c>
      <c r="P646" s="26">
        <v>0</v>
      </c>
      <c r="Q646" s="26">
        <v>0</v>
      </c>
      <c r="R646" s="26">
        <v>0</v>
      </c>
      <c r="S646" s="70">
        <v>0</v>
      </c>
    </row>
    <row r="648" spans="2:19" x14ac:dyDescent="0.2">
      <c r="B648" s="47" t="str">
        <f xml:space="preserve"> HYPERLINK("#'目次'!B21", "[15]")</f>
        <v>[15]</v>
      </c>
      <c r="C648" s="31" t="s">
        <v>170</v>
      </c>
    </row>
    <row r="649" spans="2:19" x14ac:dyDescent="0.2">
      <c r="C649" s="89" t="s">
        <v>147</v>
      </c>
    </row>
    <row r="651" spans="2:19" x14ac:dyDescent="0.2">
      <c r="C651" s="31" t="s">
        <v>13</v>
      </c>
    </row>
    <row r="652" spans="2:19" ht="48" x14ac:dyDescent="0.2">
      <c r="D652" s="99"/>
      <c r="E652" s="100"/>
      <c r="F652" s="100"/>
      <c r="G652" s="41" t="s">
        <v>14</v>
      </c>
      <c r="H652" s="42" t="s">
        <v>171</v>
      </c>
      <c r="I652" s="16" t="s">
        <v>172</v>
      </c>
      <c r="J652" s="16" t="s">
        <v>173</v>
      </c>
      <c r="K652" s="16" t="s">
        <v>174</v>
      </c>
      <c r="L652" s="16" t="s">
        <v>175</v>
      </c>
      <c r="M652" s="16" t="s">
        <v>176</v>
      </c>
      <c r="N652" s="16" t="s">
        <v>177</v>
      </c>
      <c r="O652" s="16" t="s">
        <v>178</v>
      </c>
      <c r="P652" s="16" t="s">
        <v>179</v>
      </c>
      <c r="Q652" s="16" t="s">
        <v>167</v>
      </c>
      <c r="R652" s="46" t="s">
        <v>24</v>
      </c>
    </row>
    <row r="653" spans="2:19" x14ac:dyDescent="0.2">
      <c r="D653" s="101"/>
      <c r="E653" s="102"/>
      <c r="F653" s="102"/>
      <c r="G653" s="44"/>
      <c r="H653" s="48"/>
      <c r="I653" s="17"/>
      <c r="J653" s="17"/>
      <c r="K653" s="17"/>
      <c r="L653" s="17"/>
      <c r="M653" s="17"/>
      <c r="N653" s="17"/>
      <c r="O653" s="17"/>
      <c r="P653" s="17"/>
      <c r="Q653" s="17"/>
      <c r="R653" s="43"/>
    </row>
    <row r="654" spans="2:19" x14ac:dyDescent="0.2">
      <c r="D654" s="52"/>
      <c r="E654" s="59" t="s">
        <v>14</v>
      </c>
      <c r="F654" s="54"/>
      <c r="G654" s="45">
        <v>2164</v>
      </c>
      <c r="H654" s="20">
        <v>684</v>
      </c>
      <c r="I654" s="20">
        <v>443</v>
      </c>
      <c r="J654" s="20">
        <v>585</v>
      </c>
      <c r="K654" s="20">
        <v>250</v>
      </c>
      <c r="L654" s="20">
        <v>363</v>
      </c>
      <c r="M654" s="20">
        <v>797</v>
      </c>
      <c r="N654" s="20">
        <v>721</v>
      </c>
      <c r="O654" s="20">
        <v>358</v>
      </c>
      <c r="P654" s="20">
        <v>512</v>
      </c>
      <c r="Q654" s="20">
        <v>228</v>
      </c>
      <c r="R654" s="61">
        <v>5</v>
      </c>
    </row>
    <row r="655" spans="2:19" x14ac:dyDescent="0.2">
      <c r="D655" s="103" t="s">
        <v>25</v>
      </c>
      <c r="E655" s="24" t="s">
        <v>26</v>
      </c>
      <c r="F655" s="22"/>
      <c r="G655" s="23">
        <v>419</v>
      </c>
      <c r="H655" s="30">
        <v>132</v>
      </c>
      <c r="I655" s="4">
        <v>63</v>
      </c>
      <c r="J655" s="4">
        <v>113</v>
      </c>
      <c r="K655" s="4">
        <v>50</v>
      </c>
      <c r="L655" s="4">
        <v>47</v>
      </c>
      <c r="M655" s="4">
        <v>129</v>
      </c>
      <c r="N655" s="4">
        <v>126</v>
      </c>
      <c r="O655" s="4">
        <v>49</v>
      </c>
      <c r="P655" s="4">
        <v>115</v>
      </c>
      <c r="Q655" s="4">
        <v>69</v>
      </c>
      <c r="R655" s="34">
        <v>0</v>
      </c>
    </row>
    <row r="656" spans="2:19" x14ac:dyDescent="0.2">
      <c r="D656" s="104"/>
      <c r="E656" s="5" t="s">
        <v>27</v>
      </c>
      <c r="F656" s="6"/>
      <c r="G656" s="7">
        <v>311</v>
      </c>
      <c r="H656" s="8">
        <v>85</v>
      </c>
      <c r="I656" s="1">
        <v>68</v>
      </c>
      <c r="J656" s="1">
        <v>91</v>
      </c>
      <c r="K656" s="1">
        <v>37</v>
      </c>
      <c r="L656" s="1">
        <v>37</v>
      </c>
      <c r="M656" s="1">
        <v>77</v>
      </c>
      <c r="N656" s="1">
        <v>69</v>
      </c>
      <c r="O656" s="1">
        <v>62</v>
      </c>
      <c r="P656" s="1">
        <v>61</v>
      </c>
      <c r="Q656" s="1">
        <v>49</v>
      </c>
      <c r="R656" s="13">
        <v>1</v>
      </c>
    </row>
    <row r="657" spans="4:18" x14ac:dyDescent="0.2">
      <c r="D657" s="104"/>
      <c r="E657" s="5" t="s">
        <v>28</v>
      </c>
      <c r="F657" s="6"/>
      <c r="G657" s="7">
        <v>313</v>
      </c>
      <c r="H657" s="8">
        <v>100</v>
      </c>
      <c r="I657" s="1">
        <v>65</v>
      </c>
      <c r="J657" s="1">
        <v>88</v>
      </c>
      <c r="K657" s="1">
        <v>40</v>
      </c>
      <c r="L657" s="1">
        <v>59</v>
      </c>
      <c r="M657" s="1">
        <v>103</v>
      </c>
      <c r="N657" s="1">
        <v>85</v>
      </c>
      <c r="O657" s="1">
        <v>64</v>
      </c>
      <c r="P657" s="1">
        <v>87</v>
      </c>
      <c r="Q657" s="1">
        <v>32</v>
      </c>
      <c r="R657" s="13">
        <v>0</v>
      </c>
    </row>
    <row r="658" spans="4:18" x14ac:dyDescent="0.2">
      <c r="D658" s="104"/>
      <c r="E658" s="5" t="s">
        <v>29</v>
      </c>
      <c r="F658" s="6"/>
      <c r="G658" s="7">
        <v>268</v>
      </c>
      <c r="H658" s="8">
        <v>83</v>
      </c>
      <c r="I658" s="1">
        <v>51</v>
      </c>
      <c r="J658" s="1">
        <v>70</v>
      </c>
      <c r="K658" s="1">
        <v>28</v>
      </c>
      <c r="L658" s="1">
        <v>41</v>
      </c>
      <c r="M658" s="1">
        <v>111</v>
      </c>
      <c r="N658" s="1">
        <v>112</v>
      </c>
      <c r="O658" s="1">
        <v>42</v>
      </c>
      <c r="P658" s="1">
        <v>62</v>
      </c>
      <c r="Q658" s="1">
        <v>25</v>
      </c>
      <c r="R658" s="13">
        <v>0</v>
      </c>
    </row>
    <row r="659" spans="4:18" x14ac:dyDescent="0.2">
      <c r="D659" s="104"/>
      <c r="E659" s="5" t="s">
        <v>30</v>
      </c>
      <c r="F659" s="6"/>
      <c r="G659" s="7">
        <v>266</v>
      </c>
      <c r="H659" s="8">
        <v>99</v>
      </c>
      <c r="I659" s="1">
        <v>79</v>
      </c>
      <c r="J659" s="1">
        <v>77</v>
      </c>
      <c r="K659" s="1">
        <v>35</v>
      </c>
      <c r="L659" s="1">
        <v>48</v>
      </c>
      <c r="M659" s="1">
        <v>106</v>
      </c>
      <c r="N659" s="1">
        <v>98</v>
      </c>
      <c r="O659" s="1">
        <v>49</v>
      </c>
      <c r="P659" s="1">
        <v>64</v>
      </c>
      <c r="Q659" s="1">
        <v>15</v>
      </c>
      <c r="R659" s="13">
        <v>1</v>
      </c>
    </row>
    <row r="660" spans="4:18" x14ac:dyDescent="0.2">
      <c r="D660" s="104"/>
      <c r="E660" s="5" t="s">
        <v>31</v>
      </c>
      <c r="F660" s="6"/>
      <c r="G660" s="7">
        <v>265</v>
      </c>
      <c r="H660" s="8">
        <v>74</v>
      </c>
      <c r="I660" s="1">
        <v>55</v>
      </c>
      <c r="J660" s="1">
        <v>60</v>
      </c>
      <c r="K660" s="1">
        <v>26</v>
      </c>
      <c r="L660" s="1">
        <v>55</v>
      </c>
      <c r="M660" s="1">
        <v>130</v>
      </c>
      <c r="N660" s="1">
        <v>115</v>
      </c>
      <c r="O660" s="1">
        <v>39</v>
      </c>
      <c r="P660" s="1">
        <v>58</v>
      </c>
      <c r="Q660" s="1">
        <v>17</v>
      </c>
      <c r="R660" s="13">
        <v>0</v>
      </c>
    </row>
    <row r="661" spans="4:18" x14ac:dyDescent="0.2">
      <c r="D661" s="104"/>
      <c r="E661" s="5" t="s">
        <v>32</v>
      </c>
      <c r="F661" s="6"/>
      <c r="G661" s="7">
        <v>152</v>
      </c>
      <c r="H661" s="8">
        <v>51</v>
      </c>
      <c r="I661" s="1">
        <v>40</v>
      </c>
      <c r="J661" s="1">
        <v>39</v>
      </c>
      <c r="K661" s="1">
        <v>17</v>
      </c>
      <c r="L661" s="1">
        <v>37</v>
      </c>
      <c r="M661" s="1">
        <v>80</v>
      </c>
      <c r="N661" s="1">
        <v>60</v>
      </c>
      <c r="O661" s="1">
        <v>21</v>
      </c>
      <c r="P661" s="1">
        <v>33</v>
      </c>
      <c r="Q661" s="1">
        <v>8</v>
      </c>
      <c r="R661" s="13">
        <v>0</v>
      </c>
    </row>
    <row r="662" spans="4:18" x14ac:dyDescent="0.2">
      <c r="D662" s="104"/>
      <c r="E662" s="5" t="s">
        <v>33</v>
      </c>
      <c r="F662" s="6"/>
      <c r="G662" s="7">
        <v>63</v>
      </c>
      <c r="H662" s="8">
        <v>24</v>
      </c>
      <c r="I662" s="1">
        <v>9</v>
      </c>
      <c r="J662" s="1">
        <v>17</v>
      </c>
      <c r="K662" s="1">
        <v>8</v>
      </c>
      <c r="L662" s="1">
        <v>21</v>
      </c>
      <c r="M662" s="1">
        <v>31</v>
      </c>
      <c r="N662" s="1">
        <v>21</v>
      </c>
      <c r="O662" s="1">
        <v>13</v>
      </c>
      <c r="P662" s="1">
        <v>14</v>
      </c>
      <c r="Q662" s="1">
        <v>3</v>
      </c>
      <c r="R662" s="13">
        <v>0</v>
      </c>
    </row>
    <row r="663" spans="4:18" x14ac:dyDescent="0.2">
      <c r="D663" s="103" t="s">
        <v>34</v>
      </c>
      <c r="E663" s="24" t="s">
        <v>35</v>
      </c>
      <c r="F663" s="22"/>
      <c r="G663" s="23">
        <v>70</v>
      </c>
      <c r="H663" s="30">
        <v>26</v>
      </c>
      <c r="I663" s="4">
        <v>18</v>
      </c>
      <c r="J663" s="4">
        <v>12</v>
      </c>
      <c r="K663" s="4">
        <v>9</v>
      </c>
      <c r="L663" s="4">
        <v>17</v>
      </c>
      <c r="M663" s="4">
        <v>29</v>
      </c>
      <c r="N663" s="4">
        <v>27</v>
      </c>
      <c r="O663" s="4">
        <v>7</v>
      </c>
      <c r="P663" s="4">
        <v>14</v>
      </c>
      <c r="Q663" s="4">
        <v>14</v>
      </c>
      <c r="R663" s="34">
        <v>0</v>
      </c>
    </row>
    <row r="664" spans="4:18" x14ac:dyDescent="0.2">
      <c r="D664" s="104"/>
      <c r="E664" s="5" t="s">
        <v>36</v>
      </c>
      <c r="F664" s="6"/>
      <c r="G664" s="7">
        <v>90</v>
      </c>
      <c r="H664" s="8">
        <v>22</v>
      </c>
      <c r="I664" s="1">
        <v>18</v>
      </c>
      <c r="J664" s="1">
        <v>19</v>
      </c>
      <c r="K664" s="1">
        <v>12</v>
      </c>
      <c r="L664" s="1">
        <v>20</v>
      </c>
      <c r="M664" s="1">
        <v>42</v>
      </c>
      <c r="N664" s="1">
        <v>45</v>
      </c>
      <c r="O664" s="1">
        <v>13</v>
      </c>
      <c r="P664" s="1">
        <v>23</v>
      </c>
      <c r="Q664" s="1">
        <v>9</v>
      </c>
      <c r="R664" s="13">
        <v>0</v>
      </c>
    </row>
    <row r="665" spans="4:18" x14ac:dyDescent="0.2">
      <c r="D665" s="104"/>
      <c r="E665" s="5" t="s">
        <v>37</v>
      </c>
      <c r="F665" s="6"/>
      <c r="G665" s="7">
        <v>87</v>
      </c>
      <c r="H665" s="8">
        <v>26</v>
      </c>
      <c r="I665" s="1">
        <v>15</v>
      </c>
      <c r="J665" s="1">
        <v>12</v>
      </c>
      <c r="K665" s="1">
        <v>8</v>
      </c>
      <c r="L665" s="1">
        <v>18</v>
      </c>
      <c r="M665" s="1">
        <v>38</v>
      </c>
      <c r="N665" s="1">
        <v>44</v>
      </c>
      <c r="O665" s="1">
        <v>8</v>
      </c>
      <c r="P665" s="1">
        <v>26</v>
      </c>
      <c r="Q665" s="1">
        <v>3</v>
      </c>
      <c r="R665" s="13">
        <v>0</v>
      </c>
    </row>
    <row r="666" spans="4:18" x14ac:dyDescent="0.2">
      <c r="D666" s="104"/>
      <c r="E666" s="5" t="s">
        <v>38</v>
      </c>
      <c r="F666" s="6"/>
      <c r="G666" s="7">
        <v>139</v>
      </c>
      <c r="H666" s="8">
        <v>46</v>
      </c>
      <c r="I666" s="1">
        <v>27</v>
      </c>
      <c r="J666" s="1">
        <v>24</v>
      </c>
      <c r="K666" s="1">
        <v>15</v>
      </c>
      <c r="L666" s="1">
        <v>25</v>
      </c>
      <c r="M666" s="1">
        <v>68</v>
      </c>
      <c r="N666" s="1">
        <v>64</v>
      </c>
      <c r="O666" s="1">
        <v>15</v>
      </c>
      <c r="P666" s="1">
        <v>37</v>
      </c>
      <c r="Q666" s="1">
        <v>16</v>
      </c>
      <c r="R666" s="13">
        <v>0</v>
      </c>
    </row>
    <row r="667" spans="4:18" x14ac:dyDescent="0.2">
      <c r="D667" s="104"/>
      <c r="E667" s="5" t="s">
        <v>39</v>
      </c>
      <c r="F667" s="6"/>
      <c r="G667" s="7">
        <v>133</v>
      </c>
      <c r="H667" s="8">
        <v>46</v>
      </c>
      <c r="I667" s="1">
        <v>25</v>
      </c>
      <c r="J667" s="1">
        <v>33</v>
      </c>
      <c r="K667" s="1">
        <v>19</v>
      </c>
      <c r="L667" s="1">
        <v>28</v>
      </c>
      <c r="M667" s="1">
        <v>56</v>
      </c>
      <c r="N667" s="1">
        <v>63</v>
      </c>
      <c r="O667" s="1">
        <v>13</v>
      </c>
      <c r="P667" s="1">
        <v>24</v>
      </c>
      <c r="Q667" s="1">
        <v>12</v>
      </c>
      <c r="R667" s="13">
        <v>0</v>
      </c>
    </row>
    <row r="668" spans="4:18" x14ac:dyDescent="0.2">
      <c r="D668" s="104"/>
      <c r="E668" s="5" t="s">
        <v>40</v>
      </c>
      <c r="F668" s="6"/>
      <c r="G668" s="7">
        <v>131</v>
      </c>
      <c r="H668" s="8">
        <v>47</v>
      </c>
      <c r="I668" s="1">
        <v>26</v>
      </c>
      <c r="J668" s="1">
        <v>31</v>
      </c>
      <c r="K668" s="1">
        <v>9</v>
      </c>
      <c r="L668" s="1">
        <v>27</v>
      </c>
      <c r="M668" s="1">
        <v>73</v>
      </c>
      <c r="N668" s="1">
        <v>56</v>
      </c>
      <c r="O668" s="1">
        <v>14</v>
      </c>
      <c r="P668" s="1">
        <v>33</v>
      </c>
      <c r="Q668" s="1">
        <v>8</v>
      </c>
      <c r="R668" s="13">
        <v>0</v>
      </c>
    </row>
    <row r="669" spans="4:18" x14ac:dyDescent="0.2">
      <c r="D669" s="104"/>
      <c r="E669" s="5" t="s">
        <v>41</v>
      </c>
      <c r="F669" s="6"/>
      <c r="G669" s="7">
        <v>94</v>
      </c>
      <c r="H669" s="8">
        <v>36</v>
      </c>
      <c r="I669" s="1">
        <v>20</v>
      </c>
      <c r="J669" s="1">
        <v>23</v>
      </c>
      <c r="K669" s="1">
        <v>7</v>
      </c>
      <c r="L669" s="1">
        <v>16</v>
      </c>
      <c r="M669" s="1">
        <v>44</v>
      </c>
      <c r="N669" s="1">
        <v>40</v>
      </c>
      <c r="O669" s="1">
        <v>15</v>
      </c>
      <c r="P669" s="1">
        <v>26</v>
      </c>
      <c r="Q669" s="1">
        <v>7</v>
      </c>
      <c r="R669" s="13">
        <v>0</v>
      </c>
    </row>
    <row r="670" spans="4:18" x14ac:dyDescent="0.2">
      <c r="D670" s="104"/>
      <c r="E670" s="5" t="s">
        <v>42</v>
      </c>
      <c r="F670" s="6"/>
      <c r="G670" s="7">
        <v>104</v>
      </c>
      <c r="H670" s="8">
        <v>30</v>
      </c>
      <c r="I670" s="1">
        <v>22</v>
      </c>
      <c r="J670" s="1">
        <v>24</v>
      </c>
      <c r="K670" s="1">
        <v>10</v>
      </c>
      <c r="L670" s="1">
        <v>26</v>
      </c>
      <c r="M670" s="1">
        <v>48</v>
      </c>
      <c r="N670" s="1">
        <v>28</v>
      </c>
      <c r="O670" s="1">
        <v>19</v>
      </c>
      <c r="P670" s="1">
        <v>17</v>
      </c>
      <c r="Q670" s="1">
        <v>9</v>
      </c>
      <c r="R670" s="13">
        <v>1</v>
      </c>
    </row>
    <row r="671" spans="4:18" x14ac:dyDescent="0.2">
      <c r="D671" s="104"/>
      <c r="E671" s="5" t="s">
        <v>43</v>
      </c>
      <c r="F671" s="6"/>
      <c r="G671" s="7">
        <v>96</v>
      </c>
      <c r="H671" s="8">
        <v>31</v>
      </c>
      <c r="I671" s="1">
        <v>23</v>
      </c>
      <c r="J671" s="1">
        <v>27</v>
      </c>
      <c r="K671" s="1">
        <v>9</v>
      </c>
      <c r="L671" s="1">
        <v>19</v>
      </c>
      <c r="M671" s="1">
        <v>44</v>
      </c>
      <c r="N671" s="1">
        <v>22</v>
      </c>
      <c r="O671" s="1">
        <v>21</v>
      </c>
      <c r="P671" s="1">
        <v>14</v>
      </c>
      <c r="Q671" s="1">
        <v>5</v>
      </c>
      <c r="R671" s="13">
        <v>0</v>
      </c>
    </row>
    <row r="672" spans="4:18" x14ac:dyDescent="0.2">
      <c r="D672" s="104"/>
      <c r="E672" s="5" t="s">
        <v>44</v>
      </c>
      <c r="F672" s="6"/>
      <c r="G672" s="7">
        <v>104</v>
      </c>
      <c r="H672" s="8">
        <v>33</v>
      </c>
      <c r="I672" s="1">
        <v>38</v>
      </c>
      <c r="J672" s="1">
        <v>31</v>
      </c>
      <c r="K672" s="1">
        <v>16</v>
      </c>
      <c r="L672" s="1">
        <v>20</v>
      </c>
      <c r="M672" s="1">
        <v>36</v>
      </c>
      <c r="N672" s="1">
        <v>17</v>
      </c>
      <c r="O672" s="1">
        <v>31</v>
      </c>
      <c r="P672" s="1">
        <v>13</v>
      </c>
      <c r="Q672" s="1">
        <v>7</v>
      </c>
      <c r="R672" s="13">
        <v>2</v>
      </c>
    </row>
    <row r="673" spans="4:18" x14ac:dyDescent="0.2">
      <c r="D673" s="104"/>
      <c r="E673" s="5" t="s">
        <v>45</v>
      </c>
      <c r="F673" s="6"/>
      <c r="G673" s="7">
        <v>74</v>
      </c>
      <c r="H673" s="8">
        <v>18</v>
      </c>
      <c r="I673" s="1">
        <v>17</v>
      </c>
      <c r="J673" s="1">
        <v>23</v>
      </c>
      <c r="K673" s="1">
        <v>9</v>
      </c>
      <c r="L673" s="1">
        <v>20</v>
      </c>
      <c r="M673" s="1">
        <v>23</v>
      </c>
      <c r="N673" s="1">
        <v>9</v>
      </c>
      <c r="O673" s="1">
        <v>27</v>
      </c>
      <c r="P673" s="1">
        <v>7</v>
      </c>
      <c r="Q673" s="1">
        <v>8</v>
      </c>
      <c r="R673" s="13">
        <v>1</v>
      </c>
    </row>
    <row r="674" spans="4:18" x14ac:dyDescent="0.2">
      <c r="D674" s="104"/>
      <c r="E674" s="5" t="s">
        <v>46</v>
      </c>
      <c r="F674" s="6"/>
      <c r="G674" s="7">
        <v>42</v>
      </c>
      <c r="H674" s="8">
        <v>11</v>
      </c>
      <c r="I674" s="1">
        <v>11</v>
      </c>
      <c r="J674" s="1">
        <v>17</v>
      </c>
      <c r="K674" s="1">
        <v>3</v>
      </c>
      <c r="L674" s="1">
        <v>6</v>
      </c>
      <c r="M674" s="1">
        <v>8</v>
      </c>
      <c r="N674" s="1">
        <v>5</v>
      </c>
      <c r="O674" s="1">
        <v>14</v>
      </c>
      <c r="P674" s="1">
        <v>9</v>
      </c>
      <c r="Q674" s="1">
        <v>5</v>
      </c>
      <c r="R674" s="13">
        <v>0</v>
      </c>
    </row>
    <row r="675" spans="4:18" x14ac:dyDescent="0.2">
      <c r="D675" s="104"/>
      <c r="E675" s="5" t="s">
        <v>47</v>
      </c>
      <c r="F675" s="6"/>
      <c r="G675" s="7">
        <v>35</v>
      </c>
      <c r="H675" s="8">
        <v>7</v>
      </c>
      <c r="I675" s="1">
        <v>9</v>
      </c>
      <c r="J675" s="1">
        <v>15</v>
      </c>
      <c r="K675" s="1">
        <v>8</v>
      </c>
      <c r="L675" s="1">
        <v>2</v>
      </c>
      <c r="M675" s="1">
        <v>3</v>
      </c>
      <c r="N675" s="1">
        <v>0</v>
      </c>
      <c r="O675" s="1">
        <v>18</v>
      </c>
      <c r="P675" s="1">
        <v>2</v>
      </c>
      <c r="Q675" s="1">
        <v>3</v>
      </c>
      <c r="R675" s="13">
        <v>0</v>
      </c>
    </row>
    <row r="676" spans="4:18" x14ac:dyDescent="0.2">
      <c r="D676" s="104"/>
      <c r="E676" s="5" t="s">
        <v>48</v>
      </c>
      <c r="F676" s="6"/>
      <c r="G676" s="7">
        <v>13</v>
      </c>
      <c r="H676" s="8">
        <v>1</v>
      </c>
      <c r="I676" s="1">
        <v>2</v>
      </c>
      <c r="J676" s="1">
        <v>3</v>
      </c>
      <c r="K676" s="1">
        <v>1</v>
      </c>
      <c r="L676" s="1">
        <v>2</v>
      </c>
      <c r="M676" s="1">
        <v>1</v>
      </c>
      <c r="N676" s="1">
        <v>0</v>
      </c>
      <c r="O676" s="1">
        <v>2</v>
      </c>
      <c r="P676" s="1">
        <v>2</v>
      </c>
      <c r="Q676" s="1">
        <v>2</v>
      </c>
      <c r="R676" s="13">
        <v>1</v>
      </c>
    </row>
    <row r="677" spans="4:18" x14ac:dyDescent="0.2">
      <c r="D677" s="104"/>
      <c r="E677" s="5" t="s">
        <v>49</v>
      </c>
      <c r="F677" s="6"/>
      <c r="G677" s="7">
        <v>0</v>
      </c>
      <c r="H677" s="8">
        <v>0</v>
      </c>
      <c r="I677" s="1">
        <v>0</v>
      </c>
      <c r="J677" s="1">
        <v>0</v>
      </c>
      <c r="K677" s="1">
        <v>0</v>
      </c>
      <c r="L677" s="1">
        <v>0</v>
      </c>
      <c r="M677" s="1">
        <v>0</v>
      </c>
      <c r="N677" s="1">
        <v>0</v>
      </c>
      <c r="O677" s="1">
        <v>0</v>
      </c>
      <c r="P677" s="1">
        <v>0</v>
      </c>
      <c r="Q677" s="1">
        <v>0</v>
      </c>
      <c r="R677" s="13">
        <v>0</v>
      </c>
    </row>
    <row r="678" spans="4:18" x14ac:dyDescent="0.2">
      <c r="D678" s="103" t="s">
        <v>50</v>
      </c>
      <c r="E678" s="24" t="s">
        <v>35</v>
      </c>
      <c r="F678" s="22"/>
      <c r="G678" s="23">
        <v>44</v>
      </c>
      <c r="H678" s="30">
        <v>17</v>
      </c>
      <c r="I678" s="4">
        <v>9</v>
      </c>
      <c r="J678" s="4">
        <v>10</v>
      </c>
      <c r="K678" s="4">
        <v>4</v>
      </c>
      <c r="L678" s="4">
        <v>4</v>
      </c>
      <c r="M678" s="4">
        <v>17</v>
      </c>
      <c r="N678" s="4">
        <v>20</v>
      </c>
      <c r="O678" s="4">
        <v>4</v>
      </c>
      <c r="P678" s="4">
        <v>20</v>
      </c>
      <c r="Q678" s="4">
        <v>5</v>
      </c>
      <c r="R678" s="34">
        <v>0</v>
      </c>
    </row>
    <row r="679" spans="4:18" x14ac:dyDescent="0.2">
      <c r="D679" s="104"/>
      <c r="E679" s="5" t="s">
        <v>36</v>
      </c>
      <c r="F679" s="6"/>
      <c r="G679" s="7">
        <v>82</v>
      </c>
      <c r="H679" s="8">
        <v>24</v>
      </c>
      <c r="I679" s="1">
        <v>14</v>
      </c>
      <c r="J679" s="1">
        <v>23</v>
      </c>
      <c r="K679" s="1">
        <v>8</v>
      </c>
      <c r="L679" s="1">
        <v>12</v>
      </c>
      <c r="M679" s="1">
        <v>28</v>
      </c>
      <c r="N679" s="1">
        <v>32</v>
      </c>
      <c r="O679" s="1">
        <v>7</v>
      </c>
      <c r="P679" s="1">
        <v>21</v>
      </c>
      <c r="Q679" s="1">
        <v>16</v>
      </c>
      <c r="R679" s="13">
        <v>0</v>
      </c>
    </row>
    <row r="680" spans="4:18" x14ac:dyDescent="0.2">
      <c r="D680" s="104"/>
      <c r="E680" s="5" t="s">
        <v>37</v>
      </c>
      <c r="F680" s="6"/>
      <c r="G680" s="7">
        <v>69</v>
      </c>
      <c r="H680" s="8">
        <v>21</v>
      </c>
      <c r="I680" s="1">
        <v>11</v>
      </c>
      <c r="J680" s="1">
        <v>15</v>
      </c>
      <c r="K680" s="1">
        <v>9</v>
      </c>
      <c r="L680" s="1">
        <v>15</v>
      </c>
      <c r="M680" s="1">
        <v>25</v>
      </c>
      <c r="N680" s="1">
        <v>37</v>
      </c>
      <c r="O680" s="1">
        <v>7</v>
      </c>
      <c r="P680" s="1">
        <v>24</v>
      </c>
      <c r="Q680" s="1">
        <v>6</v>
      </c>
      <c r="R680" s="13">
        <v>0</v>
      </c>
    </row>
    <row r="681" spans="4:18" x14ac:dyDescent="0.2">
      <c r="D681" s="104"/>
      <c r="E681" s="5" t="s">
        <v>38</v>
      </c>
      <c r="F681" s="6"/>
      <c r="G681" s="7">
        <v>114</v>
      </c>
      <c r="H681" s="8">
        <v>51</v>
      </c>
      <c r="I681" s="1">
        <v>23</v>
      </c>
      <c r="J681" s="1">
        <v>39</v>
      </c>
      <c r="K681" s="1">
        <v>14</v>
      </c>
      <c r="L681" s="1">
        <v>13</v>
      </c>
      <c r="M681" s="1">
        <v>36</v>
      </c>
      <c r="N681" s="1">
        <v>40</v>
      </c>
      <c r="O681" s="1">
        <v>9</v>
      </c>
      <c r="P681" s="1">
        <v>41</v>
      </c>
      <c r="Q681" s="1">
        <v>12</v>
      </c>
      <c r="R681" s="13">
        <v>0</v>
      </c>
    </row>
    <row r="682" spans="4:18" x14ac:dyDescent="0.2">
      <c r="D682" s="104"/>
      <c r="E682" s="5" t="s">
        <v>39</v>
      </c>
      <c r="F682" s="6"/>
      <c r="G682" s="7">
        <v>95</v>
      </c>
      <c r="H682" s="8">
        <v>35</v>
      </c>
      <c r="I682" s="1">
        <v>9</v>
      </c>
      <c r="J682" s="1">
        <v>18</v>
      </c>
      <c r="K682" s="1">
        <v>13</v>
      </c>
      <c r="L682" s="1">
        <v>13</v>
      </c>
      <c r="M682" s="1">
        <v>31</v>
      </c>
      <c r="N682" s="1">
        <v>41</v>
      </c>
      <c r="O682" s="1">
        <v>12</v>
      </c>
      <c r="P682" s="1">
        <v>27</v>
      </c>
      <c r="Q682" s="1">
        <v>6</v>
      </c>
      <c r="R682" s="13">
        <v>0</v>
      </c>
    </row>
    <row r="683" spans="4:18" x14ac:dyDescent="0.2">
      <c r="D683" s="104"/>
      <c r="E683" s="5" t="s">
        <v>40</v>
      </c>
      <c r="F683" s="6"/>
      <c r="G683" s="7">
        <v>119</v>
      </c>
      <c r="H683" s="8">
        <v>44</v>
      </c>
      <c r="I683" s="1">
        <v>20</v>
      </c>
      <c r="J683" s="1">
        <v>29</v>
      </c>
      <c r="K683" s="1">
        <v>14</v>
      </c>
      <c r="L683" s="1">
        <v>16</v>
      </c>
      <c r="M683" s="1">
        <v>49</v>
      </c>
      <c r="N683" s="1">
        <v>52</v>
      </c>
      <c r="O683" s="1">
        <v>15</v>
      </c>
      <c r="P683" s="1">
        <v>39</v>
      </c>
      <c r="Q683" s="1">
        <v>13</v>
      </c>
      <c r="R683" s="13">
        <v>0</v>
      </c>
    </row>
    <row r="684" spans="4:18" x14ac:dyDescent="0.2">
      <c r="D684" s="104"/>
      <c r="E684" s="5" t="s">
        <v>41</v>
      </c>
      <c r="F684" s="6"/>
      <c r="G684" s="7">
        <v>78</v>
      </c>
      <c r="H684" s="8">
        <v>29</v>
      </c>
      <c r="I684" s="1">
        <v>18</v>
      </c>
      <c r="J684" s="1">
        <v>16</v>
      </c>
      <c r="K684" s="1">
        <v>15</v>
      </c>
      <c r="L684" s="1">
        <v>12</v>
      </c>
      <c r="M684" s="1">
        <v>32</v>
      </c>
      <c r="N684" s="1">
        <v>32</v>
      </c>
      <c r="O684" s="1">
        <v>11</v>
      </c>
      <c r="P684" s="1">
        <v>20</v>
      </c>
      <c r="Q684" s="1">
        <v>6</v>
      </c>
      <c r="R684" s="13">
        <v>0</v>
      </c>
    </row>
    <row r="685" spans="4:18" x14ac:dyDescent="0.2">
      <c r="D685" s="104"/>
      <c r="E685" s="5" t="s">
        <v>42</v>
      </c>
      <c r="F685" s="6"/>
      <c r="G685" s="7">
        <v>67</v>
      </c>
      <c r="H685" s="8">
        <v>17</v>
      </c>
      <c r="I685" s="1">
        <v>11</v>
      </c>
      <c r="J685" s="1">
        <v>23</v>
      </c>
      <c r="K685" s="1">
        <v>11</v>
      </c>
      <c r="L685" s="1">
        <v>8</v>
      </c>
      <c r="M685" s="1">
        <v>18</v>
      </c>
      <c r="N685" s="1">
        <v>15</v>
      </c>
      <c r="O685" s="1">
        <v>12</v>
      </c>
      <c r="P685" s="1">
        <v>20</v>
      </c>
      <c r="Q685" s="1">
        <v>11</v>
      </c>
      <c r="R685" s="13">
        <v>0</v>
      </c>
    </row>
    <row r="686" spans="4:18" x14ac:dyDescent="0.2">
      <c r="D686" s="104"/>
      <c r="E686" s="5" t="s">
        <v>43</v>
      </c>
      <c r="F686" s="6"/>
      <c r="G686" s="7">
        <v>82</v>
      </c>
      <c r="H686" s="8">
        <v>32</v>
      </c>
      <c r="I686" s="1">
        <v>18</v>
      </c>
      <c r="J686" s="1">
        <v>30</v>
      </c>
      <c r="K686" s="1">
        <v>4</v>
      </c>
      <c r="L686" s="1">
        <v>9</v>
      </c>
      <c r="M686" s="1">
        <v>20</v>
      </c>
      <c r="N686" s="1">
        <v>16</v>
      </c>
      <c r="O686" s="1">
        <v>14</v>
      </c>
      <c r="P686" s="1">
        <v>21</v>
      </c>
      <c r="Q686" s="1">
        <v>10</v>
      </c>
      <c r="R686" s="13">
        <v>0</v>
      </c>
    </row>
    <row r="687" spans="4:18" x14ac:dyDescent="0.2">
      <c r="D687" s="104"/>
      <c r="E687" s="5" t="s">
        <v>44</v>
      </c>
      <c r="F687" s="6"/>
      <c r="G687" s="7">
        <v>80</v>
      </c>
      <c r="H687" s="8">
        <v>20</v>
      </c>
      <c r="I687" s="1">
        <v>15</v>
      </c>
      <c r="J687" s="1">
        <v>28</v>
      </c>
      <c r="K687" s="1">
        <v>9</v>
      </c>
      <c r="L687" s="1">
        <v>10</v>
      </c>
      <c r="M687" s="1">
        <v>16</v>
      </c>
      <c r="N687" s="1">
        <v>7</v>
      </c>
      <c r="O687" s="1">
        <v>20</v>
      </c>
      <c r="P687" s="1">
        <v>12</v>
      </c>
      <c r="Q687" s="1">
        <v>13</v>
      </c>
      <c r="R687" s="13">
        <v>0</v>
      </c>
    </row>
    <row r="688" spans="4:18" x14ac:dyDescent="0.2">
      <c r="D688" s="104"/>
      <c r="E688" s="5" t="s">
        <v>45</v>
      </c>
      <c r="F688" s="6"/>
      <c r="G688" s="7">
        <v>56</v>
      </c>
      <c r="H688" s="8">
        <v>7</v>
      </c>
      <c r="I688" s="1">
        <v>16</v>
      </c>
      <c r="J688" s="1">
        <v>30</v>
      </c>
      <c r="K688" s="1">
        <v>9</v>
      </c>
      <c r="L688" s="1">
        <v>3</v>
      </c>
      <c r="M688" s="1">
        <v>9</v>
      </c>
      <c r="N688" s="1">
        <v>5</v>
      </c>
      <c r="O688" s="1">
        <v>14</v>
      </c>
      <c r="P688" s="1">
        <v>9</v>
      </c>
      <c r="Q688" s="1">
        <v>5</v>
      </c>
      <c r="R688" s="13">
        <v>0</v>
      </c>
    </row>
    <row r="689" spans="2:18" x14ac:dyDescent="0.2">
      <c r="D689" s="104"/>
      <c r="E689" s="5" t="s">
        <v>46</v>
      </c>
      <c r="F689" s="6"/>
      <c r="G689" s="7">
        <v>21</v>
      </c>
      <c r="H689" s="8">
        <v>2</v>
      </c>
      <c r="I689" s="1">
        <v>0</v>
      </c>
      <c r="J689" s="1">
        <v>9</v>
      </c>
      <c r="K689" s="1">
        <v>2</v>
      </c>
      <c r="L689" s="1">
        <v>0</v>
      </c>
      <c r="M689" s="1">
        <v>1</v>
      </c>
      <c r="N689" s="1">
        <v>2</v>
      </c>
      <c r="O689" s="1">
        <v>5</v>
      </c>
      <c r="P689" s="1">
        <v>3</v>
      </c>
      <c r="Q689" s="1">
        <v>6</v>
      </c>
      <c r="R689" s="13">
        <v>0</v>
      </c>
    </row>
    <row r="690" spans="2:18" x14ac:dyDescent="0.2">
      <c r="D690" s="104"/>
      <c r="E690" s="5" t="s">
        <v>47</v>
      </c>
      <c r="F690" s="6"/>
      <c r="G690" s="7">
        <v>35</v>
      </c>
      <c r="H690" s="8">
        <v>5</v>
      </c>
      <c r="I690" s="1">
        <v>6</v>
      </c>
      <c r="J690" s="1">
        <v>16</v>
      </c>
      <c r="K690" s="1">
        <v>2</v>
      </c>
      <c r="L690" s="1">
        <v>1</v>
      </c>
      <c r="M690" s="1">
        <v>2</v>
      </c>
      <c r="N690" s="1">
        <v>2</v>
      </c>
      <c r="O690" s="1">
        <v>9</v>
      </c>
      <c r="P690" s="1">
        <v>5</v>
      </c>
      <c r="Q690" s="1">
        <v>9</v>
      </c>
      <c r="R690" s="13">
        <v>0</v>
      </c>
    </row>
    <row r="691" spans="2:18" x14ac:dyDescent="0.2">
      <c r="D691" s="104"/>
      <c r="E691" s="5" t="s">
        <v>48</v>
      </c>
      <c r="F691" s="6"/>
      <c r="G691" s="7">
        <v>9</v>
      </c>
      <c r="H691" s="8">
        <v>0</v>
      </c>
      <c r="I691" s="1">
        <v>2</v>
      </c>
      <c r="J691" s="1">
        <v>4</v>
      </c>
      <c r="K691" s="1">
        <v>1</v>
      </c>
      <c r="L691" s="1">
        <v>1</v>
      </c>
      <c r="M691" s="1">
        <v>0</v>
      </c>
      <c r="N691" s="1">
        <v>0</v>
      </c>
      <c r="O691" s="1">
        <v>2</v>
      </c>
      <c r="P691" s="1">
        <v>3</v>
      </c>
      <c r="Q691" s="1">
        <v>2</v>
      </c>
      <c r="R691" s="13">
        <v>0</v>
      </c>
    </row>
    <row r="692" spans="2:18" x14ac:dyDescent="0.2">
      <c r="D692" s="105"/>
      <c r="E692" s="55" t="s">
        <v>49</v>
      </c>
      <c r="F692" s="58"/>
      <c r="G692" s="53">
        <v>1</v>
      </c>
      <c r="H692" s="66">
        <v>0</v>
      </c>
      <c r="I692" s="26">
        <v>0</v>
      </c>
      <c r="J692" s="26">
        <v>1</v>
      </c>
      <c r="K692" s="26">
        <v>0</v>
      </c>
      <c r="L692" s="26">
        <v>0</v>
      </c>
      <c r="M692" s="26">
        <v>0</v>
      </c>
      <c r="N692" s="26">
        <v>0</v>
      </c>
      <c r="O692" s="26">
        <v>0</v>
      </c>
      <c r="P692" s="26">
        <v>0</v>
      </c>
      <c r="Q692" s="26">
        <v>0</v>
      </c>
      <c r="R692" s="70">
        <v>0</v>
      </c>
    </row>
    <row r="694" spans="2:18" x14ac:dyDescent="0.2">
      <c r="B694" s="47" t="str">
        <f xml:space="preserve"> HYPERLINK("#'目次'!B22", "[16]")</f>
        <v>[16]</v>
      </c>
      <c r="C694" s="31" t="s">
        <v>182</v>
      </c>
    </row>
    <row r="695" spans="2:18" x14ac:dyDescent="0.2">
      <c r="C695" s="89" t="s">
        <v>183</v>
      </c>
    </row>
    <row r="697" spans="2:18" x14ac:dyDescent="0.2">
      <c r="C697" s="31" t="s">
        <v>13</v>
      </c>
    </row>
    <row r="698" spans="2:18" ht="48" x14ac:dyDescent="0.2">
      <c r="D698" s="99"/>
      <c r="E698" s="100"/>
      <c r="F698" s="100"/>
      <c r="G698" s="41" t="s">
        <v>14</v>
      </c>
      <c r="H698" s="42" t="s">
        <v>184</v>
      </c>
      <c r="I698" s="16" t="s">
        <v>185</v>
      </c>
      <c r="J698" s="16" t="s">
        <v>186</v>
      </c>
      <c r="K698" s="16" t="s">
        <v>187</v>
      </c>
      <c r="L698" s="16" t="s">
        <v>188</v>
      </c>
      <c r="M698" s="16" t="s">
        <v>189</v>
      </c>
      <c r="N698" s="16" t="s">
        <v>190</v>
      </c>
      <c r="O698" s="16" t="s">
        <v>22</v>
      </c>
      <c r="P698" s="16" t="s">
        <v>152</v>
      </c>
      <c r="Q698" s="46" t="s">
        <v>24</v>
      </c>
    </row>
    <row r="699" spans="2:18" x14ac:dyDescent="0.2">
      <c r="D699" s="101"/>
      <c r="E699" s="102"/>
      <c r="F699" s="102"/>
      <c r="G699" s="44"/>
      <c r="H699" s="48"/>
      <c r="I699" s="17"/>
      <c r="J699" s="17"/>
      <c r="K699" s="17"/>
      <c r="L699" s="17"/>
      <c r="M699" s="17"/>
      <c r="N699" s="17"/>
      <c r="O699" s="17"/>
      <c r="P699" s="17"/>
      <c r="Q699" s="43"/>
    </row>
    <row r="700" spans="2:18" x14ac:dyDescent="0.2">
      <c r="D700" s="52"/>
      <c r="E700" s="59" t="s">
        <v>14</v>
      </c>
      <c r="F700" s="54"/>
      <c r="G700" s="45">
        <v>4825</v>
      </c>
      <c r="H700" s="20">
        <v>2109</v>
      </c>
      <c r="I700" s="20">
        <v>1345</v>
      </c>
      <c r="J700" s="20">
        <v>1359</v>
      </c>
      <c r="K700" s="20">
        <v>996</v>
      </c>
      <c r="L700" s="20">
        <v>1459</v>
      </c>
      <c r="M700" s="20">
        <v>283</v>
      </c>
      <c r="N700" s="20">
        <v>110</v>
      </c>
      <c r="O700" s="20">
        <v>98</v>
      </c>
      <c r="P700" s="20">
        <v>1230</v>
      </c>
      <c r="Q700" s="61">
        <v>52</v>
      </c>
    </row>
    <row r="701" spans="2:18" x14ac:dyDescent="0.2">
      <c r="D701" s="103" t="s">
        <v>25</v>
      </c>
      <c r="E701" s="24" t="s">
        <v>26</v>
      </c>
      <c r="F701" s="22"/>
      <c r="G701" s="23">
        <v>1357</v>
      </c>
      <c r="H701" s="30">
        <v>578</v>
      </c>
      <c r="I701" s="4">
        <v>378</v>
      </c>
      <c r="J701" s="4">
        <v>372</v>
      </c>
      <c r="K701" s="4">
        <v>296</v>
      </c>
      <c r="L701" s="4">
        <v>463</v>
      </c>
      <c r="M701" s="4">
        <v>94</v>
      </c>
      <c r="N701" s="4">
        <v>16</v>
      </c>
      <c r="O701" s="4">
        <v>26</v>
      </c>
      <c r="P701" s="4">
        <v>359</v>
      </c>
      <c r="Q701" s="34">
        <v>6</v>
      </c>
    </row>
    <row r="702" spans="2:18" x14ac:dyDescent="0.2">
      <c r="D702" s="104"/>
      <c r="E702" s="5" t="s">
        <v>27</v>
      </c>
      <c r="F702" s="6"/>
      <c r="G702" s="7">
        <v>1015</v>
      </c>
      <c r="H702" s="8">
        <v>442</v>
      </c>
      <c r="I702" s="1">
        <v>264</v>
      </c>
      <c r="J702" s="1">
        <v>272</v>
      </c>
      <c r="K702" s="1">
        <v>225</v>
      </c>
      <c r="L702" s="1">
        <v>296</v>
      </c>
      <c r="M702" s="1">
        <v>64</v>
      </c>
      <c r="N702" s="1">
        <v>26</v>
      </c>
      <c r="O702" s="1">
        <v>23</v>
      </c>
      <c r="P702" s="1">
        <v>271</v>
      </c>
      <c r="Q702" s="13">
        <v>12</v>
      </c>
    </row>
    <row r="703" spans="2:18" x14ac:dyDescent="0.2">
      <c r="D703" s="104"/>
      <c r="E703" s="5" t="s">
        <v>28</v>
      </c>
      <c r="F703" s="6"/>
      <c r="G703" s="7">
        <v>759</v>
      </c>
      <c r="H703" s="8">
        <v>315</v>
      </c>
      <c r="I703" s="1">
        <v>204</v>
      </c>
      <c r="J703" s="1">
        <v>209</v>
      </c>
      <c r="K703" s="1">
        <v>165</v>
      </c>
      <c r="L703" s="1">
        <v>239</v>
      </c>
      <c r="M703" s="1">
        <v>39</v>
      </c>
      <c r="N703" s="1">
        <v>30</v>
      </c>
      <c r="O703" s="1">
        <v>14</v>
      </c>
      <c r="P703" s="1">
        <v>195</v>
      </c>
      <c r="Q703" s="13">
        <v>13</v>
      </c>
    </row>
    <row r="704" spans="2:18" x14ac:dyDescent="0.2">
      <c r="D704" s="104"/>
      <c r="E704" s="5" t="s">
        <v>29</v>
      </c>
      <c r="F704" s="6"/>
      <c r="G704" s="7">
        <v>465</v>
      </c>
      <c r="H704" s="8">
        <v>206</v>
      </c>
      <c r="I704" s="1">
        <v>134</v>
      </c>
      <c r="J704" s="1">
        <v>144</v>
      </c>
      <c r="K704" s="1">
        <v>115</v>
      </c>
      <c r="L704" s="1">
        <v>144</v>
      </c>
      <c r="M704" s="1">
        <v>34</v>
      </c>
      <c r="N704" s="1">
        <v>9</v>
      </c>
      <c r="O704" s="1">
        <v>10</v>
      </c>
      <c r="P704" s="1">
        <v>84</v>
      </c>
      <c r="Q704" s="13">
        <v>4</v>
      </c>
    </row>
    <row r="705" spans="4:17" x14ac:dyDescent="0.2">
      <c r="D705" s="104"/>
      <c r="E705" s="5" t="s">
        <v>30</v>
      </c>
      <c r="F705" s="6"/>
      <c r="G705" s="7">
        <v>351</v>
      </c>
      <c r="H705" s="8">
        <v>169</v>
      </c>
      <c r="I705" s="1">
        <v>115</v>
      </c>
      <c r="J705" s="1">
        <v>103</v>
      </c>
      <c r="K705" s="1">
        <v>64</v>
      </c>
      <c r="L705" s="1">
        <v>104</v>
      </c>
      <c r="M705" s="1">
        <v>24</v>
      </c>
      <c r="N705" s="1">
        <v>7</v>
      </c>
      <c r="O705" s="1">
        <v>8</v>
      </c>
      <c r="P705" s="1">
        <v>71</v>
      </c>
      <c r="Q705" s="13">
        <v>3</v>
      </c>
    </row>
    <row r="706" spans="4:17" x14ac:dyDescent="0.2">
      <c r="D706" s="104"/>
      <c r="E706" s="5" t="s">
        <v>31</v>
      </c>
      <c r="F706" s="6"/>
      <c r="G706" s="7">
        <v>294</v>
      </c>
      <c r="H706" s="8">
        <v>165</v>
      </c>
      <c r="I706" s="1">
        <v>110</v>
      </c>
      <c r="J706" s="1">
        <v>99</v>
      </c>
      <c r="K706" s="1">
        <v>60</v>
      </c>
      <c r="L706" s="1">
        <v>86</v>
      </c>
      <c r="M706" s="1">
        <v>13</v>
      </c>
      <c r="N706" s="1">
        <v>5</v>
      </c>
      <c r="O706" s="1">
        <v>6</v>
      </c>
      <c r="P706" s="1">
        <v>57</v>
      </c>
      <c r="Q706" s="13">
        <v>3</v>
      </c>
    </row>
    <row r="707" spans="4:17" x14ac:dyDescent="0.2">
      <c r="D707" s="104"/>
      <c r="E707" s="5" t="s">
        <v>32</v>
      </c>
      <c r="F707" s="6"/>
      <c r="G707" s="7">
        <v>132</v>
      </c>
      <c r="H707" s="8">
        <v>67</v>
      </c>
      <c r="I707" s="1">
        <v>50</v>
      </c>
      <c r="J707" s="1">
        <v>48</v>
      </c>
      <c r="K707" s="1">
        <v>13</v>
      </c>
      <c r="L707" s="1">
        <v>45</v>
      </c>
      <c r="M707" s="1">
        <v>3</v>
      </c>
      <c r="N707" s="1">
        <v>9</v>
      </c>
      <c r="O707" s="1">
        <v>1</v>
      </c>
      <c r="P707" s="1">
        <v>22</v>
      </c>
      <c r="Q707" s="13">
        <v>0</v>
      </c>
    </row>
    <row r="708" spans="4:17" x14ac:dyDescent="0.2">
      <c r="D708" s="104"/>
      <c r="E708" s="5" t="s">
        <v>33</v>
      </c>
      <c r="F708" s="6"/>
      <c r="G708" s="7">
        <v>41</v>
      </c>
      <c r="H708" s="8">
        <v>19</v>
      </c>
      <c r="I708" s="1">
        <v>17</v>
      </c>
      <c r="J708" s="1">
        <v>12</v>
      </c>
      <c r="K708" s="1">
        <v>4</v>
      </c>
      <c r="L708" s="1">
        <v>10</v>
      </c>
      <c r="M708" s="1">
        <v>1</v>
      </c>
      <c r="N708" s="1">
        <v>5</v>
      </c>
      <c r="O708" s="1">
        <v>0</v>
      </c>
      <c r="P708" s="1">
        <v>8</v>
      </c>
      <c r="Q708" s="13">
        <v>2</v>
      </c>
    </row>
    <row r="709" spans="4:17" x14ac:dyDescent="0.2">
      <c r="D709" s="103" t="s">
        <v>34</v>
      </c>
      <c r="E709" s="24" t="s">
        <v>35</v>
      </c>
      <c r="F709" s="22"/>
      <c r="G709" s="23">
        <v>136</v>
      </c>
      <c r="H709" s="30">
        <v>53</v>
      </c>
      <c r="I709" s="4">
        <v>36</v>
      </c>
      <c r="J709" s="4">
        <v>38</v>
      </c>
      <c r="K709" s="4">
        <v>33</v>
      </c>
      <c r="L709" s="4">
        <v>47</v>
      </c>
      <c r="M709" s="4">
        <v>14</v>
      </c>
      <c r="N709" s="4">
        <v>1</v>
      </c>
      <c r="O709" s="4">
        <v>3</v>
      </c>
      <c r="P709" s="4">
        <v>36</v>
      </c>
      <c r="Q709" s="34">
        <v>0</v>
      </c>
    </row>
    <row r="710" spans="4:17" x14ac:dyDescent="0.2">
      <c r="D710" s="104"/>
      <c r="E710" s="5" t="s">
        <v>36</v>
      </c>
      <c r="F710" s="6"/>
      <c r="G710" s="7">
        <v>128</v>
      </c>
      <c r="H710" s="8">
        <v>56</v>
      </c>
      <c r="I710" s="1">
        <v>31</v>
      </c>
      <c r="J710" s="1">
        <v>40</v>
      </c>
      <c r="K710" s="1">
        <v>34</v>
      </c>
      <c r="L710" s="1">
        <v>41</v>
      </c>
      <c r="M710" s="1">
        <v>16</v>
      </c>
      <c r="N710" s="1">
        <v>1</v>
      </c>
      <c r="O710" s="1">
        <v>3</v>
      </c>
      <c r="P710" s="1">
        <v>25</v>
      </c>
      <c r="Q710" s="13">
        <v>2</v>
      </c>
    </row>
    <row r="711" spans="4:17" x14ac:dyDescent="0.2">
      <c r="D711" s="104"/>
      <c r="E711" s="5" t="s">
        <v>37</v>
      </c>
      <c r="F711" s="6"/>
      <c r="G711" s="7">
        <v>131</v>
      </c>
      <c r="H711" s="8">
        <v>58</v>
      </c>
      <c r="I711" s="1">
        <v>37</v>
      </c>
      <c r="J711" s="1">
        <v>38</v>
      </c>
      <c r="K711" s="1">
        <v>27</v>
      </c>
      <c r="L711" s="1">
        <v>32</v>
      </c>
      <c r="M711" s="1">
        <v>8</v>
      </c>
      <c r="N711" s="1">
        <v>0</v>
      </c>
      <c r="O711" s="1">
        <v>2</v>
      </c>
      <c r="P711" s="1">
        <v>40</v>
      </c>
      <c r="Q711" s="13">
        <v>1</v>
      </c>
    </row>
    <row r="712" spans="4:17" x14ac:dyDescent="0.2">
      <c r="D712" s="104"/>
      <c r="E712" s="5" t="s">
        <v>38</v>
      </c>
      <c r="F712" s="6"/>
      <c r="G712" s="7">
        <v>174</v>
      </c>
      <c r="H712" s="8">
        <v>82</v>
      </c>
      <c r="I712" s="1">
        <v>44</v>
      </c>
      <c r="J712" s="1">
        <v>62</v>
      </c>
      <c r="K712" s="1">
        <v>42</v>
      </c>
      <c r="L712" s="1">
        <v>52</v>
      </c>
      <c r="M712" s="1">
        <v>13</v>
      </c>
      <c r="N712" s="1">
        <v>1</v>
      </c>
      <c r="O712" s="1">
        <v>3</v>
      </c>
      <c r="P712" s="1">
        <v>37</v>
      </c>
      <c r="Q712" s="13">
        <v>2</v>
      </c>
    </row>
    <row r="713" spans="4:17" x14ac:dyDescent="0.2">
      <c r="D713" s="104"/>
      <c r="E713" s="5" t="s">
        <v>39</v>
      </c>
      <c r="F713" s="6"/>
      <c r="G713" s="7">
        <v>172</v>
      </c>
      <c r="H713" s="8">
        <v>81</v>
      </c>
      <c r="I713" s="1">
        <v>57</v>
      </c>
      <c r="J713" s="1">
        <v>61</v>
      </c>
      <c r="K713" s="1">
        <v>30</v>
      </c>
      <c r="L713" s="1">
        <v>54</v>
      </c>
      <c r="M713" s="1">
        <v>10</v>
      </c>
      <c r="N713" s="1">
        <v>3</v>
      </c>
      <c r="O713" s="1">
        <v>7</v>
      </c>
      <c r="P713" s="1">
        <v>40</v>
      </c>
      <c r="Q713" s="13">
        <v>0</v>
      </c>
    </row>
    <row r="714" spans="4:17" x14ac:dyDescent="0.2">
      <c r="D714" s="104"/>
      <c r="E714" s="5" t="s">
        <v>40</v>
      </c>
      <c r="F714" s="6"/>
      <c r="G714" s="7">
        <v>192</v>
      </c>
      <c r="H714" s="8">
        <v>94</v>
      </c>
      <c r="I714" s="1">
        <v>57</v>
      </c>
      <c r="J714" s="1">
        <v>62</v>
      </c>
      <c r="K714" s="1">
        <v>39</v>
      </c>
      <c r="L714" s="1">
        <v>50</v>
      </c>
      <c r="M714" s="1">
        <v>9</v>
      </c>
      <c r="N714" s="1">
        <v>2</v>
      </c>
      <c r="O714" s="1">
        <v>5</v>
      </c>
      <c r="P714" s="1">
        <v>40</v>
      </c>
      <c r="Q714" s="13">
        <v>0</v>
      </c>
    </row>
    <row r="715" spans="4:17" x14ac:dyDescent="0.2">
      <c r="D715" s="104"/>
      <c r="E715" s="5" t="s">
        <v>41</v>
      </c>
      <c r="F715" s="6"/>
      <c r="G715" s="7">
        <v>166</v>
      </c>
      <c r="H715" s="8">
        <v>81</v>
      </c>
      <c r="I715" s="1">
        <v>52</v>
      </c>
      <c r="J715" s="1">
        <v>49</v>
      </c>
      <c r="K715" s="1">
        <v>39</v>
      </c>
      <c r="L715" s="1">
        <v>45</v>
      </c>
      <c r="M715" s="1">
        <v>11</v>
      </c>
      <c r="N715" s="1">
        <v>0</v>
      </c>
      <c r="O715" s="1">
        <v>3</v>
      </c>
      <c r="P715" s="1">
        <v>32</v>
      </c>
      <c r="Q715" s="13">
        <v>0</v>
      </c>
    </row>
    <row r="716" spans="4:17" x14ac:dyDescent="0.2">
      <c r="D716" s="104"/>
      <c r="E716" s="5" t="s">
        <v>42</v>
      </c>
      <c r="F716" s="6"/>
      <c r="G716" s="7">
        <v>154</v>
      </c>
      <c r="H716" s="8">
        <v>68</v>
      </c>
      <c r="I716" s="1">
        <v>52</v>
      </c>
      <c r="J716" s="1">
        <v>57</v>
      </c>
      <c r="K716" s="1">
        <v>45</v>
      </c>
      <c r="L716" s="1">
        <v>47</v>
      </c>
      <c r="M716" s="1">
        <v>8</v>
      </c>
      <c r="N716" s="1">
        <v>2</v>
      </c>
      <c r="O716" s="1">
        <v>3</v>
      </c>
      <c r="P716" s="1">
        <v>37</v>
      </c>
      <c r="Q716" s="13">
        <v>2</v>
      </c>
    </row>
    <row r="717" spans="4:17" x14ac:dyDescent="0.2">
      <c r="D717" s="104"/>
      <c r="E717" s="5" t="s">
        <v>43</v>
      </c>
      <c r="F717" s="6"/>
      <c r="G717" s="7">
        <v>162</v>
      </c>
      <c r="H717" s="8">
        <v>74</v>
      </c>
      <c r="I717" s="1">
        <v>52</v>
      </c>
      <c r="J717" s="1">
        <v>52</v>
      </c>
      <c r="K717" s="1">
        <v>35</v>
      </c>
      <c r="L717" s="1">
        <v>45</v>
      </c>
      <c r="M717" s="1">
        <v>6</v>
      </c>
      <c r="N717" s="1">
        <v>7</v>
      </c>
      <c r="O717" s="1">
        <v>1</v>
      </c>
      <c r="P717" s="1">
        <v>35</v>
      </c>
      <c r="Q717" s="13">
        <v>2</v>
      </c>
    </row>
    <row r="718" spans="4:17" x14ac:dyDescent="0.2">
      <c r="D718" s="104"/>
      <c r="E718" s="5" t="s">
        <v>44</v>
      </c>
      <c r="F718" s="6"/>
      <c r="G718" s="7">
        <v>232</v>
      </c>
      <c r="H718" s="8">
        <v>103</v>
      </c>
      <c r="I718" s="1">
        <v>65</v>
      </c>
      <c r="J718" s="1">
        <v>82</v>
      </c>
      <c r="K718" s="1">
        <v>53</v>
      </c>
      <c r="L718" s="1">
        <v>62</v>
      </c>
      <c r="M718" s="1">
        <v>9</v>
      </c>
      <c r="N718" s="1">
        <v>11</v>
      </c>
      <c r="O718" s="1">
        <v>1</v>
      </c>
      <c r="P718" s="1">
        <v>52</v>
      </c>
      <c r="Q718" s="13">
        <v>1</v>
      </c>
    </row>
    <row r="719" spans="4:17" x14ac:dyDescent="0.2">
      <c r="D719" s="104"/>
      <c r="E719" s="5" t="s">
        <v>45</v>
      </c>
      <c r="F719" s="6"/>
      <c r="G719" s="7">
        <v>184</v>
      </c>
      <c r="H719" s="8">
        <v>63</v>
      </c>
      <c r="I719" s="1">
        <v>40</v>
      </c>
      <c r="J719" s="1">
        <v>44</v>
      </c>
      <c r="K719" s="1">
        <v>46</v>
      </c>
      <c r="L719" s="1">
        <v>46</v>
      </c>
      <c r="M719" s="1">
        <v>8</v>
      </c>
      <c r="N719" s="1">
        <v>14</v>
      </c>
      <c r="O719" s="1">
        <v>5</v>
      </c>
      <c r="P719" s="1">
        <v>46</v>
      </c>
      <c r="Q719" s="13">
        <v>5</v>
      </c>
    </row>
    <row r="720" spans="4:17" x14ac:dyDescent="0.2">
      <c r="D720" s="104"/>
      <c r="E720" s="5" t="s">
        <v>46</v>
      </c>
      <c r="F720" s="6"/>
      <c r="G720" s="7">
        <v>129</v>
      </c>
      <c r="H720" s="8">
        <v>40</v>
      </c>
      <c r="I720" s="1">
        <v>24</v>
      </c>
      <c r="J720" s="1">
        <v>23</v>
      </c>
      <c r="K720" s="1">
        <v>24</v>
      </c>
      <c r="L720" s="1">
        <v>24</v>
      </c>
      <c r="M720" s="1">
        <v>0</v>
      </c>
      <c r="N720" s="1">
        <v>4</v>
      </c>
      <c r="O720" s="1">
        <v>3</v>
      </c>
      <c r="P720" s="1">
        <v>47</v>
      </c>
      <c r="Q720" s="13">
        <v>4</v>
      </c>
    </row>
    <row r="721" spans="4:17" x14ac:dyDescent="0.2">
      <c r="D721" s="104"/>
      <c r="E721" s="5" t="s">
        <v>47</v>
      </c>
      <c r="F721" s="6"/>
      <c r="G721" s="7">
        <v>122</v>
      </c>
      <c r="H721" s="8">
        <v>41</v>
      </c>
      <c r="I721" s="1">
        <v>21</v>
      </c>
      <c r="J721" s="1">
        <v>30</v>
      </c>
      <c r="K721" s="1">
        <v>22</v>
      </c>
      <c r="L721" s="1">
        <v>16</v>
      </c>
      <c r="M721" s="1">
        <v>5</v>
      </c>
      <c r="N721" s="1">
        <v>6</v>
      </c>
      <c r="O721" s="1">
        <v>4</v>
      </c>
      <c r="P721" s="1">
        <v>44</v>
      </c>
      <c r="Q721" s="13">
        <v>4</v>
      </c>
    </row>
    <row r="722" spans="4:17" x14ac:dyDescent="0.2">
      <c r="D722" s="104"/>
      <c r="E722" s="5" t="s">
        <v>48</v>
      </c>
      <c r="F722" s="6"/>
      <c r="G722" s="7">
        <v>49</v>
      </c>
      <c r="H722" s="8">
        <v>16</v>
      </c>
      <c r="I722" s="1">
        <v>10</v>
      </c>
      <c r="J722" s="1">
        <v>12</v>
      </c>
      <c r="K722" s="1">
        <v>4</v>
      </c>
      <c r="L722" s="1">
        <v>7</v>
      </c>
      <c r="M722" s="1">
        <v>2</v>
      </c>
      <c r="N722" s="1">
        <v>3</v>
      </c>
      <c r="O722" s="1">
        <v>2</v>
      </c>
      <c r="P722" s="1">
        <v>21</v>
      </c>
      <c r="Q722" s="13">
        <v>0</v>
      </c>
    </row>
    <row r="723" spans="4:17" x14ac:dyDescent="0.2">
      <c r="D723" s="104"/>
      <c r="E723" s="5" t="s">
        <v>49</v>
      </c>
      <c r="F723" s="6"/>
      <c r="G723" s="7">
        <v>13</v>
      </c>
      <c r="H723" s="8">
        <v>3</v>
      </c>
      <c r="I723" s="1">
        <v>0</v>
      </c>
      <c r="J723" s="1">
        <v>1</v>
      </c>
      <c r="K723" s="1">
        <v>2</v>
      </c>
      <c r="L723" s="1">
        <v>2</v>
      </c>
      <c r="M723" s="1">
        <v>0</v>
      </c>
      <c r="N723" s="1">
        <v>0</v>
      </c>
      <c r="O723" s="1">
        <v>3</v>
      </c>
      <c r="P723" s="1">
        <v>6</v>
      </c>
      <c r="Q723" s="13">
        <v>0</v>
      </c>
    </row>
    <row r="724" spans="4:17" x14ac:dyDescent="0.2">
      <c r="D724" s="103" t="s">
        <v>50</v>
      </c>
      <c r="E724" s="24" t="s">
        <v>35</v>
      </c>
      <c r="F724" s="22"/>
      <c r="G724" s="23">
        <v>130</v>
      </c>
      <c r="H724" s="30">
        <v>56</v>
      </c>
      <c r="I724" s="4">
        <v>27</v>
      </c>
      <c r="J724" s="4">
        <v>32</v>
      </c>
      <c r="K724" s="4">
        <v>21</v>
      </c>
      <c r="L724" s="4">
        <v>49</v>
      </c>
      <c r="M724" s="4">
        <v>17</v>
      </c>
      <c r="N724" s="4">
        <v>0</v>
      </c>
      <c r="O724" s="4">
        <v>3</v>
      </c>
      <c r="P724" s="4">
        <v>34</v>
      </c>
      <c r="Q724" s="34">
        <v>1</v>
      </c>
    </row>
    <row r="725" spans="4:17" x14ac:dyDescent="0.2">
      <c r="D725" s="104"/>
      <c r="E725" s="5" t="s">
        <v>36</v>
      </c>
      <c r="F725" s="6"/>
      <c r="G725" s="7">
        <v>150</v>
      </c>
      <c r="H725" s="8">
        <v>76</v>
      </c>
      <c r="I725" s="1">
        <v>53</v>
      </c>
      <c r="J725" s="1">
        <v>43</v>
      </c>
      <c r="K725" s="1">
        <v>35</v>
      </c>
      <c r="L725" s="1">
        <v>61</v>
      </c>
      <c r="M725" s="1">
        <v>18</v>
      </c>
      <c r="N725" s="1">
        <v>1</v>
      </c>
      <c r="O725" s="1">
        <v>2</v>
      </c>
      <c r="P725" s="1">
        <v>33</v>
      </c>
      <c r="Q725" s="13">
        <v>2</v>
      </c>
    </row>
    <row r="726" spans="4:17" x14ac:dyDescent="0.2">
      <c r="D726" s="104"/>
      <c r="E726" s="5" t="s">
        <v>37</v>
      </c>
      <c r="F726" s="6"/>
      <c r="G726" s="7">
        <v>130</v>
      </c>
      <c r="H726" s="8">
        <v>64</v>
      </c>
      <c r="I726" s="1">
        <v>42</v>
      </c>
      <c r="J726" s="1">
        <v>43</v>
      </c>
      <c r="K726" s="1">
        <v>28</v>
      </c>
      <c r="L726" s="1">
        <v>39</v>
      </c>
      <c r="M726" s="1">
        <v>12</v>
      </c>
      <c r="N726" s="1">
        <v>0</v>
      </c>
      <c r="O726" s="1">
        <v>1</v>
      </c>
      <c r="P726" s="1">
        <v>32</v>
      </c>
      <c r="Q726" s="13">
        <v>1</v>
      </c>
    </row>
    <row r="727" spans="4:17" x14ac:dyDescent="0.2">
      <c r="D727" s="104"/>
      <c r="E727" s="5" t="s">
        <v>38</v>
      </c>
      <c r="F727" s="6"/>
      <c r="G727" s="7">
        <v>205</v>
      </c>
      <c r="H727" s="8">
        <v>103</v>
      </c>
      <c r="I727" s="1">
        <v>70</v>
      </c>
      <c r="J727" s="1">
        <v>71</v>
      </c>
      <c r="K727" s="1">
        <v>43</v>
      </c>
      <c r="L727" s="1">
        <v>75</v>
      </c>
      <c r="M727" s="1">
        <v>19</v>
      </c>
      <c r="N727" s="1">
        <v>3</v>
      </c>
      <c r="O727" s="1">
        <v>1</v>
      </c>
      <c r="P727" s="1">
        <v>37</v>
      </c>
      <c r="Q727" s="13">
        <v>2</v>
      </c>
    </row>
    <row r="728" spans="4:17" x14ac:dyDescent="0.2">
      <c r="D728" s="104"/>
      <c r="E728" s="5" t="s">
        <v>39</v>
      </c>
      <c r="F728" s="6"/>
      <c r="G728" s="7">
        <v>174</v>
      </c>
      <c r="H728" s="8">
        <v>94</v>
      </c>
      <c r="I728" s="1">
        <v>60</v>
      </c>
      <c r="J728" s="1">
        <v>59</v>
      </c>
      <c r="K728" s="1">
        <v>36</v>
      </c>
      <c r="L728" s="1">
        <v>68</v>
      </c>
      <c r="M728" s="1">
        <v>15</v>
      </c>
      <c r="N728" s="1">
        <v>0</v>
      </c>
      <c r="O728" s="1">
        <v>5</v>
      </c>
      <c r="P728" s="1">
        <v>36</v>
      </c>
      <c r="Q728" s="13">
        <v>0</v>
      </c>
    </row>
    <row r="729" spans="4:17" x14ac:dyDescent="0.2">
      <c r="D729" s="104"/>
      <c r="E729" s="5" t="s">
        <v>40</v>
      </c>
      <c r="F729" s="6"/>
      <c r="G729" s="7">
        <v>227</v>
      </c>
      <c r="H729" s="8">
        <v>117</v>
      </c>
      <c r="I729" s="1">
        <v>83</v>
      </c>
      <c r="J729" s="1">
        <v>72</v>
      </c>
      <c r="K729" s="1">
        <v>64</v>
      </c>
      <c r="L729" s="1">
        <v>95</v>
      </c>
      <c r="M729" s="1">
        <v>18</v>
      </c>
      <c r="N729" s="1">
        <v>1</v>
      </c>
      <c r="O729" s="1">
        <v>4</v>
      </c>
      <c r="P729" s="1">
        <v>46</v>
      </c>
      <c r="Q729" s="13">
        <v>5</v>
      </c>
    </row>
    <row r="730" spans="4:17" x14ac:dyDescent="0.2">
      <c r="D730" s="104"/>
      <c r="E730" s="5" t="s">
        <v>41</v>
      </c>
      <c r="F730" s="6"/>
      <c r="G730" s="7">
        <v>204</v>
      </c>
      <c r="H730" s="8">
        <v>111</v>
      </c>
      <c r="I730" s="1">
        <v>66</v>
      </c>
      <c r="J730" s="1">
        <v>65</v>
      </c>
      <c r="K730" s="1">
        <v>45</v>
      </c>
      <c r="L730" s="1">
        <v>85</v>
      </c>
      <c r="M730" s="1">
        <v>15</v>
      </c>
      <c r="N730" s="1">
        <v>2</v>
      </c>
      <c r="O730" s="1">
        <v>0</v>
      </c>
      <c r="P730" s="1">
        <v>34</v>
      </c>
      <c r="Q730" s="13">
        <v>2</v>
      </c>
    </row>
    <row r="731" spans="4:17" x14ac:dyDescent="0.2">
      <c r="D731" s="104"/>
      <c r="E731" s="5" t="s">
        <v>42</v>
      </c>
      <c r="F731" s="6"/>
      <c r="G731" s="7">
        <v>174</v>
      </c>
      <c r="H731" s="8">
        <v>90</v>
      </c>
      <c r="I731" s="1">
        <v>78</v>
      </c>
      <c r="J731" s="1">
        <v>47</v>
      </c>
      <c r="K731" s="1">
        <v>37</v>
      </c>
      <c r="L731" s="1">
        <v>72</v>
      </c>
      <c r="M731" s="1">
        <v>7</v>
      </c>
      <c r="N731" s="1">
        <v>1</v>
      </c>
      <c r="O731" s="1">
        <v>3</v>
      </c>
      <c r="P731" s="1">
        <v>32</v>
      </c>
      <c r="Q731" s="13">
        <v>0</v>
      </c>
    </row>
    <row r="732" spans="4:17" x14ac:dyDescent="0.2">
      <c r="D732" s="104"/>
      <c r="E732" s="5" t="s">
        <v>43</v>
      </c>
      <c r="F732" s="6"/>
      <c r="G732" s="7">
        <v>181</v>
      </c>
      <c r="H732" s="8">
        <v>93</v>
      </c>
      <c r="I732" s="1">
        <v>60</v>
      </c>
      <c r="J732" s="1">
        <v>53</v>
      </c>
      <c r="K732" s="1">
        <v>36</v>
      </c>
      <c r="L732" s="1">
        <v>53</v>
      </c>
      <c r="M732" s="1">
        <v>6</v>
      </c>
      <c r="N732" s="1">
        <v>5</v>
      </c>
      <c r="O732" s="1">
        <v>1</v>
      </c>
      <c r="P732" s="1">
        <v>39</v>
      </c>
      <c r="Q732" s="13">
        <v>1</v>
      </c>
    </row>
    <row r="733" spans="4:17" x14ac:dyDescent="0.2">
      <c r="D733" s="104"/>
      <c r="E733" s="5" t="s">
        <v>44</v>
      </c>
      <c r="F733" s="6"/>
      <c r="G733" s="7">
        <v>284</v>
      </c>
      <c r="H733" s="8">
        <v>126</v>
      </c>
      <c r="I733" s="1">
        <v>85</v>
      </c>
      <c r="J733" s="1">
        <v>73</v>
      </c>
      <c r="K733" s="1">
        <v>62</v>
      </c>
      <c r="L733" s="1">
        <v>98</v>
      </c>
      <c r="M733" s="1">
        <v>8</v>
      </c>
      <c r="N733" s="1">
        <v>0</v>
      </c>
      <c r="O733" s="1">
        <v>3</v>
      </c>
      <c r="P733" s="1">
        <v>71</v>
      </c>
      <c r="Q733" s="13">
        <v>4</v>
      </c>
    </row>
    <row r="734" spans="4:17" x14ac:dyDescent="0.2">
      <c r="D734" s="104"/>
      <c r="E734" s="5" t="s">
        <v>45</v>
      </c>
      <c r="F734" s="6"/>
      <c r="G734" s="7">
        <v>268</v>
      </c>
      <c r="H734" s="8">
        <v>108</v>
      </c>
      <c r="I734" s="1">
        <v>75</v>
      </c>
      <c r="J734" s="1">
        <v>64</v>
      </c>
      <c r="K734" s="1">
        <v>50</v>
      </c>
      <c r="L734" s="1">
        <v>83</v>
      </c>
      <c r="M734" s="1">
        <v>13</v>
      </c>
      <c r="N734" s="1">
        <v>10</v>
      </c>
      <c r="O734" s="1">
        <v>5</v>
      </c>
      <c r="P734" s="1">
        <v>73</v>
      </c>
      <c r="Q734" s="13">
        <v>4</v>
      </c>
    </row>
    <row r="735" spans="4:17" x14ac:dyDescent="0.2">
      <c r="D735" s="104"/>
      <c r="E735" s="5" t="s">
        <v>46</v>
      </c>
      <c r="F735" s="6"/>
      <c r="G735" s="7">
        <v>170</v>
      </c>
      <c r="H735" s="8">
        <v>47</v>
      </c>
      <c r="I735" s="1">
        <v>21</v>
      </c>
      <c r="J735" s="1">
        <v>34</v>
      </c>
      <c r="K735" s="1">
        <v>21</v>
      </c>
      <c r="L735" s="1">
        <v>39</v>
      </c>
      <c r="M735" s="1">
        <v>3</v>
      </c>
      <c r="N735" s="1">
        <v>6</v>
      </c>
      <c r="O735" s="1">
        <v>8</v>
      </c>
      <c r="P735" s="1">
        <v>64</v>
      </c>
      <c r="Q735" s="13">
        <v>5</v>
      </c>
    </row>
    <row r="736" spans="4:17" x14ac:dyDescent="0.2">
      <c r="D736" s="104"/>
      <c r="E736" s="5" t="s">
        <v>47</v>
      </c>
      <c r="F736" s="6"/>
      <c r="G736" s="7">
        <v>252</v>
      </c>
      <c r="H736" s="8">
        <v>75</v>
      </c>
      <c r="I736" s="1">
        <v>37</v>
      </c>
      <c r="J736" s="1">
        <v>39</v>
      </c>
      <c r="K736" s="1">
        <v>29</v>
      </c>
      <c r="L736" s="1">
        <v>47</v>
      </c>
      <c r="M736" s="1">
        <v>7</v>
      </c>
      <c r="N736" s="1">
        <v>16</v>
      </c>
      <c r="O736" s="1">
        <v>8</v>
      </c>
      <c r="P736" s="1">
        <v>98</v>
      </c>
      <c r="Q736" s="13">
        <v>1</v>
      </c>
    </row>
    <row r="737" spans="2:17" x14ac:dyDescent="0.2">
      <c r="D737" s="104"/>
      <c r="E737" s="5" t="s">
        <v>48</v>
      </c>
      <c r="F737" s="6"/>
      <c r="G737" s="7">
        <v>104</v>
      </c>
      <c r="H737" s="8">
        <v>31</v>
      </c>
      <c r="I737" s="1">
        <v>8</v>
      </c>
      <c r="J737" s="1">
        <v>11</v>
      </c>
      <c r="K737" s="1">
        <v>11</v>
      </c>
      <c r="L737" s="1">
        <v>19</v>
      </c>
      <c r="M737" s="1">
        <v>5</v>
      </c>
      <c r="N737" s="1">
        <v>8</v>
      </c>
      <c r="O737" s="1">
        <v>5</v>
      </c>
      <c r="P737" s="1">
        <v>47</v>
      </c>
      <c r="Q737" s="13">
        <v>1</v>
      </c>
    </row>
    <row r="738" spans="2:17" x14ac:dyDescent="0.2">
      <c r="D738" s="105"/>
      <c r="E738" s="55" t="s">
        <v>49</v>
      </c>
      <c r="F738" s="58"/>
      <c r="G738" s="53">
        <v>28</v>
      </c>
      <c r="H738" s="66">
        <v>5</v>
      </c>
      <c r="I738" s="26">
        <v>2</v>
      </c>
      <c r="J738" s="26">
        <v>2</v>
      </c>
      <c r="K738" s="26">
        <v>3</v>
      </c>
      <c r="L738" s="26">
        <v>6</v>
      </c>
      <c r="M738" s="26">
        <v>1</v>
      </c>
      <c r="N738" s="26">
        <v>2</v>
      </c>
      <c r="O738" s="26">
        <v>1</v>
      </c>
      <c r="P738" s="26">
        <v>16</v>
      </c>
      <c r="Q738" s="70">
        <v>0</v>
      </c>
    </row>
    <row r="740" spans="2:17" x14ac:dyDescent="0.2">
      <c r="B740" s="47" t="str">
        <f xml:space="preserve"> HYPERLINK("#'目次'!B23", "[17]")</f>
        <v>[17]</v>
      </c>
      <c r="C740" s="31" t="s">
        <v>194</v>
      </c>
    </row>
    <row r="743" spans="2:17" x14ac:dyDescent="0.2">
      <c r="C743" s="31" t="s">
        <v>13</v>
      </c>
    </row>
    <row r="744" spans="2:17" ht="84" x14ac:dyDescent="0.2">
      <c r="D744" s="99"/>
      <c r="E744" s="100"/>
      <c r="F744" s="100"/>
      <c r="G744" s="41" t="s">
        <v>14</v>
      </c>
      <c r="H744" s="42" t="s">
        <v>195</v>
      </c>
      <c r="I744" s="16" t="s">
        <v>196</v>
      </c>
      <c r="J744" s="16" t="s">
        <v>197</v>
      </c>
      <c r="K744" s="16" t="s">
        <v>198</v>
      </c>
      <c r="L744" s="16" t="s">
        <v>199</v>
      </c>
      <c r="M744" s="16" t="s">
        <v>200</v>
      </c>
      <c r="N744" s="16" t="s">
        <v>22</v>
      </c>
      <c r="O744" s="46" t="s">
        <v>24</v>
      </c>
    </row>
    <row r="745" spans="2:17" x14ac:dyDescent="0.2">
      <c r="D745" s="101"/>
      <c r="E745" s="102"/>
      <c r="F745" s="102"/>
      <c r="G745" s="44"/>
      <c r="H745" s="48"/>
      <c r="I745" s="17"/>
      <c r="J745" s="17"/>
      <c r="K745" s="17"/>
      <c r="L745" s="17"/>
      <c r="M745" s="17"/>
      <c r="N745" s="17"/>
      <c r="O745" s="43"/>
    </row>
    <row r="746" spans="2:17" x14ac:dyDescent="0.2">
      <c r="D746" s="52"/>
      <c r="E746" s="59" t="s">
        <v>14</v>
      </c>
      <c r="F746" s="54"/>
      <c r="G746" s="45">
        <v>7000</v>
      </c>
      <c r="H746" s="20">
        <v>94</v>
      </c>
      <c r="I746" s="20">
        <v>52</v>
      </c>
      <c r="J746" s="20">
        <v>893</v>
      </c>
      <c r="K746" s="20">
        <v>91</v>
      </c>
      <c r="L746" s="20">
        <v>427</v>
      </c>
      <c r="M746" s="20">
        <v>5007</v>
      </c>
      <c r="N746" s="20">
        <v>300</v>
      </c>
      <c r="O746" s="61">
        <v>136</v>
      </c>
    </row>
    <row r="747" spans="2:17" x14ac:dyDescent="0.2">
      <c r="D747" s="103" t="s">
        <v>25</v>
      </c>
      <c r="E747" s="24" t="s">
        <v>26</v>
      </c>
      <c r="F747" s="22"/>
      <c r="G747" s="23">
        <v>1780</v>
      </c>
      <c r="H747" s="30">
        <v>9</v>
      </c>
      <c r="I747" s="4">
        <v>9</v>
      </c>
      <c r="J747" s="4">
        <v>125</v>
      </c>
      <c r="K747" s="4">
        <v>17</v>
      </c>
      <c r="L747" s="4">
        <v>89</v>
      </c>
      <c r="M747" s="4">
        <v>1424</v>
      </c>
      <c r="N747" s="4">
        <v>75</v>
      </c>
      <c r="O747" s="34">
        <v>32</v>
      </c>
    </row>
    <row r="748" spans="2:17" x14ac:dyDescent="0.2">
      <c r="D748" s="104"/>
      <c r="E748" s="5" t="s">
        <v>27</v>
      </c>
      <c r="F748" s="6"/>
      <c r="G748" s="7">
        <v>1328</v>
      </c>
      <c r="H748" s="8">
        <v>9</v>
      </c>
      <c r="I748" s="1">
        <v>5</v>
      </c>
      <c r="J748" s="1">
        <v>127</v>
      </c>
      <c r="K748" s="1">
        <v>19</v>
      </c>
      <c r="L748" s="1">
        <v>41</v>
      </c>
      <c r="M748" s="1">
        <v>1048</v>
      </c>
      <c r="N748" s="1">
        <v>55</v>
      </c>
      <c r="O748" s="13">
        <v>24</v>
      </c>
    </row>
    <row r="749" spans="2:17" x14ac:dyDescent="0.2">
      <c r="D749" s="104"/>
      <c r="E749" s="5" t="s">
        <v>28</v>
      </c>
      <c r="F749" s="6"/>
      <c r="G749" s="7">
        <v>1075</v>
      </c>
      <c r="H749" s="8">
        <v>12</v>
      </c>
      <c r="I749" s="1">
        <v>1</v>
      </c>
      <c r="J749" s="1">
        <v>138</v>
      </c>
      <c r="K749" s="1">
        <v>20</v>
      </c>
      <c r="L749" s="1">
        <v>65</v>
      </c>
      <c r="M749" s="1">
        <v>772</v>
      </c>
      <c r="N749" s="1">
        <v>47</v>
      </c>
      <c r="O749" s="13">
        <v>20</v>
      </c>
    </row>
    <row r="750" spans="2:17" x14ac:dyDescent="0.2">
      <c r="D750" s="104"/>
      <c r="E750" s="5" t="s">
        <v>29</v>
      </c>
      <c r="F750" s="6"/>
      <c r="G750" s="7">
        <v>733</v>
      </c>
      <c r="H750" s="8">
        <v>12</v>
      </c>
      <c r="I750" s="1">
        <v>11</v>
      </c>
      <c r="J750" s="1">
        <v>104</v>
      </c>
      <c r="K750" s="1">
        <v>10</v>
      </c>
      <c r="L750" s="1">
        <v>63</v>
      </c>
      <c r="M750" s="1">
        <v>498</v>
      </c>
      <c r="N750" s="1">
        <v>26</v>
      </c>
      <c r="O750" s="13">
        <v>9</v>
      </c>
    </row>
    <row r="751" spans="2:17" x14ac:dyDescent="0.2">
      <c r="D751" s="104"/>
      <c r="E751" s="5" t="s">
        <v>30</v>
      </c>
      <c r="F751" s="6"/>
      <c r="G751" s="7">
        <v>619</v>
      </c>
      <c r="H751" s="8">
        <v>18</v>
      </c>
      <c r="I751" s="1">
        <v>6</v>
      </c>
      <c r="J751" s="1">
        <v>104</v>
      </c>
      <c r="K751" s="1">
        <v>9</v>
      </c>
      <c r="L751" s="1">
        <v>61</v>
      </c>
      <c r="M751" s="1">
        <v>380</v>
      </c>
      <c r="N751" s="1">
        <v>32</v>
      </c>
      <c r="O751" s="13">
        <v>9</v>
      </c>
    </row>
    <row r="752" spans="2:17" x14ac:dyDescent="0.2">
      <c r="D752" s="104"/>
      <c r="E752" s="5" t="s">
        <v>31</v>
      </c>
      <c r="F752" s="6"/>
      <c r="G752" s="7">
        <v>559</v>
      </c>
      <c r="H752" s="8">
        <v>17</v>
      </c>
      <c r="I752" s="1">
        <v>13</v>
      </c>
      <c r="J752" s="1">
        <v>122</v>
      </c>
      <c r="K752" s="1">
        <v>8</v>
      </c>
      <c r="L752" s="1">
        <v>55</v>
      </c>
      <c r="M752" s="1">
        <v>315</v>
      </c>
      <c r="N752" s="1">
        <v>23</v>
      </c>
      <c r="O752" s="13">
        <v>6</v>
      </c>
    </row>
    <row r="753" spans="4:15" x14ac:dyDescent="0.2">
      <c r="D753" s="104"/>
      <c r="E753" s="5" t="s">
        <v>32</v>
      </c>
      <c r="F753" s="6"/>
      <c r="G753" s="7">
        <v>284</v>
      </c>
      <c r="H753" s="8">
        <v>11</v>
      </c>
      <c r="I753" s="1">
        <v>4</v>
      </c>
      <c r="J753" s="1">
        <v>78</v>
      </c>
      <c r="K753" s="1">
        <v>6</v>
      </c>
      <c r="L753" s="1">
        <v>31</v>
      </c>
      <c r="M753" s="1">
        <v>144</v>
      </c>
      <c r="N753" s="1">
        <v>8</v>
      </c>
      <c r="O753" s="13">
        <v>2</v>
      </c>
    </row>
    <row r="754" spans="4:15" x14ac:dyDescent="0.2">
      <c r="D754" s="104"/>
      <c r="E754" s="5" t="s">
        <v>33</v>
      </c>
      <c r="F754" s="6"/>
      <c r="G754" s="7">
        <v>104</v>
      </c>
      <c r="H754" s="8">
        <v>1</v>
      </c>
      <c r="I754" s="1">
        <v>1</v>
      </c>
      <c r="J754" s="1">
        <v>52</v>
      </c>
      <c r="K754" s="1">
        <v>1</v>
      </c>
      <c r="L754" s="1">
        <v>4</v>
      </c>
      <c r="M754" s="1">
        <v>36</v>
      </c>
      <c r="N754" s="1">
        <v>6</v>
      </c>
      <c r="O754" s="13">
        <v>3</v>
      </c>
    </row>
    <row r="755" spans="4:15" x14ac:dyDescent="0.2">
      <c r="D755" s="103" t="s">
        <v>34</v>
      </c>
      <c r="E755" s="24" t="s">
        <v>35</v>
      </c>
      <c r="F755" s="22"/>
      <c r="G755" s="23">
        <v>206</v>
      </c>
      <c r="H755" s="30">
        <v>6</v>
      </c>
      <c r="I755" s="4">
        <v>0</v>
      </c>
      <c r="J755" s="4">
        <v>7</v>
      </c>
      <c r="K755" s="4">
        <v>1</v>
      </c>
      <c r="L755" s="4">
        <v>24</v>
      </c>
      <c r="M755" s="4">
        <v>160</v>
      </c>
      <c r="N755" s="4">
        <v>7</v>
      </c>
      <c r="O755" s="34">
        <v>1</v>
      </c>
    </row>
    <row r="756" spans="4:15" x14ac:dyDescent="0.2">
      <c r="D756" s="104"/>
      <c r="E756" s="5" t="s">
        <v>36</v>
      </c>
      <c r="F756" s="6"/>
      <c r="G756" s="7">
        <v>218</v>
      </c>
      <c r="H756" s="8">
        <v>5</v>
      </c>
      <c r="I756" s="1">
        <v>1</v>
      </c>
      <c r="J756" s="1">
        <v>19</v>
      </c>
      <c r="K756" s="1">
        <v>0</v>
      </c>
      <c r="L756" s="1">
        <v>31</v>
      </c>
      <c r="M756" s="1">
        <v>156</v>
      </c>
      <c r="N756" s="1">
        <v>3</v>
      </c>
      <c r="O756" s="13">
        <v>3</v>
      </c>
    </row>
    <row r="757" spans="4:15" x14ac:dyDescent="0.2">
      <c r="D757" s="104"/>
      <c r="E757" s="5" t="s">
        <v>37</v>
      </c>
      <c r="F757" s="6"/>
      <c r="G757" s="7">
        <v>218</v>
      </c>
      <c r="H757" s="8">
        <v>6</v>
      </c>
      <c r="I757" s="1">
        <v>2</v>
      </c>
      <c r="J757" s="1">
        <v>24</v>
      </c>
      <c r="K757" s="1">
        <v>1</v>
      </c>
      <c r="L757" s="1">
        <v>23</v>
      </c>
      <c r="M757" s="1">
        <v>149</v>
      </c>
      <c r="N757" s="1">
        <v>9</v>
      </c>
      <c r="O757" s="13">
        <v>4</v>
      </c>
    </row>
    <row r="758" spans="4:15" x14ac:dyDescent="0.2">
      <c r="D758" s="104"/>
      <c r="E758" s="5" t="s">
        <v>38</v>
      </c>
      <c r="F758" s="6"/>
      <c r="G758" s="7">
        <v>313</v>
      </c>
      <c r="H758" s="8">
        <v>13</v>
      </c>
      <c r="I758" s="1">
        <v>5</v>
      </c>
      <c r="J758" s="1">
        <v>44</v>
      </c>
      <c r="K758" s="1">
        <v>3</v>
      </c>
      <c r="L758" s="1">
        <v>38</v>
      </c>
      <c r="M758" s="1">
        <v>191</v>
      </c>
      <c r="N758" s="1">
        <v>14</v>
      </c>
      <c r="O758" s="13">
        <v>5</v>
      </c>
    </row>
    <row r="759" spans="4:15" x14ac:dyDescent="0.2">
      <c r="D759" s="104"/>
      <c r="E759" s="5" t="s">
        <v>39</v>
      </c>
      <c r="F759" s="6"/>
      <c r="G759" s="7">
        <v>306</v>
      </c>
      <c r="H759" s="8">
        <v>11</v>
      </c>
      <c r="I759" s="1">
        <v>7</v>
      </c>
      <c r="J759" s="1">
        <v>47</v>
      </c>
      <c r="K759" s="1">
        <v>1</v>
      </c>
      <c r="L759" s="1">
        <v>29</v>
      </c>
      <c r="M759" s="1">
        <v>197</v>
      </c>
      <c r="N759" s="1">
        <v>14</v>
      </c>
      <c r="O759" s="13">
        <v>0</v>
      </c>
    </row>
    <row r="760" spans="4:15" x14ac:dyDescent="0.2">
      <c r="D760" s="104"/>
      <c r="E760" s="5" t="s">
        <v>40</v>
      </c>
      <c r="F760" s="6"/>
      <c r="G760" s="7">
        <v>323</v>
      </c>
      <c r="H760" s="8">
        <v>9</v>
      </c>
      <c r="I760" s="1">
        <v>3</v>
      </c>
      <c r="J760" s="1">
        <v>52</v>
      </c>
      <c r="K760" s="1">
        <v>6</v>
      </c>
      <c r="L760" s="1">
        <v>27</v>
      </c>
      <c r="M760" s="1">
        <v>211</v>
      </c>
      <c r="N760" s="1">
        <v>11</v>
      </c>
      <c r="O760" s="13">
        <v>4</v>
      </c>
    </row>
    <row r="761" spans="4:15" x14ac:dyDescent="0.2">
      <c r="D761" s="104"/>
      <c r="E761" s="5" t="s">
        <v>41</v>
      </c>
      <c r="F761" s="6"/>
      <c r="G761" s="7">
        <v>260</v>
      </c>
      <c r="H761" s="8">
        <v>5</v>
      </c>
      <c r="I761" s="1">
        <v>4</v>
      </c>
      <c r="J761" s="1">
        <v>30</v>
      </c>
      <c r="K761" s="1">
        <v>3</v>
      </c>
      <c r="L761" s="1">
        <v>31</v>
      </c>
      <c r="M761" s="1">
        <v>172</v>
      </c>
      <c r="N761" s="1">
        <v>10</v>
      </c>
      <c r="O761" s="13">
        <v>5</v>
      </c>
    </row>
    <row r="762" spans="4:15" x14ac:dyDescent="0.2">
      <c r="D762" s="104"/>
      <c r="E762" s="5" t="s">
        <v>42</v>
      </c>
      <c r="F762" s="6"/>
      <c r="G762" s="7">
        <v>258</v>
      </c>
      <c r="H762" s="8">
        <v>3</v>
      </c>
      <c r="I762" s="1">
        <v>3</v>
      </c>
      <c r="J762" s="1">
        <v>66</v>
      </c>
      <c r="K762" s="1">
        <v>1</v>
      </c>
      <c r="L762" s="1">
        <v>8</v>
      </c>
      <c r="M762" s="1">
        <v>154</v>
      </c>
      <c r="N762" s="1">
        <v>17</v>
      </c>
      <c r="O762" s="13">
        <v>6</v>
      </c>
    </row>
    <row r="763" spans="4:15" x14ac:dyDescent="0.2">
      <c r="D763" s="104"/>
      <c r="E763" s="5" t="s">
        <v>43</v>
      </c>
      <c r="F763" s="6"/>
      <c r="G763" s="7">
        <v>258</v>
      </c>
      <c r="H763" s="8">
        <v>6</v>
      </c>
      <c r="I763" s="1">
        <v>4</v>
      </c>
      <c r="J763" s="1">
        <v>50</v>
      </c>
      <c r="K763" s="1">
        <v>6</v>
      </c>
      <c r="L763" s="1">
        <v>13</v>
      </c>
      <c r="M763" s="1">
        <v>161</v>
      </c>
      <c r="N763" s="1">
        <v>11</v>
      </c>
      <c r="O763" s="13">
        <v>7</v>
      </c>
    </row>
    <row r="764" spans="4:15" x14ac:dyDescent="0.2">
      <c r="D764" s="104"/>
      <c r="E764" s="5" t="s">
        <v>44</v>
      </c>
      <c r="F764" s="6"/>
      <c r="G764" s="7">
        <v>336</v>
      </c>
      <c r="H764" s="8">
        <v>3</v>
      </c>
      <c r="I764" s="1">
        <v>2</v>
      </c>
      <c r="J764" s="1">
        <v>84</v>
      </c>
      <c r="K764" s="1">
        <v>11</v>
      </c>
      <c r="L764" s="1">
        <v>9</v>
      </c>
      <c r="M764" s="1">
        <v>213</v>
      </c>
      <c r="N764" s="1">
        <v>9</v>
      </c>
      <c r="O764" s="13">
        <v>5</v>
      </c>
    </row>
    <row r="765" spans="4:15" x14ac:dyDescent="0.2">
      <c r="D765" s="104"/>
      <c r="E765" s="5" t="s">
        <v>45</v>
      </c>
      <c r="F765" s="6"/>
      <c r="G765" s="7">
        <v>259</v>
      </c>
      <c r="H765" s="8">
        <v>2</v>
      </c>
      <c r="I765" s="1">
        <v>2</v>
      </c>
      <c r="J765" s="1">
        <v>53</v>
      </c>
      <c r="K765" s="1">
        <v>5</v>
      </c>
      <c r="L765" s="1">
        <v>3</v>
      </c>
      <c r="M765" s="1">
        <v>173</v>
      </c>
      <c r="N765" s="1">
        <v>14</v>
      </c>
      <c r="O765" s="13">
        <v>7</v>
      </c>
    </row>
    <row r="766" spans="4:15" x14ac:dyDescent="0.2">
      <c r="D766" s="104"/>
      <c r="E766" s="5" t="s">
        <v>46</v>
      </c>
      <c r="F766" s="6"/>
      <c r="G766" s="7">
        <v>171</v>
      </c>
      <c r="H766" s="8">
        <v>0</v>
      </c>
      <c r="I766" s="1">
        <v>1</v>
      </c>
      <c r="J766" s="1">
        <v>39</v>
      </c>
      <c r="K766" s="1">
        <v>6</v>
      </c>
      <c r="L766" s="1">
        <v>1</v>
      </c>
      <c r="M766" s="1">
        <v>111</v>
      </c>
      <c r="N766" s="1">
        <v>7</v>
      </c>
      <c r="O766" s="13">
        <v>6</v>
      </c>
    </row>
    <row r="767" spans="4:15" x14ac:dyDescent="0.2">
      <c r="D767" s="104"/>
      <c r="E767" s="5" t="s">
        <v>47</v>
      </c>
      <c r="F767" s="6"/>
      <c r="G767" s="7">
        <v>158</v>
      </c>
      <c r="H767" s="8">
        <v>0</v>
      </c>
      <c r="I767" s="1">
        <v>3</v>
      </c>
      <c r="J767" s="1">
        <v>24</v>
      </c>
      <c r="K767" s="1">
        <v>7</v>
      </c>
      <c r="L767" s="1">
        <v>2</v>
      </c>
      <c r="M767" s="1">
        <v>111</v>
      </c>
      <c r="N767" s="1">
        <v>7</v>
      </c>
      <c r="O767" s="13">
        <v>4</v>
      </c>
    </row>
    <row r="768" spans="4:15" x14ac:dyDescent="0.2">
      <c r="D768" s="104"/>
      <c r="E768" s="5" t="s">
        <v>48</v>
      </c>
      <c r="F768" s="6"/>
      <c r="G768" s="7">
        <v>62</v>
      </c>
      <c r="H768" s="8">
        <v>0</v>
      </c>
      <c r="I768" s="1">
        <v>0</v>
      </c>
      <c r="J768" s="1">
        <v>8</v>
      </c>
      <c r="K768" s="1">
        <v>0</v>
      </c>
      <c r="L768" s="1">
        <v>0</v>
      </c>
      <c r="M768" s="1">
        <v>49</v>
      </c>
      <c r="N768" s="1">
        <v>4</v>
      </c>
      <c r="O768" s="13">
        <v>1</v>
      </c>
    </row>
    <row r="769" spans="4:15" x14ac:dyDescent="0.2">
      <c r="D769" s="104"/>
      <c r="E769" s="5" t="s">
        <v>49</v>
      </c>
      <c r="F769" s="6"/>
      <c r="G769" s="7">
        <v>13</v>
      </c>
      <c r="H769" s="8">
        <v>0</v>
      </c>
      <c r="I769" s="1">
        <v>0</v>
      </c>
      <c r="J769" s="1">
        <v>0</v>
      </c>
      <c r="K769" s="1">
        <v>0</v>
      </c>
      <c r="L769" s="1">
        <v>0</v>
      </c>
      <c r="M769" s="1">
        <v>12</v>
      </c>
      <c r="N769" s="1">
        <v>1</v>
      </c>
      <c r="O769" s="13">
        <v>0</v>
      </c>
    </row>
    <row r="770" spans="4:15" x14ac:dyDescent="0.2">
      <c r="D770" s="103" t="s">
        <v>50</v>
      </c>
      <c r="E770" s="24" t="s">
        <v>35</v>
      </c>
      <c r="F770" s="22"/>
      <c r="G770" s="23">
        <v>174</v>
      </c>
      <c r="H770" s="30">
        <v>0</v>
      </c>
      <c r="I770" s="4">
        <v>0</v>
      </c>
      <c r="J770" s="4">
        <v>2</v>
      </c>
      <c r="K770" s="4">
        <v>0</v>
      </c>
      <c r="L770" s="4">
        <v>12</v>
      </c>
      <c r="M770" s="4">
        <v>148</v>
      </c>
      <c r="N770" s="4">
        <v>8</v>
      </c>
      <c r="O770" s="34">
        <v>4</v>
      </c>
    </row>
    <row r="771" spans="4:15" x14ac:dyDescent="0.2">
      <c r="D771" s="104"/>
      <c r="E771" s="5" t="s">
        <v>36</v>
      </c>
      <c r="F771" s="6"/>
      <c r="G771" s="7">
        <v>233</v>
      </c>
      <c r="H771" s="8">
        <v>4</v>
      </c>
      <c r="I771" s="1">
        <v>1</v>
      </c>
      <c r="J771" s="1">
        <v>13</v>
      </c>
      <c r="K771" s="1">
        <v>2</v>
      </c>
      <c r="L771" s="1">
        <v>13</v>
      </c>
      <c r="M771" s="1">
        <v>186</v>
      </c>
      <c r="N771" s="1">
        <v>10</v>
      </c>
      <c r="O771" s="13">
        <v>4</v>
      </c>
    </row>
    <row r="772" spans="4:15" x14ac:dyDescent="0.2">
      <c r="D772" s="104"/>
      <c r="E772" s="5" t="s">
        <v>37</v>
      </c>
      <c r="F772" s="6"/>
      <c r="G772" s="7">
        <v>199</v>
      </c>
      <c r="H772" s="8">
        <v>6</v>
      </c>
      <c r="I772" s="1">
        <v>1</v>
      </c>
      <c r="J772" s="1">
        <v>17</v>
      </c>
      <c r="K772" s="1">
        <v>0</v>
      </c>
      <c r="L772" s="1">
        <v>17</v>
      </c>
      <c r="M772" s="1">
        <v>144</v>
      </c>
      <c r="N772" s="1">
        <v>7</v>
      </c>
      <c r="O772" s="13">
        <v>7</v>
      </c>
    </row>
    <row r="773" spans="4:15" x14ac:dyDescent="0.2">
      <c r="D773" s="104"/>
      <c r="E773" s="5" t="s">
        <v>38</v>
      </c>
      <c r="F773" s="6"/>
      <c r="G773" s="7">
        <v>319</v>
      </c>
      <c r="H773" s="8">
        <v>2</v>
      </c>
      <c r="I773" s="1">
        <v>2</v>
      </c>
      <c r="J773" s="1">
        <v>24</v>
      </c>
      <c r="K773" s="1">
        <v>3</v>
      </c>
      <c r="L773" s="1">
        <v>32</v>
      </c>
      <c r="M773" s="1">
        <v>243</v>
      </c>
      <c r="N773" s="1">
        <v>9</v>
      </c>
      <c r="O773" s="13">
        <v>4</v>
      </c>
    </row>
    <row r="774" spans="4:15" x14ac:dyDescent="0.2">
      <c r="D774" s="104"/>
      <c r="E774" s="5" t="s">
        <v>39</v>
      </c>
      <c r="F774" s="6"/>
      <c r="G774" s="7">
        <v>269</v>
      </c>
      <c r="H774" s="8">
        <v>2</v>
      </c>
      <c r="I774" s="1">
        <v>1</v>
      </c>
      <c r="J774" s="1">
        <v>27</v>
      </c>
      <c r="K774" s="1">
        <v>3</v>
      </c>
      <c r="L774" s="1">
        <v>21</v>
      </c>
      <c r="M774" s="1">
        <v>199</v>
      </c>
      <c r="N774" s="1">
        <v>12</v>
      </c>
      <c r="O774" s="13">
        <v>4</v>
      </c>
    </row>
    <row r="775" spans="4:15" x14ac:dyDescent="0.2">
      <c r="D775" s="104"/>
      <c r="E775" s="5" t="s">
        <v>40</v>
      </c>
      <c r="F775" s="6"/>
      <c r="G775" s="7">
        <v>348</v>
      </c>
      <c r="H775" s="8">
        <v>3</v>
      </c>
      <c r="I775" s="1">
        <v>2</v>
      </c>
      <c r="J775" s="1">
        <v>41</v>
      </c>
      <c r="K775" s="1">
        <v>1</v>
      </c>
      <c r="L775" s="1">
        <v>28</v>
      </c>
      <c r="M775" s="1">
        <v>253</v>
      </c>
      <c r="N775" s="1">
        <v>14</v>
      </c>
      <c r="O775" s="13">
        <v>6</v>
      </c>
    </row>
    <row r="776" spans="4:15" x14ac:dyDescent="0.2">
      <c r="D776" s="104"/>
      <c r="E776" s="5" t="s">
        <v>41</v>
      </c>
      <c r="F776" s="6"/>
      <c r="G776" s="7">
        <v>282</v>
      </c>
      <c r="H776" s="8">
        <v>3</v>
      </c>
      <c r="I776" s="1">
        <v>0</v>
      </c>
      <c r="J776" s="1">
        <v>25</v>
      </c>
      <c r="K776" s="1">
        <v>2</v>
      </c>
      <c r="L776" s="1">
        <v>20</v>
      </c>
      <c r="M776" s="1">
        <v>207</v>
      </c>
      <c r="N776" s="1">
        <v>20</v>
      </c>
      <c r="O776" s="13">
        <v>5</v>
      </c>
    </row>
    <row r="777" spans="4:15" x14ac:dyDescent="0.2">
      <c r="D777" s="104"/>
      <c r="E777" s="5" t="s">
        <v>42</v>
      </c>
      <c r="F777" s="6"/>
      <c r="G777" s="7">
        <v>242</v>
      </c>
      <c r="H777" s="8">
        <v>1</v>
      </c>
      <c r="I777" s="1">
        <v>0</v>
      </c>
      <c r="J777" s="1">
        <v>28</v>
      </c>
      <c r="K777" s="1">
        <v>5</v>
      </c>
      <c r="L777" s="1">
        <v>15</v>
      </c>
      <c r="M777" s="1">
        <v>172</v>
      </c>
      <c r="N777" s="1">
        <v>14</v>
      </c>
      <c r="O777" s="13">
        <v>7</v>
      </c>
    </row>
    <row r="778" spans="4:15" x14ac:dyDescent="0.2">
      <c r="D778" s="104"/>
      <c r="E778" s="5" t="s">
        <v>43</v>
      </c>
      <c r="F778" s="6"/>
      <c r="G778" s="7">
        <v>263</v>
      </c>
      <c r="H778" s="8">
        <v>0</v>
      </c>
      <c r="I778" s="1">
        <v>2</v>
      </c>
      <c r="J778" s="1">
        <v>45</v>
      </c>
      <c r="K778" s="1">
        <v>4</v>
      </c>
      <c r="L778" s="1">
        <v>15</v>
      </c>
      <c r="M778" s="1">
        <v>177</v>
      </c>
      <c r="N778" s="1">
        <v>14</v>
      </c>
      <c r="O778" s="13">
        <v>6</v>
      </c>
    </row>
    <row r="779" spans="4:15" x14ac:dyDescent="0.2">
      <c r="D779" s="104"/>
      <c r="E779" s="5" t="s">
        <v>44</v>
      </c>
      <c r="F779" s="6"/>
      <c r="G779" s="7">
        <v>364</v>
      </c>
      <c r="H779" s="8">
        <v>3</v>
      </c>
      <c r="I779" s="1">
        <v>1</v>
      </c>
      <c r="J779" s="1">
        <v>38</v>
      </c>
      <c r="K779" s="1">
        <v>5</v>
      </c>
      <c r="L779" s="1">
        <v>7</v>
      </c>
      <c r="M779" s="1">
        <v>285</v>
      </c>
      <c r="N779" s="1">
        <v>15</v>
      </c>
      <c r="O779" s="13">
        <v>10</v>
      </c>
    </row>
    <row r="780" spans="4:15" x14ac:dyDescent="0.2">
      <c r="D780" s="104"/>
      <c r="E780" s="5" t="s">
        <v>45</v>
      </c>
      <c r="F780" s="6"/>
      <c r="G780" s="7">
        <v>324</v>
      </c>
      <c r="H780" s="8">
        <v>0</v>
      </c>
      <c r="I780" s="1">
        <v>4</v>
      </c>
      <c r="J780" s="1">
        <v>43</v>
      </c>
      <c r="K780" s="1">
        <v>6</v>
      </c>
      <c r="L780" s="1">
        <v>5</v>
      </c>
      <c r="M780" s="1">
        <v>249</v>
      </c>
      <c r="N780" s="1">
        <v>13</v>
      </c>
      <c r="O780" s="13">
        <v>4</v>
      </c>
    </row>
    <row r="781" spans="4:15" x14ac:dyDescent="0.2">
      <c r="D781" s="104"/>
      <c r="E781" s="5" t="s">
        <v>46</v>
      </c>
      <c r="F781" s="6"/>
      <c r="G781" s="7">
        <v>192</v>
      </c>
      <c r="H781" s="8">
        <v>0</v>
      </c>
      <c r="I781" s="1">
        <v>0</v>
      </c>
      <c r="J781" s="1">
        <v>13</v>
      </c>
      <c r="K781" s="1">
        <v>2</v>
      </c>
      <c r="L781" s="1">
        <v>1</v>
      </c>
      <c r="M781" s="1">
        <v>165</v>
      </c>
      <c r="N781" s="1">
        <v>5</v>
      </c>
      <c r="O781" s="13">
        <v>6</v>
      </c>
    </row>
    <row r="782" spans="4:15" x14ac:dyDescent="0.2">
      <c r="D782" s="104"/>
      <c r="E782" s="5" t="s">
        <v>47</v>
      </c>
      <c r="F782" s="6"/>
      <c r="G782" s="7">
        <v>288</v>
      </c>
      <c r="H782" s="8">
        <v>1</v>
      </c>
      <c r="I782" s="1">
        <v>1</v>
      </c>
      <c r="J782" s="1">
        <v>20</v>
      </c>
      <c r="K782" s="1">
        <v>5</v>
      </c>
      <c r="L782" s="1">
        <v>2</v>
      </c>
      <c r="M782" s="1">
        <v>238</v>
      </c>
      <c r="N782" s="1">
        <v>15</v>
      </c>
      <c r="O782" s="13">
        <v>6</v>
      </c>
    </row>
    <row r="783" spans="4:15" x14ac:dyDescent="0.2">
      <c r="D783" s="104"/>
      <c r="E783" s="5" t="s">
        <v>48</v>
      </c>
      <c r="F783" s="6"/>
      <c r="G783" s="7">
        <v>114</v>
      </c>
      <c r="H783" s="8">
        <v>0</v>
      </c>
      <c r="I783" s="1">
        <v>0</v>
      </c>
      <c r="J783" s="1">
        <v>9</v>
      </c>
      <c r="K783" s="1">
        <v>2</v>
      </c>
      <c r="L783" s="1">
        <v>0</v>
      </c>
      <c r="M783" s="1">
        <v>95</v>
      </c>
      <c r="N783" s="1">
        <v>3</v>
      </c>
      <c r="O783" s="13">
        <v>5</v>
      </c>
    </row>
    <row r="784" spans="4:15" x14ac:dyDescent="0.2">
      <c r="D784" s="105"/>
      <c r="E784" s="55" t="s">
        <v>49</v>
      </c>
      <c r="F784" s="58"/>
      <c r="G784" s="53">
        <v>30</v>
      </c>
      <c r="H784" s="66">
        <v>0</v>
      </c>
      <c r="I784" s="26">
        <v>0</v>
      </c>
      <c r="J784" s="26">
        <v>1</v>
      </c>
      <c r="K784" s="26">
        <v>0</v>
      </c>
      <c r="L784" s="26">
        <v>0</v>
      </c>
      <c r="M784" s="26">
        <v>26</v>
      </c>
      <c r="N784" s="26">
        <v>3</v>
      </c>
      <c r="O784" s="70">
        <v>0</v>
      </c>
    </row>
    <row r="786" spans="2:11" x14ac:dyDescent="0.2">
      <c r="B786" s="47" t="str">
        <f xml:space="preserve"> HYPERLINK("#'目次'!B24", "[18]")</f>
        <v>[18]</v>
      </c>
      <c r="C786" s="31" t="s">
        <v>203</v>
      </c>
    </row>
    <row r="789" spans="2:11" x14ac:dyDescent="0.2">
      <c r="C789" s="31" t="s">
        <v>13</v>
      </c>
    </row>
    <row r="790" spans="2:11" ht="36" x14ac:dyDescent="0.2">
      <c r="D790" s="99"/>
      <c r="E790" s="100"/>
      <c r="F790" s="100"/>
      <c r="G790" s="41" t="s">
        <v>14</v>
      </c>
      <c r="H790" s="42" t="s">
        <v>204</v>
      </c>
      <c r="I790" s="16" t="s">
        <v>205</v>
      </c>
      <c r="J790" s="16" t="s">
        <v>206</v>
      </c>
      <c r="K790" s="46" t="s">
        <v>24</v>
      </c>
    </row>
    <row r="791" spans="2:11" x14ac:dyDescent="0.2">
      <c r="D791" s="101"/>
      <c r="E791" s="102"/>
      <c r="F791" s="102"/>
      <c r="G791" s="44"/>
      <c r="H791" s="48"/>
      <c r="I791" s="17"/>
      <c r="J791" s="17"/>
      <c r="K791" s="43"/>
    </row>
    <row r="792" spans="2:11" x14ac:dyDescent="0.2">
      <c r="D792" s="52"/>
      <c r="E792" s="59" t="s">
        <v>14</v>
      </c>
      <c r="F792" s="54"/>
      <c r="G792" s="45">
        <v>7000</v>
      </c>
      <c r="H792" s="20">
        <v>450</v>
      </c>
      <c r="I792" s="20">
        <v>890</v>
      </c>
      <c r="J792" s="20">
        <v>5655</v>
      </c>
      <c r="K792" s="61">
        <v>5</v>
      </c>
    </row>
    <row r="793" spans="2:11" x14ac:dyDescent="0.2">
      <c r="D793" s="103" t="s">
        <v>25</v>
      </c>
      <c r="E793" s="24" t="s">
        <v>26</v>
      </c>
      <c r="F793" s="22"/>
      <c r="G793" s="23">
        <v>1780</v>
      </c>
      <c r="H793" s="30">
        <v>71</v>
      </c>
      <c r="I793" s="4">
        <v>199</v>
      </c>
      <c r="J793" s="4">
        <v>1509</v>
      </c>
      <c r="K793" s="34">
        <v>1</v>
      </c>
    </row>
    <row r="794" spans="2:11" x14ac:dyDescent="0.2">
      <c r="D794" s="104"/>
      <c r="E794" s="5" t="s">
        <v>27</v>
      </c>
      <c r="F794" s="6"/>
      <c r="G794" s="7">
        <v>1328</v>
      </c>
      <c r="H794" s="8">
        <v>55</v>
      </c>
      <c r="I794" s="1">
        <v>155</v>
      </c>
      <c r="J794" s="1">
        <v>1117</v>
      </c>
      <c r="K794" s="13">
        <v>1</v>
      </c>
    </row>
    <row r="795" spans="2:11" x14ac:dyDescent="0.2">
      <c r="D795" s="104"/>
      <c r="E795" s="5" t="s">
        <v>28</v>
      </c>
      <c r="F795" s="6"/>
      <c r="G795" s="7">
        <v>1075</v>
      </c>
      <c r="H795" s="8">
        <v>54</v>
      </c>
      <c r="I795" s="1">
        <v>147</v>
      </c>
      <c r="J795" s="1">
        <v>873</v>
      </c>
      <c r="K795" s="13">
        <v>1</v>
      </c>
    </row>
    <row r="796" spans="2:11" x14ac:dyDescent="0.2">
      <c r="D796" s="104"/>
      <c r="E796" s="5" t="s">
        <v>29</v>
      </c>
      <c r="F796" s="6"/>
      <c r="G796" s="7">
        <v>733</v>
      </c>
      <c r="H796" s="8">
        <v>52</v>
      </c>
      <c r="I796" s="1">
        <v>100</v>
      </c>
      <c r="J796" s="1">
        <v>581</v>
      </c>
      <c r="K796" s="13">
        <v>0</v>
      </c>
    </row>
    <row r="797" spans="2:11" x14ac:dyDescent="0.2">
      <c r="D797" s="104"/>
      <c r="E797" s="5" t="s">
        <v>30</v>
      </c>
      <c r="F797" s="6"/>
      <c r="G797" s="7">
        <v>619</v>
      </c>
      <c r="H797" s="8">
        <v>67</v>
      </c>
      <c r="I797" s="1">
        <v>89</v>
      </c>
      <c r="J797" s="1">
        <v>463</v>
      </c>
      <c r="K797" s="13">
        <v>0</v>
      </c>
    </row>
    <row r="798" spans="2:11" x14ac:dyDescent="0.2">
      <c r="D798" s="104"/>
      <c r="E798" s="5" t="s">
        <v>31</v>
      </c>
      <c r="F798" s="6"/>
      <c r="G798" s="7">
        <v>559</v>
      </c>
      <c r="H798" s="8">
        <v>74</v>
      </c>
      <c r="I798" s="1">
        <v>90</v>
      </c>
      <c r="J798" s="1">
        <v>395</v>
      </c>
      <c r="K798" s="13">
        <v>0</v>
      </c>
    </row>
    <row r="799" spans="2:11" x14ac:dyDescent="0.2">
      <c r="D799" s="104"/>
      <c r="E799" s="5" t="s">
        <v>32</v>
      </c>
      <c r="F799" s="6"/>
      <c r="G799" s="7">
        <v>284</v>
      </c>
      <c r="H799" s="8">
        <v>37</v>
      </c>
      <c r="I799" s="1">
        <v>41</v>
      </c>
      <c r="J799" s="1">
        <v>206</v>
      </c>
      <c r="K799" s="13">
        <v>0</v>
      </c>
    </row>
    <row r="800" spans="2:11" x14ac:dyDescent="0.2">
      <c r="D800" s="104"/>
      <c r="E800" s="5" t="s">
        <v>33</v>
      </c>
      <c r="F800" s="6"/>
      <c r="G800" s="7">
        <v>104</v>
      </c>
      <c r="H800" s="8">
        <v>18</v>
      </c>
      <c r="I800" s="1">
        <v>15</v>
      </c>
      <c r="J800" s="1">
        <v>71</v>
      </c>
      <c r="K800" s="13">
        <v>0</v>
      </c>
    </row>
    <row r="801" spans="4:11" x14ac:dyDescent="0.2">
      <c r="D801" s="103" t="s">
        <v>34</v>
      </c>
      <c r="E801" s="24" t="s">
        <v>35</v>
      </c>
      <c r="F801" s="22"/>
      <c r="G801" s="23">
        <v>206</v>
      </c>
      <c r="H801" s="30">
        <v>19</v>
      </c>
      <c r="I801" s="4">
        <v>36</v>
      </c>
      <c r="J801" s="4">
        <v>151</v>
      </c>
      <c r="K801" s="34">
        <v>0</v>
      </c>
    </row>
    <row r="802" spans="4:11" x14ac:dyDescent="0.2">
      <c r="D802" s="104"/>
      <c r="E802" s="5" t="s">
        <v>36</v>
      </c>
      <c r="F802" s="6"/>
      <c r="G802" s="7">
        <v>218</v>
      </c>
      <c r="H802" s="8">
        <v>15</v>
      </c>
      <c r="I802" s="1">
        <v>41</v>
      </c>
      <c r="J802" s="1">
        <v>162</v>
      </c>
      <c r="K802" s="13">
        <v>0</v>
      </c>
    </row>
    <row r="803" spans="4:11" x14ac:dyDescent="0.2">
      <c r="D803" s="104"/>
      <c r="E803" s="5" t="s">
        <v>37</v>
      </c>
      <c r="F803" s="6"/>
      <c r="G803" s="7">
        <v>218</v>
      </c>
      <c r="H803" s="8">
        <v>14</v>
      </c>
      <c r="I803" s="1">
        <v>32</v>
      </c>
      <c r="J803" s="1">
        <v>172</v>
      </c>
      <c r="K803" s="13">
        <v>0</v>
      </c>
    </row>
    <row r="804" spans="4:11" x14ac:dyDescent="0.2">
      <c r="D804" s="104"/>
      <c r="E804" s="5" t="s">
        <v>38</v>
      </c>
      <c r="F804" s="6"/>
      <c r="G804" s="7">
        <v>313</v>
      </c>
      <c r="H804" s="8">
        <v>34</v>
      </c>
      <c r="I804" s="1">
        <v>49</v>
      </c>
      <c r="J804" s="1">
        <v>230</v>
      </c>
      <c r="K804" s="13">
        <v>0</v>
      </c>
    </row>
    <row r="805" spans="4:11" x14ac:dyDescent="0.2">
      <c r="D805" s="104"/>
      <c r="E805" s="5" t="s">
        <v>39</v>
      </c>
      <c r="F805" s="6"/>
      <c r="G805" s="7">
        <v>306</v>
      </c>
      <c r="H805" s="8">
        <v>31</v>
      </c>
      <c r="I805" s="1">
        <v>47</v>
      </c>
      <c r="J805" s="1">
        <v>228</v>
      </c>
      <c r="K805" s="13">
        <v>0</v>
      </c>
    </row>
    <row r="806" spans="4:11" x14ac:dyDescent="0.2">
      <c r="D806" s="104"/>
      <c r="E806" s="5" t="s">
        <v>40</v>
      </c>
      <c r="F806" s="6"/>
      <c r="G806" s="7">
        <v>323</v>
      </c>
      <c r="H806" s="8">
        <v>22</v>
      </c>
      <c r="I806" s="1">
        <v>37</v>
      </c>
      <c r="J806" s="1">
        <v>264</v>
      </c>
      <c r="K806" s="13">
        <v>0</v>
      </c>
    </row>
    <row r="807" spans="4:11" x14ac:dyDescent="0.2">
      <c r="D807" s="104"/>
      <c r="E807" s="5" t="s">
        <v>41</v>
      </c>
      <c r="F807" s="6"/>
      <c r="G807" s="7">
        <v>260</v>
      </c>
      <c r="H807" s="8">
        <v>23</v>
      </c>
      <c r="I807" s="1">
        <v>37</v>
      </c>
      <c r="J807" s="1">
        <v>199</v>
      </c>
      <c r="K807" s="13">
        <v>1</v>
      </c>
    </row>
    <row r="808" spans="4:11" x14ac:dyDescent="0.2">
      <c r="D808" s="104"/>
      <c r="E808" s="5" t="s">
        <v>42</v>
      </c>
      <c r="F808" s="6"/>
      <c r="G808" s="7">
        <v>258</v>
      </c>
      <c r="H808" s="8">
        <v>21</v>
      </c>
      <c r="I808" s="1">
        <v>43</v>
      </c>
      <c r="J808" s="1">
        <v>194</v>
      </c>
      <c r="K808" s="13">
        <v>0</v>
      </c>
    </row>
    <row r="809" spans="4:11" x14ac:dyDescent="0.2">
      <c r="D809" s="104"/>
      <c r="E809" s="5" t="s">
        <v>43</v>
      </c>
      <c r="F809" s="6"/>
      <c r="G809" s="7">
        <v>258</v>
      </c>
      <c r="H809" s="8">
        <v>20</v>
      </c>
      <c r="I809" s="1">
        <v>34</v>
      </c>
      <c r="J809" s="1">
        <v>204</v>
      </c>
      <c r="K809" s="13">
        <v>0</v>
      </c>
    </row>
    <row r="810" spans="4:11" x14ac:dyDescent="0.2">
      <c r="D810" s="104"/>
      <c r="E810" s="5" t="s">
        <v>44</v>
      </c>
      <c r="F810" s="6"/>
      <c r="G810" s="7">
        <v>336</v>
      </c>
      <c r="H810" s="8">
        <v>33</v>
      </c>
      <c r="I810" s="1">
        <v>35</v>
      </c>
      <c r="J810" s="1">
        <v>268</v>
      </c>
      <c r="K810" s="13">
        <v>0</v>
      </c>
    </row>
    <row r="811" spans="4:11" x14ac:dyDescent="0.2">
      <c r="D811" s="104"/>
      <c r="E811" s="5" t="s">
        <v>45</v>
      </c>
      <c r="F811" s="6"/>
      <c r="G811" s="7">
        <v>259</v>
      </c>
      <c r="H811" s="8">
        <v>17</v>
      </c>
      <c r="I811" s="1">
        <v>24</v>
      </c>
      <c r="J811" s="1">
        <v>218</v>
      </c>
      <c r="K811" s="13">
        <v>0</v>
      </c>
    </row>
    <row r="812" spans="4:11" x14ac:dyDescent="0.2">
      <c r="D812" s="104"/>
      <c r="E812" s="5" t="s">
        <v>46</v>
      </c>
      <c r="F812" s="6"/>
      <c r="G812" s="7">
        <v>171</v>
      </c>
      <c r="H812" s="8">
        <v>9</v>
      </c>
      <c r="I812" s="1">
        <v>18</v>
      </c>
      <c r="J812" s="1">
        <v>144</v>
      </c>
      <c r="K812" s="13">
        <v>0</v>
      </c>
    </row>
    <row r="813" spans="4:11" x14ac:dyDescent="0.2">
      <c r="D813" s="104"/>
      <c r="E813" s="5" t="s">
        <v>47</v>
      </c>
      <c r="F813" s="6"/>
      <c r="G813" s="7">
        <v>158</v>
      </c>
      <c r="H813" s="8">
        <v>8</v>
      </c>
      <c r="I813" s="1">
        <v>17</v>
      </c>
      <c r="J813" s="1">
        <v>131</v>
      </c>
      <c r="K813" s="13">
        <v>2</v>
      </c>
    </row>
    <row r="814" spans="4:11" x14ac:dyDescent="0.2">
      <c r="D814" s="104"/>
      <c r="E814" s="5" t="s">
        <v>48</v>
      </c>
      <c r="F814" s="6"/>
      <c r="G814" s="7">
        <v>62</v>
      </c>
      <c r="H814" s="8">
        <v>5</v>
      </c>
      <c r="I814" s="1">
        <v>6</v>
      </c>
      <c r="J814" s="1">
        <v>51</v>
      </c>
      <c r="K814" s="13">
        <v>0</v>
      </c>
    </row>
    <row r="815" spans="4:11" x14ac:dyDescent="0.2">
      <c r="D815" s="104"/>
      <c r="E815" s="5" t="s">
        <v>49</v>
      </c>
      <c r="F815" s="6"/>
      <c r="G815" s="7">
        <v>13</v>
      </c>
      <c r="H815" s="8">
        <v>0</v>
      </c>
      <c r="I815" s="1">
        <v>0</v>
      </c>
      <c r="J815" s="1">
        <v>13</v>
      </c>
      <c r="K815" s="13">
        <v>0</v>
      </c>
    </row>
    <row r="816" spans="4:11" x14ac:dyDescent="0.2">
      <c r="D816" s="103" t="s">
        <v>50</v>
      </c>
      <c r="E816" s="24" t="s">
        <v>35</v>
      </c>
      <c r="F816" s="22"/>
      <c r="G816" s="23">
        <v>174</v>
      </c>
      <c r="H816" s="30">
        <v>5</v>
      </c>
      <c r="I816" s="4">
        <v>40</v>
      </c>
      <c r="J816" s="4">
        <v>129</v>
      </c>
      <c r="K816" s="34">
        <v>0</v>
      </c>
    </row>
    <row r="817" spans="2:11" x14ac:dyDescent="0.2">
      <c r="D817" s="104"/>
      <c r="E817" s="5" t="s">
        <v>36</v>
      </c>
      <c r="F817" s="6"/>
      <c r="G817" s="7">
        <v>233</v>
      </c>
      <c r="H817" s="8">
        <v>14</v>
      </c>
      <c r="I817" s="1">
        <v>34</v>
      </c>
      <c r="J817" s="1">
        <v>185</v>
      </c>
      <c r="K817" s="13">
        <v>0</v>
      </c>
    </row>
    <row r="818" spans="2:11" x14ac:dyDescent="0.2">
      <c r="D818" s="104"/>
      <c r="E818" s="5" t="s">
        <v>37</v>
      </c>
      <c r="F818" s="6"/>
      <c r="G818" s="7">
        <v>199</v>
      </c>
      <c r="H818" s="8">
        <v>11</v>
      </c>
      <c r="I818" s="1">
        <v>24</v>
      </c>
      <c r="J818" s="1">
        <v>164</v>
      </c>
      <c r="K818" s="13">
        <v>0</v>
      </c>
    </row>
    <row r="819" spans="2:11" x14ac:dyDescent="0.2">
      <c r="D819" s="104"/>
      <c r="E819" s="5" t="s">
        <v>38</v>
      </c>
      <c r="F819" s="6"/>
      <c r="G819" s="7">
        <v>319</v>
      </c>
      <c r="H819" s="8">
        <v>19</v>
      </c>
      <c r="I819" s="1">
        <v>38</v>
      </c>
      <c r="J819" s="1">
        <v>262</v>
      </c>
      <c r="K819" s="13">
        <v>0</v>
      </c>
    </row>
    <row r="820" spans="2:11" x14ac:dyDescent="0.2">
      <c r="D820" s="104"/>
      <c r="E820" s="5" t="s">
        <v>39</v>
      </c>
      <c r="F820" s="6"/>
      <c r="G820" s="7">
        <v>269</v>
      </c>
      <c r="H820" s="8">
        <v>21</v>
      </c>
      <c r="I820" s="1">
        <v>33</v>
      </c>
      <c r="J820" s="1">
        <v>215</v>
      </c>
      <c r="K820" s="13">
        <v>0</v>
      </c>
    </row>
    <row r="821" spans="2:11" x14ac:dyDescent="0.2">
      <c r="D821" s="104"/>
      <c r="E821" s="5" t="s">
        <v>40</v>
      </c>
      <c r="F821" s="6"/>
      <c r="G821" s="7">
        <v>348</v>
      </c>
      <c r="H821" s="8">
        <v>10</v>
      </c>
      <c r="I821" s="1">
        <v>48</v>
      </c>
      <c r="J821" s="1">
        <v>290</v>
      </c>
      <c r="K821" s="13">
        <v>0</v>
      </c>
    </row>
    <row r="822" spans="2:11" x14ac:dyDescent="0.2">
      <c r="D822" s="104"/>
      <c r="E822" s="5" t="s">
        <v>41</v>
      </c>
      <c r="F822" s="6"/>
      <c r="G822" s="7">
        <v>282</v>
      </c>
      <c r="H822" s="8">
        <v>9</v>
      </c>
      <c r="I822" s="1">
        <v>50</v>
      </c>
      <c r="J822" s="1">
        <v>222</v>
      </c>
      <c r="K822" s="13">
        <v>1</v>
      </c>
    </row>
    <row r="823" spans="2:11" x14ac:dyDescent="0.2">
      <c r="D823" s="104"/>
      <c r="E823" s="5" t="s">
        <v>42</v>
      </c>
      <c r="F823" s="6"/>
      <c r="G823" s="7">
        <v>242</v>
      </c>
      <c r="H823" s="8">
        <v>20</v>
      </c>
      <c r="I823" s="1">
        <v>37</v>
      </c>
      <c r="J823" s="1">
        <v>185</v>
      </c>
      <c r="K823" s="13">
        <v>0</v>
      </c>
    </row>
    <row r="824" spans="2:11" x14ac:dyDescent="0.2">
      <c r="D824" s="104"/>
      <c r="E824" s="5" t="s">
        <v>43</v>
      </c>
      <c r="F824" s="6"/>
      <c r="G824" s="7">
        <v>263</v>
      </c>
      <c r="H824" s="8">
        <v>16</v>
      </c>
      <c r="I824" s="1">
        <v>30</v>
      </c>
      <c r="J824" s="1">
        <v>217</v>
      </c>
      <c r="K824" s="13">
        <v>0</v>
      </c>
    </row>
    <row r="825" spans="2:11" x14ac:dyDescent="0.2">
      <c r="D825" s="104"/>
      <c r="E825" s="5" t="s">
        <v>44</v>
      </c>
      <c r="F825" s="6"/>
      <c r="G825" s="7">
        <v>364</v>
      </c>
      <c r="H825" s="8">
        <v>17</v>
      </c>
      <c r="I825" s="1">
        <v>35</v>
      </c>
      <c r="J825" s="1">
        <v>311</v>
      </c>
      <c r="K825" s="13">
        <v>1</v>
      </c>
    </row>
    <row r="826" spans="2:11" x14ac:dyDescent="0.2">
      <c r="D826" s="104"/>
      <c r="E826" s="5" t="s">
        <v>45</v>
      </c>
      <c r="F826" s="6"/>
      <c r="G826" s="7">
        <v>324</v>
      </c>
      <c r="H826" s="8">
        <v>14</v>
      </c>
      <c r="I826" s="1">
        <v>33</v>
      </c>
      <c r="J826" s="1">
        <v>277</v>
      </c>
      <c r="K826" s="13">
        <v>0</v>
      </c>
    </row>
    <row r="827" spans="2:11" x14ac:dyDescent="0.2">
      <c r="D827" s="104"/>
      <c r="E827" s="5" t="s">
        <v>46</v>
      </c>
      <c r="F827" s="6"/>
      <c r="G827" s="7">
        <v>192</v>
      </c>
      <c r="H827" s="8">
        <v>7</v>
      </c>
      <c r="I827" s="1">
        <v>11</v>
      </c>
      <c r="J827" s="1">
        <v>174</v>
      </c>
      <c r="K827" s="13">
        <v>0</v>
      </c>
    </row>
    <row r="828" spans="2:11" x14ac:dyDescent="0.2">
      <c r="D828" s="104"/>
      <c r="E828" s="5" t="s">
        <v>47</v>
      </c>
      <c r="F828" s="6"/>
      <c r="G828" s="7">
        <v>288</v>
      </c>
      <c r="H828" s="8">
        <v>8</v>
      </c>
      <c r="I828" s="1">
        <v>19</v>
      </c>
      <c r="J828" s="1">
        <v>261</v>
      </c>
      <c r="K828" s="13">
        <v>0</v>
      </c>
    </row>
    <row r="829" spans="2:11" x14ac:dyDescent="0.2">
      <c r="D829" s="104"/>
      <c r="E829" s="5" t="s">
        <v>48</v>
      </c>
      <c r="F829" s="6"/>
      <c r="G829" s="7">
        <v>114</v>
      </c>
      <c r="H829" s="8">
        <v>6</v>
      </c>
      <c r="I829" s="1">
        <v>2</v>
      </c>
      <c r="J829" s="1">
        <v>106</v>
      </c>
      <c r="K829" s="13">
        <v>0</v>
      </c>
    </row>
    <row r="830" spans="2:11" x14ac:dyDescent="0.2">
      <c r="D830" s="105"/>
      <c r="E830" s="55" t="s">
        <v>49</v>
      </c>
      <c r="F830" s="58"/>
      <c r="G830" s="53">
        <v>30</v>
      </c>
      <c r="H830" s="66">
        <v>2</v>
      </c>
      <c r="I830" s="26">
        <v>0</v>
      </c>
      <c r="J830" s="26">
        <v>28</v>
      </c>
      <c r="K830" s="70">
        <v>0</v>
      </c>
    </row>
    <row r="832" spans="2:11" x14ac:dyDescent="0.2">
      <c r="B832" s="47" t="str">
        <f xml:space="preserve"> HYPERLINK("#'目次'!B25", "[19]")</f>
        <v>[19]</v>
      </c>
      <c r="C832" s="31" t="s">
        <v>209</v>
      </c>
    </row>
    <row r="835" spans="3:16" x14ac:dyDescent="0.2">
      <c r="C835" s="31" t="s">
        <v>13</v>
      </c>
    </row>
    <row r="836" spans="3:16" ht="24" x14ac:dyDescent="0.2">
      <c r="D836" s="99"/>
      <c r="E836" s="100"/>
      <c r="F836" s="100"/>
      <c r="G836" s="41" t="s">
        <v>14</v>
      </c>
      <c r="H836" s="42" t="s">
        <v>210</v>
      </c>
      <c r="I836" s="16" t="s">
        <v>211</v>
      </c>
      <c r="J836" s="16" t="s">
        <v>212</v>
      </c>
      <c r="K836" s="16" t="s">
        <v>213</v>
      </c>
      <c r="L836" s="16" t="s">
        <v>214</v>
      </c>
      <c r="M836" s="16" t="s">
        <v>215</v>
      </c>
      <c r="N836" s="16" t="s">
        <v>22</v>
      </c>
      <c r="O836" s="16" t="s">
        <v>216</v>
      </c>
      <c r="P836" s="46" t="s">
        <v>24</v>
      </c>
    </row>
    <row r="837" spans="3:16" x14ac:dyDescent="0.2">
      <c r="D837" s="101"/>
      <c r="E837" s="102"/>
      <c r="F837" s="102"/>
      <c r="G837" s="44"/>
      <c r="H837" s="48"/>
      <c r="I837" s="17"/>
      <c r="J837" s="17"/>
      <c r="K837" s="17"/>
      <c r="L837" s="17"/>
      <c r="M837" s="17"/>
      <c r="N837" s="17"/>
      <c r="O837" s="17"/>
      <c r="P837" s="43"/>
    </row>
    <row r="838" spans="3:16" x14ac:dyDescent="0.2">
      <c r="D838" s="52"/>
      <c r="E838" s="59" t="s">
        <v>14</v>
      </c>
      <c r="F838" s="54"/>
      <c r="G838" s="45">
        <v>7000</v>
      </c>
      <c r="H838" s="20">
        <v>74</v>
      </c>
      <c r="I838" s="20">
        <v>976</v>
      </c>
      <c r="J838" s="20">
        <v>1696</v>
      </c>
      <c r="K838" s="20">
        <v>1712</v>
      </c>
      <c r="L838" s="20">
        <v>511</v>
      </c>
      <c r="M838" s="20">
        <v>929</v>
      </c>
      <c r="N838" s="20">
        <v>57</v>
      </c>
      <c r="O838" s="20">
        <v>1019</v>
      </c>
      <c r="P838" s="61">
        <v>26</v>
      </c>
    </row>
    <row r="839" spans="3:16" x14ac:dyDescent="0.2">
      <c r="D839" s="103" t="s">
        <v>25</v>
      </c>
      <c r="E839" s="24" t="s">
        <v>26</v>
      </c>
      <c r="F839" s="22"/>
      <c r="G839" s="23">
        <v>1780</v>
      </c>
      <c r="H839" s="30">
        <v>14</v>
      </c>
      <c r="I839" s="4">
        <v>256</v>
      </c>
      <c r="J839" s="4">
        <v>438</v>
      </c>
      <c r="K839" s="4">
        <v>447</v>
      </c>
      <c r="L839" s="4">
        <v>123</v>
      </c>
      <c r="M839" s="4">
        <v>190</v>
      </c>
      <c r="N839" s="4">
        <v>18</v>
      </c>
      <c r="O839" s="4">
        <v>287</v>
      </c>
      <c r="P839" s="34">
        <v>7</v>
      </c>
    </row>
    <row r="840" spans="3:16" x14ac:dyDescent="0.2">
      <c r="D840" s="104"/>
      <c r="E840" s="5" t="s">
        <v>27</v>
      </c>
      <c r="F840" s="6"/>
      <c r="G840" s="7">
        <v>1328</v>
      </c>
      <c r="H840" s="8">
        <v>13</v>
      </c>
      <c r="I840" s="1">
        <v>165</v>
      </c>
      <c r="J840" s="1">
        <v>326</v>
      </c>
      <c r="K840" s="1">
        <v>312</v>
      </c>
      <c r="L840" s="1">
        <v>94</v>
      </c>
      <c r="M840" s="1">
        <v>172</v>
      </c>
      <c r="N840" s="1">
        <v>17</v>
      </c>
      <c r="O840" s="1">
        <v>224</v>
      </c>
      <c r="P840" s="13">
        <v>5</v>
      </c>
    </row>
    <row r="841" spans="3:16" x14ac:dyDescent="0.2">
      <c r="D841" s="104"/>
      <c r="E841" s="5" t="s">
        <v>28</v>
      </c>
      <c r="F841" s="6"/>
      <c r="G841" s="7">
        <v>1075</v>
      </c>
      <c r="H841" s="8">
        <v>12</v>
      </c>
      <c r="I841" s="1">
        <v>119</v>
      </c>
      <c r="J841" s="1">
        <v>245</v>
      </c>
      <c r="K841" s="1">
        <v>277</v>
      </c>
      <c r="L841" s="1">
        <v>81</v>
      </c>
      <c r="M841" s="1">
        <v>170</v>
      </c>
      <c r="N841" s="1">
        <v>11</v>
      </c>
      <c r="O841" s="1">
        <v>155</v>
      </c>
      <c r="P841" s="13">
        <v>5</v>
      </c>
    </row>
    <row r="842" spans="3:16" x14ac:dyDescent="0.2">
      <c r="D842" s="104"/>
      <c r="E842" s="5" t="s">
        <v>29</v>
      </c>
      <c r="F842" s="6"/>
      <c r="G842" s="7">
        <v>733</v>
      </c>
      <c r="H842" s="8">
        <v>7</v>
      </c>
      <c r="I842" s="1">
        <v>115</v>
      </c>
      <c r="J842" s="1">
        <v>167</v>
      </c>
      <c r="K842" s="1">
        <v>178</v>
      </c>
      <c r="L842" s="1">
        <v>60</v>
      </c>
      <c r="M842" s="1">
        <v>123</v>
      </c>
      <c r="N842" s="1">
        <v>3</v>
      </c>
      <c r="O842" s="1">
        <v>80</v>
      </c>
      <c r="P842" s="13">
        <v>0</v>
      </c>
    </row>
    <row r="843" spans="3:16" x14ac:dyDescent="0.2">
      <c r="D843" s="104"/>
      <c r="E843" s="5" t="s">
        <v>30</v>
      </c>
      <c r="F843" s="6"/>
      <c r="G843" s="7">
        <v>619</v>
      </c>
      <c r="H843" s="8">
        <v>8</v>
      </c>
      <c r="I843" s="1">
        <v>96</v>
      </c>
      <c r="J843" s="1">
        <v>159</v>
      </c>
      <c r="K843" s="1">
        <v>145</v>
      </c>
      <c r="L843" s="1">
        <v>52</v>
      </c>
      <c r="M843" s="1">
        <v>89</v>
      </c>
      <c r="N843" s="1">
        <v>1</v>
      </c>
      <c r="O843" s="1">
        <v>69</v>
      </c>
      <c r="P843" s="13">
        <v>0</v>
      </c>
    </row>
    <row r="844" spans="3:16" x14ac:dyDescent="0.2">
      <c r="D844" s="104"/>
      <c r="E844" s="5" t="s">
        <v>31</v>
      </c>
      <c r="F844" s="6"/>
      <c r="G844" s="7">
        <v>559</v>
      </c>
      <c r="H844" s="8">
        <v>8</v>
      </c>
      <c r="I844" s="1">
        <v>89</v>
      </c>
      <c r="J844" s="1">
        <v>146</v>
      </c>
      <c r="K844" s="1">
        <v>152</v>
      </c>
      <c r="L844" s="1">
        <v>39</v>
      </c>
      <c r="M844" s="1">
        <v>83</v>
      </c>
      <c r="N844" s="1">
        <v>0</v>
      </c>
      <c r="O844" s="1">
        <v>42</v>
      </c>
      <c r="P844" s="13">
        <v>0</v>
      </c>
    </row>
    <row r="845" spans="3:16" x14ac:dyDescent="0.2">
      <c r="D845" s="104"/>
      <c r="E845" s="5" t="s">
        <v>32</v>
      </c>
      <c r="F845" s="6"/>
      <c r="G845" s="7">
        <v>284</v>
      </c>
      <c r="H845" s="8">
        <v>6</v>
      </c>
      <c r="I845" s="1">
        <v>46</v>
      </c>
      <c r="J845" s="1">
        <v>93</v>
      </c>
      <c r="K845" s="1">
        <v>60</v>
      </c>
      <c r="L845" s="1">
        <v>19</v>
      </c>
      <c r="M845" s="1">
        <v>34</v>
      </c>
      <c r="N845" s="1">
        <v>3</v>
      </c>
      <c r="O845" s="1">
        <v>23</v>
      </c>
      <c r="P845" s="13">
        <v>0</v>
      </c>
    </row>
    <row r="846" spans="3:16" x14ac:dyDescent="0.2">
      <c r="D846" s="104"/>
      <c r="E846" s="5" t="s">
        <v>33</v>
      </c>
      <c r="F846" s="6"/>
      <c r="G846" s="7">
        <v>104</v>
      </c>
      <c r="H846" s="8">
        <v>1</v>
      </c>
      <c r="I846" s="1">
        <v>23</v>
      </c>
      <c r="J846" s="1">
        <v>30</v>
      </c>
      <c r="K846" s="1">
        <v>18</v>
      </c>
      <c r="L846" s="1">
        <v>8</v>
      </c>
      <c r="M846" s="1">
        <v>13</v>
      </c>
      <c r="N846" s="1">
        <v>1</v>
      </c>
      <c r="O846" s="1">
        <v>10</v>
      </c>
      <c r="P846" s="13">
        <v>0</v>
      </c>
    </row>
    <row r="847" spans="3:16" x14ac:dyDescent="0.2">
      <c r="D847" s="103" t="s">
        <v>34</v>
      </c>
      <c r="E847" s="24" t="s">
        <v>35</v>
      </c>
      <c r="F847" s="22"/>
      <c r="G847" s="23">
        <v>206</v>
      </c>
      <c r="H847" s="30">
        <v>1</v>
      </c>
      <c r="I847" s="4">
        <v>20</v>
      </c>
      <c r="J847" s="4">
        <v>36</v>
      </c>
      <c r="K847" s="4">
        <v>77</v>
      </c>
      <c r="L847" s="4">
        <v>21</v>
      </c>
      <c r="M847" s="4">
        <v>27</v>
      </c>
      <c r="N847" s="4">
        <v>0</v>
      </c>
      <c r="O847" s="4">
        <v>24</v>
      </c>
      <c r="P847" s="34">
        <v>0</v>
      </c>
    </row>
    <row r="848" spans="3:16" x14ac:dyDescent="0.2">
      <c r="D848" s="104"/>
      <c r="E848" s="5" t="s">
        <v>36</v>
      </c>
      <c r="F848" s="6"/>
      <c r="G848" s="7">
        <v>218</v>
      </c>
      <c r="H848" s="8">
        <v>2</v>
      </c>
      <c r="I848" s="1">
        <v>21</v>
      </c>
      <c r="J848" s="1">
        <v>43</v>
      </c>
      <c r="K848" s="1">
        <v>56</v>
      </c>
      <c r="L848" s="1">
        <v>28</v>
      </c>
      <c r="M848" s="1">
        <v>36</v>
      </c>
      <c r="N848" s="1">
        <v>0</v>
      </c>
      <c r="O848" s="1">
        <v>32</v>
      </c>
      <c r="P848" s="13">
        <v>0</v>
      </c>
    </row>
    <row r="849" spans="4:16" x14ac:dyDescent="0.2">
      <c r="D849" s="104"/>
      <c r="E849" s="5" t="s">
        <v>37</v>
      </c>
      <c r="F849" s="6"/>
      <c r="G849" s="7">
        <v>218</v>
      </c>
      <c r="H849" s="8">
        <v>4</v>
      </c>
      <c r="I849" s="1">
        <v>32</v>
      </c>
      <c r="J849" s="1">
        <v>53</v>
      </c>
      <c r="K849" s="1">
        <v>51</v>
      </c>
      <c r="L849" s="1">
        <v>21</v>
      </c>
      <c r="M849" s="1">
        <v>22</v>
      </c>
      <c r="N849" s="1">
        <v>1</v>
      </c>
      <c r="O849" s="1">
        <v>34</v>
      </c>
      <c r="P849" s="13">
        <v>0</v>
      </c>
    </row>
    <row r="850" spans="4:16" x14ac:dyDescent="0.2">
      <c r="D850" s="104"/>
      <c r="E850" s="5" t="s">
        <v>38</v>
      </c>
      <c r="F850" s="6"/>
      <c r="G850" s="7">
        <v>313</v>
      </c>
      <c r="H850" s="8">
        <v>5</v>
      </c>
      <c r="I850" s="1">
        <v>58</v>
      </c>
      <c r="J850" s="1">
        <v>89</v>
      </c>
      <c r="K850" s="1">
        <v>72</v>
      </c>
      <c r="L850" s="1">
        <v>18</v>
      </c>
      <c r="M850" s="1">
        <v>35</v>
      </c>
      <c r="N850" s="1">
        <v>0</v>
      </c>
      <c r="O850" s="1">
        <v>36</v>
      </c>
      <c r="P850" s="13">
        <v>0</v>
      </c>
    </row>
    <row r="851" spans="4:16" x14ac:dyDescent="0.2">
      <c r="D851" s="104"/>
      <c r="E851" s="5" t="s">
        <v>39</v>
      </c>
      <c r="F851" s="6"/>
      <c r="G851" s="7">
        <v>306</v>
      </c>
      <c r="H851" s="8">
        <v>3</v>
      </c>
      <c r="I851" s="1">
        <v>55</v>
      </c>
      <c r="J851" s="1">
        <v>87</v>
      </c>
      <c r="K851" s="1">
        <v>74</v>
      </c>
      <c r="L851" s="1">
        <v>19</v>
      </c>
      <c r="M851" s="1">
        <v>30</v>
      </c>
      <c r="N851" s="1">
        <v>1</v>
      </c>
      <c r="O851" s="1">
        <v>36</v>
      </c>
      <c r="P851" s="13">
        <v>1</v>
      </c>
    </row>
    <row r="852" spans="4:16" x14ac:dyDescent="0.2">
      <c r="D852" s="104"/>
      <c r="E852" s="5" t="s">
        <v>40</v>
      </c>
      <c r="F852" s="6"/>
      <c r="G852" s="7">
        <v>323</v>
      </c>
      <c r="H852" s="8">
        <v>7</v>
      </c>
      <c r="I852" s="1">
        <v>51</v>
      </c>
      <c r="J852" s="1">
        <v>93</v>
      </c>
      <c r="K852" s="1">
        <v>67</v>
      </c>
      <c r="L852" s="1">
        <v>20</v>
      </c>
      <c r="M852" s="1">
        <v>39</v>
      </c>
      <c r="N852" s="1">
        <v>1</v>
      </c>
      <c r="O852" s="1">
        <v>45</v>
      </c>
      <c r="P852" s="13">
        <v>0</v>
      </c>
    </row>
    <row r="853" spans="4:16" x14ac:dyDescent="0.2">
      <c r="D853" s="104"/>
      <c r="E853" s="5" t="s">
        <v>41</v>
      </c>
      <c r="F853" s="6"/>
      <c r="G853" s="7">
        <v>260</v>
      </c>
      <c r="H853" s="8">
        <v>3</v>
      </c>
      <c r="I853" s="1">
        <v>50</v>
      </c>
      <c r="J853" s="1">
        <v>64</v>
      </c>
      <c r="K853" s="1">
        <v>59</v>
      </c>
      <c r="L853" s="1">
        <v>25</v>
      </c>
      <c r="M853" s="1">
        <v>28</v>
      </c>
      <c r="N853" s="1">
        <v>0</v>
      </c>
      <c r="O853" s="1">
        <v>31</v>
      </c>
      <c r="P853" s="13">
        <v>0</v>
      </c>
    </row>
    <row r="854" spans="4:16" x14ac:dyDescent="0.2">
      <c r="D854" s="104"/>
      <c r="E854" s="5" t="s">
        <v>42</v>
      </c>
      <c r="F854" s="6"/>
      <c r="G854" s="7">
        <v>258</v>
      </c>
      <c r="H854" s="8">
        <v>3</v>
      </c>
      <c r="I854" s="1">
        <v>35</v>
      </c>
      <c r="J854" s="1">
        <v>70</v>
      </c>
      <c r="K854" s="1">
        <v>51</v>
      </c>
      <c r="L854" s="1">
        <v>15</v>
      </c>
      <c r="M854" s="1">
        <v>50</v>
      </c>
      <c r="N854" s="1">
        <v>1</v>
      </c>
      <c r="O854" s="1">
        <v>33</v>
      </c>
      <c r="P854" s="13">
        <v>0</v>
      </c>
    </row>
    <row r="855" spans="4:16" x14ac:dyDescent="0.2">
      <c r="D855" s="104"/>
      <c r="E855" s="5" t="s">
        <v>43</v>
      </c>
      <c r="F855" s="6"/>
      <c r="G855" s="7">
        <v>258</v>
      </c>
      <c r="H855" s="8">
        <v>3</v>
      </c>
      <c r="I855" s="1">
        <v>29</v>
      </c>
      <c r="J855" s="1">
        <v>71</v>
      </c>
      <c r="K855" s="1">
        <v>69</v>
      </c>
      <c r="L855" s="1">
        <v>17</v>
      </c>
      <c r="M855" s="1">
        <v>46</v>
      </c>
      <c r="N855" s="1">
        <v>1</v>
      </c>
      <c r="O855" s="1">
        <v>22</v>
      </c>
      <c r="P855" s="13">
        <v>0</v>
      </c>
    </row>
    <row r="856" spans="4:16" x14ac:dyDescent="0.2">
      <c r="D856" s="104"/>
      <c r="E856" s="5" t="s">
        <v>44</v>
      </c>
      <c r="F856" s="6"/>
      <c r="G856" s="7">
        <v>336</v>
      </c>
      <c r="H856" s="8">
        <v>4</v>
      </c>
      <c r="I856" s="1">
        <v>32</v>
      </c>
      <c r="J856" s="1">
        <v>75</v>
      </c>
      <c r="K856" s="1">
        <v>92</v>
      </c>
      <c r="L856" s="1">
        <v>21</v>
      </c>
      <c r="M856" s="1">
        <v>61</v>
      </c>
      <c r="N856" s="1">
        <v>2</v>
      </c>
      <c r="O856" s="1">
        <v>49</v>
      </c>
      <c r="P856" s="13">
        <v>0</v>
      </c>
    </row>
    <row r="857" spans="4:16" x14ac:dyDescent="0.2">
      <c r="D857" s="104"/>
      <c r="E857" s="5" t="s">
        <v>45</v>
      </c>
      <c r="F857" s="6"/>
      <c r="G857" s="7">
        <v>259</v>
      </c>
      <c r="H857" s="8">
        <v>3</v>
      </c>
      <c r="I857" s="1">
        <v>20</v>
      </c>
      <c r="J857" s="1">
        <v>60</v>
      </c>
      <c r="K857" s="1">
        <v>52</v>
      </c>
      <c r="L857" s="1">
        <v>20</v>
      </c>
      <c r="M857" s="1">
        <v>51</v>
      </c>
      <c r="N857" s="1">
        <v>2</v>
      </c>
      <c r="O857" s="1">
        <v>51</v>
      </c>
      <c r="P857" s="13">
        <v>0</v>
      </c>
    </row>
    <row r="858" spans="4:16" x14ac:dyDescent="0.2">
      <c r="D858" s="104"/>
      <c r="E858" s="5" t="s">
        <v>46</v>
      </c>
      <c r="F858" s="6"/>
      <c r="G858" s="7">
        <v>171</v>
      </c>
      <c r="H858" s="8">
        <v>1</v>
      </c>
      <c r="I858" s="1">
        <v>17</v>
      </c>
      <c r="J858" s="1">
        <v>44</v>
      </c>
      <c r="K858" s="1">
        <v>36</v>
      </c>
      <c r="L858" s="1">
        <v>10</v>
      </c>
      <c r="M858" s="1">
        <v>28</v>
      </c>
      <c r="N858" s="1">
        <v>2</v>
      </c>
      <c r="O858" s="1">
        <v>33</v>
      </c>
      <c r="P858" s="13">
        <v>0</v>
      </c>
    </row>
    <row r="859" spans="4:16" x14ac:dyDescent="0.2">
      <c r="D859" s="104"/>
      <c r="E859" s="5" t="s">
        <v>47</v>
      </c>
      <c r="F859" s="6"/>
      <c r="G859" s="7">
        <v>158</v>
      </c>
      <c r="H859" s="8">
        <v>1</v>
      </c>
      <c r="I859" s="1">
        <v>10</v>
      </c>
      <c r="J859" s="1">
        <v>22</v>
      </c>
      <c r="K859" s="1">
        <v>32</v>
      </c>
      <c r="L859" s="1">
        <v>10</v>
      </c>
      <c r="M859" s="1">
        <v>33</v>
      </c>
      <c r="N859" s="1">
        <v>5</v>
      </c>
      <c r="O859" s="1">
        <v>44</v>
      </c>
      <c r="P859" s="13">
        <v>1</v>
      </c>
    </row>
    <row r="860" spans="4:16" x14ac:dyDescent="0.2">
      <c r="D860" s="104"/>
      <c r="E860" s="5" t="s">
        <v>48</v>
      </c>
      <c r="F860" s="6"/>
      <c r="G860" s="7">
        <v>62</v>
      </c>
      <c r="H860" s="8">
        <v>2</v>
      </c>
      <c r="I860" s="1">
        <v>5</v>
      </c>
      <c r="J860" s="1">
        <v>12</v>
      </c>
      <c r="K860" s="1">
        <v>12</v>
      </c>
      <c r="L860" s="1">
        <v>5</v>
      </c>
      <c r="M860" s="1">
        <v>13</v>
      </c>
      <c r="N860" s="1">
        <v>0</v>
      </c>
      <c r="O860" s="1">
        <v>11</v>
      </c>
      <c r="P860" s="13">
        <v>2</v>
      </c>
    </row>
    <row r="861" spans="4:16" x14ac:dyDescent="0.2">
      <c r="D861" s="104"/>
      <c r="E861" s="5" t="s">
        <v>49</v>
      </c>
      <c r="F861" s="6"/>
      <c r="G861" s="7">
        <v>13</v>
      </c>
      <c r="H861" s="8">
        <v>0</v>
      </c>
      <c r="I861" s="1">
        <v>0</v>
      </c>
      <c r="J861" s="1">
        <v>0</v>
      </c>
      <c r="K861" s="1">
        <v>7</v>
      </c>
      <c r="L861" s="1">
        <v>0</v>
      </c>
      <c r="M861" s="1">
        <v>1</v>
      </c>
      <c r="N861" s="1">
        <v>1</v>
      </c>
      <c r="O861" s="1">
        <v>4</v>
      </c>
      <c r="P861" s="13">
        <v>0</v>
      </c>
    </row>
    <row r="862" spans="4:16" x14ac:dyDescent="0.2">
      <c r="D862" s="103" t="s">
        <v>50</v>
      </c>
      <c r="E862" s="24" t="s">
        <v>35</v>
      </c>
      <c r="F862" s="22"/>
      <c r="G862" s="23">
        <v>174</v>
      </c>
      <c r="H862" s="30">
        <v>1</v>
      </c>
      <c r="I862" s="4">
        <v>11</v>
      </c>
      <c r="J862" s="4">
        <v>34</v>
      </c>
      <c r="K862" s="4">
        <v>55</v>
      </c>
      <c r="L862" s="4">
        <v>30</v>
      </c>
      <c r="M862" s="4">
        <v>23</v>
      </c>
      <c r="N862" s="4">
        <v>0</v>
      </c>
      <c r="O862" s="4">
        <v>19</v>
      </c>
      <c r="P862" s="34">
        <v>1</v>
      </c>
    </row>
    <row r="863" spans="4:16" x14ac:dyDescent="0.2">
      <c r="D863" s="104"/>
      <c r="E863" s="5" t="s">
        <v>36</v>
      </c>
      <c r="F863" s="6"/>
      <c r="G863" s="7">
        <v>233</v>
      </c>
      <c r="H863" s="8">
        <v>2</v>
      </c>
      <c r="I863" s="1">
        <v>29</v>
      </c>
      <c r="J863" s="1">
        <v>60</v>
      </c>
      <c r="K863" s="1">
        <v>69</v>
      </c>
      <c r="L863" s="1">
        <v>19</v>
      </c>
      <c r="M863" s="1">
        <v>21</v>
      </c>
      <c r="N863" s="1">
        <v>3</v>
      </c>
      <c r="O863" s="1">
        <v>30</v>
      </c>
      <c r="P863" s="13">
        <v>0</v>
      </c>
    </row>
    <row r="864" spans="4:16" x14ac:dyDescent="0.2">
      <c r="D864" s="104"/>
      <c r="E864" s="5" t="s">
        <v>37</v>
      </c>
      <c r="F864" s="6"/>
      <c r="G864" s="7">
        <v>199</v>
      </c>
      <c r="H864" s="8">
        <v>4</v>
      </c>
      <c r="I864" s="1">
        <v>39</v>
      </c>
      <c r="J864" s="1">
        <v>38</v>
      </c>
      <c r="K864" s="1">
        <v>52</v>
      </c>
      <c r="L864" s="1">
        <v>17</v>
      </c>
      <c r="M864" s="1">
        <v>24</v>
      </c>
      <c r="N864" s="1">
        <v>3</v>
      </c>
      <c r="O864" s="1">
        <v>22</v>
      </c>
      <c r="P864" s="13">
        <v>0</v>
      </c>
    </row>
    <row r="865" spans="2:16" x14ac:dyDescent="0.2">
      <c r="D865" s="104"/>
      <c r="E865" s="5" t="s">
        <v>38</v>
      </c>
      <c r="F865" s="6"/>
      <c r="G865" s="7">
        <v>319</v>
      </c>
      <c r="H865" s="8">
        <v>3</v>
      </c>
      <c r="I865" s="1">
        <v>83</v>
      </c>
      <c r="J865" s="1">
        <v>77</v>
      </c>
      <c r="K865" s="1">
        <v>63</v>
      </c>
      <c r="L865" s="1">
        <v>28</v>
      </c>
      <c r="M865" s="1">
        <v>33</v>
      </c>
      <c r="N865" s="1">
        <v>1</v>
      </c>
      <c r="O865" s="1">
        <v>31</v>
      </c>
      <c r="P865" s="13">
        <v>0</v>
      </c>
    </row>
    <row r="866" spans="2:16" x14ac:dyDescent="0.2">
      <c r="D866" s="104"/>
      <c r="E866" s="5" t="s">
        <v>39</v>
      </c>
      <c r="F866" s="6"/>
      <c r="G866" s="7">
        <v>269</v>
      </c>
      <c r="H866" s="8">
        <v>1</v>
      </c>
      <c r="I866" s="1">
        <v>50</v>
      </c>
      <c r="J866" s="1">
        <v>75</v>
      </c>
      <c r="K866" s="1">
        <v>81</v>
      </c>
      <c r="L866" s="1">
        <v>14</v>
      </c>
      <c r="M866" s="1">
        <v>18</v>
      </c>
      <c r="N866" s="1">
        <v>1</v>
      </c>
      <c r="O866" s="1">
        <v>29</v>
      </c>
      <c r="P866" s="13">
        <v>0</v>
      </c>
    </row>
    <row r="867" spans="2:16" x14ac:dyDescent="0.2">
      <c r="D867" s="104"/>
      <c r="E867" s="5" t="s">
        <v>40</v>
      </c>
      <c r="F867" s="6"/>
      <c r="G867" s="7">
        <v>348</v>
      </c>
      <c r="H867" s="8">
        <v>3</v>
      </c>
      <c r="I867" s="1">
        <v>57</v>
      </c>
      <c r="J867" s="1">
        <v>100</v>
      </c>
      <c r="K867" s="1">
        <v>104</v>
      </c>
      <c r="L867" s="1">
        <v>21</v>
      </c>
      <c r="M867" s="1">
        <v>33</v>
      </c>
      <c r="N867" s="1">
        <v>2</v>
      </c>
      <c r="O867" s="1">
        <v>28</v>
      </c>
      <c r="P867" s="13">
        <v>0</v>
      </c>
    </row>
    <row r="868" spans="2:16" x14ac:dyDescent="0.2">
      <c r="D868" s="104"/>
      <c r="E868" s="5" t="s">
        <v>41</v>
      </c>
      <c r="F868" s="6"/>
      <c r="G868" s="7">
        <v>282</v>
      </c>
      <c r="H868" s="8">
        <v>1</v>
      </c>
      <c r="I868" s="1">
        <v>66</v>
      </c>
      <c r="J868" s="1">
        <v>68</v>
      </c>
      <c r="K868" s="1">
        <v>74</v>
      </c>
      <c r="L868" s="1">
        <v>17</v>
      </c>
      <c r="M868" s="1">
        <v>23</v>
      </c>
      <c r="N868" s="1">
        <v>6</v>
      </c>
      <c r="O868" s="1">
        <v>23</v>
      </c>
      <c r="P868" s="13">
        <v>4</v>
      </c>
    </row>
    <row r="869" spans="2:16" x14ac:dyDescent="0.2">
      <c r="D869" s="104"/>
      <c r="E869" s="5" t="s">
        <v>42</v>
      </c>
      <c r="F869" s="6"/>
      <c r="G869" s="7">
        <v>242</v>
      </c>
      <c r="H869" s="8">
        <v>5</v>
      </c>
      <c r="I869" s="1">
        <v>43</v>
      </c>
      <c r="J869" s="1">
        <v>70</v>
      </c>
      <c r="K869" s="1">
        <v>48</v>
      </c>
      <c r="L869" s="1">
        <v>24</v>
      </c>
      <c r="M869" s="1">
        <v>27</v>
      </c>
      <c r="N869" s="1">
        <v>2</v>
      </c>
      <c r="O869" s="1">
        <v>22</v>
      </c>
      <c r="P869" s="13">
        <v>1</v>
      </c>
    </row>
    <row r="870" spans="2:16" x14ac:dyDescent="0.2">
      <c r="D870" s="104"/>
      <c r="E870" s="5" t="s">
        <v>43</v>
      </c>
      <c r="F870" s="6"/>
      <c r="G870" s="7">
        <v>263</v>
      </c>
      <c r="H870" s="8">
        <v>3</v>
      </c>
      <c r="I870" s="1">
        <v>29</v>
      </c>
      <c r="J870" s="1">
        <v>79</v>
      </c>
      <c r="K870" s="1">
        <v>74</v>
      </c>
      <c r="L870" s="1">
        <v>15</v>
      </c>
      <c r="M870" s="1">
        <v>30</v>
      </c>
      <c r="N870" s="1">
        <v>1</v>
      </c>
      <c r="O870" s="1">
        <v>31</v>
      </c>
      <c r="P870" s="13">
        <v>1</v>
      </c>
    </row>
    <row r="871" spans="2:16" x14ac:dyDescent="0.2">
      <c r="D871" s="104"/>
      <c r="E871" s="5" t="s">
        <v>44</v>
      </c>
      <c r="F871" s="6"/>
      <c r="G871" s="7">
        <v>364</v>
      </c>
      <c r="H871" s="8">
        <v>3</v>
      </c>
      <c r="I871" s="1">
        <v>42</v>
      </c>
      <c r="J871" s="1">
        <v>92</v>
      </c>
      <c r="K871" s="1">
        <v>85</v>
      </c>
      <c r="L871" s="1">
        <v>28</v>
      </c>
      <c r="M871" s="1">
        <v>50</v>
      </c>
      <c r="N871" s="1">
        <v>7</v>
      </c>
      <c r="O871" s="1">
        <v>54</v>
      </c>
      <c r="P871" s="13">
        <v>3</v>
      </c>
    </row>
    <row r="872" spans="2:16" x14ac:dyDescent="0.2">
      <c r="D872" s="104"/>
      <c r="E872" s="5" t="s">
        <v>45</v>
      </c>
      <c r="F872" s="6"/>
      <c r="G872" s="7">
        <v>324</v>
      </c>
      <c r="H872" s="8">
        <v>3</v>
      </c>
      <c r="I872" s="1">
        <v>36</v>
      </c>
      <c r="J872" s="1">
        <v>62</v>
      </c>
      <c r="K872" s="1">
        <v>88</v>
      </c>
      <c r="L872" s="1">
        <v>19</v>
      </c>
      <c r="M872" s="1">
        <v>48</v>
      </c>
      <c r="N872" s="1">
        <v>3</v>
      </c>
      <c r="O872" s="1">
        <v>63</v>
      </c>
      <c r="P872" s="13">
        <v>2</v>
      </c>
    </row>
    <row r="873" spans="2:16" x14ac:dyDescent="0.2">
      <c r="D873" s="104"/>
      <c r="E873" s="5" t="s">
        <v>46</v>
      </c>
      <c r="F873" s="6"/>
      <c r="G873" s="7">
        <v>192</v>
      </c>
      <c r="H873" s="8">
        <v>1</v>
      </c>
      <c r="I873" s="1">
        <v>17</v>
      </c>
      <c r="J873" s="1">
        <v>35</v>
      </c>
      <c r="K873" s="1">
        <v>42</v>
      </c>
      <c r="L873" s="1">
        <v>10</v>
      </c>
      <c r="M873" s="1">
        <v>28</v>
      </c>
      <c r="N873" s="1">
        <v>2</v>
      </c>
      <c r="O873" s="1">
        <v>56</v>
      </c>
      <c r="P873" s="13">
        <v>1</v>
      </c>
    </row>
    <row r="874" spans="2:16" x14ac:dyDescent="0.2">
      <c r="D874" s="104"/>
      <c r="E874" s="5" t="s">
        <v>47</v>
      </c>
      <c r="F874" s="6"/>
      <c r="G874" s="7">
        <v>288</v>
      </c>
      <c r="H874" s="8">
        <v>2</v>
      </c>
      <c r="I874" s="1">
        <v>30</v>
      </c>
      <c r="J874" s="1">
        <v>58</v>
      </c>
      <c r="K874" s="1">
        <v>49</v>
      </c>
      <c r="L874" s="1">
        <v>11</v>
      </c>
      <c r="M874" s="1">
        <v>44</v>
      </c>
      <c r="N874" s="1">
        <v>2</v>
      </c>
      <c r="O874" s="1">
        <v>85</v>
      </c>
      <c r="P874" s="13">
        <v>7</v>
      </c>
    </row>
    <row r="875" spans="2:16" x14ac:dyDescent="0.2">
      <c r="D875" s="104"/>
      <c r="E875" s="5" t="s">
        <v>48</v>
      </c>
      <c r="F875" s="6"/>
      <c r="G875" s="7">
        <v>114</v>
      </c>
      <c r="H875" s="8">
        <v>0</v>
      </c>
      <c r="I875" s="1">
        <v>7</v>
      </c>
      <c r="J875" s="1">
        <v>23</v>
      </c>
      <c r="K875" s="1">
        <v>15</v>
      </c>
      <c r="L875" s="1">
        <v>7</v>
      </c>
      <c r="M875" s="1">
        <v>23</v>
      </c>
      <c r="N875" s="1">
        <v>5</v>
      </c>
      <c r="O875" s="1">
        <v>32</v>
      </c>
      <c r="P875" s="13">
        <v>2</v>
      </c>
    </row>
    <row r="876" spans="2:16" x14ac:dyDescent="0.2">
      <c r="D876" s="105"/>
      <c r="E876" s="55" t="s">
        <v>49</v>
      </c>
      <c r="F876" s="58"/>
      <c r="G876" s="53">
        <v>30</v>
      </c>
      <c r="H876" s="66">
        <v>0</v>
      </c>
      <c r="I876" s="26">
        <v>2</v>
      </c>
      <c r="J876" s="26">
        <v>6</v>
      </c>
      <c r="K876" s="26">
        <v>6</v>
      </c>
      <c r="L876" s="26">
        <v>1</v>
      </c>
      <c r="M876" s="26">
        <v>4</v>
      </c>
      <c r="N876" s="26">
        <v>2</v>
      </c>
      <c r="O876" s="26">
        <v>9</v>
      </c>
      <c r="P876" s="70">
        <v>0</v>
      </c>
    </row>
    <row r="878" spans="2:16" x14ac:dyDescent="0.2">
      <c r="B878" s="47" t="str">
        <f xml:space="preserve"> HYPERLINK("#'目次'!B26", "[20]")</f>
        <v>[20]</v>
      </c>
      <c r="C878" s="31" t="s">
        <v>219</v>
      </c>
    </row>
    <row r="881" spans="3:19" x14ac:dyDescent="0.2">
      <c r="C881" s="31" t="s">
        <v>13</v>
      </c>
    </row>
    <row r="882" spans="3:19" ht="36" x14ac:dyDescent="0.2">
      <c r="D882" s="99"/>
      <c r="E882" s="100"/>
      <c r="F882" s="100"/>
      <c r="G882" s="41" t="s">
        <v>14</v>
      </c>
      <c r="H882" s="42" t="s">
        <v>220</v>
      </c>
      <c r="I882" s="16" t="s">
        <v>221</v>
      </c>
      <c r="J882" s="16" t="s">
        <v>222</v>
      </c>
      <c r="K882" s="16" t="s">
        <v>223</v>
      </c>
      <c r="L882" s="16" t="s">
        <v>224</v>
      </c>
      <c r="M882" s="16" t="s">
        <v>225</v>
      </c>
      <c r="N882" s="16" t="s">
        <v>226</v>
      </c>
      <c r="O882" s="16" t="s">
        <v>186</v>
      </c>
      <c r="P882" s="16" t="s">
        <v>227</v>
      </c>
      <c r="Q882" s="16" t="s">
        <v>228</v>
      </c>
      <c r="R882" s="16" t="s">
        <v>22</v>
      </c>
      <c r="S882" s="46" t="s">
        <v>24</v>
      </c>
    </row>
    <row r="883" spans="3:19" x14ac:dyDescent="0.2">
      <c r="D883" s="101"/>
      <c r="E883" s="102"/>
      <c r="F883" s="102"/>
      <c r="G883" s="44"/>
      <c r="H883" s="48"/>
      <c r="I883" s="17"/>
      <c r="J883" s="17"/>
      <c r="K883" s="17"/>
      <c r="L883" s="17"/>
      <c r="M883" s="17"/>
      <c r="N883" s="17"/>
      <c r="O883" s="17"/>
      <c r="P883" s="17"/>
      <c r="Q883" s="17"/>
      <c r="R883" s="17"/>
      <c r="S883" s="43"/>
    </row>
    <row r="884" spans="3:19" x14ac:dyDescent="0.2">
      <c r="D884" s="52"/>
      <c r="E884" s="59" t="s">
        <v>14</v>
      </c>
      <c r="F884" s="54"/>
      <c r="G884" s="45">
        <v>7000</v>
      </c>
      <c r="H884" s="20">
        <v>2633</v>
      </c>
      <c r="I884" s="20">
        <v>1447</v>
      </c>
      <c r="J884" s="20">
        <v>721</v>
      </c>
      <c r="K884" s="20">
        <v>193</v>
      </c>
      <c r="L884" s="20">
        <v>262</v>
      </c>
      <c r="M884" s="20">
        <v>3563</v>
      </c>
      <c r="N884" s="20">
        <v>1905</v>
      </c>
      <c r="O884" s="20">
        <v>2151</v>
      </c>
      <c r="P884" s="20">
        <v>2144</v>
      </c>
      <c r="Q884" s="20">
        <v>733</v>
      </c>
      <c r="R884" s="20">
        <v>144</v>
      </c>
      <c r="S884" s="61">
        <v>31</v>
      </c>
    </row>
    <row r="885" spans="3:19" x14ac:dyDescent="0.2">
      <c r="D885" s="103" t="s">
        <v>25</v>
      </c>
      <c r="E885" s="24" t="s">
        <v>26</v>
      </c>
      <c r="F885" s="22"/>
      <c r="G885" s="23">
        <v>1780</v>
      </c>
      <c r="H885" s="30">
        <v>584</v>
      </c>
      <c r="I885" s="4">
        <v>298</v>
      </c>
      <c r="J885" s="4">
        <v>138</v>
      </c>
      <c r="K885" s="4">
        <v>37</v>
      </c>
      <c r="L885" s="4">
        <v>54</v>
      </c>
      <c r="M885" s="4">
        <v>974</v>
      </c>
      <c r="N885" s="4">
        <v>553</v>
      </c>
      <c r="O885" s="4">
        <v>536</v>
      </c>
      <c r="P885" s="4">
        <v>645</v>
      </c>
      <c r="Q885" s="4">
        <v>197</v>
      </c>
      <c r="R885" s="4">
        <v>42</v>
      </c>
      <c r="S885" s="34">
        <v>5</v>
      </c>
    </row>
    <row r="886" spans="3:19" x14ac:dyDescent="0.2">
      <c r="D886" s="104"/>
      <c r="E886" s="5" t="s">
        <v>27</v>
      </c>
      <c r="F886" s="6"/>
      <c r="G886" s="7">
        <v>1328</v>
      </c>
      <c r="H886" s="8">
        <v>398</v>
      </c>
      <c r="I886" s="1">
        <v>203</v>
      </c>
      <c r="J886" s="1">
        <v>98</v>
      </c>
      <c r="K886" s="1">
        <v>32</v>
      </c>
      <c r="L886" s="1">
        <v>41</v>
      </c>
      <c r="M886" s="1">
        <v>694</v>
      </c>
      <c r="N886" s="1">
        <v>390</v>
      </c>
      <c r="O886" s="1">
        <v>438</v>
      </c>
      <c r="P886" s="1">
        <v>460</v>
      </c>
      <c r="Q886" s="1">
        <v>142</v>
      </c>
      <c r="R886" s="1">
        <v>24</v>
      </c>
      <c r="S886" s="13">
        <v>7</v>
      </c>
    </row>
    <row r="887" spans="3:19" x14ac:dyDescent="0.2">
      <c r="D887" s="104"/>
      <c r="E887" s="5" t="s">
        <v>28</v>
      </c>
      <c r="F887" s="6"/>
      <c r="G887" s="7">
        <v>1075</v>
      </c>
      <c r="H887" s="8">
        <v>403</v>
      </c>
      <c r="I887" s="1">
        <v>213</v>
      </c>
      <c r="J887" s="1">
        <v>98</v>
      </c>
      <c r="K887" s="1">
        <v>24</v>
      </c>
      <c r="L887" s="1">
        <v>42</v>
      </c>
      <c r="M887" s="1">
        <v>564</v>
      </c>
      <c r="N887" s="1">
        <v>293</v>
      </c>
      <c r="O887" s="1">
        <v>340</v>
      </c>
      <c r="P887" s="1">
        <v>327</v>
      </c>
      <c r="Q887" s="1">
        <v>116</v>
      </c>
      <c r="R887" s="1">
        <v>17</v>
      </c>
      <c r="S887" s="13">
        <v>5</v>
      </c>
    </row>
    <row r="888" spans="3:19" x14ac:dyDescent="0.2">
      <c r="D888" s="104"/>
      <c r="E888" s="5" t="s">
        <v>29</v>
      </c>
      <c r="F888" s="6"/>
      <c r="G888" s="7">
        <v>733</v>
      </c>
      <c r="H888" s="8">
        <v>327</v>
      </c>
      <c r="I888" s="1">
        <v>183</v>
      </c>
      <c r="J888" s="1">
        <v>98</v>
      </c>
      <c r="K888" s="1">
        <v>16</v>
      </c>
      <c r="L888" s="1">
        <v>38</v>
      </c>
      <c r="M888" s="1">
        <v>383</v>
      </c>
      <c r="N888" s="1">
        <v>183</v>
      </c>
      <c r="O888" s="1">
        <v>234</v>
      </c>
      <c r="P888" s="1">
        <v>195</v>
      </c>
      <c r="Q888" s="1">
        <v>59</v>
      </c>
      <c r="R888" s="1">
        <v>8</v>
      </c>
      <c r="S888" s="13">
        <v>2</v>
      </c>
    </row>
    <row r="889" spans="3:19" x14ac:dyDescent="0.2">
      <c r="D889" s="104"/>
      <c r="E889" s="5" t="s">
        <v>30</v>
      </c>
      <c r="F889" s="6"/>
      <c r="G889" s="7">
        <v>619</v>
      </c>
      <c r="H889" s="8">
        <v>290</v>
      </c>
      <c r="I889" s="1">
        <v>171</v>
      </c>
      <c r="J889" s="1">
        <v>100</v>
      </c>
      <c r="K889" s="1">
        <v>26</v>
      </c>
      <c r="L889" s="1">
        <v>23</v>
      </c>
      <c r="M889" s="1">
        <v>289</v>
      </c>
      <c r="N889" s="1">
        <v>151</v>
      </c>
      <c r="O889" s="1">
        <v>185</v>
      </c>
      <c r="P889" s="1">
        <v>155</v>
      </c>
      <c r="Q889" s="1">
        <v>68</v>
      </c>
      <c r="R889" s="1">
        <v>15</v>
      </c>
      <c r="S889" s="13">
        <v>1</v>
      </c>
    </row>
    <row r="890" spans="3:19" x14ac:dyDescent="0.2">
      <c r="D890" s="104"/>
      <c r="E890" s="5" t="s">
        <v>31</v>
      </c>
      <c r="F890" s="6"/>
      <c r="G890" s="7">
        <v>559</v>
      </c>
      <c r="H890" s="8">
        <v>293</v>
      </c>
      <c r="I890" s="1">
        <v>178</v>
      </c>
      <c r="J890" s="1">
        <v>85</v>
      </c>
      <c r="K890" s="1">
        <v>22</v>
      </c>
      <c r="L890" s="1">
        <v>28</v>
      </c>
      <c r="M890" s="1">
        <v>249</v>
      </c>
      <c r="N890" s="1">
        <v>140</v>
      </c>
      <c r="O890" s="1">
        <v>165</v>
      </c>
      <c r="P890" s="1">
        <v>140</v>
      </c>
      <c r="Q890" s="1">
        <v>52</v>
      </c>
      <c r="R890" s="1">
        <v>4</v>
      </c>
      <c r="S890" s="13">
        <v>0</v>
      </c>
    </row>
    <row r="891" spans="3:19" x14ac:dyDescent="0.2">
      <c r="D891" s="104"/>
      <c r="E891" s="5" t="s">
        <v>32</v>
      </c>
      <c r="F891" s="6"/>
      <c r="G891" s="7">
        <v>284</v>
      </c>
      <c r="H891" s="8">
        <v>151</v>
      </c>
      <c r="I891" s="1">
        <v>98</v>
      </c>
      <c r="J891" s="1">
        <v>43</v>
      </c>
      <c r="K891" s="1">
        <v>16</v>
      </c>
      <c r="L891" s="1">
        <v>19</v>
      </c>
      <c r="M891" s="1">
        <v>131</v>
      </c>
      <c r="N891" s="1">
        <v>56</v>
      </c>
      <c r="O891" s="1">
        <v>81</v>
      </c>
      <c r="P891" s="1">
        <v>53</v>
      </c>
      <c r="Q891" s="1">
        <v>32</v>
      </c>
      <c r="R891" s="1">
        <v>3</v>
      </c>
      <c r="S891" s="13">
        <v>1</v>
      </c>
    </row>
    <row r="892" spans="3:19" x14ac:dyDescent="0.2">
      <c r="D892" s="104"/>
      <c r="E892" s="5" t="s">
        <v>33</v>
      </c>
      <c r="F892" s="6"/>
      <c r="G892" s="7">
        <v>104</v>
      </c>
      <c r="H892" s="8">
        <v>57</v>
      </c>
      <c r="I892" s="1">
        <v>43</v>
      </c>
      <c r="J892" s="1">
        <v>30</v>
      </c>
      <c r="K892" s="1">
        <v>13</v>
      </c>
      <c r="L892" s="1">
        <v>6</v>
      </c>
      <c r="M892" s="1">
        <v>28</v>
      </c>
      <c r="N892" s="1">
        <v>10</v>
      </c>
      <c r="O892" s="1">
        <v>19</v>
      </c>
      <c r="P892" s="1">
        <v>14</v>
      </c>
      <c r="Q892" s="1">
        <v>6</v>
      </c>
      <c r="R892" s="1">
        <v>2</v>
      </c>
      <c r="S892" s="13">
        <v>0</v>
      </c>
    </row>
    <row r="893" spans="3:19" x14ac:dyDescent="0.2">
      <c r="D893" s="103" t="s">
        <v>34</v>
      </c>
      <c r="E893" s="24" t="s">
        <v>35</v>
      </c>
      <c r="F893" s="22"/>
      <c r="G893" s="23">
        <v>206</v>
      </c>
      <c r="H893" s="30">
        <v>95</v>
      </c>
      <c r="I893" s="4">
        <v>39</v>
      </c>
      <c r="J893" s="4">
        <v>19</v>
      </c>
      <c r="K893" s="4">
        <v>5</v>
      </c>
      <c r="L893" s="4">
        <v>17</v>
      </c>
      <c r="M893" s="4">
        <v>120</v>
      </c>
      <c r="N893" s="4">
        <v>67</v>
      </c>
      <c r="O893" s="4">
        <v>56</v>
      </c>
      <c r="P893" s="4">
        <v>51</v>
      </c>
      <c r="Q893" s="4">
        <v>22</v>
      </c>
      <c r="R893" s="4">
        <v>0</v>
      </c>
      <c r="S893" s="34">
        <v>0</v>
      </c>
    </row>
    <row r="894" spans="3:19" x14ac:dyDescent="0.2">
      <c r="D894" s="104"/>
      <c r="E894" s="5" t="s">
        <v>36</v>
      </c>
      <c r="F894" s="6"/>
      <c r="G894" s="7">
        <v>218</v>
      </c>
      <c r="H894" s="8">
        <v>97</v>
      </c>
      <c r="I894" s="1">
        <v>54</v>
      </c>
      <c r="J894" s="1">
        <v>31</v>
      </c>
      <c r="K894" s="1">
        <v>3</v>
      </c>
      <c r="L894" s="1">
        <v>17</v>
      </c>
      <c r="M894" s="1">
        <v>100</v>
      </c>
      <c r="N894" s="1">
        <v>63</v>
      </c>
      <c r="O894" s="1">
        <v>61</v>
      </c>
      <c r="P894" s="1">
        <v>59</v>
      </c>
      <c r="Q894" s="1">
        <v>30</v>
      </c>
      <c r="R894" s="1">
        <v>1</v>
      </c>
      <c r="S894" s="13">
        <v>1</v>
      </c>
    </row>
    <row r="895" spans="3:19" x14ac:dyDescent="0.2">
      <c r="D895" s="104"/>
      <c r="E895" s="5" t="s">
        <v>37</v>
      </c>
      <c r="F895" s="6"/>
      <c r="G895" s="7">
        <v>218</v>
      </c>
      <c r="H895" s="8">
        <v>99</v>
      </c>
      <c r="I895" s="1">
        <v>52</v>
      </c>
      <c r="J895" s="1">
        <v>36</v>
      </c>
      <c r="K895" s="1">
        <v>9</v>
      </c>
      <c r="L895" s="1">
        <v>14</v>
      </c>
      <c r="M895" s="1">
        <v>107</v>
      </c>
      <c r="N895" s="1">
        <v>54</v>
      </c>
      <c r="O895" s="1">
        <v>73</v>
      </c>
      <c r="P895" s="1">
        <v>49</v>
      </c>
      <c r="Q895" s="1">
        <v>20</v>
      </c>
      <c r="R895" s="1">
        <v>3</v>
      </c>
      <c r="S895" s="13">
        <v>0</v>
      </c>
    </row>
    <row r="896" spans="3:19" x14ac:dyDescent="0.2">
      <c r="D896" s="104"/>
      <c r="E896" s="5" t="s">
        <v>38</v>
      </c>
      <c r="F896" s="6"/>
      <c r="G896" s="7">
        <v>313</v>
      </c>
      <c r="H896" s="8">
        <v>144</v>
      </c>
      <c r="I896" s="1">
        <v>77</v>
      </c>
      <c r="J896" s="1">
        <v>48</v>
      </c>
      <c r="K896" s="1">
        <v>9</v>
      </c>
      <c r="L896" s="1">
        <v>17</v>
      </c>
      <c r="M896" s="1">
        <v>145</v>
      </c>
      <c r="N896" s="1">
        <v>88</v>
      </c>
      <c r="O896" s="1">
        <v>101</v>
      </c>
      <c r="P896" s="1">
        <v>75</v>
      </c>
      <c r="Q896" s="1">
        <v>29</v>
      </c>
      <c r="R896" s="1">
        <v>6</v>
      </c>
      <c r="S896" s="13">
        <v>0</v>
      </c>
    </row>
    <row r="897" spans="4:19" x14ac:dyDescent="0.2">
      <c r="D897" s="104"/>
      <c r="E897" s="5" t="s">
        <v>39</v>
      </c>
      <c r="F897" s="6"/>
      <c r="G897" s="7">
        <v>306</v>
      </c>
      <c r="H897" s="8">
        <v>156</v>
      </c>
      <c r="I897" s="1">
        <v>104</v>
      </c>
      <c r="J897" s="1">
        <v>40</v>
      </c>
      <c r="K897" s="1">
        <v>12</v>
      </c>
      <c r="L897" s="1">
        <v>8</v>
      </c>
      <c r="M897" s="1">
        <v>130</v>
      </c>
      <c r="N897" s="1">
        <v>80</v>
      </c>
      <c r="O897" s="1">
        <v>90</v>
      </c>
      <c r="P897" s="1">
        <v>76</v>
      </c>
      <c r="Q897" s="1">
        <v>35</v>
      </c>
      <c r="R897" s="1">
        <v>3</v>
      </c>
      <c r="S897" s="13">
        <v>2</v>
      </c>
    </row>
    <row r="898" spans="4:19" x14ac:dyDescent="0.2">
      <c r="D898" s="104"/>
      <c r="E898" s="5" t="s">
        <v>40</v>
      </c>
      <c r="F898" s="6"/>
      <c r="G898" s="7">
        <v>323</v>
      </c>
      <c r="H898" s="8">
        <v>144</v>
      </c>
      <c r="I898" s="1">
        <v>72</v>
      </c>
      <c r="J898" s="1">
        <v>38</v>
      </c>
      <c r="K898" s="1">
        <v>13</v>
      </c>
      <c r="L898" s="1">
        <v>18</v>
      </c>
      <c r="M898" s="1">
        <v>159</v>
      </c>
      <c r="N898" s="1">
        <v>87</v>
      </c>
      <c r="O898" s="1">
        <v>109</v>
      </c>
      <c r="P898" s="1">
        <v>82</v>
      </c>
      <c r="Q898" s="1">
        <v>41</v>
      </c>
      <c r="R898" s="1">
        <v>5</v>
      </c>
      <c r="S898" s="13">
        <v>0</v>
      </c>
    </row>
    <row r="899" spans="4:19" x14ac:dyDescent="0.2">
      <c r="D899" s="104"/>
      <c r="E899" s="5" t="s">
        <v>41</v>
      </c>
      <c r="F899" s="6"/>
      <c r="G899" s="7">
        <v>260</v>
      </c>
      <c r="H899" s="8">
        <v>109</v>
      </c>
      <c r="I899" s="1">
        <v>58</v>
      </c>
      <c r="J899" s="1">
        <v>39</v>
      </c>
      <c r="K899" s="1">
        <v>11</v>
      </c>
      <c r="L899" s="1">
        <v>11</v>
      </c>
      <c r="M899" s="1">
        <v>124</v>
      </c>
      <c r="N899" s="1">
        <v>81</v>
      </c>
      <c r="O899" s="1">
        <v>80</v>
      </c>
      <c r="P899" s="1">
        <v>60</v>
      </c>
      <c r="Q899" s="1">
        <v>27</v>
      </c>
      <c r="R899" s="1">
        <v>5</v>
      </c>
      <c r="S899" s="13">
        <v>0</v>
      </c>
    </row>
    <row r="900" spans="4:19" x14ac:dyDescent="0.2">
      <c r="D900" s="104"/>
      <c r="E900" s="5" t="s">
        <v>42</v>
      </c>
      <c r="F900" s="6"/>
      <c r="G900" s="7">
        <v>258</v>
      </c>
      <c r="H900" s="8">
        <v>117</v>
      </c>
      <c r="I900" s="1">
        <v>62</v>
      </c>
      <c r="J900" s="1">
        <v>34</v>
      </c>
      <c r="K900" s="1">
        <v>13</v>
      </c>
      <c r="L900" s="1">
        <v>14</v>
      </c>
      <c r="M900" s="1">
        <v>126</v>
      </c>
      <c r="N900" s="1">
        <v>64</v>
      </c>
      <c r="O900" s="1">
        <v>89</v>
      </c>
      <c r="P900" s="1">
        <v>52</v>
      </c>
      <c r="Q900" s="1">
        <v>31</v>
      </c>
      <c r="R900" s="1">
        <v>6</v>
      </c>
      <c r="S900" s="13">
        <v>1</v>
      </c>
    </row>
    <row r="901" spans="4:19" x14ac:dyDescent="0.2">
      <c r="D901" s="104"/>
      <c r="E901" s="5" t="s">
        <v>43</v>
      </c>
      <c r="F901" s="6"/>
      <c r="G901" s="7">
        <v>258</v>
      </c>
      <c r="H901" s="8">
        <v>96</v>
      </c>
      <c r="I901" s="1">
        <v>66</v>
      </c>
      <c r="J901" s="1">
        <v>29</v>
      </c>
      <c r="K901" s="1">
        <v>13</v>
      </c>
      <c r="L901" s="1">
        <v>6</v>
      </c>
      <c r="M901" s="1">
        <v>113</v>
      </c>
      <c r="N901" s="1">
        <v>54</v>
      </c>
      <c r="O901" s="1">
        <v>87</v>
      </c>
      <c r="P901" s="1">
        <v>53</v>
      </c>
      <c r="Q901" s="1">
        <v>34</v>
      </c>
      <c r="R901" s="1">
        <v>2</v>
      </c>
      <c r="S901" s="13">
        <v>0</v>
      </c>
    </row>
    <row r="902" spans="4:19" x14ac:dyDescent="0.2">
      <c r="D902" s="104"/>
      <c r="E902" s="5" t="s">
        <v>44</v>
      </c>
      <c r="F902" s="6"/>
      <c r="G902" s="7">
        <v>336</v>
      </c>
      <c r="H902" s="8">
        <v>126</v>
      </c>
      <c r="I902" s="1">
        <v>78</v>
      </c>
      <c r="J902" s="1">
        <v>36</v>
      </c>
      <c r="K902" s="1">
        <v>18</v>
      </c>
      <c r="L902" s="1">
        <v>10</v>
      </c>
      <c r="M902" s="1">
        <v>138</v>
      </c>
      <c r="N902" s="1">
        <v>81</v>
      </c>
      <c r="O902" s="1">
        <v>132</v>
      </c>
      <c r="P902" s="1">
        <v>64</v>
      </c>
      <c r="Q902" s="1">
        <v>32</v>
      </c>
      <c r="R902" s="1">
        <v>7</v>
      </c>
      <c r="S902" s="13">
        <v>1</v>
      </c>
    </row>
    <row r="903" spans="4:19" x14ac:dyDescent="0.2">
      <c r="D903" s="104"/>
      <c r="E903" s="5" t="s">
        <v>45</v>
      </c>
      <c r="F903" s="6"/>
      <c r="G903" s="7">
        <v>259</v>
      </c>
      <c r="H903" s="8">
        <v>91</v>
      </c>
      <c r="I903" s="1">
        <v>53</v>
      </c>
      <c r="J903" s="1">
        <v>31</v>
      </c>
      <c r="K903" s="1">
        <v>6</v>
      </c>
      <c r="L903" s="1">
        <v>10</v>
      </c>
      <c r="M903" s="1">
        <v>113</v>
      </c>
      <c r="N903" s="1">
        <v>58</v>
      </c>
      <c r="O903" s="1">
        <v>90</v>
      </c>
      <c r="P903" s="1">
        <v>44</v>
      </c>
      <c r="Q903" s="1">
        <v>23</v>
      </c>
      <c r="R903" s="1">
        <v>7</v>
      </c>
      <c r="S903" s="13">
        <v>4</v>
      </c>
    </row>
    <row r="904" spans="4:19" x14ac:dyDescent="0.2">
      <c r="D904" s="104"/>
      <c r="E904" s="5" t="s">
        <v>46</v>
      </c>
      <c r="F904" s="6"/>
      <c r="G904" s="7">
        <v>171</v>
      </c>
      <c r="H904" s="8">
        <v>53</v>
      </c>
      <c r="I904" s="1">
        <v>43</v>
      </c>
      <c r="J904" s="1">
        <v>17</v>
      </c>
      <c r="K904" s="1">
        <v>5</v>
      </c>
      <c r="L904" s="1">
        <v>7</v>
      </c>
      <c r="M904" s="1">
        <v>66</v>
      </c>
      <c r="N904" s="1">
        <v>28</v>
      </c>
      <c r="O904" s="1">
        <v>58</v>
      </c>
      <c r="P904" s="1">
        <v>35</v>
      </c>
      <c r="Q904" s="1">
        <v>14</v>
      </c>
      <c r="R904" s="1">
        <v>2</v>
      </c>
      <c r="S904" s="13">
        <v>1</v>
      </c>
    </row>
    <row r="905" spans="4:19" x14ac:dyDescent="0.2">
      <c r="D905" s="104"/>
      <c r="E905" s="5" t="s">
        <v>47</v>
      </c>
      <c r="F905" s="6"/>
      <c r="G905" s="7">
        <v>158</v>
      </c>
      <c r="H905" s="8">
        <v>35</v>
      </c>
      <c r="I905" s="1">
        <v>38</v>
      </c>
      <c r="J905" s="1">
        <v>19</v>
      </c>
      <c r="K905" s="1">
        <v>1</v>
      </c>
      <c r="L905" s="1">
        <v>8</v>
      </c>
      <c r="M905" s="1">
        <v>56</v>
      </c>
      <c r="N905" s="1">
        <v>34</v>
      </c>
      <c r="O905" s="1">
        <v>53</v>
      </c>
      <c r="P905" s="1">
        <v>40</v>
      </c>
      <c r="Q905" s="1">
        <v>15</v>
      </c>
      <c r="R905" s="1">
        <v>9</v>
      </c>
      <c r="S905" s="13">
        <v>2</v>
      </c>
    </row>
    <row r="906" spans="4:19" x14ac:dyDescent="0.2">
      <c r="D906" s="104"/>
      <c r="E906" s="5" t="s">
        <v>48</v>
      </c>
      <c r="F906" s="6"/>
      <c r="G906" s="7">
        <v>62</v>
      </c>
      <c r="H906" s="8">
        <v>14</v>
      </c>
      <c r="I906" s="1">
        <v>8</v>
      </c>
      <c r="J906" s="1">
        <v>7</v>
      </c>
      <c r="K906" s="1">
        <v>2</v>
      </c>
      <c r="L906" s="1">
        <v>2</v>
      </c>
      <c r="M906" s="1">
        <v>27</v>
      </c>
      <c r="N906" s="1">
        <v>21</v>
      </c>
      <c r="O906" s="1">
        <v>16</v>
      </c>
      <c r="P906" s="1">
        <v>8</v>
      </c>
      <c r="Q906" s="1">
        <v>3</v>
      </c>
      <c r="R906" s="1">
        <v>6</v>
      </c>
      <c r="S906" s="13">
        <v>1</v>
      </c>
    </row>
    <row r="907" spans="4:19" x14ac:dyDescent="0.2">
      <c r="D907" s="104"/>
      <c r="E907" s="5" t="s">
        <v>49</v>
      </c>
      <c r="F907" s="6"/>
      <c r="G907" s="7">
        <v>13</v>
      </c>
      <c r="H907" s="8">
        <v>2</v>
      </c>
      <c r="I907" s="1">
        <v>0</v>
      </c>
      <c r="J907" s="1">
        <v>0</v>
      </c>
      <c r="K907" s="1">
        <v>0</v>
      </c>
      <c r="L907" s="1">
        <v>0</v>
      </c>
      <c r="M907" s="1">
        <v>7</v>
      </c>
      <c r="N907" s="1">
        <v>5</v>
      </c>
      <c r="O907" s="1">
        <v>3</v>
      </c>
      <c r="P907" s="1">
        <v>1</v>
      </c>
      <c r="Q907" s="1">
        <v>0</v>
      </c>
      <c r="R907" s="1">
        <v>2</v>
      </c>
      <c r="S907" s="13">
        <v>0</v>
      </c>
    </row>
    <row r="908" spans="4:19" x14ac:dyDescent="0.2">
      <c r="D908" s="103" t="s">
        <v>50</v>
      </c>
      <c r="E908" s="24" t="s">
        <v>35</v>
      </c>
      <c r="F908" s="22"/>
      <c r="G908" s="23">
        <v>174</v>
      </c>
      <c r="H908" s="30">
        <v>71</v>
      </c>
      <c r="I908" s="4">
        <v>30</v>
      </c>
      <c r="J908" s="4">
        <v>11</v>
      </c>
      <c r="K908" s="4">
        <v>3</v>
      </c>
      <c r="L908" s="4">
        <v>7</v>
      </c>
      <c r="M908" s="4">
        <v>121</v>
      </c>
      <c r="N908" s="4">
        <v>59</v>
      </c>
      <c r="O908" s="4">
        <v>55</v>
      </c>
      <c r="P908" s="4">
        <v>68</v>
      </c>
      <c r="Q908" s="4">
        <v>14</v>
      </c>
      <c r="R908" s="4">
        <v>3</v>
      </c>
      <c r="S908" s="34">
        <v>1</v>
      </c>
    </row>
    <row r="909" spans="4:19" x14ac:dyDescent="0.2">
      <c r="D909" s="104"/>
      <c r="E909" s="5" t="s">
        <v>36</v>
      </c>
      <c r="F909" s="6"/>
      <c r="G909" s="7">
        <v>233</v>
      </c>
      <c r="H909" s="8">
        <v>102</v>
      </c>
      <c r="I909" s="1">
        <v>50</v>
      </c>
      <c r="J909" s="1">
        <v>27</v>
      </c>
      <c r="K909" s="1">
        <v>4</v>
      </c>
      <c r="L909" s="1">
        <v>8</v>
      </c>
      <c r="M909" s="1">
        <v>161</v>
      </c>
      <c r="N909" s="1">
        <v>77</v>
      </c>
      <c r="O909" s="1">
        <v>53</v>
      </c>
      <c r="P909" s="1">
        <v>103</v>
      </c>
      <c r="Q909" s="1">
        <v>25</v>
      </c>
      <c r="R909" s="1">
        <v>3</v>
      </c>
      <c r="S909" s="13">
        <v>0</v>
      </c>
    </row>
    <row r="910" spans="4:19" x14ac:dyDescent="0.2">
      <c r="D910" s="104"/>
      <c r="E910" s="5" t="s">
        <v>37</v>
      </c>
      <c r="F910" s="6"/>
      <c r="G910" s="7">
        <v>199</v>
      </c>
      <c r="H910" s="8">
        <v>79</v>
      </c>
      <c r="I910" s="1">
        <v>42</v>
      </c>
      <c r="J910" s="1">
        <v>18</v>
      </c>
      <c r="K910" s="1">
        <v>2</v>
      </c>
      <c r="L910" s="1">
        <v>6</v>
      </c>
      <c r="M910" s="1">
        <v>127</v>
      </c>
      <c r="N910" s="1">
        <v>55</v>
      </c>
      <c r="O910" s="1">
        <v>62</v>
      </c>
      <c r="P910" s="1">
        <v>81</v>
      </c>
      <c r="Q910" s="1">
        <v>21</v>
      </c>
      <c r="R910" s="1">
        <v>4</v>
      </c>
      <c r="S910" s="13">
        <v>0</v>
      </c>
    </row>
    <row r="911" spans="4:19" x14ac:dyDescent="0.2">
      <c r="D911" s="104"/>
      <c r="E911" s="5" t="s">
        <v>38</v>
      </c>
      <c r="F911" s="6"/>
      <c r="G911" s="7">
        <v>319</v>
      </c>
      <c r="H911" s="8">
        <v>135</v>
      </c>
      <c r="I911" s="1">
        <v>69</v>
      </c>
      <c r="J911" s="1">
        <v>45</v>
      </c>
      <c r="K911" s="1">
        <v>10</v>
      </c>
      <c r="L911" s="1">
        <v>18</v>
      </c>
      <c r="M911" s="1">
        <v>194</v>
      </c>
      <c r="N911" s="1">
        <v>90</v>
      </c>
      <c r="O911" s="1">
        <v>84</v>
      </c>
      <c r="P911" s="1">
        <v>137</v>
      </c>
      <c r="Q911" s="1">
        <v>31</v>
      </c>
      <c r="R911" s="1">
        <v>2</v>
      </c>
      <c r="S911" s="13">
        <v>0</v>
      </c>
    </row>
    <row r="912" spans="4:19" x14ac:dyDescent="0.2">
      <c r="D912" s="104"/>
      <c r="E912" s="5" t="s">
        <v>39</v>
      </c>
      <c r="F912" s="6"/>
      <c r="G912" s="7">
        <v>269</v>
      </c>
      <c r="H912" s="8">
        <v>125</v>
      </c>
      <c r="I912" s="1">
        <v>58</v>
      </c>
      <c r="J912" s="1">
        <v>26</v>
      </c>
      <c r="K912" s="1">
        <v>3</v>
      </c>
      <c r="L912" s="1">
        <v>8</v>
      </c>
      <c r="M912" s="1">
        <v>167</v>
      </c>
      <c r="N912" s="1">
        <v>81</v>
      </c>
      <c r="O912" s="1">
        <v>69</v>
      </c>
      <c r="P912" s="1">
        <v>103</v>
      </c>
      <c r="Q912" s="1">
        <v>31</v>
      </c>
      <c r="R912" s="1">
        <v>1</v>
      </c>
      <c r="S912" s="13">
        <v>1</v>
      </c>
    </row>
    <row r="913" spans="2:19" x14ac:dyDescent="0.2">
      <c r="D913" s="104"/>
      <c r="E913" s="5" t="s">
        <v>40</v>
      </c>
      <c r="F913" s="6"/>
      <c r="G913" s="7">
        <v>348</v>
      </c>
      <c r="H913" s="8">
        <v>153</v>
      </c>
      <c r="I913" s="1">
        <v>75</v>
      </c>
      <c r="J913" s="1">
        <v>40</v>
      </c>
      <c r="K913" s="1">
        <v>12</v>
      </c>
      <c r="L913" s="1">
        <v>14</v>
      </c>
      <c r="M913" s="1">
        <v>200</v>
      </c>
      <c r="N913" s="1">
        <v>113</v>
      </c>
      <c r="O913" s="1">
        <v>100</v>
      </c>
      <c r="P913" s="1">
        <v>160</v>
      </c>
      <c r="Q913" s="1">
        <v>38</v>
      </c>
      <c r="R913" s="1">
        <v>4</v>
      </c>
      <c r="S913" s="13">
        <v>2</v>
      </c>
    </row>
    <row r="914" spans="2:19" x14ac:dyDescent="0.2">
      <c r="D914" s="104"/>
      <c r="E914" s="5" t="s">
        <v>41</v>
      </c>
      <c r="F914" s="6"/>
      <c r="G914" s="7">
        <v>282</v>
      </c>
      <c r="H914" s="8">
        <v>111</v>
      </c>
      <c r="I914" s="1">
        <v>51</v>
      </c>
      <c r="J914" s="1">
        <v>30</v>
      </c>
      <c r="K914" s="1">
        <v>7</v>
      </c>
      <c r="L914" s="1">
        <v>7</v>
      </c>
      <c r="M914" s="1">
        <v>169</v>
      </c>
      <c r="N914" s="1">
        <v>92</v>
      </c>
      <c r="O914" s="1">
        <v>92</v>
      </c>
      <c r="P914" s="1">
        <v>118</v>
      </c>
      <c r="Q914" s="1">
        <v>35</v>
      </c>
      <c r="R914" s="1">
        <v>3</v>
      </c>
      <c r="S914" s="13">
        <v>1</v>
      </c>
    </row>
    <row r="915" spans="2:19" x14ac:dyDescent="0.2">
      <c r="D915" s="104"/>
      <c r="E915" s="5" t="s">
        <v>42</v>
      </c>
      <c r="F915" s="6"/>
      <c r="G915" s="7">
        <v>242</v>
      </c>
      <c r="H915" s="8">
        <v>86</v>
      </c>
      <c r="I915" s="1">
        <v>39</v>
      </c>
      <c r="J915" s="1">
        <v>10</v>
      </c>
      <c r="K915" s="1">
        <v>5</v>
      </c>
      <c r="L915" s="1">
        <v>6</v>
      </c>
      <c r="M915" s="1">
        <v>142</v>
      </c>
      <c r="N915" s="1">
        <v>70</v>
      </c>
      <c r="O915" s="1">
        <v>84</v>
      </c>
      <c r="P915" s="1">
        <v>86</v>
      </c>
      <c r="Q915" s="1">
        <v>29</v>
      </c>
      <c r="R915" s="1">
        <v>7</v>
      </c>
      <c r="S915" s="13">
        <v>0</v>
      </c>
    </row>
    <row r="916" spans="2:19" x14ac:dyDescent="0.2">
      <c r="D916" s="104"/>
      <c r="E916" s="5" t="s">
        <v>43</v>
      </c>
      <c r="F916" s="6"/>
      <c r="G916" s="7">
        <v>263</v>
      </c>
      <c r="H916" s="8">
        <v>96</v>
      </c>
      <c r="I916" s="1">
        <v>59</v>
      </c>
      <c r="J916" s="1">
        <v>15</v>
      </c>
      <c r="K916" s="1">
        <v>5</v>
      </c>
      <c r="L916" s="1">
        <v>4</v>
      </c>
      <c r="M916" s="1">
        <v>141</v>
      </c>
      <c r="N916" s="1">
        <v>61</v>
      </c>
      <c r="O916" s="1">
        <v>82</v>
      </c>
      <c r="P916" s="1">
        <v>97</v>
      </c>
      <c r="Q916" s="1">
        <v>34</v>
      </c>
      <c r="R916" s="1">
        <v>6</v>
      </c>
      <c r="S916" s="13">
        <v>0</v>
      </c>
    </row>
    <row r="917" spans="2:19" x14ac:dyDescent="0.2">
      <c r="D917" s="104"/>
      <c r="E917" s="5" t="s">
        <v>44</v>
      </c>
      <c r="F917" s="6"/>
      <c r="G917" s="7">
        <v>364</v>
      </c>
      <c r="H917" s="8">
        <v>111</v>
      </c>
      <c r="I917" s="1">
        <v>56</v>
      </c>
      <c r="J917" s="1">
        <v>22</v>
      </c>
      <c r="K917" s="1">
        <v>9</v>
      </c>
      <c r="L917" s="1">
        <v>9</v>
      </c>
      <c r="M917" s="1">
        <v>180</v>
      </c>
      <c r="N917" s="1">
        <v>89</v>
      </c>
      <c r="O917" s="1">
        <v>106</v>
      </c>
      <c r="P917" s="1">
        <v>121</v>
      </c>
      <c r="Q917" s="1">
        <v>40</v>
      </c>
      <c r="R917" s="1">
        <v>10</v>
      </c>
      <c r="S917" s="13">
        <v>1</v>
      </c>
    </row>
    <row r="918" spans="2:19" x14ac:dyDescent="0.2">
      <c r="D918" s="104"/>
      <c r="E918" s="5" t="s">
        <v>45</v>
      </c>
      <c r="F918" s="6"/>
      <c r="G918" s="7">
        <v>324</v>
      </c>
      <c r="H918" s="8">
        <v>79</v>
      </c>
      <c r="I918" s="1">
        <v>51</v>
      </c>
      <c r="J918" s="1">
        <v>18</v>
      </c>
      <c r="K918" s="1">
        <v>5</v>
      </c>
      <c r="L918" s="1">
        <v>7</v>
      </c>
      <c r="M918" s="1">
        <v>164</v>
      </c>
      <c r="N918" s="1">
        <v>94</v>
      </c>
      <c r="O918" s="1">
        <v>114</v>
      </c>
      <c r="P918" s="1">
        <v>113</v>
      </c>
      <c r="Q918" s="1">
        <v>26</v>
      </c>
      <c r="R918" s="1">
        <v>6</v>
      </c>
      <c r="S918" s="13">
        <v>1</v>
      </c>
    </row>
    <row r="919" spans="2:19" x14ac:dyDescent="0.2">
      <c r="D919" s="104"/>
      <c r="E919" s="5" t="s">
        <v>46</v>
      </c>
      <c r="F919" s="6"/>
      <c r="G919" s="7">
        <v>192</v>
      </c>
      <c r="H919" s="8">
        <v>39</v>
      </c>
      <c r="I919" s="1">
        <v>19</v>
      </c>
      <c r="J919" s="1">
        <v>9</v>
      </c>
      <c r="K919" s="1">
        <v>5</v>
      </c>
      <c r="L919" s="1">
        <v>5</v>
      </c>
      <c r="M919" s="1">
        <v>76</v>
      </c>
      <c r="N919" s="1">
        <v>52</v>
      </c>
      <c r="O919" s="1">
        <v>51</v>
      </c>
      <c r="P919" s="1">
        <v>66</v>
      </c>
      <c r="Q919" s="1">
        <v>13</v>
      </c>
      <c r="R919" s="1">
        <v>6</v>
      </c>
      <c r="S919" s="13">
        <v>2</v>
      </c>
    </row>
    <row r="920" spans="2:19" x14ac:dyDescent="0.2">
      <c r="D920" s="104"/>
      <c r="E920" s="5" t="s">
        <v>47</v>
      </c>
      <c r="F920" s="6"/>
      <c r="G920" s="7">
        <v>288</v>
      </c>
      <c r="H920" s="8">
        <v>44</v>
      </c>
      <c r="I920" s="1">
        <v>31</v>
      </c>
      <c r="J920" s="1">
        <v>20</v>
      </c>
      <c r="K920" s="1">
        <v>3</v>
      </c>
      <c r="L920" s="1">
        <v>4</v>
      </c>
      <c r="M920" s="1">
        <v>126</v>
      </c>
      <c r="N920" s="1">
        <v>73</v>
      </c>
      <c r="O920" s="1">
        <v>69</v>
      </c>
      <c r="P920" s="1">
        <v>95</v>
      </c>
      <c r="Q920" s="1">
        <v>28</v>
      </c>
      <c r="R920" s="1">
        <v>14</v>
      </c>
      <c r="S920" s="13">
        <v>6</v>
      </c>
    </row>
    <row r="921" spans="2:19" x14ac:dyDescent="0.2">
      <c r="D921" s="104"/>
      <c r="E921" s="5" t="s">
        <v>48</v>
      </c>
      <c r="F921" s="6"/>
      <c r="G921" s="7">
        <v>114</v>
      </c>
      <c r="H921" s="8">
        <v>21</v>
      </c>
      <c r="I921" s="1">
        <v>12</v>
      </c>
      <c r="J921" s="1">
        <v>5</v>
      </c>
      <c r="K921" s="1">
        <v>0</v>
      </c>
      <c r="L921" s="1">
        <v>0</v>
      </c>
      <c r="M921" s="1">
        <v>52</v>
      </c>
      <c r="N921" s="1">
        <v>29</v>
      </c>
      <c r="O921" s="1">
        <v>29</v>
      </c>
      <c r="P921" s="1">
        <v>41</v>
      </c>
      <c r="Q921" s="1">
        <v>8</v>
      </c>
      <c r="R921" s="1">
        <v>5</v>
      </c>
      <c r="S921" s="13">
        <v>3</v>
      </c>
    </row>
    <row r="922" spans="2:19" x14ac:dyDescent="0.2">
      <c r="D922" s="105"/>
      <c r="E922" s="55" t="s">
        <v>49</v>
      </c>
      <c r="F922" s="58"/>
      <c r="G922" s="53">
        <v>30</v>
      </c>
      <c r="H922" s="66">
        <v>3</v>
      </c>
      <c r="I922" s="26">
        <v>1</v>
      </c>
      <c r="J922" s="26">
        <v>1</v>
      </c>
      <c r="K922" s="26">
        <v>0</v>
      </c>
      <c r="L922" s="26">
        <v>0</v>
      </c>
      <c r="M922" s="26">
        <v>12</v>
      </c>
      <c r="N922" s="26">
        <v>5</v>
      </c>
      <c r="O922" s="26">
        <v>3</v>
      </c>
      <c r="P922" s="26">
        <v>6</v>
      </c>
      <c r="Q922" s="26">
        <v>4</v>
      </c>
      <c r="R922" s="26">
        <v>6</v>
      </c>
      <c r="S922" s="70">
        <v>0</v>
      </c>
    </row>
    <row r="924" spans="2:19" x14ac:dyDescent="0.2">
      <c r="B924" s="47" t="str">
        <f xml:space="preserve"> HYPERLINK("#'目次'!B27", "[21]")</f>
        <v>[21]</v>
      </c>
      <c r="C924" s="31" t="s">
        <v>231</v>
      </c>
    </row>
    <row r="927" spans="2:19" x14ac:dyDescent="0.2">
      <c r="C927" s="31" t="s">
        <v>13</v>
      </c>
    </row>
    <row r="928" spans="2:19" ht="36" x14ac:dyDescent="0.2">
      <c r="D928" s="99"/>
      <c r="E928" s="100"/>
      <c r="F928" s="100"/>
      <c r="G928" s="41" t="s">
        <v>14</v>
      </c>
      <c r="H928" s="42" t="s">
        <v>232</v>
      </c>
      <c r="I928" s="16" t="s">
        <v>233</v>
      </c>
      <c r="J928" s="16" t="s">
        <v>234</v>
      </c>
      <c r="K928" s="16" t="s">
        <v>235</v>
      </c>
      <c r="L928" s="16" t="s">
        <v>236</v>
      </c>
      <c r="M928" s="16" t="s">
        <v>237</v>
      </c>
      <c r="N928" s="16" t="s">
        <v>238</v>
      </c>
      <c r="O928" s="16" t="s">
        <v>22</v>
      </c>
      <c r="P928" s="46" t="s">
        <v>24</v>
      </c>
    </row>
    <row r="929" spans="4:16" x14ac:dyDescent="0.2">
      <c r="D929" s="101"/>
      <c r="E929" s="102"/>
      <c r="F929" s="102"/>
      <c r="G929" s="44"/>
      <c r="H929" s="48"/>
      <c r="I929" s="17"/>
      <c r="J929" s="17"/>
      <c r="K929" s="17"/>
      <c r="L929" s="17"/>
      <c r="M929" s="17"/>
      <c r="N929" s="17"/>
      <c r="O929" s="17"/>
      <c r="P929" s="43"/>
    </row>
    <row r="930" spans="4:16" x14ac:dyDescent="0.2">
      <c r="D930" s="52"/>
      <c r="E930" s="59" t="s">
        <v>14</v>
      </c>
      <c r="F930" s="54"/>
      <c r="G930" s="45">
        <v>7000</v>
      </c>
      <c r="H930" s="20">
        <v>2782</v>
      </c>
      <c r="I930" s="20">
        <v>1744</v>
      </c>
      <c r="J930" s="20">
        <v>3519</v>
      </c>
      <c r="K930" s="20">
        <v>838</v>
      </c>
      <c r="L930" s="20">
        <v>2385</v>
      </c>
      <c r="M930" s="20">
        <v>1745</v>
      </c>
      <c r="N930" s="20">
        <v>2477</v>
      </c>
      <c r="O930" s="20">
        <v>373</v>
      </c>
      <c r="P930" s="61">
        <v>191</v>
      </c>
    </row>
    <row r="931" spans="4:16" x14ac:dyDescent="0.2">
      <c r="D931" s="103" t="s">
        <v>25</v>
      </c>
      <c r="E931" s="24" t="s">
        <v>26</v>
      </c>
      <c r="F931" s="22"/>
      <c r="G931" s="23">
        <v>1780</v>
      </c>
      <c r="H931" s="30">
        <v>673</v>
      </c>
      <c r="I931" s="4">
        <v>450</v>
      </c>
      <c r="J931" s="4">
        <v>885</v>
      </c>
      <c r="K931" s="4">
        <v>175</v>
      </c>
      <c r="L931" s="4">
        <v>591</v>
      </c>
      <c r="M931" s="4">
        <v>466</v>
      </c>
      <c r="N931" s="4">
        <v>650</v>
      </c>
      <c r="O931" s="4">
        <v>111</v>
      </c>
      <c r="P931" s="34">
        <v>54</v>
      </c>
    </row>
    <row r="932" spans="4:16" x14ac:dyDescent="0.2">
      <c r="D932" s="104"/>
      <c r="E932" s="5" t="s">
        <v>27</v>
      </c>
      <c r="F932" s="6"/>
      <c r="G932" s="7">
        <v>1328</v>
      </c>
      <c r="H932" s="8">
        <v>506</v>
      </c>
      <c r="I932" s="1">
        <v>403</v>
      </c>
      <c r="J932" s="1">
        <v>646</v>
      </c>
      <c r="K932" s="1">
        <v>137</v>
      </c>
      <c r="L932" s="1">
        <v>397</v>
      </c>
      <c r="M932" s="1">
        <v>330</v>
      </c>
      <c r="N932" s="1">
        <v>470</v>
      </c>
      <c r="O932" s="1">
        <v>84</v>
      </c>
      <c r="P932" s="13">
        <v>40</v>
      </c>
    </row>
    <row r="933" spans="4:16" x14ac:dyDescent="0.2">
      <c r="D933" s="104"/>
      <c r="E933" s="5" t="s">
        <v>28</v>
      </c>
      <c r="F933" s="6"/>
      <c r="G933" s="7">
        <v>1075</v>
      </c>
      <c r="H933" s="8">
        <v>431</v>
      </c>
      <c r="I933" s="1">
        <v>271</v>
      </c>
      <c r="J933" s="1">
        <v>518</v>
      </c>
      <c r="K933" s="1">
        <v>131</v>
      </c>
      <c r="L933" s="1">
        <v>360</v>
      </c>
      <c r="M933" s="1">
        <v>266</v>
      </c>
      <c r="N933" s="1">
        <v>387</v>
      </c>
      <c r="O933" s="1">
        <v>51</v>
      </c>
      <c r="P933" s="13">
        <v>20</v>
      </c>
    </row>
    <row r="934" spans="4:16" x14ac:dyDescent="0.2">
      <c r="D934" s="104"/>
      <c r="E934" s="5" t="s">
        <v>29</v>
      </c>
      <c r="F934" s="6"/>
      <c r="G934" s="7">
        <v>733</v>
      </c>
      <c r="H934" s="8">
        <v>319</v>
      </c>
      <c r="I934" s="1">
        <v>165</v>
      </c>
      <c r="J934" s="1">
        <v>405</v>
      </c>
      <c r="K934" s="1">
        <v>109</v>
      </c>
      <c r="L934" s="1">
        <v>281</v>
      </c>
      <c r="M934" s="1">
        <v>179</v>
      </c>
      <c r="N934" s="1">
        <v>270</v>
      </c>
      <c r="O934" s="1">
        <v>21</v>
      </c>
      <c r="P934" s="13">
        <v>10</v>
      </c>
    </row>
    <row r="935" spans="4:16" x14ac:dyDescent="0.2">
      <c r="D935" s="104"/>
      <c r="E935" s="5" t="s">
        <v>30</v>
      </c>
      <c r="F935" s="6"/>
      <c r="G935" s="7">
        <v>619</v>
      </c>
      <c r="H935" s="8">
        <v>272</v>
      </c>
      <c r="I935" s="1">
        <v>131</v>
      </c>
      <c r="J935" s="1">
        <v>324</v>
      </c>
      <c r="K935" s="1">
        <v>93</v>
      </c>
      <c r="L935" s="1">
        <v>247</v>
      </c>
      <c r="M935" s="1">
        <v>171</v>
      </c>
      <c r="N935" s="1">
        <v>216</v>
      </c>
      <c r="O935" s="1">
        <v>21</v>
      </c>
      <c r="P935" s="13">
        <v>8</v>
      </c>
    </row>
    <row r="936" spans="4:16" x14ac:dyDescent="0.2">
      <c r="D936" s="104"/>
      <c r="E936" s="5" t="s">
        <v>31</v>
      </c>
      <c r="F936" s="6"/>
      <c r="G936" s="7">
        <v>559</v>
      </c>
      <c r="H936" s="8">
        <v>254</v>
      </c>
      <c r="I936" s="1">
        <v>120</v>
      </c>
      <c r="J936" s="1">
        <v>304</v>
      </c>
      <c r="K936" s="1">
        <v>88</v>
      </c>
      <c r="L936" s="1">
        <v>245</v>
      </c>
      <c r="M936" s="1">
        <v>133</v>
      </c>
      <c r="N936" s="1">
        <v>203</v>
      </c>
      <c r="O936" s="1">
        <v>18</v>
      </c>
      <c r="P936" s="13">
        <v>6</v>
      </c>
    </row>
    <row r="937" spans="4:16" x14ac:dyDescent="0.2">
      <c r="D937" s="104"/>
      <c r="E937" s="5" t="s">
        <v>32</v>
      </c>
      <c r="F937" s="6"/>
      <c r="G937" s="7">
        <v>284</v>
      </c>
      <c r="H937" s="8">
        <v>118</v>
      </c>
      <c r="I937" s="1">
        <v>71</v>
      </c>
      <c r="J937" s="1">
        <v>157</v>
      </c>
      <c r="K937" s="1">
        <v>47</v>
      </c>
      <c r="L937" s="1">
        <v>122</v>
      </c>
      <c r="M937" s="1">
        <v>73</v>
      </c>
      <c r="N937" s="1">
        <v>105</v>
      </c>
      <c r="O937" s="1">
        <v>8</v>
      </c>
      <c r="P937" s="13">
        <v>1</v>
      </c>
    </row>
    <row r="938" spans="4:16" x14ac:dyDescent="0.2">
      <c r="D938" s="104"/>
      <c r="E938" s="5" t="s">
        <v>33</v>
      </c>
      <c r="F938" s="6"/>
      <c r="G938" s="7">
        <v>104</v>
      </c>
      <c r="H938" s="8">
        <v>43</v>
      </c>
      <c r="I938" s="1">
        <v>27</v>
      </c>
      <c r="J938" s="1">
        <v>63</v>
      </c>
      <c r="K938" s="1">
        <v>19</v>
      </c>
      <c r="L938" s="1">
        <v>35</v>
      </c>
      <c r="M938" s="1">
        <v>15</v>
      </c>
      <c r="N938" s="1">
        <v>23</v>
      </c>
      <c r="O938" s="1">
        <v>3</v>
      </c>
      <c r="P938" s="13">
        <v>2</v>
      </c>
    </row>
    <row r="939" spans="4:16" x14ac:dyDescent="0.2">
      <c r="D939" s="103" t="s">
        <v>34</v>
      </c>
      <c r="E939" s="24" t="s">
        <v>35</v>
      </c>
      <c r="F939" s="22"/>
      <c r="G939" s="23">
        <v>206</v>
      </c>
      <c r="H939" s="30">
        <v>92</v>
      </c>
      <c r="I939" s="4">
        <v>28</v>
      </c>
      <c r="J939" s="4">
        <v>110</v>
      </c>
      <c r="K939" s="4">
        <v>22</v>
      </c>
      <c r="L939" s="4">
        <v>91</v>
      </c>
      <c r="M939" s="4">
        <v>46</v>
      </c>
      <c r="N939" s="4">
        <v>60</v>
      </c>
      <c r="O939" s="4">
        <v>4</v>
      </c>
      <c r="P939" s="34">
        <v>3</v>
      </c>
    </row>
    <row r="940" spans="4:16" x14ac:dyDescent="0.2">
      <c r="D940" s="104"/>
      <c r="E940" s="5" t="s">
        <v>36</v>
      </c>
      <c r="F940" s="6"/>
      <c r="G940" s="7">
        <v>218</v>
      </c>
      <c r="H940" s="8">
        <v>90</v>
      </c>
      <c r="I940" s="1">
        <v>29</v>
      </c>
      <c r="J940" s="1">
        <v>116</v>
      </c>
      <c r="K940" s="1">
        <v>26</v>
      </c>
      <c r="L940" s="1">
        <v>86</v>
      </c>
      <c r="M940" s="1">
        <v>44</v>
      </c>
      <c r="N940" s="1">
        <v>76</v>
      </c>
      <c r="O940" s="1">
        <v>5</v>
      </c>
      <c r="P940" s="13">
        <v>3</v>
      </c>
    </row>
    <row r="941" spans="4:16" x14ac:dyDescent="0.2">
      <c r="D941" s="104"/>
      <c r="E941" s="5" t="s">
        <v>37</v>
      </c>
      <c r="F941" s="6"/>
      <c r="G941" s="7">
        <v>218</v>
      </c>
      <c r="H941" s="8">
        <v>95</v>
      </c>
      <c r="I941" s="1">
        <v>43</v>
      </c>
      <c r="J941" s="1">
        <v>113</v>
      </c>
      <c r="K941" s="1">
        <v>33</v>
      </c>
      <c r="L941" s="1">
        <v>86</v>
      </c>
      <c r="M941" s="1">
        <v>44</v>
      </c>
      <c r="N941" s="1">
        <v>62</v>
      </c>
      <c r="O941" s="1">
        <v>7</v>
      </c>
      <c r="P941" s="13">
        <v>1</v>
      </c>
    </row>
    <row r="942" spans="4:16" x14ac:dyDescent="0.2">
      <c r="D942" s="104"/>
      <c r="E942" s="5" t="s">
        <v>38</v>
      </c>
      <c r="F942" s="6"/>
      <c r="G942" s="7">
        <v>313</v>
      </c>
      <c r="H942" s="8">
        <v>138</v>
      </c>
      <c r="I942" s="1">
        <v>58</v>
      </c>
      <c r="J942" s="1">
        <v>172</v>
      </c>
      <c r="K942" s="1">
        <v>35</v>
      </c>
      <c r="L942" s="1">
        <v>128</v>
      </c>
      <c r="M942" s="1">
        <v>72</v>
      </c>
      <c r="N942" s="1">
        <v>98</v>
      </c>
      <c r="O942" s="1">
        <v>9</v>
      </c>
      <c r="P942" s="13">
        <v>2</v>
      </c>
    </row>
    <row r="943" spans="4:16" x14ac:dyDescent="0.2">
      <c r="D943" s="104"/>
      <c r="E943" s="5" t="s">
        <v>39</v>
      </c>
      <c r="F943" s="6"/>
      <c r="G943" s="7">
        <v>306</v>
      </c>
      <c r="H943" s="8">
        <v>131</v>
      </c>
      <c r="I943" s="1">
        <v>66</v>
      </c>
      <c r="J943" s="1">
        <v>158</v>
      </c>
      <c r="K943" s="1">
        <v>54</v>
      </c>
      <c r="L943" s="1">
        <v>122</v>
      </c>
      <c r="M943" s="1">
        <v>74</v>
      </c>
      <c r="N943" s="1">
        <v>105</v>
      </c>
      <c r="O943" s="1">
        <v>10</v>
      </c>
      <c r="P943" s="13">
        <v>8</v>
      </c>
    </row>
    <row r="944" spans="4:16" x14ac:dyDescent="0.2">
      <c r="D944" s="104"/>
      <c r="E944" s="5" t="s">
        <v>40</v>
      </c>
      <c r="F944" s="6"/>
      <c r="G944" s="7">
        <v>323</v>
      </c>
      <c r="H944" s="8">
        <v>139</v>
      </c>
      <c r="I944" s="1">
        <v>66</v>
      </c>
      <c r="J944" s="1">
        <v>179</v>
      </c>
      <c r="K944" s="1">
        <v>57</v>
      </c>
      <c r="L944" s="1">
        <v>124</v>
      </c>
      <c r="M944" s="1">
        <v>83</v>
      </c>
      <c r="N944" s="1">
        <v>111</v>
      </c>
      <c r="O944" s="1">
        <v>14</v>
      </c>
      <c r="P944" s="13">
        <v>2</v>
      </c>
    </row>
    <row r="945" spans="4:16" x14ac:dyDescent="0.2">
      <c r="D945" s="104"/>
      <c r="E945" s="5" t="s">
        <v>41</v>
      </c>
      <c r="F945" s="6"/>
      <c r="G945" s="7">
        <v>260</v>
      </c>
      <c r="H945" s="8">
        <v>118</v>
      </c>
      <c r="I945" s="1">
        <v>57</v>
      </c>
      <c r="J945" s="1">
        <v>146</v>
      </c>
      <c r="K945" s="1">
        <v>43</v>
      </c>
      <c r="L945" s="1">
        <v>112</v>
      </c>
      <c r="M945" s="1">
        <v>65</v>
      </c>
      <c r="N945" s="1">
        <v>82</v>
      </c>
      <c r="O945" s="1">
        <v>12</v>
      </c>
      <c r="P945" s="13">
        <v>2</v>
      </c>
    </row>
    <row r="946" spans="4:16" x14ac:dyDescent="0.2">
      <c r="D946" s="104"/>
      <c r="E946" s="5" t="s">
        <v>42</v>
      </c>
      <c r="F946" s="6"/>
      <c r="G946" s="7">
        <v>258</v>
      </c>
      <c r="H946" s="8">
        <v>119</v>
      </c>
      <c r="I946" s="1">
        <v>68</v>
      </c>
      <c r="J946" s="1">
        <v>140</v>
      </c>
      <c r="K946" s="1">
        <v>45</v>
      </c>
      <c r="L946" s="1">
        <v>81</v>
      </c>
      <c r="M946" s="1">
        <v>61</v>
      </c>
      <c r="N946" s="1">
        <v>96</v>
      </c>
      <c r="O946" s="1">
        <v>6</v>
      </c>
      <c r="P946" s="13">
        <v>4</v>
      </c>
    </row>
    <row r="947" spans="4:16" x14ac:dyDescent="0.2">
      <c r="D947" s="104"/>
      <c r="E947" s="5" t="s">
        <v>43</v>
      </c>
      <c r="F947" s="6"/>
      <c r="G947" s="7">
        <v>258</v>
      </c>
      <c r="H947" s="8">
        <v>106</v>
      </c>
      <c r="I947" s="1">
        <v>72</v>
      </c>
      <c r="J947" s="1">
        <v>138</v>
      </c>
      <c r="K947" s="1">
        <v>39</v>
      </c>
      <c r="L947" s="1">
        <v>87</v>
      </c>
      <c r="M947" s="1">
        <v>61</v>
      </c>
      <c r="N947" s="1">
        <v>90</v>
      </c>
      <c r="O947" s="1">
        <v>8</v>
      </c>
      <c r="P947" s="13">
        <v>6</v>
      </c>
    </row>
    <row r="948" spans="4:16" x14ac:dyDescent="0.2">
      <c r="D948" s="104"/>
      <c r="E948" s="5" t="s">
        <v>44</v>
      </c>
      <c r="F948" s="6"/>
      <c r="G948" s="7">
        <v>336</v>
      </c>
      <c r="H948" s="8">
        <v>155</v>
      </c>
      <c r="I948" s="1">
        <v>91</v>
      </c>
      <c r="J948" s="1">
        <v>169</v>
      </c>
      <c r="K948" s="1">
        <v>58</v>
      </c>
      <c r="L948" s="1">
        <v>95</v>
      </c>
      <c r="M948" s="1">
        <v>76</v>
      </c>
      <c r="N948" s="1">
        <v>112</v>
      </c>
      <c r="O948" s="1">
        <v>16</v>
      </c>
      <c r="P948" s="13">
        <v>8</v>
      </c>
    </row>
    <row r="949" spans="4:16" x14ac:dyDescent="0.2">
      <c r="D949" s="104"/>
      <c r="E949" s="5" t="s">
        <v>45</v>
      </c>
      <c r="F949" s="6"/>
      <c r="G949" s="7">
        <v>259</v>
      </c>
      <c r="H949" s="8">
        <v>93</v>
      </c>
      <c r="I949" s="1">
        <v>71</v>
      </c>
      <c r="J949" s="1">
        <v>110</v>
      </c>
      <c r="K949" s="1">
        <v>32</v>
      </c>
      <c r="L949" s="1">
        <v>64</v>
      </c>
      <c r="M949" s="1">
        <v>52</v>
      </c>
      <c r="N949" s="1">
        <v>71</v>
      </c>
      <c r="O949" s="1">
        <v>18</v>
      </c>
      <c r="P949" s="13">
        <v>12</v>
      </c>
    </row>
    <row r="950" spans="4:16" x14ac:dyDescent="0.2">
      <c r="D950" s="104"/>
      <c r="E950" s="5" t="s">
        <v>46</v>
      </c>
      <c r="F950" s="6"/>
      <c r="G950" s="7">
        <v>171</v>
      </c>
      <c r="H950" s="8">
        <v>74</v>
      </c>
      <c r="I950" s="1">
        <v>49</v>
      </c>
      <c r="J950" s="1">
        <v>74</v>
      </c>
      <c r="K950" s="1">
        <v>26</v>
      </c>
      <c r="L950" s="1">
        <v>40</v>
      </c>
      <c r="M950" s="1">
        <v>28</v>
      </c>
      <c r="N950" s="1">
        <v>40</v>
      </c>
      <c r="O950" s="1">
        <v>8</v>
      </c>
      <c r="P950" s="13">
        <v>11</v>
      </c>
    </row>
    <row r="951" spans="4:16" x14ac:dyDescent="0.2">
      <c r="D951" s="104"/>
      <c r="E951" s="5" t="s">
        <v>47</v>
      </c>
      <c r="F951" s="6"/>
      <c r="G951" s="7">
        <v>158</v>
      </c>
      <c r="H951" s="8">
        <v>49</v>
      </c>
      <c r="I951" s="1">
        <v>58</v>
      </c>
      <c r="J951" s="1">
        <v>65</v>
      </c>
      <c r="K951" s="1">
        <v>14</v>
      </c>
      <c r="L951" s="1">
        <v>26</v>
      </c>
      <c r="M951" s="1">
        <v>21</v>
      </c>
      <c r="N951" s="1">
        <v>44</v>
      </c>
      <c r="O951" s="1">
        <v>14</v>
      </c>
      <c r="P951" s="13">
        <v>9</v>
      </c>
    </row>
    <row r="952" spans="4:16" x14ac:dyDescent="0.2">
      <c r="D952" s="104"/>
      <c r="E952" s="5" t="s">
        <v>48</v>
      </c>
      <c r="F952" s="6"/>
      <c r="G952" s="7">
        <v>62</v>
      </c>
      <c r="H952" s="8">
        <v>20</v>
      </c>
      <c r="I952" s="1">
        <v>18</v>
      </c>
      <c r="J952" s="1">
        <v>20</v>
      </c>
      <c r="K952" s="1">
        <v>7</v>
      </c>
      <c r="L952" s="1">
        <v>9</v>
      </c>
      <c r="M952" s="1">
        <v>11</v>
      </c>
      <c r="N952" s="1">
        <v>11</v>
      </c>
      <c r="O952" s="1">
        <v>11</v>
      </c>
      <c r="P952" s="13">
        <v>5</v>
      </c>
    </row>
    <row r="953" spans="4:16" x14ac:dyDescent="0.2">
      <c r="D953" s="104"/>
      <c r="E953" s="5" t="s">
        <v>49</v>
      </c>
      <c r="F953" s="6"/>
      <c r="G953" s="7">
        <v>13</v>
      </c>
      <c r="H953" s="8">
        <v>3</v>
      </c>
      <c r="I953" s="1">
        <v>2</v>
      </c>
      <c r="J953" s="1">
        <v>4</v>
      </c>
      <c r="K953" s="1">
        <v>0</v>
      </c>
      <c r="L953" s="1">
        <v>0</v>
      </c>
      <c r="M953" s="1">
        <v>1</v>
      </c>
      <c r="N953" s="1">
        <v>1</v>
      </c>
      <c r="O953" s="1">
        <v>5</v>
      </c>
      <c r="P953" s="13">
        <v>1</v>
      </c>
    </row>
    <row r="954" spans="4:16" x14ac:dyDescent="0.2">
      <c r="D954" s="103" t="s">
        <v>50</v>
      </c>
      <c r="E954" s="24" t="s">
        <v>35</v>
      </c>
      <c r="F954" s="22"/>
      <c r="G954" s="23">
        <v>174</v>
      </c>
      <c r="H954" s="30">
        <v>75</v>
      </c>
      <c r="I954" s="4">
        <v>26</v>
      </c>
      <c r="J954" s="4">
        <v>97</v>
      </c>
      <c r="K954" s="4">
        <v>10</v>
      </c>
      <c r="L954" s="4">
        <v>71</v>
      </c>
      <c r="M954" s="4">
        <v>46</v>
      </c>
      <c r="N954" s="4">
        <v>61</v>
      </c>
      <c r="O954" s="4">
        <v>8</v>
      </c>
      <c r="P954" s="34">
        <v>7</v>
      </c>
    </row>
    <row r="955" spans="4:16" x14ac:dyDescent="0.2">
      <c r="D955" s="104"/>
      <c r="E955" s="5" t="s">
        <v>36</v>
      </c>
      <c r="F955" s="6"/>
      <c r="G955" s="7">
        <v>233</v>
      </c>
      <c r="H955" s="8">
        <v>97</v>
      </c>
      <c r="I955" s="1">
        <v>37</v>
      </c>
      <c r="J955" s="1">
        <v>122</v>
      </c>
      <c r="K955" s="1">
        <v>24</v>
      </c>
      <c r="L955" s="1">
        <v>112</v>
      </c>
      <c r="M955" s="1">
        <v>79</v>
      </c>
      <c r="N955" s="1">
        <v>88</v>
      </c>
      <c r="O955" s="1">
        <v>14</v>
      </c>
      <c r="P955" s="13">
        <v>4</v>
      </c>
    </row>
    <row r="956" spans="4:16" x14ac:dyDescent="0.2">
      <c r="D956" s="104"/>
      <c r="E956" s="5" t="s">
        <v>37</v>
      </c>
      <c r="F956" s="6"/>
      <c r="G956" s="7">
        <v>199</v>
      </c>
      <c r="H956" s="8">
        <v>81</v>
      </c>
      <c r="I956" s="1">
        <v>41</v>
      </c>
      <c r="J956" s="1">
        <v>107</v>
      </c>
      <c r="K956" s="1">
        <v>21</v>
      </c>
      <c r="L956" s="1">
        <v>82</v>
      </c>
      <c r="M956" s="1">
        <v>51</v>
      </c>
      <c r="N956" s="1">
        <v>73</v>
      </c>
      <c r="O956" s="1">
        <v>6</v>
      </c>
      <c r="P956" s="13">
        <v>5</v>
      </c>
    </row>
    <row r="957" spans="4:16" x14ac:dyDescent="0.2">
      <c r="D957" s="104"/>
      <c r="E957" s="5" t="s">
        <v>38</v>
      </c>
      <c r="F957" s="6"/>
      <c r="G957" s="7">
        <v>319</v>
      </c>
      <c r="H957" s="8">
        <v>135</v>
      </c>
      <c r="I957" s="1">
        <v>73</v>
      </c>
      <c r="J957" s="1">
        <v>171</v>
      </c>
      <c r="K957" s="1">
        <v>41</v>
      </c>
      <c r="L957" s="1">
        <v>143</v>
      </c>
      <c r="M957" s="1">
        <v>104</v>
      </c>
      <c r="N957" s="1">
        <v>150</v>
      </c>
      <c r="O957" s="1">
        <v>7</v>
      </c>
      <c r="P957" s="13">
        <v>1</v>
      </c>
    </row>
    <row r="958" spans="4:16" x14ac:dyDescent="0.2">
      <c r="D958" s="104"/>
      <c r="E958" s="5" t="s">
        <v>39</v>
      </c>
      <c r="F958" s="6"/>
      <c r="G958" s="7">
        <v>269</v>
      </c>
      <c r="H958" s="8">
        <v>109</v>
      </c>
      <c r="I958" s="1">
        <v>50</v>
      </c>
      <c r="J958" s="1">
        <v>140</v>
      </c>
      <c r="K958" s="1">
        <v>33</v>
      </c>
      <c r="L958" s="1">
        <v>119</v>
      </c>
      <c r="M958" s="1">
        <v>83</v>
      </c>
      <c r="N958" s="1">
        <v>125</v>
      </c>
      <c r="O958" s="1">
        <v>7</v>
      </c>
      <c r="P958" s="13">
        <v>5</v>
      </c>
    </row>
    <row r="959" spans="4:16" x14ac:dyDescent="0.2">
      <c r="D959" s="104"/>
      <c r="E959" s="5" t="s">
        <v>40</v>
      </c>
      <c r="F959" s="6"/>
      <c r="G959" s="7">
        <v>348</v>
      </c>
      <c r="H959" s="8">
        <v>144</v>
      </c>
      <c r="I959" s="1">
        <v>82</v>
      </c>
      <c r="J959" s="1">
        <v>209</v>
      </c>
      <c r="K959" s="1">
        <v>40</v>
      </c>
      <c r="L959" s="1">
        <v>153</v>
      </c>
      <c r="M959" s="1">
        <v>139</v>
      </c>
      <c r="N959" s="1">
        <v>180</v>
      </c>
      <c r="O959" s="1">
        <v>11</v>
      </c>
      <c r="P959" s="13">
        <v>3</v>
      </c>
    </row>
    <row r="960" spans="4:16" x14ac:dyDescent="0.2">
      <c r="D960" s="104"/>
      <c r="E960" s="5" t="s">
        <v>41</v>
      </c>
      <c r="F960" s="6"/>
      <c r="G960" s="7">
        <v>282</v>
      </c>
      <c r="H960" s="8">
        <v>115</v>
      </c>
      <c r="I960" s="1">
        <v>71</v>
      </c>
      <c r="J960" s="1">
        <v>169</v>
      </c>
      <c r="K960" s="1">
        <v>27</v>
      </c>
      <c r="L960" s="1">
        <v>116</v>
      </c>
      <c r="M960" s="1">
        <v>97</v>
      </c>
      <c r="N960" s="1">
        <v>133</v>
      </c>
      <c r="O960" s="1">
        <v>10</v>
      </c>
      <c r="P960" s="13">
        <v>6</v>
      </c>
    </row>
    <row r="961" spans="2:16" x14ac:dyDescent="0.2">
      <c r="D961" s="104"/>
      <c r="E961" s="5" t="s">
        <v>42</v>
      </c>
      <c r="F961" s="6"/>
      <c r="G961" s="7">
        <v>242</v>
      </c>
      <c r="H961" s="8">
        <v>98</v>
      </c>
      <c r="I961" s="1">
        <v>70</v>
      </c>
      <c r="J961" s="1">
        <v>131</v>
      </c>
      <c r="K961" s="1">
        <v>32</v>
      </c>
      <c r="L961" s="1">
        <v>90</v>
      </c>
      <c r="M961" s="1">
        <v>84</v>
      </c>
      <c r="N961" s="1">
        <v>119</v>
      </c>
      <c r="O961" s="1">
        <v>15</v>
      </c>
      <c r="P961" s="13">
        <v>7</v>
      </c>
    </row>
    <row r="962" spans="2:16" x14ac:dyDescent="0.2">
      <c r="D962" s="104"/>
      <c r="E962" s="5" t="s">
        <v>43</v>
      </c>
      <c r="F962" s="6"/>
      <c r="G962" s="7">
        <v>263</v>
      </c>
      <c r="H962" s="8">
        <v>102</v>
      </c>
      <c r="I962" s="1">
        <v>80</v>
      </c>
      <c r="J962" s="1">
        <v>150</v>
      </c>
      <c r="K962" s="1">
        <v>21</v>
      </c>
      <c r="L962" s="1">
        <v>87</v>
      </c>
      <c r="M962" s="1">
        <v>68</v>
      </c>
      <c r="N962" s="1">
        <v>110</v>
      </c>
      <c r="O962" s="1">
        <v>11</v>
      </c>
      <c r="P962" s="13">
        <v>5</v>
      </c>
    </row>
    <row r="963" spans="2:16" x14ac:dyDescent="0.2">
      <c r="D963" s="104"/>
      <c r="E963" s="5" t="s">
        <v>44</v>
      </c>
      <c r="F963" s="6"/>
      <c r="G963" s="7">
        <v>364</v>
      </c>
      <c r="H963" s="8">
        <v>128</v>
      </c>
      <c r="I963" s="1">
        <v>112</v>
      </c>
      <c r="J963" s="1">
        <v>168</v>
      </c>
      <c r="K963" s="1">
        <v>33</v>
      </c>
      <c r="L963" s="1">
        <v>102</v>
      </c>
      <c r="M963" s="1">
        <v>95</v>
      </c>
      <c r="N963" s="1">
        <v>125</v>
      </c>
      <c r="O963" s="1">
        <v>26</v>
      </c>
      <c r="P963" s="13">
        <v>12</v>
      </c>
    </row>
    <row r="964" spans="2:16" x14ac:dyDescent="0.2">
      <c r="D964" s="104"/>
      <c r="E964" s="5" t="s">
        <v>45</v>
      </c>
      <c r="F964" s="6"/>
      <c r="G964" s="7">
        <v>324</v>
      </c>
      <c r="H964" s="8">
        <v>106</v>
      </c>
      <c r="I964" s="1">
        <v>118</v>
      </c>
      <c r="J964" s="1">
        <v>131</v>
      </c>
      <c r="K964" s="1">
        <v>32</v>
      </c>
      <c r="L964" s="1">
        <v>81</v>
      </c>
      <c r="M964" s="1">
        <v>83</v>
      </c>
      <c r="N964" s="1">
        <v>106</v>
      </c>
      <c r="O964" s="1">
        <v>30</v>
      </c>
      <c r="P964" s="13">
        <v>10</v>
      </c>
    </row>
    <row r="965" spans="2:16" x14ac:dyDescent="0.2">
      <c r="D965" s="104"/>
      <c r="E965" s="5" t="s">
        <v>46</v>
      </c>
      <c r="F965" s="6"/>
      <c r="G965" s="7">
        <v>192</v>
      </c>
      <c r="H965" s="8">
        <v>60</v>
      </c>
      <c r="I965" s="1">
        <v>70</v>
      </c>
      <c r="J965" s="1">
        <v>71</v>
      </c>
      <c r="K965" s="1">
        <v>11</v>
      </c>
      <c r="L965" s="1">
        <v>24</v>
      </c>
      <c r="M965" s="1">
        <v>20</v>
      </c>
      <c r="N965" s="1">
        <v>40</v>
      </c>
      <c r="O965" s="1">
        <v>19</v>
      </c>
      <c r="P965" s="13">
        <v>16</v>
      </c>
    </row>
    <row r="966" spans="2:16" x14ac:dyDescent="0.2">
      <c r="D966" s="104"/>
      <c r="E966" s="5" t="s">
        <v>47</v>
      </c>
      <c r="F966" s="6"/>
      <c r="G966" s="7">
        <v>288</v>
      </c>
      <c r="H966" s="8">
        <v>73</v>
      </c>
      <c r="I966" s="1">
        <v>95</v>
      </c>
      <c r="J966" s="1">
        <v>90</v>
      </c>
      <c r="K966" s="1">
        <v>18</v>
      </c>
      <c r="L966" s="1">
        <v>42</v>
      </c>
      <c r="M966" s="1">
        <v>42</v>
      </c>
      <c r="N966" s="1">
        <v>76</v>
      </c>
      <c r="O966" s="1">
        <v>39</v>
      </c>
      <c r="P966" s="13">
        <v>20</v>
      </c>
    </row>
    <row r="967" spans="2:16" x14ac:dyDescent="0.2">
      <c r="D967" s="104"/>
      <c r="E967" s="5" t="s">
        <v>48</v>
      </c>
      <c r="F967" s="6"/>
      <c r="G967" s="7">
        <v>114</v>
      </c>
      <c r="H967" s="8">
        <v>33</v>
      </c>
      <c r="I967" s="1">
        <v>33</v>
      </c>
      <c r="J967" s="1">
        <v>44</v>
      </c>
      <c r="K967" s="1">
        <v>4</v>
      </c>
      <c r="L967" s="1">
        <v>11</v>
      </c>
      <c r="M967" s="1">
        <v>14</v>
      </c>
      <c r="N967" s="1">
        <v>28</v>
      </c>
      <c r="O967" s="1">
        <v>17</v>
      </c>
      <c r="P967" s="13">
        <v>8</v>
      </c>
    </row>
    <row r="968" spans="2:16" x14ac:dyDescent="0.2">
      <c r="D968" s="105"/>
      <c r="E968" s="55" t="s">
        <v>49</v>
      </c>
      <c r="F968" s="58"/>
      <c r="G968" s="53">
        <v>30</v>
      </c>
      <c r="H968" s="66">
        <v>4</v>
      </c>
      <c r="I968" s="26">
        <v>10</v>
      </c>
      <c r="J968" s="26">
        <v>5</v>
      </c>
      <c r="K968" s="26">
        <v>0</v>
      </c>
      <c r="L968" s="26">
        <v>1</v>
      </c>
      <c r="M968" s="26">
        <v>1</v>
      </c>
      <c r="N968" s="26">
        <v>4</v>
      </c>
      <c r="O968" s="26">
        <v>6</v>
      </c>
      <c r="P968" s="70">
        <v>5</v>
      </c>
    </row>
    <row r="970" spans="2:16" x14ac:dyDescent="0.2">
      <c r="B970" s="47" t="str">
        <f xml:space="preserve"> HYPERLINK("#'目次'!B28", "[22]")</f>
        <v>[22]</v>
      </c>
      <c r="C970" s="31" t="s">
        <v>241</v>
      </c>
    </row>
    <row r="973" spans="2:16" x14ac:dyDescent="0.2">
      <c r="C973" s="31" t="s">
        <v>13</v>
      </c>
    </row>
    <row r="974" spans="2:16" ht="36" x14ac:dyDescent="0.2">
      <c r="D974" s="99"/>
      <c r="E974" s="100"/>
      <c r="F974" s="100"/>
      <c r="G974" s="41" t="s">
        <v>14</v>
      </c>
      <c r="H974" s="42" t="s">
        <v>242</v>
      </c>
      <c r="I974" s="16" t="s">
        <v>243</v>
      </c>
      <c r="J974" s="16" t="s">
        <v>244</v>
      </c>
      <c r="K974" s="46" t="s">
        <v>24</v>
      </c>
    </row>
    <row r="975" spans="2:16" x14ac:dyDescent="0.2">
      <c r="D975" s="101"/>
      <c r="E975" s="102"/>
      <c r="F975" s="102"/>
      <c r="G975" s="44"/>
      <c r="H975" s="48"/>
      <c r="I975" s="17"/>
      <c r="J975" s="17"/>
      <c r="K975" s="43"/>
    </row>
    <row r="976" spans="2:16" x14ac:dyDescent="0.2">
      <c r="D976" s="52"/>
      <c r="E976" s="59" t="s">
        <v>14</v>
      </c>
      <c r="F976" s="54"/>
      <c r="G976" s="45">
        <v>7000</v>
      </c>
      <c r="H976" s="20">
        <v>1039</v>
      </c>
      <c r="I976" s="20">
        <v>1785</v>
      </c>
      <c r="J976" s="20">
        <v>4159</v>
      </c>
      <c r="K976" s="61">
        <v>17</v>
      </c>
    </row>
    <row r="977" spans="4:11" x14ac:dyDescent="0.2">
      <c r="D977" s="103" t="s">
        <v>25</v>
      </c>
      <c r="E977" s="24" t="s">
        <v>26</v>
      </c>
      <c r="F977" s="22"/>
      <c r="G977" s="23">
        <v>1780</v>
      </c>
      <c r="H977" s="30">
        <v>135</v>
      </c>
      <c r="I977" s="4">
        <v>390</v>
      </c>
      <c r="J977" s="4">
        <v>1250</v>
      </c>
      <c r="K977" s="34">
        <v>5</v>
      </c>
    </row>
    <row r="978" spans="4:11" x14ac:dyDescent="0.2">
      <c r="D978" s="104"/>
      <c r="E978" s="5" t="s">
        <v>27</v>
      </c>
      <c r="F978" s="6"/>
      <c r="G978" s="7">
        <v>1328</v>
      </c>
      <c r="H978" s="8">
        <v>125</v>
      </c>
      <c r="I978" s="1">
        <v>314</v>
      </c>
      <c r="J978" s="1">
        <v>885</v>
      </c>
      <c r="K978" s="13">
        <v>4</v>
      </c>
    </row>
    <row r="979" spans="4:11" x14ac:dyDescent="0.2">
      <c r="D979" s="104"/>
      <c r="E979" s="5" t="s">
        <v>28</v>
      </c>
      <c r="F979" s="6"/>
      <c r="G979" s="7">
        <v>1075</v>
      </c>
      <c r="H979" s="8">
        <v>155</v>
      </c>
      <c r="I979" s="1">
        <v>277</v>
      </c>
      <c r="J979" s="1">
        <v>641</v>
      </c>
      <c r="K979" s="13">
        <v>2</v>
      </c>
    </row>
    <row r="980" spans="4:11" x14ac:dyDescent="0.2">
      <c r="D980" s="104"/>
      <c r="E980" s="5" t="s">
        <v>29</v>
      </c>
      <c r="F980" s="6"/>
      <c r="G980" s="7">
        <v>733</v>
      </c>
      <c r="H980" s="8">
        <v>137</v>
      </c>
      <c r="I980" s="1">
        <v>206</v>
      </c>
      <c r="J980" s="1">
        <v>389</v>
      </c>
      <c r="K980" s="13">
        <v>1</v>
      </c>
    </row>
    <row r="981" spans="4:11" x14ac:dyDescent="0.2">
      <c r="D981" s="104"/>
      <c r="E981" s="5" t="s">
        <v>30</v>
      </c>
      <c r="F981" s="6"/>
      <c r="G981" s="7">
        <v>619</v>
      </c>
      <c r="H981" s="8">
        <v>128</v>
      </c>
      <c r="I981" s="1">
        <v>198</v>
      </c>
      <c r="J981" s="1">
        <v>292</v>
      </c>
      <c r="K981" s="13">
        <v>1</v>
      </c>
    </row>
    <row r="982" spans="4:11" x14ac:dyDescent="0.2">
      <c r="D982" s="104"/>
      <c r="E982" s="5" t="s">
        <v>31</v>
      </c>
      <c r="F982" s="6"/>
      <c r="G982" s="7">
        <v>559</v>
      </c>
      <c r="H982" s="8">
        <v>160</v>
      </c>
      <c r="I982" s="1">
        <v>166</v>
      </c>
      <c r="J982" s="1">
        <v>233</v>
      </c>
      <c r="K982" s="13">
        <v>0</v>
      </c>
    </row>
    <row r="983" spans="4:11" x14ac:dyDescent="0.2">
      <c r="D983" s="104"/>
      <c r="E983" s="5" t="s">
        <v>32</v>
      </c>
      <c r="F983" s="6"/>
      <c r="G983" s="7">
        <v>284</v>
      </c>
      <c r="H983" s="8">
        <v>92</v>
      </c>
      <c r="I983" s="1">
        <v>92</v>
      </c>
      <c r="J983" s="1">
        <v>100</v>
      </c>
      <c r="K983" s="13">
        <v>0</v>
      </c>
    </row>
    <row r="984" spans="4:11" x14ac:dyDescent="0.2">
      <c r="D984" s="104"/>
      <c r="E984" s="5" t="s">
        <v>33</v>
      </c>
      <c r="F984" s="6"/>
      <c r="G984" s="7">
        <v>104</v>
      </c>
      <c r="H984" s="8">
        <v>53</v>
      </c>
      <c r="I984" s="1">
        <v>23</v>
      </c>
      <c r="J984" s="1">
        <v>27</v>
      </c>
      <c r="K984" s="13">
        <v>1</v>
      </c>
    </row>
    <row r="985" spans="4:11" x14ac:dyDescent="0.2">
      <c r="D985" s="103" t="s">
        <v>34</v>
      </c>
      <c r="E985" s="24" t="s">
        <v>35</v>
      </c>
      <c r="F985" s="22"/>
      <c r="G985" s="23">
        <v>206</v>
      </c>
      <c r="H985" s="30">
        <v>27</v>
      </c>
      <c r="I985" s="4">
        <v>34</v>
      </c>
      <c r="J985" s="4">
        <v>145</v>
      </c>
      <c r="K985" s="34">
        <v>0</v>
      </c>
    </row>
    <row r="986" spans="4:11" x14ac:dyDescent="0.2">
      <c r="D986" s="104"/>
      <c r="E986" s="5" t="s">
        <v>36</v>
      </c>
      <c r="F986" s="6"/>
      <c r="G986" s="7">
        <v>218</v>
      </c>
      <c r="H986" s="8">
        <v>37</v>
      </c>
      <c r="I986" s="1">
        <v>55</v>
      </c>
      <c r="J986" s="1">
        <v>126</v>
      </c>
      <c r="K986" s="13">
        <v>0</v>
      </c>
    </row>
    <row r="987" spans="4:11" x14ac:dyDescent="0.2">
      <c r="D987" s="104"/>
      <c r="E987" s="5" t="s">
        <v>37</v>
      </c>
      <c r="F987" s="6"/>
      <c r="G987" s="7">
        <v>218</v>
      </c>
      <c r="H987" s="8">
        <v>44</v>
      </c>
      <c r="I987" s="1">
        <v>55</v>
      </c>
      <c r="J987" s="1">
        <v>119</v>
      </c>
      <c r="K987" s="13">
        <v>0</v>
      </c>
    </row>
    <row r="988" spans="4:11" x14ac:dyDescent="0.2">
      <c r="D988" s="104"/>
      <c r="E988" s="5" t="s">
        <v>38</v>
      </c>
      <c r="F988" s="6"/>
      <c r="G988" s="7">
        <v>313</v>
      </c>
      <c r="H988" s="8">
        <v>82</v>
      </c>
      <c r="I988" s="1">
        <v>67</v>
      </c>
      <c r="J988" s="1">
        <v>164</v>
      </c>
      <c r="K988" s="13">
        <v>0</v>
      </c>
    </row>
    <row r="989" spans="4:11" x14ac:dyDescent="0.2">
      <c r="D989" s="104"/>
      <c r="E989" s="5" t="s">
        <v>39</v>
      </c>
      <c r="F989" s="6"/>
      <c r="G989" s="7">
        <v>306</v>
      </c>
      <c r="H989" s="8">
        <v>67</v>
      </c>
      <c r="I989" s="1">
        <v>83</v>
      </c>
      <c r="J989" s="1">
        <v>156</v>
      </c>
      <c r="K989" s="13">
        <v>0</v>
      </c>
    </row>
    <row r="990" spans="4:11" x14ac:dyDescent="0.2">
      <c r="D990" s="104"/>
      <c r="E990" s="5" t="s">
        <v>40</v>
      </c>
      <c r="F990" s="6"/>
      <c r="G990" s="7">
        <v>323</v>
      </c>
      <c r="H990" s="8">
        <v>71</v>
      </c>
      <c r="I990" s="1">
        <v>95</v>
      </c>
      <c r="J990" s="1">
        <v>157</v>
      </c>
      <c r="K990" s="13">
        <v>0</v>
      </c>
    </row>
    <row r="991" spans="4:11" x14ac:dyDescent="0.2">
      <c r="D991" s="104"/>
      <c r="E991" s="5" t="s">
        <v>41</v>
      </c>
      <c r="F991" s="6"/>
      <c r="G991" s="7">
        <v>260</v>
      </c>
      <c r="H991" s="8">
        <v>47</v>
      </c>
      <c r="I991" s="1">
        <v>102</v>
      </c>
      <c r="J991" s="1">
        <v>111</v>
      </c>
      <c r="K991" s="13">
        <v>0</v>
      </c>
    </row>
    <row r="992" spans="4:11" x14ac:dyDescent="0.2">
      <c r="D992" s="104"/>
      <c r="E992" s="5" t="s">
        <v>42</v>
      </c>
      <c r="F992" s="6"/>
      <c r="G992" s="7">
        <v>258</v>
      </c>
      <c r="H992" s="8">
        <v>55</v>
      </c>
      <c r="I992" s="1">
        <v>75</v>
      </c>
      <c r="J992" s="1">
        <v>128</v>
      </c>
      <c r="K992" s="13">
        <v>0</v>
      </c>
    </row>
    <row r="993" spans="4:11" x14ac:dyDescent="0.2">
      <c r="D993" s="104"/>
      <c r="E993" s="5" t="s">
        <v>43</v>
      </c>
      <c r="F993" s="6"/>
      <c r="G993" s="7">
        <v>258</v>
      </c>
      <c r="H993" s="8">
        <v>59</v>
      </c>
      <c r="I993" s="1">
        <v>79</v>
      </c>
      <c r="J993" s="1">
        <v>120</v>
      </c>
      <c r="K993" s="13">
        <v>0</v>
      </c>
    </row>
    <row r="994" spans="4:11" x14ac:dyDescent="0.2">
      <c r="D994" s="104"/>
      <c r="E994" s="5" t="s">
        <v>44</v>
      </c>
      <c r="F994" s="6"/>
      <c r="G994" s="7">
        <v>336</v>
      </c>
      <c r="H994" s="8">
        <v>73</v>
      </c>
      <c r="I994" s="1">
        <v>105</v>
      </c>
      <c r="J994" s="1">
        <v>158</v>
      </c>
      <c r="K994" s="13">
        <v>0</v>
      </c>
    </row>
    <row r="995" spans="4:11" x14ac:dyDescent="0.2">
      <c r="D995" s="104"/>
      <c r="E995" s="5" t="s">
        <v>45</v>
      </c>
      <c r="F995" s="6"/>
      <c r="G995" s="7">
        <v>259</v>
      </c>
      <c r="H995" s="8">
        <v>46</v>
      </c>
      <c r="I995" s="1">
        <v>67</v>
      </c>
      <c r="J995" s="1">
        <v>144</v>
      </c>
      <c r="K995" s="13">
        <v>2</v>
      </c>
    </row>
    <row r="996" spans="4:11" x14ac:dyDescent="0.2">
      <c r="D996" s="104"/>
      <c r="E996" s="5" t="s">
        <v>46</v>
      </c>
      <c r="F996" s="6"/>
      <c r="G996" s="7">
        <v>171</v>
      </c>
      <c r="H996" s="8">
        <v>39</v>
      </c>
      <c r="I996" s="1">
        <v>50</v>
      </c>
      <c r="J996" s="1">
        <v>81</v>
      </c>
      <c r="K996" s="13">
        <v>1</v>
      </c>
    </row>
    <row r="997" spans="4:11" x14ac:dyDescent="0.2">
      <c r="D997" s="104"/>
      <c r="E997" s="5" t="s">
        <v>47</v>
      </c>
      <c r="F997" s="6"/>
      <c r="G997" s="7">
        <v>158</v>
      </c>
      <c r="H997" s="8">
        <v>29</v>
      </c>
      <c r="I997" s="1">
        <v>43</v>
      </c>
      <c r="J997" s="1">
        <v>84</v>
      </c>
      <c r="K997" s="13">
        <v>2</v>
      </c>
    </row>
    <row r="998" spans="4:11" x14ac:dyDescent="0.2">
      <c r="D998" s="104"/>
      <c r="E998" s="5" t="s">
        <v>48</v>
      </c>
      <c r="F998" s="6"/>
      <c r="G998" s="7">
        <v>62</v>
      </c>
      <c r="H998" s="8">
        <v>7</v>
      </c>
      <c r="I998" s="1">
        <v>18</v>
      </c>
      <c r="J998" s="1">
        <v>36</v>
      </c>
      <c r="K998" s="13">
        <v>1</v>
      </c>
    </row>
    <row r="999" spans="4:11" x14ac:dyDescent="0.2">
      <c r="D999" s="104"/>
      <c r="E999" s="5" t="s">
        <v>49</v>
      </c>
      <c r="F999" s="6"/>
      <c r="G999" s="7">
        <v>13</v>
      </c>
      <c r="H999" s="8">
        <v>1</v>
      </c>
      <c r="I999" s="1">
        <v>1</v>
      </c>
      <c r="J999" s="1">
        <v>11</v>
      </c>
      <c r="K999" s="13">
        <v>0</v>
      </c>
    </row>
    <row r="1000" spans="4:11" x14ac:dyDescent="0.2">
      <c r="D1000" s="103" t="s">
        <v>50</v>
      </c>
      <c r="E1000" s="24" t="s">
        <v>35</v>
      </c>
      <c r="F1000" s="22"/>
      <c r="G1000" s="23">
        <v>174</v>
      </c>
      <c r="H1000" s="30">
        <v>6</v>
      </c>
      <c r="I1000" s="4">
        <v>28</v>
      </c>
      <c r="J1000" s="4">
        <v>140</v>
      </c>
      <c r="K1000" s="34">
        <v>0</v>
      </c>
    </row>
    <row r="1001" spans="4:11" x14ac:dyDescent="0.2">
      <c r="D1001" s="104"/>
      <c r="E1001" s="5" t="s">
        <v>36</v>
      </c>
      <c r="F1001" s="6"/>
      <c r="G1001" s="7">
        <v>233</v>
      </c>
      <c r="H1001" s="8">
        <v>22</v>
      </c>
      <c r="I1001" s="1">
        <v>48</v>
      </c>
      <c r="J1001" s="1">
        <v>162</v>
      </c>
      <c r="K1001" s="13">
        <v>1</v>
      </c>
    </row>
    <row r="1002" spans="4:11" x14ac:dyDescent="0.2">
      <c r="D1002" s="104"/>
      <c r="E1002" s="5" t="s">
        <v>37</v>
      </c>
      <c r="F1002" s="6"/>
      <c r="G1002" s="7">
        <v>199</v>
      </c>
      <c r="H1002" s="8">
        <v>24</v>
      </c>
      <c r="I1002" s="1">
        <v>37</v>
      </c>
      <c r="J1002" s="1">
        <v>138</v>
      </c>
      <c r="K1002" s="13">
        <v>0</v>
      </c>
    </row>
    <row r="1003" spans="4:11" x14ac:dyDescent="0.2">
      <c r="D1003" s="104"/>
      <c r="E1003" s="5" t="s">
        <v>38</v>
      </c>
      <c r="F1003" s="6"/>
      <c r="G1003" s="7">
        <v>319</v>
      </c>
      <c r="H1003" s="8">
        <v>38</v>
      </c>
      <c r="I1003" s="1">
        <v>77</v>
      </c>
      <c r="J1003" s="1">
        <v>204</v>
      </c>
      <c r="K1003" s="13">
        <v>0</v>
      </c>
    </row>
    <row r="1004" spans="4:11" x14ac:dyDescent="0.2">
      <c r="D1004" s="104"/>
      <c r="E1004" s="5" t="s">
        <v>39</v>
      </c>
      <c r="F1004" s="6"/>
      <c r="G1004" s="7">
        <v>269</v>
      </c>
      <c r="H1004" s="8">
        <v>37</v>
      </c>
      <c r="I1004" s="1">
        <v>57</v>
      </c>
      <c r="J1004" s="1">
        <v>175</v>
      </c>
      <c r="K1004" s="13">
        <v>0</v>
      </c>
    </row>
    <row r="1005" spans="4:11" x14ac:dyDescent="0.2">
      <c r="D1005" s="104"/>
      <c r="E1005" s="5" t="s">
        <v>40</v>
      </c>
      <c r="F1005" s="6"/>
      <c r="G1005" s="7">
        <v>348</v>
      </c>
      <c r="H1005" s="8">
        <v>42</v>
      </c>
      <c r="I1005" s="1">
        <v>77</v>
      </c>
      <c r="J1005" s="1">
        <v>229</v>
      </c>
      <c r="K1005" s="13">
        <v>0</v>
      </c>
    </row>
    <row r="1006" spans="4:11" x14ac:dyDescent="0.2">
      <c r="D1006" s="104"/>
      <c r="E1006" s="5" t="s">
        <v>41</v>
      </c>
      <c r="F1006" s="6"/>
      <c r="G1006" s="7">
        <v>282</v>
      </c>
      <c r="H1006" s="8">
        <v>28</v>
      </c>
      <c r="I1006" s="1">
        <v>68</v>
      </c>
      <c r="J1006" s="1">
        <v>184</v>
      </c>
      <c r="K1006" s="13">
        <v>2</v>
      </c>
    </row>
    <row r="1007" spans="4:11" x14ac:dyDescent="0.2">
      <c r="D1007" s="104"/>
      <c r="E1007" s="5" t="s">
        <v>42</v>
      </c>
      <c r="F1007" s="6"/>
      <c r="G1007" s="7">
        <v>242</v>
      </c>
      <c r="H1007" s="8">
        <v>24</v>
      </c>
      <c r="I1007" s="1">
        <v>75</v>
      </c>
      <c r="J1007" s="1">
        <v>142</v>
      </c>
      <c r="K1007" s="13">
        <v>1</v>
      </c>
    </row>
    <row r="1008" spans="4:11" x14ac:dyDescent="0.2">
      <c r="D1008" s="104"/>
      <c r="E1008" s="5" t="s">
        <v>43</v>
      </c>
      <c r="F1008" s="6"/>
      <c r="G1008" s="7">
        <v>263</v>
      </c>
      <c r="H1008" s="8">
        <v>30</v>
      </c>
      <c r="I1008" s="1">
        <v>87</v>
      </c>
      <c r="J1008" s="1">
        <v>145</v>
      </c>
      <c r="K1008" s="13">
        <v>1</v>
      </c>
    </row>
    <row r="1009" spans="2:13" x14ac:dyDescent="0.2">
      <c r="D1009" s="104"/>
      <c r="E1009" s="5" t="s">
        <v>44</v>
      </c>
      <c r="F1009" s="6"/>
      <c r="G1009" s="7">
        <v>364</v>
      </c>
      <c r="H1009" s="8">
        <v>42</v>
      </c>
      <c r="I1009" s="1">
        <v>98</v>
      </c>
      <c r="J1009" s="1">
        <v>222</v>
      </c>
      <c r="K1009" s="13">
        <v>2</v>
      </c>
    </row>
    <row r="1010" spans="2:13" x14ac:dyDescent="0.2">
      <c r="D1010" s="104"/>
      <c r="E1010" s="5" t="s">
        <v>45</v>
      </c>
      <c r="F1010" s="6"/>
      <c r="G1010" s="7">
        <v>324</v>
      </c>
      <c r="H1010" s="8">
        <v>26</v>
      </c>
      <c r="I1010" s="1">
        <v>88</v>
      </c>
      <c r="J1010" s="1">
        <v>209</v>
      </c>
      <c r="K1010" s="13">
        <v>1</v>
      </c>
    </row>
    <row r="1011" spans="2:13" x14ac:dyDescent="0.2">
      <c r="D1011" s="104"/>
      <c r="E1011" s="5" t="s">
        <v>46</v>
      </c>
      <c r="F1011" s="6"/>
      <c r="G1011" s="7">
        <v>192</v>
      </c>
      <c r="H1011" s="8">
        <v>11</v>
      </c>
      <c r="I1011" s="1">
        <v>39</v>
      </c>
      <c r="J1011" s="1">
        <v>140</v>
      </c>
      <c r="K1011" s="13">
        <v>2</v>
      </c>
    </row>
    <row r="1012" spans="2:13" x14ac:dyDescent="0.2">
      <c r="D1012" s="104"/>
      <c r="E1012" s="5" t="s">
        <v>47</v>
      </c>
      <c r="F1012" s="6"/>
      <c r="G1012" s="7">
        <v>288</v>
      </c>
      <c r="H1012" s="8">
        <v>15</v>
      </c>
      <c r="I1012" s="1">
        <v>57</v>
      </c>
      <c r="J1012" s="1">
        <v>215</v>
      </c>
      <c r="K1012" s="13">
        <v>1</v>
      </c>
    </row>
    <row r="1013" spans="2:13" x14ac:dyDescent="0.2">
      <c r="D1013" s="104"/>
      <c r="E1013" s="5" t="s">
        <v>48</v>
      </c>
      <c r="F1013" s="6"/>
      <c r="G1013" s="7">
        <v>114</v>
      </c>
      <c r="H1013" s="8">
        <v>8</v>
      </c>
      <c r="I1013" s="1">
        <v>17</v>
      </c>
      <c r="J1013" s="1">
        <v>89</v>
      </c>
      <c r="K1013" s="13">
        <v>0</v>
      </c>
    </row>
    <row r="1014" spans="2:13" x14ac:dyDescent="0.2">
      <c r="D1014" s="105"/>
      <c r="E1014" s="55" t="s">
        <v>49</v>
      </c>
      <c r="F1014" s="58"/>
      <c r="G1014" s="53">
        <v>30</v>
      </c>
      <c r="H1014" s="66">
        <v>2</v>
      </c>
      <c r="I1014" s="26">
        <v>3</v>
      </c>
      <c r="J1014" s="26">
        <v>25</v>
      </c>
      <c r="K1014" s="70">
        <v>0</v>
      </c>
    </row>
    <row r="1016" spans="2:13" x14ac:dyDescent="0.2">
      <c r="B1016" s="47" t="str">
        <f xml:space="preserve"> HYPERLINK("#'目次'!B29", "[23]")</f>
        <v>[23]</v>
      </c>
      <c r="C1016" s="31" t="s">
        <v>247</v>
      </c>
    </row>
    <row r="1019" spans="2:13" x14ac:dyDescent="0.2">
      <c r="C1019" s="31" t="s">
        <v>13</v>
      </c>
    </row>
    <row r="1020" spans="2:13" ht="72" x14ac:dyDescent="0.2">
      <c r="D1020" s="99"/>
      <c r="E1020" s="100"/>
      <c r="F1020" s="100"/>
      <c r="G1020" s="41" t="s">
        <v>14</v>
      </c>
      <c r="H1020" s="42" t="s">
        <v>248</v>
      </c>
      <c r="I1020" s="16" t="s">
        <v>249</v>
      </c>
      <c r="J1020" s="16" t="s">
        <v>250</v>
      </c>
      <c r="K1020" s="16" t="s">
        <v>251</v>
      </c>
      <c r="L1020" s="16" t="s">
        <v>244</v>
      </c>
      <c r="M1020" s="46" t="s">
        <v>24</v>
      </c>
    </row>
    <row r="1021" spans="2:13" x14ac:dyDescent="0.2">
      <c r="D1021" s="101"/>
      <c r="E1021" s="102"/>
      <c r="F1021" s="102"/>
      <c r="G1021" s="44"/>
      <c r="H1021" s="48"/>
      <c r="I1021" s="17"/>
      <c r="J1021" s="17"/>
      <c r="K1021" s="17"/>
      <c r="L1021" s="17"/>
      <c r="M1021" s="43"/>
    </row>
    <row r="1022" spans="2:13" x14ac:dyDescent="0.2">
      <c r="D1022" s="52"/>
      <c r="E1022" s="59" t="s">
        <v>14</v>
      </c>
      <c r="F1022" s="54"/>
      <c r="G1022" s="45">
        <v>7000</v>
      </c>
      <c r="H1022" s="20">
        <v>46</v>
      </c>
      <c r="I1022" s="20">
        <v>149</v>
      </c>
      <c r="J1022" s="20">
        <v>243</v>
      </c>
      <c r="K1022" s="20">
        <v>461</v>
      </c>
      <c r="L1022" s="20">
        <v>6067</v>
      </c>
      <c r="M1022" s="61">
        <v>34</v>
      </c>
    </row>
    <row r="1023" spans="2:13" x14ac:dyDescent="0.2">
      <c r="D1023" s="103" t="s">
        <v>25</v>
      </c>
      <c r="E1023" s="24" t="s">
        <v>26</v>
      </c>
      <c r="F1023" s="22"/>
      <c r="G1023" s="23">
        <v>1780</v>
      </c>
      <c r="H1023" s="30">
        <v>4</v>
      </c>
      <c r="I1023" s="4">
        <v>13</v>
      </c>
      <c r="J1023" s="4">
        <v>24</v>
      </c>
      <c r="K1023" s="4">
        <v>68</v>
      </c>
      <c r="L1023" s="4">
        <v>1663</v>
      </c>
      <c r="M1023" s="34">
        <v>8</v>
      </c>
    </row>
    <row r="1024" spans="2:13" x14ac:dyDescent="0.2">
      <c r="D1024" s="104"/>
      <c r="E1024" s="5" t="s">
        <v>27</v>
      </c>
      <c r="F1024" s="6"/>
      <c r="G1024" s="7">
        <v>1328</v>
      </c>
      <c r="H1024" s="8">
        <v>4</v>
      </c>
      <c r="I1024" s="1">
        <v>15</v>
      </c>
      <c r="J1024" s="1">
        <v>18</v>
      </c>
      <c r="K1024" s="1">
        <v>60</v>
      </c>
      <c r="L1024" s="1">
        <v>1228</v>
      </c>
      <c r="M1024" s="13">
        <v>3</v>
      </c>
    </row>
    <row r="1025" spans="4:13" x14ac:dyDescent="0.2">
      <c r="D1025" s="104"/>
      <c r="E1025" s="5" t="s">
        <v>28</v>
      </c>
      <c r="F1025" s="6"/>
      <c r="G1025" s="7">
        <v>1075</v>
      </c>
      <c r="H1025" s="8">
        <v>8</v>
      </c>
      <c r="I1025" s="1">
        <v>14</v>
      </c>
      <c r="J1025" s="1">
        <v>33</v>
      </c>
      <c r="K1025" s="1">
        <v>81</v>
      </c>
      <c r="L1025" s="1">
        <v>932</v>
      </c>
      <c r="M1025" s="13">
        <v>7</v>
      </c>
    </row>
    <row r="1026" spans="4:13" x14ac:dyDescent="0.2">
      <c r="D1026" s="104"/>
      <c r="E1026" s="5" t="s">
        <v>29</v>
      </c>
      <c r="F1026" s="6"/>
      <c r="G1026" s="7">
        <v>733</v>
      </c>
      <c r="H1026" s="8">
        <v>2</v>
      </c>
      <c r="I1026" s="1">
        <v>20</v>
      </c>
      <c r="J1026" s="1">
        <v>39</v>
      </c>
      <c r="K1026" s="1">
        <v>54</v>
      </c>
      <c r="L1026" s="1">
        <v>615</v>
      </c>
      <c r="M1026" s="13">
        <v>3</v>
      </c>
    </row>
    <row r="1027" spans="4:13" x14ac:dyDescent="0.2">
      <c r="D1027" s="104"/>
      <c r="E1027" s="5" t="s">
        <v>30</v>
      </c>
      <c r="F1027" s="6"/>
      <c r="G1027" s="7">
        <v>619</v>
      </c>
      <c r="H1027" s="8">
        <v>4</v>
      </c>
      <c r="I1027" s="1">
        <v>24</v>
      </c>
      <c r="J1027" s="1">
        <v>28</v>
      </c>
      <c r="K1027" s="1">
        <v>69</v>
      </c>
      <c r="L1027" s="1">
        <v>490</v>
      </c>
      <c r="M1027" s="13">
        <v>4</v>
      </c>
    </row>
    <row r="1028" spans="4:13" x14ac:dyDescent="0.2">
      <c r="D1028" s="104"/>
      <c r="E1028" s="5" t="s">
        <v>31</v>
      </c>
      <c r="F1028" s="6"/>
      <c r="G1028" s="7">
        <v>559</v>
      </c>
      <c r="H1028" s="8">
        <v>10</v>
      </c>
      <c r="I1028" s="1">
        <v>27</v>
      </c>
      <c r="J1028" s="1">
        <v>48</v>
      </c>
      <c r="K1028" s="1">
        <v>55</v>
      </c>
      <c r="L1028" s="1">
        <v>418</v>
      </c>
      <c r="M1028" s="13">
        <v>1</v>
      </c>
    </row>
    <row r="1029" spans="4:13" x14ac:dyDescent="0.2">
      <c r="D1029" s="104"/>
      <c r="E1029" s="5" t="s">
        <v>32</v>
      </c>
      <c r="F1029" s="6"/>
      <c r="G1029" s="7">
        <v>284</v>
      </c>
      <c r="H1029" s="8">
        <v>7</v>
      </c>
      <c r="I1029" s="1">
        <v>16</v>
      </c>
      <c r="J1029" s="1">
        <v>24</v>
      </c>
      <c r="K1029" s="1">
        <v>41</v>
      </c>
      <c r="L1029" s="1">
        <v>196</v>
      </c>
      <c r="M1029" s="13">
        <v>0</v>
      </c>
    </row>
    <row r="1030" spans="4:13" x14ac:dyDescent="0.2">
      <c r="D1030" s="104"/>
      <c r="E1030" s="5" t="s">
        <v>33</v>
      </c>
      <c r="F1030" s="6"/>
      <c r="G1030" s="7">
        <v>104</v>
      </c>
      <c r="H1030" s="8">
        <v>5</v>
      </c>
      <c r="I1030" s="1">
        <v>17</v>
      </c>
      <c r="J1030" s="1">
        <v>19</v>
      </c>
      <c r="K1030" s="1">
        <v>12</v>
      </c>
      <c r="L1030" s="1">
        <v>50</v>
      </c>
      <c r="M1030" s="13">
        <v>1</v>
      </c>
    </row>
    <row r="1031" spans="4:13" x14ac:dyDescent="0.2">
      <c r="D1031" s="103" t="s">
        <v>34</v>
      </c>
      <c r="E1031" s="24" t="s">
        <v>35</v>
      </c>
      <c r="F1031" s="22"/>
      <c r="G1031" s="23">
        <v>206</v>
      </c>
      <c r="H1031" s="30">
        <v>0</v>
      </c>
      <c r="I1031" s="4">
        <v>4</v>
      </c>
      <c r="J1031" s="4">
        <v>2</v>
      </c>
      <c r="K1031" s="4">
        <v>15</v>
      </c>
      <c r="L1031" s="4">
        <v>185</v>
      </c>
      <c r="M1031" s="34">
        <v>0</v>
      </c>
    </row>
    <row r="1032" spans="4:13" x14ac:dyDescent="0.2">
      <c r="D1032" s="104"/>
      <c r="E1032" s="5" t="s">
        <v>36</v>
      </c>
      <c r="F1032" s="6"/>
      <c r="G1032" s="7">
        <v>218</v>
      </c>
      <c r="H1032" s="8">
        <v>2</v>
      </c>
      <c r="I1032" s="1">
        <v>8</v>
      </c>
      <c r="J1032" s="1">
        <v>5</v>
      </c>
      <c r="K1032" s="1">
        <v>16</v>
      </c>
      <c r="L1032" s="1">
        <v>186</v>
      </c>
      <c r="M1032" s="13">
        <v>1</v>
      </c>
    </row>
    <row r="1033" spans="4:13" x14ac:dyDescent="0.2">
      <c r="D1033" s="104"/>
      <c r="E1033" s="5" t="s">
        <v>37</v>
      </c>
      <c r="F1033" s="6"/>
      <c r="G1033" s="7">
        <v>218</v>
      </c>
      <c r="H1033" s="8">
        <v>1</v>
      </c>
      <c r="I1033" s="1">
        <v>1</v>
      </c>
      <c r="J1033" s="1">
        <v>11</v>
      </c>
      <c r="K1033" s="1">
        <v>14</v>
      </c>
      <c r="L1033" s="1">
        <v>191</v>
      </c>
      <c r="M1033" s="13">
        <v>0</v>
      </c>
    </row>
    <row r="1034" spans="4:13" x14ac:dyDescent="0.2">
      <c r="D1034" s="104"/>
      <c r="E1034" s="5" t="s">
        <v>38</v>
      </c>
      <c r="F1034" s="6"/>
      <c r="G1034" s="7">
        <v>313</v>
      </c>
      <c r="H1034" s="8">
        <v>2</v>
      </c>
      <c r="I1034" s="1">
        <v>17</v>
      </c>
      <c r="J1034" s="1">
        <v>22</v>
      </c>
      <c r="K1034" s="1">
        <v>29</v>
      </c>
      <c r="L1034" s="1">
        <v>242</v>
      </c>
      <c r="M1034" s="13">
        <v>1</v>
      </c>
    </row>
    <row r="1035" spans="4:13" x14ac:dyDescent="0.2">
      <c r="D1035" s="104"/>
      <c r="E1035" s="5" t="s">
        <v>39</v>
      </c>
      <c r="F1035" s="6"/>
      <c r="G1035" s="7">
        <v>306</v>
      </c>
      <c r="H1035" s="8">
        <v>2</v>
      </c>
      <c r="I1035" s="1">
        <v>16</v>
      </c>
      <c r="J1035" s="1">
        <v>21</v>
      </c>
      <c r="K1035" s="1">
        <v>28</v>
      </c>
      <c r="L1035" s="1">
        <v>238</v>
      </c>
      <c r="M1035" s="13">
        <v>1</v>
      </c>
    </row>
    <row r="1036" spans="4:13" x14ac:dyDescent="0.2">
      <c r="D1036" s="104"/>
      <c r="E1036" s="5" t="s">
        <v>40</v>
      </c>
      <c r="F1036" s="6"/>
      <c r="G1036" s="7">
        <v>323</v>
      </c>
      <c r="H1036" s="8">
        <v>4</v>
      </c>
      <c r="I1036" s="1">
        <v>15</v>
      </c>
      <c r="J1036" s="1">
        <v>11</v>
      </c>
      <c r="K1036" s="1">
        <v>37</v>
      </c>
      <c r="L1036" s="1">
        <v>254</v>
      </c>
      <c r="M1036" s="13">
        <v>2</v>
      </c>
    </row>
    <row r="1037" spans="4:13" x14ac:dyDescent="0.2">
      <c r="D1037" s="104"/>
      <c r="E1037" s="5" t="s">
        <v>41</v>
      </c>
      <c r="F1037" s="6"/>
      <c r="G1037" s="7">
        <v>260</v>
      </c>
      <c r="H1037" s="8">
        <v>0</v>
      </c>
      <c r="I1037" s="1">
        <v>7</v>
      </c>
      <c r="J1037" s="1">
        <v>18</v>
      </c>
      <c r="K1037" s="1">
        <v>27</v>
      </c>
      <c r="L1037" s="1">
        <v>208</v>
      </c>
      <c r="M1037" s="13">
        <v>0</v>
      </c>
    </row>
    <row r="1038" spans="4:13" x14ac:dyDescent="0.2">
      <c r="D1038" s="104"/>
      <c r="E1038" s="5" t="s">
        <v>42</v>
      </c>
      <c r="F1038" s="6"/>
      <c r="G1038" s="7">
        <v>258</v>
      </c>
      <c r="H1038" s="8">
        <v>4</v>
      </c>
      <c r="I1038" s="1">
        <v>8</v>
      </c>
      <c r="J1038" s="1">
        <v>18</v>
      </c>
      <c r="K1038" s="1">
        <v>32</v>
      </c>
      <c r="L1038" s="1">
        <v>196</v>
      </c>
      <c r="M1038" s="13">
        <v>0</v>
      </c>
    </row>
    <row r="1039" spans="4:13" x14ac:dyDescent="0.2">
      <c r="D1039" s="104"/>
      <c r="E1039" s="5" t="s">
        <v>43</v>
      </c>
      <c r="F1039" s="6"/>
      <c r="G1039" s="7">
        <v>258</v>
      </c>
      <c r="H1039" s="8">
        <v>3</v>
      </c>
      <c r="I1039" s="1">
        <v>7</v>
      </c>
      <c r="J1039" s="1">
        <v>21</v>
      </c>
      <c r="K1039" s="1">
        <v>19</v>
      </c>
      <c r="L1039" s="1">
        <v>207</v>
      </c>
      <c r="M1039" s="13">
        <v>1</v>
      </c>
    </row>
    <row r="1040" spans="4:13" x14ac:dyDescent="0.2">
      <c r="D1040" s="104"/>
      <c r="E1040" s="5" t="s">
        <v>44</v>
      </c>
      <c r="F1040" s="6"/>
      <c r="G1040" s="7">
        <v>336</v>
      </c>
      <c r="H1040" s="8">
        <v>6</v>
      </c>
      <c r="I1040" s="1">
        <v>17</v>
      </c>
      <c r="J1040" s="1">
        <v>21</v>
      </c>
      <c r="K1040" s="1">
        <v>27</v>
      </c>
      <c r="L1040" s="1">
        <v>264</v>
      </c>
      <c r="M1040" s="13">
        <v>1</v>
      </c>
    </row>
    <row r="1041" spans="4:13" x14ac:dyDescent="0.2">
      <c r="D1041" s="104"/>
      <c r="E1041" s="5" t="s">
        <v>45</v>
      </c>
      <c r="F1041" s="6"/>
      <c r="G1041" s="7">
        <v>259</v>
      </c>
      <c r="H1041" s="8">
        <v>4</v>
      </c>
      <c r="I1041" s="1">
        <v>5</v>
      </c>
      <c r="J1041" s="1">
        <v>16</v>
      </c>
      <c r="K1041" s="1">
        <v>24</v>
      </c>
      <c r="L1041" s="1">
        <v>205</v>
      </c>
      <c r="M1041" s="13">
        <v>5</v>
      </c>
    </row>
    <row r="1042" spans="4:13" x14ac:dyDescent="0.2">
      <c r="D1042" s="104"/>
      <c r="E1042" s="5" t="s">
        <v>46</v>
      </c>
      <c r="F1042" s="6"/>
      <c r="G1042" s="7">
        <v>171</v>
      </c>
      <c r="H1042" s="8">
        <v>3</v>
      </c>
      <c r="I1042" s="1">
        <v>5</v>
      </c>
      <c r="J1042" s="1">
        <v>4</v>
      </c>
      <c r="K1042" s="1">
        <v>19</v>
      </c>
      <c r="L1042" s="1">
        <v>138</v>
      </c>
      <c r="M1042" s="13">
        <v>2</v>
      </c>
    </row>
    <row r="1043" spans="4:13" x14ac:dyDescent="0.2">
      <c r="D1043" s="104"/>
      <c r="E1043" s="5" t="s">
        <v>47</v>
      </c>
      <c r="F1043" s="6"/>
      <c r="G1043" s="7">
        <v>158</v>
      </c>
      <c r="H1043" s="8">
        <v>3</v>
      </c>
      <c r="I1043" s="1">
        <v>5</v>
      </c>
      <c r="J1043" s="1">
        <v>3</v>
      </c>
      <c r="K1043" s="1">
        <v>13</v>
      </c>
      <c r="L1043" s="1">
        <v>133</v>
      </c>
      <c r="M1043" s="13">
        <v>1</v>
      </c>
    </row>
    <row r="1044" spans="4:13" x14ac:dyDescent="0.2">
      <c r="D1044" s="104"/>
      <c r="E1044" s="5" t="s">
        <v>48</v>
      </c>
      <c r="F1044" s="6"/>
      <c r="G1044" s="7">
        <v>62</v>
      </c>
      <c r="H1044" s="8">
        <v>1</v>
      </c>
      <c r="I1044" s="1">
        <v>1</v>
      </c>
      <c r="J1044" s="1">
        <v>1</v>
      </c>
      <c r="K1044" s="1">
        <v>3</v>
      </c>
      <c r="L1044" s="1">
        <v>55</v>
      </c>
      <c r="M1044" s="13">
        <v>1</v>
      </c>
    </row>
    <row r="1045" spans="4:13" x14ac:dyDescent="0.2">
      <c r="D1045" s="104"/>
      <c r="E1045" s="5" t="s">
        <v>49</v>
      </c>
      <c r="F1045" s="6"/>
      <c r="G1045" s="7">
        <v>13</v>
      </c>
      <c r="H1045" s="8">
        <v>0</v>
      </c>
      <c r="I1045" s="1">
        <v>0</v>
      </c>
      <c r="J1045" s="1">
        <v>0</v>
      </c>
      <c r="K1045" s="1">
        <v>0</v>
      </c>
      <c r="L1045" s="1">
        <v>13</v>
      </c>
      <c r="M1045" s="13">
        <v>0</v>
      </c>
    </row>
    <row r="1046" spans="4:13" x14ac:dyDescent="0.2">
      <c r="D1046" s="103" t="s">
        <v>50</v>
      </c>
      <c r="E1046" s="24" t="s">
        <v>35</v>
      </c>
      <c r="F1046" s="22"/>
      <c r="G1046" s="23">
        <v>174</v>
      </c>
      <c r="H1046" s="30">
        <v>0</v>
      </c>
      <c r="I1046" s="4">
        <v>1</v>
      </c>
      <c r="J1046" s="4">
        <v>2</v>
      </c>
      <c r="K1046" s="4">
        <v>5</v>
      </c>
      <c r="L1046" s="4">
        <v>165</v>
      </c>
      <c r="M1046" s="34">
        <v>1</v>
      </c>
    </row>
    <row r="1047" spans="4:13" x14ac:dyDescent="0.2">
      <c r="D1047" s="104"/>
      <c r="E1047" s="5" t="s">
        <v>36</v>
      </c>
      <c r="F1047" s="6"/>
      <c r="G1047" s="7">
        <v>233</v>
      </c>
      <c r="H1047" s="8">
        <v>0</v>
      </c>
      <c r="I1047" s="1">
        <v>3</v>
      </c>
      <c r="J1047" s="1">
        <v>2</v>
      </c>
      <c r="K1047" s="1">
        <v>8</v>
      </c>
      <c r="L1047" s="1">
        <v>219</v>
      </c>
      <c r="M1047" s="13">
        <v>1</v>
      </c>
    </row>
    <row r="1048" spans="4:13" x14ac:dyDescent="0.2">
      <c r="D1048" s="104"/>
      <c r="E1048" s="5" t="s">
        <v>37</v>
      </c>
      <c r="F1048" s="6"/>
      <c r="G1048" s="7">
        <v>199</v>
      </c>
      <c r="H1048" s="8">
        <v>1</v>
      </c>
      <c r="I1048" s="1">
        <v>3</v>
      </c>
      <c r="J1048" s="1">
        <v>8</v>
      </c>
      <c r="K1048" s="1">
        <v>4</v>
      </c>
      <c r="L1048" s="1">
        <v>183</v>
      </c>
      <c r="M1048" s="13">
        <v>0</v>
      </c>
    </row>
    <row r="1049" spans="4:13" x14ac:dyDescent="0.2">
      <c r="D1049" s="104"/>
      <c r="E1049" s="5" t="s">
        <v>38</v>
      </c>
      <c r="F1049" s="6"/>
      <c r="G1049" s="7">
        <v>319</v>
      </c>
      <c r="H1049" s="8">
        <v>0</v>
      </c>
      <c r="I1049" s="1">
        <v>3</v>
      </c>
      <c r="J1049" s="1">
        <v>9</v>
      </c>
      <c r="K1049" s="1">
        <v>8</v>
      </c>
      <c r="L1049" s="1">
        <v>299</v>
      </c>
      <c r="M1049" s="13">
        <v>0</v>
      </c>
    </row>
    <row r="1050" spans="4:13" x14ac:dyDescent="0.2">
      <c r="D1050" s="104"/>
      <c r="E1050" s="5" t="s">
        <v>39</v>
      </c>
      <c r="F1050" s="6"/>
      <c r="G1050" s="7">
        <v>269</v>
      </c>
      <c r="H1050" s="8">
        <v>1</v>
      </c>
      <c r="I1050" s="1">
        <v>3</v>
      </c>
      <c r="J1050" s="1">
        <v>7</v>
      </c>
      <c r="K1050" s="1">
        <v>8</v>
      </c>
      <c r="L1050" s="1">
        <v>250</v>
      </c>
      <c r="M1050" s="13">
        <v>0</v>
      </c>
    </row>
    <row r="1051" spans="4:13" x14ac:dyDescent="0.2">
      <c r="D1051" s="104"/>
      <c r="E1051" s="5" t="s">
        <v>40</v>
      </c>
      <c r="F1051" s="6"/>
      <c r="G1051" s="7">
        <v>348</v>
      </c>
      <c r="H1051" s="8">
        <v>1</v>
      </c>
      <c r="I1051" s="1">
        <v>5</v>
      </c>
      <c r="J1051" s="1">
        <v>3</v>
      </c>
      <c r="K1051" s="1">
        <v>21</v>
      </c>
      <c r="L1051" s="1">
        <v>318</v>
      </c>
      <c r="M1051" s="13">
        <v>0</v>
      </c>
    </row>
    <row r="1052" spans="4:13" x14ac:dyDescent="0.2">
      <c r="D1052" s="104"/>
      <c r="E1052" s="5" t="s">
        <v>41</v>
      </c>
      <c r="F1052" s="6"/>
      <c r="G1052" s="7">
        <v>282</v>
      </c>
      <c r="H1052" s="8">
        <v>1</v>
      </c>
      <c r="I1052" s="1">
        <v>6</v>
      </c>
      <c r="J1052" s="1">
        <v>4</v>
      </c>
      <c r="K1052" s="1">
        <v>11</v>
      </c>
      <c r="L1052" s="1">
        <v>258</v>
      </c>
      <c r="M1052" s="13">
        <v>2</v>
      </c>
    </row>
    <row r="1053" spans="4:13" x14ac:dyDescent="0.2">
      <c r="D1053" s="104"/>
      <c r="E1053" s="5" t="s">
        <v>42</v>
      </c>
      <c r="F1053" s="6"/>
      <c r="G1053" s="7">
        <v>242</v>
      </c>
      <c r="H1053" s="8">
        <v>0</v>
      </c>
      <c r="I1053" s="1">
        <v>3</v>
      </c>
      <c r="J1053" s="1">
        <v>3</v>
      </c>
      <c r="K1053" s="1">
        <v>17</v>
      </c>
      <c r="L1053" s="1">
        <v>217</v>
      </c>
      <c r="M1053" s="13">
        <v>2</v>
      </c>
    </row>
    <row r="1054" spans="4:13" x14ac:dyDescent="0.2">
      <c r="D1054" s="104"/>
      <c r="E1054" s="5" t="s">
        <v>43</v>
      </c>
      <c r="F1054" s="6"/>
      <c r="G1054" s="7">
        <v>263</v>
      </c>
      <c r="H1054" s="8">
        <v>1</v>
      </c>
      <c r="I1054" s="1">
        <v>2</v>
      </c>
      <c r="J1054" s="1">
        <v>4</v>
      </c>
      <c r="K1054" s="1">
        <v>16</v>
      </c>
      <c r="L1054" s="1">
        <v>239</v>
      </c>
      <c r="M1054" s="13">
        <v>1</v>
      </c>
    </row>
    <row r="1055" spans="4:13" x14ac:dyDescent="0.2">
      <c r="D1055" s="104"/>
      <c r="E1055" s="5" t="s">
        <v>44</v>
      </c>
      <c r="F1055" s="6"/>
      <c r="G1055" s="7">
        <v>364</v>
      </c>
      <c r="H1055" s="8">
        <v>4</v>
      </c>
      <c r="I1055" s="1">
        <v>3</v>
      </c>
      <c r="J1055" s="1">
        <v>6</v>
      </c>
      <c r="K1055" s="1">
        <v>17</v>
      </c>
      <c r="L1055" s="1">
        <v>330</v>
      </c>
      <c r="M1055" s="13">
        <v>4</v>
      </c>
    </row>
    <row r="1056" spans="4:13" x14ac:dyDescent="0.2">
      <c r="D1056" s="104"/>
      <c r="E1056" s="5" t="s">
        <v>45</v>
      </c>
      <c r="F1056" s="6"/>
      <c r="G1056" s="7">
        <v>324</v>
      </c>
      <c r="H1056" s="8">
        <v>2</v>
      </c>
      <c r="I1056" s="1">
        <v>0</v>
      </c>
      <c r="J1056" s="1">
        <v>12</v>
      </c>
      <c r="K1056" s="1">
        <v>20</v>
      </c>
      <c r="L1056" s="1">
        <v>288</v>
      </c>
      <c r="M1056" s="13">
        <v>2</v>
      </c>
    </row>
    <row r="1057" spans="2:13" x14ac:dyDescent="0.2">
      <c r="D1057" s="104"/>
      <c r="E1057" s="5" t="s">
        <v>46</v>
      </c>
      <c r="F1057" s="6"/>
      <c r="G1057" s="7">
        <v>192</v>
      </c>
      <c r="H1057" s="8">
        <v>0</v>
      </c>
      <c r="I1057" s="1">
        <v>1</v>
      </c>
      <c r="J1057" s="1">
        <v>2</v>
      </c>
      <c r="K1057" s="1">
        <v>8</v>
      </c>
      <c r="L1057" s="1">
        <v>177</v>
      </c>
      <c r="M1057" s="13">
        <v>4</v>
      </c>
    </row>
    <row r="1058" spans="2:13" x14ac:dyDescent="0.2">
      <c r="D1058" s="104"/>
      <c r="E1058" s="5" t="s">
        <v>47</v>
      </c>
      <c r="F1058" s="6"/>
      <c r="G1058" s="7">
        <v>288</v>
      </c>
      <c r="H1058" s="8">
        <v>0</v>
      </c>
      <c r="I1058" s="1">
        <v>0</v>
      </c>
      <c r="J1058" s="1">
        <v>3</v>
      </c>
      <c r="K1058" s="1">
        <v>12</v>
      </c>
      <c r="L1058" s="1">
        <v>272</v>
      </c>
      <c r="M1058" s="13">
        <v>1</v>
      </c>
    </row>
    <row r="1059" spans="2:13" x14ac:dyDescent="0.2">
      <c r="D1059" s="104"/>
      <c r="E1059" s="5" t="s">
        <v>48</v>
      </c>
      <c r="F1059" s="6"/>
      <c r="G1059" s="7">
        <v>114</v>
      </c>
      <c r="H1059" s="8">
        <v>0</v>
      </c>
      <c r="I1059" s="1">
        <v>0</v>
      </c>
      <c r="J1059" s="1">
        <v>3</v>
      </c>
      <c r="K1059" s="1">
        <v>3</v>
      </c>
      <c r="L1059" s="1">
        <v>108</v>
      </c>
      <c r="M1059" s="13">
        <v>0</v>
      </c>
    </row>
    <row r="1060" spans="2:13" x14ac:dyDescent="0.2">
      <c r="D1060" s="105"/>
      <c r="E1060" s="55" t="s">
        <v>49</v>
      </c>
      <c r="F1060" s="58"/>
      <c r="G1060" s="53">
        <v>30</v>
      </c>
      <c r="H1060" s="66">
        <v>0</v>
      </c>
      <c r="I1060" s="26">
        <v>0</v>
      </c>
      <c r="J1060" s="26">
        <v>1</v>
      </c>
      <c r="K1060" s="26">
        <v>0</v>
      </c>
      <c r="L1060" s="26">
        <v>29</v>
      </c>
      <c r="M1060" s="70">
        <v>0</v>
      </c>
    </row>
    <row r="1062" spans="2:13" x14ac:dyDescent="0.2">
      <c r="B1062" s="47" t="str">
        <f xml:space="preserve"> HYPERLINK("#'目次'!B30", "[24]")</f>
        <v>[24]</v>
      </c>
      <c r="C1062" s="31" t="s">
        <v>254</v>
      </c>
    </row>
    <row r="1065" spans="2:13" x14ac:dyDescent="0.2">
      <c r="C1065" s="31" t="s">
        <v>13</v>
      </c>
    </row>
    <row r="1066" spans="2:13" ht="36" x14ac:dyDescent="0.2">
      <c r="D1066" s="99"/>
      <c r="E1066" s="100"/>
      <c r="F1066" s="100"/>
      <c r="G1066" s="41" t="s">
        <v>14</v>
      </c>
      <c r="H1066" s="42" t="s">
        <v>255</v>
      </c>
      <c r="I1066" s="16" t="s">
        <v>256</v>
      </c>
      <c r="J1066" s="16" t="s">
        <v>257</v>
      </c>
      <c r="K1066" s="46" t="s">
        <v>24</v>
      </c>
    </row>
    <row r="1067" spans="2:13" x14ac:dyDescent="0.2">
      <c r="D1067" s="101"/>
      <c r="E1067" s="102"/>
      <c r="F1067" s="102"/>
      <c r="G1067" s="44"/>
      <c r="H1067" s="48"/>
      <c r="I1067" s="17"/>
      <c r="J1067" s="17"/>
      <c r="K1067" s="43"/>
    </row>
    <row r="1068" spans="2:13" x14ac:dyDescent="0.2">
      <c r="D1068" s="52"/>
      <c r="E1068" s="59" t="s">
        <v>14</v>
      </c>
      <c r="F1068" s="54"/>
      <c r="G1068" s="45">
        <v>7000</v>
      </c>
      <c r="H1068" s="20">
        <v>361</v>
      </c>
      <c r="I1068" s="20">
        <v>2296</v>
      </c>
      <c r="J1068" s="20">
        <v>4287</v>
      </c>
      <c r="K1068" s="61">
        <v>56</v>
      </c>
    </row>
    <row r="1069" spans="2:13" x14ac:dyDescent="0.2">
      <c r="D1069" s="103" t="s">
        <v>25</v>
      </c>
      <c r="E1069" s="24" t="s">
        <v>26</v>
      </c>
      <c r="F1069" s="22"/>
      <c r="G1069" s="23">
        <v>1780</v>
      </c>
      <c r="H1069" s="30">
        <v>40</v>
      </c>
      <c r="I1069" s="4">
        <v>466</v>
      </c>
      <c r="J1069" s="4">
        <v>1256</v>
      </c>
      <c r="K1069" s="34">
        <v>18</v>
      </c>
    </row>
    <row r="1070" spans="2:13" x14ac:dyDescent="0.2">
      <c r="D1070" s="104"/>
      <c r="E1070" s="5" t="s">
        <v>27</v>
      </c>
      <c r="F1070" s="6"/>
      <c r="G1070" s="7">
        <v>1328</v>
      </c>
      <c r="H1070" s="8">
        <v>29</v>
      </c>
      <c r="I1070" s="1">
        <v>370</v>
      </c>
      <c r="J1070" s="1">
        <v>919</v>
      </c>
      <c r="K1070" s="13">
        <v>10</v>
      </c>
    </row>
    <row r="1071" spans="2:13" x14ac:dyDescent="0.2">
      <c r="D1071" s="104"/>
      <c r="E1071" s="5" t="s">
        <v>28</v>
      </c>
      <c r="F1071" s="6"/>
      <c r="G1071" s="7">
        <v>1075</v>
      </c>
      <c r="H1071" s="8">
        <v>55</v>
      </c>
      <c r="I1071" s="1">
        <v>377</v>
      </c>
      <c r="J1071" s="1">
        <v>629</v>
      </c>
      <c r="K1071" s="13">
        <v>14</v>
      </c>
    </row>
    <row r="1072" spans="2:13" x14ac:dyDescent="0.2">
      <c r="D1072" s="104"/>
      <c r="E1072" s="5" t="s">
        <v>29</v>
      </c>
      <c r="F1072" s="6"/>
      <c r="G1072" s="7">
        <v>733</v>
      </c>
      <c r="H1072" s="8">
        <v>51</v>
      </c>
      <c r="I1072" s="1">
        <v>277</v>
      </c>
      <c r="J1072" s="1">
        <v>402</v>
      </c>
      <c r="K1072" s="13">
        <v>3</v>
      </c>
    </row>
    <row r="1073" spans="4:11" x14ac:dyDescent="0.2">
      <c r="D1073" s="104"/>
      <c r="E1073" s="5" t="s">
        <v>30</v>
      </c>
      <c r="F1073" s="6"/>
      <c r="G1073" s="7">
        <v>619</v>
      </c>
      <c r="H1073" s="8">
        <v>50</v>
      </c>
      <c r="I1073" s="1">
        <v>259</v>
      </c>
      <c r="J1073" s="1">
        <v>306</v>
      </c>
      <c r="K1073" s="13">
        <v>4</v>
      </c>
    </row>
    <row r="1074" spans="4:11" x14ac:dyDescent="0.2">
      <c r="D1074" s="104"/>
      <c r="E1074" s="5" t="s">
        <v>31</v>
      </c>
      <c r="F1074" s="6"/>
      <c r="G1074" s="7">
        <v>559</v>
      </c>
      <c r="H1074" s="8">
        <v>60</v>
      </c>
      <c r="I1074" s="1">
        <v>241</v>
      </c>
      <c r="J1074" s="1">
        <v>258</v>
      </c>
      <c r="K1074" s="13">
        <v>0</v>
      </c>
    </row>
    <row r="1075" spans="4:11" x14ac:dyDescent="0.2">
      <c r="D1075" s="104"/>
      <c r="E1075" s="5" t="s">
        <v>32</v>
      </c>
      <c r="F1075" s="6"/>
      <c r="G1075" s="7">
        <v>284</v>
      </c>
      <c r="H1075" s="8">
        <v>33</v>
      </c>
      <c r="I1075" s="1">
        <v>130</v>
      </c>
      <c r="J1075" s="1">
        <v>120</v>
      </c>
      <c r="K1075" s="13">
        <v>1</v>
      </c>
    </row>
    <row r="1076" spans="4:11" x14ac:dyDescent="0.2">
      <c r="D1076" s="104"/>
      <c r="E1076" s="5" t="s">
        <v>33</v>
      </c>
      <c r="F1076" s="6"/>
      <c r="G1076" s="7">
        <v>104</v>
      </c>
      <c r="H1076" s="8">
        <v>26</v>
      </c>
      <c r="I1076" s="1">
        <v>42</v>
      </c>
      <c r="J1076" s="1">
        <v>35</v>
      </c>
      <c r="K1076" s="13">
        <v>1</v>
      </c>
    </row>
    <row r="1077" spans="4:11" x14ac:dyDescent="0.2">
      <c r="D1077" s="103" t="s">
        <v>34</v>
      </c>
      <c r="E1077" s="24" t="s">
        <v>35</v>
      </c>
      <c r="F1077" s="22"/>
      <c r="G1077" s="23">
        <v>206</v>
      </c>
      <c r="H1077" s="30">
        <v>4</v>
      </c>
      <c r="I1077" s="4">
        <v>59</v>
      </c>
      <c r="J1077" s="4">
        <v>143</v>
      </c>
      <c r="K1077" s="34">
        <v>0</v>
      </c>
    </row>
    <row r="1078" spans="4:11" x14ac:dyDescent="0.2">
      <c r="D1078" s="104"/>
      <c r="E1078" s="5" t="s">
        <v>36</v>
      </c>
      <c r="F1078" s="6"/>
      <c r="G1078" s="7">
        <v>218</v>
      </c>
      <c r="H1078" s="8">
        <v>13</v>
      </c>
      <c r="I1078" s="1">
        <v>69</v>
      </c>
      <c r="J1078" s="1">
        <v>135</v>
      </c>
      <c r="K1078" s="13">
        <v>1</v>
      </c>
    </row>
    <row r="1079" spans="4:11" x14ac:dyDescent="0.2">
      <c r="D1079" s="104"/>
      <c r="E1079" s="5" t="s">
        <v>37</v>
      </c>
      <c r="F1079" s="6"/>
      <c r="G1079" s="7">
        <v>218</v>
      </c>
      <c r="H1079" s="8">
        <v>12</v>
      </c>
      <c r="I1079" s="1">
        <v>76</v>
      </c>
      <c r="J1079" s="1">
        <v>130</v>
      </c>
      <c r="K1079" s="13">
        <v>0</v>
      </c>
    </row>
    <row r="1080" spans="4:11" x14ac:dyDescent="0.2">
      <c r="D1080" s="104"/>
      <c r="E1080" s="5" t="s">
        <v>38</v>
      </c>
      <c r="F1080" s="6"/>
      <c r="G1080" s="7">
        <v>313</v>
      </c>
      <c r="H1080" s="8">
        <v>25</v>
      </c>
      <c r="I1080" s="1">
        <v>118</v>
      </c>
      <c r="J1080" s="1">
        <v>167</v>
      </c>
      <c r="K1080" s="13">
        <v>3</v>
      </c>
    </row>
    <row r="1081" spans="4:11" x14ac:dyDescent="0.2">
      <c r="D1081" s="104"/>
      <c r="E1081" s="5" t="s">
        <v>39</v>
      </c>
      <c r="F1081" s="6"/>
      <c r="G1081" s="7">
        <v>306</v>
      </c>
      <c r="H1081" s="8">
        <v>26</v>
      </c>
      <c r="I1081" s="1">
        <v>122</v>
      </c>
      <c r="J1081" s="1">
        <v>157</v>
      </c>
      <c r="K1081" s="13">
        <v>1</v>
      </c>
    </row>
    <row r="1082" spans="4:11" x14ac:dyDescent="0.2">
      <c r="D1082" s="104"/>
      <c r="E1082" s="5" t="s">
        <v>40</v>
      </c>
      <c r="F1082" s="6"/>
      <c r="G1082" s="7">
        <v>323</v>
      </c>
      <c r="H1082" s="8">
        <v>33</v>
      </c>
      <c r="I1082" s="1">
        <v>131</v>
      </c>
      <c r="J1082" s="1">
        <v>159</v>
      </c>
      <c r="K1082" s="13">
        <v>0</v>
      </c>
    </row>
    <row r="1083" spans="4:11" x14ac:dyDescent="0.2">
      <c r="D1083" s="104"/>
      <c r="E1083" s="5" t="s">
        <v>41</v>
      </c>
      <c r="F1083" s="6"/>
      <c r="G1083" s="7">
        <v>260</v>
      </c>
      <c r="H1083" s="8">
        <v>20</v>
      </c>
      <c r="I1083" s="1">
        <v>111</v>
      </c>
      <c r="J1083" s="1">
        <v>129</v>
      </c>
      <c r="K1083" s="13">
        <v>0</v>
      </c>
    </row>
    <row r="1084" spans="4:11" x14ac:dyDescent="0.2">
      <c r="D1084" s="104"/>
      <c r="E1084" s="5" t="s">
        <v>42</v>
      </c>
      <c r="F1084" s="6"/>
      <c r="G1084" s="7">
        <v>258</v>
      </c>
      <c r="H1084" s="8">
        <v>27</v>
      </c>
      <c r="I1084" s="1">
        <v>98</v>
      </c>
      <c r="J1084" s="1">
        <v>132</v>
      </c>
      <c r="K1084" s="13">
        <v>1</v>
      </c>
    </row>
    <row r="1085" spans="4:11" x14ac:dyDescent="0.2">
      <c r="D1085" s="104"/>
      <c r="E1085" s="5" t="s">
        <v>43</v>
      </c>
      <c r="F1085" s="6"/>
      <c r="G1085" s="7">
        <v>258</v>
      </c>
      <c r="H1085" s="8">
        <v>29</v>
      </c>
      <c r="I1085" s="1">
        <v>106</v>
      </c>
      <c r="J1085" s="1">
        <v>123</v>
      </c>
      <c r="K1085" s="13">
        <v>0</v>
      </c>
    </row>
    <row r="1086" spans="4:11" x14ac:dyDescent="0.2">
      <c r="D1086" s="104"/>
      <c r="E1086" s="5" t="s">
        <v>44</v>
      </c>
      <c r="F1086" s="6"/>
      <c r="G1086" s="7">
        <v>336</v>
      </c>
      <c r="H1086" s="8">
        <v>37</v>
      </c>
      <c r="I1086" s="1">
        <v>143</v>
      </c>
      <c r="J1086" s="1">
        <v>155</v>
      </c>
      <c r="K1086" s="13">
        <v>1</v>
      </c>
    </row>
    <row r="1087" spans="4:11" x14ac:dyDescent="0.2">
      <c r="D1087" s="104"/>
      <c r="E1087" s="5" t="s">
        <v>45</v>
      </c>
      <c r="F1087" s="6"/>
      <c r="G1087" s="7">
        <v>259</v>
      </c>
      <c r="H1087" s="8">
        <v>28</v>
      </c>
      <c r="I1087" s="1">
        <v>108</v>
      </c>
      <c r="J1087" s="1">
        <v>117</v>
      </c>
      <c r="K1087" s="13">
        <v>6</v>
      </c>
    </row>
    <row r="1088" spans="4:11" x14ac:dyDescent="0.2">
      <c r="D1088" s="104"/>
      <c r="E1088" s="5" t="s">
        <v>46</v>
      </c>
      <c r="F1088" s="6"/>
      <c r="G1088" s="7">
        <v>171</v>
      </c>
      <c r="H1088" s="8">
        <v>13</v>
      </c>
      <c r="I1088" s="1">
        <v>81</v>
      </c>
      <c r="J1088" s="1">
        <v>73</v>
      </c>
      <c r="K1088" s="13">
        <v>4</v>
      </c>
    </row>
    <row r="1089" spans="4:11" x14ac:dyDescent="0.2">
      <c r="D1089" s="104"/>
      <c r="E1089" s="5" t="s">
        <v>47</v>
      </c>
      <c r="F1089" s="6"/>
      <c r="G1089" s="7">
        <v>158</v>
      </c>
      <c r="H1089" s="8">
        <v>7</v>
      </c>
      <c r="I1089" s="1">
        <v>66</v>
      </c>
      <c r="J1089" s="1">
        <v>83</v>
      </c>
      <c r="K1089" s="13">
        <v>2</v>
      </c>
    </row>
    <row r="1090" spans="4:11" x14ac:dyDescent="0.2">
      <c r="D1090" s="104"/>
      <c r="E1090" s="5" t="s">
        <v>48</v>
      </c>
      <c r="F1090" s="6"/>
      <c r="G1090" s="7">
        <v>62</v>
      </c>
      <c r="H1090" s="8">
        <v>1</v>
      </c>
      <c r="I1090" s="1">
        <v>17</v>
      </c>
      <c r="J1090" s="1">
        <v>43</v>
      </c>
      <c r="K1090" s="13">
        <v>1</v>
      </c>
    </row>
    <row r="1091" spans="4:11" x14ac:dyDescent="0.2">
      <c r="D1091" s="104"/>
      <c r="E1091" s="5" t="s">
        <v>49</v>
      </c>
      <c r="F1091" s="6"/>
      <c r="G1091" s="7">
        <v>13</v>
      </c>
      <c r="H1091" s="8">
        <v>0</v>
      </c>
      <c r="I1091" s="1">
        <v>1</v>
      </c>
      <c r="J1091" s="1">
        <v>12</v>
      </c>
      <c r="K1091" s="13">
        <v>0</v>
      </c>
    </row>
    <row r="1092" spans="4:11" x14ac:dyDescent="0.2">
      <c r="D1092" s="103" t="s">
        <v>50</v>
      </c>
      <c r="E1092" s="24" t="s">
        <v>35</v>
      </c>
      <c r="F1092" s="22"/>
      <c r="G1092" s="23">
        <v>174</v>
      </c>
      <c r="H1092" s="30">
        <v>0</v>
      </c>
      <c r="I1092" s="4">
        <v>26</v>
      </c>
      <c r="J1092" s="4">
        <v>148</v>
      </c>
      <c r="K1092" s="34">
        <v>0</v>
      </c>
    </row>
    <row r="1093" spans="4:11" x14ac:dyDescent="0.2">
      <c r="D1093" s="104"/>
      <c r="E1093" s="5" t="s">
        <v>36</v>
      </c>
      <c r="F1093" s="6"/>
      <c r="G1093" s="7">
        <v>233</v>
      </c>
      <c r="H1093" s="8">
        <v>3</v>
      </c>
      <c r="I1093" s="1">
        <v>51</v>
      </c>
      <c r="J1093" s="1">
        <v>177</v>
      </c>
      <c r="K1093" s="13">
        <v>2</v>
      </c>
    </row>
    <row r="1094" spans="4:11" x14ac:dyDescent="0.2">
      <c r="D1094" s="104"/>
      <c r="E1094" s="5" t="s">
        <v>37</v>
      </c>
      <c r="F1094" s="6"/>
      <c r="G1094" s="7">
        <v>199</v>
      </c>
      <c r="H1094" s="8">
        <v>4</v>
      </c>
      <c r="I1094" s="1">
        <v>42</v>
      </c>
      <c r="J1094" s="1">
        <v>152</v>
      </c>
      <c r="K1094" s="13">
        <v>1</v>
      </c>
    </row>
    <row r="1095" spans="4:11" x14ac:dyDescent="0.2">
      <c r="D1095" s="104"/>
      <c r="E1095" s="5" t="s">
        <v>38</v>
      </c>
      <c r="F1095" s="6"/>
      <c r="G1095" s="7">
        <v>319</v>
      </c>
      <c r="H1095" s="8">
        <v>9</v>
      </c>
      <c r="I1095" s="1">
        <v>80</v>
      </c>
      <c r="J1095" s="1">
        <v>229</v>
      </c>
      <c r="K1095" s="13">
        <v>1</v>
      </c>
    </row>
    <row r="1096" spans="4:11" x14ac:dyDescent="0.2">
      <c r="D1096" s="104"/>
      <c r="E1096" s="5" t="s">
        <v>39</v>
      </c>
      <c r="F1096" s="6"/>
      <c r="G1096" s="7">
        <v>269</v>
      </c>
      <c r="H1096" s="8">
        <v>10</v>
      </c>
      <c r="I1096" s="1">
        <v>88</v>
      </c>
      <c r="J1096" s="1">
        <v>170</v>
      </c>
      <c r="K1096" s="13">
        <v>1</v>
      </c>
    </row>
    <row r="1097" spans="4:11" x14ac:dyDescent="0.2">
      <c r="D1097" s="104"/>
      <c r="E1097" s="5" t="s">
        <v>40</v>
      </c>
      <c r="F1097" s="6"/>
      <c r="G1097" s="7">
        <v>348</v>
      </c>
      <c r="H1097" s="8">
        <v>5</v>
      </c>
      <c r="I1097" s="1">
        <v>135</v>
      </c>
      <c r="J1097" s="1">
        <v>207</v>
      </c>
      <c r="K1097" s="13">
        <v>1</v>
      </c>
    </row>
    <row r="1098" spans="4:11" x14ac:dyDescent="0.2">
      <c r="D1098" s="104"/>
      <c r="E1098" s="5" t="s">
        <v>41</v>
      </c>
      <c r="F1098" s="6"/>
      <c r="G1098" s="7">
        <v>282</v>
      </c>
      <c r="H1098" s="8">
        <v>13</v>
      </c>
      <c r="I1098" s="1">
        <v>83</v>
      </c>
      <c r="J1098" s="1">
        <v>184</v>
      </c>
      <c r="K1098" s="13">
        <v>2</v>
      </c>
    </row>
    <row r="1099" spans="4:11" x14ac:dyDescent="0.2">
      <c r="D1099" s="104"/>
      <c r="E1099" s="5" t="s">
        <v>42</v>
      </c>
      <c r="F1099" s="6"/>
      <c r="G1099" s="7">
        <v>242</v>
      </c>
      <c r="H1099" s="8">
        <v>5</v>
      </c>
      <c r="I1099" s="1">
        <v>88</v>
      </c>
      <c r="J1099" s="1">
        <v>146</v>
      </c>
      <c r="K1099" s="13">
        <v>3</v>
      </c>
    </row>
    <row r="1100" spans="4:11" x14ac:dyDescent="0.2">
      <c r="D1100" s="104"/>
      <c r="E1100" s="5" t="s">
        <v>43</v>
      </c>
      <c r="F1100" s="6"/>
      <c r="G1100" s="7">
        <v>263</v>
      </c>
      <c r="H1100" s="8">
        <v>7</v>
      </c>
      <c r="I1100" s="1">
        <v>87</v>
      </c>
      <c r="J1100" s="1">
        <v>169</v>
      </c>
      <c r="K1100" s="13">
        <v>0</v>
      </c>
    </row>
    <row r="1101" spans="4:11" x14ac:dyDescent="0.2">
      <c r="D1101" s="104"/>
      <c r="E1101" s="5" t="s">
        <v>44</v>
      </c>
      <c r="F1101" s="6"/>
      <c r="G1101" s="7">
        <v>364</v>
      </c>
      <c r="H1101" s="8">
        <v>13</v>
      </c>
      <c r="I1101" s="1">
        <v>98</v>
      </c>
      <c r="J1101" s="1">
        <v>249</v>
      </c>
      <c r="K1101" s="13">
        <v>4</v>
      </c>
    </row>
    <row r="1102" spans="4:11" x14ac:dyDescent="0.2">
      <c r="D1102" s="104"/>
      <c r="E1102" s="5" t="s">
        <v>45</v>
      </c>
      <c r="F1102" s="6"/>
      <c r="G1102" s="7">
        <v>324</v>
      </c>
      <c r="H1102" s="8">
        <v>7</v>
      </c>
      <c r="I1102" s="1">
        <v>106</v>
      </c>
      <c r="J1102" s="1">
        <v>204</v>
      </c>
      <c r="K1102" s="13">
        <v>7</v>
      </c>
    </row>
    <row r="1103" spans="4:11" x14ac:dyDescent="0.2">
      <c r="D1103" s="104"/>
      <c r="E1103" s="5" t="s">
        <v>46</v>
      </c>
      <c r="F1103" s="6"/>
      <c r="G1103" s="7">
        <v>192</v>
      </c>
      <c r="H1103" s="8">
        <v>2</v>
      </c>
      <c r="I1103" s="1">
        <v>41</v>
      </c>
      <c r="J1103" s="1">
        <v>143</v>
      </c>
      <c r="K1103" s="13">
        <v>6</v>
      </c>
    </row>
    <row r="1104" spans="4:11" x14ac:dyDescent="0.2">
      <c r="D1104" s="104"/>
      <c r="E1104" s="5" t="s">
        <v>47</v>
      </c>
      <c r="F1104" s="6"/>
      <c r="G1104" s="7">
        <v>288</v>
      </c>
      <c r="H1104" s="8">
        <v>7</v>
      </c>
      <c r="I1104" s="1">
        <v>49</v>
      </c>
      <c r="J1104" s="1">
        <v>228</v>
      </c>
      <c r="K1104" s="13">
        <v>4</v>
      </c>
    </row>
    <row r="1105" spans="2:11" x14ac:dyDescent="0.2">
      <c r="D1105" s="104"/>
      <c r="E1105" s="5" t="s">
        <v>48</v>
      </c>
      <c r="F1105" s="6"/>
      <c r="G1105" s="7">
        <v>114</v>
      </c>
      <c r="H1105" s="8">
        <v>1</v>
      </c>
      <c r="I1105" s="1">
        <v>15</v>
      </c>
      <c r="J1105" s="1">
        <v>95</v>
      </c>
      <c r="K1105" s="13">
        <v>3</v>
      </c>
    </row>
    <row r="1106" spans="2:11" x14ac:dyDescent="0.2">
      <c r="D1106" s="105"/>
      <c r="E1106" s="55" t="s">
        <v>49</v>
      </c>
      <c r="F1106" s="58"/>
      <c r="G1106" s="53">
        <v>30</v>
      </c>
      <c r="H1106" s="66">
        <v>0</v>
      </c>
      <c r="I1106" s="26">
        <v>1</v>
      </c>
      <c r="J1106" s="26">
        <v>28</v>
      </c>
      <c r="K1106" s="70">
        <v>1</v>
      </c>
    </row>
    <row r="1108" spans="2:11" x14ac:dyDescent="0.2">
      <c r="B1108" s="47" t="str">
        <f xml:space="preserve"> HYPERLINK("#'目次'!B31", "[25]")</f>
        <v>[25]</v>
      </c>
      <c r="C1108" s="31" t="s">
        <v>260</v>
      </c>
    </row>
    <row r="1111" spans="2:11" x14ac:dyDescent="0.2">
      <c r="C1111" s="31" t="s">
        <v>13</v>
      </c>
    </row>
    <row r="1112" spans="2:11" ht="36" x14ac:dyDescent="0.2">
      <c r="D1112" s="99"/>
      <c r="E1112" s="100"/>
      <c r="F1112" s="100"/>
      <c r="G1112" s="41" t="s">
        <v>14</v>
      </c>
      <c r="H1112" s="42" t="s">
        <v>255</v>
      </c>
      <c r="I1112" s="16" t="s">
        <v>256</v>
      </c>
      <c r="J1112" s="16" t="s">
        <v>257</v>
      </c>
      <c r="K1112" s="46" t="s">
        <v>24</v>
      </c>
    </row>
    <row r="1113" spans="2:11" x14ac:dyDescent="0.2">
      <c r="D1113" s="101"/>
      <c r="E1113" s="102"/>
      <c r="F1113" s="102"/>
      <c r="G1113" s="44"/>
      <c r="H1113" s="48"/>
      <c r="I1113" s="17"/>
      <c r="J1113" s="17"/>
      <c r="K1113" s="43"/>
    </row>
    <row r="1114" spans="2:11" x14ac:dyDescent="0.2">
      <c r="D1114" s="52"/>
      <c r="E1114" s="59" t="s">
        <v>14</v>
      </c>
      <c r="F1114" s="54"/>
      <c r="G1114" s="45">
        <v>7000</v>
      </c>
      <c r="H1114" s="20">
        <v>101</v>
      </c>
      <c r="I1114" s="20">
        <v>794</v>
      </c>
      <c r="J1114" s="20">
        <v>6022</v>
      </c>
      <c r="K1114" s="61">
        <v>83</v>
      </c>
    </row>
    <row r="1115" spans="2:11" x14ac:dyDescent="0.2">
      <c r="D1115" s="103" t="s">
        <v>25</v>
      </c>
      <c r="E1115" s="24" t="s">
        <v>26</v>
      </c>
      <c r="F1115" s="22"/>
      <c r="G1115" s="23">
        <v>1780</v>
      </c>
      <c r="H1115" s="30">
        <v>13</v>
      </c>
      <c r="I1115" s="4">
        <v>116</v>
      </c>
      <c r="J1115" s="4">
        <v>1623</v>
      </c>
      <c r="K1115" s="34">
        <v>28</v>
      </c>
    </row>
    <row r="1116" spans="2:11" x14ac:dyDescent="0.2">
      <c r="D1116" s="104"/>
      <c r="E1116" s="5" t="s">
        <v>27</v>
      </c>
      <c r="F1116" s="6"/>
      <c r="G1116" s="7">
        <v>1328</v>
      </c>
      <c r="H1116" s="8">
        <v>7</v>
      </c>
      <c r="I1116" s="1">
        <v>126</v>
      </c>
      <c r="J1116" s="1">
        <v>1182</v>
      </c>
      <c r="K1116" s="13">
        <v>13</v>
      </c>
    </row>
    <row r="1117" spans="2:11" x14ac:dyDescent="0.2">
      <c r="D1117" s="104"/>
      <c r="E1117" s="5" t="s">
        <v>28</v>
      </c>
      <c r="F1117" s="6"/>
      <c r="G1117" s="7">
        <v>1075</v>
      </c>
      <c r="H1117" s="8">
        <v>13</v>
      </c>
      <c r="I1117" s="1">
        <v>142</v>
      </c>
      <c r="J1117" s="1">
        <v>902</v>
      </c>
      <c r="K1117" s="13">
        <v>18</v>
      </c>
    </row>
    <row r="1118" spans="2:11" x14ac:dyDescent="0.2">
      <c r="D1118" s="104"/>
      <c r="E1118" s="5" t="s">
        <v>29</v>
      </c>
      <c r="F1118" s="6"/>
      <c r="G1118" s="7">
        <v>733</v>
      </c>
      <c r="H1118" s="8">
        <v>12</v>
      </c>
      <c r="I1118" s="1">
        <v>103</v>
      </c>
      <c r="J1118" s="1">
        <v>613</v>
      </c>
      <c r="K1118" s="13">
        <v>5</v>
      </c>
    </row>
    <row r="1119" spans="2:11" x14ac:dyDescent="0.2">
      <c r="D1119" s="104"/>
      <c r="E1119" s="5" t="s">
        <v>30</v>
      </c>
      <c r="F1119" s="6"/>
      <c r="G1119" s="7">
        <v>619</v>
      </c>
      <c r="H1119" s="8">
        <v>14</v>
      </c>
      <c r="I1119" s="1">
        <v>95</v>
      </c>
      <c r="J1119" s="1">
        <v>505</v>
      </c>
      <c r="K1119" s="13">
        <v>5</v>
      </c>
    </row>
    <row r="1120" spans="2:11" x14ac:dyDescent="0.2">
      <c r="D1120" s="104"/>
      <c r="E1120" s="5" t="s">
        <v>31</v>
      </c>
      <c r="F1120" s="6"/>
      <c r="G1120" s="7">
        <v>559</v>
      </c>
      <c r="H1120" s="8">
        <v>20</v>
      </c>
      <c r="I1120" s="1">
        <v>90</v>
      </c>
      <c r="J1120" s="1">
        <v>446</v>
      </c>
      <c r="K1120" s="13">
        <v>3</v>
      </c>
    </row>
    <row r="1121" spans="4:11" x14ac:dyDescent="0.2">
      <c r="D1121" s="104"/>
      <c r="E1121" s="5" t="s">
        <v>32</v>
      </c>
      <c r="F1121" s="6"/>
      <c r="G1121" s="7">
        <v>284</v>
      </c>
      <c r="H1121" s="8">
        <v>9</v>
      </c>
      <c r="I1121" s="1">
        <v>51</v>
      </c>
      <c r="J1121" s="1">
        <v>222</v>
      </c>
      <c r="K1121" s="13">
        <v>2</v>
      </c>
    </row>
    <row r="1122" spans="4:11" x14ac:dyDescent="0.2">
      <c r="D1122" s="104"/>
      <c r="E1122" s="5" t="s">
        <v>33</v>
      </c>
      <c r="F1122" s="6"/>
      <c r="G1122" s="7">
        <v>104</v>
      </c>
      <c r="H1122" s="8">
        <v>10</v>
      </c>
      <c r="I1122" s="1">
        <v>21</v>
      </c>
      <c r="J1122" s="1">
        <v>70</v>
      </c>
      <c r="K1122" s="13">
        <v>3</v>
      </c>
    </row>
    <row r="1123" spans="4:11" x14ac:dyDescent="0.2">
      <c r="D1123" s="103" t="s">
        <v>34</v>
      </c>
      <c r="E1123" s="24" t="s">
        <v>35</v>
      </c>
      <c r="F1123" s="22"/>
      <c r="G1123" s="23">
        <v>206</v>
      </c>
      <c r="H1123" s="30">
        <v>4</v>
      </c>
      <c r="I1123" s="4">
        <v>18</v>
      </c>
      <c r="J1123" s="4">
        <v>184</v>
      </c>
      <c r="K1123" s="34">
        <v>0</v>
      </c>
    </row>
    <row r="1124" spans="4:11" x14ac:dyDescent="0.2">
      <c r="D1124" s="104"/>
      <c r="E1124" s="5" t="s">
        <v>36</v>
      </c>
      <c r="F1124" s="6"/>
      <c r="G1124" s="7">
        <v>218</v>
      </c>
      <c r="H1124" s="8">
        <v>3</v>
      </c>
      <c r="I1124" s="1">
        <v>31</v>
      </c>
      <c r="J1124" s="1">
        <v>183</v>
      </c>
      <c r="K1124" s="13">
        <v>1</v>
      </c>
    </row>
    <row r="1125" spans="4:11" x14ac:dyDescent="0.2">
      <c r="D1125" s="104"/>
      <c r="E1125" s="5" t="s">
        <v>37</v>
      </c>
      <c r="F1125" s="6"/>
      <c r="G1125" s="7">
        <v>218</v>
      </c>
      <c r="H1125" s="8">
        <v>5</v>
      </c>
      <c r="I1125" s="1">
        <v>28</v>
      </c>
      <c r="J1125" s="1">
        <v>185</v>
      </c>
      <c r="K1125" s="13">
        <v>0</v>
      </c>
    </row>
    <row r="1126" spans="4:11" x14ac:dyDescent="0.2">
      <c r="D1126" s="104"/>
      <c r="E1126" s="5" t="s">
        <v>38</v>
      </c>
      <c r="F1126" s="6"/>
      <c r="G1126" s="7">
        <v>313</v>
      </c>
      <c r="H1126" s="8">
        <v>8</v>
      </c>
      <c r="I1126" s="1">
        <v>47</v>
      </c>
      <c r="J1126" s="1">
        <v>255</v>
      </c>
      <c r="K1126" s="13">
        <v>3</v>
      </c>
    </row>
    <row r="1127" spans="4:11" x14ac:dyDescent="0.2">
      <c r="D1127" s="104"/>
      <c r="E1127" s="5" t="s">
        <v>39</v>
      </c>
      <c r="F1127" s="6"/>
      <c r="G1127" s="7">
        <v>306</v>
      </c>
      <c r="H1127" s="8">
        <v>7</v>
      </c>
      <c r="I1127" s="1">
        <v>41</v>
      </c>
      <c r="J1127" s="1">
        <v>256</v>
      </c>
      <c r="K1127" s="13">
        <v>2</v>
      </c>
    </row>
    <row r="1128" spans="4:11" x14ac:dyDescent="0.2">
      <c r="D1128" s="104"/>
      <c r="E1128" s="5" t="s">
        <v>40</v>
      </c>
      <c r="F1128" s="6"/>
      <c r="G1128" s="7">
        <v>323</v>
      </c>
      <c r="H1128" s="8">
        <v>7</v>
      </c>
      <c r="I1128" s="1">
        <v>52</v>
      </c>
      <c r="J1128" s="1">
        <v>264</v>
      </c>
      <c r="K1128" s="13">
        <v>0</v>
      </c>
    </row>
    <row r="1129" spans="4:11" x14ac:dyDescent="0.2">
      <c r="D1129" s="104"/>
      <c r="E1129" s="5" t="s">
        <v>41</v>
      </c>
      <c r="F1129" s="6"/>
      <c r="G1129" s="7">
        <v>260</v>
      </c>
      <c r="H1129" s="8">
        <v>4</v>
      </c>
      <c r="I1129" s="1">
        <v>34</v>
      </c>
      <c r="J1129" s="1">
        <v>220</v>
      </c>
      <c r="K1129" s="13">
        <v>2</v>
      </c>
    </row>
    <row r="1130" spans="4:11" x14ac:dyDescent="0.2">
      <c r="D1130" s="104"/>
      <c r="E1130" s="5" t="s">
        <v>42</v>
      </c>
      <c r="F1130" s="6"/>
      <c r="G1130" s="7">
        <v>258</v>
      </c>
      <c r="H1130" s="8">
        <v>8</v>
      </c>
      <c r="I1130" s="1">
        <v>39</v>
      </c>
      <c r="J1130" s="1">
        <v>209</v>
      </c>
      <c r="K1130" s="13">
        <v>2</v>
      </c>
    </row>
    <row r="1131" spans="4:11" x14ac:dyDescent="0.2">
      <c r="D1131" s="104"/>
      <c r="E1131" s="5" t="s">
        <v>43</v>
      </c>
      <c r="F1131" s="6"/>
      <c r="G1131" s="7">
        <v>258</v>
      </c>
      <c r="H1131" s="8">
        <v>6</v>
      </c>
      <c r="I1131" s="1">
        <v>48</v>
      </c>
      <c r="J1131" s="1">
        <v>203</v>
      </c>
      <c r="K1131" s="13">
        <v>1</v>
      </c>
    </row>
    <row r="1132" spans="4:11" x14ac:dyDescent="0.2">
      <c r="D1132" s="104"/>
      <c r="E1132" s="5" t="s">
        <v>44</v>
      </c>
      <c r="F1132" s="6"/>
      <c r="G1132" s="7">
        <v>336</v>
      </c>
      <c r="H1132" s="8">
        <v>8</v>
      </c>
      <c r="I1132" s="1">
        <v>40</v>
      </c>
      <c r="J1132" s="1">
        <v>283</v>
      </c>
      <c r="K1132" s="13">
        <v>5</v>
      </c>
    </row>
    <row r="1133" spans="4:11" x14ac:dyDescent="0.2">
      <c r="D1133" s="104"/>
      <c r="E1133" s="5" t="s">
        <v>45</v>
      </c>
      <c r="F1133" s="6"/>
      <c r="G1133" s="7">
        <v>259</v>
      </c>
      <c r="H1133" s="8">
        <v>4</v>
      </c>
      <c r="I1133" s="1">
        <v>41</v>
      </c>
      <c r="J1133" s="1">
        <v>204</v>
      </c>
      <c r="K1133" s="13">
        <v>10</v>
      </c>
    </row>
    <row r="1134" spans="4:11" x14ac:dyDescent="0.2">
      <c r="D1134" s="104"/>
      <c r="E1134" s="5" t="s">
        <v>46</v>
      </c>
      <c r="F1134" s="6"/>
      <c r="G1134" s="7">
        <v>171</v>
      </c>
      <c r="H1134" s="8">
        <v>4</v>
      </c>
      <c r="I1134" s="1">
        <v>33</v>
      </c>
      <c r="J1134" s="1">
        <v>127</v>
      </c>
      <c r="K1134" s="13">
        <v>7</v>
      </c>
    </row>
    <row r="1135" spans="4:11" x14ac:dyDescent="0.2">
      <c r="D1135" s="104"/>
      <c r="E1135" s="5" t="s">
        <v>47</v>
      </c>
      <c r="F1135" s="6"/>
      <c r="G1135" s="7">
        <v>158</v>
      </c>
      <c r="H1135" s="8">
        <v>3</v>
      </c>
      <c r="I1135" s="1">
        <v>25</v>
      </c>
      <c r="J1135" s="1">
        <v>129</v>
      </c>
      <c r="K1135" s="13">
        <v>1</v>
      </c>
    </row>
    <row r="1136" spans="4:11" x14ac:dyDescent="0.2">
      <c r="D1136" s="104"/>
      <c r="E1136" s="5" t="s">
        <v>48</v>
      </c>
      <c r="F1136" s="6"/>
      <c r="G1136" s="7">
        <v>62</v>
      </c>
      <c r="H1136" s="8">
        <v>0</v>
      </c>
      <c r="I1136" s="1">
        <v>7</v>
      </c>
      <c r="J1136" s="1">
        <v>53</v>
      </c>
      <c r="K1136" s="13">
        <v>2</v>
      </c>
    </row>
    <row r="1137" spans="4:11" x14ac:dyDescent="0.2">
      <c r="D1137" s="104"/>
      <c r="E1137" s="5" t="s">
        <v>49</v>
      </c>
      <c r="F1137" s="6"/>
      <c r="G1137" s="7">
        <v>13</v>
      </c>
      <c r="H1137" s="8">
        <v>0</v>
      </c>
      <c r="I1137" s="1">
        <v>0</v>
      </c>
      <c r="J1137" s="1">
        <v>13</v>
      </c>
      <c r="K1137" s="13">
        <v>0</v>
      </c>
    </row>
    <row r="1138" spans="4:11" x14ac:dyDescent="0.2">
      <c r="D1138" s="103" t="s">
        <v>50</v>
      </c>
      <c r="E1138" s="24" t="s">
        <v>35</v>
      </c>
      <c r="F1138" s="22"/>
      <c r="G1138" s="23">
        <v>174</v>
      </c>
      <c r="H1138" s="30">
        <v>0</v>
      </c>
      <c r="I1138" s="4">
        <v>13</v>
      </c>
      <c r="J1138" s="4">
        <v>160</v>
      </c>
      <c r="K1138" s="34">
        <v>1</v>
      </c>
    </row>
    <row r="1139" spans="4:11" x14ac:dyDescent="0.2">
      <c r="D1139" s="104"/>
      <c r="E1139" s="5" t="s">
        <v>36</v>
      </c>
      <c r="F1139" s="6"/>
      <c r="G1139" s="7">
        <v>233</v>
      </c>
      <c r="H1139" s="8">
        <v>4</v>
      </c>
      <c r="I1139" s="1">
        <v>15</v>
      </c>
      <c r="J1139" s="1">
        <v>212</v>
      </c>
      <c r="K1139" s="13">
        <v>2</v>
      </c>
    </row>
    <row r="1140" spans="4:11" x14ac:dyDescent="0.2">
      <c r="D1140" s="104"/>
      <c r="E1140" s="5" t="s">
        <v>37</v>
      </c>
      <c r="F1140" s="6"/>
      <c r="G1140" s="7">
        <v>199</v>
      </c>
      <c r="H1140" s="8">
        <v>3</v>
      </c>
      <c r="I1140" s="1">
        <v>18</v>
      </c>
      <c r="J1140" s="1">
        <v>177</v>
      </c>
      <c r="K1140" s="13">
        <v>1</v>
      </c>
    </row>
    <row r="1141" spans="4:11" x14ac:dyDescent="0.2">
      <c r="D1141" s="104"/>
      <c r="E1141" s="5" t="s">
        <v>38</v>
      </c>
      <c r="F1141" s="6"/>
      <c r="G1141" s="7">
        <v>319</v>
      </c>
      <c r="H1141" s="8">
        <v>2</v>
      </c>
      <c r="I1141" s="1">
        <v>22</v>
      </c>
      <c r="J1141" s="1">
        <v>294</v>
      </c>
      <c r="K1141" s="13">
        <v>1</v>
      </c>
    </row>
    <row r="1142" spans="4:11" x14ac:dyDescent="0.2">
      <c r="D1142" s="104"/>
      <c r="E1142" s="5" t="s">
        <v>39</v>
      </c>
      <c r="F1142" s="6"/>
      <c r="G1142" s="7">
        <v>269</v>
      </c>
      <c r="H1142" s="8">
        <v>4</v>
      </c>
      <c r="I1142" s="1">
        <v>27</v>
      </c>
      <c r="J1142" s="1">
        <v>235</v>
      </c>
      <c r="K1142" s="13">
        <v>3</v>
      </c>
    </row>
    <row r="1143" spans="4:11" x14ac:dyDescent="0.2">
      <c r="D1143" s="104"/>
      <c r="E1143" s="5" t="s">
        <v>40</v>
      </c>
      <c r="F1143" s="6"/>
      <c r="G1143" s="7">
        <v>348</v>
      </c>
      <c r="H1143" s="8">
        <v>2</v>
      </c>
      <c r="I1143" s="1">
        <v>34</v>
      </c>
      <c r="J1143" s="1">
        <v>311</v>
      </c>
      <c r="K1143" s="13">
        <v>1</v>
      </c>
    </row>
    <row r="1144" spans="4:11" x14ac:dyDescent="0.2">
      <c r="D1144" s="104"/>
      <c r="E1144" s="5" t="s">
        <v>41</v>
      </c>
      <c r="F1144" s="6"/>
      <c r="G1144" s="7">
        <v>282</v>
      </c>
      <c r="H1144" s="8">
        <v>4</v>
      </c>
      <c r="I1144" s="1">
        <v>23</v>
      </c>
      <c r="J1144" s="1">
        <v>252</v>
      </c>
      <c r="K1144" s="13">
        <v>3</v>
      </c>
    </row>
    <row r="1145" spans="4:11" x14ac:dyDescent="0.2">
      <c r="D1145" s="104"/>
      <c r="E1145" s="5" t="s">
        <v>42</v>
      </c>
      <c r="F1145" s="6"/>
      <c r="G1145" s="7">
        <v>242</v>
      </c>
      <c r="H1145" s="8">
        <v>1</v>
      </c>
      <c r="I1145" s="1">
        <v>25</v>
      </c>
      <c r="J1145" s="1">
        <v>212</v>
      </c>
      <c r="K1145" s="13">
        <v>4</v>
      </c>
    </row>
    <row r="1146" spans="4:11" x14ac:dyDescent="0.2">
      <c r="D1146" s="104"/>
      <c r="E1146" s="5" t="s">
        <v>43</v>
      </c>
      <c r="F1146" s="6"/>
      <c r="G1146" s="7">
        <v>263</v>
      </c>
      <c r="H1146" s="8">
        <v>2</v>
      </c>
      <c r="I1146" s="1">
        <v>28</v>
      </c>
      <c r="J1146" s="1">
        <v>232</v>
      </c>
      <c r="K1146" s="13">
        <v>1</v>
      </c>
    </row>
    <row r="1147" spans="4:11" x14ac:dyDescent="0.2">
      <c r="D1147" s="104"/>
      <c r="E1147" s="5" t="s">
        <v>44</v>
      </c>
      <c r="F1147" s="6"/>
      <c r="G1147" s="7">
        <v>364</v>
      </c>
      <c r="H1147" s="8">
        <v>2</v>
      </c>
      <c r="I1147" s="1">
        <v>23</v>
      </c>
      <c r="J1147" s="1">
        <v>335</v>
      </c>
      <c r="K1147" s="13">
        <v>4</v>
      </c>
    </row>
    <row r="1148" spans="4:11" x14ac:dyDescent="0.2">
      <c r="D1148" s="104"/>
      <c r="E1148" s="5" t="s">
        <v>45</v>
      </c>
      <c r="F1148" s="6"/>
      <c r="G1148" s="7">
        <v>324</v>
      </c>
      <c r="H1148" s="8">
        <v>4</v>
      </c>
      <c r="I1148" s="1">
        <v>34</v>
      </c>
      <c r="J1148" s="1">
        <v>277</v>
      </c>
      <c r="K1148" s="13">
        <v>9</v>
      </c>
    </row>
    <row r="1149" spans="4:11" x14ac:dyDescent="0.2">
      <c r="D1149" s="104"/>
      <c r="E1149" s="5" t="s">
        <v>46</v>
      </c>
      <c r="F1149" s="6"/>
      <c r="G1149" s="7">
        <v>192</v>
      </c>
      <c r="H1149" s="8">
        <v>0</v>
      </c>
      <c r="I1149" s="1">
        <v>19</v>
      </c>
      <c r="J1149" s="1">
        <v>166</v>
      </c>
      <c r="K1149" s="13">
        <v>7</v>
      </c>
    </row>
    <row r="1150" spans="4:11" x14ac:dyDescent="0.2">
      <c r="D1150" s="104"/>
      <c r="E1150" s="5" t="s">
        <v>47</v>
      </c>
      <c r="F1150" s="6"/>
      <c r="G1150" s="7">
        <v>288</v>
      </c>
      <c r="H1150" s="8">
        <v>2</v>
      </c>
      <c r="I1150" s="1">
        <v>22</v>
      </c>
      <c r="J1150" s="1">
        <v>258</v>
      </c>
      <c r="K1150" s="13">
        <v>6</v>
      </c>
    </row>
    <row r="1151" spans="4:11" x14ac:dyDescent="0.2">
      <c r="D1151" s="104"/>
      <c r="E1151" s="5" t="s">
        <v>48</v>
      </c>
      <c r="F1151" s="6"/>
      <c r="G1151" s="7">
        <v>114</v>
      </c>
      <c r="H1151" s="8">
        <v>0</v>
      </c>
      <c r="I1151" s="1">
        <v>7</v>
      </c>
      <c r="J1151" s="1">
        <v>104</v>
      </c>
      <c r="K1151" s="13">
        <v>3</v>
      </c>
    </row>
    <row r="1152" spans="4:11" x14ac:dyDescent="0.2">
      <c r="D1152" s="105"/>
      <c r="E1152" s="55" t="s">
        <v>49</v>
      </c>
      <c r="F1152" s="58"/>
      <c r="G1152" s="53">
        <v>30</v>
      </c>
      <c r="H1152" s="66">
        <v>0</v>
      </c>
      <c r="I1152" s="26">
        <v>0</v>
      </c>
      <c r="J1152" s="26">
        <v>29</v>
      </c>
      <c r="K1152" s="70">
        <v>1</v>
      </c>
    </row>
    <row r="1154" spans="2:11" x14ac:dyDescent="0.2">
      <c r="B1154" s="47" t="str">
        <f xml:space="preserve"> HYPERLINK("#'目次'!B32", "[26]")</f>
        <v>[26]</v>
      </c>
      <c r="C1154" s="31" t="s">
        <v>263</v>
      </c>
    </row>
    <row r="1157" spans="2:11" x14ac:dyDescent="0.2">
      <c r="C1157" s="31" t="s">
        <v>13</v>
      </c>
    </row>
    <row r="1158" spans="2:11" ht="36" x14ac:dyDescent="0.2">
      <c r="D1158" s="99"/>
      <c r="E1158" s="100"/>
      <c r="F1158" s="100"/>
      <c r="G1158" s="41" t="s">
        <v>14</v>
      </c>
      <c r="H1158" s="42" t="s">
        <v>255</v>
      </c>
      <c r="I1158" s="16" t="s">
        <v>256</v>
      </c>
      <c r="J1158" s="16" t="s">
        <v>257</v>
      </c>
      <c r="K1158" s="46" t="s">
        <v>24</v>
      </c>
    </row>
    <row r="1159" spans="2:11" x14ac:dyDescent="0.2">
      <c r="D1159" s="101"/>
      <c r="E1159" s="102"/>
      <c r="F1159" s="102"/>
      <c r="G1159" s="44"/>
      <c r="H1159" s="48"/>
      <c r="I1159" s="17"/>
      <c r="J1159" s="17"/>
      <c r="K1159" s="43"/>
    </row>
    <row r="1160" spans="2:11" x14ac:dyDescent="0.2">
      <c r="D1160" s="52"/>
      <c r="E1160" s="59" t="s">
        <v>14</v>
      </c>
      <c r="F1160" s="54"/>
      <c r="G1160" s="45">
        <v>7000</v>
      </c>
      <c r="H1160" s="20">
        <v>265</v>
      </c>
      <c r="I1160" s="20">
        <v>1968</v>
      </c>
      <c r="J1160" s="20">
        <v>4693</v>
      </c>
      <c r="K1160" s="61">
        <v>74</v>
      </c>
    </row>
    <row r="1161" spans="2:11" x14ac:dyDescent="0.2">
      <c r="D1161" s="103" t="s">
        <v>25</v>
      </c>
      <c r="E1161" s="24" t="s">
        <v>26</v>
      </c>
      <c r="F1161" s="22"/>
      <c r="G1161" s="23">
        <v>1780</v>
      </c>
      <c r="H1161" s="30">
        <v>34</v>
      </c>
      <c r="I1161" s="4">
        <v>376</v>
      </c>
      <c r="J1161" s="4">
        <v>1346</v>
      </c>
      <c r="K1161" s="34">
        <v>24</v>
      </c>
    </row>
    <row r="1162" spans="2:11" x14ac:dyDescent="0.2">
      <c r="D1162" s="104"/>
      <c r="E1162" s="5" t="s">
        <v>27</v>
      </c>
      <c r="F1162" s="6"/>
      <c r="G1162" s="7">
        <v>1328</v>
      </c>
      <c r="H1162" s="8">
        <v>25</v>
      </c>
      <c r="I1162" s="1">
        <v>347</v>
      </c>
      <c r="J1162" s="1">
        <v>942</v>
      </c>
      <c r="K1162" s="13">
        <v>14</v>
      </c>
    </row>
    <row r="1163" spans="2:11" x14ac:dyDescent="0.2">
      <c r="D1163" s="104"/>
      <c r="E1163" s="5" t="s">
        <v>28</v>
      </c>
      <c r="F1163" s="6"/>
      <c r="G1163" s="7">
        <v>1075</v>
      </c>
      <c r="H1163" s="8">
        <v>38</v>
      </c>
      <c r="I1163" s="1">
        <v>353</v>
      </c>
      <c r="J1163" s="1">
        <v>669</v>
      </c>
      <c r="K1163" s="13">
        <v>15</v>
      </c>
    </row>
    <row r="1164" spans="2:11" x14ac:dyDescent="0.2">
      <c r="D1164" s="104"/>
      <c r="E1164" s="5" t="s">
        <v>29</v>
      </c>
      <c r="F1164" s="6"/>
      <c r="G1164" s="7">
        <v>733</v>
      </c>
      <c r="H1164" s="8">
        <v>35</v>
      </c>
      <c r="I1164" s="1">
        <v>254</v>
      </c>
      <c r="J1164" s="1">
        <v>439</v>
      </c>
      <c r="K1164" s="13">
        <v>5</v>
      </c>
    </row>
    <row r="1165" spans="2:11" x14ac:dyDescent="0.2">
      <c r="D1165" s="104"/>
      <c r="E1165" s="5" t="s">
        <v>30</v>
      </c>
      <c r="F1165" s="6"/>
      <c r="G1165" s="7">
        <v>619</v>
      </c>
      <c r="H1165" s="8">
        <v>37</v>
      </c>
      <c r="I1165" s="1">
        <v>209</v>
      </c>
      <c r="J1165" s="1">
        <v>369</v>
      </c>
      <c r="K1165" s="13">
        <v>4</v>
      </c>
    </row>
    <row r="1166" spans="2:11" x14ac:dyDescent="0.2">
      <c r="D1166" s="104"/>
      <c r="E1166" s="5" t="s">
        <v>31</v>
      </c>
      <c r="F1166" s="6"/>
      <c r="G1166" s="7">
        <v>559</v>
      </c>
      <c r="H1166" s="8">
        <v>49</v>
      </c>
      <c r="I1166" s="1">
        <v>163</v>
      </c>
      <c r="J1166" s="1">
        <v>347</v>
      </c>
      <c r="K1166" s="13">
        <v>0</v>
      </c>
    </row>
    <row r="1167" spans="2:11" x14ac:dyDescent="0.2">
      <c r="D1167" s="104"/>
      <c r="E1167" s="5" t="s">
        <v>32</v>
      </c>
      <c r="F1167" s="6"/>
      <c r="G1167" s="7">
        <v>284</v>
      </c>
      <c r="H1167" s="8">
        <v>17</v>
      </c>
      <c r="I1167" s="1">
        <v>103</v>
      </c>
      <c r="J1167" s="1">
        <v>163</v>
      </c>
      <c r="K1167" s="13">
        <v>1</v>
      </c>
    </row>
    <row r="1168" spans="2:11" x14ac:dyDescent="0.2">
      <c r="D1168" s="104"/>
      <c r="E1168" s="5" t="s">
        <v>33</v>
      </c>
      <c r="F1168" s="6"/>
      <c r="G1168" s="7">
        <v>104</v>
      </c>
      <c r="H1168" s="8">
        <v>19</v>
      </c>
      <c r="I1168" s="1">
        <v>42</v>
      </c>
      <c r="J1168" s="1">
        <v>41</v>
      </c>
      <c r="K1168" s="13">
        <v>2</v>
      </c>
    </row>
    <row r="1169" spans="4:11" x14ac:dyDescent="0.2">
      <c r="D1169" s="103" t="s">
        <v>34</v>
      </c>
      <c r="E1169" s="24" t="s">
        <v>35</v>
      </c>
      <c r="F1169" s="22"/>
      <c r="G1169" s="23">
        <v>206</v>
      </c>
      <c r="H1169" s="30">
        <v>5</v>
      </c>
      <c r="I1169" s="4">
        <v>47</v>
      </c>
      <c r="J1169" s="4">
        <v>154</v>
      </c>
      <c r="K1169" s="34">
        <v>0</v>
      </c>
    </row>
    <row r="1170" spans="4:11" x14ac:dyDescent="0.2">
      <c r="D1170" s="104"/>
      <c r="E1170" s="5" t="s">
        <v>36</v>
      </c>
      <c r="F1170" s="6"/>
      <c r="G1170" s="7">
        <v>218</v>
      </c>
      <c r="H1170" s="8">
        <v>6</v>
      </c>
      <c r="I1170" s="1">
        <v>70</v>
      </c>
      <c r="J1170" s="1">
        <v>141</v>
      </c>
      <c r="K1170" s="13">
        <v>1</v>
      </c>
    </row>
    <row r="1171" spans="4:11" x14ac:dyDescent="0.2">
      <c r="D1171" s="104"/>
      <c r="E1171" s="5" t="s">
        <v>37</v>
      </c>
      <c r="F1171" s="6"/>
      <c r="G1171" s="7">
        <v>218</v>
      </c>
      <c r="H1171" s="8">
        <v>10</v>
      </c>
      <c r="I1171" s="1">
        <v>53</v>
      </c>
      <c r="J1171" s="1">
        <v>155</v>
      </c>
      <c r="K1171" s="13">
        <v>0</v>
      </c>
    </row>
    <row r="1172" spans="4:11" x14ac:dyDescent="0.2">
      <c r="D1172" s="104"/>
      <c r="E1172" s="5" t="s">
        <v>38</v>
      </c>
      <c r="F1172" s="6"/>
      <c r="G1172" s="7">
        <v>313</v>
      </c>
      <c r="H1172" s="8">
        <v>18</v>
      </c>
      <c r="I1172" s="1">
        <v>85</v>
      </c>
      <c r="J1172" s="1">
        <v>207</v>
      </c>
      <c r="K1172" s="13">
        <v>3</v>
      </c>
    </row>
    <row r="1173" spans="4:11" x14ac:dyDescent="0.2">
      <c r="D1173" s="104"/>
      <c r="E1173" s="5" t="s">
        <v>39</v>
      </c>
      <c r="F1173" s="6"/>
      <c r="G1173" s="7">
        <v>306</v>
      </c>
      <c r="H1173" s="8">
        <v>14</v>
      </c>
      <c r="I1173" s="1">
        <v>93</v>
      </c>
      <c r="J1173" s="1">
        <v>196</v>
      </c>
      <c r="K1173" s="13">
        <v>3</v>
      </c>
    </row>
    <row r="1174" spans="4:11" x14ac:dyDescent="0.2">
      <c r="D1174" s="104"/>
      <c r="E1174" s="5" t="s">
        <v>40</v>
      </c>
      <c r="F1174" s="6"/>
      <c r="G1174" s="7">
        <v>323</v>
      </c>
      <c r="H1174" s="8">
        <v>14</v>
      </c>
      <c r="I1174" s="1">
        <v>101</v>
      </c>
      <c r="J1174" s="1">
        <v>207</v>
      </c>
      <c r="K1174" s="13">
        <v>1</v>
      </c>
    </row>
    <row r="1175" spans="4:11" x14ac:dyDescent="0.2">
      <c r="D1175" s="104"/>
      <c r="E1175" s="5" t="s">
        <v>41</v>
      </c>
      <c r="F1175" s="6"/>
      <c r="G1175" s="7">
        <v>260</v>
      </c>
      <c r="H1175" s="8">
        <v>13</v>
      </c>
      <c r="I1175" s="1">
        <v>84</v>
      </c>
      <c r="J1175" s="1">
        <v>163</v>
      </c>
      <c r="K1175" s="13">
        <v>0</v>
      </c>
    </row>
    <row r="1176" spans="4:11" x14ac:dyDescent="0.2">
      <c r="D1176" s="104"/>
      <c r="E1176" s="5" t="s">
        <v>42</v>
      </c>
      <c r="F1176" s="6"/>
      <c r="G1176" s="7">
        <v>258</v>
      </c>
      <c r="H1176" s="8">
        <v>21</v>
      </c>
      <c r="I1176" s="1">
        <v>85</v>
      </c>
      <c r="J1176" s="1">
        <v>151</v>
      </c>
      <c r="K1176" s="13">
        <v>1</v>
      </c>
    </row>
    <row r="1177" spans="4:11" x14ac:dyDescent="0.2">
      <c r="D1177" s="104"/>
      <c r="E1177" s="5" t="s">
        <v>43</v>
      </c>
      <c r="F1177" s="6"/>
      <c r="G1177" s="7">
        <v>258</v>
      </c>
      <c r="H1177" s="8">
        <v>19</v>
      </c>
      <c r="I1177" s="1">
        <v>104</v>
      </c>
      <c r="J1177" s="1">
        <v>135</v>
      </c>
      <c r="K1177" s="13">
        <v>0</v>
      </c>
    </row>
    <row r="1178" spans="4:11" x14ac:dyDescent="0.2">
      <c r="D1178" s="104"/>
      <c r="E1178" s="5" t="s">
        <v>44</v>
      </c>
      <c r="F1178" s="6"/>
      <c r="G1178" s="7">
        <v>336</v>
      </c>
      <c r="H1178" s="8">
        <v>26</v>
      </c>
      <c r="I1178" s="1">
        <v>124</v>
      </c>
      <c r="J1178" s="1">
        <v>184</v>
      </c>
      <c r="K1178" s="13">
        <v>2</v>
      </c>
    </row>
    <row r="1179" spans="4:11" x14ac:dyDescent="0.2">
      <c r="D1179" s="104"/>
      <c r="E1179" s="5" t="s">
        <v>45</v>
      </c>
      <c r="F1179" s="6"/>
      <c r="G1179" s="7">
        <v>259</v>
      </c>
      <c r="H1179" s="8">
        <v>24</v>
      </c>
      <c r="I1179" s="1">
        <v>100</v>
      </c>
      <c r="J1179" s="1">
        <v>126</v>
      </c>
      <c r="K1179" s="13">
        <v>9</v>
      </c>
    </row>
    <row r="1180" spans="4:11" x14ac:dyDescent="0.2">
      <c r="D1180" s="104"/>
      <c r="E1180" s="5" t="s">
        <v>46</v>
      </c>
      <c r="F1180" s="6"/>
      <c r="G1180" s="7">
        <v>171</v>
      </c>
      <c r="H1180" s="8">
        <v>11</v>
      </c>
      <c r="I1180" s="1">
        <v>73</v>
      </c>
      <c r="J1180" s="1">
        <v>83</v>
      </c>
      <c r="K1180" s="13">
        <v>4</v>
      </c>
    </row>
    <row r="1181" spans="4:11" x14ac:dyDescent="0.2">
      <c r="D1181" s="104"/>
      <c r="E1181" s="5" t="s">
        <v>47</v>
      </c>
      <c r="F1181" s="6"/>
      <c r="G1181" s="7">
        <v>158</v>
      </c>
      <c r="H1181" s="8">
        <v>8</v>
      </c>
      <c r="I1181" s="1">
        <v>71</v>
      </c>
      <c r="J1181" s="1">
        <v>78</v>
      </c>
      <c r="K1181" s="13">
        <v>1</v>
      </c>
    </row>
    <row r="1182" spans="4:11" x14ac:dyDescent="0.2">
      <c r="D1182" s="104"/>
      <c r="E1182" s="5" t="s">
        <v>48</v>
      </c>
      <c r="F1182" s="6"/>
      <c r="G1182" s="7">
        <v>62</v>
      </c>
      <c r="H1182" s="8">
        <v>1</v>
      </c>
      <c r="I1182" s="1">
        <v>18</v>
      </c>
      <c r="J1182" s="1">
        <v>41</v>
      </c>
      <c r="K1182" s="13">
        <v>2</v>
      </c>
    </row>
    <row r="1183" spans="4:11" x14ac:dyDescent="0.2">
      <c r="D1183" s="104"/>
      <c r="E1183" s="5" t="s">
        <v>49</v>
      </c>
      <c r="F1183" s="6"/>
      <c r="G1183" s="7">
        <v>13</v>
      </c>
      <c r="H1183" s="8">
        <v>0</v>
      </c>
      <c r="I1183" s="1">
        <v>2</v>
      </c>
      <c r="J1183" s="1">
        <v>11</v>
      </c>
      <c r="K1183" s="13">
        <v>0</v>
      </c>
    </row>
    <row r="1184" spans="4:11" x14ac:dyDescent="0.2">
      <c r="D1184" s="103" t="s">
        <v>50</v>
      </c>
      <c r="E1184" s="24" t="s">
        <v>35</v>
      </c>
      <c r="F1184" s="22"/>
      <c r="G1184" s="23">
        <v>174</v>
      </c>
      <c r="H1184" s="30">
        <v>3</v>
      </c>
      <c r="I1184" s="4">
        <v>27</v>
      </c>
      <c r="J1184" s="4">
        <v>143</v>
      </c>
      <c r="K1184" s="34">
        <v>1</v>
      </c>
    </row>
    <row r="1185" spans="2:11" x14ac:dyDescent="0.2">
      <c r="D1185" s="104"/>
      <c r="E1185" s="5" t="s">
        <v>36</v>
      </c>
      <c r="F1185" s="6"/>
      <c r="G1185" s="7">
        <v>233</v>
      </c>
      <c r="H1185" s="8">
        <v>7</v>
      </c>
      <c r="I1185" s="1">
        <v>41</v>
      </c>
      <c r="J1185" s="1">
        <v>183</v>
      </c>
      <c r="K1185" s="13">
        <v>2</v>
      </c>
    </row>
    <row r="1186" spans="2:11" x14ac:dyDescent="0.2">
      <c r="D1186" s="104"/>
      <c r="E1186" s="5" t="s">
        <v>37</v>
      </c>
      <c r="F1186" s="6"/>
      <c r="G1186" s="7">
        <v>199</v>
      </c>
      <c r="H1186" s="8">
        <v>6</v>
      </c>
      <c r="I1186" s="1">
        <v>36</v>
      </c>
      <c r="J1186" s="1">
        <v>156</v>
      </c>
      <c r="K1186" s="13">
        <v>1</v>
      </c>
    </row>
    <row r="1187" spans="2:11" x14ac:dyDescent="0.2">
      <c r="D1187" s="104"/>
      <c r="E1187" s="5" t="s">
        <v>38</v>
      </c>
      <c r="F1187" s="6"/>
      <c r="G1187" s="7">
        <v>319</v>
      </c>
      <c r="H1187" s="8">
        <v>8</v>
      </c>
      <c r="I1187" s="1">
        <v>63</v>
      </c>
      <c r="J1187" s="1">
        <v>247</v>
      </c>
      <c r="K1187" s="13">
        <v>1</v>
      </c>
    </row>
    <row r="1188" spans="2:11" x14ac:dyDescent="0.2">
      <c r="D1188" s="104"/>
      <c r="E1188" s="5" t="s">
        <v>39</v>
      </c>
      <c r="F1188" s="6"/>
      <c r="G1188" s="7">
        <v>269</v>
      </c>
      <c r="H1188" s="8">
        <v>6</v>
      </c>
      <c r="I1188" s="1">
        <v>66</v>
      </c>
      <c r="J1188" s="1">
        <v>195</v>
      </c>
      <c r="K1188" s="13">
        <v>2</v>
      </c>
    </row>
    <row r="1189" spans="2:11" x14ac:dyDescent="0.2">
      <c r="D1189" s="104"/>
      <c r="E1189" s="5" t="s">
        <v>40</v>
      </c>
      <c r="F1189" s="6"/>
      <c r="G1189" s="7">
        <v>348</v>
      </c>
      <c r="H1189" s="8">
        <v>5</v>
      </c>
      <c r="I1189" s="1">
        <v>82</v>
      </c>
      <c r="J1189" s="1">
        <v>258</v>
      </c>
      <c r="K1189" s="13">
        <v>3</v>
      </c>
    </row>
    <row r="1190" spans="2:11" x14ac:dyDescent="0.2">
      <c r="D1190" s="104"/>
      <c r="E1190" s="5" t="s">
        <v>41</v>
      </c>
      <c r="F1190" s="6"/>
      <c r="G1190" s="7">
        <v>282</v>
      </c>
      <c r="H1190" s="8">
        <v>9</v>
      </c>
      <c r="I1190" s="1">
        <v>61</v>
      </c>
      <c r="J1190" s="1">
        <v>209</v>
      </c>
      <c r="K1190" s="13">
        <v>3</v>
      </c>
    </row>
    <row r="1191" spans="2:11" x14ac:dyDescent="0.2">
      <c r="D1191" s="104"/>
      <c r="E1191" s="5" t="s">
        <v>42</v>
      </c>
      <c r="F1191" s="6"/>
      <c r="G1191" s="7">
        <v>242</v>
      </c>
      <c r="H1191" s="8">
        <v>5</v>
      </c>
      <c r="I1191" s="1">
        <v>71</v>
      </c>
      <c r="J1191" s="1">
        <v>162</v>
      </c>
      <c r="K1191" s="13">
        <v>4</v>
      </c>
    </row>
    <row r="1192" spans="2:11" x14ac:dyDescent="0.2">
      <c r="D1192" s="104"/>
      <c r="E1192" s="5" t="s">
        <v>43</v>
      </c>
      <c r="F1192" s="6"/>
      <c r="G1192" s="7">
        <v>263</v>
      </c>
      <c r="H1192" s="8">
        <v>6</v>
      </c>
      <c r="I1192" s="1">
        <v>81</v>
      </c>
      <c r="J1192" s="1">
        <v>176</v>
      </c>
      <c r="K1192" s="13">
        <v>0</v>
      </c>
    </row>
    <row r="1193" spans="2:11" x14ac:dyDescent="0.2">
      <c r="D1193" s="104"/>
      <c r="E1193" s="5" t="s">
        <v>44</v>
      </c>
      <c r="F1193" s="6"/>
      <c r="G1193" s="7">
        <v>364</v>
      </c>
      <c r="H1193" s="8">
        <v>6</v>
      </c>
      <c r="I1193" s="1">
        <v>96</v>
      </c>
      <c r="J1193" s="1">
        <v>257</v>
      </c>
      <c r="K1193" s="13">
        <v>5</v>
      </c>
    </row>
    <row r="1194" spans="2:11" x14ac:dyDescent="0.2">
      <c r="D1194" s="104"/>
      <c r="E1194" s="5" t="s">
        <v>45</v>
      </c>
      <c r="F1194" s="6"/>
      <c r="G1194" s="7">
        <v>324</v>
      </c>
      <c r="H1194" s="8">
        <v>7</v>
      </c>
      <c r="I1194" s="1">
        <v>98</v>
      </c>
      <c r="J1194" s="1">
        <v>208</v>
      </c>
      <c r="K1194" s="13">
        <v>11</v>
      </c>
    </row>
    <row r="1195" spans="2:11" x14ac:dyDescent="0.2">
      <c r="D1195" s="104"/>
      <c r="E1195" s="5" t="s">
        <v>46</v>
      </c>
      <c r="F1195" s="6"/>
      <c r="G1195" s="7">
        <v>192</v>
      </c>
      <c r="H1195" s="8">
        <v>2</v>
      </c>
      <c r="I1195" s="1">
        <v>44</v>
      </c>
      <c r="J1195" s="1">
        <v>140</v>
      </c>
      <c r="K1195" s="13">
        <v>6</v>
      </c>
    </row>
    <row r="1196" spans="2:11" x14ac:dyDescent="0.2">
      <c r="D1196" s="104"/>
      <c r="E1196" s="5" t="s">
        <v>47</v>
      </c>
      <c r="F1196" s="6"/>
      <c r="G1196" s="7">
        <v>288</v>
      </c>
      <c r="H1196" s="8">
        <v>3</v>
      </c>
      <c r="I1196" s="1">
        <v>66</v>
      </c>
      <c r="J1196" s="1">
        <v>215</v>
      </c>
      <c r="K1196" s="13">
        <v>4</v>
      </c>
    </row>
    <row r="1197" spans="2:11" x14ac:dyDescent="0.2">
      <c r="D1197" s="104"/>
      <c r="E1197" s="5" t="s">
        <v>48</v>
      </c>
      <c r="F1197" s="6"/>
      <c r="G1197" s="7">
        <v>114</v>
      </c>
      <c r="H1197" s="8">
        <v>1</v>
      </c>
      <c r="I1197" s="1">
        <v>24</v>
      </c>
      <c r="J1197" s="1">
        <v>86</v>
      </c>
      <c r="K1197" s="13">
        <v>3</v>
      </c>
    </row>
    <row r="1198" spans="2:11" x14ac:dyDescent="0.2">
      <c r="D1198" s="105"/>
      <c r="E1198" s="55" t="s">
        <v>49</v>
      </c>
      <c r="F1198" s="58"/>
      <c r="G1198" s="53">
        <v>30</v>
      </c>
      <c r="H1198" s="66">
        <v>1</v>
      </c>
      <c r="I1198" s="26">
        <v>2</v>
      </c>
      <c r="J1198" s="26">
        <v>26</v>
      </c>
      <c r="K1198" s="70">
        <v>1</v>
      </c>
    </row>
    <row r="1200" spans="2:11" x14ac:dyDescent="0.2">
      <c r="B1200" s="47" t="str">
        <f xml:space="preserve"> HYPERLINK("#'目次'!B33", "[27]")</f>
        <v>[27]</v>
      </c>
      <c r="C1200" s="31" t="s">
        <v>266</v>
      </c>
    </row>
    <row r="1203" spans="3:11" x14ac:dyDescent="0.2">
      <c r="C1203" s="31" t="s">
        <v>13</v>
      </c>
    </row>
    <row r="1204" spans="3:11" ht="36" x14ac:dyDescent="0.2">
      <c r="D1204" s="99"/>
      <c r="E1204" s="100"/>
      <c r="F1204" s="100"/>
      <c r="G1204" s="41" t="s">
        <v>14</v>
      </c>
      <c r="H1204" s="42" t="s">
        <v>255</v>
      </c>
      <c r="I1204" s="16" t="s">
        <v>256</v>
      </c>
      <c r="J1204" s="16" t="s">
        <v>257</v>
      </c>
      <c r="K1204" s="46" t="s">
        <v>24</v>
      </c>
    </row>
    <row r="1205" spans="3:11" x14ac:dyDescent="0.2">
      <c r="D1205" s="101"/>
      <c r="E1205" s="102"/>
      <c r="F1205" s="102"/>
      <c r="G1205" s="44"/>
      <c r="H1205" s="48"/>
      <c r="I1205" s="17"/>
      <c r="J1205" s="17"/>
      <c r="K1205" s="43"/>
    </row>
    <row r="1206" spans="3:11" x14ac:dyDescent="0.2">
      <c r="D1206" s="52"/>
      <c r="E1206" s="59" t="s">
        <v>14</v>
      </c>
      <c r="F1206" s="54"/>
      <c r="G1206" s="45">
        <v>7000</v>
      </c>
      <c r="H1206" s="20">
        <v>1087</v>
      </c>
      <c r="I1206" s="20">
        <v>4003</v>
      </c>
      <c r="J1206" s="20">
        <v>1868</v>
      </c>
      <c r="K1206" s="61">
        <v>42</v>
      </c>
    </row>
    <row r="1207" spans="3:11" x14ac:dyDescent="0.2">
      <c r="D1207" s="103" t="s">
        <v>25</v>
      </c>
      <c r="E1207" s="24" t="s">
        <v>26</v>
      </c>
      <c r="F1207" s="22"/>
      <c r="G1207" s="23">
        <v>1780</v>
      </c>
      <c r="H1207" s="30">
        <v>177</v>
      </c>
      <c r="I1207" s="4">
        <v>1027</v>
      </c>
      <c r="J1207" s="4">
        <v>565</v>
      </c>
      <c r="K1207" s="34">
        <v>11</v>
      </c>
    </row>
    <row r="1208" spans="3:11" x14ac:dyDescent="0.2">
      <c r="D1208" s="104"/>
      <c r="E1208" s="5" t="s">
        <v>27</v>
      </c>
      <c r="F1208" s="6"/>
      <c r="G1208" s="7">
        <v>1328</v>
      </c>
      <c r="H1208" s="8">
        <v>128</v>
      </c>
      <c r="I1208" s="1">
        <v>791</v>
      </c>
      <c r="J1208" s="1">
        <v>404</v>
      </c>
      <c r="K1208" s="13">
        <v>5</v>
      </c>
    </row>
    <row r="1209" spans="3:11" x14ac:dyDescent="0.2">
      <c r="D1209" s="104"/>
      <c r="E1209" s="5" t="s">
        <v>28</v>
      </c>
      <c r="F1209" s="6"/>
      <c r="G1209" s="7">
        <v>1075</v>
      </c>
      <c r="H1209" s="8">
        <v>160</v>
      </c>
      <c r="I1209" s="1">
        <v>608</v>
      </c>
      <c r="J1209" s="1">
        <v>296</v>
      </c>
      <c r="K1209" s="13">
        <v>11</v>
      </c>
    </row>
    <row r="1210" spans="3:11" x14ac:dyDescent="0.2">
      <c r="D1210" s="104"/>
      <c r="E1210" s="5" t="s">
        <v>29</v>
      </c>
      <c r="F1210" s="6"/>
      <c r="G1210" s="7">
        <v>733</v>
      </c>
      <c r="H1210" s="8">
        <v>136</v>
      </c>
      <c r="I1210" s="1">
        <v>429</v>
      </c>
      <c r="J1210" s="1">
        <v>164</v>
      </c>
      <c r="K1210" s="13">
        <v>4</v>
      </c>
    </row>
    <row r="1211" spans="3:11" x14ac:dyDescent="0.2">
      <c r="D1211" s="104"/>
      <c r="E1211" s="5" t="s">
        <v>30</v>
      </c>
      <c r="F1211" s="6"/>
      <c r="G1211" s="7">
        <v>619</v>
      </c>
      <c r="H1211" s="8">
        <v>133</v>
      </c>
      <c r="I1211" s="1">
        <v>358</v>
      </c>
      <c r="J1211" s="1">
        <v>123</v>
      </c>
      <c r="K1211" s="13">
        <v>5</v>
      </c>
    </row>
    <row r="1212" spans="3:11" x14ac:dyDescent="0.2">
      <c r="D1212" s="104"/>
      <c r="E1212" s="5" t="s">
        <v>31</v>
      </c>
      <c r="F1212" s="6"/>
      <c r="G1212" s="7">
        <v>559</v>
      </c>
      <c r="H1212" s="8">
        <v>156</v>
      </c>
      <c r="I1212" s="1">
        <v>309</v>
      </c>
      <c r="J1212" s="1">
        <v>94</v>
      </c>
      <c r="K1212" s="13">
        <v>0</v>
      </c>
    </row>
    <row r="1213" spans="3:11" x14ac:dyDescent="0.2">
      <c r="D1213" s="104"/>
      <c r="E1213" s="5" t="s">
        <v>32</v>
      </c>
      <c r="F1213" s="6"/>
      <c r="G1213" s="7">
        <v>284</v>
      </c>
      <c r="H1213" s="8">
        <v>94</v>
      </c>
      <c r="I1213" s="1">
        <v>154</v>
      </c>
      <c r="J1213" s="1">
        <v>35</v>
      </c>
      <c r="K1213" s="13">
        <v>1</v>
      </c>
    </row>
    <row r="1214" spans="3:11" x14ac:dyDescent="0.2">
      <c r="D1214" s="104"/>
      <c r="E1214" s="5" t="s">
        <v>33</v>
      </c>
      <c r="F1214" s="6"/>
      <c r="G1214" s="7">
        <v>104</v>
      </c>
      <c r="H1214" s="8">
        <v>49</v>
      </c>
      <c r="I1214" s="1">
        <v>45</v>
      </c>
      <c r="J1214" s="1">
        <v>9</v>
      </c>
      <c r="K1214" s="13">
        <v>1</v>
      </c>
    </row>
    <row r="1215" spans="3:11" x14ac:dyDescent="0.2">
      <c r="D1215" s="103" t="s">
        <v>34</v>
      </c>
      <c r="E1215" s="24" t="s">
        <v>35</v>
      </c>
      <c r="F1215" s="22"/>
      <c r="G1215" s="23">
        <v>206</v>
      </c>
      <c r="H1215" s="30">
        <v>22</v>
      </c>
      <c r="I1215" s="4">
        <v>98</v>
      </c>
      <c r="J1215" s="4">
        <v>86</v>
      </c>
      <c r="K1215" s="34">
        <v>0</v>
      </c>
    </row>
    <row r="1216" spans="3:11" x14ac:dyDescent="0.2">
      <c r="D1216" s="104"/>
      <c r="E1216" s="5" t="s">
        <v>36</v>
      </c>
      <c r="F1216" s="6"/>
      <c r="G1216" s="7">
        <v>218</v>
      </c>
      <c r="H1216" s="8">
        <v>23</v>
      </c>
      <c r="I1216" s="1">
        <v>111</v>
      </c>
      <c r="J1216" s="1">
        <v>83</v>
      </c>
      <c r="K1216" s="13">
        <v>1</v>
      </c>
    </row>
    <row r="1217" spans="4:11" x14ac:dyDescent="0.2">
      <c r="D1217" s="104"/>
      <c r="E1217" s="5" t="s">
        <v>37</v>
      </c>
      <c r="F1217" s="6"/>
      <c r="G1217" s="7">
        <v>218</v>
      </c>
      <c r="H1217" s="8">
        <v>32</v>
      </c>
      <c r="I1217" s="1">
        <v>119</v>
      </c>
      <c r="J1217" s="1">
        <v>67</v>
      </c>
      <c r="K1217" s="13">
        <v>0</v>
      </c>
    </row>
    <row r="1218" spans="4:11" x14ac:dyDescent="0.2">
      <c r="D1218" s="104"/>
      <c r="E1218" s="5" t="s">
        <v>38</v>
      </c>
      <c r="F1218" s="6"/>
      <c r="G1218" s="7">
        <v>313</v>
      </c>
      <c r="H1218" s="8">
        <v>65</v>
      </c>
      <c r="I1218" s="1">
        <v>171</v>
      </c>
      <c r="J1218" s="1">
        <v>74</v>
      </c>
      <c r="K1218" s="13">
        <v>3</v>
      </c>
    </row>
    <row r="1219" spans="4:11" x14ac:dyDescent="0.2">
      <c r="D1219" s="104"/>
      <c r="E1219" s="5" t="s">
        <v>39</v>
      </c>
      <c r="F1219" s="6"/>
      <c r="G1219" s="7">
        <v>306</v>
      </c>
      <c r="H1219" s="8">
        <v>56</v>
      </c>
      <c r="I1219" s="1">
        <v>174</v>
      </c>
      <c r="J1219" s="1">
        <v>74</v>
      </c>
      <c r="K1219" s="13">
        <v>2</v>
      </c>
    </row>
    <row r="1220" spans="4:11" x14ac:dyDescent="0.2">
      <c r="D1220" s="104"/>
      <c r="E1220" s="5" t="s">
        <v>40</v>
      </c>
      <c r="F1220" s="6"/>
      <c r="G1220" s="7">
        <v>323</v>
      </c>
      <c r="H1220" s="8">
        <v>75</v>
      </c>
      <c r="I1220" s="1">
        <v>187</v>
      </c>
      <c r="J1220" s="1">
        <v>61</v>
      </c>
      <c r="K1220" s="13">
        <v>0</v>
      </c>
    </row>
    <row r="1221" spans="4:11" x14ac:dyDescent="0.2">
      <c r="D1221" s="104"/>
      <c r="E1221" s="5" t="s">
        <v>41</v>
      </c>
      <c r="F1221" s="6"/>
      <c r="G1221" s="7">
        <v>260</v>
      </c>
      <c r="H1221" s="8">
        <v>67</v>
      </c>
      <c r="I1221" s="1">
        <v>154</v>
      </c>
      <c r="J1221" s="1">
        <v>39</v>
      </c>
      <c r="K1221" s="13">
        <v>0</v>
      </c>
    </row>
    <row r="1222" spans="4:11" x14ac:dyDescent="0.2">
      <c r="D1222" s="104"/>
      <c r="E1222" s="5" t="s">
        <v>42</v>
      </c>
      <c r="F1222" s="6"/>
      <c r="G1222" s="7">
        <v>258</v>
      </c>
      <c r="H1222" s="8">
        <v>73</v>
      </c>
      <c r="I1222" s="1">
        <v>138</v>
      </c>
      <c r="J1222" s="1">
        <v>46</v>
      </c>
      <c r="K1222" s="13">
        <v>1</v>
      </c>
    </row>
    <row r="1223" spans="4:11" x14ac:dyDescent="0.2">
      <c r="D1223" s="104"/>
      <c r="E1223" s="5" t="s">
        <v>43</v>
      </c>
      <c r="F1223" s="6"/>
      <c r="G1223" s="7">
        <v>258</v>
      </c>
      <c r="H1223" s="8">
        <v>69</v>
      </c>
      <c r="I1223" s="1">
        <v>146</v>
      </c>
      <c r="J1223" s="1">
        <v>43</v>
      </c>
      <c r="K1223" s="13">
        <v>0</v>
      </c>
    </row>
    <row r="1224" spans="4:11" x14ac:dyDescent="0.2">
      <c r="D1224" s="104"/>
      <c r="E1224" s="5" t="s">
        <v>44</v>
      </c>
      <c r="F1224" s="6"/>
      <c r="G1224" s="7">
        <v>336</v>
      </c>
      <c r="H1224" s="8">
        <v>96</v>
      </c>
      <c r="I1224" s="1">
        <v>182</v>
      </c>
      <c r="J1224" s="1">
        <v>56</v>
      </c>
      <c r="K1224" s="13">
        <v>2</v>
      </c>
    </row>
    <row r="1225" spans="4:11" x14ac:dyDescent="0.2">
      <c r="D1225" s="104"/>
      <c r="E1225" s="5" t="s">
        <v>45</v>
      </c>
      <c r="F1225" s="6"/>
      <c r="G1225" s="7">
        <v>259</v>
      </c>
      <c r="H1225" s="8">
        <v>59</v>
      </c>
      <c r="I1225" s="1">
        <v>145</v>
      </c>
      <c r="J1225" s="1">
        <v>50</v>
      </c>
      <c r="K1225" s="13">
        <v>5</v>
      </c>
    </row>
    <row r="1226" spans="4:11" x14ac:dyDescent="0.2">
      <c r="D1226" s="104"/>
      <c r="E1226" s="5" t="s">
        <v>46</v>
      </c>
      <c r="F1226" s="6"/>
      <c r="G1226" s="7">
        <v>171</v>
      </c>
      <c r="H1226" s="8">
        <v>36</v>
      </c>
      <c r="I1226" s="1">
        <v>101</v>
      </c>
      <c r="J1226" s="1">
        <v>31</v>
      </c>
      <c r="K1226" s="13">
        <v>3</v>
      </c>
    </row>
    <row r="1227" spans="4:11" x14ac:dyDescent="0.2">
      <c r="D1227" s="104"/>
      <c r="E1227" s="5" t="s">
        <v>47</v>
      </c>
      <c r="F1227" s="6"/>
      <c r="G1227" s="7">
        <v>158</v>
      </c>
      <c r="H1227" s="8">
        <v>29</v>
      </c>
      <c r="I1227" s="1">
        <v>90</v>
      </c>
      <c r="J1227" s="1">
        <v>38</v>
      </c>
      <c r="K1227" s="13">
        <v>1</v>
      </c>
    </row>
    <row r="1228" spans="4:11" x14ac:dyDescent="0.2">
      <c r="D1228" s="104"/>
      <c r="E1228" s="5" t="s">
        <v>48</v>
      </c>
      <c r="F1228" s="6"/>
      <c r="G1228" s="7">
        <v>62</v>
      </c>
      <c r="H1228" s="8">
        <v>6</v>
      </c>
      <c r="I1228" s="1">
        <v>36</v>
      </c>
      <c r="J1228" s="1">
        <v>18</v>
      </c>
      <c r="K1228" s="13">
        <v>2</v>
      </c>
    </row>
    <row r="1229" spans="4:11" x14ac:dyDescent="0.2">
      <c r="D1229" s="104"/>
      <c r="E1229" s="5" t="s">
        <v>49</v>
      </c>
      <c r="F1229" s="6"/>
      <c r="G1229" s="7">
        <v>13</v>
      </c>
      <c r="H1229" s="8">
        <v>0</v>
      </c>
      <c r="I1229" s="1">
        <v>6</v>
      </c>
      <c r="J1229" s="1">
        <v>7</v>
      </c>
      <c r="K1229" s="13">
        <v>0</v>
      </c>
    </row>
    <row r="1230" spans="4:11" x14ac:dyDescent="0.2">
      <c r="D1230" s="103" t="s">
        <v>50</v>
      </c>
      <c r="E1230" s="24" t="s">
        <v>35</v>
      </c>
      <c r="F1230" s="22"/>
      <c r="G1230" s="23">
        <v>174</v>
      </c>
      <c r="H1230" s="30">
        <v>7</v>
      </c>
      <c r="I1230" s="4">
        <v>80</v>
      </c>
      <c r="J1230" s="4">
        <v>86</v>
      </c>
      <c r="K1230" s="34">
        <v>1</v>
      </c>
    </row>
    <row r="1231" spans="4:11" x14ac:dyDescent="0.2">
      <c r="D1231" s="104"/>
      <c r="E1231" s="5" t="s">
        <v>36</v>
      </c>
      <c r="F1231" s="6"/>
      <c r="G1231" s="7">
        <v>233</v>
      </c>
      <c r="H1231" s="8">
        <v>19</v>
      </c>
      <c r="I1231" s="1">
        <v>107</v>
      </c>
      <c r="J1231" s="1">
        <v>105</v>
      </c>
      <c r="K1231" s="13">
        <v>2</v>
      </c>
    </row>
    <row r="1232" spans="4:11" x14ac:dyDescent="0.2">
      <c r="D1232" s="104"/>
      <c r="E1232" s="5" t="s">
        <v>37</v>
      </c>
      <c r="F1232" s="6"/>
      <c r="G1232" s="7">
        <v>199</v>
      </c>
      <c r="H1232" s="8">
        <v>19</v>
      </c>
      <c r="I1232" s="1">
        <v>102</v>
      </c>
      <c r="J1232" s="1">
        <v>78</v>
      </c>
      <c r="K1232" s="13">
        <v>0</v>
      </c>
    </row>
    <row r="1233" spans="2:11" x14ac:dyDescent="0.2">
      <c r="D1233" s="104"/>
      <c r="E1233" s="5" t="s">
        <v>38</v>
      </c>
      <c r="F1233" s="6"/>
      <c r="G1233" s="7">
        <v>319</v>
      </c>
      <c r="H1233" s="8">
        <v>29</v>
      </c>
      <c r="I1233" s="1">
        <v>193</v>
      </c>
      <c r="J1233" s="1">
        <v>96</v>
      </c>
      <c r="K1233" s="13">
        <v>1</v>
      </c>
    </row>
    <row r="1234" spans="2:11" x14ac:dyDescent="0.2">
      <c r="D1234" s="104"/>
      <c r="E1234" s="5" t="s">
        <v>39</v>
      </c>
      <c r="F1234" s="6"/>
      <c r="G1234" s="7">
        <v>269</v>
      </c>
      <c r="H1234" s="8">
        <v>32</v>
      </c>
      <c r="I1234" s="1">
        <v>171</v>
      </c>
      <c r="J1234" s="1">
        <v>66</v>
      </c>
      <c r="K1234" s="13">
        <v>0</v>
      </c>
    </row>
    <row r="1235" spans="2:11" x14ac:dyDescent="0.2">
      <c r="D1235" s="104"/>
      <c r="E1235" s="5" t="s">
        <v>40</v>
      </c>
      <c r="F1235" s="6"/>
      <c r="G1235" s="7">
        <v>348</v>
      </c>
      <c r="H1235" s="8">
        <v>46</v>
      </c>
      <c r="I1235" s="1">
        <v>224</v>
      </c>
      <c r="J1235" s="1">
        <v>77</v>
      </c>
      <c r="K1235" s="13">
        <v>1</v>
      </c>
    </row>
    <row r="1236" spans="2:11" x14ac:dyDescent="0.2">
      <c r="D1236" s="104"/>
      <c r="E1236" s="5" t="s">
        <v>41</v>
      </c>
      <c r="F1236" s="6"/>
      <c r="G1236" s="7">
        <v>282</v>
      </c>
      <c r="H1236" s="8">
        <v>41</v>
      </c>
      <c r="I1236" s="1">
        <v>166</v>
      </c>
      <c r="J1236" s="1">
        <v>73</v>
      </c>
      <c r="K1236" s="13">
        <v>2</v>
      </c>
    </row>
    <row r="1237" spans="2:11" x14ac:dyDescent="0.2">
      <c r="D1237" s="104"/>
      <c r="E1237" s="5" t="s">
        <v>42</v>
      </c>
      <c r="F1237" s="6"/>
      <c r="G1237" s="7">
        <v>242</v>
      </c>
      <c r="H1237" s="8">
        <v>35</v>
      </c>
      <c r="I1237" s="1">
        <v>157</v>
      </c>
      <c r="J1237" s="1">
        <v>48</v>
      </c>
      <c r="K1237" s="13">
        <v>2</v>
      </c>
    </row>
    <row r="1238" spans="2:11" x14ac:dyDescent="0.2">
      <c r="D1238" s="104"/>
      <c r="E1238" s="5" t="s">
        <v>43</v>
      </c>
      <c r="F1238" s="6"/>
      <c r="G1238" s="7">
        <v>263</v>
      </c>
      <c r="H1238" s="8">
        <v>36</v>
      </c>
      <c r="I1238" s="1">
        <v>184</v>
      </c>
      <c r="J1238" s="1">
        <v>43</v>
      </c>
      <c r="K1238" s="13">
        <v>0</v>
      </c>
    </row>
    <row r="1239" spans="2:11" x14ac:dyDescent="0.2">
      <c r="D1239" s="104"/>
      <c r="E1239" s="5" t="s">
        <v>44</v>
      </c>
      <c r="F1239" s="6"/>
      <c r="G1239" s="7">
        <v>364</v>
      </c>
      <c r="H1239" s="8">
        <v>47</v>
      </c>
      <c r="I1239" s="1">
        <v>231</v>
      </c>
      <c r="J1239" s="1">
        <v>83</v>
      </c>
      <c r="K1239" s="13">
        <v>3</v>
      </c>
    </row>
    <row r="1240" spans="2:11" x14ac:dyDescent="0.2">
      <c r="D1240" s="104"/>
      <c r="E1240" s="5" t="s">
        <v>45</v>
      </c>
      <c r="F1240" s="6"/>
      <c r="G1240" s="7">
        <v>324</v>
      </c>
      <c r="H1240" s="8">
        <v>32</v>
      </c>
      <c r="I1240" s="1">
        <v>208</v>
      </c>
      <c r="J1240" s="1">
        <v>82</v>
      </c>
      <c r="K1240" s="13">
        <v>2</v>
      </c>
    </row>
    <row r="1241" spans="2:11" x14ac:dyDescent="0.2">
      <c r="D1241" s="104"/>
      <c r="E1241" s="5" t="s">
        <v>46</v>
      </c>
      <c r="F1241" s="6"/>
      <c r="G1241" s="7">
        <v>192</v>
      </c>
      <c r="H1241" s="8">
        <v>10</v>
      </c>
      <c r="I1241" s="1">
        <v>109</v>
      </c>
      <c r="J1241" s="1">
        <v>71</v>
      </c>
      <c r="K1241" s="13">
        <v>2</v>
      </c>
    </row>
    <row r="1242" spans="2:11" x14ac:dyDescent="0.2">
      <c r="D1242" s="104"/>
      <c r="E1242" s="5" t="s">
        <v>47</v>
      </c>
      <c r="F1242" s="6"/>
      <c r="G1242" s="7">
        <v>288</v>
      </c>
      <c r="H1242" s="8">
        <v>20</v>
      </c>
      <c r="I1242" s="1">
        <v>148</v>
      </c>
      <c r="J1242" s="1">
        <v>117</v>
      </c>
      <c r="K1242" s="13">
        <v>3</v>
      </c>
    </row>
    <row r="1243" spans="2:11" x14ac:dyDescent="0.2">
      <c r="D1243" s="104"/>
      <c r="E1243" s="5" t="s">
        <v>48</v>
      </c>
      <c r="F1243" s="6"/>
      <c r="G1243" s="7">
        <v>114</v>
      </c>
      <c r="H1243" s="8">
        <v>5</v>
      </c>
      <c r="I1243" s="1">
        <v>57</v>
      </c>
      <c r="J1243" s="1">
        <v>50</v>
      </c>
      <c r="K1243" s="13">
        <v>2</v>
      </c>
    </row>
    <row r="1244" spans="2:11" x14ac:dyDescent="0.2">
      <c r="D1244" s="105"/>
      <c r="E1244" s="55" t="s">
        <v>49</v>
      </c>
      <c r="F1244" s="58"/>
      <c r="G1244" s="53">
        <v>30</v>
      </c>
      <c r="H1244" s="66">
        <v>1</v>
      </c>
      <c r="I1244" s="26">
        <v>8</v>
      </c>
      <c r="J1244" s="26">
        <v>20</v>
      </c>
      <c r="K1244" s="70">
        <v>1</v>
      </c>
    </row>
    <row r="1246" spans="2:11" x14ac:dyDescent="0.2">
      <c r="B1246" s="47" t="str">
        <f xml:space="preserve"> HYPERLINK("#'目次'!B34", "[28]")</f>
        <v>[28]</v>
      </c>
      <c r="C1246" s="31" t="s">
        <v>269</v>
      </c>
    </row>
    <row r="1249" spans="3:11" x14ac:dyDescent="0.2">
      <c r="C1249" s="31" t="s">
        <v>13</v>
      </c>
    </row>
    <row r="1250" spans="3:11" ht="36" x14ac:dyDescent="0.2">
      <c r="D1250" s="99"/>
      <c r="E1250" s="100"/>
      <c r="F1250" s="100"/>
      <c r="G1250" s="41" t="s">
        <v>14</v>
      </c>
      <c r="H1250" s="42" t="s">
        <v>255</v>
      </c>
      <c r="I1250" s="16" t="s">
        <v>256</v>
      </c>
      <c r="J1250" s="16" t="s">
        <v>257</v>
      </c>
      <c r="K1250" s="46" t="s">
        <v>24</v>
      </c>
    </row>
    <row r="1251" spans="3:11" x14ac:dyDescent="0.2">
      <c r="D1251" s="101"/>
      <c r="E1251" s="102"/>
      <c r="F1251" s="102"/>
      <c r="G1251" s="44"/>
      <c r="H1251" s="48"/>
      <c r="I1251" s="17"/>
      <c r="J1251" s="17"/>
      <c r="K1251" s="43"/>
    </row>
    <row r="1252" spans="3:11" x14ac:dyDescent="0.2">
      <c r="D1252" s="52"/>
      <c r="E1252" s="59" t="s">
        <v>14</v>
      </c>
      <c r="F1252" s="54"/>
      <c r="G1252" s="45">
        <v>7000</v>
      </c>
      <c r="H1252" s="20">
        <v>75</v>
      </c>
      <c r="I1252" s="20">
        <v>635</v>
      </c>
      <c r="J1252" s="20">
        <v>6214</v>
      </c>
      <c r="K1252" s="61">
        <v>76</v>
      </c>
    </row>
    <row r="1253" spans="3:11" x14ac:dyDescent="0.2">
      <c r="D1253" s="103" t="s">
        <v>25</v>
      </c>
      <c r="E1253" s="24" t="s">
        <v>26</v>
      </c>
      <c r="F1253" s="22"/>
      <c r="G1253" s="23">
        <v>1780</v>
      </c>
      <c r="H1253" s="30">
        <v>8</v>
      </c>
      <c r="I1253" s="4">
        <v>94</v>
      </c>
      <c r="J1253" s="4">
        <v>1652</v>
      </c>
      <c r="K1253" s="34">
        <v>26</v>
      </c>
    </row>
    <row r="1254" spans="3:11" x14ac:dyDescent="0.2">
      <c r="D1254" s="104"/>
      <c r="E1254" s="5" t="s">
        <v>27</v>
      </c>
      <c r="F1254" s="6"/>
      <c r="G1254" s="7">
        <v>1328</v>
      </c>
      <c r="H1254" s="8">
        <v>4</v>
      </c>
      <c r="I1254" s="1">
        <v>98</v>
      </c>
      <c r="J1254" s="1">
        <v>1214</v>
      </c>
      <c r="K1254" s="13">
        <v>12</v>
      </c>
    </row>
    <row r="1255" spans="3:11" x14ac:dyDescent="0.2">
      <c r="D1255" s="104"/>
      <c r="E1255" s="5" t="s">
        <v>28</v>
      </c>
      <c r="F1255" s="6"/>
      <c r="G1255" s="7">
        <v>1075</v>
      </c>
      <c r="H1255" s="8">
        <v>8</v>
      </c>
      <c r="I1255" s="1">
        <v>105</v>
      </c>
      <c r="J1255" s="1">
        <v>945</v>
      </c>
      <c r="K1255" s="13">
        <v>17</v>
      </c>
    </row>
    <row r="1256" spans="3:11" x14ac:dyDescent="0.2">
      <c r="D1256" s="104"/>
      <c r="E1256" s="5" t="s">
        <v>29</v>
      </c>
      <c r="F1256" s="6"/>
      <c r="G1256" s="7">
        <v>733</v>
      </c>
      <c r="H1256" s="8">
        <v>8</v>
      </c>
      <c r="I1256" s="1">
        <v>90</v>
      </c>
      <c r="J1256" s="1">
        <v>631</v>
      </c>
      <c r="K1256" s="13">
        <v>4</v>
      </c>
    </row>
    <row r="1257" spans="3:11" x14ac:dyDescent="0.2">
      <c r="D1257" s="104"/>
      <c r="E1257" s="5" t="s">
        <v>30</v>
      </c>
      <c r="F1257" s="6"/>
      <c r="G1257" s="7">
        <v>619</v>
      </c>
      <c r="H1257" s="8">
        <v>10</v>
      </c>
      <c r="I1257" s="1">
        <v>90</v>
      </c>
      <c r="J1257" s="1">
        <v>514</v>
      </c>
      <c r="K1257" s="13">
        <v>5</v>
      </c>
    </row>
    <row r="1258" spans="3:11" x14ac:dyDescent="0.2">
      <c r="D1258" s="104"/>
      <c r="E1258" s="5" t="s">
        <v>31</v>
      </c>
      <c r="F1258" s="6"/>
      <c r="G1258" s="7">
        <v>559</v>
      </c>
      <c r="H1258" s="8">
        <v>17</v>
      </c>
      <c r="I1258" s="1">
        <v>70</v>
      </c>
      <c r="J1258" s="1">
        <v>471</v>
      </c>
      <c r="K1258" s="13">
        <v>1</v>
      </c>
    </row>
    <row r="1259" spans="3:11" x14ac:dyDescent="0.2">
      <c r="D1259" s="104"/>
      <c r="E1259" s="5" t="s">
        <v>32</v>
      </c>
      <c r="F1259" s="6"/>
      <c r="G1259" s="7">
        <v>284</v>
      </c>
      <c r="H1259" s="8">
        <v>8</v>
      </c>
      <c r="I1259" s="1">
        <v>42</v>
      </c>
      <c r="J1259" s="1">
        <v>233</v>
      </c>
      <c r="K1259" s="13">
        <v>1</v>
      </c>
    </row>
    <row r="1260" spans="3:11" x14ac:dyDescent="0.2">
      <c r="D1260" s="104"/>
      <c r="E1260" s="5" t="s">
        <v>33</v>
      </c>
      <c r="F1260" s="6"/>
      <c r="G1260" s="7">
        <v>104</v>
      </c>
      <c r="H1260" s="8">
        <v>7</v>
      </c>
      <c r="I1260" s="1">
        <v>15</v>
      </c>
      <c r="J1260" s="1">
        <v>79</v>
      </c>
      <c r="K1260" s="13">
        <v>3</v>
      </c>
    </row>
    <row r="1261" spans="3:11" x14ac:dyDescent="0.2">
      <c r="D1261" s="103" t="s">
        <v>34</v>
      </c>
      <c r="E1261" s="24" t="s">
        <v>35</v>
      </c>
      <c r="F1261" s="22"/>
      <c r="G1261" s="23">
        <v>206</v>
      </c>
      <c r="H1261" s="30">
        <v>2</v>
      </c>
      <c r="I1261" s="4">
        <v>12</v>
      </c>
      <c r="J1261" s="4">
        <v>192</v>
      </c>
      <c r="K1261" s="34">
        <v>0</v>
      </c>
    </row>
    <row r="1262" spans="3:11" x14ac:dyDescent="0.2">
      <c r="D1262" s="104"/>
      <c r="E1262" s="5" t="s">
        <v>36</v>
      </c>
      <c r="F1262" s="6"/>
      <c r="G1262" s="7">
        <v>218</v>
      </c>
      <c r="H1262" s="8">
        <v>2</v>
      </c>
      <c r="I1262" s="1">
        <v>28</v>
      </c>
      <c r="J1262" s="1">
        <v>187</v>
      </c>
      <c r="K1262" s="13">
        <v>1</v>
      </c>
    </row>
    <row r="1263" spans="3:11" x14ac:dyDescent="0.2">
      <c r="D1263" s="104"/>
      <c r="E1263" s="5" t="s">
        <v>37</v>
      </c>
      <c r="F1263" s="6"/>
      <c r="G1263" s="7">
        <v>218</v>
      </c>
      <c r="H1263" s="8">
        <v>5</v>
      </c>
      <c r="I1263" s="1">
        <v>28</v>
      </c>
      <c r="J1263" s="1">
        <v>185</v>
      </c>
      <c r="K1263" s="13">
        <v>0</v>
      </c>
    </row>
    <row r="1264" spans="3:11" x14ac:dyDescent="0.2">
      <c r="D1264" s="104"/>
      <c r="E1264" s="5" t="s">
        <v>38</v>
      </c>
      <c r="F1264" s="6"/>
      <c r="G1264" s="7">
        <v>313</v>
      </c>
      <c r="H1264" s="8">
        <v>7</v>
      </c>
      <c r="I1264" s="1">
        <v>37</v>
      </c>
      <c r="J1264" s="1">
        <v>266</v>
      </c>
      <c r="K1264" s="13">
        <v>3</v>
      </c>
    </row>
    <row r="1265" spans="4:11" x14ac:dyDescent="0.2">
      <c r="D1265" s="104"/>
      <c r="E1265" s="5" t="s">
        <v>39</v>
      </c>
      <c r="F1265" s="6"/>
      <c r="G1265" s="7">
        <v>306</v>
      </c>
      <c r="H1265" s="8">
        <v>6</v>
      </c>
      <c r="I1265" s="1">
        <v>37</v>
      </c>
      <c r="J1265" s="1">
        <v>261</v>
      </c>
      <c r="K1265" s="13">
        <v>2</v>
      </c>
    </row>
    <row r="1266" spans="4:11" x14ac:dyDescent="0.2">
      <c r="D1266" s="104"/>
      <c r="E1266" s="5" t="s">
        <v>40</v>
      </c>
      <c r="F1266" s="6"/>
      <c r="G1266" s="7">
        <v>323</v>
      </c>
      <c r="H1266" s="8">
        <v>4</v>
      </c>
      <c r="I1266" s="1">
        <v>36</v>
      </c>
      <c r="J1266" s="1">
        <v>283</v>
      </c>
      <c r="K1266" s="13">
        <v>0</v>
      </c>
    </row>
    <row r="1267" spans="4:11" x14ac:dyDescent="0.2">
      <c r="D1267" s="104"/>
      <c r="E1267" s="5" t="s">
        <v>41</v>
      </c>
      <c r="F1267" s="6"/>
      <c r="G1267" s="7">
        <v>260</v>
      </c>
      <c r="H1267" s="8">
        <v>5</v>
      </c>
      <c r="I1267" s="1">
        <v>24</v>
      </c>
      <c r="J1267" s="1">
        <v>230</v>
      </c>
      <c r="K1267" s="13">
        <v>1</v>
      </c>
    </row>
    <row r="1268" spans="4:11" x14ac:dyDescent="0.2">
      <c r="D1268" s="104"/>
      <c r="E1268" s="5" t="s">
        <v>42</v>
      </c>
      <c r="F1268" s="6"/>
      <c r="G1268" s="7">
        <v>258</v>
      </c>
      <c r="H1268" s="8">
        <v>6</v>
      </c>
      <c r="I1268" s="1">
        <v>29</v>
      </c>
      <c r="J1268" s="1">
        <v>222</v>
      </c>
      <c r="K1268" s="13">
        <v>1</v>
      </c>
    </row>
    <row r="1269" spans="4:11" x14ac:dyDescent="0.2">
      <c r="D1269" s="104"/>
      <c r="E1269" s="5" t="s">
        <v>43</v>
      </c>
      <c r="F1269" s="6"/>
      <c r="G1269" s="7">
        <v>258</v>
      </c>
      <c r="H1269" s="8">
        <v>5</v>
      </c>
      <c r="I1269" s="1">
        <v>30</v>
      </c>
      <c r="J1269" s="1">
        <v>223</v>
      </c>
      <c r="K1269" s="13">
        <v>0</v>
      </c>
    </row>
    <row r="1270" spans="4:11" x14ac:dyDescent="0.2">
      <c r="D1270" s="104"/>
      <c r="E1270" s="5" t="s">
        <v>44</v>
      </c>
      <c r="F1270" s="6"/>
      <c r="G1270" s="7">
        <v>336</v>
      </c>
      <c r="H1270" s="8">
        <v>5</v>
      </c>
      <c r="I1270" s="1">
        <v>33</v>
      </c>
      <c r="J1270" s="1">
        <v>294</v>
      </c>
      <c r="K1270" s="13">
        <v>4</v>
      </c>
    </row>
    <row r="1271" spans="4:11" x14ac:dyDescent="0.2">
      <c r="D1271" s="104"/>
      <c r="E1271" s="5" t="s">
        <v>45</v>
      </c>
      <c r="F1271" s="6"/>
      <c r="G1271" s="7">
        <v>259</v>
      </c>
      <c r="H1271" s="8">
        <v>4</v>
      </c>
      <c r="I1271" s="1">
        <v>41</v>
      </c>
      <c r="J1271" s="1">
        <v>204</v>
      </c>
      <c r="K1271" s="13">
        <v>10</v>
      </c>
    </row>
    <row r="1272" spans="4:11" x14ac:dyDescent="0.2">
      <c r="D1272" s="104"/>
      <c r="E1272" s="5" t="s">
        <v>46</v>
      </c>
      <c r="F1272" s="6"/>
      <c r="G1272" s="7">
        <v>171</v>
      </c>
      <c r="H1272" s="8">
        <v>3</v>
      </c>
      <c r="I1272" s="1">
        <v>23</v>
      </c>
      <c r="J1272" s="1">
        <v>141</v>
      </c>
      <c r="K1272" s="13">
        <v>4</v>
      </c>
    </row>
    <row r="1273" spans="4:11" x14ac:dyDescent="0.2">
      <c r="D1273" s="104"/>
      <c r="E1273" s="5" t="s">
        <v>47</v>
      </c>
      <c r="F1273" s="6"/>
      <c r="G1273" s="7">
        <v>158</v>
      </c>
      <c r="H1273" s="8">
        <v>1</v>
      </c>
      <c r="I1273" s="1">
        <v>19</v>
      </c>
      <c r="J1273" s="1">
        <v>136</v>
      </c>
      <c r="K1273" s="13">
        <v>2</v>
      </c>
    </row>
    <row r="1274" spans="4:11" x14ac:dyDescent="0.2">
      <c r="D1274" s="104"/>
      <c r="E1274" s="5" t="s">
        <v>48</v>
      </c>
      <c r="F1274" s="6"/>
      <c r="G1274" s="7">
        <v>62</v>
      </c>
      <c r="H1274" s="8">
        <v>0</v>
      </c>
      <c r="I1274" s="1">
        <v>7</v>
      </c>
      <c r="J1274" s="1">
        <v>53</v>
      </c>
      <c r="K1274" s="13">
        <v>2</v>
      </c>
    </row>
    <row r="1275" spans="4:11" x14ac:dyDescent="0.2">
      <c r="D1275" s="104"/>
      <c r="E1275" s="5" t="s">
        <v>49</v>
      </c>
      <c r="F1275" s="6"/>
      <c r="G1275" s="7">
        <v>13</v>
      </c>
      <c r="H1275" s="8">
        <v>0</v>
      </c>
      <c r="I1275" s="1">
        <v>0</v>
      </c>
      <c r="J1275" s="1">
        <v>13</v>
      </c>
      <c r="K1275" s="13">
        <v>0</v>
      </c>
    </row>
    <row r="1276" spans="4:11" x14ac:dyDescent="0.2">
      <c r="D1276" s="103" t="s">
        <v>50</v>
      </c>
      <c r="E1276" s="24" t="s">
        <v>35</v>
      </c>
      <c r="F1276" s="22"/>
      <c r="G1276" s="23">
        <v>174</v>
      </c>
      <c r="H1276" s="30">
        <v>1</v>
      </c>
      <c r="I1276" s="4">
        <v>8</v>
      </c>
      <c r="J1276" s="4">
        <v>164</v>
      </c>
      <c r="K1276" s="34">
        <v>1</v>
      </c>
    </row>
    <row r="1277" spans="4:11" x14ac:dyDescent="0.2">
      <c r="D1277" s="104"/>
      <c r="E1277" s="5" t="s">
        <v>36</v>
      </c>
      <c r="F1277" s="6"/>
      <c r="G1277" s="7">
        <v>233</v>
      </c>
      <c r="H1277" s="8">
        <v>3</v>
      </c>
      <c r="I1277" s="1">
        <v>11</v>
      </c>
      <c r="J1277" s="1">
        <v>217</v>
      </c>
      <c r="K1277" s="13">
        <v>2</v>
      </c>
    </row>
    <row r="1278" spans="4:11" x14ac:dyDescent="0.2">
      <c r="D1278" s="104"/>
      <c r="E1278" s="5" t="s">
        <v>37</v>
      </c>
      <c r="F1278" s="6"/>
      <c r="G1278" s="7">
        <v>199</v>
      </c>
      <c r="H1278" s="8">
        <v>2</v>
      </c>
      <c r="I1278" s="1">
        <v>15</v>
      </c>
      <c r="J1278" s="1">
        <v>181</v>
      </c>
      <c r="K1278" s="13">
        <v>1</v>
      </c>
    </row>
    <row r="1279" spans="4:11" x14ac:dyDescent="0.2">
      <c r="D1279" s="104"/>
      <c r="E1279" s="5" t="s">
        <v>38</v>
      </c>
      <c r="F1279" s="6"/>
      <c r="G1279" s="7">
        <v>319</v>
      </c>
      <c r="H1279" s="8">
        <v>1</v>
      </c>
      <c r="I1279" s="1">
        <v>24</v>
      </c>
      <c r="J1279" s="1">
        <v>292</v>
      </c>
      <c r="K1279" s="13">
        <v>2</v>
      </c>
    </row>
    <row r="1280" spans="4:11" x14ac:dyDescent="0.2">
      <c r="D1280" s="104"/>
      <c r="E1280" s="5" t="s">
        <v>39</v>
      </c>
      <c r="F1280" s="6"/>
      <c r="G1280" s="7">
        <v>269</v>
      </c>
      <c r="H1280" s="8">
        <v>3</v>
      </c>
      <c r="I1280" s="1">
        <v>25</v>
      </c>
      <c r="J1280" s="1">
        <v>239</v>
      </c>
      <c r="K1280" s="13">
        <v>2</v>
      </c>
    </row>
    <row r="1281" spans="2:11" x14ac:dyDescent="0.2">
      <c r="D1281" s="104"/>
      <c r="E1281" s="5" t="s">
        <v>40</v>
      </c>
      <c r="F1281" s="6"/>
      <c r="G1281" s="7">
        <v>348</v>
      </c>
      <c r="H1281" s="8">
        <v>0</v>
      </c>
      <c r="I1281" s="1">
        <v>26</v>
      </c>
      <c r="J1281" s="1">
        <v>321</v>
      </c>
      <c r="K1281" s="13">
        <v>1</v>
      </c>
    </row>
    <row r="1282" spans="2:11" x14ac:dyDescent="0.2">
      <c r="D1282" s="104"/>
      <c r="E1282" s="5" t="s">
        <v>41</v>
      </c>
      <c r="F1282" s="6"/>
      <c r="G1282" s="7">
        <v>282</v>
      </c>
      <c r="H1282" s="8">
        <v>3</v>
      </c>
      <c r="I1282" s="1">
        <v>18</v>
      </c>
      <c r="J1282" s="1">
        <v>258</v>
      </c>
      <c r="K1282" s="13">
        <v>3</v>
      </c>
    </row>
    <row r="1283" spans="2:11" x14ac:dyDescent="0.2">
      <c r="D1283" s="104"/>
      <c r="E1283" s="5" t="s">
        <v>42</v>
      </c>
      <c r="F1283" s="6"/>
      <c r="G1283" s="7">
        <v>242</v>
      </c>
      <c r="H1283" s="8">
        <v>1</v>
      </c>
      <c r="I1283" s="1">
        <v>19</v>
      </c>
      <c r="J1283" s="1">
        <v>218</v>
      </c>
      <c r="K1283" s="13">
        <v>4</v>
      </c>
    </row>
    <row r="1284" spans="2:11" x14ac:dyDescent="0.2">
      <c r="D1284" s="104"/>
      <c r="E1284" s="5" t="s">
        <v>43</v>
      </c>
      <c r="F1284" s="6"/>
      <c r="G1284" s="7">
        <v>263</v>
      </c>
      <c r="H1284" s="8">
        <v>2</v>
      </c>
      <c r="I1284" s="1">
        <v>24</v>
      </c>
      <c r="J1284" s="1">
        <v>237</v>
      </c>
      <c r="K1284" s="13">
        <v>0</v>
      </c>
    </row>
    <row r="1285" spans="2:11" x14ac:dyDescent="0.2">
      <c r="D1285" s="104"/>
      <c r="E1285" s="5" t="s">
        <v>44</v>
      </c>
      <c r="F1285" s="6"/>
      <c r="G1285" s="7">
        <v>364</v>
      </c>
      <c r="H1285" s="8">
        <v>1</v>
      </c>
      <c r="I1285" s="1">
        <v>18</v>
      </c>
      <c r="J1285" s="1">
        <v>341</v>
      </c>
      <c r="K1285" s="13">
        <v>4</v>
      </c>
    </row>
    <row r="1286" spans="2:11" x14ac:dyDescent="0.2">
      <c r="D1286" s="104"/>
      <c r="E1286" s="5" t="s">
        <v>45</v>
      </c>
      <c r="F1286" s="6"/>
      <c r="G1286" s="7">
        <v>324</v>
      </c>
      <c r="H1286" s="8">
        <v>1</v>
      </c>
      <c r="I1286" s="1">
        <v>28</v>
      </c>
      <c r="J1286" s="1">
        <v>286</v>
      </c>
      <c r="K1286" s="13">
        <v>9</v>
      </c>
    </row>
    <row r="1287" spans="2:11" x14ac:dyDescent="0.2">
      <c r="D1287" s="104"/>
      <c r="E1287" s="5" t="s">
        <v>46</v>
      </c>
      <c r="F1287" s="6"/>
      <c r="G1287" s="7">
        <v>192</v>
      </c>
      <c r="H1287" s="8">
        <v>1</v>
      </c>
      <c r="I1287" s="1">
        <v>12</v>
      </c>
      <c r="J1287" s="1">
        <v>173</v>
      </c>
      <c r="K1287" s="13">
        <v>6</v>
      </c>
    </row>
    <row r="1288" spans="2:11" x14ac:dyDescent="0.2">
      <c r="D1288" s="104"/>
      <c r="E1288" s="5" t="s">
        <v>47</v>
      </c>
      <c r="F1288" s="6"/>
      <c r="G1288" s="7">
        <v>288</v>
      </c>
      <c r="H1288" s="8">
        <v>1</v>
      </c>
      <c r="I1288" s="1">
        <v>14</v>
      </c>
      <c r="J1288" s="1">
        <v>266</v>
      </c>
      <c r="K1288" s="13">
        <v>7</v>
      </c>
    </row>
    <row r="1289" spans="2:11" x14ac:dyDescent="0.2">
      <c r="D1289" s="104"/>
      <c r="E1289" s="5" t="s">
        <v>48</v>
      </c>
      <c r="F1289" s="6"/>
      <c r="G1289" s="7">
        <v>114</v>
      </c>
      <c r="H1289" s="8">
        <v>0</v>
      </c>
      <c r="I1289" s="1">
        <v>9</v>
      </c>
      <c r="J1289" s="1">
        <v>102</v>
      </c>
      <c r="K1289" s="13">
        <v>3</v>
      </c>
    </row>
    <row r="1290" spans="2:11" x14ac:dyDescent="0.2">
      <c r="D1290" s="105"/>
      <c r="E1290" s="55" t="s">
        <v>49</v>
      </c>
      <c r="F1290" s="58"/>
      <c r="G1290" s="53">
        <v>30</v>
      </c>
      <c r="H1290" s="66">
        <v>0</v>
      </c>
      <c r="I1290" s="26">
        <v>0</v>
      </c>
      <c r="J1290" s="26">
        <v>29</v>
      </c>
      <c r="K1290" s="70">
        <v>1</v>
      </c>
    </row>
    <row r="1292" spans="2:11" x14ac:dyDescent="0.2">
      <c r="B1292" s="47" t="str">
        <f xml:space="preserve"> HYPERLINK("#'目次'!B35", "[29]")</f>
        <v>[29]</v>
      </c>
      <c r="C1292" s="31" t="s">
        <v>272</v>
      </c>
    </row>
    <row r="1295" spans="2:11" x14ac:dyDescent="0.2">
      <c r="C1295" s="31" t="s">
        <v>13</v>
      </c>
    </row>
    <row r="1296" spans="2:11" ht="24" x14ac:dyDescent="0.2">
      <c r="D1296" s="99"/>
      <c r="E1296" s="100"/>
      <c r="F1296" s="100"/>
      <c r="G1296" s="41" t="s">
        <v>14</v>
      </c>
      <c r="H1296" s="42" t="s">
        <v>273</v>
      </c>
      <c r="I1296" s="16" t="s">
        <v>274</v>
      </c>
      <c r="J1296" s="46" t="s">
        <v>24</v>
      </c>
    </row>
    <row r="1297" spans="4:10" x14ac:dyDescent="0.2">
      <c r="D1297" s="101"/>
      <c r="E1297" s="102"/>
      <c r="F1297" s="102"/>
      <c r="G1297" s="44"/>
      <c r="H1297" s="48"/>
      <c r="I1297" s="17"/>
      <c r="J1297" s="43"/>
    </row>
    <row r="1298" spans="4:10" x14ac:dyDescent="0.2">
      <c r="D1298" s="52"/>
      <c r="E1298" s="59" t="s">
        <v>14</v>
      </c>
      <c r="F1298" s="54"/>
      <c r="G1298" s="45">
        <v>7000</v>
      </c>
      <c r="H1298" s="20">
        <v>228</v>
      </c>
      <c r="I1298" s="20">
        <v>6738</v>
      </c>
      <c r="J1298" s="61">
        <v>34</v>
      </c>
    </row>
    <row r="1299" spans="4:10" x14ac:dyDescent="0.2">
      <c r="D1299" s="103" t="s">
        <v>25</v>
      </c>
      <c r="E1299" s="24" t="s">
        <v>26</v>
      </c>
      <c r="F1299" s="22"/>
      <c r="G1299" s="23">
        <v>1780</v>
      </c>
      <c r="H1299" s="30">
        <v>30</v>
      </c>
      <c r="I1299" s="4">
        <v>1743</v>
      </c>
      <c r="J1299" s="34">
        <v>7</v>
      </c>
    </row>
    <row r="1300" spans="4:10" x14ac:dyDescent="0.2">
      <c r="D1300" s="104"/>
      <c r="E1300" s="5" t="s">
        <v>27</v>
      </c>
      <c r="F1300" s="6"/>
      <c r="G1300" s="7">
        <v>1328</v>
      </c>
      <c r="H1300" s="8">
        <v>36</v>
      </c>
      <c r="I1300" s="1">
        <v>1280</v>
      </c>
      <c r="J1300" s="13">
        <v>12</v>
      </c>
    </row>
    <row r="1301" spans="4:10" x14ac:dyDescent="0.2">
      <c r="D1301" s="104"/>
      <c r="E1301" s="5" t="s">
        <v>28</v>
      </c>
      <c r="F1301" s="6"/>
      <c r="G1301" s="7">
        <v>1075</v>
      </c>
      <c r="H1301" s="8">
        <v>40</v>
      </c>
      <c r="I1301" s="1">
        <v>1030</v>
      </c>
      <c r="J1301" s="13">
        <v>5</v>
      </c>
    </row>
    <row r="1302" spans="4:10" x14ac:dyDescent="0.2">
      <c r="D1302" s="104"/>
      <c r="E1302" s="5" t="s">
        <v>29</v>
      </c>
      <c r="F1302" s="6"/>
      <c r="G1302" s="7">
        <v>733</v>
      </c>
      <c r="H1302" s="8">
        <v>33</v>
      </c>
      <c r="I1302" s="1">
        <v>698</v>
      </c>
      <c r="J1302" s="13">
        <v>2</v>
      </c>
    </row>
    <row r="1303" spans="4:10" x14ac:dyDescent="0.2">
      <c r="D1303" s="104"/>
      <c r="E1303" s="5" t="s">
        <v>30</v>
      </c>
      <c r="F1303" s="6"/>
      <c r="G1303" s="7">
        <v>619</v>
      </c>
      <c r="H1303" s="8">
        <v>27</v>
      </c>
      <c r="I1303" s="1">
        <v>589</v>
      </c>
      <c r="J1303" s="13">
        <v>3</v>
      </c>
    </row>
    <row r="1304" spans="4:10" x14ac:dyDescent="0.2">
      <c r="D1304" s="104"/>
      <c r="E1304" s="5" t="s">
        <v>31</v>
      </c>
      <c r="F1304" s="6"/>
      <c r="G1304" s="7">
        <v>559</v>
      </c>
      <c r="H1304" s="8">
        <v>27</v>
      </c>
      <c r="I1304" s="1">
        <v>530</v>
      </c>
      <c r="J1304" s="13">
        <v>2</v>
      </c>
    </row>
    <row r="1305" spans="4:10" x14ac:dyDescent="0.2">
      <c r="D1305" s="104"/>
      <c r="E1305" s="5" t="s">
        <v>32</v>
      </c>
      <c r="F1305" s="6"/>
      <c r="G1305" s="7">
        <v>284</v>
      </c>
      <c r="H1305" s="8">
        <v>12</v>
      </c>
      <c r="I1305" s="1">
        <v>272</v>
      </c>
      <c r="J1305" s="13">
        <v>0</v>
      </c>
    </row>
    <row r="1306" spans="4:10" x14ac:dyDescent="0.2">
      <c r="D1306" s="104"/>
      <c r="E1306" s="5" t="s">
        <v>33</v>
      </c>
      <c r="F1306" s="6"/>
      <c r="G1306" s="7">
        <v>104</v>
      </c>
      <c r="H1306" s="8">
        <v>7</v>
      </c>
      <c r="I1306" s="1">
        <v>96</v>
      </c>
      <c r="J1306" s="13">
        <v>1</v>
      </c>
    </row>
    <row r="1307" spans="4:10" x14ac:dyDescent="0.2">
      <c r="D1307" s="103" t="s">
        <v>34</v>
      </c>
      <c r="E1307" s="24" t="s">
        <v>35</v>
      </c>
      <c r="F1307" s="22"/>
      <c r="G1307" s="23">
        <v>206</v>
      </c>
      <c r="H1307" s="30">
        <v>1</v>
      </c>
      <c r="I1307" s="4">
        <v>205</v>
      </c>
      <c r="J1307" s="34">
        <v>0</v>
      </c>
    </row>
    <row r="1308" spans="4:10" x14ac:dyDescent="0.2">
      <c r="D1308" s="104"/>
      <c r="E1308" s="5" t="s">
        <v>36</v>
      </c>
      <c r="F1308" s="6"/>
      <c r="G1308" s="7">
        <v>218</v>
      </c>
      <c r="H1308" s="8">
        <v>10</v>
      </c>
      <c r="I1308" s="1">
        <v>208</v>
      </c>
      <c r="J1308" s="13">
        <v>0</v>
      </c>
    </row>
    <row r="1309" spans="4:10" x14ac:dyDescent="0.2">
      <c r="D1309" s="104"/>
      <c r="E1309" s="5" t="s">
        <v>37</v>
      </c>
      <c r="F1309" s="6"/>
      <c r="G1309" s="7">
        <v>218</v>
      </c>
      <c r="H1309" s="8">
        <v>11</v>
      </c>
      <c r="I1309" s="1">
        <v>207</v>
      </c>
      <c r="J1309" s="13">
        <v>0</v>
      </c>
    </row>
    <row r="1310" spans="4:10" x14ac:dyDescent="0.2">
      <c r="D1310" s="104"/>
      <c r="E1310" s="5" t="s">
        <v>38</v>
      </c>
      <c r="F1310" s="6"/>
      <c r="G1310" s="7">
        <v>313</v>
      </c>
      <c r="H1310" s="8">
        <v>14</v>
      </c>
      <c r="I1310" s="1">
        <v>297</v>
      </c>
      <c r="J1310" s="13">
        <v>2</v>
      </c>
    </row>
    <row r="1311" spans="4:10" x14ac:dyDescent="0.2">
      <c r="D1311" s="104"/>
      <c r="E1311" s="5" t="s">
        <v>39</v>
      </c>
      <c r="F1311" s="6"/>
      <c r="G1311" s="7">
        <v>306</v>
      </c>
      <c r="H1311" s="8">
        <v>11</v>
      </c>
      <c r="I1311" s="1">
        <v>295</v>
      </c>
      <c r="J1311" s="13">
        <v>0</v>
      </c>
    </row>
    <row r="1312" spans="4:10" x14ac:dyDescent="0.2">
      <c r="D1312" s="104"/>
      <c r="E1312" s="5" t="s">
        <v>40</v>
      </c>
      <c r="F1312" s="6"/>
      <c r="G1312" s="7">
        <v>323</v>
      </c>
      <c r="H1312" s="8">
        <v>12</v>
      </c>
      <c r="I1312" s="1">
        <v>311</v>
      </c>
      <c r="J1312" s="13">
        <v>0</v>
      </c>
    </row>
    <row r="1313" spans="4:10" x14ac:dyDescent="0.2">
      <c r="D1313" s="104"/>
      <c r="E1313" s="5" t="s">
        <v>41</v>
      </c>
      <c r="F1313" s="6"/>
      <c r="G1313" s="7">
        <v>260</v>
      </c>
      <c r="H1313" s="8">
        <v>11</v>
      </c>
      <c r="I1313" s="1">
        <v>249</v>
      </c>
      <c r="J1313" s="13">
        <v>0</v>
      </c>
    </row>
    <row r="1314" spans="4:10" x14ac:dyDescent="0.2">
      <c r="D1314" s="104"/>
      <c r="E1314" s="5" t="s">
        <v>42</v>
      </c>
      <c r="F1314" s="6"/>
      <c r="G1314" s="7">
        <v>258</v>
      </c>
      <c r="H1314" s="8">
        <v>11</v>
      </c>
      <c r="I1314" s="1">
        <v>247</v>
      </c>
      <c r="J1314" s="13">
        <v>0</v>
      </c>
    </row>
    <row r="1315" spans="4:10" x14ac:dyDescent="0.2">
      <c r="D1315" s="104"/>
      <c r="E1315" s="5" t="s">
        <v>43</v>
      </c>
      <c r="F1315" s="6"/>
      <c r="G1315" s="7">
        <v>258</v>
      </c>
      <c r="H1315" s="8">
        <v>10</v>
      </c>
      <c r="I1315" s="1">
        <v>248</v>
      </c>
      <c r="J1315" s="13">
        <v>0</v>
      </c>
    </row>
    <row r="1316" spans="4:10" x14ac:dyDescent="0.2">
      <c r="D1316" s="104"/>
      <c r="E1316" s="5" t="s">
        <v>44</v>
      </c>
      <c r="F1316" s="6"/>
      <c r="G1316" s="7">
        <v>336</v>
      </c>
      <c r="H1316" s="8">
        <v>12</v>
      </c>
      <c r="I1316" s="1">
        <v>324</v>
      </c>
      <c r="J1316" s="13">
        <v>0</v>
      </c>
    </row>
    <row r="1317" spans="4:10" x14ac:dyDescent="0.2">
      <c r="D1317" s="104"/>
      <c r="E1317" s="5" t="s">
        <v>45</v>
      </c>
      <c r="F1317" s="6"/>
      <c r="G1317" s="7">
        <v>259</v>
      </c>
      <c r="H1317" s="8">
        <v>13</v>
      </c>
      <c r="I1317" s="1">
        <v>241</v>
      </c>
      <c r="J1317" s="13">
        <v>5</v>
      </c>
    </row>
    <row r="1318" spans="4:10" x14ac:dyDescent="0.2">
      <c r="D1318" s="104"/>
      <c r="E1318" s="5" t="s">
        <v>46</v>
      </c>
      <c r="F1318" s="6"/>
      <c r="G1318" s="7">
        <v>171</v>
      </c>
      <c r="H1318" s="8">
        <v>14</v>
      </c>
      <c r="I1318" s="1">
        <v>157</v>
      </c>
      <c r="J1318" s="13">
        <v>0</v>
      </c>
    </row>
    <row r="1319" spans="4:10" x14ac:dyDescent="0.2">
      <c r="D1319" s="104"/>
      <c r="E1319" s="5" t="s">
        <v>47</v>
      </c>
      <c r="F1319" s="6"/>
      <c r="G1319" s="7">
        <v>158</v>
      </c>
      <c r="H1319" s="8">
        <v>6</v>
      </c>
      <c r="I1319" s="1">
        <v>149</v>
      </c>
      <c r="J1319" s="13">
        <v>3</v>
      </c>
    </row>
    <row r="1320" spans="4:10" x14ac:dyDescent="0.2">
      <c r="D1320" s="104"/>
      <c r="E1320" s="5" t="s">
        <v>48</v>
      </c>
      <c r="F1320" s="6"/>
      <c r="G1320" s="7">
        <v>62</v>
      </c>
      <c r="H1320" s="8">
        <v>7</v>
      </c>
      <c r="I1320" s="1">
        <v>54</v>
      </c>
      <c r="J1320" s="13">
        <v>1</v>
      </c>
    </row>
    <row r="1321" spans="4:10" x14ac:dyDescent="0.2">
      <c r="D1321" s="104"/>
      <c r="E1321" s="5" t="s">
        <v>49</v>
      </c>
      <c r="F1321" s="6"/>
      <c r="G1321" s="7">
        <v>13</v>
      </c>
      <c r="H1321" s="8">
        <v>0</v>
      </c>
      <c r="I1321" s="1">
        <v>13</v>
      </c>
      <c r="J1321" s="13">
        <v>0</v>
      </c>
    </row>
    <row r="1322" spans="4:10" x14ac:dyDescent="0.2">
      <c r="D1322" s="103" t="s">
        <v>50</v>
      </c>
      <c r="E1322" s="24" t="s">
        <v>35</v>
      </c>
      <c r="F1322" s="22"/>
      <c r="G1322" s="23">
        <v>174</v>
      </c>
      <c r="H1322" s="30">
        <v>2</v>
      </c>
      <c r="I1322" s="4">
        <v>170</v>
      </c>
      <c r="J1322" s="34">
        <v>2</v>
      </c>
    </row>
    <row r="1323" spans="4:10" x14ac:dyDescent="0.2">
      <c r="D1323" s="104"/>
      <c r="E1323" s="5" t="s">
        <v>36</v>
      </c>
      <c r="F1323" s="6"/>
      <c r="G1323" s="7">
        <v>233</v>
      </c>
      <c r="H1323" s="8">
        <v>5</v>
      </c>
      <c r="I1323" s="1">
        <v>227</v>
      </c>
      <c r="J1323" s="13">
        <v>1</v>
      </c>
    </row>
    <row r="1324" spans="4:10" x14ac:dyDescent="0.2">
      <c r="D1324" s="104"/>
      <c r="E1324" s="5" t="s">
        <v>37</v>
      </c>
      <c r="F1324" s="6"/>
      <c r="G1324" s="7">
        <v>199</v>
      </c>
      <c r="H1324" s="8">
        <v>3</v>
      </c>
      <c r="I1324" s="1">
        <v>195</v>
      </c>
      <c r="J1324" s="13">
        <v>1</v>
      </c>
    </row>
    <row r="1325" spans="4:10" x14ac:dyDescent="0.2">
      <c r="D1325" s="104"/>
      <c r="E1325" s="5" t="s">
        <v>38</v>
      </c>
      <c r="F1325" s="6"/>
      <c r="G1325" s="7">
        <v>319</v>
      </c>
      <c r="H1325" s="8">
        <v>3</v>
      </c>
      <c r="I1325" s="1">
        <v>316</v>
      </c>
      <c r="J1325" s="13">
        <v>0</v>
      </c>
    </row>
    <row r="1326" spans="4:10" x14ac:dyDescent="0.2">
      <c r="D1326" s="104"/>
      <c r="E1326" s="5" t="s">
        <v>39</v>
      </c>
      <c r="F1326" s="6"/>
      <c r="G1326" s="7">
        <v>269</v>
      </c>
      <c r="H1326" s="8">
        <v>3</v>
      </c>
      <c r="I1326" s="1">
        <v>265</v>
      </c>
      <c r="J1326" s="13">
        <v>1</v>
      </c>
    </row>
    <row r="1327" spans="4:10" x14ac:dyDescent="0.2">
      <c r="D1327" s="104"/>
      <c r="E1327" s="5" t="s">
        <v>40</v>
      </c>
      <c r="F1327" s="6"/>
      <c r="G1327" s="7">
        <v>348</v>
      </c>
      <c r="H1327" s="8">
        <v>9</v>
      </c>
      <c r="I1327" s="1">
        <v>336</v>
      </c>
      <c r="J1327" s="13">
        <v>3</v>
      </c>
    </row>
    <row r="1328" spans="4:10" x14ac:dyDescent="0.2">
      <c r="D1328" s="104"/>
      <c r="E1328" s="5" t="s">
        <v>41</v>
      </c>
      <c r="F1328" s="6"/>
      <c r="G1328" s="7">
        <v>282</v>
      </c>
      <c r="H1328" s="8">
        <v>10</v>
      </c>
      <c r="I1328" s="1">
        <v>272</v>
      </c>
      <c r="J1328" s="13">
        <v>0</v>
      </c>
    </row>
    <row r="1329" spans="2:15" x14ac:dyDescent="0.2">
      <c r="D1329" s="104"/>
      <c r="E1329" s="5" t="s">
        <v>42</v>
      </c>
      <c r="F1329" s="6"/>
      <c r="G1329" s="7">
        <v>242</v>
      </c>
      <c r="H1329" s="8">
        <v>8</v>
      </c>
      <c r="I1329" s="1">
        <v>233</v>
      </c>
      <c r="J1329" s="13">
        <v>1</v>
      </c>
    </row>
    <row r="1330" spans="2:15" x14ac:dyDescent="0.2">
      <c r="D1330" s="104"/>
      <c r="E1330" s="5" t="s">
        <v>43</v>
      </c>
      <c r="F1330" s="6"/>
      <c r="G1330" s="7">
        <v>263</v>
      </c>
      <c r="H1330" s="8">
        <v>9</v>
      </c>
      <c r="I1330" s="1">
        <v>250</v>
      </c>
      <c r="J1330" s="13">
        <v>4</v>
      </c>
    </row>
    <row r="1331" spans="2:15" x14ac:dyDescent="0.2">
      <c r="D1331" s="104"/>
      <c r="E1331" s="5" t="s">
        <v>44</v>
      </c>
      <c r="F1331" s="6"/>
      <c r="G1331" s="7">
        <v>364</v>
      </c>
      <c r="H1331" s="8">
        <v>7</v>
      </c>
      <c r="I1331" s="1">
        <v>351</v>
      </c>
      <c r="J1331" s="13">
        <v>6</v>
      </c>
    </row>
    <row r="1332" spans="2:15" x14ac:dyDescent="0.2">
      <c r="D1332" s="104"/>
      <c r="E1332" s="5" t="s">
        <v>45</v>
      </c>
      <c r="F1332" s="6"/>
      <c r="G1332" s="7">
        <v>324</v>
      </c>
      <c r="H1332" s="8">
        <v>10</v>
      </c>
      <c r="I1332" s="1">
        <v>313</v>
      </c>
      <c r="J1332" s="13">
        <v>1</v>
      </c>
    </row>
    <row r="1333" spans="2:15" x14ac:dyDescent="0.2">
      <c r="D1333" s="104"/>
      <c r="E1333" s="5" t="s">
        <v>46</v>
      </c>
      <c r="F1333" s="6"/>
      <c r="G1333" s="7">
        <v>192</v>
      </c>
      <c r="H1333" s="8">
        <v>5</v>
      </c>
      <c r="I1333" s="1">
        <v>186</v>
      </c>
      <c r="J1333" s="13">
        <v>1</v>
      </c>
    </row>
    <row r="1334" spans="2:15" x14ac:dyDescent="0.2">
      <c r="D1334" s="104"/>
      <c r="E1334" s="5" t="s">
        <v>47</v>
      </c>
      <c r="F1334" s="6"/>
      <c r="G1334" s="7">
        <v>288</v>
      </c>
      <c r="H1334" s="8">
        <v>8</v>
      </c>
      <c r="I1334" s="1">
        <v>278</v>
      </c>
      <c r="J1334" s="13">
        <v>2</v>
      </c>
    </row>
    <row r="1335" spans="2:15" x14ac:dyDescent="0.2">
      <c r="D1335" s="104"/>
      <c r="E1335" s="5" t="s">
        <v>48</v>
      </c>
      <c r="F1335" s="6"/>
      <c r="G1335" s="7">
        <v>114</v>
      </c>
      <c r="H1335" s="8">
        <v>3</v>
      </c>
      <c r="I1335" s="1">
        <v>111</v>
      </c>
      <c r="J1335" s="13">
        <v>0</v>
      </c>
    </row>
    <row r="1336" spans="2:15" x14ac:dyDescent="0.2">
      <c r="D1336" s="105"/>
      <c r="E1336" s="55" t="s">
        <v>49</v>
      </c>
      <c r="F1336" s="58"/>
      <c r="G1336" s="53">
        <v>30</v>
      </c>
      <c r="H1336" s="66">
        <v>0</v>
      </c>
      <c r="I1336" s="26">
        <v>30</v>
      </c>
      <c r="J1336" s="70">
        <v>0</v>
      </c>
    </row>
    <row r="1338" spans="2:15" x14ac:dyDescent="0.2">
      <c r="B1338" s="47" t="str">
        <f xml:space="preserve"> HYPERLINK("#'目次'!B36", "[30]")</f>
        <v>[30]</v>
      </c>
      <c r="C1338" s="31" t="s">
        <v>277</v>
      </c>
    </row>
    <row r="1341" spans="2:15" x14ac:dyDescent="0.2">
      <c r="C1341" s="31" t="s">
        <v>13</v>
      </c>
    </row>
    <row r="1342" spans="2:15" ht="36" x14ac:dyDescent="0.2">
      <c r="D1342" s="99"/>
      <c r="E1342" s="100"/>
      <c r="F1342" s="100"/>
      <c r="G1342" s="41" t="s">
        <v>14</v>
      </c>
      <c r="H1342" s="42" t="s">
        <v>278</v>
      </c>
      <c r="I1342" s="16" t="s">
        <v>279</v>
      </c>
      <c r="J1342" s="16" t="s">
        <v>280</v>
      </c>
      <c r="K1342" s="16" t="s">
        <v>281</v>
      </c>
      <c r="L1342" s="16" t="s">
        <v>282</v>
      </c>
      <c r="M1342" s="16" t="s">
        <v>283</v>
      </c>
      <c r="N1342" s="16" t="s">
        <v>257</v>
      </c>
      <c r="O1342" s="46" t="s">
        <v>24</v>
      </c>
    </row>
    <row r="1343" spans="2:15" x14ac:dyDescent="0.2">
      <c r="D1343" s="101"/>
      <c r="E1343" s="102"/>
      <c r="F1343" s="102"/>
      <c r="G1343" s="44"/>
      <c r="H1343" s="48"/>
      <c r="I1343" s="17"/>
      <c r="J1343" s="17"/>
      <c r="K1343" s="17"/>
      <c r="L1343" s="17"/>
      <c r="M1343" s="17"/>
      <c r="N1343" s="17"/>
      <c r="O1343" s="43"/>
    </row>
    <row r="1344" spans="2:15" x14ac:dyDescent="0.2">
      <c r="D1344" s="52"/>
      <c r="E1344" s="59" t="s">
        <v>14</v>
      </c>
      <c r="F1344" s="54"/>
      <c r="G1344" s="45">
        <v>7000</v>
      </c>
      <c r="H1344" s="20">
        <v>528</v>
      </c>
      <c r="I1344" s="20">
        <v>200</v>
      </c>
      <c r="J1344" s="20">
        <v>159</v>
      </c>
      <c r="K1344" s="20">
        <v>340</v>
      </c>
      <c r="L1344" s="20">
        <v>694</v>
      </c>
      <c r="M1344" s="20">
        <v>2114</v>
      </c>
      <c r="N1344" s="20">
        <v>2937</v>
      </c>
      <c r="O1344" s="61">
        <v>28</v>
      </c>
    </row>
    <row r="1345" spans="4:15" x14ac:dyDescent="0.2">
      <c r="D1345" s="103" t="s">
        <v>25</v>
      </c>
      <c r="E1345" s="24" t="s">
        <v>26</v>
      </c>
      <c r="F1345" s="22"/>
      <c r="G1345" s="23">
        <v>1780</v>
      </c>
      <c r="H1345" s="30">
        <v>73</v>
      </c>
      <c r="I1345" s="4">
        <v>36</v>
      </c>
      <c r="J1345" s="4">
        <v>26</v>
      </c>
      <c r="K1345" s="4">
        <v>62</v>
      </c>
      <c r="L1345" s="4">
        <v>165</v>
      </c>
      <c r="M1345" s="4">
        <v>556</v>
      </c>
      <c r="N1345" s="4">
        <v>858</v>
      </c>
      <c r="O1345" s="34">
        <v>4</v>
      </c>
    </row>
    <row r="1346" spans="4:15" x14ac:dyDescent="0.2">
      <c r="D1346" s="104"/>
      <c r="E1346" s="5" t="s">
        <v>27</v>
      </c>
      <c r="F1346" s="6"/>
      <c r="G1346" s="7">
        <v>1328</v>
      </c>
      <c r="H1346" s="8">
        <v>81</v>
      </c>
      <c r="I1346" s="1">
        <v>29</v>
      </c>
      <c r="J1346" s="1">
        <v>13</v>
      </c>
      <c r="K1346" s="1">
        <v>43</v>
      </c>
      <c r="L1346" s="1">
        <v>89</v>
      </c>
      <c r="M1346" s="1">
        <v>396</v>
      </c>
      <c r="N1346" s="1">
        <v>671</v>
      </c>
      <c r="O1346" s="13">
        <v>6</v>
      </c>
    </row>
    <row r="1347" spans="4:15" x14ac:dyDescent="0.2">
      <c r="D1347" s="104"/>
      <c r="E1347" s="5" t="s">
        <v>28</v>
      </c>
      <c r="F1347" s="6"/>
      <c r="G1347" s="7">
        <v>1075</v>
      </c>
      <c r="H1347" s="8">
        <v>79</v>
      </c>
      <c r="I1347" s="1">
        <v>27</v>
      </c>
      <c r="J1347" s="1">
        <v>29</v>
      </c>
      <c r="K1347" s="1">
        <v>52</v>
      </c>
      <c r="L1347" s="1">
        <v>104</v>
      </c>
      <c r="M1347" s="1">
        <v>300</v>
      </c>
      <c r="N1347" s="1">
        <v>481</v>
      </c>
      <c r="O1347" s="13">
        <v>3</v>
      </c>
    </row>
    <row r="1348" spans="4:15" x14ac:dyDescent="0.2">
      <c r="D1348" s="104"/>
      <c r="E1348" s="5" t="s">
        <v>29</v>
      </c>
      <c r="F1348" s="6"/>
      <c r="G1348" s="7">
        <v>733</v>
      </c>
      <c r="H1348" s="8">
        <v>67</v>
      </c>
      <c r="I1348" s="1">
        <v>30</v>
      </c>
      <c r="J1348" s="1">
        <v>17</v>
      </c>
      <c r="K1348" s="1">
        <v>33</v>
      </c>
      <c r="L1348" s="1">
        <v>91</v>
      </c>
      <c r="M1348" s="1">
        <v>221</v>
      </c>
      <c r="N1348" s="1">
        <v>270</v>
      </c>
      <c r="O1348" s="13">
        <v>4</v>
      </c>
    </row>
    <row r="1349" spans="4:15" x14ac:dyDescent="0.2">
      <c r="D1349" s="104"/>
      <c r="E1349" s="5" t="s">
        <v>30</v>
      </c>
      <c r="F1349" s="6"/>
      <c r="G1349" s="7">
        <v>619</v>
      </c>
      <c r="H1349" s="8">
        <v>63</v>
      </c>
      <c r="I1349" s="1">
        <v>22</v>
      </c>
      <c r="J1349" s="1">
        <v>24</v>
      </c>
      <c r="K1349" s="1">
        <v>37</v>
      </c>
      <c r="L1349" s="1">
        <v>99</v>
      </c>
      <c r="M1349" s="1">
        <v>197</v>
      </c>
      <c r="N1349" s="1">
        <v>175</v>
      </c>
      <c r="O1349" s="13">
        <v>2</v>
      </c>
    </row>
    <row r="1350" spans="4:15" x14ac:dyDescent="0.2">
      <c r="D1350" s="104"/>
      <c r="E1350" s="5" t="s">
        <v>31</v>
      </c>
      <c r="F1350" s="6"/>
      <c r="G1350" s="7">
        <v>559</v>
      </c>
      <c r="H1350" s="8">
        <v>70</v>
      </c>
      <c r="I1350" s="1">
        <v>27</v>
      </c>
      <c r="J1350" s="1">
        <v>27</v>
      </c>
      <c r="K1350" s="1">
        <v>49</v>
      </c>
      <c r="L1350" s="1">
        <v>73</v>
      </c>
      <c r="M1350" s="1">
        <v>173</v>
      </c>
      <c r="N1350" s="1">
        <v>135</v>
      </c>
      <c r="O1350" s="13">
        <v>5</v>
      </c>
    </row>
    <row r="1351" spans="4:15" x14ac:dyDescent="0.2">
      <c r="D1351" s="104"/>
      <c r="E1351" s="5" t="s">
        <v>32</v>
      </c>
      <c r="F1351" s="6"/>
      <c r="G1351" s="7">
        <v>284</v>
      </c>
      <c r="H1351" s="8">
        <v>43</v>
      </c>
      <c r="I1351" s="1">
        <v>16</v>
      </c>
      <c r="J1351" s="1">
        <v>13</v>
      </c>
      <c r="K1351" s="1">
        <v>32</v>
      </c>
      <c r="L1351" s="1">
        <v>38</v>
      </c>
      <c r="M1351" s="1">
        <v>68</v>
      </c>
      <c r="N1351" s="1">
        <v>73</v>
      </c>
      <c r="O1351" s="13">
        <v>1</v>
      </c>
    </row>
    <row r="1352" spans="4:15" x14ac:dyDescent="0.2">
      <c r="D1352" s="104"/>
      <c r="E1352" s="5" t="s">
        <v>33</v>
      </c>
      <c r="F1352" s="6"/>
      <c r="G1352" s="7">
        <v>104</v>
      </c>
      <c r="H1352" s="8">
        <v>22</v>
      </c>
      <c r="I1352" s="1">
        <v>9</v>
      </c>
      <c r="J1352" s="1">
        <v>4</v>
      </c>
      <c r="K1352" s="1">
        <v>15</v>
      </c>
      <c r="L1352" s="1">
        <v>9</v>
      </c>
      <c r="M1352" s="1">
        <v>24</v>
      </c>
      <c r="N1352" s="1">
        <v>20</v>
      </c>
      <c r="O1352" s="13">
        <v>1</v>
      </c>
    </row>
    <row r="1353" spans="4:15" x14ac:dyDescent="0.2">
      <c r="D1353" s="103" t="s">
        <v>34</v>
      </c>
      <c r="E1353" s="24" t="s">
        <v>35</v>
      </c>
      <c r="F1353" s="22"/>
      <c r="G1353" s="23">
        <v>206</v>
      </c>
      <c r="H1353" s="30">
        <v>4</v>
      </c>
      <c r="I1353" s="4">
        <v>3</v>
      </c>
      <c r="J1353" s="4">
        <v>8</v>
      </c>
      <c r="K1353" s="4">
        <v>5</v>
      </c>
      <c r="L1353" s="4">
        <v>31</v>
      </c>
      <c r="M1353" s="4">
        <v>43</v>
      </c>
      <c r="N1353" s="4">
        <v>111</v>
      </c>
      <c r="O1353" s="34">
        <v>1</v>
      </c>
    </row>
    <row r="1354" spans="4:15" x14ac:dyDescent="0.2">
      <c r="D1354" s="104"/>
      <c r="E1354" s="5" t="s">
        <v>36</v>
      </c>
      <c r="F1354" s="6"/>
      <c r="G1354" s="7">
        <v>218</v>
      </c>
      <c r="H1354" s="8">
        <v>14</v>
      </c>
      <c r="I1354" s="1">
        <v>8</v>
      </c>
      <c r="J1354" s="1">
        <v>14</v>
      </c>
      <c r="K1354" s="1">
        <v>5</v>
      </c>
      <c r="L1354" s="1">
        <v>28</v>
      </c>
      <c r="M1354" s="1">
        <v>56</v>
      </c>
      <c r="N1354" s="1">
        <v>91</v>
      </c>
      <c r="O1354" s="13">
        <v>2</v>
      </c>
    </row>
    <row r="1355" spans="4:15" x14ac:dyDescent="0.2">
      <c r="D1355" s="104"/>
      <c r="E1355" s="5" t="s">
        <v>37</v>
      </c>
      <c r="F1355" s="6"/>
      <c r="G1355" s="7">
        <v>218</v>
      </c>
      <c r="H1355" s="8">
        <v>13</v>
      </c>
      <c r="I1355" s="1">
        <v>5</v>
      </c>
      <c r="J1355" s="1">
        <v>11</v>
      </c>
      <c r="K1355" s="1">
        <v>13</v>
      </c>
      <c r="L1355" s="1">
        <v>28</v>
      </c>
      <c r="M1355" s="1">
        <v>56</v>
      </c>
      <c r="N1355" s="1">
        <v>91</v>
      </c>
      <c r="O1355" s="13">
        <v>1</v>
      </c>
    </row>
    <row r="1356" spans="4:15" x14ac:dyDescent="0.2">
      <c r="D1356" s="104"/>
      <c r="E1356" s="5" t="s">
        <v>38</v>
      </c>
      <c r="F1356" s="6"/>
      <c r="G1356" s="7">
        <v>313</v>
      </c>
      <c r="H1356" s="8">
        <v>29</v>
      </c>
      <c r="I1356" s="1">
        <v>11</v>
      </c>
      <c r="J1356" s="1">
        <v>18</v>
      </c>
      <c r="K1356" s="1">
        <v>28</v>
      </c>
      <c r="L1356" s="1">
        <v>31</v>
      </c>
      <c r="M1356" s="1">
        <v>94</v>
      </c>
      <c r="N1356" s="1">
        <v>102</v>
      </c>
      <c r="O1356" s="13">
        <v>0</v>
      </c>
    </row>
    <row r="1357" spans="4:15" x14ac:dyDescent="0.2">
      <c r="D1357" s="104"/>
      <c r="E1357" s="5" t="s">
        <v>39</v>
      </c>
      <c r="F1357" s="6"/>
      <c r="G1357" s="7">
        <v>306</v>
      </c>
      <c r="H1357" s="8">
        <v>27</v>
      </c>
      <c r="I1357" s="1">
        <v>9</v>
      </c>
      <c r="J1357" s="1">
        <v>15</v>
      </c>
      <c r="K1357" s="1">
        <v>19</v>
      </c>
      <c r="L1357" s="1">
        <v>52</v>
      </c>
      <c r="M1357" s="1">
        <v>81</v>
      </c>
      <c r="N1357" s="1">
        <v>101</v>
      </c>
      <c r="O1357" s="13">
        <v>2</v>
      </c>
    </row>
    <row r="1358" spans="4:15" x14ac:dyDescent="0.2">
      <c r="D1358" s="104"/>
      <c r="E1358" s="5" t="s">
        <v>40</v>
      </c>
      <c r="F1358" s="6"/>
      <c r="G1358" s="7">
        <v>323</v>
      </c>
      <c r="H1358" s="8">
        <v>31</v>
      </c>
      <c r="I1358" s="1">
        <v>7</v>
      </c>
      <c r="J1358" s="1">
        <v>13</v>
      </c>
      <c r="K1358" s="1">
        <v>26</v>
      </c>
      <c r="L1358" s="1">
        <v>50</v>
      </c>
      <c r="M1358" s="1">
        <v>101</v>
      </c>
      <c r="N1358" s="1">
        <v>95</v>
      </c>
      <c r="O1358" s="13">
        <v>0</v>
      </c>
    </row>
    <row r="1359" spans="4:15" x14ac:dyDescent="0.2">
      <c r="D1359" s="104"/>
      <c r="E1359" s="5" t="s">
        <v>41</v>
      </c>
      <c r="F1359" s="6"/>
      <c r="G1359" s="7">
        <v>260</v>
      </c>
      <c r="H1359" s="8">
        <v>14</v>
      </c>
      <c r="I1359" s="1">
        <v>8</v>
      </c>
      <c r="J1359" s="1">
        <v>5</v>
      </c>
      <c r="K1359" s="1">
        <v>15</v>
      </c>
      <c r="L1359" s="1">
        <v>34</v>
      </c>
      <c r="M1359" s="1">
        <v>96</v>
      </c>
      <c r="N1359" s="1">
        <v>87</v>
      </c>
      <c r="O1359" s="13">
        <v>1</v>
      </c>
    </row>
    <row r="1360" spans="4:15" x14ac:dyDescent="0.2">
      <c r="D1360" s="104"/>
      <c r="E1360" s="5" t="s">
        <v>42</v>
      </c>
      <c r="F1360" s="6"/>
      <c r="G1360" s="7">
        <v>258</v>
      </c>
      <c r="H1360" s="8">
        <v>26</v>
      </c>
      <c r="I1360" s="1">
        <v>11</v>
      </c>
      <c r="J1360" s="1">
        <v>8</v>
      </c>
      <c r="K1360" s="1">
        <v>17</v>
      </c>
      <c r="L1360" s="1">
        <v>34</v>
      </c>
      <c r="M1360" s="1">
        <v>77</v>
      </c>
      <c r="N1360" s="1">
        <v>85</v>
      </c>
      <c r="O1360" s="13">
        <v>0</v>
      </c>
    </row>
    <row r="1361" spans="4:15" x14ac:dyDescent="0.2">
      <c r="D1361" s="104"/>
      <c r="E1361" s="5" t="s">
        <v>43</v>
      </c>
      <c r="F1361" s="6"/>
      <c r="G1361" s="7">
        <v>258</v>
      </c>
      <c r="H1361" s="8">
        <v>35</v>
      </c>
      <c r="I1361" s="1">
        <v>12</v>
      </c>
      <c r="J1361" s="1">
        <v>2</v>
      </c>
      <c r="K1361" s="1">
        <v>21</v>
      </c>
      <c r="L1361" s="1">
        <v>21</v>
      </c>
      <c r="M1361" s="1">
        <v>67</v>
      </c>
      <c r="N1361" s="1">
        <v>98</v>
      </c>
      <c r="O1361" s="13">
        <v>2</v>
      </c>
    </row>
    <row r="1362" spans="4:15" x14ac:dyDescent="0.2">
      <c r="D1362" s="104"/>
      <c r="E1362" s="5" t="s">
        <v>44</v>
      </c>
      <c r="F1362" s="6"/>
      <c r="G1362" s="7">
        <v>336</v>
      </c>
      <c r="H1362" s="8">
        <v>46</v>
      </c>
      <c r="I1362" s="1">
        <v>17</v>
      </c>
      <c r="J1362" s="1">
        <v>3</v>
      </c>
      <c r="K1362" s="1">
        <v>19</v>
      </c>
      <c r="L1362" s="1">
        <v>14</v>
      </c>
      <c r="M1362" s="1">
        <v>111</v>
      </c>
      <c r="N1362" s="1">
        <v>124</v>
      </c>
      <c r="O1362" s="13">
        <v>2</v>
      </c>
    </row>
    <row r="1363" spans="4:15" x14ac:dyDescent="0.2">
      <c r="D1363" s="104"/>
      <c r="E1363" s="5" t="s">
        <v>45</v>
      </c>
      <c r="F1363" s="6"/>
      <c r="G1363" s="7">
        <v>259</v>
      </c>
      <c r="H1363" s="8">
        <v>33</v>
      </c>
      <c r="I1363" s="1">
        <v>9</v>
      </c>
      <c r="J1363" s="1">
        <v>2</v>
      </c>
      <c r="K1363" s="1">
        <v>15</v>
      </c>
      <c r="L1363" s="1">
        <v>9</v>
      </c>
      <c r="M1363" s="1">
        <v>69</v>
      </c>
      <c r="N1363" s="1">
        <v>120</v>
      </c>
      <c r="O1363" s="13">
        <v>2</v>
      </c>
    </row>
    <row r="1364" spans="4:15" x14ac:dyDescent="0.2">
      <c r="D1364" s="104"/>
      <c r="E1364" s="5" t="s">
        <v>46</v>
      </c>
      <c r="F1364" s="6"/>
      <c r="G1364" s="7">
        <v>171</v>
      </c>
      <c r="H1364" s="8">
        <v>16</v>
      </c>
      <c r="I1364" s="1">
        <v>4</v>
      </c>
      <c r="J1364" s="1">
        <v>1</v>
      </c>
      <c r="K1364" s="1">
        <v>15</v>
      </c>
      <c r="L1364" s="1">
        <v>6</v>
      </c>
      <c r="M1364" s="1">
        <v>39</v>
      </c>
      <c r="N1364" s="1">
        <v>89</v>
      </c>
      <c r="O1364" s="13">
        <v>1</v>
      </c>
    </row>
    <row r="1365" spans="4:15" x14ac:dyDescent="0.2">
      <c r="D1365" s="104"/>
      <c r="E1365" s="5" t="s">
        <v>47</v>
      </c>
      <c r="F1365" s="6"/>
      <c r="G1365" s="7">
        <v>158</v>
      </c>
      <c r="H1365" s="8">
        <v>14</v>
      </c>
      <c r="I1365" s="1">
        <v>5</v>
      </c>
      <c r="J1365" s="1">
        <v>0</v>
      </c>
      <c r="K1365" s="1">
        <v>10</v>
      </c>
      <c r="L1365" s="1">
        <v>3</v>
      </c>
      <c r="M1365" s="1">
        <v>30</v>
      </c>
      <c r="N1365" s="1">
        <v>95</v>
      </c>
      <c r="O1365" s="13">
        <v>1</v>
      </c>
    </row>
    <row r="1366" spans="4:15" x14ac:dyDescent="0.2">
      <c r="D1366" s="104"/>
      <c r="E1366" s="5" t="s">
        <v>48</v>
      </c>
      <c r="F1366" s="6"/>
      <c r="G1366" s="7">
        <v>62</v>
      </c>
      <c r="H1366" s="8">
        <v>2</v>
      </c>
      <c r="I1366" s="1">
        <v>2</v>
      </c>
      <c r="J1366" s="1">
        <v>0</v>
      </c>
      <c r="K1366" s="1">
        <v>4</v>
      </c>
      <c r="L1366" s="1">
        <v>1</v>
      </c>
      <c r="M1366" s="1">
        <v>13</v>
      </c>
      <c r="N1366" s="1">
        <v>40</v>
      </c>
      <c r="O1366" s="13">
        <v>0</v>
      </c>
    </row>
    <row r="1367" spans="4:15" x14ac:dyDescent="0.2">
      <c r="D1367" s="104"/>
      <c r="E1367" s="5" t="s">
        <v>49</v>
      </c>
      <c r="F1367" s="6"/>
      <c r="G1367" s="7">
        <v>13</v>
      </c>
      <c r="H1367" s="8">
        <v>0</v>
      </c>
      <c r="I1367" s="1">
        <v>0</v>
      </c>
      <c r="J1367" s="1">
        <v>0</v>
      </c>
      <c r="K1367" s="1">
        <v>0</v>
      </c>
      <c r="L1367" s="1">
        <v>0</v>
      </c>
      <c r="M1367" s="1">
        <v>2</v>
      </c>
      <c r="N1367" s="1">
        <v>11</v>
      </c>
      <c r="O1367" s="13">
        <v>0</v>
      </c>
    </row>
    <row r="1368" spans="4:15" x14ac:dyDescent="0.2">
      <c r="D1368" s="103" t="s">
        <v>50</v>
      </c>
      <c r="E1368" s="24" t="s">
        <v>35</v>
      </c>
      <c r="F1368" s="22"/>
      <c r="G1368" s="23">
        <v>174</v>
      </c>
      <c r="H1368" s="30">
        <v>2</v>
      </c>
      <c r="I1368" s="4">
        <v>0</v>
      </c>
      <c r="J1368" s="4">
        <v>2</v>
      </c>
      <c r="K1368" s="4">
        <v>3</v>
      </c>
      <c r="L1368" s="4">
        <v>16</v>
      </c>
      <c r="M1368" s="4">
        <v>46</v>
      </c>
      <c r="N1368" s="4">
        <v>105</v>
      </c>
      <c r="O1368" s="34">
        <v>0</v>
      </c>
    </row>
    <row r="1369" spans="4:15" x14ac:dyDescent="0.2">
      <c r="D1369" s="104"/>
      <c r="E1369" s="5" t="s">
        <v>36</v>
      </c>
      <c r="F1369" s="6"/>
      <c r="G1369" s="7">
        <v>233</v>
      </c>
      <c r="H1369" s="8">
        <v>12</v>
      </c>
      <c r="I1369" s="1">
        <v>6</v>
      </c>
      <c r="J1369" s="1">
        <v>8</v>
      </c>
      <c r="K1369" s="1">
        <v>6</v>
      </c>
      <c r="L1369" s="1">
        <v>36</v>
      </c>
      <c r="M1369" s="1">
        <v>75</v>
      </c>
      <c r="N1369" s="1">
        <v>89</v>
      </c>
      <c r="O1369" s="13">
        <v>1</v>
      </c>
    </row>
    <row r="1370" spans="4:15" x14ac:dyDescent="0.2">
      <c r="D1370" s="104"/>
      <c r="E1370" s="5" t="s">
        <v>37</v>
      </c>
      <c r="F1370" s="6"/>
      <c r="G1370" s="7">
        <v>199</v>
      </c>
      <c r="H1370" s="8">
        <v>14</v>
      </c>
      <c r="I1370" s="1">
        <v>4</v>
      </c>
      <c r="J1370" s="1">
        <v>9</v>
      </c>
      <c r="K1370" s="1">
        <v>7</v>
      </c>
      <c r="L1370" s="1">
        <v>30</v>
      </c>
      <c r="M1370" s="1">
        <v>71</v>
      </c>
      <c r="N1370" s="1">
        <v>64</v>
      </c>
      <c r="O1370" s="13">
        <v>0</v>
      </c>
    </row>
    <row r="1371" spans="4:15" x14ac:dyDescent="0.2">
      <c r="D1371" s="104"/>
      <c r="E1371" s="5" t="s">
        <v>38</v>
      </c>
      <c r="F1371" s="6"/>
      <c r="G1371" s="7">
        <v>319</v>
      </c>
      <c r="H1371" s="8">
        <v>23</v>
      </c>
      <c r="I1371" s="1">
        <v>7</v>
      </c>
      <c r="J1371" s="1">
        <v>12</v>
      </c>
      <c r="K1371" s="1">
        <v>8</v>
      </c>
      <c r="L1371" s="1">
        <v>51</v>
      </c>
      <c r="M1371" s="1">
        <v>108</v>
      </c>
      <c r="N1371" s="1">
        <v>110</v>
      </c>
      <c r="O1371" s="13">
        <v>0</v>
      </c>
    </row>
    <row r="1372" spans="4:15" x14ac:dyDescent="0.2">
      <c r="D1372" s="104"/>
      <c r="E1372" s="5" t="s">
        <v>39</v>
      </c>
      <c r="F1372" s="6"/>
      <c r="G1372" s="7">
        <v>269</v>
      </c>
      <c r="H1372" s="8">
        <v>16</v>
      </c>
      <c r="I1372" s="1">
        <v>7</v>
      </c>
      <c r="J1372" s="1">
        <v>6</v>
      </c>
      <c r="K1372" s="1">
        <v>9</v>
      </c>
      <c r="L1372" s="1">
        <v>52</v>
      </c>
      <c r="M1372" s="1">
        <v>86</v>
      </c>
      <c r="N1372" s="1">
        <v>93</v>
      </c>
      <c r="O1372" s="13">
        <v>0</v>
      </c>
    </row>
    <row r="1373" spans="4:15" x14ac:dyDescent="0.2">
      <c r="D1373" s="104"/>
      <c r="E1373" s="5" t="s">
        <v>40</v>
      </c>
      <c r="F1373" s="6"/>
      <c r="G1373" s="7">
        <v>348</v>
      </c>
      <c r="H1373" s="8">
        <v>23</v>
      </c>
      <c r="I1373" s="1">
        <v>5</v>
      </c>
      <c r="J1373" s="1">
        <v>11</v>
      </c>
      <c r="K1373" s="1">
        <v>11</v>
      </c>
      <c r="L1373" s="1">
        <v>50</v>
      </c>
      <c r="M1373" s="1">
        <v>131</v>
      </c>
      <c r="N1373" s="1">
        <v>114</v>
      </c>
      <c r="O1373" s="13">
        <v>3</v>
      </c>
    </row>
    <row r="1374" spans="4:15" x14ac:dyDescent="0.2">
      <c r="D1374" s="104"/>
      <c r="E1374" s="5" t="s">
        <v>41</v>
      </c>
      <c r="F1374" s="6"/>
      <c r="G1374" s="7">
        <v>282</v>
      </c>
      <c r="H1374" s="8">
        <v>13</v>
      </c>
      <c r="I1374" s="1">
        <v>9</v>
      </c>
      <c r="J1374" s="1">
        <v>5</v>
      </c>
      <c r="K1374" s="1">
        <v>13</v>
      </c>
      <c r="L1374" s="1">
        <v>29</v>
      </c>
      <c r="M1374" s="1">
        <v>103</v>
      </c>
      <c r="N1374" s="1">
        <v>109</v>
      </c>
      <c r="O1374" s="13">
        <v>1</v>
      </c>
    </row>
    <row r="1375" spans="4:15" x14ac:dyDescent="0.2">
      <c r="D1375" s="104"/>
      <c r="E1375" s="5" t="s">
        <v>42</v>
      </c>
      <c r="F1375" s="6"/>
      <c r="G1375" s="7">
        <v>242</v>
      </c>
      <c r="H1375" s="8">
        <v>22</v>
      </c>
      <c r="I1375" s="1">
        <v>7</v>
      </c>
      <c r="J1375" s="1">
        <v>2</v>
      </c>
      <c r="K1375" s="1">
        <v>17</v>
      </c>
      <c r="L1375" s="1">
        <v>30</v>
      </c>
      <c r="M1375" s="1">
        <v>88</v>
      </c>
      <c r="N1375" s="1">
        <v>76</v>
      </c>
      <c r="O1375" s="13">
        <v>0</v>
      </c>
    </row>
    <row r="1376" spans="4:15" x14ac:dyDescent="0.2">
      <c r="D1376" s="104"/>
      <c r="E1376" s="5" t="s">
        <v>43</v>
      </c>
      <c r="F1376" s="6"/>
      <c r="G1376" s="7">
        <v>263</v>
      </c>
      <c r="H1376" s="8">
        <v>27</v>
      </c>
      <c r="I1376" s="1">
        <v>7</v>
      </c>
      <c r="J1376" s="1">
        <v>1</v>
      </c>
      <c r="K1376" s="1">
        <v>14</v>
      </c>
      <c r="L1376" s="1">
        <v>29</v>
      </c>
      <c r="M1376" s="1">
        <v>100</v>
      </c>
      <c r="N1376" s="1">
        <v>85</v>
      </c>
      <c r="O1376" s="13">
        <v>0</v>
      </c>
    </row>
    <row r="1377" spans="2:17" x14ac:dyDescent="0.2">
      <c r="D1377" s="104"/>
      <c r="E1377" s="5" t="s">
        <v>44</v>
      </c>
      <c r="F1377" s="6"/>
      <c r="G1377" s="7">
        <v>364</v>
      </c>
      <c r="H1377" s="8">
        <v>25</v>
      </c>
      <c r="I1377" s="1">
        <v>17</v>
      </c>
      <c r="J1377" s="1">
        <v>3</v>
      </c>
      <c r="K1377" s="1">
        <v>14</v>
      </c>
      <c r="L1377" s="1">
        <v>8</v>
      </c>
      <c r="M1377" s="1">
        <v>143</v>
      </c>
      <c r="N1377" s="1">
        <v>153</v>
      </c>
      <c r="O1377" s="13">
        <v>1</v>
      </c>
    </row>
    <row r="1378" spans="2:17" x14ac:dyDescent="0.2">
      <c r="D1378" s="104"/>
      <c r="E1378" s="5" t="s">
        <v>45</v>
      </c>
      <c r="F1378" s="6"/>
      <c r="G1378" s="7">
        <v>324</v>
      </c>
      <c r="H1378" s="8">
        <v>26</v>
      </c>
      <c r="I1378" s="1">
        <v>6</v>
      </c>
      <c r="J1378" s="1">
        <v>0</v>
      </c>
      <c r="K1378" s="1">
        <v>10</v>
      </c>
      <c r="L1378" s="1">
        <v>14</v>
      </c>
      <c r="M1378" s="1">
        <v>107</v>
      </c>
      <c r="N1378" s="1">
        <v>161</v>
      </c>
      <c r="O1378" s="13">
        <v>0</v>
      </c>
    </row>
    <row r="1379" spans="2:17" x14ac:dyDescent="0.2">
      <c r="D1379" s="104"/>
      <c r="E1379" s="5" t="s">
        <v>46</v>
      </c>
      <c r="F1379" s="6"/>
      <c r="G1379" s="7">
        <v>192</v>
      </c>
      <c r="H1379" s="8">
        <v>7</v>
      </c>
      <c r="I1379" s="1">
        <v>2</v>
      </c>
      <c r="J1379" s="1">
        <v>0</v>
      </c>
      <c r="K1379" s="1">
        <v>5</v>
      </c>
      <c r="L1379" s="1">
        <v>4</v>
      </c>
      <c r="M1379" s="1">
        <v>45</v>
      </c>
      <c r="N1379" s="1">
        <v>127</v>
      </c>
      <c r="O1379" s="13">
        <v>2</v>
      </c>
    </row>
    <row r="1380" spans="2:17" x14ac:dyDescent="0.2">
      <c r="D1380" s="104"/>
      <c r="E1380" s="5" t="s">
        <v>47</v>
      </c>
      <c r="F1380" s="6"/>
      <c r="G1380" s="7">
        <v>288</v>
      </c>
      <c r="H1380" s="8">
        <v>9</v>
      </c>
      <c r="I1380" s="1">
        <v>7</v>
      </c>
      <c r="J1380" s="1">
        <v>0</v>
      </c>
      <c r="K1380" s="1">
        <v>8</v>
      </c>
      <c r="L1380" s="1">
        <v>3</v>
      </c>
      <c r="M1380" s="1">
        <v>62</v>
      </c>
      <c r="N1380" s="1">
        <v>196</v>
      </c>
      <c r="O1380" s="13">
        <v>3</v>
      </c>
    </row>
    <row r="1381" spans="2:17" x14ac:dyDescent="0.2">
      <c r="D1381" s="104"/>
      <c r="E1381" s="5" t="s">
        <v>48</v>
      </c>
      <c r="F1381" s="6"/>
      <c r="G1381" s="7">
        <v>114</v>
      </c>
      <c r="H1381" s="8">
        <v>5</v>
      </c>
      <c r="I1381" s="1">
        <v>5</v>
      </c>
      <c r="J1381" s="1">
        <v>0</v>
      </c>
      <c r="K1381" s="1">
        <v>2</v>
      </c>
      <c r="L1381" s="1">
        <v>0</v>
      </c>
      <c r="M1381" s="1">
        <v>11</v>
      </c>
      <c r="N1381" s="1">
        <v>89</v>
      </c>
      <c r="O1381" s="13">
        <v>2</v>
      </c>
    </row>
    <row r="1382" spans="2:17" x14ac:dyDescent="0.2">
      <c r="D1382" s="105"/>
      <c r="E1382" s="55" t="s">
        <v>49</v>
      </c>
      <c r="F1382" s="58"/>
      <c r="G1382" s="53">
        <v>30</v>
      </c>
      <c r="H1382" s="66">
        <v>0</v>
      </c>
      <c r="I1382" s="26">
        <v>0</v>
      </c>
      <c r="J1382" s="26">
        <v>0</v>
      </c>
      <c r="K1382" s="26">
        <v>1</v>
      </c>
      <c r="L1382" s="26">
        <v>0</v>
      </c>
      <c r="M1382" s="26">
        <v>3</v>
      </c>
      <c r="N1382" s="26">
        <v>26</v>
      </c>
      <c r="O1382" s="70">
        <v>0</v>
      </c>
    </row>
    <row r="1384" spans="2:17" x14ac:dyDescent="0.2">
      <c r="B1384" s="47" t="str">
        <f xml:space="preserve"> HYPERLINK("#'目次'!B37", "[31]")</f>
        <v>[31]</v>
      </c>
      <c r="C1384" s="31" t="s">
        <v>286</v>
      </c>
    </row>
    <row r="1385" spans="2:17" x14ac:dyDescent="0.2">
      <c r="C1385" s="89" t="s">
        <v>287</v>
      </c>
    </row>
    <row r="1387" spans="2:17" x14ac:dyDescent="0.2">
      <c r="C1387" s="31" t="s">
        <v>13</v>
      </c>
    </row>
    <row r="1388" spans="2:17" ht="36" x14ac:dyDescent="0.2">
      <c r="D1388" s="99"/>
      <c r="E1388" s="100"/>
      <c r="F1388" s="100"/>
      <c r="G1388" s="41" t="s">
        <v>14</v>
      </c>
      <c r="H1388" s="42" t="s">
        <v>288</v>
      </c>
      <c r="I1388" s="16" t="s">
        <v>289</v>
      </c>
      <c r="J1388" s="16" t="s">
        <v>290</v>
      </c>
      <c r="K1388" s="16" t="s">
        <v>291</v>
      </c>
      <c r="L1388" s="16" t="s">
        <v>292</v>
      </c>
      <c r="M1388" s="16" t="s">
        <v>293</v>
      </c>
      <c r="N1388" s="16" t="s">
        <v>294</v>
      </c>
      <c r="O1388" s="16" t="s">
        <v>67</v>
      </c>
      <c r="P1388" s="16" t="s">
        <v>68</v>
      </c>
      <c r="Q1388" s="46" t="s">
        <v>24</v>
      </c>
    </row>
    <row r="1389" spans="2:17" x14ac:dyDescent="0.2">
      <c r="D1389" s="101"/>
      <c r="E1389" s="102"/>
      <c r="F1389" s="102"/>
      <c r="G1389" s="44"/>
      <c r="H1389" s="48"/>
      <c r="I1389" s="17"/>
      <c r="J1389" s="17"/>
      <c r="K1389" s="17"/>
      <c r="L1389" s="17"/>
      <c r="M1389" s="17"/>
      <c r="N1389" s="17"/>
      <c r="O1389" s="17"/>
      <c r="P1389" s="17"/>
      <c r="Q1389" s="43"/>
    </row>
    <row r="1390" spans="2:17" x14ac:dyDescent="0.2">
      <c r="D1390" s="52"/>
      <c r="E1390" s="59" t="s">
        <v>14</v>
      </c>
      <c r="F1390" s="54"/>
      <c r="G1390" s="45">
        <v>528</v>
      </c>
      <c r="H1390" s="20">
        <v>37</v>
      </c>
      <c r="I1390" s="20">
        <v>31</v>
      </c>
      <c r="J1390" s="20">
        <v>40</v>
      </c>
      <c r="K1390" s="20">
        <v>42</v>
      </c>
      <c r="L1390" s="20">
        <v>194</v>
      </c>
      <c r="M1390" s="20">
        <v>16</v>
      </c>
      <c r="N1390" s="20">
        <v>111</v>
      </c>
      <c r="O1390" s="25">
        <v>132.83864118896</v>
      </c>
      <c r="P1390" s="25">
        <v>128.15640521206799</v>
      </c>
      <c r="Q1390" s="61">
        <v>57</v>
      </c>
    </row>
    <row r="1391" spans="2:17" x14ac:dyDescent="0.2">
      <c r="D1391" s="103" t="s">
        <v>25</v>
      </c>
      <c r="E1391" s="24" t="s">
        <v>26</v>
      </c>
      <c r="F1391" s="22"/>
      <c r="G1391" s="23">
        <v>73</v>
      </c>
      <c r="H1391" s="30">
        <v>4</v>
      </c>
      <c r="I1391" s="4">
        <v>4</v>
      </c>
      <c r="J1391" s="4">
        <v>8</v>
      </c>
      <c r="K1391" s="4">
        <v>6</v>
      </c>
      <c r="L1391" s="4">
        <v>26</v>
      </c>
      <c r="M1391" s="4">
        <v>1</v>
      </c>
      <c r="N1391" s="4">
        <v>14</v>
      </c>
      <c r="O1391" s="19">
        <v>131.10317460317501</v>
      </c>
      <c r="P1391" s="19">
        <v>130.02048552666099</v>
      </c>
      <c r="Q1391" s="34">
        <v>10</v>
      </c>
    </row>
    <row r="1392" spans="2:17" x14ac:dyDescent="0.2">
      <c r="D1392" s="104"/>
      <c r="E1392" s="5" t="s">
        <v>27</v>
      </c>
      <c r="F1392" s="6"/>
      <c r="G1392" s="7">
        <v>81</v>
      </c>
      <c r="H1392" s="8">
        <v>9</v>
      </c>
      <c r="I1392" s="1">
        <v>5</v>
      </c>
      <c r="J1392" s="1">
        <v>6</v>
      </c>
      <c r="K1392" s="1">
        <v>7</v>
      </c>
      <c r="L1392" s="1">
        <v>27</v>
      </c>
      <c r="M1392" s="1">
        <v>1</v>
      </c>
      <c r="N1392" s="1">
        <v>19</v>
      </c>
      <c r="O1392" s="14">
        <v>138.29729729729701</v>
      </c>
      <c r="P1392" s="14">
        <v>143.267537460489</v>
      </c>
      <c r="Q1392" s="13">
        <v>7</v>
      </c>
    </row>
    <row r="1393" spans="4:17" x14ac:dyDescent="0.2">
      <c r="D1393" s="104"/>
      <c r="E1393" s="5" t="s">
        <v>28</v>
      </c>
      <c r="F1393" s="6"/>
      <c r="G1393" s="7">
        <v>79</v>
      </c>
      <c r="H1393" s="8">
        <v>6</v>
      </c>
      <c r="I1393" s="1">
        <v>3</v>
      </c>
      <c r="J1393" s="1">
        <v>2</v>
      </c>
      <c r="K1393" s="1">
        <v>9</v>
      </c>
      <c r="L1393" s="1">
        <v>29</v>
      </c>
      <c r="M1393" s="1">
        <v>6</v>
      </c>
      <c r="N1393" s="1">
        <v>18</v>
      </c>
      <c r="O1393" s="14">
        <v>148.63698630137</v>
      </c>
      <c r="P1393" s="14">
        <v>137.884934664219</v>
      </c>
      <c r="Q1393" s="13">
        <v>6</v>
      </c>
    </row>
    <row r="1394" spans="4:17" x14ac:dyDescent="0.2">
      <c r="D1394" s="104"/>
      <c r="E1394" s="5" t="s">
        <v>29</v>
      </c>
      <c r="F1394" s="6"/>
      <c r="G1394" s="7">
        <v>67</v>
      </c>
      <c r="H1394" s="8">
        <v>10</v>
      </c>
      <c r="I1394" s="1">
        <v>3</v>
      </c>
      <c r="J1394" s="1">
        <v>5</v>
      </c>
      <c r="K1394" s="1">
        <v>6</v>
      </c>
      <c r="L1394" s="1">
        <v>22</v>
      </c>
      <c r="M1394" s="1">
        <v>1</v>
      </c>
      <c r="N1394" s="1">
        <v>13</v>
      </c>
      <c r="O1394" s="14">
        <v>110.48333333333299</v>
      </c>
      <c r="P1394" s="14">
        <v>110.874026364258</v>
      </c>
      <c r="Q1394" s="13">
        <v>7</v>
      </c>
    </row>
    <row r="1395" spans="4:17" x14ac:dyDescent="0.2">
      <c r="D1395" s="104"/>
      <c r="E1395" s="5" t="s">
        <v>30</v>
      </c>
      <c r="F1395" s="6"/>
      <c r="G1395" s="7">
        <v>63</v>
      </c>
      <c r="H1395" s="8">
        <v>5</v>
      </c>
      <c r="I1395" s="1">
        <v>3</v>
      </c>
      <c r="J1395" s="1">
        <v>7</v>
      </c>
      <c r="K1395" s="1">
        <v>4</v>
      </c>
      <c r="L1395" s="1">
        <v>29</v>
      </c>
      <c r="M1395" s="1">
        <v>1</v>
      </c>
      <c r="N1395" s="1">
        <v>9</v>
      </c>
      <c r="O1395" s="14">
        <v>111.672413793103</v>
      </c>
      <c r="P1395" s="14">
        <v>102.80822252286799</v>
      </c>
      <c r="Q1395" s="13">
        <v>5</v>
      </c>
    </row>
    <row r="1396" spans="4:17" x14ac:dyDescent="0.2">
      <c r="D1396" s="104"/>
      <c r="E1396" s="5" t="s">
        <v>31</v>
      </c>
      <c r="F1396" s="6"/>
      <c r="G1396" s="7">
        <v>70</v>
      </c>
      <c r="H1396" s="8">
        <v>2</v>
      </c>
      <c r="I1396" s="1">
        <v>6</v>
      </c>
      <c r="J1396" s="1">
        <v>7</v>
      </c>
      <c r="K1396" s="1">
        <v>7</v>
      </c>
      <c r="L1396" s="1">
        <v>18</v>
      </c>
      <c r="M1396" s="1">
        <v>1</v>
      </c>
      <c r="N1396" s="1">
        <v>23</v>
      </c>
      <c r="O1396" s="14">
        <v>158.125</v>
      </c>
      <c r="P1396" s="14">
        <v>150.82673212995101</v>
      </c>
      <c r="Q1396" s="13">
        <v>6</v>
      </c>
    </row>
    <row r="1397" spans="4:17" x14ac:dyDescent="0.2">
      <c r="D1397" s="104"/>
      <c r="E1397" s="5" t="s">
        <v>32</v>
      </c>
      <c r="F1397" s="6"/>
      <c r="G1397" s="7">
        <v>43</v>
      </c>
      <c r="H1397" s="8">
        <v>0</v>
      </c>
      <c r="I1397" s="1">
        <v>2</v>
      </c>
      <c r="J1397" s="1">
        <v>5</v>
      </c>
      <c r="K1397" s="1">
        <v>1</v>
      </c>
      <c r="L1397" s="1">
        <v>24</v>
      </c>
      <c r="M1397" s="1">
        <v>2</v>
      </c>
      <c r="N1397" s="1">
        <v>8</v>
      </c>
      <c r="O1397" s="14">
        <v>132.38095238095201</v>
      </c>
      <c r="P1397" s="14">
        <v>105.87075507450299</v>
      </c>
      <c r="Q1397" s="13">
        <v>1</v>
      </c>
    </row>
    <row r="1398" spans="4:17" x14ac:dyDescent="0.2">
      <c r="D1398" s="104"/>
      <c r="E1398" s="5" t="s">
        <v>33</v>
      </c>
      <c r="F1398" s="6"/>
      <c r="G1398" s="7">
        <v>22</v>
      </c>
      <c r="H1398" s="8">
        <v>0</v>
      </c>
      <c r="I1398" s="1">
        <v>0</v>
      </c>
      <c r="J1398" s="1">
        <v>0</v>
      </c>
      <c r="K1398" s="1">
        <v>0</v>
      </c>
      <c r="L1398" s="1">
        <v>10</v>
      </c>
      <c r="M1398" s="1">
        <v>3</v>
      </c>
      <c r="N1398" s="1">
        <v>5</v>
      </c>
      <c r="O1398" s="14">
        <v>163.333333333333</v>
      </c>
      <c r="P1398" s="14">
        <v>113.13708498984801</v>
      </c>
      <c r="Q1398" s="13">
        <v>4</v>
      </c>
    </row>
    <row r="1399" spans="4:17" x14ac:dyDescent="0.2">
      <c r="D1399" s="103" t="s">
        <v>34</v>
      </c>
      <c r="E1399" s="24" t="s">
        <v>35</v>
      </c>
      <c r="F1399" s="22"/>
      <c r="G1399" s="23">
        <v>4</v>
      </c>
      <c r="H1399" s="30">
        <v>0</v>
      </c>
      <c r="I1399" s="4">
        <v>2</v>
      </c>
      <c r="J1399" s="4">
        <v>2</v>
      </c>
      <c r="K1399" s="4">
        <v>0</v>
      </c>
      <c r="L1399" s="4">
        <v>0</v>
      </c>
      <c r="M1399" s="4">
        <v>0</v>
      </c>
      <c r="N1399" s="4">
        <v>0</v>
      </c>
      <c r="O1399" s="19">
        <v>17.5</v>
      </c>
      <c r="P1399" s="19">
        <v>2.5</v>
      </c>
      <c r="Q1399" s="34">
        <v>0</v>
      </c>
    </row>
    <row r="1400" spans="4:17" x14ac:dyDescent="0.2">
      <c r="D1400" s="104"/>
      <c r="E1400" s="5" t="s">
        <v>36</v>
      </c>
      <c r="F1400" s="6"/>
      <c r="G1400" s="7">
        <v>14</v>
      </c>
      <c r="H1400" s="8">
        <v>3</v>
      </c>
      <c r="I1400" s="1">
        <v>1</v>
      </c>
      <c r="J1400" s="1">
        <v>5</v>
      </c>
      <c r="K1400" s="1">
        <v>2</v>
      </c>
      <c r="L1400" s="1">
        <v>1</v>
      </c>
      <c r="M1400" s="1">
        <v>0</v>
      </c>
      <c r="N1400" s="1">
        <v>0</v>
      </c>
      <c r="O1400" s="14">
        <v>28.333333333333002</v>
      </c>
      <c r="P1400" s="14">
        <v>27.544912819288999</v>
      </c>
      <c r="Q1400" s="13">
        <v>2</v>
      </c>
    </row>
    <row r="1401" spans="4:17" x14ac:dyDescent="0.2">
      <c r="D1401" s="104"/>
      <c r="E1401" s="5" t="s">
        <v>37</v>
      </c>
      <c r="F1401" s="6"/>
      <c r="G1401" s="7">
        <v>13</v>
      </c>
      <c r="H1401" s="8">
        <v>2</v>
      </c>
      <c r="I1401" s="1">
        <v>1</v>
      </c>
      <c r="J1401" s="1">
        <v>0</v>
      </c>
      <c r="K1401" s="1">
        <v>2</v>
      </c>
      <c r="L1401" s="1">
        <v>5</v>
      </c>
      <c r="M1401" s="1">
        <v>0</v>
      </c>
      <c r="N1401" s="1">
        <v>0</v>
      </c>
      <c r="O1401" s="14">
        <v>65.599999999999994</v>
      </c>
      <c r="P1401" s="14">
        <v>43.290183644793998</v>
      </c>
      <c r="Q1401" s="13">
        <v>3</v>
      </c>
    </row>
    <row r="1402" spans="4:17" x14ac:dyDescent="0.2">
      <c r="D1402" s="104"/>
      <c r="E1402" s="5" t="s">
        <v>38</v>
      </c>
      <c r="F1402" s="6"/>
      <c r="G1402" s="7">
        <v>29</v>
      </c>
      <c r="H1402" s="8">
        <v>1</v>
      </c>
      <c r="I1402" s="1">
        <v>2</v>
      </c>
      <c r="J1402" s="1">
        <v>6</v>
      </c>
      <c r="K1402" s="1">
        <v>2</v>
      </c>
      <c r="L1402" s="1">
        <v>10</v>
      </c>
      <c r="M1402" s="1">
        <v>0</v>
      </c>
      <c r="N1402" s="1">
        <v>5</v>
      </c>
      <c r="O1402" s="14">
        <v>113.07692307692299</v>
      </c>
      <c r="P1402" s="14">
        <v>120.108900290503</v>
      </c>
      <c r="Q1402" s="13">
        <v>3</v>
      </c>
    </row>
    <row r="1403" spans="4:17" x14ac:dyDescent="0.2">
      <c r="D1403" s="104"/>
      <c r="E1403" s="5" t="s">
        <v>39</v>
      </c>
      <c r="F1403" s="6"/>
      <c r="G1403" s="7">
        <v>27</v>
      </c>
      <c r="H1403" s="8">
        <v>2</v>
      </c>
      <c r="I1403" s="1">
        <v>3</v>
      </c>
      <c r="J1403" s="1">
        <v>2</v>
      </c>
      <c r="K1403" s="1">
        <v>4</v>
      </c>
      <c r="L1403" s="1">
        <v>5</v>
      </c>
      <c r="M1403" s="1">
        <v>2</v>
      </c>
      <c r="N1403" s="1">
        <v>6</v>
      </c>
      <c r="O1403" s="14">
        <v>113.875</v>
      </c>
      <c r="P1403" s="14">
        <v>105.056458035668</v>
      </c>
      <c r="Q1403" s="13">
        <v>3</v>
      </c>
    </row>
    <row r="1404" spans="4:17" x14ac:dyDescent="0.2">
      <c r="D1404" s="104"/>
      <c r="E1404" s="5" t="s">
        <v>40</v>
      </c>
      <c r="F1404" s="6"/>
      <c r="G1404" s="7">
        <v>31</v>
      </c>
      <c r="H1404" s="8">
        <v>1</v>
      </c>
      <c r="I1404" s="1">
        <v>1</v>
      </c>
      <c r="J1404" s="1">
        <v>4</v>
      </c>
      <c r="K1404" s="1">
        <v>0</v>
      </c>
      <c r="L1404" s="1">
        <v>16</v>
      </c>
      <c r="M1404" s="1">
        <v>3</v>
      </c>
      <c r="N1404" s="1">
        <v>6</v>
      </c>
      <c r="O1404" s="14">
        <v>129.70967741935499</v>
      </c>
      <c r="P1404" s="14">
        <v>100.03844214274601</v>
      </c>
      <c r="Q1404" s="13">
        <v>0</v>
      </c>
    </row>
    <row r="1405" spans="4:17" x14ac:dyDescent="0.2">
      <c r="D1405" s="104"/>
      <c r="E1405" s="5" t="s">
        <v>41</v>
      </c>
      <c r="F1405" s="6"/>
      <c r="G1405" s="7">
        <v>14</v>
      </c>
      <c r="H1405" s="8">
        <v>0</v>
      </c>
      <c r="I1405" s="1">
        <v>2</v>
      </c>
      <c r="J1405" s="1">
        <v>1</v>
      </c>
      <c r="K1405" s="1">
        <v>2</v>
      </c>
      <c r="L1405" s="1">
        <v>6</v>
      </c>
      <c r="M1405" s="1">
        <v>0</v>
      </c>
      <c r="N1405" s="1">
        <v>1</v>
      </c>
      <c r="O1405" s="14">
        <v>105.833333333333</v>
      </c>
      <c r="P1405" s="14">
        <v>124.194627724212</v>
      </c>
      <c r="Q1405" s="13">
        <v>2</v>
      </c>
    </row>
    <row r="1406" spans="4:17" x14ac:dyDescent="0.2">
      <c r="D1406" s="104"/>
      <c r="E1406" s="5" t="s">
        <v>42</v>
      </c>
      <c r="F1406" s="6"/>
      <c r="G1406" s="7">
        <v>26</v>
      </c>
      <c r="H1406" s="8">
        <v>2</v>
      </c>
      <c r="I1406" s="1">
        <v>1</v>
      </c>
      <c r="J1406" s="1">
        <v>1</v>
      </c>
      <c r="K1406" s="1">
        <v>0</v>
      </c>
      <c r="L1406" s="1">
        <v>14</v>
      </c>
      <c r="M1406" s="1">
        <v>0</v>
      </c>
      <c r="N1406" s="1">
        <v>5</v>
      </c>
      <c r="O1406" s="14">
        <v>133.58695652173901</v>
      </c>
      <c r="P1406" s="14">
        <v>126.12249499162</v>
      </c>
      <c r="Q1406" s="13">
        <v>3</v>
      </c>
    </row>
    <row r="1407" spans="4:17" x14ac:dyDescent="0.2">
      <c r="D1407" s="104"/>
      <c r="E1407" s="5" t="s">
        <v>43</v>
      </c>
      <c r="F1407" s="6"/>
      <c r="G1407" s="7">
        <v>35</v>
      </c>
      <c r="H1407" s="8">
        <v>1</v>
      </c>
      <c r="I1407" s="1">
        <v>2</v>
      </c>
      <c r="J1407" s="1">
        <v>3</v>
      </c>
      <c r="K1407" s="1">
        <v>1</v>
      </c>
      <c r="L1407" s="1">
        <v>14</v>
      </c>
      <c r="M1407" s="1">
        <v>2</v>
      </c>
      <c r="N1407" s="1">
        <v>12</v>
      </c>
      <c r="O1407" s="14">
        <v>146.88571428571399</v>
      </c>
      <c r="P1407" s="14">
        <v>110.464414807555</v>
      </c>
      <c r="Q1407" s="13">
        <v>0</v>
      </c>
    </row>
    <row r="1408" spans="4:17" x14ac:dyDescent="0.2">
      <c r="D1408" s="104"/>
      <c r="E1408" s="5" t="s">
        <v>44</v>
      </c>
      <c r="F1408" s="6"/>
      <c r="G1408" s="7">
        <v>46</v>
      </c>
      <c r="H1408" s="8">
        <v>0</v>
      </c>
      <c r="I1408" s="1">
        <v>0</v>
      </c>
      <c r="J1408" s="1">
        <v>1</v>
      </c>
      <c r="K1408" s="1">
        <v>3</v>
      </c>
      <c r="L1408" s="1">
        <v>20</v>
      </c>
      <c r="M1408" s="1">
        <v>1</v>
      </c>
      <c r="N1408" s="1">
        <v>13</v>
      </c>
      <c r="O1408" s="14">
        <v>184.210526315789</v>
      </c>
      <c r="P1408" s="14">
        <v>136.56753831264399</v>
      </c>
      <c r="Q1408" s="13">
        <v>8</v>
      </c>
    </row>
    <row r="1409" spans="4:17" x14ac:dyDescent="0.2">
      <c r="D1409" s="104"/>
      <c r="E1409" s="5" t="s">
        <v>45</v>
      </c>
      <c r="F1409" s="6"/>
      <c r="G1409" s="7">
        <v>33</v>
      </c>
      <c r="H1409" s="8">
        <v>1</v>
      </c>
      <c r="I1409" s="1">
        <v>1</v>
      </c>
      <c r="J1409" s="1">
        <v>0</v>
      </c>
      <c r="K1409" s="1">
        <v>1</v>
      </c>
      <c r="L1409" s="1">
        <v>13</v>
      </c>
      <c r="M1409" s="1">
        <v>4</v>
      </c>
      <c r="N1409" s="1">
        <v>9</v>
      </c>
      <c r="O1409" s="14">
        <v>168.72413793103399</v>
      </c>
      <c r="P1409" s="14">
        <v>116.076935411828</v>
      </c>
      <c r="Q1409" s="13">
        <v>4</v>
      </c>
    </row>
    <row r="1410" spans="4:17" x14ac:dyDescent="0.2">
      <c r="D1410" s="104"/>
      <c r="E1410" s="5" t="s">
        <v>46</v>
      </c>
      <c r="F1410" s="6"/>
      <c r="G1410" s="7">
        <v>16</v>
      </c>
      <c r="H1410" s="8">
        <v>2</v>
      </c>
      <c r="I1410" s="1">
        <v>0</v>
      </c>
      <c r="J1410" s="1">
        <v>1</v>
      </c>
      <c r="K1410" s="1">
        <v>1</v>
      </c>
      <c r="L1410" s="1">
        <v>8</v>
      </c>
      <c r="M1410" s="1">
        <v>0</v>
      </c>
      <c r="N1410" s="1">
        <v>3</v>
      </c>
      <c r="O1410" s="14">
        <v>119.533333333333</v>
      </c>
      <c r="P1410" s="14">
        <v>116.327621636289</v>
      </c>
      <c r="Q1410" s="13">
        <v>1</v>
      </c>
    </row>
    <row r="1411" spans="4:17" x14ac:dyDescent="0.2">
      <c r="D1411" s="104"/>
      <c r="E1411" s="5" t="s">
        <v>47</v>
      </c>
      <c r="F1411" s="6"/>
      <c r="G1411" s="7">
        <v>14</v>
      </c>
      <c r="H1411" s="8">
        <v>0</v>
      </c>
      <c r="I1411" s="1">
        <v>0</v>
      </c>
      <c r="J1411" s="1">
        <v>0</v>
      </c>
      <c r="K1411" s="1">
        <v>2</v>
      </c>
      <c r="L1411" s="1">
        <v>7</v>
      </c>
      <c r="M1411" s="1">
        <v>0</v>
      </c>
      <c r="N1411" s="1">
        <v>3</v>
      </c>
      <c r="O1411" s="14">
        <v>149.166666666667</v>
      </c>
      <c r="P1411" s="14">
        <v>113.538417384699</v>
      </c>
      <c r="Q1411" s="13">
        <v>2</v>
      </c>
    </row>
    <row r="1412" spans="4:17" x14ac:dyDescent="0.2">
      <c r="D1412" s="104"/>
      <c r="E1412" s="5" t="s">
        <v>48</v>
      </c>
      <c r="F1412" s="6"/>
      <c r="G1412" s="7">
        <v>2</v>
      </c>
      <c r="H1412" s="8">
        <v>1</v>
      </c>
      <c r="I1412" s="1">
        <v>0</v>
      </c>
      <c r="J1412" s="1">
        <v>0</v>
      </c>
      <c r="K1412" s="1">
        <v>0</v>
      </c>
      <c r="L1412" s="1">
        <v>1</v>
      </c>
      <c r="M1412" s="1">
        <v>0</v>
      </c>
      <c r="N1412" s="1">
        <v>0</v>
      </c>
      <c r="O1412" s="14">
        <v>50.5</v>
      </c>
      <c r="P1412" s="14">
        <v>49.5</v>
      </c>
      <c r="Q1412" s="13">
        <v>0</v>
      </c>
    </row>
    <row r="1413" spans="4:17" x14ac:dyDescent="0.2">
      <c r="D1413" s="104"/>
      <c r="E1413" s="5" t="s">
        <v>49</v>
      </c>
      <c r="F1413" s="6"/>
      <c r="G1413" s="7">
        <v>0</v>
      </c>
      <c r="H1413" s="8">
        <v>0</v>
      </c>
      <c r="I1413" s="1">
        <v>0</v>
      </c>
      <c r="J1413" s="1">
        <v>0</v>
      </c>
      <c r="K1413" s="1">
        <v>0</v>
      </c>
      <c r="L1413" s="1">
        <v>0</v>
      </c>
      <c r="M1413" s="1">
        <v>0</v>
      </c>
      <c r="N1413" s="1">
        <v>0</v>
      </c>
      <c r="O1413" s="18">
        <v>0</v>
      </c>
      <c r="P1413" s="18">
        <v>0</v>
      </c>
      <c r="Q1413" s="13">
        <v>0</v>
      </c>
    </row>
    <row r="1414" spans="4:17" x14ac:dyDescent="0.2">
      <c r="D1414" s="103" t="s">
        <v>50</v>
      </c>
      <c r="E1414" s="24" t="s">
        <v>35</v>
      </c>
      <c r="F1414" s="22"/>
      <c r="G1414" s="23">
        <v>2</v>
      </c>
      <c r="H1414" s="30">
        <v>1</v>
      </c>
      <c r="I1414" s="4">
        <v>1</v>
      </c>
      <c r="J1414" s="4">
        <v>0</v>
      </c>
      <c r="K1414" s="4">
        <v>0</v>
      </c>
      <c r="L1414" s="4">
        <v>0</v>
      </c>
      <c r="M1414" s="4">
        <v>0</v>
      </c>
      <c r="N1414" s="4">
        <v>0</v>
      </c>
      <c r="O1414" s="19">
        <v>8.5</v>
      </c>
      <c r="P1414" s="19">
        <v>5.5</v>
      </c>
      <c r="Q1414" s="34">
        <v>0</v>
      </c>
    </row>
    <row r="1415" spans="4:17" x14ac:dyDescent="0.2">
      <c r="D1415" s="104"/>
      <c r="E1415" s="5" t="s">
        <v>36</v>
      </c>
      <c r="F1415" s="6"/>
      <c r="G1415" s="7">
        <v>12</v>
      </c>
      <c r="H1415" s="8">
        <v>5</v>
      </c>
      <c r="I1415" s="1">
        <v>2</v>
      </c>
      <c r="J1415" s="1">
        <v>1</v>
      </c>
      <c r="K1415" s="1">
        <v>0</v>
      </c>
      <c r="L1415" s="1">
        <v>2</v>
      </c>
      <c r="M1415" s="1">
        <v>0</v>
      </c>
      <c r="N1415" s="1">
        <v>0</v>
      </c>
      <c r="O1415" s="14">
        <v>25.5</v>
      </c>
      <c r="P1415" s="14">
        <v>37.627782289153998</v>
      </c>
      <c r="Q1415" s="13">
        <v>2</v>
      </c>
    </row>
    <row r="1416" spans="4:17" x14ac:dyDescent="0.2">
      <c r="D1416" s="104"/>
      <c r="E1416" s="5" t="s">
        <v>37</v>
      </c>
      <c r="F1416" s="6"/>
      <c r="G1416" s="7">
        <v>14</v>
      </c>
      <c r="H1416" s="8">
        <v>3</v>
      </c>
      <c r="I1416" s="1">
        <v>1</v>
      </c>
      <c r="J1416" s="1">
        <v>1</v>
      </c>
      <c r="K1416" s="1">
        <v>3</v>
      </c>
      <c r="L1416" s="1">
        <v>3</v>
      </c>
      <c r="M1416" s="1">
        <v>0</v>
      </c>
      <c r="N1416" s="1">
        <v>0</v>
      </c>
      <c r="O1416" s="14">
        <v>53.636363636364003</v>
      </c>
      <c r="P1416" s="14">
        <v>44.709715696769003</v>
      </c>
      <c r="Q1416" s="13">
        <v>3</v>
      </c>
    </row>
    <row r="1417" spans="4:17" x14ac:dyDescent="0.2">
      <c r="D1417" s="104"/>
      <c r="E1417" s="5" t="s">
        <v>38</v>
      </c>
      <c r="F1417" s="6"/>
      <c r="G1417" s="7">
        <v>23</v>
      </c>
      <c r="H1417" s="8">
        <v>3</v>
      </c>
      <c r="I1417" s="1">
        <v>3</v>
      </c>
      <c r="J1417" s="1">
        <v>3</v>
      </c>
      <c r="K1417" s="1">
        <v>4</v>
      </c>
      <c r="L1417" s="1">
        <v>8</v>
      </c>
      <c r="M1417" s="1">
        <v>0</v>
      </c>
      <c r="N1417" s="1">
        <v>1</v>
      </c>
      <c r="O1417" s="14">
        <v>64.909090909091006</v>
      </c>
      <c r="P1417" s="14">
        <v>52.007787083814002</v>
      </c>
      <c r="Q1417" s="13">
        <v>1</v>
      </c>
    </row>
    <row r="1418" spans="4:17" x14ac:dyDescent="0.2">
      <c r="D1418" s="104"/>
      <c r="E1418" s="5" t="s">
        <v>39</v>
      </c>
      <c r="F1418" s="6"/>
      <c r="G1418" s="7">
        <v>16</v>
      </c>
      <c r="H1418" s="8">
        <v>4</v>
      </c>
      <c r="I1418" s="1">
        <v>0</v>
      </c>
      <c r="J1418" s="1">
        <v>2</v>
      </c>
      <c r="K1418" s="1">
        <v>0</v>
      </c>
      <c r="L1418" s="1">
        <v>5</v>
      </c>
      <c r="M1418" s="1">
        <v>2</v>
      </c>
      <c r="N1418" s="1">
        <v>3</v>
      </c>
      <c r="O1418" s="14">
        <v>135.03125</v>
      </c>
      <c r="P1418" s="14">
        <v>153.87784001745499</v>
      </c>
      <c r="Q1418" s="13">
        <v>0</v>
      </c>
    </row>
    <row r="1419" spans="4:17" x14ac:dyDescent="0.2">
      <c r="D1419" s="104"/>
      <c r="E1419" s="5" t="s">
        <v>40</v>
      </c>
      <c r="F1419" s="6"/>
      <c r="G1419" s="7">
        <v>23</v>
      </c>
      <c r="H1419" s="8">
        <v>1</v>
      </c>
      <c r="I1419" s="1">
        <v>2</v>
      </c>
      <c r="J1419" s="1">
        <v>4</v>
      </c>
      <c r="K1419" s="1">
        <v>5</v>
      </c>
      <c r="L1419" s="1">
        <v>8</v>
      </c>
      <c r="M1419" s="1">
        <v>1</v>
      </c>
      <c r="N1419" s="1">
        <v>2</v>
      </c>
      <c r="O1419" s="14">
        <v>87.782608695652002</v>
      </c>
      <c r="P1419" s="14">
        <v>83.132140240829003</v>
      </c>
      <c r="Q1419" s="13">
        <v>0</v>
      </c>
    </row>
    <row r="1420" spans="4:17" x14ac:dyDescent="0.2">
      <c r="D1420" s="104"/>
      <c r="E1420" s="5" t="s">
        <v>41</v>
      </c>
      <c r="F1420" s="6"/>
      <c r="G1420" s="7">
        <v>13</v>
      </c>
      <c r="H1420" s="8">
        <v>0</v>
      </c>
      <c r="I1420" s="1">
        <v>2</v>
      </c>
      <c r="J1420" s="1">
        <v>0</v>
      </c>
      <c r="K1420" s="1">
        <v>2</v>
      </c>
      <c r="L1420" s="1">
        <v>3</v>
      </c>
      <c r="M1420" s="1">
        <v>0</v>
      </c>
      <c r="N1420" s="1">
        <v>3</v>
      </c>
      <c r="O1420" s="14">
        <v>139.5</v>
      </c>
      <c r="P1420" s="14">
        <v>134.618906547335</v>
      </c>
      <c r="Q1420" s="13">
        <v>3</v>
      </c>
    </row>
    <row r="1421" spans="4:17" x14ac:dyDescent="0.2">
      <c r="D1421" s="104"/>
      <c r="E1421" s="5" t="s">
        <v>42</v>
      </c>
      <c r="F1421" s="6"/>
      <c r="G1421" s="7">
        <v>22</v>
      </c>
      <c r="H1421" s="8">
        <v>2</v>
      </c>
      <c r="I1421" s="1">
        <v>3</v>
      </c>
      <c r="J1421" s="1">
        <v>0</v>
      </c>
      <c r="K1421" s="1">
        <v>2</v>
      </c>
      <c r="L1421" s="1">
        <v>7</v>
      </c>
      <c r="M1421" s="1">
        <v>0</v>
      </c>
      <c r="N1421" s="1">
        <v>4</v>
      </c>
      <c r="O1421" s="14">
        <v>137</v>
      </c>
      <c r="P1421" s="14">
        <v>163.81832755966099</v>
      </c>
      <c r="Q1421" s="13">
        <v>4</v>
      </c>
    </row>
    <row r="1422" spans="4:17" x14ac:dyDescent="0.2">
      <c r="D1422" s="104"/>
      <c r="E1422" s="5" t="s">
        <v>43</v>
      </c>
      <c r="F1422" s="6"/>
      <c r="G1422" s="7">
        <v>27</v>
      </c>
      <c r="H1422" s="8">
        <v>0</v>
      </c>
      <c r="I1422" s="1">
        <v>0</v>
      </c>
      <c r="J1422" s="1">
        <v>2</v>
      </c>
      <c r="K1422" s="1">
        <v>3</v>
      </c>
      <c r="L1422" s="1">
        <v>12</v>
      </c>
      <c r="M1422" s="1">
        <v>0</v>
      </c>
      <c r="N1422" s="1">
        <v>8</v>
      </c>
      <c r="O1422" s="14">
        <v>182.8</v>
      </c>
      <c r="P1422" s="14">
        <v>160.162917056352</v>
      </c>
      <c r="Q1422" s="13">
        <v>2</v>
      </c>
    </row>
    <row r="1423" spans="4:17" x14ac:dyDescent="0.2">
      <c r="D1423" s="104"/>
      <c r="E1423" s="5" t="s">
        <v>44</v>
      </c>
      <c r="F1423" s="6"/>
      <c r="G1423" s="7">
        <v>25</v>
      </c>
      <c r="H1423" s="8">
        <v>1</v>
      </c>
      <c r="I1423" s="1">
        <v>1</v>
      </c>
      <c r="J1423" s="1">
        <v>0</v>
      </c>
      <c r="K1423" s="1">
        <v>1</v>
      </c>
      <c r="L1423" s="1">
        <v>8</v>
      </c>
      <c r="M1423" s="1">
        <v>0</v>
      </c>
      <c r="N1423" s="1">
        <v>13</v>
      </c>
      <c r="O1423" s="14">
        <v>220.583333333333</v>
      </c>
      <c r="P1423" s="14">
        <v>164.23405977107501</v>
      </c>
      <c r="Q1423" s="13">
        <v>1</v>
      </c>
    </row>
    <row r="1424" spans="4:17" x14ac:dyDescent="0.2">
      <c r="D1424" s="104"/>
      <c r="E1424" s="5" t="s">
        <v>45</v>
      </c>
      <c r="F1424" s="6"/>
      <c r="G1424" s="7">
        <v>26</v>
      </c>
      <c r="H1424" s="8">
        <v>1</v>
      </c>
      <c r="I1424" s="1">
        <v>0</v>
      </c>
      <c r="J1424" s="1">
        <v>0</v>
      </c>
      <c r="K1424" s="1">
        <v>1</v>
      </c>
      <c r="L1424" s="1">
        <v>8</v>
      </c>
      <c r="M1424" s="1">
        <v>1</v>
      </c>
      <c r="N1424" s="1">
        <v>10</v>
      </c>
      <c r="O1424" s="14">
        <v>213.90476190476201</v>
      </c>
      <c r="P1424" s="14">
        <v>153.44361606354801</v>
      </c>
      <c r="Q1424" s="13">
        <v>5</v>
      </c>
    </row>
    <row r="1425" spans="2:20" x14ac:dyDescent="0.2">
      <c r="D1425" s="104"/>
      <c r="E1425" s="5" t="s">
        <v>46</v>
      </c>
      <c r="F1425" s="6"/>
      <c r="G1425" s="7">
        <v>7</v>
      </c>
      <c r="H1425" s="8">
        <v>0</v>
      </c>
      <c r="I1425" s="1">
        <v>0</v>
      </c>
      <c r="J1425" s="1">
        <v>0</v>
      </c>
      <c r="K1425" s="1">
        <v>1</v>
      </c>
      <c r="L1425" s="1">
        <v>2</v>
      </c>
      <c r="M1425" s="1">
        <v>0</v>
      </c>
      <c r="N1425" s="1">
        <v>3</v>
      </c>
      <c r="O1425" s="14">
        <v>145</v>
      </c>
      <c r="P1425" s="14">
        <v>58.807595881258003</v>
      </c>
      <c r="Q1425" s="13">
        <v>1</v>
      </c>
    </row>
    <row r="1426" spans="2:20" x14ac:dyDescent="0.2">
      <c r="D1426" s="104"/>
      <c r="E1426" s="5" t="s">
        <v>47</v>
      </c>
      <c r="F1426" s="6"/>
      <c r="G1426" s="7">
        <v>9</v>
      </c>
      <c r="H1426" s="8">
        <v>0</v>
      </c>
      <c r="I1426" s="1">
        <v>0</v>
      </c>
      <c r="J1426" s="1">
        <v>0</v>
      </c>
      <c r="K1426" s="1">
        <v>0</v>
      </c>
      <c r="L1426" s="1">
        <v>5</v>
      </c>
      <c r="M1426" s="1">
        <v>0</v>
      </c>
      <c r="N1426" s="1">
        <v>1</v>
      </c>
      <c r="O1426" s="14">
        <v>136.666666666667</v>
      </c>
      <c r="P1426" s="14">
        <v>73.409051818484002</v>
      </c>
      <c r="Q1426" s="13">
        <v>3</v>
      </c>
    </row>
    <row r="1427" spans="2:20" x14ac:dyDescent="0.2">
      <c r="D1427" s="104"/>
      <c r="E1427" s="5" t="s">
        <v>48</v>
      </c>
      <c r="F1427" s="6"/>
      <c r="G1427" s="7">
        <v>5</v>
      </c>
      <c r="H1427" s="8">
        <v>0</v>
      </c>
      <c r="I1427" s="1">
        <v>0</v>
      </c>
      <c r="J1427" s="1">
        <v>1</v>
      </c>
      <c r="K1427" s="1">
        <v>0</v>
      </c>
      <c r="L1427" s="1">
        <v>3</v>
      </c>
      <c r="M1427" s="1">
        <v>0</v>
      </c>
      <c r="N1427" s="1">
        <v>0</v>
      </c>
      <c r="O1427" s="14">
        <v>92.5</v>
      </c>
      <c r="P1427" s="14">
        <v>36.996621467372002</v>
      </c>
      <c r="Q1427" s="13">
        <v>1</v>
      </c>
    </row>
    <row r="1428" spans="2:20" x14ac:dyDescent="0.2">
      <c r="D1428" s="105"/>
      <c r="E1428" s="55" t="s">
        <v>49</v>
      </c>
      <c r="F1428" s="58"/>
      <c r="G1428" s="53">
        <v>0</v>
      </c>
      <c r="H1428" s="66">
        <v>0</v>
      </c>
      <c r="I1428" s="26">
        <v>0</v>
      </c>
      <c r="J1428" s="26">
        <v>0</v>
      </c>
      <c r="K1428" s="26">
        <v>0</v>
      </c>
      <c r="L1428" s="26">
        <v>0</v>
      </c>
      <c r="M1428" s="26">
        <v>0</v>
      </c>
      <c r="N1428" s="26">
        <v>0</v>
      </c>
      <c r="O1428" s="35">
        <v>0</v>
      </c>
      <c r="P1428" s="35">
        <v>0</v>
      </c>
      <c r="Q1428" s="70">
        <v>0</v>
      </c>
    </row>
    <row r="1430" spans="2:20" x14ac:dyDescent="0.2">
      <c r="B1430" s="47" t="str">
        <f xml:space="preserve"> HYPERLINK("#'目次'!B38", "[32]")</f>
        <v>[32]</v>
      </c>
      <c r="C1430" s="31" t="s">
        <v>298</v>
      </c>
    </row>
    <row r="1431" spans="2:20" x14ac:dyDescent="0.2">
      <c r="C1431" s="89" t="s">
        <v>299</v>
      </c>
    </row>
    <row r="1433" spans="2:20" x14ac:dyDescent="0.2">
      <c r="C1433" s="31" t="s">
        <v>13</v>
      </c>
    </row>
    <row r="1434" spans="2:20" ht="48" x14ac:dyDescent="0.2">
      <c r="D1434" s="99"/>
      <c r="E1434" s="100"/>
      <c r="F1434" s="100"/>
      <c r="G1434" s="41" t="s">
        <v>14</v>
      </c>
      <c r="H1434" s="42" t="s">
        <v>300</v>
      </c>
      <c r="I1434" s="16" t="s">
        <v>301</v>
      </c>
      <c r="J1434" s="16" t="s">
        <v>302</v>
      </c>
      <c r="K1434" s="16" t="s">
        <v>303</v>
      </c>
      <c r="L1434" s="16" t="s">
        <v>304</v>
      </c>
      <c r="M1434" s="16" t="s">
        <v>305</v>
      </c>
      <c r="N1434" s="16" t="s">
        <v>306</v>
      </c>
      <c r="O1434" s="16" t="s">
        <v>307</v>
      </c>
      <c r="P1434" s="16" t="s">
        <v>308</v>
      </c>
      <c r="Q1434" s="16" t="s">
        <v>309</v>
      </c>
      <c r="R1434" s="16" t="s">
        <v>310</v>
      </c>
      <c r="S1434" s="16" t="s">
        <v>22</v>
      </c>
      <c r="T1434" s="46" t="s">
        <v>24</v>
      </c>
    </row>
    <row r="1435" spans="2:20" x14ac:dyDescent="0.2">
      <c r="D1435" s="101"/>
      <c r="E1435" s="102"/>
      <c r="F1435" s="102"/>
      <c r="G1435" s="44"/>
      <c r="H1435" s="48"/>
      <c r="I1435" s="17"/>
      <c r="J1435" s="17"/>
      <c r="K1435" s="17"/>
      <c r="L1435" s="17"/>
      <c r="M1435" s="17"/>
      <c r="N1435" s="17"/>
      <c r="O1435" s="17"/>
      <c r="P1435" s="17"/>
      <c r="Q1435" s="17"/>
      <c r="R1435" s="17"/>
      <c r="S1435" s="17"/>
      <c r="T1435" s="43"/>
    </row>
    <row r="1436" spans="2:20" x14ac:dyDescent="0.2">
      <c r="D1436" s="52"/>
      <c r="E1436" s="59" t="s">
        <v>14</v>
      </c>
      <c r="F1436" s="54"/>
      <c r="G1436" s="45">
        <v>200</v>
      </c>
      <c r="H1436" s="20">
        <v>20</v>
      </c>
      <c r="I1436" s="20">
        <v>30</v>
      </c>
      <c r="J1436" s="20">
        <v>46</v>
      </c>
      <c r="K1436" s="20">
        <v>36</v>
      </c>
      <c r="L1436" s="20">
        <v>13</v>
      </c>
      <c r="M1436" s="20">
        <v>11</v>
      </c>
      <c r="N1436" s="20">
        <v>3</v>
      </c>
      <c r="O1436" s="20">
        <v>7</v>
      </c>
      <c r="P1436" s="20">
        <v>12</v>
      </c>
      <c r="Q1436" s="20">
        <v>45</v>
      </c>
      <c r="R1436" s="20">
        <v>16</v>
      </c>
      <c r="S1436" s="20">
        <v>19</v>
      </c>
      <c r="T1436" s="61">
        <v>3</v>
      </c>
    </row>
    <row r="1437" spans="2:20" x14ac:dyDescent="0.2">
      <c r="D1437" s="103" t="s">
        <v>25</v>
      </c>
      <c r="E1437" s="24" t="s">
        <v>26</v>
      </c>
      <c r="F1437" s="22"/>
      <c r="G1437" s="23">
        <v>36</v>
      </c>
      <c r="H1437" s="30">
        <v>2</v>
      </c>
      <c r="I1437" s="4">
        <v>3</v>
      </c>
      <c r="J1437" s="4">
        <v>9</v>
      </c>
      <c r="K1437" s="4">
        <v>9</v>
      </c>
      <c r="L1437" s="4">
        <v>2</v>
      </c>
      <c r="M1437" s="4">
        <v>1</v>
      </c>
      <c r="N1437" s="4">
        <v>0</v>
      </c>
      <c r="O1437" s="4">
        <v>0</v>
      </c>
      <c r="P1437" s="4">
        <v>1</v>
      </c>
      <c r="Q1437" s="4">
        <v>10</v>
      </c>
      <c r="R1437" s="4">
        <v>1</v>
      </c>
      <c r="S1437" s="4">
        <v>4</v>
      </c>
      <c r="T1437" s="34">
        <v>1</v>
      </c>
    </row>
    <row r="1438" spans="2:20" x14ac:dyDescent="0.2">
      <c r="D1438" s="104"/>
      <c r="E1438" s="5" t="s">
        <v>27</v>
      </c>
      <c r="F1438" s="6"/>
      <c r="G1438" s="7">
        <v>29</v>
      </c>
      <c r="H1438" s="8">
        <v>3</v>
      </c>
      <c r="I1438" s="1">
        <v>1</v>
      </c>
      <c r="J1438" s="1">
        <v>7</v>
      </c>
      <c r="K1438" s="1">
        <v>8</v>
      </c>
      <c r="L1438" s="1">
        <v>3</v>
      </c>
      <c r="M1438" s="1">
        <v>1</v>
      </c>
      <c r="N1438" s="1">
        <v>0</v>
      </c>
      <c r="O1438" s="1">
        <v>1</v>
      </c>
      <c r="P1438" s="1">
        <v>2</v>
      </c>
      <c r="Q1438" s="1">
        <v>7</v>
      </c>
      <c r="R1438" s="1">
        <v>1</v>
      </c>
      <c r="S1438" s="1">
        <v>2</v>
      </c>
      <c r="T1438" s="13">
        <v>0</v>
      </c>
    </row>
    <row r="1439" spans="2:20" x14ac:dyDescent="0.2">
      <c r="D1439" s="104"/>
      <c r="E1439" s="5" t="s">
        <v>28</v>
      </c>
      <c r="F1439" s="6"/>
      <c r="G1439" s="7">
        <v>27</v>
      </c>
      <c r="H1439" s="8">
        <v>4</v>
      </c>
      <c r="I1439" s="1">
        <v>3</v>
      </c>
      <c r="J1439" s="1">
        <v>7</v>
      </c>
      <c r="K1439" s="1">
        <v>6</v>
      </c>
      <c r="L1439" s="1">
        <v>3</v>
      </c>
      <c r="M1439" s="1">
        <v>1</v>
      </c>
      <c r="N1439" s="1">
        <v>0</v>
      </c>
      <c r="O1439" s="1">
        <v>2</v>
      </c>
      <c r="P1439" s="1">
        <v>0</v>
      </c>
      <c r="Q1439" s="1">
        <v>6</v>
      </c>
      <c r="R1439" s="1">
        <v>3</v>
      </c>
      <c r="S1439" s="1">
        <v>2</v>
      </c>
      <c r="T1439" s="13">
        <v>0</v>
      </c>
    </row>
    <row r="1440" spans="2:20" x14ac:dyDescent="0.2">
      <c r="D1440" s="104"/>
      <c r="E1440" s="5" t="s">
        <v>29</v>
      </c>
      <c r="F1440" s="6"/>
      <c r="G1440" s="7">
        <v>30</v>
      </c>
      <c r="H1440" s="8">
        <v>2</v>
      </c>
      <c r="I1440" s="1">
        <v>7</v>
      </c>
      <c r="J1440" s="1">
        <v>9</v>
      </c>
      <c r="K1440" s="1">
        <v>3</v>
      </c>
      <c r="L1440" s="1">
        <v>2</v>
      </c>
      <c r="M1440" s="1">
        <v>3</v>
      </c>
      <c r="N1440" s="1">
        <v>1</v>
      </c>
      <c r="O1440" s="1">
        <v>1</v>
      </c>
      <c r="P1440" s="1">
        <v>3</v>
      </c>
      <c r="Q1440" s="1">
        <v>8</v>
      </c>
      <c r="R1440" s="1">
        <v>3</v>
      </c>
      <c r="S1440" s="1">
        <v>2</v>
      </c>
      <c r="T1440" s="13">
        <v>0</v>
      </c>
    </row>
    <row r="1441" spans="4:20" x14ac:dyDescent="0.2">
      <c r="D1441" s="104"/>
      <c r="E1441" s="5" t="s">
        <v>30</v>
      </c>
      <c r="F1441" s="6"/>
      <c r="G1441" s="7">
        <v>22</v>
      </c>
      <c r="H1441" s="8">
        <v>5</v>
      </c>
      <c r="I1441" s="1">
        <v>7</v>
      </c>
      <c r="J1441" s="1">
        <v>5</v>
      </c>
      <c r="K1441" s="1">
        <v>3</v>
      </c>
      <c r="L1441" s="1">
        <v>0</v>
      </c>
      <c r="M1441" s="1">
        <v>0</v>
      </c>
      <c r="N1441" s="1">
        <v>0</v>
      </c>
      <c r="O1441" s="1">
        <v>0</v>
      </c>
      <c r="P1441" s="1">
        <v>1</v>
      </c>
      <c r="Q1441" s="1">
        <v>5</v>
      </c>
      <c r="R1441" s="1">
        <v>2</v>
      </c>
      <c r="S1441" s="1">
        <v>2</v>
      </c>
      <c r="T1441" s="13">
        <v>0</v>
      </c>
    </row>
    <row r="1442" spans="4:20" x14ac:dyDescent="0.2">
      <c r="D1442" s="104"/>
      <c r="E1442" s="5" t="s">
        <v>31</v>
      </c>
      <c r="F1442" s="6"/>
      <c r="G1442" s="7">
        <v>27</v>
      </c>
      <c r="H1442" s="8">
        <v>1</v>
      </c>
      <c r="I1442" s="1">
        <v>2</v>
      </c>
      <c r="J1442" s="1">
        <v>6</v>
      </c>
      <c r="K1442" s="1">
        <v>2</v>
      </c>
      <c r="L1442" s="1">
        <v>0</v>
      </c>
      <c r="M1442" s="1">
        <v>1</v>
      </c>
      <c r="N1442" s="1">
        <v>2</v>
      </c>
      <c r="O1442" s="1">
        <v>2</v>
      </c>
      <c r="P1442" s="1">
        <v>3</v>
      </c>
      <c r="Q1442" s="1">
        <v>6</v>
      </c>
      <c r="R1442" s="1">
        <v>1</v>
      </c>
      <c r="S1442" s="1">
        <v>5</v>
      </c>
      <c r="T1442" s="13">
        <v>1</v>
      </c>
    </row>
    <row r="1443" spans="4:20" x14ac:dyDescent="0.2">
      <c r="D1443" s="104"/>
      <c r="E1443" s="5" t="s">
        <v>32</v>
      </c>
      <c r="F1443" s="6"/>
      <c r="G1443" s="7">
        <v>16</v>
      </c>
      <c r="H1443" s="8">
        <v>3</v>
      </c>
      <c r="I1443" s="1">
        <v>4</v>
      </c>
      <c r="J1443" s="1">
        <v>3</v>
      </c>
      <c r="K1443" s="1">
        <v>4</v>
      </c>
      <c r="L1443" s="1">
        <v>2</v>
      </c>
      <c r="M1443" s="1">
        <v>1</v>
      </c>
      <c r="N1443" s="1">
        <v>0</v>
      </c>
      <c r="O1443" s="1">
        <v>1</v>
      </c>
      <c r="P1443" s="1">
        <v>1</v>
      </c>
      <c r="Q1443" s="1">
        <v>1</v>
      </c>
      <c r="R1443" s="1">
        <v>2</v>
      </c>
      <c r="S1443" s="1">
        <v>0</v>
      </c>
      <c r="T1443" s="13">
        <v>0</v>
      </c>
    </row>
    <row r="1444" spans="4:20" x14ac:dyDescent="0.2">
      <c r="D1444" s="104"/>
      <c r="E1444" s="5" t="s">
        <v>33</v>
      </c>
      <c r="F1444" s="6"/>
      <c r="G1444" s="7">
        <v>9</v>
      </c>
      <c r="H1444" s="8">
        <v>0</v>
      </c>
      <c r="I1444" s="1">
        <v>2</v>
      </c>
      <c r="J1444" s="1">
        <v>0</v>
      </c>
      <c r="K1444" s="1">
        <v>1</v>
      </c>
      <c r="L1444" s="1">
        <v>1</v>
      </c>
      <c r="M1444" s="1">
        <v>3</v>
      </c>
      <c r="N1444" s="1">
        <v>0</v>
      </c>
      <c r="O1444" s="1">
        <v>0</v>
      </c>
      <c r="P1444" s="1">
        <v>1</v>
      </c>
      <c r="Q1444" s="1">
        <v>1</v>
      </c>
      <c r="R1444" s="1">
        <v>2</v>
      </c>
      <c r="S1444" s="1">
        <v>1</v>
      </c>
      <c r="T1444" s="13">
        <v>0</v>
      </c>
    </row>
    <row r="1445" spans="4:20" x14ac:dyDescent="0.2">
      <c r="D1445" s="103" t="s">
        <v>34</v>
      </c>
      <c r="E1445" s="24" t="s">
        <v>35</v>
      </c>
      <c r="F1445" s="22"/>
      <c r="G1445" s="23">
        <v>3</v>
      </c>
      <c r="H1445" s="30">
        <v>0</v>
      </c>
      <c r="I1445" s="4">
        <v>1</v>
      </c>
      <c r="J1445" s="4">
        <v>0</v>
      </c>
      <c r="K1445" s="4">
        <v>1</v>
      </c>
      <c r="L1445" s="4">
        <v>0</v>
      </c>
      <c r="M1445" s="4">
        <v>0</v>
      </c>
      <c r="N1445" s="4">
        <v>0</v>
      </c>
      <c r="O1445" s="4">
        <v>0</v>
      </c>
      <c r="P1445" s="4">
        <v>0</v>
      </c>
      <c r="Q1445" s="4">
        <v>1</v>
      </c>
      <c r="R1445" s="4">
        <v>1</v>
      </c>
      <c r="S1445" s="4">
        <v>0</v>
      </c>
      <c r="T1445" s="34">
        <v>0</v>
      </c>
    </row>
    <row r="1446" spans="4:20" x14ac:dyDescent="0.2">
      <c r="D1446" s="104"/>
      <c r="E1446" s="5" t="s">
        <v>36</v>
      </c>
      <c r="F1446" s="6"/>
      <c r="G1446" s="7">
        <v>8</v>
      </c>
      <c r="H1446" s="8">
        <v>2</v>
      </c>
      <c r="I1446" s="1">
        <v>2</v>
      </c>
      <c r="J1446" s="1">
        <v>1</v>
      </c>
      <c r="K1446" s="1">
        <v>1</v>
      </c>
      <c r="L1446" s="1">
        <v>0</v>
      </c>
      <c r="M1446" s="1">
        <v>0</v>
      </c>
      <c r="N1446" s="1">
        <v>0</v>
      </c>
      <c r="O1446" s="1">
        <v>0</v>
      </c>
      <c r="P1446" s="1">
        <v>0</v>
      </c>
      <c r="Q1446" s="1">
        <v>3</v>
      </c>
      <c r="R1446" s="1">
        <v>0</v>
      </c>
      <c r="S1446" s="1">
        <v>1</v>
      </c>
      <c r="T1446" s="13">
        <v>0</v>
      </c>
    </row>
    <row r="1447" spans="4:20" x14ac:dyDescent="0.2">
      <c r="D1447" s="104"/>
      <c r="E1447" s="5" t="s">
        <v>37</v>
      </c>
      <c r="F1447" s="6"/>
      <c r="G1447" s="7">
        <v>5</v>
      </c>
      <c r="H1447" s="8">
        <v>0</v>
      </c>
      <c r="I1447" s="1">
        <v>0</v>
      </c>
      <c r="J1447" s="1">
        <v>1</v>
      </c>
      <c r="K1447" s="1">
        <v>0</v>
      </c>
      <c r="L1447" s="1">
        <v>1</v>
      </c>
      <c r="M1447" s="1">
        <v>0</v>
      </c>
      <c r="N1447" s="1">
        <v>0</v>
      </c>
      <c r="O1447" s="1">
        <v>1</v>
      </c>
      <c r="P1447" s="1">
        <v>1</v>
      </c>
      <c r="Q1447" s="1">
        <v>1</v>
      </c>
      <c r="R1447" s="1">
        <v>0</v>
      </c>
      <c r="S1447" s="1">
        <v>2</v>
      </c>
      <c r="T1447" s="13">
        <v>0</v>
      </c>
    </row>
    <row r="1448" spans="4:20" x14ac:dyDescent="0.2">
      <c r="D1448" s="104"/>
      <c r="E1448" s="5" t="s">
        <v>38</v>
      </c>
      <c r="F1448" s="6"/>
      <c r="G1448" s="7">
        <v>11</v>
      </c>
      <c r="H1448" s="8">
        <v>0</v>
      </c>
      <c r="I1448" s="1">
        <v>3</v>
      </c>
      <c r="J1448" s="1">
        <v>2</v>
      </c>
      <c r="K1448" s="1">
        <v>2</v>
      </c>
      <c r="L1448" s="1">
        <v>0</v>
      </c>
      <c r="M1448" s="1">
        <v>2</v>
      </c>
      <c r="N1448" s="1">
        <v>0</v>
      </c>
      <c r="O1448" s="1">
        <v>0</v>
      </c>
      <c r="P1448" s="1">
        <v>1</v>
      </c>
      <c r="Q1448" s="1">
        <v>2</v>
      </c>
      <c r="R1448" s="1">
        <v>1</v>
      </c>
      <c r="S1448" s="1">
        <v>1</v>
      </c>
      <c r="T1448" s="13">
        <v>0</v>
      </c>
    </row>
    <row r="1449" spans="4:20" x14ac:dyDescent="0.2">
      <c r="D1449" s="104"/>
      <c r="E1449" s="5" t="s">
        <v>39</v>
      </c>
      <c r="F1449" s="6"/>
      <c r="G1449" s="7">
        <v>9</v>
      </c>
      <c r="H1449" s="8">
        <v>2</v>
      </c>
      <c r="I1449" s="1">
        <v>1</v>
      </c>
      <c r="J1449" s="1">
        <v>1</v>
      </c>
      <c r="K1449" s="1">
        <v>1</v>
      </c>
      <c r="L1449" s="1">
        <v>0</v>
      </c>
      <c r="M1449" s="1">
        <v>0</v>
      </c>
      <c r="N1449" s="1">
        <v>0</v>
      </c>
      <c r="O1449" s="1">
        <v>0</v>
      </c>
      <c r="P1449" s="1">
        <v>0</v>
      </c>
      <c r="Q1449" s="1">
        <v>1</v>
      </c>
      <c r="R1449" s="1">
        <v>1</v>
      </c>
      <c r="S1449" s="1">
        <v>1</v>
      </c>
      <c r="T1449" s="13">
        <v>1</v>
      </c>
    </row>
    <row r="1450" spans="4:20" x14ac:dyDescent="0.2">
      <c r="D1450" s="104"/>
      <c r="E1450" s="5" t="s">
        <v>40</v>
      </c>
      <c r="F1450" s="6"/>
      <c r="G1450" s="7">
        <v>7</v>
      </c>
      <c r="H1450" s="8">
        <v>1</v>
      </c>
      <c r="I1450" s="1">
        <v>2</v>
      </c>
      <c r="J1450" s="1">
        <v>2</v>
      </c>
      <c r="K1450" s="1">
        <v>0</v>
      </c>
      <c r="L1450" s="1">
        <v>0</v>
      </c>
      <c r="M1450" s="1">
        <v>0</v>
      </c>
      <c r="N1450" s="1">
        <v>0</v>
      </c>
      <c r="O1450" s="1">
        <v>0</v>
      </c>
      <c r="P1450" s="1">
        <v>0</v>
      </c>
      <c r="Q1450" s="1">
        <v>0</v>
      </c>
      <c r="R1450" s="1">
        <v>2</v>
      </c>
      <c r="S1450" s="1">
        <v>1</v>
      </c>
      <c r="T1450" s="13">
        <v>0</v>
      </c>
    </row>
    <row r="1451" spans="4:20" x14ac:dyDescent="0.2">
      <c r="D1451" s="104"/>
      <c r="E1451" s="5" t="s">
        <v>41</v>
      </c>
      <c r="F1451" s="6"/>
      <c r="G1451" s="7">
        <v>8</v>
      </c>
      <c r="H1451" s="8">
        <v>0</v>
      </c>
      <c r="I1451" s="1">
        <v>1</v>
      </c>
      <c r="J1451" s="1">
        <v>2</v>
      </c>
      <c r="K1451" s="1">
        <v>1</v>
      </c>
      <c r="L1451" s="1">
        <v>1</v>
      </c>
      <c r="M1451" s="1">
        <v>1</v>
      </c>
      <c r="N1451" s="1">
        <v>0</v>
      </c>
      <c r="O1451" s="1">
        <v>1</v>
      </c>
      <c r="P1451" s="1">
        <v>0</v>
      </c>
      <c r="Q1451" s="1">
        <v>0</v>
      </c>
      <c r="R1451" s="1">
        <v>1</v>
      </c>
      <c r="S1451" s="1">
        <v>1</v>
      </c>
      <c r="T1451" s="13">
        <v>0</v>
      </c>
    </row>
    <row r="1452" spans="4:20" x14ac:dyDescent="0.2">
      <c r="D1452" s="104"/>
      <c r="E1452" s="5" t="s">
        <v>42</v>
      </c>
      <c r="F1452" s="6"/>
      <c r="G1452" s="7">
        <v>11</v>
      </c>
      <c r="H1452" s="8">
        <v>3</v>
      </c>
      <c r="I1452" s="1">
        <v>2</v>
      </c>
      <c r="J1452" s="1">
        <v>2</v>
      </c>
      <c r="K1452" s="1">
        <v>1</v>
      </c>
      <c r="L1452" s="1">
        <v>1</v>
      </c>
      <c r="M1452" s="1">
        <v>1</v>
      </c>
      <c r="N1452" s="1">
        <v>2</v>
      </c>
      <c r="O1452" s="1">
        <v>0</v>
      </c>
      <c r="P1452" s="1">
        <v>1</v>
      </c>
      <c r="Q1452" s="1">
        <v>2</v>
      </c>
      <c r="R1452" s="1">
        <v>1</v>
      </c>
      <c r="S1452" s="1">
        <v>2</v>
      </c>
      <c r="T1452" s="13">
        <v>0</v>
      </c>
    </row>
    <row r="1453" spans="4:20" x14ac:dyDescent="0.2">
      <c r="D1453" s="104"/>
      <c r="E1453" s="5" t="s">
        <v>43</v>
      </c>
      <c r="F1453" s="6"/>
      <c r="G1453" s="7">
        <v>12</v>
      </c>
      <c r="H1453" s="8">
        <v>2</v>
      </c>
      <c r="I1453" s="1">
        <v>1</v>
      </c>
      <c r="J1453" s="1">
        <v>4</v>
      </c>
      <c r="K1453" s="1">
        <v>1</v>
      </c>
      <c r="L1453" s="1">
        <v>0</v>
      </c>
      <c r="M1453" s="1">
        <v>0</v>
      </c>
      <c r="N1453" s="1">
        <v>1</v>
      </c>
      <c r="O1453" s="1">
        <v>2</v>
      </c>
      <c r="P1453" s="1">
        <v>2</v>
      </c>
      <c r="Q1453" s="1">
        <v>1</v>
      </c>
      <c r="R1453" s="1">
        <v>0</v>
      </c>
      <c r="S1453" s="1">
        <v>1</v>
      </c>
      <c r="T1453" s="13">
        <v>0</v>
      </c>
    </row>
    <row r="1454" spans="4:20" x14ac:dyDescent="0.2">
      <c r="D1454" s="104"/>
      <c r="E1454" s="5" t="s">
        <v>44</v>
      </c>
      <c r="F1454" s="6"/>
      <c r="G1454" s="7">
        <v>17</v>
      </c>
      <c r="H1454" s="8">
        <v>3</v>
      </c>
      <c r="I1454" s="1">
        <v>6</v>
      </c>
      <c r="J1454" s="1">
        <v>7</v>
      </c>
      <c r="K1454" s="1">
        <v>1</v>
      </c>
      <c r="L1454" s="1">
        <v>1</v>
      </c>
      <c r="M1454" s="1">
        <v>1</v>
      </c>
      <c r="N1454" s="1">
        <v>0</v>
      </c>
      <c r="O1454" s="1">
        <v>0</v>
      </c>
      <c r="P1454" s="1">
        <v>3</v>
      </c>
      <c r="Q1454" s="1">
        <v>4</v>
      </c>
      <c r="R1454" s="1">
        <v>0</v>
      </c>
      <c r="S1454" s="1">
        <v>1</v>
      </c>
      <c r="T1454" s="13">
        <v>0</v>
      </c>
    </row>
    <row r="1455" spans="4:20" x14ac:dyDescent="0.2">
      <c r="D1455" s="104"/>
      <c r="E1455" s="5" t="s">
        <v>45</v>
      </c>
      <c r="F1455" s="6"/>
      <c r="G1455" s="7">
        <v>9</v>
      </c>
      <c r="H1455" s="8">
        <v>1</v>
      </c>
      <c r="I1455" s="1">
        <v>2</v>
      </c>
      <c r="J1455" s="1">
        <v>2</v>
      </c>
      <c r="K1455" s="1">
        <v>2</v>
      </c>
      <c r="L1455" s="1">
        <v>0</v>
      </c>
      <c r="M1455" s="1">
        <v>1</v>
      </c>
      <c r="N1455" s="1">
        <v>0</v>
      </c>
      <c r="O1455" s="1">
        <v>0</v>
      </c>
      <c r="P1455" s="1">
        <v>0</v>
      </c>
      <c r="Q1455" s="1">
        <v>5</v>
      </c>
      <c r="R1455" s="1">
        <v>0</v>
      </c>
      <c r="S1455" s="1">
        <v>0</v>
      </c>
      <c r="T1455" s="13">
        <v>0</v>
      </c>
    </row>
    <row r="1456" spans="4:20" x14ac:dyDescent="0.2">
      <c r="D1456" s="104"/>
      <c r="E1456" s="5" t="s">
        <v>46</v>
      </c>
      <c r="F1456" s="6"/>
      <c r="G1456" s="7">
        <v>4</v>
      </c>
      <c r="H1456" s="8">
        <v>0</v>
      </c>
      <c r="I1456" s="1">
        <v>0</v>
      </c>
      <c r="J1456" s="1">
        <v>1</v>
      </c>
      <c r="K1456" s="1">
        <v>0</v>
      </c>
      <c r="L1456" s="1">
        <v>0</v>
      </c>
      <c r="M1456" s="1">
        <v>0</v>
      </c>
      <c r="N1456" s="1">
        <v>0</v>
      </c>
      <c r="O1456" s="1">
        <v>0</v>
      </c>
      <c r="P1456" s="1">
        <v>1</v>
      </c>
      <c r="Q1456" s="1">
        <v>1</v>
      </c>
      <c r="R1456" s="1">
        <v>0</v>
      </c>
      <c r="S1456" s="1">
        <v>0</v>
      </c>
      <c r="T1456" s="13">
        <v>1</v>
      </c>
    </row>
    <row r="1457" spans="4:20" x14ac:dyDescent="0.2">
      <c r="D1457" s="104"/>
      <c r="E1457" s="5" t="s">
        <v>47</v>
      </c>
      <c r="F1457" s="6"/>
      <c r="G1457" s="7">
        <v>5</v>
      </c>
      <c r="H1457" s="8">
        <v>0</v>
      </c>
      <c r="I1457" s="1">
        <v>1</v>
      </c>
      <c r="J1457" s="1">
        <v>2</v>
      </c>
      <c r="K1457" s="1">
        <v>3</v>
      </c>
      <c r="L1457" s="1">
        <v>1</v>
      </c>
      <c r="M1457" s="1">
        <v>1</v>
      </c>
      <c r="N1457" s="1">
        <v>0</v>
      </c>
      <c r="O1457" s="1">
        <v>0</v>
      </c>
      <c r="P1457" s="1">
        <v>0</v>
      </c>
      <c r="Q1457" s="1">
        <v>0</v>
      </c>
      <c r="R1457" s="1">
        <v>0</v>
      </c>
      <c r="S1457" s="1">
        <v>0</v>
      </c>
      <c r="T1457" s="13">
        <v>0</v>
      </c>
    </row>
    <row r="1458" spans="4:20" x14ac:dyDescent="0.2">
      <c r="D1458" s="104"/>
      <c r="E1458" s="5" t="s">
        <v>48</v>
      </c>
      <c r="F1458" s="6"/>
      <c r="G1458" s="7">
        <v>2</v>
      </c>
      <c r="H1458" s="8">
        <v>0</v>
      </c>
      <c r="I1458" s="1">
        <v>1</v>
      </c>
      <c r="J1458" s="1">
        <v>1</v>
      </c>
      <c r="K1458" s="1">
        <v>0</v>
      </c>
      <c r="L1458" s="1">
        <v>0</v>
      </c>
      <c r="M1458" s="1">
        <v>0</v>
      </c>
      <c r="N1458" s="1">
        <v>0</v>
      </c>
      <c r="O1458" s="1">
        <v>0</v>
      </c>
      <c r="P1458" s="1">
        <v>0</v>
      </c>
      <c r="Q1458" s="1">
        <v>1</v>
      </c>
      <c r="R1458" s="1">
        <v>0</v>
      </c>
      <c r="S1458" s="1">
        <v>0</v>
      </c>
      <c r="T1458" s="13">
        <v>0</v>
      </c>
    </row>
    <row r="1459" spans="4:20" x14ac:dyDescent="0.2">
      <c r="D1459" s="104"/>
      <c r="E1459" s="5" t="s">
        <v>49</v>
      </c>
      <c r="F1459" s="6"/>
      <c r="G1459" s="7">
        <v>0</v>
      </c>
      <c r="H1459" s="8">
        <v>0</v>
      </c>
      <c r="I1459" s="1">
        <v>0</v>
      </c>
      <c r="J1459" s="1">
        <v>0</v>
      </c>
      <c r="K1459" s="1">
        <v>0</v>
      </c>
      <c r="L1459" s="1">
        <v>0</v>
      </c>
      <c r="M1459" s="1">
        <v>0</v>
      </c>
      <c r="N1459" s="1">
        <v>0</v>
      </c>
      <c r="O1459" s="1">
        <v>0</v>
      </c>
      <c r="P1459" s="1">
        <v>0</v>
      </c>
      <c r="Q1459" s="1">
        <v>0</v>
      </c>
      <c r="R1459" s="1">
        <v>0</v>
      </c>
      <c r="S1459" s="1">
        <v>0</v>
      </c>
      <c r="T1459" s="13">
        <v>0</v>
      </c>
    </row>
    <row r="1460" spans="4:20" x14ac:dyDescent="0.2">
      <c r="D1460" s="103" t="s">
        <v>50</v>
      </c>
      <c r="E1460" s="24" t="s">
        <v>35</v>
      </c>
      <c r="F1460" s="22"/>
      <c r="G1460" s="23">
        <v>0</v>
      </c>
      <c r="H1460" s="30">
        <v>0</v>
      </c>
      <c r="I1460" s="4">
        <v>0</v>
      </c>
      <c r="J1460" s="4">
        <v>0</v>
      </c>
      <c r="K1460" s="4">
        <v>0</v>
      </c>
      <c r="L1460" s="4">
        <v>0</v>
      </c>
      <c r="M1460" s="4">
        <v>0</v>
      </c>
      <c r="N1460" s="4">
        <v>0</v>
      </c>
      <c r="O1460" s="4">
        <v>0</v>
      </c>
      <c r="P1460" s="4">
        <v>0</v>
      </c>
      <c r="Q1460" s="4">
        <v>0</v>
      </c>
      <c r="R1460" s="4">
        <v>0</v>
      </c>
      <c r="S1460" s="4">
        <v>0</v>
      </c>
      <c r="T1460" s="34">
        <v>0</v>
      </c>
    </row>
    <row r="1461" spans="4:20" x14ac:dyDescent="0.2">
      <c r="D1461" s="104"/>
      <c r="E1461" s="5" t="s">
        <v>36</v>
      </c>
      <c r="F1461" s="6"/>
      <c r="G1461" s="7">
        <v>6</v>
      </c>
      <c r="H1461" s="8">
        <v>0</v>
      </c>
      <c r="I1461" s="1">
        <v>1</v>
      </c>
      <c r="J1461" s="1">
        <v>1</v>
      </c>
      <c r="K1461" s="1">
        <v>1</v>
      </c>
      <c r="L1461" s="1">
        <v>0</v>
      </c>
      <c r="M1461" s="1">
        <v>0</v>
      </c>
      <c r="N1461" s="1">
        <v>0</v>
      </c>
      <c r="O1461" s="1">
        <v>0</v>
      </c>
      <c r="P1461" s="1">
        <v>0</v>
      </c>
      <c r="Q1461" s="1">
        <v>2</v>
      </c>
      <c r="R1461" s="1">
        <v>1</v>
      </c>
      <c r="S1461" s="1">
        <v>0</v>
      </c>
      <c r="T1461" s="13">
        <v>0</v>
      </c>
    </row>
    <row r="1462" spans="4:20" x14ac:dyDescent="0.2">
      <c r="D1462" s="104"/>
      <c r="E1462" s="5" t="s">
        <v>37</v>
      </c>
      <c r="F1462" s="6"/>
      <c r="G1462" s="7">
        <v>4</v>
      </c>
      <c r="H1462" s="8">
        <v>0</v>
      </c>
      <c r="I1462" s="1">
        <v>0</v>
      </c>
      <c r="J1462" s="1">
        <v>2</v>
      </c>
      <c r="K1462" s="1">
        <v>1</v>
      </c>
      <c r="L1462" s="1">
        <v>0</v>
      </c>
      <c r="M1462" s="1">
        <v>0</v>
      </c>
      <c r="N1462" s="1">
        <v>0</v>
      </c>
      <c r="O1462" s="1">
        <v>0</v>
      </c>
      <c r="P1462" s="1">
        <v>0</v>
      </c>
      <c r="Q1462" s="1">
        <v>0</v>
      </c>
      <c r="R1462" s="1">
        <v>1</v>
      </c>
      <c r="S1462" s="1">
        <v>1</v>
      </c>
      <c r="T1462" s="13">
        <v>0</v>
      </c>
    </row>
    <row r="1463" spans="4:20" x14ac:dyDescent="0.2">
      <c r="D1463" s="104"/>
      <c r="E1463" s="5" t="s">
        <v>38</v>
      </c>
      <c r="F1463" s="6"/>
      <c r="G1463" s="7">
        <v>7</v>
      </c>
      <c r="H1463" s="8">
        <v>1</v>
      </c>
      <c r="I1463" s="1">
        <v>1</v>
      </c>
      <c r="J1463" s="1">
        <v>1</v>
      </c>
      <c r="K1463" s="1">
        <v>2</v>
      </c>
      <c r="L1463" s="1">
        <v>0</v>
      </c>
      <c r="M1463" s="1">
        <v>0</v>
      </c>
      <c r="N1463" s="1">
        <v>0</v>
      </c>
      <c r="O1463" s="1">
        <v>0</v>
      </c>
      <c r="P1463" s="1">
        <v>0</v>
      </c>
      <c r="Q1463" s="1">
        <v>2</v>
      </c>
      <c r="R1463" s="1">
        <v>1</v>
      </c>
      <c r="S1463" s="1">
        <v>0</v>
      </c>
      <c r="T1463" s="13">
        <v>0</v>
      </c>
    </row>
    <row r="1464" spans="4:20" x14ac:dyDescent="0.2">
      <c r="D1464" s="104"/>
      <c r="E1464" s="5" t="s">
        <v>39</v>
      </c>
      <c r="F1464" s="6"/>
      <c r="G1464" s="7">
        <v>7</v>
      </c>
      <c r="H1464" s="8">
        <v>1</v>
      </c>
      <c r="I1464" s="1">
        <v>0</v>
      </c>
      <c r="J1464" s="1">
        <v>0</v>
      </c>
      <c r="K1464" s="1">
        <v>2</v>
      </c>
      <c r="L1464" s="1">
        <v>1</v>
      </c>
      <c r="M1464" s="1">
        <v>1</v>
      </c>
      <c r="N1464" s="1">
        <v>0</v>
      </c>
      <c r="O1464" s="1">
        <v>0</v>
      </c>
      <c r="P1464" s="1">
        <v>0</v>
      </c>
      <c r="Q1464" s="1">
        <v>2</v>
      </c>
      <c r="R1464" s="1">
        <v>0</v>
      </c>
      <c r="S1464" s="1">
        <v>1</v>
      </c>
      <c r="T1464" s="13">
        <v>0</v>
      </c>
    </row>
    <row r="1465" spans="4:20" x14ac:dyDescent="0.2">
      <c r="D1465" s="104"/>
      <c r="E1465" s="5" t="s">
        <v>40</v>
      </c>
      <c r="F1465" s="6"/>
      <c r="G1465" s="7">
        <v>5</v>
      </c>
      <c r="H1465" s="8">
        <v>0</v>
      </c>
      <c r="I1465" s="1">
        <v>0</v>
      </c>
      <c r="J1465" s="1">
        <v>1</v>
      </c>
      <c r="K1465" s="1">
        <v>2</v>
      </c>
      <c r="L1465" s="1">
        <v>0</v>
      </c>
      <c r="M1465" s="1">
        <v>0</v>
      </c>
      <c r="N1465" s="1">
        <v>0</v>
      </c>
      <c r="O1465" s="1">
        <v>1</v>
      </c>
      <c r="P1465" s="1">
        <v>0</v>
      </c>
      <c r="Q1465" s="1">
        <v>1</v>
      </c>
      <c r="R1465" s="1">
        <v>1</v>
      </c>
      <c r="S1465" s="1">
        <v>1</v>
      </c>
      <c r="T1465" s="13">
        <v>0</v>
      </c>
    </row>
    <row r="1466" spans="4:20" x14ac:dyDescent="0.2">
      <c r="D1466" s="104"/>
      <c r="E1466" s="5" t="s">
        <v>41</v>
      </c>
      <c r="F1466" s="6"/>
      <c r="G1466" s="7">
        <v>9</v>
      </c>
      <c r="H1466" s="8">
        <v>2</v>
      </c>
      <c r="I1466" s="1">
        <v>3</v>
      </c>
      <c r="J1466" s="1">
        <v>2</v>
      </c>
      <c r="K1466" s="1">
        <v>1</v>
      </c>
      <c r="L1466" s="1">
        <v>0</v>
      </c>
      <c r="M1466" s="1">
        <v>0</v>
      </c>
      <c r="N1466" s="1">
        <v>0</v>
      </c>
      <c r="O1466" s="1">
        <v>0</v>
      </c>
      <c r="P1466" s="1">
        <v>1</v>
      </c>
      <c r="Q1466" s="1">
        <v>2</v>
      </c>
      <c r="R1466" s="1">
        <v>0</v>
      </c>
      <c r="S1466" s="1">
        <v>0</v>
      </c>
      <c r="T1466" s="13">
        <v>0</v>
      </c>
    </row>
    <row r="1467" spans="4:20" x14ac:dyDescent="0.2">
      <c r="D1467" s="104"/>
      <c r="E1467" s="5" t="s">
        <v>42</v>
      </c>
      <c r="F1467" s="6"/>
      <c r="G1467" s="7">
        <v>7</v>
      </c>
      <c r="H1467" s="8">
        <v>0</v>
      </c>
      <c r="I1467" s="1">
        <v>1</v>
      </c>
      <c r="J1467" s="1">
        <v>1</v>
      </c>
      <c r="K1467" s="1">
        <v>1</v>
      </c>
      <c r="L1467" s="1">
        <v>1</v>
      </c>
      <c r="M1467" s="1">
        <v>1</v>
      </c>
      <c r="N1467" s="1">
        <v>0</v>
      </c>
      <c r="O1467" s="1">
        <v>0</v>
      </c>
      <c r="P1467" s="1">
        <v>0</v>
      </c>
      <c r="Q1467" s="1">
        <v>1</v>
      </c>
      <c r="R1467" s="1">
        <v>1</v>
      </c>
      <c r="S1467" s="1">
        <v>3</v>
      </c>
      <c r="T1467" s="13">
        <v>0</v>
      </c>
    </row>
    <row r="1468" spans="4:20" x14ac:dyDescent="0.2">
      <c r="D1468" s="104"/>
      <c r="E1468" s="5" t="s">
        <v>43</v>
      </c>
      <c r="F1468" s="6"/>
      <c r="G1468" s="7">
        <v>7</v>
      </c>
      <c r="H1468" s="8">
        <v>1</v>
      </c>
      <c r="I1468" s="1">
        <v>0</v>
      </c>
      <c r="J1468" s="1">
        <v>1</v>
      </c>
      <c r="K1468" s="1">
        <v>0</v>
      </c>
      <c r="L1468" s="1">
        <v>1</v>
      </c>
      <c r="M1468" s="1">
        <v>1</v>
      </c>
      <c r="N1468" s="1">
        <v>0</v>
      </c>
      <c r="O1468" s="1">
        <v>0</v>
      </c>
      <c r="P1468" s="1">
        <v>1</v>
      </c>
      <c r="Q1468" s="1">
        <v>2</v>
      </c>
      <c r="R1468" s="1">
        <v>0</v>
      </c>
      <c r="S1468" s="1">
        <v>0</v>
      </c>
      <c r="T1468" s="13">
        <v>0</v>
      </c>
    </row>
    <row r="1469" spans="4:20" x14ac:dyDescent="0.2">
      <c r="D1469" s="104"/>
      <c r="E1469" s="5" t="s">
        <v>44</v>
      </c>
      <c r="F1469" s="6"/>
      <c r="G1469" s="7">
        <v>17</v>
      </c>
      <c r="H1469" s="8">
        <v>0</v>
      </c>
      <c r="I1469" s="1">
        <v>0</v>
      </c>
      <c r="J1469" s="1">
        <v>4</v>
      </c>
      <c r="K1469" s="1">
        <v>6</v>
      </c>
      <c r="L1469" s="1">
        <v>3</v>
      </c>
      <c r="M1469" s="1">
        <v>1</v>
      </c>
      <c r="N1469" s="1">
        <v>0</v>
      </c>
      <c r="O1469" s="1">
        <v>2</v>
      </c>
      <c r="P1469" s="1">
        <v>0</v>
      </c>
      <c r="Q1469" s="1">
        <v>4</v>
      </c>
      <c r="R1469" s="1">
        <v>0</v>
      </c>
      <c r="S1469" s="1">
        <v>1</v>
      </c>
      <c r="T1469" s="13">
        <v>1</v>
      </c>
    </row>
    <row r="1470" spans="4:20" x14ac:dyDescent="0.2">
      <c r="D1470" s="104"/>
      <c r="E1470" s="5" t="s">
        <v>45</v>
      </c>
      <c r="F1470" s="6"/>
      <c r="G1470" s="7">
        <v>6</v>
      </c>
      <c r="H1470" s="8">
        <v>1</v>
      </c>
      <c r="I1470" s="1">
        <v>0</v>
      </c>
      <c r="J1470" s="1">
        <v>2</v>
      </c>
      <c r="K1470" s="1">
        <v>1</v>
      </c>
      <c r="L1470" s="1">
        <v>0</v>
      </c>
      <c r="M1470" s="1">
        <v>0</v>
      </c>
      <c r="N1470" s="1">
        <v>0</v>
      </c>
      <c r="O1470" s="1">
        <v>0</v>
      </c>
      <c r="P1470" s="1">
        <v>0</v>
      </c>
      <c r="Q1470" s="1">
        <v>2</v>
      </c>
      <c r="R1470" s="1">
        <v>1</v>
      </c>
      <c r="S1470" s="1">
        <v>0</v>
      </c>
      <c r="T1470" s="13">
        <v>0</v>
      </c>
    </row>
    <row r="1471" spans="4:20" x14ac:dyDescent="0.2">
      <c r="D1471" s="104"/>
      <c r="E1471" s="5" t="s">
        <v>46</v>
      </c>
      <c r="F1471" s="6"/>
      <c r="G1471" s="7">
        <v>2</v>
      </c>
      <c r="H1471" s="8">
        <v>0</v>
      </c>
      <c r="I1471" s="1">
        <v>0</v>
      </c>
      <c r="J1471" s="1">
        <v>1</v>
      </c>
      <c r="K1471" s="1">
        <v>1</v>
      </c>
      <c r="L1471" s="1">
        <v>0</v>
      </c>
      <c r="M1471" s="1">
        <v>0</v>
      </c>
      <c r="N1471" s="1">
        <v>0</v>
      </c>
      <c r="O1471" s="1">
        <v>0</v>
      </c>
      <c r="P1471" s="1">
        <v>0</v>
      </c>
      <c r="Q1471" s="1">
        <v>2</v>
      </c>
      <c r="R1471" s="1">
        <v>0</v>
      </c>
      <c r="S1471" s="1">
        <v>0</v>
      </c>
      <c r="T1471" s="13">
        <v>0</v>
      </c>
    </row>
    <row r="1472" spans="4:20" x14ac:dyDescent="0.2">
      <c r="D1472" s="104"/>
      <c r="E1472" s="5" t="s">
        <v>47</v>
      </c>
      <c r="F1472" s="6"/>
      <c r="G1472" s="7">
        <v>7</v>
      </c>
      <c r="H1472" s="8">
        <v>0</v>
      </c>
      <c r="I1472" s="1">
        <v>1</v>
      </c>
      <c r="J1472" s="1">
        <v>0</v>
      </c>
      <c r="K1472" s="1">
        <v>3</v>
      </c>
      <c r="L1472" s="1">
        <v>1</v>
      </c>
      <c r="M1472" s="1">
        <v>0</v>
      </c>
      <c r="N1472" s="1">
        <v>0</v>
      </c>
      <c r="O1472" s="1">
        <v>0</v>
      </c>
      <c r="P1472" s="1">
        <v>0</v>
      </c>
      <c r="Q1472" s="1">
        <v>2</v>
      </c>
      <c r="R1472" s="1">
        <v>3</v>
      </c>
      <c r="S1472" s="1">
        <v>1</v>
      </c>
      <c r="T1472" s="13">
        <v>0</v>
      </c>
    </row>
    <row r="1473" spans="2:20" x14ac:dyDescent="0.2">
      <c r="D1473" s="104"/>
      <c r="E1473" s="5" t="s">
        <v>48</v>
      </c>
      <c r="F1473" s="6"/>
      <c r="G1473" s="7">
        <v>5</v>
      </c>
      <c r="H1473" s="8">
        <v>0</v>
      </c>
      <c r="I1473" s="1">
        <v>0</v>
      </c>
      <c r="J1473" s="1">
        <v>2</v>
      </c>
      <c r="K1473" s="1">
        <v>1</v>
      </c>
      <c r="L1473" s="1">
        <v>1</v>
      </c>
      <c r="M1473" s="1">
        <v>0</v>
      </c>
      <c r="N1473" s="1">
        <v>0</v>
      </c>
      <c r="O1473" s="1">
        <v>0</v>
      </c>
      <c r="P1473" s="1">
        <v>1</v>
      </c>
      <c r="Q1473" s="1">
        <v>1</v>
      </c>
      <c r="R1473" s="1">
        <v>0</v>
      </c>
      <c r="S1473" s="1">
        <v>0</v>
      </c>
      <c r="T1473" s="13">
        <v>0</v>
      </c>
    </row>
    <row r="1474" spans="2:20" x14ac:dyDescent="0.2">
      <c r="D1474" s="105"/>
      <c r="E1474" s="55" t="s">
        <v>49</v>
      </c>
      <c r="F1474" s="58"/>
      <c r="G1474" s="53">
        <v>0</v>
      </c>
      <c r="H1474" s="66">
        <v>0</v>
      </c>
      <c r="I1474" s="26">
        <v>0</v>
      </c>
      <c r="J1474" s="26">
        <v>0</v>
      </c>
      <c r="K1474" s="26">
        <v>0</v>
      </c>
      <c r="L1474" s="26">
        <v>0</v>
      </c>
      <c r="M1474" s="26">
        <v>0</v>
      </c>
      <c r="N1474" s="26">
        <v>0</v>
      </c>
      <c r="O1474" s="26">
        <v>0</v>
      </c>
      <c r="P1474" s="26">
        <v>0</v>
      </c>
      <c r="Q1474" s="26">
        <v>0</v>
      </c>
      <c r="R1474" s="26">
        <v>0</v>
      </c>
      <c r="S1474" s="26">
        <v>0</v>
      </c>
      <c r="T1474" s="70">
        <v>0</v>
      </c>
    </row>
    <row r="1476" spans="2:20" x14ac:dyDescent="0.2">
      <c r="B1476" s="47" t="str">
        <f xml:space="preserve"> HYPERLINK("#'目次'!B39", "[33]")</f>
        <v>[33]</v>
      </c>
      <c r="C1476" s="31" t="s">
        <v>314</v>
      </c>
    </row>
    <row r="1477" spans="2:20" x14ac:dyDescent="0.2">
      <c r="C1477" s="89" t="s">
        <v>315</v>
      </c>
    </row>
    <row r="1479" spans="2:20" x14ac:dyDescent="0.2">
      <c r="C1479" s="31" t="s">
        <v>13</v>
      </c>
    </row>
    <row r="1480" spans="2:20" ht="48" x14ac:dyDescent="0.2">
      <c r="D1480" s="99"/>
      <c r="E1480" s="100"/>
      <c r="F1480" s="100"/>
      <c r="G1480" s="41" t="s">
        <v>14</v>
      </c>
      <c r="H1480" s="42" t="s">
        <v>316</v>
      </c>
      <c r="I1480" s="16" t="s">
        <v>317</v>
      </c>
      <c r="J1480" s="16" t="s">
        <v>318</v>
      </c>
      <c r="K1480" s="16" t="s">
        <v>319</v>
      </c>
      <c r="L1480" s="16" t="s">
        <v>320</v>
      </c>
      <c r="M1480" s="16" t="s">
        <v>321</v>
      </c>
      <c r="N1480" s="16" t="s">
        <v>322</v>
      </c>
      <c r="O1480" s="16" t="s">
        <v>323</v>
      </c>
      <c r="P1480" s="16" t="s">
        <v>324</v>
      </c>
      <c r="Q1480" s="16" t="s">
        <v>22</v>
      </c>
      <c r="R1480" s="46" t="s">
        <v>24</v>
      </c>
    </row>
    <row r="1481" spans="2:20" x14ac:dyDescent="0.2">
      <c r="D1481" s="101"/>
      <c r="E1481" s="102"/>
      <c r="F1481" s="102"/>
      <c r="G1481" s="44"/>
      <c r="H1481" s="48"/>
      <c r="I1481" s="17"/>
      <c r="J1481" s="17"/>
      <c r="K1481" s="17"/>
      <c r="L1481" s="17"/>
      <c r="M1481" s="17"/>
      <c r="N1481" s="17"/>
      <c r="O1481" s="17"/>
      <c r="P1481" s="17"/>
      <c r="Q1481" s="17"/>
      <c r="R1481" s="43"/>
    </row>
    <row r="1482" spans="2:20" x14ac:dyDescent="0.2">
      <c r="D1482" s="52"/>
      <c r="E1482" s="59" t="s">
        <v>14</v>
      </c>
      <c r="F1482" s="54"/>
      <c r="G1482" s="45">
        <v>2454</v>
      </c>
      <c r="H1482" s="20">
        <v>1023</v>
      </c>
      <c r="I1482" s="20">
        <v>255</v>
      </c>
      <c r="J1482" s="20">
        <v>83</v>
      </c>
      <c r="K1482" s="20">
        <v>65</v>
      </c>
      <c r="L1482" s="20">
        <v>13</v>
      </c>
      <c r="M1482" s="20">
        <v>96</v>
      </c>
      <c r="N1482" s="20">
        <v>42</v>
      </c>
      <c r="O1482" s="20">
        <v>11</v>
      </c>
      <c r="P1482" s="20">
        <v>1495</v>
      </c>
      <c r="Q1482" s="20">
        <v>81</v>
      </c>
      <c r="R1482" s="61">
        <v>47</v>
      </c>
    </row>
    <row r="1483" spans="2:20" x14ac:dyDescent="0.2">
      <c r="D1483" s="103" t="s">
        <v>25</v>
      </c>
      <c r="E1483" s="24" t="s">
        <v>26</v>
      </c>
      <c r="F1483" s="22"/>
      <c r="G1483" s="23">
        <v>618</v>
      </c>
      <c r="H1483" s="30">
        <v>285</v>
      </c>
      <c r="I1483" s="4">
        <v>46</v>
      </c>
      <c r="J1483" s="4">
        <v>10</v>
      </c>
      <c r="K1483" s="4">
        <v>16</v>
      </c>
      <c r="L1483" s="4">
        <v>1</v>
      </c>
      <c r="M1483" s="4">
        <v>18</v>
      </c>
      <c r="N1483" s="4">
        <v>4</v>
      </c>
      <c r="O1483" s="4">
        <v>0</v>
      </c>
      <c r="P1483" s="4">
        <v>389</v>
      </c>
      <c r="Q1483" s="4">
        <v>23</v>
      </c>
      <c r="R1483" s="34">
        <v>12</v>
      </c>
    </row>
    <row r="1484" spans="2:20" x14ac:dyDescent="0.2">
      <c r="D1484" s="104"/>
      <c r="E1484" s="5" t="s">
        <v>27</v>
      </c>
      <c r="F1484" s="6"/>
      <c r="G1484" s="7">
        <v>439</v>
      </c>
      <c r="H1484" s="8">
        <v>196</v>
      </c>
      <c r="I1484" s="1">
        <v>38</v>
      </c>
      <c r="J1484" s="1">
        <v>11</v>
      </c>
      <c r="K1484" s="1">
        <v>4</v>
      </c>
      <c r="L1484" s="1">
        <v>4</v>
      </c>
      <c r="M1484" s="1">
        <v>14</v>
      </c>
      <c r="N1484" s="1">
        <v>2</v>
      </c>
      <c r="O1484" s="1">
        <v>4</v>
      </c>
      <c r="P1484" s="1">
        <v>281</v>
      </c>
      <c r="Q1484" s="1">
        <v>11</v>
      </c>
      <c r="R1484" s="13">
        <v>7</v>
      </c>
    </row>
    <row r="1485" spans="2:20" x14ac:dyDescent="0.2">
      <c r="D1485" s="104"/>
      <c r="E1485" s="5" t="s">
        <v>28</v>
      </c>
      <c r="F1485" s="6"/>
      <c r="G1485" s="7">
        <v>352</v>
      </c>
      <c r="H1485" s="8">
        <v>140</v>
      </c>
      <c r="I1485" s="1">
        <v>31</v>
      </c>
      <c r="J1485" s="1">
        <v>13</v>
      </c>
      <c r="K1485" s="1">
        <v>15</v>
      </c>
      <c r="L1485" s="1">
        <v>1</v>
      </c>
      <c r="M1485" s="1">
        <v>20</v>
      </c>
      <c r="N1485" s="1">
        <v>4</v>
      </c>
      <c r="O1485" s="1">
        <v>1</v>
      </c>
      <c r="P1485" s="1">
        <v>223</v>
      </c>
      <c r="Q1485" s="1">
        <v>9</v>
      </c>
      <c r="R1485" s="13">
        <v>8</v>
      </c>
    </row>
    <row r="1486" spans="2:20" x14ac:dyDescent="0.2">
      <c r="D1486" s="104"/>
      <c r="E1486" s="5" t="s">
        <v>29</v>
      </c>
      <c r="F1486" s="6"/>
      <c r="G1486" s="7">
        <v>254</v>
      </c>
      <c r="H1486" s="8">
        <v>119</v>
      </c>
      <c r="I1486" s="1">
        <v>27</v>
      </c>
      <c r="J1486" s="1">
        <v>11</v>
      </c>
      <c r="K1486" s="1">
        <v>8</v>
      </c>
      <c r="L1486" s="1">
        <v>2</v>
      </c>
      <c r="M1486" s="1">
        <v>9</v>
      </c>
      <c r="N1486" s="1">
        <v>7</v>
      </c>
      <c r="O1486" s="1">
        <v>3</v>
      </c>
      <c r="P1486" s="1">
        <v>141</v>
      </c>
      <c r="Q1486" s="1">
        <v>9</v>
      </c>
      <c r="R1486" s="13">
        <v>5</v>
      </c>
    </row>
    <row r="1487" spans="2:20" x14ac:dyDescent="0.2">
      <c r="D1487" s="104"/>
      <c r="E1487" s="5" t="s">
        <v>30</v>
      </c>
      <c r="F1487" s="6"/>
      <c r="G1487" s="7">
        <v>234</v>
      </c>
      <c r="H1487" s="8">
        <v>83</v>
      </c>
      <c r="I1487" s="1">
        <v>31</v>
      </c>
      <c r="J1487" s="1">
        <v>5</v>
      </c>
      <c r="K1487" s="1">
        <v>6</v>
      </c>
      <c r="L1487" s="1">
        <v>1</v>
      </c>
      <c r="M1487" s="1">
        <v>10</v>
      </c>
      <c r="N1487" s="1">
        <v>9</v>
      </c>
      <c r="O1487" s="1">
        <v>1</v>
      </c>
      <c r="P1487" s="1">
        <v>147</v>
      </c>
      <c r="Q1487" s="1">
        <v>9</v>
      </c>
      <c r="R1487" s="13">
        <v>5</v>
      </c>
    </row>
    <row r="1488" spans="2:20" x14ac:dyDescent="0.2">
      <c r="D1488" s="104"/>
      <c r="E1488" s="5" t="s">
        <v>31</v>
      </c>
      <c r="F1488" s="6"/>
      <c r="G1488" s="7">
        <v>222</v>
      </c>
      <c r="H1488" s="8">
        <v>89</v>
      </c>
      <c r="I1488" s="1">
        <v>44</v>
      </c>
      <c r="J1488" s="1">
        <v>13</v>
      </c>
      <c r="K1488" s="1">
        <v>5</v>
      </c>
      <c r="L1488" s="1">
        <v>1</v>
      </c>
      <c r="M1488" s="1">
        <v>12</v>
      </c>
      <c r="N1488" s="1">
        <v>8</v>
      </c>
      <c r="O1488" s="1">
        <v>0</v>
      </c>
      <c r="P1488" s="1">
        <v>121</v>
      </c>
      <c r="Q1488" s="1">
        <v>8</v>
      </c>
      <c r="R1488" s="13">
        <v>3</v>
      </c>
    </row>
    <row r="1489" spans="4:18" x14ac:dyDescent="0.2">
      <c r="D1489" s="104"/>
      <c r="E1489" s="5" t="s">
        <v>32</v>
      </c>
      <c r="F1489" s="6"/>
      <c r="G1489" s="7">
        <v>100</v>
      </c>
      <c r="H1489" s="8">
        <v>34</v>
      </c>
      <c r="I1489" s="1">
        <v>20</v>
      </c>
      <c r="J1489" s="1">
        <v>10</v>
      </c>
      <c r="K1489" s="1">
        <v>5</v>
      </c>
      <c r="L1489" s="1">
        <v>2</v>
      </c>
      <c r="M1489" s="1">
        <v>6</v>
      </c>
      <c r="N1489" s="1">
        <v>5</v>
      </c>
      <c r="O1489" s="1">
        <v>1</v>
      </c>
      <c r="P1489" s="1">
        <v>50</v>
      </c>
      <c r="Q1489" s="1">
        <v>6</v>
      </c>
      <c r="R1489" s="13">
        <v>1</v>
      </c>
    </row>
    <row r="1490" spans="4:18" x14ac:dyDescent="0.2">
      <c r="D1490" s="104"/>
      <c r="E1490" s="5" t="s">
        <v>33</v>
      </c>
      <c r="F1490" s="6"/>
      <c r="G1490" s="7">
        <v>39</v>
      </c>
      <c r="H1490" s="8">
        <v>16</v>
      </c>
      <c r="I1490" s="1">
        <v>5</v>
      </c>
      <c r="J1490" s="1">
        <v>8</v>
      </c>
      <c r="K1490" s="1">
        <v>1</v>
      </c>
      <c r="L1490" s="1">
        <v>1</v>
      </c>
      <c r="M1490" s="1">
        <v>3</v>
      </c>
      <c r="N1490" s="1">
        <v>1</v>
      </c>
      <c r="O1490" s="1">
        <v>1</v>
      </c>
      <c r="P1490" s="1">
        <v>12</v>
      </c>
      <c r="Q1490" s="1">
        <v>1</v>
      </c>
      <c r="R1490" s="13">
        <v>0</v>
      </c>
    </row>
    <row r="1491" spans="4:18" x14ac:dyDescent="0.2">
      <c r="D1491" s="103" t="s">
        <v>34</v>
      </c>
      <c r="E1491" s="24" t="s">
        <v>35</v>
      </c>
      <c r="F1491" s="22"/>
      <c r="G1491" s="23">
        <v>48</v>
      </c>
      <c r="H1491" s="30">
        <v>28</v>
      </c>
      <c r="I1491" s="4">
        <v>1</v>
      </c>
      <c r="J1491" s="4">
        <v>0</v>
      </c>
      <c r="K1491" s="4">
        <v>0</v>
      </c>
      <c r="L1491" s="4">
        <v>0</v>
      </c>
      <c r="M1491" s="4">
        <v>0</v>
      </c>
      <c r="N1491" s="4">
        <v>0</v>
      </c>
      <c r="O1491" s="4">
        <v>0</v>
      </c>
      <c r="P1491" s="4">
        <v>26</v>
      </c>
      <c r="Q1491" s="4">
        <v>2</v>
      </c>
      <c r="R1491" s="34">
        <v>0</v>
      </c>
    </row>
    <row r="1492" spans="4:18" x14ac:dyDescent="0.2">
      <c r="D1492" s="104"/>
      <c r="E1492" s="5" t="s">
        <v>36</v>
      </c>
      <c r="F1492" s="6"/>
      <c r="G1492" s="7">
        <v>61</v>
      </c>
      <c r="H1492" s="8">
        <v>37</v>
      </c>
      <c r="I1492" s="1">
        <v>13</v>
      </c>
      <c r="J1492" s="1">
        <v>4</v>
      </c>
      <c r="K1492" s="1">
        <v>1</v>
      </c>
      <c r="L1492" s="1">
        <v>1</v>
      </c>
      <c r="M1492" s="1">
        <v>1</v>
      </c>
      <c r="N1492" s="1">
        <v>0</v>
      </c>
      <c r="O1492" s="1">
        <v>0</v>
      </c>
      <c r="P1492" s="1">
        <v>29</v>
      </c>
      <c r="Q1492" s="1">
        <v>0</v>
      </c>
      <c r="R1492" s="13">
        <v>2</v>
      </c>
    </row>
    <row r="1493" spans="4:18" x14ac:dyDescent="0.2">
      <c r="D1493" s="104"/>
      <c r="E1493" s="5" t="s">
        <v>37</v>
      </c>
      <c r="F1493" s="6"/>
      <c r="G1493" s="7">
        <v>69</v>
      </c>
      <c r="H1493" s="8">
        <v>29</v>
      </c>
      <c r="I1493" s="1">
        <v>11</v>
      </c>
      <c r="J1493" s="1">
        <v>2</v>
      </c>
      <c r="K1493" s="1">
        <v>3</v>
      </c>
      <c r="L1493" s="1">
        <v>1</v>
      </c>
      <c r="M1493" s="1">
        <v>3</v>
      </c>
      <c r="N1493" s="1">
        <v>2</v>
      </c>
      <c r="O1493" s="1">
        <v>0</v>
      </c>
      <c r="P1493" s="1">
        <v>44</v>
      </c>
      <c r="Q1493" s="1">
        <v>4</v>
      </c>
      <c r="R1493" s="13">
        <v>0</v>
      </c>
    </row>
    <row r="1494" spans="4:18" x14ac:dyDescent="0.2">
      <c r="D1494" s="104"/>
      <c r="E1494" s="5" t="s">
        <v>38</v>
      </c>
      <c r="F1494" s="6"/>
      <c r="G1494" s="7">
        <v>122</v>
      </c>
      <c r="H1494" s="8">
        <v>45</v>
      </c>
      <c r="I1494" s="1">
        <v>21</v>
      </c>
      <c r="J1494" s="1">
        <v>8</v>
      </c>
      <c r="K1494" s="1">
        <v>8</v>
      </c>
      <c r="L1494" s="1">
        <v>1</v>
      </c>
      <c r="M1494" s="1">
        <v>6</v>
      </c>
      <c r="N1494" s="1">
        <v>6</v>
      </c>
      <c r="O1494" s="1">
        <v>1</v>
      </c>
      <c r="P1494" s="1">
        <v>67</v>
      </c>
      <c r="Q1494" s="1">
        <v>6</v>
      </c>
      <c r="R1494" s="13">
        <v>1</v>
      </c>
    </row>
    <row r="1495" spans="4:18" x14ac:dyDescent="0.2">
      <c r="D1495" s="104"/>
      <c r="E1495" s="5" t="s">
        <v>39</v>
      </c>
      <c r="F1495" s="6"/>
      <c r="G1495" s="7">
        <v>100</v>
      </c>
      <c r="H1495" s="8">
        <v>39</v>
      </c>
      <c r="I1495" s="1">
        <v>19</v>
      </c>
      <c r="J1495" s="1">
        <v>7</v>
      </c>
      <c r="K1495" s="1">
        <v>3</v>
      </c>
      <c r="L1495" s="1">
        <v>1</v>
      </c>
      <c r="M1495" s="1">
        <v>2</v>
      </c>
      <c r="N1495" s="1">
        <v>2</v>
      </c>
      <c r="O1495" s="1">
        <v>0</v>
      </c>
      <c r="P1495" s="1">
        <v>56</v>
      </c>
      <c r="Q1495" s="1">
        <v>6</v>
      </c>
      <c r="R1495" s="13">
        <v>1</v>
      </c>
    </row>
    <row r="1496" spans="4:18" x14ac:dyDescent="0.2">
      <c r="D1496" s="104"/>
      <c r="E1496" s="5" t="s">
        <v>40</v>
      </c>
      <c r="F1496" s="6"/>
      <c r="G1496" s="7">
        <v>127</v>
      </c>
      <c r="H1496" s="8">
        <v>50</v>
      </c>
      <c r="I1496" s="1">
        <v>16</v>
      </c>
      <c r="J1496" s="1">
        <v>5</v>
      </c>
      <c r="K1496" s="1">
        <v>1</v>
      </c>
      <c r="L1496" s="1">
        <v>0</v>
      </c>
      <c r="M1496" s="1">
        <v>5</v>
      </c>
      <c r="N1496" s="1">
        <v>4</v>
      </c>
      <c r="O1496" s="1">
        <v>0</v>
      </c>
      <c r="P1496" s="1">
        <v>78</v>
      </c>
      <c r="Q1496" s="1">
        <v>4</v>
      </c>
      <c r="R1496" s="13">
        <v>1</v>
      </c>
    </row>
    <row r="1497" spans="4:18" x14ac:dyDescent="0.2">
      <c r="D1497" s="104"/>
      <c r="E1497" s="5" t="s">
        <v>41</v>
      </c>
      <c r="F1497" s="6"/>
      <c r="G1497" s="7">
        <v>111</v>
      </c>
      <c r="H1497" s="8">
        <v>36</v>
      </c>
      <c r="I1497" s="1">
        <v>17</v>
      </c>
      <c r="J1497" s="1">
        <v>8</v>
      </c>
      <c r="K1497" s="1">
        <v>4</v>
      </c>
      <c r="L1497" s="1">
        <v>1</v>
      </c>
      <c r="M1497" s="1">
        <v>3</v>
      </c>
      <c r="N1497" s="1">
        <v>5</v>
      </c>
      <c r="O1497" s="1">
        <v>0</v>
      </c>
      <c r="P1497" s="1">
        <v>62</v>
      </c>
      <c r="Q1497" s="1">
        <v>2</v>
      </c>
      <c r="R1497" s="13">
        <v>2</v>
      </c>
    </row>
    <row r="1498" spans="4:18" x14ac:dyDescent="0.2">
      <c r="D1498" s="104"/>
      <c r="E1498" s="5" t="s">
        <v>42</v>
      </c>
      <c r="F1498" s="6"/>
      <c r="G1498" s="7">
        <v>94</v>
      </c>
      <c r="H1498" s="8">
        <v>32</v>
      </c>
      <c r="I1498" s="1">
        <v>13</v>
      </c>
      <c r="J1498" s="1">
        <v>7</v>
      </c>
      <c r="K1498" s="1">
        <v>2</v>
      </c>
      <c r="L1498" s="1">
        <v>1</v>
      </c>
      <c r="M1498" s="1">
        <v>9</v>
      </c>
      <c r="N1498" s="1">
        <v>4</v>
      </c>
      <c r="O1498" s="1">
        <v>1</v>
      </c>
      <c r="P1498" s="1">
        <v>54</v>
      </c>
      <c r="Q1498" s="1">
        <v>4</v>
      </c>
      <c r="R1498" s="13">
        <v>1</v>
      </c>
    </row>
    <row r="1499" spans="4:18" x14ac:dyDescent="0.2">
      <c r="D1499" s="104"/>
      <c r="E1499" s="5" t="s">
        <v>43</v>
      </c>
      <c r="F1499" s="6"/>
      <c r="G1499" s="7">
        <v>88</v>
      </c>
      <c r="H1499" s="8">
        <v>21</v>
      </c>
      <c r="I1499" s="1">
        <v>11</v>
      </c>
      <c r="J1499" s="1">
        <v>2</v>
      </c>
      <c r="K1499" s="1">
        <v>3</v>
      </c>
      <c r="L1499" s="1">
        <v>1</v>
      </c>
      <c r="M1499" s="1">
        <v>6</v>
      </c>
      <c r="N1499" s="1">
        <v>2</v>
      </c>
      <c r="O1499" s="1">
        <v>0</v>
      </c>
      <c r="P1499" s="1">
        <v>63</v>
      </c>
      <c r="Q1499" s="1">
        <v>2</v>
      </c>
      <c r="R1499" s="13">
        <v>0</v>
      </c>
    </row>
    <row r="1500" spans="4:18" x14ac:dyDescent="0.2">
      <c r="D1500" s="104"/>
      <c r="E1500" s="5" t="s">
        <v>44</v>
      </c>
      <c r="F1500" s="6"/>
      <c r="G1500" s="7">
        <v>130</v>
      </c>
      <c r="H1500" s="8">
        <v>40</v>
      </c>
      <c r="I1500" s="1">
        <v>8</v>
      </c>
      <c r="J1500" s="1">
        <v>5</v>
      </c>
      <c r="K1500" s="1">
        <v>6</v>
      </c>
      <c r="L1500" s="1">
        <v>1</v>
      </c>
      <c r="M1500" s="1">
        <v>5</v>
      </c>
      <c r="N1500" s="1">
        <v>0</v>
      </c>
      <c r="O1500" s="1">
        <v>3</v>
      </c>
      <c r="P1500" s="1">
        <v>79</v>
      </c>
      <c r="Q1500" s="1">
        <v>4</v>
      </c>
      <c r="R1500" s="13">
        <v>4</v>
      </c>
    </row>
    <row r="1501" spans="4:18" x14ac:dyDescent="0.2">
      <c r="D1501" s="104"/>
      <c r="E1501" s="5" t="s">
        <v>45</v>
      </c>
      <c r="F1501" s="6"/>
      <c r="G1501" s="7">
        <v>84</v>
      </c>
      <c r="H1501" s="8">
        <v>28</v>
      </c>
      <c r="I1501" s="1">
        <v>9</v>
      </c>
      <c r="J1501" s="1">
        <v>4</v>
      </c>
      <c r="K1501" s="1">
        <v>3</v>
      </c>
      <c r="L1501" s="1">
        <v>0</v>
      </c>
      <c r="M1501" s="1">
        <v>5</v>
      </c>
      <c r="N1501" s="1">
        <v>0</v>
      </c>
      <c r="O1501" s="1">
        <v>0</v>
      </c>
      <c r="P1501" s="1">
        <v>55</v>
      </c>
      <c r="Q1501" s="1">
        <v>1</v>
      </c>
      <c r="R1501" s="13">
        <v>0</v>
      </c>
    </row>
    <row r="1502" spans="4:18" x14ac:dyDescent="0.2">
      <c r="D1502" s="104"/>
      <c r="E1502" s="5" t="s">
        <v>46</v>
      </c>
      <c r="F1502" s="6"/>
      <c r="G1502" s="7">
        <v>54</v>
      </c>
      <c r="H1502" s="8">
        <v>14</v>
      </c>
      <c r="I1502" s="1">
        <v>5</v>
      </c>
      <c r="J1502" s="1">
        <v>5</v>
      </c>
      <c r="K1502" s="1">
        <v>3</v>
      </c>
      <c r="L1502" s="1">
        <v>1</v>
      </c>
      <c r="M1502" s="1">
        <v>8</v>
      </c>
      <c r="N1502" s="1">
        <v>0</v>
      </c>
      <c r="O1502" s="1">
        <v>1</v>
      </c>
      <c r="P1502" s="1">
        <v>28</v>
      </c>
      <c r="Q1502" s="1">
        <v>1</v>
      </c>
      <c r="R1502" s="13">
        <v>3</v>
      </c>
    </row>
    <row r="1503" spans="4:18" x14ac:dyDescent="0.2">
      <c r="D1503" s="104"/>
      <c r="E1503" s="5" t="s">
        <v>47</v>
      </c>
      <c r="F1503" s="6"/>
      <c r="G1503" s="7">
        <v>40</v>
      </c>
      <c r="H1503" s="8">
        <v>10</v>
      </c>
      <c r="I1503" s="1">
        <v>5</v>
      </c>
      <c r="J1503" s="1">
        <v>2</v>
      </c>
      <c r="K1503" s="1">
        <v>2</v>
      </c>
      <c r="L1503" s="1">
        <v>0</v>
      </c>
      <c r="M1503" s="1">
        <v>2</v>
      </c>
      <c r="N1503" s="1">
        <v>1</v>
      </c>
      <c r="O1503" s="1">
        <v>0</v>
      </c>
      <c r="P1503" s="1">
        <v>25</v>
      </c>
      <c r="Q1503" s="1">
        <v>3</v>
      </c>
      <c r="R1503" s="13">
        <v>2</v>
      </c>
    </row>
    <row r="1504" spans="4:18" x14ac:dyDescent="0.2">
      <c r="D1504" s="104"/>
      <c r="E1504" s="5" t="s">
        <v>48</v>
      </c>
      <c r="F1504" s="6"/>
      <c r="G1504" s="7">
        <v>17</v>
      </c>
      <c r="H1504" s="8">
        <v>4</v>
      </c>
      <c r="I1504" s="1">
        <v>2</v>
      </c>
      <c r="J1504" s="1">
        <v>2</v>
      </c>
      <c r="K1504" s="1">
        <v>0</v>
      </c>
      <c r="L1504" s="1">
        <v>0</v>
      </c>
      <c r="M1504" s="1">
        <v>1</v>
      </c>
      <c r="N1504" s="1">
        <v>0</v>
      </c>
      <c r="O1504" s="1">
        <v>0</v>
      </c>
      <c r="P1504" s="1">
        <v>11</v>
      </c>
      <c r="Q1504" s="1">
        <v>0</v>
      </c>
      <c r="R1504" s="13">
        <v>1</v>
      </c>
    </row>
    <row r="1505" spans="4:18" x14ac:dyDescent="0.2">
      <c r="D1505" s="104"/>
      <c r="E1505" s="5" t="s">
        <v>49</v>
      </c>
      <c r="F1505" s="6"/>
      <c r="G1505" s="7">
        <v>2</v>
      </c>
      <c r="H1505" s="8">
        <v>2</v>
      </c>
      <c r="I1505" s="1">
        <v>0</v>
      </c>
      <c r="J1505" s="1">
        <v>0</v>
      </c>
      <c r="K1505" s="1">
        <v>0</v>
      </c>
      <c r="L1505" s="1">
        <v>0</v>
      </c>
      <c r="M1505" s="1">
        <v>0</v>
      </c>
      <c r="N1505" s="1">
        <v>0</v>
      </c>
      <c r="O1505" s="1">
        <v>0</v>
      </c>
      <c r="P1505" s="1">
        <v>0</v>
      </c>
      <c r="Q1505" s="1">
        <v>0</v>
      </c>
      <c r="R1505" s="13">
        <v>0</v>
      </c>
    </row>
    <row r="1506" spans="4:18" x14ac:dyDescent="0.2">
      <c r="D1506" s="103" t="s">
        <v>50</v>
      </c>
      <c r="E1506" s="24" t="s">
        <v>35</v>
      </c>
      <c r="F1506" s="22"/>
      <c r="G1506" s="23">
        <v>49</v>
      </c>
      <c r="H1506" s="30">
        <v>30</v>
      </c>
      <c r="I1506" s="4">
        <v>5</v>
      </c>
      <c r="J1506" s="4">
        <v>0</v>
      </c>
      <c r="K1506" s="4">
        <v>0</v>
      </c>
      <c r="L1506" s="4">
        <v>1</v>
      </c>
      <c r="M1506" s="4">
        <v>1</v>
      </c>
      <c r="N1506" s="4">
        <v>0</v>
      </c>
      <c r="O1506" s="4">
        <v>0</v>
      </c>
      <c r="P1506" s="4">
        <v>27</v>
      </c>
      <c r="Q1506" s="4">
        <v>0</v>
      </c>
      <c r="R1506" s="34">
        <v>2</v>
      </c>
    </row>
    <row r="1507" spans="4:18" x14ac:dyDescent="0.2">
      <c r="D1507" s="104"/>
      <c r="E1507" s="5" t="s">
        <v>36</v>
      </c>
      <c r="F1507" s="6"/>
      <c r="G1507" s="7">
        <v>81</v>
      </c>
      <c r="H1507" s="8">
        <v>56</v>
      </c>
      <c r="I1507" s="1">
        <v>8</v>
      </c>
      <c r="J1507" s="1">
        <v>0</v>
      </c>
      <c r="K1507" s="1">
        <v>1</v>
      </c>
      <c r="L1507" s="1">
        <v>0</v>
      </c>
      <c r="M1507" s="1">
        <v>2</v>
      </c>
      <c r="N1507" s="1">
        <v>2</v>
      </c>
      <c r="O1507" s="1">
        <v>0</v>
      </c>
      <c r="P1507" s="1">
        <v>39</v>
      </c>
      <c r="Q1507" s="1">
        <v>1</v>
      </c>
      <c r="R1507" s="13">
        <v>1</v>
      </c>
    </row>
    <row r="1508" spans="4:18" x14ac:dyDescent="0.2">
      <c r="D1508" s="104"/>
      <c r="E1508" s="5" t="s">
        <v>37</v>
      </c>
      <c r="F1508" s="6"/>
      <c r="G1508" s="7">
        <v>78</v>
      </c>
      <c r="H1508" s="8">
        <v>50</v>
      </c>
      <c r="I1508" s="1">
        <v>7</v>
      </c>
      <c r="J1508" s="1">
        <v>3</v>
      </c>
      <c r="K1508" s="1">
        <v>3</v>
      </c>
      <c r="L1508" s="1">
        <v>0</v>
      </c>
      <c r="M1508" s="1">
        <v>1</v>
      </c>
      <c r="N1508" s="1">
        <v>1</v>
      </c>
      <c r="O1508" s="1">
        <v>0</v>
      </c>
      <c r="P1508" s="1">
        <v>40</v>
      </c>
      <c r="Q1508" s="1">
        <v>0</v>
      </c>
      <c r="R1508" s="13">
        <v>2</v>
      </c>
    </row>
    <row r="1509" spans="4:18" x14ac:dyDescent="0.2">
      <c r="D1509" s="104"/>
      <c r="E1509" s="5" t="s">
        <v>38</v>
      </c>
      <c r="F1509" s="6"/>
      <c r="G1509" s="7">
        <v>116</v>
      </c>
      <c r="H1509" s="8">
        <v>65</v>
      </c>
      <c r="I1509" s="1">
        <v>18</v>
      </c>
      <c r="J1509" s="1">
        <v>1</v>
      </c>
      <c r="K1509" s="1">
        <v>0</v>
      </c>
      <c r="L1509" s="1">
        <v>0</v>
      </c>
      <c r="M1509" s="1">
        <v>4</v>
      </c>
      <c r="N1509" s="1">
        <v>1</v>
      </c>
      <c r="O1509" s="1">
        <v>0</v>
      </c>
      <c r="P1509" s="1">
        <v>69</v>
      </c>
      <c r="Q1509" s="1">
        <v>3</v>
      </c>
      <c r="R1509" s="13">
        <v>3</v>
      </c>
    </row>
    <row r="1510" spans="4:18" x14ac:dyDescent="0.2">
      <c r="D1510" s="104"/>
      <c r="E1510" s="5" t="s">
        <v>39</v>
      </c>
      <c r="F1510" s="6"/>
      <c r="G1510" s="7">
        <v>95</v>
      </c>
      <c r="H1510" s="8">
        <v>44</v>
      </c>
      <c r="I1510" s="1">
        <v>10</v>
      </c>
      <c r="J1510" s="1">
        <v>1</v>
      </c>
      <c r="K1510" s="1">
        <v>3</v>
      </c>
      <c r="L1510" s="1">
        <v>0</v>
      </c>
      <c r="M1510" s="1">
        <v>3</v>
      </c>
      <c r="N1510" s="1">
        <v>0</v>
      </c>
      <c r="O1510" s="1">
        <v>0</v>
      </c>
      <c r="P1510" s="1">
        <v>61</v>
      </c>
      <c r="Q1510" s="1">
        <v>2</v>
      </c>
      <c r="R1510" s="13">
        <v>4</v>
      </c>
    </row>
    <row r="1511" spans="4:18" x14ac:dyDescent="0.2">
      <c r="D1511" s="104"/>
      <c r="E1511" s="5" t="s">
        <v>40</v>
      </c>
      <c r="F1511" s="6"/>
      <c r="G1511" s="7">
        <v>142</v>
      </c>
      <c r="H1511" s="8">
        <v>71</v>
      </c>
      <c r="I1511" s="1">
        <v>13</v>
      </c>
      <c r="J1511" s="1">
        <v>3</v>
      </c>
      <c r="K1511" s="1">
        <v>3</v>
      </c>
      <c r="L1511" s="1">
        <v>1</v>
      </c>
      <c r="M1511" s="1">
        <v>7</v>
      </c>
      <c r="N1511" s="1">
        <v>4</v>
      </c>
      <c r="O1511" s="1">
        <v>1</v>
      </c>
      <c r="P1511" s="1">
        <v>89</v>
      </c>
      <c r="Q1511" s="1">
        <v>8</v>
      </c>
      <c r="R1511" s="13">
        <v>2</v>
      </c>
    </row>
    <row r="1512" spans="4:18" x14ac:dyDescent="0.2">
      <c r="D1512" s="104"/>
      <c r="E1512" s="5" t="s">
        <v>41</v>
      </c>
      <c r="F1512" s="6"/>
      <c r="G1512" s="7">
        <v>116</v>
      </c>
      <c r="H1512" s="8">
        <v>57</v>
      </c>
      <c r="I1512" s="1">
        <v>11</v>
      </c>
      <c r="J1512" s="1">
        <v>2</v>
      </c>
      <c r="K1512" s="1">
        <v>1</v>
      </c>
      <c r="L1512" s="1">
        <v>1</v>
      </c>
      <c r="M1512" s="1">
        <v>2</v>
      </c>
      <c r="N1512" s="1">
        <v>3</v>
      </c>
      <c r="O1512" s="1">
        <v>1</v>
      </c>
      <c r="P1512" s="1">
        <v>71</v>
      </c>
      <c r="Q1512" s="1">
        <v>2</v>
      </c>
      <c r="R1512" s="13">
        <v>1</v>
      </c>
    </row>
    <row r="1513" spans="4:18" x14ac:dyDescent="0.2">
      <c r="D1513" s="104"/>
      <c r="E1513" s="5" t="s">
        <v>42</v>
      </c>
      <c r="F1513" s="6"/>
      <c r="G1513" s="7">
        <v>105</v>
      </c>
      <c r="H1513" s="8">
        <v>35</v>
      </c>
      <c r="I1513" s="1">
        <v>5</v>
      </c>
      <c r="J1513" s="1">
        <v>3</v>
      </c>
      <c r="K1513" s="1">
        <v>2</v>
      </c>
      <c r="L1513" s="1">
        <v>0</v>
      </c>
      <c r="M1513" s="1">
        <v>3</v>
      </c>
      <c r="N1513" s="1">
        <v>3</v>
      </c>
      <c r="O1513" s="1">
        <v>1</v>
      </c>
      <c r="P1513" s="1">
        <v>77</v>
      </c>
      <c r="Q1513" s="1">
        <v>4</v>
      </c>
      <c r="R1513" s="13">
        <v>1</v>
      </c>
    </row>
    <row r="1514" spans="4:18" x14ac:dyDescent="0.2">
      <c r="D1514" s="104"/>
      <c r="E1514" s="5" t="s">
        <v>43</v>
      </c>
      <c r="F1514" s="6"/>
      <c r="G1514" s="7">
        <v>114</v>
      </c>
      <c r="H1514" s="8">
        <v>45</v>
      </c>
      <c r="I1514" s="1">
        <v>5</v>
      </c>
      <c r="J1514" s="1">
        <v>3</v>
      </c>
      <c r="K1514" s="1">
        <v>3</v>
      </c>
      <c r="L1514" s="1">
        <v>0</v>
      </c>
      <c r="M1514" s="1">
        <v>7</v>
      </c>
      <c r="N1514" s="1">
        <v>1</v>
      </c>
      <c r="O1514" s="1">
        <v>0</v>
      </c>
      <c r="P1514" s="1">
        <v>76</v>
      </c>
      <c r="Q1514" s="1">
        <v>3</v>
      </c>
      <c r="R1514" s="13">
        <v>0</v>
      </c>
    </row>
    <row r="1515" spans="4:18" x14ac:dyDescent="0.2">
      <c r="D1515" s="104"/>
      <c r="E1515" s="5" t="s">
        <v>44</v>
      </c>
      <c r="F1515" s="6"/>
      <c r="G1515" s="7">
        <v>157</v>
      </c>
      <c r="H1515" s="8">
        <v>59</v>
      </c>
      <c r="I1515" s="1">
        <v>6</v>
      </c>
      <c r="J1515" s="1">
        <v>3</v>
      </c>
      <c r="K1515" s="1">
        <v>3</v>
      </c>
      <c r="L1515" s="1">
        <v>1</v>
      </c>
      <c r="M1515" s="1">
        <v>4</v>
      </c>
      <c r="N1515" s="1">
        <v>1</v>
      </c>
      <c r="O1515" s="1">
        <v>1</v>
      </c>
      <c r="P1515" s="1">
        <v>101</v>
      </c>
      <c r="Q1515" s="1">
        <v>8</v>
      </c>
      <c r="R1515" s="13">
        <v>6</v>
      </c>
    </row>
    <row r="1516" spans="4:18" x14ac:dyDescent="0.2">
      <c r="D1516" s="104"/>
      <c r="E1516" s="5" t="s">
        <v>45</v>
      </c>
      <c r="F1516" s="6"/>
      <c r="G1516" s="7">
        <v>117</v>
      </c>
      <c r="H1516" s="8">
        <v>48</v>
      </c>
      <c r="I1516" s="1">
        <v>8</v>
      </c>
      <c r="J1516" s="1">
        <v>2</v>
      </c>
      <c r="K1516" s="1">
        <v>3</v>
      </c>
      <c r="L1516" s="1">
        <v>0</v>
      </c>
      <c r="M1516" s="1">
        <v>3</v>
      </c>
      <c r="N1516" s="1">
        <v>0</v>
      </c>
      <c r="O1516" s="1">
        <v>0</v>
      </c>
      <c r="P1516" s="1">
        <v>78</v>
      </c>
      <c r="Q1516" s="1">
        <v>5</v>
      </c>
      <c r="R1516" s="13">
        <v>2</v>
      </c>
    </row>
    <row r="1517" spans="4:18" x14ac:dyDescent="0.2">
      <c r="D1517" s="104"/>
      <c r="E1517" s="5" t="s">
        <v>46</v>
      </c>
      <c r="F1517" s="6"/>
      <c r="G1517" s="7">
        <v>50</v>
      </c>
      <c r="H1517" s="8">
        <v>24</v>
      </c>
      <c r="I1517" s="1">
        <v>4</v>
      </c>
      <c r="J1517" s="1">
        <v>1</v>
      </c>
      <c r="K1517" s="1">
        <v>1</v>
      </c>
      <c r="L1517" s="1">
        <v>0</v>
      </c>
      <c r="M1517" s="1">
        <v>2</v>
      </c>
      <c r="N1517" s="1">
        <v>0</v>
      </c>
      <c r="O1517" s="1">
        <v>0</v>
      </c>
      <c r="P1517" s="1">
        <v>28</v>
      </c>
      <c r="Q1517" s="1">
        <v>2</v>
      </c>
      <c r="R1517" s="13">
        <v>2</v>
      </c>
    </row>
    <row r="1518" spans="4:18" x14ac:dyDescent="0.2">
      <c r="D1518" s="104"/>
      <c r="E1518" s="5" t="s">
        <v>47</v>
      </c>
      <c r="F1518" s="6"/>
      <c r="G1518" s="7">
        <v>70</v>
      </c>
      <c r="H1518" s="8">
        <v>21</v>
      </c>
      <c r="I1518" s="1">
        <v>4</v>
      </c>
      <c r="J1518" s="1">
        <v>0</v>
      </c>
      <c r="K1518" s="1">
        <v>1</v>
      </c>
      <c r="L1518" s="1">
        <v>0</v>
      </c>
      <c r="M1518" s="1">
        <v>1</v>
      </c>
      <c r="N1518" s="1">
        <v>0</v>
      </c>
      <c r="O1518" s="1">
        <v>0</v>
      </c>
      <c r="P1518" s="1">
        <v>49</v>
      </c>
      <c r="Q1518" s="1">
        <v>3</v>
      </c>
      <c r="R1518" s="13">
        <v>1</v>
      </c>
    </row>
    <row r="1519" spans="4:18" x14ac:dyDescent="0.2">
      <c r="D1519" s="104"/>
      <c r="E1519" s="5" t="s">
        <v>48</v>
      </c>
      <c r="F1519" s="6"/>
      <c r="G1519" s="7">
        <v>13</v>
      </c>
      <c r="H1519" s="8">
        <v>1</v>
      </c>
      <c r="I1519" s="1">
        <v>0</v>
      </c>
      <c r="J1519" s="1">
        <v>0</v>
      </c>
      <c r="K1519" s="1">
        <v>0</v>
      </c>
      <c r="L1519" s="1">
        <v>0</v>
      </c>
      <c r="M1519" s="1">
        <v>0</v>
      </c>
      <c r="N1519" s="1">
        <v>0</v>
      </c>
      <c r="O1519" s="1">
        <v>0</v>
      </c>
      <c r="P1519" s="1">
        <v>11</v>
      </c>
      <c r="Q1519" s="1">
        <v>1</v>
      </c>
      <c r="R1519" s="13">
        <v>2</v>
      </c>
    </row>
    <row r="1520" spans="4:18" x14ac:dyDescent="0.2">
      <c r="D1520" s="105"/>
      <c r="E1520" s="55" t="s">
        <v>49</v>
      </c>
      <c r="F1520" s="58"/>
      <c r="G1520" s="53">
        <v>4</v>
      </c>
      <c r="H1520" s="66">
        <v>2</v>
      </c>
      <c r="I1520" s="26">
        <v>0</v>
      </c>
      <c r="J1520" s="26">
        <v>0</v>
      </c>
      <c r="K1520" s="26">
        <v>2</v>
      </c>
      <c r="L1520" s="26">
        <v>0</v>
      </c>
      <c r="M1520" s="26">
        <v>0</v>
      </c>
      <c r="N1520" s="26">
        <v>0</v>
      </c>
      <c r="O1520" s="26">
        <v>1</v>
      </c>
      <c r="P1520" s="26">
        <v>2</v>
      </c>
      <c r="Q1520" s="26">
        <v>0</v>
      </c>
      <c r="R1520" s="70">
        <v>0</v>
      </c>
    </row>
    <row r="1522" spans="2:17" x14ac:dyDescent="0.2">
      <c r="B1522" s="47" t="str">
        <f xml:space="preserve"> HYPERLINK("#'目次'!B40", "[34]")</f>
        <v>[34]</v>
      </c>
      <c r="C1522" s="31" t="s">
        <v>328</v>
      </c>
    </row>
    <row r="1523" spans="2:17" x14ac:dyDescent="0.2">
      <c r="C1523" s="89" t="s">
        <v>329</v>
      </c>
    </row>
    <row r="1525" spans="2:17" x14ac:dyDescent="0.2">
      <c r="C1525" s="31" t="s">
        <v>13</v>
      </c>
    </row>
    <row r="1526" spans="2:17" ht="48" x14ac:dyDescent="0.2">
      <c r="D1526" s="99"/>
      <c r="E1526" s="100"/>
      <c r="F1526" s="100"/>
      <c r="G1526" s="41" t="s">
        <v>14</v>
      </c>
      <c r="H1526" s="42" t="s">
        <v>330</v>
      </c>
      <c r="I1526" s="16" t="s">
        <v>331</v>
      </c>
      <c r="J1526" s="16" t="s">
        <v>332</v>
      </c>
      <c r="K1526" s="16" t="s">
        <v>319</v>
      </c>
      <c r="L1526" s="16" t="s">
        <v>320</v>
      </c>
      <c r="M1526" s="16" t="s">
        <v>321</v>
      </c>
      <c r="N1526" s="16" t="s">
        <v>333</v>
      </c>
      <c r="O1526" s="16" t="s">
        <v>334</v>
      </c>
      <c r="P1526" s="16" t="s">
        <v>22</v>
      </c>
      <c r="Q1526" s="46" t="s">
        <v>24</v>
      </c>
    </row>
    <row r="1527" spans="2:17" x14ac:dyDescent="0.2">
      <c r="D1527" s="101"/>
      <c r="E1527" s="102"/>
      <c r="F1527" s="102"/>
      <c r="G1527" s="44"/>
      <c r="H1527" s="48"/>
      <c r="I1527" s="17"/>
      <c r="J1527" s="17"/>
      <c r="K1527" s="17"/>
      <c r="L1527" s="17"/>
      <c r="M1527" s="17"/>
      <c r="N1527" s="17"/>
      <c r="O1527" s="17"/>
      <c r="P1527" s="17"/>
      <c r="Q1527" s="43"/>
    </row>
    <row r="1528" spans="2:17" x14ac:dyDescent="0.2">
      <c r="D1528" s="52"/>
      <c r="E1528" s="59" t="s">
        <v>14</v>
      </c>
      <c r="F1528" s="54"/>
      <c r="G1528" s="45">
        <v>694</v>
      </c>
      <c r="H1528" s="20">
        <v>364</v>
      </c>
      <c r="I1528" s="20">
        <v>19</v>
      </c>
      <c r="J1528" s="20">
        <v>26</v>
      </c>
      <c r="K1528" s="20">
        <v>23</v>
      </c>
      <c r="L1528" s="20">
        <v>9</v>
      </c>
      <c r="M1528" s="20">
        <v>85</v>
      </c>
      <c r="N1528" s="20">
        <v>48</v>
      </c>
      <c r="O1528" s="20">
        <v>69</v>
      </c>
      <c r="P1528" s="20">
        <v>168</v>
      </c>
      <c r="Q1528" s="61">
        <v>9</v>
      </c>
    </row>
    <row r="1529" spans="2:17" x14ac:dyDescent="0.2">
      <c r="D1529" s="103" t="s">
        <v>25</v>
      </c>
      <c r="E1529" s="24" t="s">
        <v>26</v>
      </c>
      <c r="F1529" s="22"/>
      <c r="G1529" s="23">
        <v>165</v>
      </c>
      <c r="H1529" s="30">
        <v>84</v>
      </c>
      <c r="I1529" s="4">
        <v>3</v>
      </c>
      <c r="J1529" s="4">
        <v>3</v>
      </c>
      <c r="K1529" s="4">
        <v>8</v>
      </c>
      <c r="L1529" s="4">
        <v>3</v>
      </c>
      <c r="M1529" s="4">
        <v>21</v>
      </c>
      <c r="N1529" s="4">
        <v>8</v>
      </c>
      <c r="O1529" s="4">
        <v>15</v>
      </c>
      <c r="P1529" s="4">
        <v>45</v>
      </c>
      <c r="Q1529" s="34">
        <v>1</v>
      </c>
    </row>
    <row r="1530" spans="2:17" x14ac:dyDescent="0.2">
      <c r="D1530" s="104"/>
      <c r="E1530" s="5" t="s">
        <v>27</v>
      </c>
      <c r="F1530" s="6"/>
      <c r="G1530" s="7">
        <v>89</v>
      </c>
      <c r="H1530" s="8">
        <v>48</v>
      </c>
      <c r="I1530" s="1">
        <v>3</v>
      </c>
      <c r="J1530" s="1">
        <v>2</v>
      </c>
      <c r="K1530" s="1">
        <v>2</v>
      </c>
      <c r="L1530" s="1">
        <v>1</v>
      </c>
      <c r="M1530" s="1">
        <v>10</v>
      </c>
      <c r="N1530" s="1">
        <v>7</v>
      </c>
      <c r="O1530" s="1">
        <v>6</v>
      </c>
      <c r="P1530" s="1">
        <v>22</v>
      </c>
      <c r="Q1530" s="13">
        <v>3</v>
      </c>
    </row>
    <row r="1531" spans="2:17" x14ac:dyDescent="0.2">
      <c r="D1531" s="104"/>
      <c r="E1531" s="5" t="s">
        <v>28</v>
      </c>
      <c r="F1531" s="6"/>
      <c r="G1531" s="7">
        <v>104</v>
      </c>
      <c r="H1531" s="8">
        <v>54</v>
      </c>
      <c r="I1531" s="1">
        <v>2</v>
      </c>
      <c r="J1531" s="1">
        <v>5</v>
      </c>
      <c r="K1531" s="1">
        <v>2</v>
      </c>
      <c r="L1531" s="1">
        <v>1</v>
      </c>
      <c r="M1531" s="1">
        <v>15</v>
      </c>
      <c r="N1531" s="1">
        <v>8</v>
      </c>
      <c r="O1531" s="1">
        <v>12</v>
      </c>
      <c r="P1531" s="1">
        <v>25</v>
      </c>
      <c r="Q1531" s="13">
        <v>1</v>
      </c>
    </row>
    <row r="1532" spans="2:17" x14ac:dyDescent="0.2">
      <c r="D1532" s="104"/>
      <c r="E1532" s="5" t="s">
        <v>29</v>
      </c>
      <c r="F1532" s="6"/>
      <c r="G1532" s="7">
        <v>91</v>
      </c>
      <c r="H1532" s="8">
        <v>47</v>
      </c>
      <c r="I1532" s="1">
        <v>4</v>
      </c>
      <c r="J1532" s="1">
        <v>3</v>
      </c>
      <c r="K1532" s="1">
        <v>2</v>
      </c>
      <c r="L1532" s="1">
        <v>2</v>
      </c>
      <c r="M1532" s="1">
        <v>2</v>
      </c>
      <c r="N1532" s="1">
        <v>6</v>
      </c>
      <c r="O1532" s="1">
        <v>7</v>
      </c>
      <c r="P1532" s="1">
        <v>23</v>
      </c>
      <c r="Q1532" s="13">
        <v>2</v>
      </c>
    </row>
    <row r="1533" spans="2:17" x14ac:dyDescent="0.2">
      <c r="D1533" s="104"/>
      <c r="E1533" s="5" t="s">
        <v>30</v>
      </c>
      <c r="F1533" s="6"/>
      <c r="G1533" s="7">
        <v>99</v>
      </c>
      <c r="H1533" s="8">
        <v>51</v>
      </c>
      <c r="I1533" s="1">
        <v>5</v>
      </c>
      <c r="J1533" s="1">
        <v>7</v>
      </c>
      <c r="K1533" s="1">
        <v>6</v>
      </c>
      <c r="L1533" s="1">
        <v>1</v>
      </c>
      <c r="M1533" s="1">
        <v>18</v>
      </c>
      <c r="N1533" s="1">
        <v>7</v>
      </c>
      <c r="O1533" s="1">
        <v>15</v>
      </c>
      <c r="P1533" s="1">
        <v>19</v>
      </c>
      <c r="Q1533" s="13">
        <v>1</v>
      </c>
    </row>
    <row r="1534" spans="2:17" x14ac:dyDescent="0.2">
      <c r="D1534" s="104"/>
      <c r="E1534" s="5" t="s">
        <v>31</v>
      </c>
      <c r="F1534" s="6"/>
      <c r="G1534" s="7">
        <v>73</v>
      </c>
      <c r="H1534" s="8">
        <v>40</v>
      </c>
      <c r="I1534" s="1">
        <v>0</v>
      </c>
      <c r="J1534" s="1">
        <v>5</v>
      </c>
      <c r="K1534" s="1">
        <v>2</v>
      </c>
      <c r="L1534" s="1">
        <v>1</v>
      </c>
      <c r="M1534" s="1">
        <v>10</v>
      </c>
      <c r="N1534" s="1">
        <v>6</v>
      </c>
      <c r="O1534" s="1">
        <v>7</v>
      </c>
      <c r="P1534" s="1">
        <v>17</v>
      </c>
      <c r="Q1534" s="13">
        <v>0</v>
      </c>
    </row>
    <row r="1535" spans="2:17" x14ac:dyDescent="0.2">
      <c r="D1535" s="104"/>
      <c r="E1535" s="5" t="s">
        <v>32</v>
      </c>
      <c r="F1535" s="6"/>
      <c r="G1535" s="7">
        <v>38</v>
      </c>
      <c r="H1535" s="8">
        <v>21</v>
      </c>
      <c r="I1535" s="1">
        <v>1</v>
      </c>
      <c r="J1535" s="1">
        <v>1</v>
      </c>
      <c r="K1535" s="1">
        <v>0</v>
      </c>
      <c r="L1535" s="1">
        <v>0</v>
      </c>
      <c r="M1535" s="1">
        <v>3</v>
      </c>
      <c r="N1535" s="1">
        <v>4</v>
      </c>
      <c r="O1535" s="1">
        <v>4</v>
      </c>
      <c r="P1535" s="1">
        <v>8</v>
      </c>
      <c r="Q1535" s="13">
        <v>0</v>
      </c>
    </row>
    <row r="1536" spans="2:17" x14ac:dyDescent="0.2">
      <c r="D1536" s="104"/>
      <c r="E1536" s="5" t="s">
        <v>33</v>
      </c>
      <c r="F1536" s="6"/>
      <c r="G1536" s="7">
        <v>9</v>
      </c>
      <c r="H1536" s="8">
        <v>6</v>
      </c>
      <c r="I1536" s="1">
        <v>1</v>
      </c>
      <c r="J1536" s="1">
        <v>0</v>
      </c>
      <c r="K1536" s="1">
        <v>1</v>
      </c>
      <c r="L1536" s="1">
        <v>0</v>
      </c>
      <c r="M1536" s="1">
        <v>4</v>
      </c>
      <c r="N1536" s="1">
        <v>0</v>
      </c>
      <c r="O1536" s="1">
        <v>0</v>
      </c>
      <c r="P1536" s="1">
        <v>1</v>
      </c>
      <c r="Q1536" s="13">
        <v>0</v>
      </c>
    </row>
    <row r="1537" spans="4:17" x14ac:dyDescent="0.2">
      <c r="D1537" s="103" t="s">
        <v>34</v>
      </c>
      <c r="E1537" s="24" t="s">
        <v>35</v>
      </c>
      <c r="F1537" s="22"/>
      <c r="G1537" s="23">
        <v>31</v>
      </c>
      <c r="H1537" s="30">
        <v>18</v>
      </c>
      <c r="I1537" s="4">
        <v>0</v>
      </c>
      <c r="J1537" s="4">
        <v>0</v>
      </c>
      <c r="K1537" s="4">
        <v>1</v>
      </c>
      <c r="L1537" s="4">
        <v>0</v>
      </c>
      <c r="M1537" s="4">
        <v>3</v>
      </c>
      <c r="N1537" s="4">
        <v>1</v>
      </c>
      <c r="O1537" s="4">
        <v>1</v>
      </c>
      <c r="P1537" s="4">
        <v>10</v>
      </c>
      <c r="Q1537" s="34">
        <v>0</v>
      </c>
    </row>
    <row r="1538" spans="4:17" x14ac:dyDescent="0.2">
      <c r="D1538" s="104"/>
      <c r="E1538" s="5" t="s">
        <v>36</v>
      </c>
      <c r="F1538" s="6"/>
      <c r="G1538" s="7">
        <v>28</v>
      </c>
      <c r="H1538" s="8">
        <v>13</v>
      </c>
      <c r="I1538" s="1">
        <v>0</v>
      </c>
      <c r="J1538" s="1">
        <v>2</v>
      </c>
      <c r="K1538" s="1">
        <v>1</v>
      </c>
      <c r="L1538" s="1">
        <v>1</v>
      </c>
      <c r="M1538" s="1">
        <v>2</v>
      </c>
      <c r="N1538" s="1">
        <v>2</v>
      </c>
      <c r="O1538" s="1">
        <v>5</v>
      </c>
      <c r="P1538" s="1">
        <v>5</v>
      </c>
      <c r="Q1538" s="13">
        <v>0</v>
      </c>
    </row>
    <row r="1539" spans="4:17" x14ac:dyDescent="0.2">
      <c r="D1539" s="104"/>
      <c r="E1539" s="5" t="s">
        <v>37</v>
      </c>
      <c r="F1539" s="6"/>
      <c r="G1539" s="7">
        <v>28</v>
      </c>
      <c r="H1539" s="8">
        <v>13</v>
      </c>
      <c r="I1539" s="1">
        <v>2</v>
      </c>
      <c r="J1539" s="1">
        <v>3</v>
      </c>
      <c r="K1539" s="1">
        <v>0</v>
      </c>
      <c r="L1539" s="1">
        <v>0</v>
      </c>
      <c r="M1539" s="1">
        <v>3</v>
      </c>
      <c r="N1539" s="1">
        <v>4</v>
      </c>
      <c r="O1539" s="1">
        <v>2</v>
      </c>
      <c r="P1539" s="1">
        <v>5</v>
      </c>
      <c r="Q1539" s="13">
        <v>0</v>
      </c>
    </row>
    <row r="1540" spans="4:17" x14ac:dyDescent="0.2">
      <c r="D1540" s="104"/>
      <c r="E1540" s="5" t="s">
        <v>38</v>
      </c>
      <c r="F1540" s="6"/>
      <c r="G1540" s="7">
        <v>31</v>
      </c>
      <c r="H1540" s="8">
        <v>17</v>
      </c>
      <c r="I1540" s="1">
        <v>2</v>
      </c>
      <c r="J1540" s="1">
        <v>0</v>
      </c>
      <c r="K1540" s="1">
        <v>1</v>
      </c>
      <c r="L1540" s="1">
        <v>0</v>
      </c>
      <c r="M1540" s="1">
        <v>3</v>
      </c>
      <c r="N1540" s="1">
        <v>4</v>
      </c>
      <c r="O1540" s="1">
        <v>2</v>
      </c>
      <c r="P1540" s="1">
        <v>7</v>
      </c>
      <c r="Q1540" s="13">
        <v>1</v>
      </c>
    </row>
    <row r="1541" spans="4:17" x14ac:dyDescent="0.2">
      <c r="D1541" s="104"/>
      <c r="E1541" s="5" t="s">
        <v>39</v>
      </c>
      <c r="F1541" s="6"/>
      <c r="G1541" s="7">
        <v>52</v>
      </c>
      <c r="H1541" s="8">
        <v>32</v>
      </c>
      <c r="I1541" s="1">
        <v>0</v>
      </c>
      <c r="J1541" s="1">
        <v>4</v>
      </c>
      <c r="K1541" s="1">
        <v>0</v>
      </c>
      <c r="L1541" s="1">
        <v>0</v>
      </c>
      <c r="M1541" s="1">
        <v>9</v>
      </c>
      <c r="N1541" s="1">
        <v>6</v>
      </c>
      <c r="O1541" s="1">
        <v>7</v>
      </c>
      <c r="P1541" s="1">
        <v>9</v>
      </c>
      <c r="Q1541" s="13">
        <v>0</v>
      </c>
    </row>
    <row r="1542" spans="4:17" x14ac:dyDescent="0.2">
      <c r="D1542" s="104"/>
      <c r="E1542" s="5" t="s">
        <v>40</v>
      </c>
      <c r="F1542" s="6"/>
      <c r="G1542" s="7">
        <v>50</v>
      </c>
      <c r="H1542" s="8">
        <v>22</v>
      </c>
      <c r="I1542" s="1">
        <v>1</v>
      </c>
      <c r="J1542" s="1">
        <v>1</v>
      </c>
      <c r="K1542" s="1">
        <v>4</v>
      </c>
      <c r="L1542" s="1">
        <v>3</v>
      </c>
      <c r="M1542" s="1">
        <v>6</v>
      </c>
      <c r="N1542" s="1">
        <v>3</v>
      </c>
      <c r="O1542" s="1">
        <v>11</v>
      </c>
      <c r="P1542" s="1">
        <v>10</v>
      </c>
      <c r="Q1542" s="13">
        <v>0</v>
      </c>
    </row>
    <row r="1543" spans="4:17" x14ac:dyDescent="0.2">
      <c r="D1543" s="104"/>
      <c r="E1543" s="5" t="s">
        <v>41</v>
      </c>
      <c r="F1543" s="6"/>
      <c r="G1543" s="7">
        <v>34</v>
      </c>
      <c r="H1543" s="8">
        <v>20</v>
      </c>
      <c r="I1543" s="1">
        <v>1</v>
      </c>
      <c r="J1543" s="1">
        <v>2</v>
      </c>
      <c r="K1543" s="1">
        <v>3</v>
      </c>
      <c r="L1543" s="1">
        <v>1</v>
      </c>
      <c r="M1543" s="1">
        <v>8</v>
      </c>
      <c r="N1543" s="1">
        <v>1</v>
      </c>
      <c r="O1543" s="1">
        <v>0</v>
      </c>
      <c r="P1543" s="1">
        <v>7</v>
      </c>
      <c r="Q1543" s="13">
        <v>0</v>
      </c>
    </row>
    <row r="1544" spans="4:17" x14ac:dyDescent="0.2">
      <c r="D1544" s="104"/>
      <c r="E1544" s="5" t="s">
        <v>42</v>
      </c>
      <c r="F1544" s="6"/>
      <c r="G1544" s="7">
        <v>34</v>
      </c>
      <c r="H1544" s="8">
        <v>17</v>
      </c>
      <c r="I1544" s="1">
        <v>0</v>
      </c>
      <c r="J1544" s="1">
        <v>1</v>
      </c>
      <c r="K1544" s="1">
        <v>1</v>
      </c>
      <c r="L1544" s="1">
        <v>0</v>
      </c>
      <c r="M1544" s="1">
        <v>4</v>
      </c>
      <c r="N1544" s="1">
        <v>5</v>
      </c>
      <c r="O1544" s="1">
        <v>2</v>
      </c>
      <c r="P1544" s="1">
        <v>9</v>
      </c>
      <c r="Q1544" s="13">
        <v>0</v>
      </c>
    </row>
    <row r="1545" spans="4:17" x14ac:dyDescent="0.2">
      <c r="D1545" s="104"/>
      <c r="E1545" s="5" t="s">
        <v>43</v>
      </c>
      <c r="F1545" s="6"/>
      <c r="G1545" s="7">
        <v>21</v>
      </c>
      <c r="H1545" s="8">
        <v>12</v>
      </c>
      <c r="I1545" s="1">
        <v>3</v>
      </c>
      <c r="J1545" s="1">
        <v>2</v>
      </c>
      <c r="K1545" s="1">
        <v>1</v>
      </c>
      <c r="L1545" s="1">
        <v>0</v>
      </c>
      <c r="M1545" s="1">
        <v>1</v>
      </c>
      <c r="N1545" s="1">
        <v>0</v>
      </c>
      <c r="O1545" s="1">
        <v>2</v>
      </c>
      <c r="P1545" s="1">
        <v>5</v>
      </c>
      <c r="Q1545" s="13">
        <v>1</v>
      </c>
    </row>
    <row r="1546" spans="4:17" x14ac:dyDescent="0.2">
      <c r="D1546" s="104"/>
      <c r="E1546" s="5" t="s">
        <v>44</v>
      </c>
      <c r="F1546" s="6"/>
      <c r="G1546" s="7">
        <v>14</v>
      </c>
      <c r="H1546" s="8">
        <v>7</v>
      </c>
      <c r="I1546" s="1">
        <v>2</v>
      </c>
      <c r="J1546" s="1">
        <v>2</v>
      </c>
      <c r="K1546" s="1">
        <v>1</v>
      </c>
      <c r="L1546" s="1">
        <v>0</v>
      </c>
      <c r="M1546" s="1">
        <v>4</v>
      </c>
      <c r="N1546" s="1">
        <v>0</v>
      </c>
      <c r="O1546" s="1">
        <v>0</v>
      </c>
      <c r="P1546" s="1">
        <v>3</v>
      </c>
      <c r="Q1546" s="13">
        <v>0</v>
      </c>
    </row>
    <row r="1547" spans="4:17" x14ac:dyDescent="0.2">
      <c r="D1547" s="104"/>
      <c r="E1547" s="5" t="s">
        <v>45</v>
      </c>
      <c r="F1547" s="6"/>
      <c r="G1547" s="7">
        <v>9</v>
      </c>
      <c r="H1547" s="8">
        <v>6</v>
      </c>
      <c r="I1547" s="1">
        <v>1</v>
      </c>
      <c r="J1547" s="1">
        <v>1</v>
      </c>
      <c r="K1547" s="1">
        <v>0</v>
      </c>
      <c r="L1547" s="1">
        <v>0</v>
      </c>
      <c r="M1547" s="1">
        <v>0</v>
      </c>
      <c r="N1547" s="1">
        <v>0</v>
      </c>
      <c r="O1547" s="1">
        <v>0</v>
      </c>
      <c r="P1547" s="1">
        <v>1</v>
      </c>
      <c r="Q1547" s="13">
        <v>0</v>
      </c>
    </row>
    <row r="1548" spans="4:17" x14ac:dyDescent="0.2">
      <c r="D1548" s="104"/>
      <c r="E1548" s="5" t="s">
        <v>46</v>
      </c>
      <c r="F1548" s="6"/>
      <c r="G1548" s="7">
        <v>6</v>
      </c>
      <c r="H1548" s="8">
        <v>3</v>
      </c>
      <c r="I1548" s="1">
        <v>2</v>
      </c>
      <c r="J1548" s="1">
        <v>1</v>
      </c>
      <c r="K1548" s="1">
        <v>0</v>
      </c>
      <c r="L1548" s="1">
        <v>1</v>
      </c>
      <c r="M1548" s="1">
        <v>4</v>
      </c>
      <c r="N1548" s="1">
        <v>0</v>
      </c>
      <c r="O1548" s="1">
        <v>0</v>
      </c>
      <c r="P1548" s="1">
        <v>0</v>
      </c>
      <c r="Q1548" s="13">
        <v>0</v>
      </c>
    </row>
    <row r="1549" spans="4:17" x14ac:dyDescent="0.2">
      <c r="D1549" s="104"/>
      <c r="E1549" s="5" t="s">
        <v>47</v>
      </c>
      <c r="F1549" s="6"/>
      <c r="G1549" s="7">
        <v>3</v>
      </c>
      <c r="H1549" s="8">
        <v>1</v>
      </c>
      <c r="I1549" s="1">
        <v>0</v>
      </c>
      <c r="J1549" s="1">
        <v>0</v>
      </c>
      <c r="K1549" s="1">
        <v>0</v>
      </c>
      <c r="L1549" s="1">
        <v>0</v>
      </c>
      <c r="M1549" s="1">
        <v>1</v>
      </c>
      <c r="N1549" s="1">
        <v>0</v>
      </c>
      <c r="O1549" s="1">
        <v>0</v>
      </c>
      <c r="P1549" s="1">
        <v>0</v>
      </c>
      <c r="Q1549" s="13">
        <v>1</v>
      </c>
    </row>
    <row r="1550" spans="4:17" x14ac:dyDescent="0.2">
      <c r="D1550" s="104"/>
      <c r="E1550" s="5" t="s">
        <v>48</v>
      </c>
      <c r="F1550" s="6"/>
      <c r="G1550" s="7">
        <v>1</v>
      </c>
      <c r="H1550" s="8">
        <v>1</v>
      </c>
      <c r="I1550" s="1">
        <v>0</v>
      </c>
      <c r="J1550" s="1">
        <v>0</v>
      </c>
      <c r="K1550" s="1">
        <v>0</v>
      </c>
      <c r="L1550" s="1">
        <v>0</v>
      </c>
      <c r="M1550" s="1">
        <v>0</v>
      </c>
      <c r="N1550" s="1">
        <v>0</v>
      </c>
      <c r="O1550" s="1">
        <v>0</v>
      </c>
      <c r="P1550" s="1">
        <v>0</v>
      </c>
      <c r="Q1550" s="13">
        <v>0</v>
      </c>
    </row>
    <row r="1551" spans="4:17" x14ac:dyDescent="0.2">
      <c r="D1551" s="104"/>
      <c r="E1551" s="5" t="s">
        <v>49</v>
      </c>
      <c r="F1551" s="6"/>
      <c r="G1551" s="7">
        <v>0</v>
      </c>
      <c r="H1551" s="8">
        <v>0</v>
      </c>
      <c r="I1551" s="1">
        <v>0</v>
      </c>
      <c r="J1551" s="1">
        <v>0</v>
      </c>
      <c r="K1551" s="1">
        <v>0</v>
      </c>
      <c r="L1551" s="1">
        <v>0</v>
      </c>
      <c r="M1551" s="1">
        <v>0</v>
      </c>
      <c r="N1551" s="1">
        <v>0</v>
      </c>
      <c r="O1551" s="1">
        <v>0</v>
      </c>
      <c r="P1551" s="1">
        <v>0</v>
      </c>
      <c r="Q1551" s="13">
        <v>0</v>
      </c>
    </row>
    <row r="1552" spans="4:17" x14ac:dyDescent="0.2">
      <c r="D1552" s="103" t="s">
        <v>50</v>
      </c>
      <c r="E1552" s="24" t="s">
        <v>35</v>
      </c>
      <c r="F1552" s="22"/>
      <c r="G1552" s="23">
        <v>16</v>
      </c>
      <c r="H1552" s="30">
        <v>8</v>
      </c>
      <c r="I1552" s="4">
        <v>0</v>
      </c>
      <c r="J1552" s="4">
        <v>0</v>
      </c>
      <c r="K1552" s="4">
        <v>1</v>
      </c>
      <c r="L1552" s="4">
        <v>1</v>
      </c>
      <c r="M1552" s="4">
        <v>2</v>
      </c>
      <c r="N1552" s="4">
        <v>1</v>
      </c>
      <c r="O1552" s="4">
        <v>3</v>
      </c>
      <c r="P1552" s="4">
        <v>4</v>
      </c>
      <c r="Q1552" s="34">
        <v>0</v>
      </c>
    </row>
    <row r="1553" spans="2:17" x14ac:dyDescent="0.2">
      <c r="D1553" s="104"/>
      <c r="E1553" s="5" t="s">
        <v>36</v>
      </c>
      <c r="F1553" s="6"/>
      <c r="G1553" s="7">
        <v>36</v>
      </c>
      <c r="H1553" s="8">
        <v>19</v>
      </c>
      <c r="I1553" s="1">
        <v>0</v>
      </c>
      <c r="J1553" s="1">
        <v>0</v>
      </c>
      <c r="K1553" s="1">
        <v>0</v>
      </c>
      <c r="L1553" s="1">
        <v>0</v>
      </c>
      <c r="M1553" s="1">
        <v>3</v>
      </c>
      <c r="N1553" s="1">
        <v>4</v>
      </c>
      <c r="O1553" s="1">
        <v>5</v>
      </c>
      <c r="P1553" s="1">
        <v>11</v>
      </c>
      <c r="Q1553" s="13">
        <v>0</v>
      </c>
    </row>
    <row r="1554" spans="2:17" x14ac:dyDescent="0.2">
      <c r="D1554" s="104"/>
      <c r="E1554" s="5" t="s">
        <v>37</v>
      </c>
      <c r="F1554" s="6"/>
      <c r="G1554" s="7">
        <v>30</v>
      </c>
      <c r="H1554" s="8">
        <v>18</v>
      </c>
      <c r="I1554" s="1">
        <v>1</v>
      </c>
      <c r="J1554" s="1">
        <v>1</v>
      </c>
      <c r="K1554" s="1">
        <v>3</v>
      </c>
      <c r="L1554" s="1">
        <v>1</v>
      </c>
      <c r="M1554" s="1">
        <v>1</v>
      </c>
      <c r="N1554" s="1">
        <v>0</v>
      </c>
      <c r="O1554" s="1">
        <v>4</v>
      </c>
      <c r="P1554" s="1">
        <v>6</v>
      </c>
      <c r="Q1554" s="13">
        <v>1</v>
      </c>
    </row>
    <row r="1555" spans="2:17" x14ac:dyDescent="0.2">
      <c r="D1555" s="104"/>
      <c r="E1555" s="5" t="s">
        <v>38</v>
      </c>
      <c r="F1555" s="6"/>
      <c r="G1555" s="7">
        <v>51</v>
      </c>
      <c r="H1555" s="8">
        <v>33</v>
      </c>
      <c r="I1555" s="1">
        <v>0</v>
      </c>
      <c r="J1555" s="1">
        <v>2</v>
      </c>
      <c r="K1555" s="1">
        <v>0</v>
      </c>
      <c r="L1555" s="1">
        <v>0</v>
      </c>
      <c r="M1555" s="1">
        <v>5</v>
      </c>
      <c r="N1555" s="1">
        <v>2</v>
      </c>
      <c r="O1555" s="1">
        <v>2</v>
      </c>
      <c r="P1555" s="1">
        <v>14</v>
      </c>
      <c r="Q1555" s="13">
        <v>0</v>
      </c>
    </row>
    <row r="1556" spans="2:17" x14ac:dyDescent="0.2">
      <c r="D1556" s="104"/>
      <c r="E1556" s="5" t="s">
        <v>39</v>
      </c>
      <c r="F1556" s="6"/>
      <c r="G1556" s="7">
        <v>52</v>
      </c>
      <c r="H1556" s="8">
        <v>30</v>
      </c>
      <c r="I1556" s="1">
        <v>0</v>
      </c>
      <c r="J1556" s="1">
        <v>0</v>
      </c>
      <c r="K1556" s="1">
        <v>0</v>
      </c>
      <c r="L1556" s="1">
        <v>0</v>
      </c>
      <c r="M1556" s="1">
        <v>7</v>
      </c>
      <c r="N1556" s="1">
        <v>5</v>
      </c>
      <c r="O1556" s="1">
        <v>4</v>
      </c>
      <c r="P1556" s="1">
        <v>13</v>
      </c>
      <c r="Q1556" s="13">
        <v>0</v>
      </c>
    </row>
    <row r="1557" spans="2:17" x14ac:dyDescent="0.2">
      <c r="D1557" s="104"/>
      <c r="E1557" s="5" t="s">
        <v>40</v>
      </c>
      <c r="F1557" s="6"/>
      <c r="G1557" s="7">
        <v>50</v>
      </c>
      <c r="H1557" s="8">
        <v>25</v>
      </c>
      <c r="I1557" s="1">
        <v>0</v>
      </c>
      <c r="J1557" s="1">
        <v>0</v>
      </c>
      <c r="K1557" s="1">
        <v>0</v>
      </c>
      <c r="L1557" s="1">
        <v>1</v>
      </c>
      <c r="M1557" s="1">
        <v>3</v>
      </c>
      <c r="N1557" s="1">
        <v>2</v>
      </c>
      <c r="O1557" s="1">
        <v>7</v>
      </c>
      <c r="P1557" s="1">
        <v>17</v>
      </c>
      <c r="Q1557" s="13">
        <v>0</v>
      </c>
    </row>
    <row r="1558" spans="2:17" x14ac:dyDescent="0.2">
      <c r="D1558" s="104"/>
      <c r="E1558" s="5" t="s">
        <v>41</v>
      </c>
      <c r="F1558" s="6"/>
      <c r="G1558" s="7">
        <v>29</v>
      </c>
      <c r="H1558" s="8">
        <v>10</v>
      </c>
      <c r="I1558" s="1">
        <v>1</v>
      </c>
      <c r="J1558" s="1">
        <v>0</v>
      </c>
      <c r="K1558" s="1">
        <v>2</v>
      </c>
      <c r="L1558" s="1">
        <v>0</v>
      </c>
      <c r="M1558" s="1">
        <v>3</v>
      </c>
      <c r="N1558" s="1">
        <v>4</v>
      </c>
      <c r="O1558" s="1">
        <v>3</v>
      </c>
      <c r="P1558" s="1">
        <v>10</v>
      </c>
      <c r="Q1558" s="13">
        <v>0</v>
      </c>
    </row>
    <row r="1559" spans="2:17" x14ac:dyDescent="0.2">
      <c r="D1559" s="104"/>
      <c r="E1559" s="5" t="s">
        <v>42</v>
      </c>
      <c r="F1559" s="6"/>
      <c r="G1559" s="7">
        <v>30</v>
      </c>
      <c r="H1559" s="8">
        <v>10</v>
      </c>
      <c r="I1559" s="1">
        <v>2</v>
      </c>
      <c r="J1559" s="1">
        <v>1</v>
      </c>
      <c r="K1559" s="1">
        <v>0</v>
      </c>
      <c r="L1559" s="1">
        <v>0</v>
      </c>
      <c r="M1559" s="1">
        <v>3</v>
      </c>
      <c r="N1559" s="1">
        <v>2</v>
      </c>
      <c r="O1559" s="1">
        <v>3</v>
      </c>
      <c r="P1559" s="1">
        <v>10</v>
      </c>
      <c r="Q1559" s="13">
        <v>2</v>
      </c>
    </row>
    <row r="1560" spans="2:17" x14ac:dyDescent="0.2">
      <c r="D1560" s="104"/>
      <c r="E1560" s="5" t="s">
        <v>43</v>
      </c>
      <c r="F1560" s="6"/>
      <c r="G1560" s="7">
        <v>29</v>
      </c>
      <c r="H1560" s="8">
        <v>16</v>
      </c>
      <c r="I1560" s="1">
        <v>0</v>
      </c>
      <c r="J1560" s="1">
        <v>1</v>
      </c>
      <c r="K1560" s="1">
        <v>3</v>
      </c>
      <c r="L1560" s="1">
        <v>0</v>
      </c>
      <c r="M1560" s="1">
        <v>6</v>
      </c>
      <c r="N1560" s="1">
        <v>0</v>
      </c>
      <c r="O1560" s="1">
        <v>2</v>
      </c>
      <c r="P1560" s="1">
        <v>7</v>
      </c>
      <c r="Q1560" s="13">
        <v>1</v>
      </c>
    </row>
    <row r="1561" spans="2:17" x14ac:dyDescent="0.2">
      <c r="D1561" s="104"/>
      <c r="E1561" s="5" t="s">
        <v>44</v>
      </c>
      <c r="F1561" s="6"/>
      <c r="G1561" s="7">
        <v>8</v>
      </c>
      <c r="H1561" s="8">
        <v>4</v>
      </c>
      <c r="I1561" s="1">
        <v>1</v>
      </c>
      <c r="J1561" s="1">
        <v>1</v>
      </c>
      <c r="K1561" s="1">
        <v>0</v>
      </c>
      <c r="L1561" s="1">
        <v>0</v>
      </c>
      <c r="M1561" s="1">
        <v>1</v>
      </c>
      <c r="N1561" s="1">
        <v>1</v>
      </c>
      <c r="O1561" s="1">
        <v>2</v>
      </c>
      <c r="P1561" s="1">
        <v>0</v>
      </c>
      <c r="Q1561" s="13">
        <v>0</v>
      </c>
    </row>
    <row r="1562" spans="2:17" x14ac:dyDescent="0.2">
      <c r="D1562" s="104"/>
      <c r="E1562" s="5" t="s">
        <v>45</v>
      </c>
      <c r="F1562" s="6"/>
      <c r="G1562" s="7">
        <v>14</v>
      </c>
      <c r="H1562" s="8">
        <v>7</v>
      </c>
      <c r="I1562" s="1">
        <v>0</v>
      </c>
      <c r="J1562" s="1">
        <v>1</v>
      </c>
      <c r="K1562" s="1">
        <v>0</v>
      </c>
      <c r="L1562" s="1">
        <v>0</v>
      </c>
      <c r="M1562" s="1">
        <v>2</v>
      </c>
      <c r="N1562" s="1">
        <v>1</v>
      </c>
      <c r="O1562" s="1">
        <v>2</v>
      </c>
      <c r="P1562" s="1">
        <v>2</v>
      </c>
      <c r="Q1562" s="13">
        <v>1</v>
      </c>
    </row>
    <row r="1563" spans="2:17" x14ac:dyDescent="0.2">
      <c r="D1563" s="104"/>
      <c r="E1563" s="5" t="s">
        <v>46</v>
      </c>
      <c r="F1563" s="6"/>
      <c r="G1563" s="7">
        <v>4</v>
      </c>
      <c r="H1563" s="8">
        <v>2</v>
      </c>
      <c r="I1563" s="1">
        <v>0</v>
      </c>
      <c r="J1563" s="1">
        <v>0</v>
      </c>
      <c r="K1563" s="1">
        <v>0</v>
      </c>
      <c r="L1563" s="1">
        <v>0</v>
      </c>
      <c r="M1563" s="1">
        <v>1</v>
      </c>
      <c r="N1563" s="1">
        <v>0</v>
      </c>
      <c r="O1563" s="1">
        <v>0</v>
      </c>
      <c r="P1563" s="1">
        <v>2</v>
      </c>
      <c r="Q1563" s="13">
        <v>0</v>
      </c>
    </row>
    <row r="1564" spans="2:17" x14ac:dyDescent="0.2">
      <c r="D1564" s="104"/>
      <c r="E1564" s="5" t="s">
        <v>47</v>
      </c>
      <c r="F1564" s="6"/>
      <c r="G1564" s="7">
        <v>3</v>
      </c>
      <c r="H1564" s="8">
        <v>0</v>
      </c>
      <c r="I1564" s="1">
        <v>0</v>
      </c>
      <c r="J1564" s="1">
        <v>0</v>
      </c>
      <c r="K1564" s="1">
        <v>1</v>
      </c>
      <c r="L1564" s="1">
        <v>0</v>
      </c>
      <c r="M1564" s="1">
        <v>0</v>
      </c>
      <c r="N1564" s="1">
        <v>0</v>
      </c>
      <c r="O1564" s="1">
        <v>0</v>
      </c>
      <c r="P1564" s="1">
        <v>1</v>
      </c>
      <c r="Q1564" s="13">
        <v>1</v>
      </c>
    </row>
    <row r="1565" spans="2:17" x14ac:dyDescent="0.2">
      <c r="D1565" s="104"/>
      <c r="E1565" s="5" t="s">
        <v>48</v>
      </c>
      <c r="F1565" s="6"/>
      <c r="G1565" s="7">
        <v>0</v>
      </c>
      <c r="H1565" s="8">
        <v>0</v>
      </c>
      <c r="I1565" s="1">
        <v>0</v>
      </c>
      <c r="J1565" s="1">
        <v>0</v>
      </c>
      <c r="K1565" s="1">
        <v>0</v>
      </c>
      <c r="L1565" s="1">
        <v>0</v>
      </c>
      <c r="M1565" s="1">
        <v>0</v>
      </c>
      <c r="N1565" s="1">
        <v>0</v>
      </c>
      <c r="O1565" s="1">
        <v>0</v>
      </c>
      <c r="P1565" s="1">
        <v>0</v>
      </c>
      <c r="Q1565" s="13">
        <v>0</v>
      </c>
    </row>
    <row r="1566" spans="2:17" x14ac:dyDescent="0.2">
      <c r="D1566" s="105"/>
      <c r="E1566" s="55" t="s">
        <v>49</v>
      </c>
      <c r="F1566" s="58"/>
      <c r="G1566" s="53">
        <v>0</v>
      </c>
      <c r="H1566" s="66">
        <v>0</v>
      </c>
      <c r="I1566" s="26">
        <v>0</v>
      </c>
      <c r="J1566" s="26">
        <v>0</v>
      </c>
      <c r="K1566" s="26">
        <v>0</v>
      </c>
      <c r="L1566" s="26">
        <v>0</v>
      </c>
      <c r="M1566" s="26">
        <v>0</v>
      </c>
      <c r="N1566" s="26">
        <v>0</v>
      </c>
      <c r="O1566" s="26">
        <v>0</v>
      </c>
      <c r="P1566" s="26">
        <v>0</v>
      </c>
      <c r="Q1566" s="70">
        <v>0</v>
      </c>
    </row>
    <row r="1568" spans="2:17" x14ac:dyDescent="0.2">
      <c r="B1568" s="47" t="str">
        <f xml:space="preserve"> HYPERLINK("#'目次'!B41", "[35]")</f>
        <v>[35]</v>
      </c>
      <c r="C1568" s="31" t="s">
        <v>338</v>
      </c>
    </row>
    <row r="1571" spans="3:15" x14ac:dyDescent="0.2">
      <c r="C1571" s="31" t="s">
        <v>13</v>
      </c>
    </row>
    <row r="1572" spans="3:15" ht="36" x14ac:dyDescent="0.2">
      <c r="D1572" s="99"/>
      <c r="E1572" s="100"/>
      <c r="F1572" s="100"/>
      <c r="G1572" s="41" t="s">
        <v>14</v>
      </c>
      <c r="H1572" s="42" t="s">
        <v>339</v>
      </c>
      <c r="I1572" s="16" t="s">
        <v>340</v>
      </c>
      <c r="J1572" s="16" t="s">
        <v>341</v>
      </c>
      <c r="K1572" s="16" t="s">
        <v>342</v>
      </c>
      <c r="L1572" s="16" t="s">
        <v>343</v>
      </c>
      <c r="M1572" s="16" t="s">
        <v>344</v>
      </c>
      <c r="N1572" s="16" t="s">
        <v>257</v>
      </c>
      <c r="O1572" s="46" t="s">
        <v>24</v>
      </c>
    </row>
    <row r="1573" spans="3:15" x14ac:dyDescent="0.2">
      <c r="D1573" s="101"/>
      <c r="E1573" s="102"/>
      <c r="F1573" s="102"/>
      <c r="G1573" s="44"/>
      <c r="H1573" s="48"/>
      <c r="I1573" s="17"/>
      <c r="J1573" s="17"/>
      <c r="K1573" s="17"/>
      <c r="L1573" s="17"/>
      <c r="M1573" s="17"/>
      <c r="N1573" s="17"/>
      <c r="O1573" s="43"/>
    </row>
    <row r="1574" spans="3:15" x14ac:dyDescent="0.2">
      <c r="D1574" s="52"/>
      <c r="E1574" s="59" t="s">
        <v>14</v>
      </c>
      <c r="F1574" s="54"/>
      <c r="G1574" s="45">
        <v>7000</v>
      </c>
      <c r="H1574" s="20">
        <v>265</v>
      </c>
      <c r="I1574" s="20">
        <v>111</v>
      </c>
      <c r="J1574" s="20">
        <v>171</v>
      </c>
      <c r="K1574" s="20">
        <v>343</v>
      </c>
      <c r="L1574" s="20">
        <v>692</v>
      </c>
      <c r="M1574" s="20">
        <v>1659</v>
      </c>
      <c r="N1574" s="20">
        <v>3744</v>
      </c>
      <c r="O1574" s="61">
        <v>15</v>
      </c>
    </row>
    <row r="1575" spans="3:15" x14ac:dyDescent="0.2">
      <c r="D1575" s="103" t="s">
        <v>25</v>
      </c>
      <c r="E1575" s="24" t="s">
        <v>26</v>
      </c>
      <c r="F1575" s="22"/>
      <c r="G1575" s="23">
        <v>1780</v>
      </c>
      <c r="H1575" s="30">
        <v>35</v>
      </c>
      <c r="I1575" s="4">
        <v>16</v>
      </c>
      <c r="J1575" s="4">
        <v>29</v>
      </c>
      <c r="K1575" s="4">
        <v>48</v>
      </c>
      <c r="L1575" s="4">
        <v>168</v>
      </c>
      <c r="M1575" s="4">
        <v>423</v>
      </c>
      <c r="N1575" s="4">
        <v>1057</v>
      </c>
      <c r="O1575" s="34">
        <v>4</v>
      </c>
    </row>
    <row r="1576" spans="3:15" x14ac:dyDescent="0.2">
      <c r="D1576" s="104"/>
      <c r="E1576" s="5" t="s">
        <v>27</v>
      </c>
      <c r="F1576" s="6"/>
      <c r="G1576" s="7">
        <v>1328</v>
      </c>
      <c r="H1576" s="8">
        <v>46</v>
      </c>
      <c r="I1576" s="1">
        <v>14</v>
      </c>
      <c r="J1576" s="1">
        <v>20</v>
      </c>
      <c r="K1576" s="1">
        <v>39</v>
      </c>
      <c r="L1576" s="1">
        <v>86</v>
      </c>
      <c r="M1576" s="1">
        <v>316</v>
      </c>
      <c r="N1576" s="1">
        <v>805</v>
      </c>
      <c r="O1576" s="13">
        <v>2</v>
      </c>
    </row>
    <row r="1577" spans="3:15" x14ac:dyDescent="0.2">
      <c r="D1577" s="104"/>
      <c r="E1577" s="5" t="s">
        <v>28</v>
      </c>
      <c r="F1577" s="6"/>
      <c r="G1577" s="7">
        <v>1075</v>
      </c>
      <c r="H1577" s="8">
        <v>37</v>
      </c>
      <c r="I1577" s="1">
        <v>21</v>
      </c>
      <c r="J1577" s="1">
        <v>26</v>
      </c>
      <c r="K1577" s="1">
        <v>57</v>
      </c>
      <c r="L1577" s="1">
        <v>91</v>
      </c>
      <c r="M1577" s="1">
        <v>227</v>
      </c>
      <c r="N1577" s="1">
        <v>614</v>
      </c>
      <c r="O1577" s="13">
        <v>2</v>
      </c>
    </row>
    <row r="1578" spans="3:15" x14ac:dyDescent="0.2">
      <c r="D1578" s="104"/>
      <c r="E1578" s="5" t="s">
        <v>29</v>
      </c>
      <c r="F1578" s="6"/>
      <c r="G1578" s="7">
        <v>733</v>
      </c>
      <c r="H1578" s="8">
        <v>36</v>
      </c>
      <c r="I1578" s="1">
        <v>14</v>
      </c>
      <c r="J1578" s="1">
        <v>21</v>
      </c>
      <c r="K1578" s="1">
        <v>37</v>
      </c>
      <c r="L1578" s="1">
        <v>96</v>
      </c>
      <c r="M1578" s="1">
        <v>176</v>
      </c>
      <c r="N1578" s="1">
        <v>351</v>
      </c>
      <c r="O1578" s="13">
        <v>2</v>
      </c>
    </row>
    <row r="1579" spans="3:15" x14ac:dyDescent="0.2">
      <c r="D1579" s="104"/>
      <c r="E1579" s="5" t="s">
        <v>30</v>
      </c>
      <c r="F1579" s="6"/>
      <c r="G1579" s="7">
        <v>619</v>
      </c>
      <c r="H1579" s="8">
        <v>31</v>
      </c>
      <c r="I1579" s="1">
        <v>14</v>
      </c>
      <c r="J1579" s="1">
        <v>28</v>
      </c>
      <c r="K1579" s="1">
        <v>43</v>
      </c>
      <c r="L1579" s="1">
        <v>87</v>
      </c>
      <c r="M1579" s="1">
        <v>152</v>
      </c>
      <c r="N1579" s="1">
        <v>263</v>
      </c>
      <c r="O1579" s="13">
        <v>1</v>
      </c>
    </row>
    <row r="1580" spans="3:15" x14ac:dyDescent="0.2">
      <c r="D1580" s="104"/>
      <c r="E1580" s="5" t="s">
        <v>31</v>
      </c>
      <c r="F1580" s="6"/>
      <c r="G1580" s="7">
        <v>559</v>
      </c>
      <c r="H1580" s="8">
        <v>41</v>
      </c>
      <c r="I1580" s="1">
        <v>12</v>
      </c>
      <c r="J1580" s="1">
        <v>20</v>
      </c>
      <c r="K1580" s="1">
        <v>52</v>
      </c>
      <c r="L1580" s="1">
        <v>75</v>
      </c>
      <c r="M1580" s="1">
        <v>148</v>
      </c>
      <c r="N1580" s="1">
        <v>209</v>
      </c>
      <c r="O1580" s="13">
        <v>2</v>
      </c>
    </row>
    <row r="1581" spans="3:15" x14ac:dyDescent="0.2">
      <c r="D1581" s="104"/>
      <c r="E1581" s="5" t="s">
        <v>32</v>
      </c>
      <c r="F1581" s="6"/>
      <c r="G1581" s="7">
        <v>284</v>
      </c>
      <c r="H1581" s="8">
        <v>13</v>
      </c>
      <c r="I1581" s="1">
        <v>10</v>
      </c>
      <c r="J1581" s="1">
        <v>20</v>
      </c>
      <c r="K1581" s="1">
        <v>33</v>
      </c>
      <c r="L1581" s="1">
        <v>42</v>
      </c>
      <c r="M1581" s="1">
        <v>71</v>
      </c>
      <c r="N1581" s="1">
        <v>95</v>
      </c>
      <c r="O1581" s="13">
        <v>0</v>
      </c>
    </row>
    <row r="1582" spans="3:15" x14ac:dyDescent="0.2">
      <c r="D1582" s="104"/>
      <c r="E1582" s="5" t="s">
        <v>33</v>
      </c>
      <c r="F1582" s="6"/>
      <c r="G1582" s="7">
        <v>104</v>
      </c>
      <c r="H1582" s="8">
        <v>9</v>
      </c>
      <c r="I1582" s="1">
        <v>3</v>
      </c>
      <c r="J1582" s="1">
        <v>3</v>
      </c>
      <c r="K1582" s="1">
        <v>18</v>
      </c>
      <c r="L1582" s="1">
        <v>17</v>
      </c>
      <c r="M1582" s="1">
        <v>25</v>
      </c>
      <c r="N1582" s="1">
        <v>29</v>
      </c>
      <c r="O1582" s="13">
        <v>0</v>
      </c>
    </row>
    <row r="1583" spans="3:15" x14ac:dyDescent="0.2">
      <c r="D1583" s="103" t="s">
        <v>34</v>
      </c>
      <c r="E1583" s="24" t="s">
        <v>35</v>
      </c>
      <c r="F1583" s="22"/>
      <c r="G1583" s="23">
        <v>206</v>
      </c>
      <c r="H1583" s="30">
        <v>5</v>
      </c>
      <c r="I1583" s="4">
        <v>1</v>
      </c>
      <c r="J1583" s="4">
        <v>10</v>
      </c>
      <c r="K1583" s="4">
        <v>2</v>
      </c>
      <c r="L1583" s="4">
        <v>34</v>
      </c>
      <c r="M1583" s="4">
        <v>37</v>
      </c>
      <c r="N1583" s="4">
        <v>117</v>
      </c>
      <c r="O1583" s="34">
        <v>0</v>
      </c>
    </row>
    <row r="1584" spans="3:15" x14ac:dyDescent="0.2">
      <c r="D1584" s="104"/>
      <c r="E1584" s="5" t="s">
        <v>36</v>
      </c>
      <c r="F1584" s="6"/>
      <c r="G1584" s="7">
        <v>218</v>
      </c>
      <c r="H1584" s="8">
        <v>12</v>
      </c>
      <c r="I1584" s="1">
        <v>3</v>
      </c>
      <c r="J1584" s="1">
        <v>14</v>
      </c>
      <c r="K1584" s="1">
        <v>11</v>
      </c>
      <c r="L1584" s="1">
        <v>32</v>
      </c>
      <c r="M1584" s="1">
        <v>45</v>
      </c>
      <c r="N1584" s="1">
        <v>101</v>
      </c>
      <c r="O1584" s="13">
        <v>0</v>
      </c>
    </row>
    <row r="1585" spans="4:15" x14ac:dyDescent="0.2">
      <c r="D1585" s="104"/>
      <c r="E1585" s="5" t="s">
        <v>37</v>
      </c>
      <c r="F1585" s="6"/>
      <c r="G1585" s="7">
        <v>218</v>
      </c>
      <c r="H1585" s="8">
        <v>14</v>
      </c>
      <c r="I1585" s="1">
        <v>3</v>
      </c>
      <c r="J1585" s="1">
        <v>11</v>
      </c>
      <c r="K1585" s="1">
        <v>12</v>
      </c>
      <c r="L1585" s="1">
        <v>25</v>
      </c>
      <c r="M1585" s="1">
        <v>47</v>
      </c>
      <c r="N1585" s="1">
        <v>105</v>
      </c>
      <c r="O1585" s="13">
        <v>1</v>
      </c>
    </row>
    <row r="1586" spans="4:15" x14ac:dyDescent="0.2">
      <c r="D1586" s="104"/>
      <c r="E1586" s="5" t="s">
        <v>38</v>
      </c>
      <c r="F1586" s="6"/>
      <c r="G1586" s="7">
        <v>313</v>
      </c>
      <c r="H1586" s="8">
        <v>18</v>
      </c>
      <c r="I1586" s="1">
        <v>7</v>
      </c>
      <c r="J1586" s="1">
        <v>16</v>
      </c>
      <c r="K1586" s="1">
        <v>22</v>
      </c>
      <c r="L1586" s="1">
        <v>47</v>
      </c>
      <c r="M1586" s="1">
        <v>71</v>
      </c>
      <c r="N1586" s="1">
        <v>132</v>
      </c>
      <c r="O1586" s="13">
        <v>0</v>
      </c>
    </row>
    <row r="1587" spans="4:15" x14ac:dyDescent="0.2">
      <c r="D1587" s="104"/>
      <c r="E1587" s="5" t="s">
        <v>39</v>
      </c>
      <c r="F1587" s="6"/>
      <c r="G1587" s="7">
        <v>306</v>
      </c>
      <c r="H1587" s="8">
        <v>20</v>
      </c>
      <c r="I1587" s="1">
        <v>2</v>
      </c>
      <c r="J1587" s="1">
        <v>13</v>
      </c>
      <c r="K1587" s="1">
        <v>25</v>
      </c>
      <c r="L1587" s="1">
        <v>53</v>
      </c>
      <c r="M1587" s="1">
        <v>58</v>
      </c>
      <c r="N1587" s="1">
        <v>133</v>
      </c>
      <c r="O1587" s="13">
        <v>2</v>
      </c>
    </row>
    <row r="1588" spans="4:15" x14ac:dyDescent="0.2">
      <c r="D1588" s="104"/>
      <c r="E1588" s="5" t="s">
        <v>40</v>
      </c>
      <c r="F1588" s="6"/>
      <c r="G1588" s="7">
        <v>323</v>
      </c>
      <c r="H1588" s="8">
        <v>8</v>
      </c>
      <c r="I1588" s="1">
        <v>6</v>
      </c>
      <c r="J1588" s="1">
        <v>15</v>
      </c>
      <c r="K1588" s="1">
        <v>25</v>
      </c>
      <c r="L1588" s="1">
        <v>44</v>
      </c>
      <c r="M1588" s="1">
        <v>72</v>
      </c>
      <c r="N1588" s="1">
        <v>152</v>
      </c>
      <c r="O1588" s="13">
        <v>1</v>
      </c>
    </row>
    <row r="1589" spans="4:15" x14ac:dyDescent="0.2">
      <c r="D1589" s="104"/>
      <c r="E1589" s="5" t="s">
        <v>41</v>
      </c>
      <c r="F1589" s="6"/>
      <c r="G1589" s="7">
        <v>260</v>
      </c>
      <c r="H1589" s="8">
        <v>8</v>
      </c>
      <c r="I1589" s="1">
        <v>2</v>
      </c>
      <c r="J1589" s="1">
        <v>4</v>
      </c>
      <c r="K1589" s="1">
        <v>15</v>
      </c>
      <c r="L1589" s="1">
        <v>32</v>
      </c>
      <c r="M1589" s="1">
        <v>73</v>
      </c>
      <c r="N1589" s="1">
        <v>126</v>
      </c>
      <c r="O1589" s="13">
        <v>0</v>
      </c>
    </row>
    <row r="1590" spans="4:15" x14ac:dyDescent="0.2">
      <c r="D1590" s="104"/>
      <c r="E1590" s="5" t="s">
        <v>42</v>
      </c>
      <c r="F1590" s="6"/>
      <c r="G1590" s="7">
        <v>258</v>
      </c>
      <c r="H1590" s="8">
        <v>10</v>
      </c>
      <c r="I1590" s="1">
        <v>6</v>
      </c>
      <c r="J1590" s="1">
        <v>8</v>
      </c>
      <c r="K1590" s="1">
        <v>18</v>
      </c>
      <c r="L1590" s="1">
        <v>27</v>
      </c>
      <c r="M1590" s="1">
        <v>70</v>
      </c>
      <c r="N1590" s="1">
        <v>119</v>
      </c>
      <c r="O1590" s="13">
        <v>0</v>
      </c>
    </row>
    <row r="1591" spans="4:15" x14ac:dyDescent="0.2">
      <c r="D1591" s="104"/>
      <c r="E1591" s="5" t="s">
        <v>43</v>
      </c>
      <c r="F1591" s="6"/>
      <c r="G1591" s="7">
        <v>258</v>
      </c>
      <c r="H1591" s="8">
        <v>11</v>
      </c>
      <c r="I1591" s="1">
        <v>7</v>
      </c>
      <c r="J1591" s="1">
        <v>4</v>
      </c>
      <c r="K1591" s="1">
        <v>25</v>
      </c>
      <c r="L1591" s="1">
        <v>14</v>
      </c>
      <c r="M1591" s="1">
        <v>65</v>
      </c>
      <c r="N1591" s="1">
        <v>132</v>
      </c>
      <c r="O1591" s="13">
        <v>0</v>
      </c>
    </row>
    <row r="1592" spans="4:15" x14ac:dyDescent="0.2">
      <c r="D1592" s="104"/>
      <c r="E1592" s="5" t="s">
        <v>44</v>
      </c>
      <c r="F1592" s="6"/>
      <c r="G1592" s="7">
        <v>336</v>
      </c>
      <c r="H1592" s="8">
        <v>14</v>
      </c>
      <c r="I1592" s="1">
        <v>9</v>
      </c>
      <c r="J1592" s="1">
        <v>3</v>
      </c>
      <c r="K1592" s="1">
        <v>28</v>
      </c>
      <c r="L1592" s="1">
        <v>8</v>
      </c>
      <c r="M1592" s="1">
        <v>93</v>
      </c>
      <c r="N1592" s="1">
        <v>180</v>
      </c>
      <c r="O1592" s="13">
        <v>1</v>
      </c>
    </row>
    <row r="1593" spans="4:15" x14ac:dyDescent="0.2">
      <c r="D1593" s="104"/>
      <c r="E1593" s="5" t="s">
        <v>45</v>
      </c>
      <c r="F1593" s="6"/>
      <c r="G1593" s="7">
        <v>259</v>
      </c>
      <c r="H1593" s="8">
        <v>13</v>
      </c>
      <c r="I1593" s="1">
        <v>7</v>
      </c>
      <c r="J1593" s="1">
        <v>2</v>
      </c>
      <c r="K1593" s="1">
        <v>14</v>
      </c>
      <c r="L1593" s="1">
        <v>9</v>
      </c>
      <c r="M1593" s="1">
        <v>67</v>
      </c>
      <c r="N1593" s="1">
        <v>147</v>
      </c>
      <c r="O1593" s="13">
        <v>0</v>
      </c>
    </row>
    <row r="1594" spans="4:15" x14ac:dyDescent="0.2">
      <c r="D1594" s="104"/>
      <c r="E1594" s="5" t="s">
        <v>46</v>
      </c>
      <c r="F1594" s="6"/>
      <c r="G1594" s="7">
        <v>171</v>
      </c>
      <c r="H1594" s="8">
        <v>4</v>
      </c>
      <c r="I1594" s="1">
        <v>3</v>
      </c>
      <c r="J1594" s="1">
        <v>2</v>
      </c>
      <c r="K1594" s="1">
        <v>14</v>
      </c>
      <c r="L1594" s="1">
        <v>4</v>
      </c>
      <c r="M1594" s="1">
        <v>31</v>
      </c>
      <c r="N1594" s="1">
        <v>112</v>
      </c>
      <c r="O1594" s="13">
        <v>1</v>
      </c>
    </row>
    <row r="1595" spans="4:15" x14ac:dyDescent="0.2">
      <c r="D1595" s="104"/>
      <c r="E1595" s="5" t="s">
        <v>47</v>
      </c>
      <c r="F1595" s="6"/>
      <c r="G1595" s="7">
        <v>158</v>
      </c>
      <c r="H1595" s="8">
        <v>7</v>
      </c>
      <c r="I1595" s="1">
        <v>3</v>
      </c>
      <c r="J1595" s="1">
        <v>2</v>
      </c>
      <c r="K1595" s="1">
        <v>13</v>
      </c>
      <c r="L1595" s="1">
        <v>1</v>
      </c>
      <c r="M1595" s="1">
        <v>25</v>
      </c>
      <c r="N1595" s="1">
        <v>107</v>
      </c>
      <c r="O1595" s="13">
        <v>0</v>
      </c>
    </row>
    <row r="1596" spans="4:15" x14ac:dyDescent="0.2">
      <c r="D1596" s="104"/>
      <c r="E1596" s="5" t="s">
        <v>48</v>
      </c>
      <c r="F1596" s="6"/>
      <c r="G1596" s="7">
        <v>62</v>
      </c>
      <c r="H1596" s="8">
        <v>1</v>
      </c>
      <c r="I1596" s="1">
        <v>0</v>
      </c>
      <c r="J1596" s="1">
        <v>1</v>
      </c>
      <c r="K1596" s="1">
        <v>0</v>
      </c>
      <c r="L1596" s="1">
        <v>0</v>
      </c>
      <c r="M1596" s="1">
        <v>16</v>
      </c>
      <c r="N1596" s="1">
        <v>44</v>
      </c>
      <c r="O1596" s="13">
        <v>0</v>
      </c>
    </row>
    <row r="1597" spans="4:15" x14ac:dyDescent="0.2">
      <c r="D1597" s="104"/>
      <c r="E1597" s="5" t="s">
        <v>49</v>
      </c>
      <c r="F1597" s="6"/>
      <c r="G1597" s="7">
        <v>13</v>
      </c>
      <c r="H1597" s="8">
        <v>0</v>
      </c>
      <c r="I1597" s="1">
        <v>0</v>
      </c>
      <c r="J1597" s="1">
        <v>0</v>
      </c>
      <c r="K1597" s="1">
        <v>0</v>
      </c>
      <c r="L1597" s="1">
        <v>0</v>
      </c>
      <c r="M1597" s="1">
        <v>0</v>
      </c>
      <c r="N1597" s="1">
        <v>13</v>
      </c>
      <c r="O1597" s="13">
        <v>0</v>
      </c>
    </row>
    <row r="1598" spans="4:15" x14ac:dyDescent="0.2">
      <c r="D1598" s="103" t="s">
        <v>50</v>
      </c>
      <c r="E1598" s="24" t="s">
        <v>35</v>
      </c>
      <c r="F1598" s="22"/>
      <c r="G1598" s="23">
        <v>174</v>
      </c>
      <c r="H1598" s="30">
        <v>3</v>
      </c>
      <c r="I1598" s="4">
        <v>1</v>
      </c>
      <c r="J1598" s="4">
        <v>1</v>
      </c>
      <c r="K1598" s="4">
        <v>2</v>
      </c>
      <c r="L1598" s="4">
        <v>16</v>
      </c>
      <c r="M1598" s="4">
        <v>39</v>
      </c>
      <c r="N1598" s="4">
        <v>112</v>
      </c>
      <c r="O1598" s="34">
        <v>0</v>
      </c>
    </row>
    <row r="1599" spans="4:15" x14ac:dyDescent="0.2">
      <c r="D1599" s="104"/>
      <c r="E1599" s="5" t="s">
        <v>36</v>
      </c>
      <c r="F1599" s="6"/>
      <c r="G1599" s="7">
        <v>233</v>
      </c>
      <c r="H1599" s="8">
        <v>9</v>
      </c>
      <c r="I1599" s="1">
        <v>3</v>
      </c>
      <c r="J1599" s="1">
        <v>11</v>
      </c>
      <c r="K1599" s="1">
        <v>8</v>
      </c>
      <c r="L1599" s="1">
        <v>40</v>
      </c>
      <c r="M1599" s="1">
        <v>59</v>
      </c>
      <c r="N1599" s="1">
        <v>102</v>
      </c>
      <c r="O1599" s="13">
        <v>1</v>
      </c>
    </row>
    <row r="1600" spans="4:15" x14ac:dyDescent="0.2">
      <c r="D1600" s="104"/>
      <c r="E1600" s="5" t="s">
        <v>37</v>
      </c>
      <c r="F1600" s="6"/>
      <c r="G1600" s="7">
        <v>199</v>
      </c>
      <c r="H1600" s="8">
        <v>12</v>
      </c>
      <c r="I1600" s="1">
        <v>0</v>
      </c>
      <c r="J1600" s="1">
        <v>10</v>
      </c>
      <c r="K1600" s="1">
        <v>6</v>
      </c>
      <c r="L1600" s="1">
        <v>28</v>
      </c>
      <c r="M1600" s="1">
        <v>67</v>
      </c>
      <c r="N1600" s="1">
        <v>76</v>
      </c>
      <c r="O1600" s="13">
        <v>0</v>
      </c>
    </row>
    <row r="1601" spans="2:15" x14ac:dyDescent="0.2">
      <c r="D1601" s="104"/>
      <c r="E1601" s="5" t="s">
        <v>38</v>
      </c>
      <c r="F1601" s="6"/>
      <c r="G1601" s="7">
        <v>319</v>
      </c>
      <c r="H1601" s="8">
        <v>19</v>
      </c>
      <c r="I1601" s="1">
        <v>1</v>
      </c>
      <c r="J1601" s="1">
        <v>13</v>
      </c>
      <c r="K1601" s="1">
        <v>9</v>
      </c>
      <c r="L1601" s="1">
        <v>54</v>
      </c>
      <c r="M1601" s="1">
        <v>85</v>
      </c>
      <c r="N1601" s="1">
        <v>138</v>
      </c>
      <c r="O1601" s="13">
        <v>0</v>
      </c>
    </row>
    <row r="1602" spans="2:15" x14ac:dyDescent="0.2">
      <c r="D1602" s="104"/>
      <c r="E1602" s="5" t="s">
        <v>39</v>
      </c>
      <c r="F1602" s="6"/>
      <c r="G1602" s="7">
        <v>269</v>
      </c>
      <c r="H1602" s="8">
        <v>13</v>
      </c>
      <c r="I1602" s="1">
        <v>4</v>
      </c>
      <c r="J1602" s="1">
        <v>9</v>
      </c>
      <c r="K1602" s="1">
        <v>11</v>
      </c>
      <c r="L1602" s="1">
        <v>48</v>
      </c>
      <c r="M1602" s="1">
        <v>60</v>
      </c>
      <c r="N1602" s="1">
        <v>123</v>
      </c>
      <c r="O1602" s="13">
        <v>1</v>
      </c>
    </row>
    <row r="1603" spans="2:15" x14ac:dyDescent="0.2">
      <c r="D1603" s="104"/>
      <c r="E1603" s="5" t="s">
        <v>40</v>
      </c>
      <c r="F1603" s="6"/>
      <c r="G1603" s="7">
        <v>348</v>
      </c>
      <c r="H1603" s="8">
        <v>10</v>
      </c>
      <c r="I1603" s="1">
        <v>9</v>
      </c>
      <c r="J1603" s="1">
        <v>10</v>
      </c>
      <c r="K1603" s="1">
        <v>13</v>
      </c>
      <c r="L1603" s="1">
        <v>57</v>
      </c>
      <c r="M1603" s="1">
        <v>92</v>
      </c>
      <c r="N1603" s="1">
        <v>157</v>
      </c>
      <c r="O1603" s="13">
        <v>0</v>
      </c>
    </row>
    <row r="1604" spans="2:15" x14ac:dyDescent="0.2">
      <c r="D1604" s="104"/>
      <c r="E1604" s="5" t="s">
        <v>41</v>
      </c>
      <c r="F1604" s="6"/>
      <c r="G1604" s="7">
        <v>282</v>
      </c>
      <c r="H1604" s="8">
        <v>9</v>
      </c>
      <c r="I1604" s="1">
        <v>5</v>
      </c>
      <c r="J1604" s="1">
        <v>3</v>
      </c>
      <c r="K1604" s="1">
        <v>7</v>
      </c>
      <c r="L1604" s="1">
        <v>33</v>
      </c>
      <c r="M1604" s="1">
        <v>80</v>
      </c>
      <c r="N1604" s="1">
        <v>144</v>
      </c>
      <c r="O1604" s="13">
        <v>1</v>
      </c>
    </row>
    <row r="1605" spans="2:15" x14ac:dyDescent="0.2">
      <c r="D1605" s="104"/>
      <c r="E1605" s="5" t="s">
        <v>42</v>
      </c>
      <c r="F1605" s="6"/>
      <c r="G1605" s="7">
        <v>242</v>
      </c>
      <c r="H1605" s="8">
        <v>12</v>
      </c>
      <c r="I1605" s="1">
        <v>4</v>
      </c>
      <c r="J1605" s="1">
        <v>1</v>
      </c>
      <c r="K1605" s="1">
        <v>14</v>
      </c>
      <c r="L1605" s="1">
        <v>29</v>
      </c>
      <c r="M1605" s="1">
        <v>68</v>
      </c>
      <c r="N1605" s="1">
        <v>112</v>
      </c>
      <c r="O1605" s="13">
        <v>2</v>
      </c>
    </row>
    <row r="1606" spans="2:15" x14ac:dyDescent="0.2">
      <c r="D1606" s="104"/>
      <c r="E1606" s="5" t="s">
        <v>43</v>
      </c>
      <c r="F1606" s="6"/>
      <c r="G1606" s="7">
        <v>263</v>
      </c>
      <c r="H1606" s="8">
        <v>13</v>
      </c>
      <c r="I1606" s="1">
        <v>2</v>
      </c>
      <c r="J1606" s="1">
        <v>2</v>
      </c>
      <c r="K1606" s="1">
        <v>12</v>
      </c>
      <c r="L1606" s="1">
        <v>28</v>
      </c>
      <c r="M1606" s="1">
        <v>66</v>
      </c>
      <c r="N1606" s="1">
        <v>140</v>
      </c>
      <c r="O1606" s="13">
        <v>0</v>
      </c>
    </row>
    <row r="1607" spans="2:15" x14ac:dyDescent="0.2">
      <c r="D1607" s="104"/>
      <c r="E1607" s="5" t="s">
        <v>44</v>
      </c>
      <c r="F1607" s="6"/>
      <c r="G1607" s="7">
        <v>364</v>
      </c>
      <c r="H1607" s="8">
        <v>9</v>
      </c>
      <c r="I1607" s="1">
        <v>9</v>
      </c>
      <c r="J1607" s="1">
        <v>3</v>
      </c>
      <c r="K1607" s="1">
        <v>18</v>
      </c>
      <c r="L1607" s="1">
        <v>9</v>
      </c>
      <c r="M1607" s="1">
        <v>106</v>
      </c>
      <c r="N1607" s="1">
        <v>209</v>
      </c>
      <c r="O1607" s="13">
        <v>1</v>
      </c>
    </row>
    <row r="1608" spans="2:15" x14ac:dyDescent="0.2">
      <c r="D1608" s="104"/>
      <c r="E1608" s="5" t="s">
        <v>45</v>
      </c>
      <c r="F1608" s="6"/>
      <c r="G1608" s="7">
        <v>324</v>
      </c>
      <c r="H1608" s="8">
        <v>4</v>
      </c>
      <c r="I1608" s="1">
        <v>4</v>
      </c>
      <c r="J1608" s="1">
        <v>2</v>
      </c>
      <c r="K1608" s="1">
        <v>11</v>
      </c>
      <c r="L1608" s="1">
        <v>16</v>
      </c>
      <c r="M1608" s="1">
        <v>77</v>
      </c>
      <c r="N1608" s="1">
        <v>210</v>
      </c>
      <c r="O1608" s="13">
        <v>0</v>
      </c>
    </row>
    <row r="1609" spans="2:15" x14ac:dyDescent="0.2">
      <c r="D1609" s="104"/>
      <c r="E1609" s="5" t="s">
        <v>46</v>
      </c>
      <c r="F1609" s="6"/>
      <c r="G1609" s="7">
        <v>192</v>
      </c>
      <c r="H1609" s="8">
        <v>2</v>
      </c>
      <c r="I1609" s="1">
        <v>3</v>
      </c>
      <c r="J1609" s="1">
        <v>0</v>
      </c>
      <c r="K1609" s="1">
        <v>4</v>
      </c>
      <c r="L1609" s="1">
        <v>2</v>
      </c>
      <c r="M1609" s="1">
        <v>32</v>
      </c>
      <c r="N1609" s="1">
        <v>148</v>
      </c>
      <c r="O1609" s="13">
        <v>1</v>
      </c>
    </row>
    <row r="1610" spans="2:15" x14ac:dyDescent="0.2">
      <c r="D1610" s="104"/>
      <c r="E1610" s="5" t="s">
        <v>47</v>
      </c>
      <c r="F1610" s="6"/>
      <c r="G1610" s="7">
        <v>288</v>
      </c>
      <c r="H1610" s="8">
        <v>5</v>
      </c>
      <c r="I1610" s="1">
        <v>4</v>
      </c>
      <c r="J1610" s="1">
        <v>0</v>
      </c>
      <c r="K1610" s="1">
        <v>2</v>
      </c>
      <c r="L1610" s="1">
        <v>2</v>
      </c>
      <c r="M1610" s="1">
        <v>45</v>
      </c>
      <c r="N1610" s="1">
        <v>230</v>
      </c>
      <c r="O1610" s="13">
        <v>0</v>
      </c>
    </row>
    <row r="1611" spans="2:15" x14ac:dyDescent="0.2">
      <c r="D1611" s="104"/>
      <c r="E1611" s="5" t="s">
        <v>48</v>
      </c>
      <c r="F1611" s="6"/>
      <c r="G1611" s="7">
        <v>114</v>
      </c>
      <c r="H1611" s="8">
        <v>0</v>
      </c>
      <c r="I1611" s="1">
        <v>3</v>
      </c>
      <c r="J1611" s="1">
        <v>1</v>
      </c>
      <c r="K1611" s="1">
        <v>2</v>
      </c>
      <c r="L1611" s="1">
        <v>0</v>
      </c>
      <c r="M1611" s="1">
        <v>11</v>
      </c>
      <c r="N1611" s="1">
        <v>95</v>
      </c>
      <c r="O1611" s="13">
        <v>2</v>
      </c>
    </row>
    <row r="1612" spans="2:15" x14ac:dyDescent="0.2">
      <c r="D1612" s="105"/>
      <c r="E1612" s="55" t="s">
        <v>49</v>
      </c>
      <c r="F1612" s="58"/>
      <c r="G1612" s="53">
        <v>30</v>
      </c>
      <c r="H1612" s="66">
        <v>0</v>
      </c>
      <c r="I1612" s="26">
        <v>0</v>
      </c>
      <c r="J1612" s="26">
        <v>0</v>
      </c>
      <c r="K1612" s="26">
        <v>0</v>
      </c>
      <c r="L1612" s="26">
        <v>0</v>
      </c>
      <c r="M1612" s="26">
        <v>2</v>
      </c>
      <c r="N1612" s="26">
        <v>28</v>
      </c>
      <c r="O1612" s="70">
        <v>0</v>
      </c>
    </row>
    <row r="1614" spans="2:15" x14ac:dyDescent="0.2">
      <c r="B1614" s="47" t="str">
        <f xml:space="preserve"> HYPERLINK("#'目次'!B42", "[36]")</f>
        <v>[36]</v>
      </c>
      <c r="C1614" s="31" t="s">
        <v>347</v>
      </c>
    </row>
    <row r="1615" spans="2:15" x14ac:dyDescent="0.2">
      <c r="C1615" s="89" t="s">
        <v>348</v>
      </c>
    </row>
    <row r="1617" spans="3:17" x14ac:dyDescent="0.2">
      <c r="C1617" s="31" t="s">
        <v>13</v>
      </c>
    </row>
    <row r="1618" spans="3:17" ht="36" x14ac:dyDescent="0.2">
      <c r="D1618" s="99"/>
      <c r="E1618" s="100"/>
      <c r="F1618" s="100"/>
      <c r="G1618" s="41" t="s">
        <v>14</v>
      </c>
      <c r="H1618" s="42" t="s">
        <v>288</v>
      </c>
      <c r="I1618" s="16" t="s">
        <v>289</v>
      </c>
      <c r="J1618" s="16" t="s">
        <v>290</v>
      </c>
      <c r="K1618" s="16" t="s">
        <v>291</v>
      </c>
      <c r="L1618" s="16" t="s">
        <v>292</v>
      </c>
      <c r="M1618" s="16" t="s">
        <v>293</v>
      </c>
      <c r="N1618" s="16" t="s">
        <v>294</v>
      </c>
      <c r="O1618" s="16" t="s">
        <v>24</v>
      </c>
      <c r="P1618" s="16" t="s">
        <v>67</v>
      </c>
      <c r="Q1618" s="46" t="s">
        <v>68</v>
      </c>
    </row>
    <row r="1619" spans="3:17" x14ac:dyDescent="0.2">
      <c r="D1619" s="101"/>
      <c r="E1619" s="102"/>
      <c r="F1619" s="102"/>
      <c r="G1619" s="44"/>
      <c r="H1619" s="48"/>
      <c r="I1619" s="17"/>
      <c r="J1619" s="17"/>
      <c r="K1619" s="17"/>
      <c r="L1619" s="17"/>
      <c r="M1619" s="17"/>
      <c r="N1619" s="17"/>
      <c r="O1619" s="17"/>
      <c r="P1619" s="17"/>
      <c r="Q1619" s="43"/>
    </row>
    <row r="1620" spans="3:17" x14ac:dyDescent="0.2">
      <c r="D1620" s="52"/>
      <c r="E1620" s="59" t="s">
        <v>14</v>
      </c>
      <c r="F1620" s="54"/>
      <c r="G1620" s="45">
        <v>265</v>
      </c>
      <c r="H1620" s="20">
        <v>65</v>
      </c>
      <c r="I1620" s="20">
        <v>28</v>
      </c>
      <c r="J1620" s="20">
        <v>39</v>
      </c>
      <c r="K1620" s="20">
        <v>27</v>
      </c>
      <c r="L1620" s="20">
        <v>56</v>
      </c>
      <c r="M1620" s="20">
        <v>12</v>
      </c>
      <c r="N1620" s="20">
        <v>0</v>
      </c>
      <c r="O1620" s="20">
        <v>38</v>
      </c>
      <c r="P1620" s="25">
        <v>47.879735682819003</v>
      </c>
      <c r="Q1620" s="63">
        <v>47.638775103084001</v>
      </c>
    </row>
    <row r="1621" spans="3:17" x14ac:dyDescent="0.2">
      <c r="D1621" s="103" t="s">
        <v>25</v>
      </c>
      <c r="E1621" s="24" t="s">
        <v>26</v>
      </c>
      <c r="F1621" s="22"/>
      <c r="G1621" s="23">
        <v>35</v>
      </c>
      <c r="H1621" s="30">
        <v>7</v>
      </c>
      <c r="I1621" s="4">
        <v>3</v>
      </c>
      <c r="J1621" s="4">
        <v>7</v>
      </c>
      <c r="K1621" s="4">
        <v>5</v>
      </c>
      <c r="L1621" s="4">
        <v>7</v>
      </c>
      <c r="M1621" s="4">
        <v>1</v>
      </c>
      <c r="N1621" s="4">
        <v>0</v>
      </c>
      <c r="O1621" s="4">
        <v>5</v>
      </c>
      <c r="P1621" s="19">
        <v>49.35</v>
      </c>
      <c r="Q1621" s="51">
        <v>43.876559801333997</v>
      </c>
    </row>
    <row r="1622" spans="3:17" x14ac:dyDescent="0.2">
      <c r="D1622" s="104"/>
      <c r="E1622" s="5" t="s">
        <v>27</v>
      </c>
      <c r="F1622" s="6"/>
      <c r="G1622" s="7">
        <v>46</v>
      </c>
      <c r="H1622" s="8">
        <v>17</v>
      </c>
      <c r="I1622" s="1">
        <v>5</v>
      </c>
      <c r="J1622" s="1">
        <v>4</v>
      </c>
      <c r="K1622" s="1">
        <v>3</v>
      </c>
      <c r="L1622" s="1">
        <v>11</v>
      </c>
      <c r="M1622" s="1">
        <v>2</v>
      </c>
      <c r="N1622" s="1">
        <v>0</v>
      </c>
      <c r="O1622" s="1">
        <v>4</v>
      </c>
      <c r="P1622" s="14">
        <v>42.904761904761997</v>
      </c>
      <c r="Q1622" s="29">
        <v>49.039735843598997</v>
      </c>
    </row>
    <row r="1623" spans="3:17" x14ac:dyDescent="0.2">
      <c r="D1623" s="104"/>
      <c r="E1623" s="5" t="s">
        <v>28</v>
      </c>
      <c r="F1623" s="6"/>
      <c r="G1623" s="7">
        <v>37</v>
      </c>
      <c r="H1623" s="8">
        <v>11</v>
      </c>
      <c r="I1623" s="1">
        <v>4</v>
      </c>
      <c r="J1623" s="1">
        <v>4</v>
      </c>
      <c r="K1623" s="1">
        <v>6</v>
      </c>
      <c r="L1623" s="1">
        <v>7</v>
      </c>
      <c r="M1623" s="1">
        <v>0</v>
      </c>
      <c r="N1623" s="1">
        <v>0</v>
      </c>
      <c r="O1623" s="1">
        <v>5</v>
      </c>
      <c r="P1623" s="14">
        <v>39.568750000000001</v>
      </c>
      <c r="Q1623" s="29">
        <v>40.176014591265002</v>
      </c>
    </row>
    <row r="1624" spans="3:17" x14ac:dyDescent="0.2">
      <c r="D1624" s="104"/>
      <c r="E1624" s="5" t="s">
        <v>29</v>
      </c>
      <c r="F1624" s="6"/>
      <c r="G1624" s="7">
        <v>36</v>
      </c>
      <c r="H1624" s="8">
        <v>12</v>
      </c>
      <c r="I1624" s="1">
        <v>4</v>
      </c>
      <c r="J1624" s="1">
        <v>5</v>
      </c>
      <c r="K1624" s="1">
        <v>1</v>
      </c>
      <c r="L1624" s="1">
        <v>8</v>
      </c>
      <c r="M1624" s="1">
        <v>1</v>
      </c>
      <c r="N1624" s="1">
        <v>0</v>
      </c>
      <c r="O1624" s="1">
        <v>5</v>
      </c>
      <c r="P1624" s="14">
        <v>40.548387096774</v>
      </c>
      <c r="Q1624" s="29">
        <v>46.930861095925003</v>
      </c>
    </row>
    <row r="1625" spans="3:17" x14ac:dyDescent="0.2">
      <c r="D1625" s="104"/>
      <c r="E1625" s="5" t="s">
        <v>30</v>
      </c>
      <c r="F1625" s="6"/>
      <c r="G1625" s="7">
        <v>31</v>
      </c>
      <c r="H1625" s="8">
        <v>10</v>
      </c>
      <c r="I1625" s="1">
        <v>4</v>
      </c>
      <c r="J1625" s="1">
        <v>3</v>
      </c>
      <c r="K1625" s="1">
        <v>5</v>
      </c>
      <c r="L1625" s="1">
        <v>3</v>
      </c>
      <c r="M1625" s="1">
        <v>4</v>
      </c>
      <c r="N1625" s="1">
        <v>0</v>
      </c>
      <c r="O1625" s="1">
        <v>2</v>
      </c>
      <c r="P1625" s="14">
        <v>48.517241379310001</v>
      </c>
      <c r="Q1625" s="29">
        <v>55.222041257689</v>
      </c>
    </row>
    <row r="1626" spans="3:17" x14ac:dyDescent="0.2">
      <c r="D1626" s="104"/>
      <c r="E1626" s="5" t="s">
        <v>31</v>
      </c>
      <c r="F1626" s="6"/>
      <c r="G1626" s="7">
        <v>41</v>
      </c>
      <c r="H1626" s="8">
        <v>4</v>
      </c>
      <c r="I1626" s="1">
        <v>6</v>
      </c>
      <c r="J1626" s="1">
        <v>10</v>
      </c>
      <c r="K1626" s="1">
        <v>6</v>
      </c>
      <c r="L1626" s="1">
        <v>8</v>
      </c>
      <c r="M1626" s="1">
        <v>0</v>
      </c>
      <c r="N1626" s="1">
        <v>0</v>
      </c>
      <c r="O1626" s="1">
        <v>7</v>
      </c>
      <c r="P1626" s="14">
        <v>44.352941176470999</v>
      </c>
      <c r="Q1626" s="29">
        <v>37.018185000905</v>
      </c>
    </row>
    <row r="1627" spans="3:17" x14ac:dyDescent="0.2">
      <c r="D1627" s="104"/>
      <c r="E1627" s="5" t="s">
        <v>32</v>
      </c>
      <c r="F1627" s="6"/>
      <c r="G1627" s="7">
        <v>13</v>
      </c>
      <c r="H1627" s="8">
        <v>2</v>
      </c>
      <c r="I1627" s="1">
        <v>1</v>
      </c>
      <c r="J1627" s="1">
        <v>4</v>
      </c>
      <c r="K1627" s="1">
        <v>0</v>
      </c>
      <c r="L1627" s="1">
        <v>4</v>
      </c>
      <c r="M1627" s="1">
        <v>2</v>
      </c>
      <c r="N1627" s="1">
        <v>0</v>
      </c>
      <c r="O1627" s="1">
        <v>0</v>
      </c>
      <c r="P1627" s="14">
        <v>67.307692307691994</v>
      </c>
      <c r="Q1627" s="29">
        <v>54.220893808972001</v>
      </c>
    </row>
    <row r="1628" spans="3:17" x14ac:dyDescent="0.2">
      <c r="D1628" s="104"/>
      <c r="E1628" s="5" t="s">
        <v>33</v>
      </c>
      <c r="F1628" s="6"/>
      <c r="G1628" s="7">
        <v>9</v>
      </c>
      <c r="H1628" s="8">
        <v>0</v>
      </c>
      <c r="I1628" s="1">
        <v>0</v>
      </c>
      <c r="J1628" s="1">
        <v>2</v>
      </c>
      <c r="K1628" s="1">
        <v>0</v>
      </c>
      <c r="L1628" s="1">
        <v>3</v>
      </c>
      <c r="M1628" s="1">
        <v>2</v>
      </c>
      <c r="N1628" s="1">
        <v>0</v>
      </c>
      <c r="O1628" s="1">
        <v>2</v>
      </c>
      <c r="P1628" s="14">
        <v>100.71428571428601</v>
      </c>
      <c r="Q1628" s="29">
        <v>45.389471043763997</v>
      </c>
    </row>
    <row r="1629" spans="3:17" x14ac:dyDescent="0.2">
      <c r="D1629" s="103" t="s">
        <v>34</v>
      </c>
      <c r="E1629" s="24" t="s">
        <v>35</v>
      </c>
      <c r="F1629" s="22"/>
      <c r="G1629" s="23">
        <v>5</v>
      </c>
      <c r="H1629" s="30">
        <v>2</v>
      </c>
      <c r="I1629" s="4">
        <v>3</v>
      </c>
      <c r="J1629" s="4">
        <v>0</v>
      </c>
      <c r="K1629" s="4">
        <v>0</v>
      </c>
      <c r="L1629" s="4">
        <v>0</v>
      </c>
      <c r="M1629" s="4">
        <v>0</v>
      </c>
      <c r="N1629" s="4">
        <v>0</v>
      </c>
      <c r="O1629" s="4">
        <v>0</v>
      </c>
      <c r="P1629" s="19">
        <v>8.4</v>
      </c>
      <c r="Q1629" s="51">
        <v>6.3118935352239998</v>
      </c>
    </row>
    <row r="1630" spans="3:17" x14ac:dyDescent="0.2">
      <c r="D1630" s="104"/>
      <c r="E1630" s="5" t="s">
        <v>36</v>
      </c>
      <c r="F1630" s="6"/>
      <c r="G1630" s="7">
        <v>12</v>
      </c>
      <c r="H1630" s="8">
        <v>6</v>
      </c>
      <c r="I1630" s="1">
        <v>2</v>
      </c>
      <c r="J1630" s="1">
        <v>1</v>
      </c>
      <c r="K1630" s="1">
        <v>1</v>
      </c>
      <c r="L1630" s="1">
        <v>1</v>
      </c>
      <c r="M1630" s="1">
        <v>0</v>
      </c>
      <c r="N1630" s="1">
        <v>0</v>
      </c>
      <c r="O1630" s="1">
        <v>1</v>
      </c>
      <c r="P1630" s="14">
        <v>20.272727272727</v>
      </c>
      <c r="Q1630" s="29">
        <v>34.404256895941998</v>
      </c>
    </row>
    <row r="1631" spans="3:17" x14ac:dyDescent="0.2">
      <c r="D1631" s="104"/>
      <c r="E1631" s="5" t="s">
        <v>37</v>
      </c>
      <c r="F1631" s="6"/>
      <c r="G1631" s="7">
        <v>14</v>
      </c>
      <c r="H1631" s="8">
        <v>2</v>
      </c>
      <c r="I1631" s="1">
        <v>1</v>
      </c>
      <c r="J1631" s="1">
        <v>4</v>
      </c>
      <c r="K1631" s="1">
        <v>0</v>
      </c>
      <c r="L1631" s="1">
        <v>3</v>
      </c>
      <c r="M1631" s="1">
        <v>0</v>
      </c>
      <c r="N1631" s="1">
        <v>0</v>
      </c>
      <c r="O1631" s="1">
        <v>4</v>
      </c>
      <c r="P1631" s="14">
        <v>47.6</v>
      </c>
      <c r="Q1631" s="29">
        <v>44.851309902833002</v>
      </c>
    </row>
    <row r="1632" spans="3:17" x14ac:dyDescent="0.2">
      <c r="D1632" s="104"/>
      <c r="E1632" s="5" t="s">
        <v>38</v>
      </c>
      <c r="F1632" s="6"/>
      <c r="G1632" s="7">
        <v>18</v>
      </c>
      <c r="H1632" s="8">
        <v>4</v>
      </c>
      <c r="I1632" s="1">
        <v>3</v>
      </c>
      <c r="J1632" s="1">
        <v>5</v>
      </c>
      <c r="K1632" s="1">
        <v>3</v>
      </c>
      <c r="L1632" s="1">
        <v>1</v>
      </c>
      <c r="M1632" s="1">
        <v>2</v>
      </c>
      <c r="N1632" s="1">
        <v>0</v>
      </c>
      <c r="O1632" s="1">
        <v>0</v>
      </c>
      <c r="P1632" s="14">
        <v>42.75</v>
      </c>
      <c r="Q1632" s="29">
        <v>46.756535490893</v>
      </c>
    </row>
    <row r="1633" spans="4:17" x14ac:dyDescent="0.2">
      <c r="D1633" s="104"/>
      <c r="E1633" s="5" t="s">
        <v>39</v>
      </c>
      <c r="F1633" s="6"/>
      <c r="G1633" s="7">
        <v>20</v>
      </c>
      <c r="H1633" s="8">
        <v>4</v>
      </c>
      <c r="I1633" s="1">
        <v>3</v>
      </c>
      <c r="J1633" s="1">
        <v>3</v>
      </c>
      <c r="K1633" s="1">
        <v>3</v>
      </c>
      <c r="L1633" s="1">
        <v>1</v>
      </c>
      <c r="M1633" s="1">
        <v>2</v>
      </c>
      <c r="N1633" s="1">
        <v>0</v>
      </c>
      <c r="O1633" s="1">
        <v>4</v>
      </c>
      <c r="P1633" s="14">
        <v>44.3125</v>
      </c>
      <c r="Q1633" s="29">
        <v>49.337762857167</v>
      </c>
    </row>
    <row r="1634" spans="4:17" x14ac:dyDescent="0.2">
      <c r="D1634" s="104"/>
      <c r="E1634" s="5" t="s">
        <v>40</v>
      </c>
      <c r="F1634" s="6"/>
      <c r="G1634" s="7">
        <v>8</v>
      </c>
      <c r="H1634" s="8">
        <v>2</v>
      </c>
      <c r="I1634" s="1">
        <v>0</v>
      </c>
      <c r="J1634" s="1">
        <v>2</v>
      </c>
      <c r="K1634" s="1">
        <v>0</v>
      </c>
      <c r="L1634" s="1">
        <v>4</v>
      </c>
      <c r="M1634" s="1">
        <v>0</v>
      </c>
      <c r="N1634" s="1">
        <v>0</v>
      </c>
      <c r="O1634" s="1">
        <v>0</v>
      </c>
      <c r="P1634" s="14">
        <v>57.875</v>
      </c>
      <c r="Q1634" s="29">
        <v>47.969879872687002</v>
      </c>
    </row>
    <row r="1635" spans="4:17" x14ac:dyDescent="0.2">
      <c r="D1635" s="104"/>
      <c r="E1635" s="5" t="s">
        <v>41</v>
      </c>
      <c r="F1635" s="6"/>
      <c r="G1635" s="7">
        <v>8</v>
      </c>
      <c r="H1635" s="8">
        <v>0</v>
      </c>
      <c r="I1635" s="1">
        <v>0</v>
      </c>
      <c r="J1635" s="1">
        <v>2</v>
      </c>
      <c r="K1635" s="1">
        <v>1</v>
      </c>
      <c r="L1635" s="1">
        <v>2</v>
      </c>
      <c r="M1635" s="1">
        <v>0</v>
      </c>
      <c r="N1635" s="1">
        <v>0</v>
      </c>
      <c r="O1635" s="1">
        <v>3</v>
      </c>
      <c r="P1635" s="14">
        <v>73</v>
      </c>
      <c r="Q1635" s="29">
        <v>26</v>
      </c>
    </row>
    <row r="1636" spans="4:17" x14ac:dyDescent="0.2">
      <c r="D1636" s="104"/>
      <c r="E1636" s="5" t="s">
        <v>42</v>
      </c>
      <c r="F1636" s="6"/>
      <c r="G1636" s="7">
        <v>10</v>
      </c>
      <c r="H1636" s="8">
        <v>4</v>
      </c>
      <c r="I1636" s="1">
        <v>1</v>
      </c>
      <c r="J1636" s="1">
        <v>2</v>
      </c>
      <c r="K1636" s="1">
        <v>0</v>
      </c>
      <c r="L1636" s="1">
        <v>2</v>
      </c>
      <c r="M1636" s="1">
        <v>1</v>
      </c>
      <c r="N1636" s="1">
        <v>0</v>
      </c>
      <c r="O1636" s="1">
        <v>0</v>
      </c>
      <c r="P1636" s="14">
        <v>42.35</v>
      </c>
      <c r="Q1636" s="29">
        <v>51.641093133279</v>
      </c>
    </row>
    <row r="1637" spans="4:17" x14ac:dyDescent="0.2">
      <c r="D1637" s="104"/>
      <c r="E1637" s="5" t="s">
        <v>43</v>
      </c>
      <c r="F1637" s="6"/>
      <c r="G1637" s="7">
        <v>11</v>
      </c>
      <c r="H1637" s="8">
        <v>3</v>
      </c>
      <c r="I1637" s="1">
        <v>0</v>
      </c>
      <c r="J1637" s="1">
        <v>1</v>
      </c>
      <c r="K1637" s="1">
        <v>1</v>
      </c>
      <c r="L1637" s="1">
        <v>6</v>
      </c>
      <c r="M1637" s="1">
        <v>0</v>
      </c>
      <c r="N1637" s="1">
        <v>0</v>
      </c>
      <c r="O1637" s="1">
        <v>0</v>
      </c>
      <c r="P1637" s="14">
        <v>63</v>
      </c>
      <c r="Q1637" s="29">
        <v>43.530553533225998</v>
      </c>
    </row>
    <row r="1638" spans="4:17" x14ac:dyDescent="0.2">
      <c r="D1638" s="104"/>
      <c r="E1638" s="5" t="s">
        <v>44</v>
      </c>
      <c r="F1638" s="6"/>
      <c r="G1638" s="7">
        <v>14</v>
      </c>
      <c r="H1638" s="8">
        <v>2</v>
      </c>
      <c r="I1638" s="1">
        <v>0</v>
      </c>
      <c r="J1638" s="1">
        <v>3</v>
      </c>
      <c r="K1638" s="1">
        <v>3</v>
      </c>
      <c r="L1638" s="1">
        <v>2</v>
      </c>
      <c r="M1638" s="1">
        <v>0</v>
      </c>
      <c r="N1638" s="1">
        <v>0</v>
      </c>
      <c r="O1638" s="1">
        <v>4</v>
      </c>
      <c r="P1638" s="14">
        <v>50</v>
      </c>
      <c r="Q1638" s="29">
        <v>38.165429383147</v>
      </c>
    </row>
    <row r="1639" spans="4:17" x14ac:dyDescent="0.2">
      <c r="D1639" s="104"/>
      <c r="E1639" s="5" t="s">
        <v>45</v>
      </c>
      <c r="F1639" s="6"/>
      <c r="G1639" s="7">
        <v>13</v>
      </c>
      <c r="H1639" s="8">
        <v>1</v>
      </c>
      <c r="I1639" s="1">
        <v>1</v>
      </c>
      <c r="J1639" s="1">
        <v>0</v>
      </c>
      <c r="K1639" s="1">
        <v>1</v>
      </c>
      <c r="L1639" s="1">
        <v>6</v>
      </c>
      <c r="M1639" s="1">
        <v>0</v>
      </c>
      <c r="N1639" s="1">
        <v>0</v>
      </c>
      <c r="O1639" s="1">
        <v>4</v>
      </c>
      <c r="P1639" s="14">
        <v>75.888888888888999</v>
      </c>
      <c r="Q1639" s="29">
        <v>41.064838824161001</v>
      </c>
    </row>
    <row r="1640" spans="4:17" x14ac:dyDescent="0.2">
      <c r="D1640" s="104"/>
      <c r="E1640" s="5" t="s">
        <v>46</v>
      </c>
      <c r="F1640" s="6"/>
      <c r="G1640" s="7">
        <v>4</v>
      </c>
      <c r="H1640" s="8">
        <v>2</v>
      </c>
      <c r="I1640" s="1">
        <v>0</v>
      </c>
      <c r="J1640" s="1">
        <v>0</v>
      </c>
      <c r="K1640" s="1">
        <v>0</v>
      </c>
      <c r="L1640" s="1">
        <v>2</v>
      </c>
      <c r="M1640" s="1">
        <v>0</v>
      </c>
      <c r="N1640" s="1">
        <v>0</v>
      </c>
      <c r="O1640" s="1">
        <v>0</v>
      </c>
      <c r="P1640" s="14">
        <v>50.75</v>
      </c>
      <c r="Q1640" s="29">
        <v>49.251269019184001</v>
      </c>
    </row>
    <row r="1641" spans="4:17" x14ac:dyDescent="0.2">
      <c r="D1641" s="104"/>
      <c r="E1641" s="5" t="s">
        <v>47</v>
      </c>
      <c r="F1641" s="6"/>
      <c r="G1641" s="7">
        <v>7</v>
      </c>
      <c r="H1641" s="8">
        <v>0</v>
      </c>
      <c r="I1641" s="1">
        <v>0</v>
      </c>
      <c r="J1641" s="1">
        <v>0</v>
      </c>
      <c r="K1641" s="1">
        <v>0</v>
      </c>
      <c r="L1641" s="1">
        <v>4</v>
      </c>
      <c r="M1641" s="1">
        <v>1</v>
      </c>
      <c r="N1641" s="1">
        <v>0</v>
      </c>
      <c r="O1641" s="1">
        <v>2</v>
      </c>
      <c r="P1641" s="14">
        <v>112</v>
      </c>
      <c r="Q1641" s="29">
        <v>24</v>
      </c>
    </row>
    <row r="1642" spans="4:17" x14ac:dyDescent="0.2">
      <c r="D1642" s="104"/>
      <c r="E1642" s="5" t="s">
        <v>48</v>
      </c>
      <c r="F1642" s="6"/>
      <c r="G1642" s="7">
        <v>1</v>
      </c>
      <c r="H1642" s="8">
        <v>1</v>
      </c>
      <c r="I1642" s="1">
        <v>0</v>
      </c>
      <c r="J1642" s="1">
        <v>0</v>
      </c>
      <c r="K1642" s="1">
        <v>0</v>
      </c>
      <c r="L1642" s="1">
        <v>0</v>
      </c>
      <c r="M1642" s="1">
        <v>0</v>
      </c>
      <c r="N1642" s="1">
        <v>0</v>
      </c>
      <c r="O1642" s="1">
        <v>0</v>
      </c>
      <c r="P1642" s="14">
        <v>1</v>
      </c>
      <c r="Q1642" s="29">
        <v>0</v>
      </c>
    </row>
    <row r="1643" spans="4:17" x14ac:dyDescent="0.2">
      <c r="D1643" s="104"/>
      <c r="E1643" s="5" t="s">
        <v>49</v>
      </c>
      <c r="F1643" s="6"/>
      <c r="G1643" s="7">
        <v>0</v>
      </c>
      <c r="H1643" s="8">
        <v>0</v>
      </c>
      <c r="I1643" s="1">
        <v>0</v>
      </c>
      <c r="J1643" s="1">
        <v>0</v>
      </c>
      <c r="K1643" s="1">
        <v>0</v>
      </c>
      <c r="L1643" s="1">
        <v>0</v>
      </c>
      <c r="M1643" s="1">
        <v>0</v>
      </c>
      <c r="N1643" s="1">
        <v>0</v>
      </c>
      <c r="O1643" s="1">
        <v>0</v>
      </c>
      <c r="P1643" s="18">
        <v>0</v>
      </c>
      <c r="Q1643" s="32">
        <v>0</v>
      </c>
    </row>
    <row r="1644" spans="4:17" x14ac:dyDescent="0.2">
      <c r="D1644" s="103" t="s">
        <v>50</v>
      </c>
      <c r="E1644" s="24" t="s">
        <v>35</v>
      </c>
      <c r="F1644" s="22"/>
      <c r="G1644" s="23">
        <v>3</v>
      </c>
      <c r="H1644" s="30">
        <v>1</v>
      </c>
      <c r="I1644" s="4">
        <v>1</v>
      </c>
      <c r="J1644" s="4">
        <v>0</v>
      </c>
      <c r="K1644" s="4">
        <v>1</v>
      </c>
      <c r="L1644" s="4">
        <v>0</v>
      </c>
      <c r="M1644" s="4">
        <v>0</v>
      </c>
      <c r="N1644" s="4">
        <v>0</v>
      </c>
      <c r="O1644" s="4">
        <v>0</v>
      </c>
      <c r="P1644" s="19">
        <v>22.333333333333002</v>
      </c>
      <c r="Q1644" s="51">
        <v>20.072092289766001</v>
      </c>
    </row>
    <row r="1645" spans="4:17" x14ac:dyDescent="0.2">
      <c r="D1645" s="104"/>
      <c r="E1645" s="5" t="s">
        <v>36</v>
      </c>
      <c r="F1645" s="6"/>
      <c r="G1645" s="7">
        <v>9</v>
      </c>
      <c r="H1645" s="8">
        <v>5</v>
      </c>
      <c r="I1645" s="1">
        <v>1</v>
      </c>
      <c r="J1645" s="1">
        <v>1</v>
      </c>
      <c r="K1645" s="1">
        <v>1</v>
      </c>
      <c r="L1645" s="1">
        <v>0</v>
      </c>
      <c r="M1645" s="1">
        <v>0</v>
      </c>
      <c r="N1645" s="1">
        <v>0</v>
      </c>
      <c r="O1645" s="1">
        <v>1</v>
      </c>
      <c r="P1645" s="14">
        <v>15.625</v>
      </c>
      <c r="Q1645" s="29">
        <v>22.382680246119001</v>
      </c>
    </row>
    <row r="1646" spans="4:17" x14ac:dyDescent="0.2">
      <c r="D1646" s="104"/>
      <c r="E1646" s="5" t="s">
        <v>37</v>
      </c>
      <c r="F1646" s="6"/>
      <c r="G1646" s="7">
        <v>12</v>
      </c>
      <c r="H1646" s="8">
        <v>4</v>
      </c>
      <c r="I1646" s="1">
        <v>2</v>
      </c>
      <c r="J1646" s="1">
        <v>0</v>
      </c>
      <c r="K1646" s="1">
        <v>0</v>
      </c>
      <c r="L1646" s="1">
        <v>2</v>
      </c>
      <c r="M1646" s="1">
        <v>1</v>
      </c>
      <c r="N1646" s="1">
        <v>0</v>
      </c>
      <c r="O1646" s="1">
        <v>3</v>
      </c>
      <c r="P1646" s="14">
        <v>44.5</v>
      </c>
      <c r="Q1646" s="29">
        <v>57.080839361578001</v>
      </c>
    </row>
    <row r="1647" spans="4:17" x14ac:dyDescent="0.2">
      <c r="D1647" s="104"/>
      <c r="E1647" s="5" t="s">
        <v>38</v>
      </c>
      <c r="F1647" s="6"/>
      <c r="G1647" s="7">
        <v>19</v>
      </c>
      <c r="H1647" s="8">
        <v>3</v>
      </c>
      <c r="I1647" s="1">
        <v>0</v>
      </c>
      <c r="J1647" s="1">
        <v>5</v>
      </c>
      <c r="K1647" s="1">
        <v>4</v>
      </c>
      <c r="L1647" s="1">
        <v>4</v>
      </c>
      <c r="M1647" s="1">
        <v>1</v>
      </c>
      <c r="N1647" s="1">
        <v>0</v>
      </c>
      <c r="O1647" s="1">
        <v>2</v>
      </c>
      <c r="P1647" s="14">
        <v>58.011764705882001</v>
      </c>
      <c r="Q1647" s="29">
        <v>45.456402931535003</v>
      </c>
    </row>
    <row r="1648" spans="4:17" x14ac:dyDescent="0.2">
      <c r="D1648" s="104"/>
      <c r="E1648" s="5" t="s">
        <v>39</v>
      </c>
      <c r="F1648" s="6"/>
      <c r="G1648" s="7">
        <v>13</v>
      </c>
      <c r="H1648" s="8">
        <v>4</v>
      </c>
      <c r="I1648" s="1">
        <v>2</v>
      </c>
      <c r="J1648" s="1">
        <v>3</v>
      </c>
      <c r="K1648" s="1">
        <v>0</v>
      </c>
      <c r="L1648" s="1">
        <v>1</v>
      </c>
      <c r="M1648" s="1">
        <v>2</v>
      </c>
      <c r="N1648" s="1">
        <v>0</v>
      </c>
      <c r="O1648" s="1">
        <v>1</v>
      </c>
      <c r="P1648" s="14">
        <v>45.208333333333002</v>
      </c>
      <c r="Q1648" s="29">
        <v>57.590312529297996</v>
      </c>
    </row>
    <row r="1649" spans="2:17" x14ac:dyDescent="0.2">
      <c r="D1649" s="104"/>
      <c r="E1649" s="5" t="s">
        <v>40</v>
      </c>
      <c r="F1649" s="6"/>
      <c r="G1649" s="7">
        <v>10</v>
      </c>
      <c r="H1649" s="8">
        <v>4</v>
      </c>
      <c r="I1649" s="1">
        <v>2</v>
      </c>
      <c r="J1649" s="1">
        <v>3</v>
      </c>
      <c r="K1649" s="1">
        <v>0</v>
      </c>
      <c r="L1649" s="1">
        <v>1</v>
      </c>
      <c r="M1649" s="1">
        <v>0</v>
      </c>
      <c r="N1649" s="1">
        <v>0</v>
      </c>
      <c r="O1649" s="1">
        <v>0</v>
      </c>
      <c r="P1649" s="14">
        <v>22</v>
      </c>
      <c r="Q1649" s="29">
        <v>27.903404810165998</v>
      </c>
    </row>
    <row r="1650" spans="2:17" x14ac:dyDescent="0.2">
      <c r="D1650" s="104"/>
      <c r="E1650" s="5" t="s">
        <v>41</v>
      </c>
      <c r="F1650" s="6"/>
      <c r="G1650" s="7">
        <v>9</v>
      </c>
      <c r="H1650" s="8">
        <v>0</v>
      </c>
      <c r="I1650" s="1">
        <v>1</v>
      </c>
      <c r="J1650" s="1">
        <v>3</v>
      </c>
      <c r="K1650" s="1">
        <v>1</v>
      </c>
      <c r="L1650" s="1">
        <v>1</v>
      </c>
      <c r="M1650" s="1">
        <v>0</v>
      </c>
      <c r="N1650" s="1">
        <v>0</v>
      </c>
      <c r="O1650" s="1">
        <v>3</v>
      </c>
      <c r="P1650" s="14">
        <v>41.666666666666998</v>
      </c>
      <c r="Q1650" s="29">
        <v>29.107081994287999</v>
      </c>
    </row>
    <row r="1651" spans="2:17" x14ac:dyDescent="0.2">
      <c r="D1651" s="104"/>
      <c r="E1651" s="5" t="s">
        <v>42</v>
      </c>
      <c r="F1651" s="6"/>
      <c r="G1651" s="7">
        <v>12</v>
      </c>
      <c r="H1651" s="8">
        <v>4</v>
      </c>
      <c r="I1651" s="1">
        <v>2</v>
      </c>
      <c r="J1651" s="1">
        <v>0</v>
      </c>
      <c r="K1651" s="1">
        <v>0</v>
      </c>
      <c r="L1651" s="1">
        <v>3</v>
      </c>
      <c r="M1651" s="1">
        <v>0</v>
      </c>
      <c r="N1651" s="1">
        <v>0</v>
      </c>
      <c r="O1651" s="1">
        <v>3</v>
      </c>
      <c r="P1651" s="14">
        <v>37.166666666666998</v>
      </c>
      <c r="Q1651" s="29">
        <v>44.609416046390997</v>
      </c>
    </row>
    <row r="1652" spans="2:17" x14ac:dyDescent="0.2">
      <c r="D1652" s="104"/>
      <c r="E1652" s="5" t="s">
        <v>43</v>
      </c>
      <c r="F1652" s="6"/>
      <c r="G1652" s="7">
        <v>13</v>
      </c>
      <c r="H1652" s="8">
        <v>2</v>
      </c>
      <c r="I1652" s="1">
        <v>1</v>
      </c>
      <c r="J1652" s="1">
        <v>1</v>
      </c>
      <c r="K1652" s="1">
        <v>4</v>
      </c>
      <c r="L1652" s="1">
        <v>3</v>
      </c>
      <c r="M1652" s="1">
        <v>1</v>
      </c>
      <c r="N1652" s="1">
        <v>0</v>
      </c>
      <c r="O1652" s="1">
        <v>1</v>
      </c>
      <c r="P1652" s="14">
        <v>63.666666666666998</v>
      </c>
      <c r="Q1652" s="29">
        <v>47.931084787316003</v>
      </c>
    </row>
    <row r="1653" spans="2:17" x14ac:dyDescent="0.2">
      <c r="D1653" s="104"/>
      <c r="E1653" s="5" t="s">
        <v>44</v>
      </c>
      <c r="F1653" s="6"/>
      <c r="G1653" s="7">
        <v>9</v>
      </c>
      <c r="H1653" s="8">
        <v>2</v>
      </c>
      <c r="I1653" s="1">
        <v>2</v>
      </c>
      <c r="J1653" s="1">
        <v>0</v>
      </c>
      <c r="K1653" s="1">
        <v>1</v>
      </c>
      <c r="L1653" s="1">
        <v>3</v>
      </c>
      <c r="M1653" s="1">
        <v>0</v>
      </c>
      <c r="N1653" s="1">
        <v>0</v>
      </c>
      <c r="O1653" s="1">
        <v>1</v>
      </c>
      <c r="P1653" s="14">
        <v>49.625</v>
      </c>
      <c r="Q1653" s="29">
        <v>46.717067277387997</v>
      </c>
    </row>
    <row r="1654" spans="2:17" x14ac:dyDescent="0.2">
      <c r="D1654" s="104"/>
      <c r="E1654" s="5" t="s">
        <v>45</v>
      </c>
      <c r="F1654" s="6"/>
      <c r="G1654" s="7">
        <v>4</v>
      </c>
      <c r="H1654" s="8">
        <v>2</v>
      </c>
      <c r="I1654" s="1">
        <v>0</v>
      </c>
      <c r="J1654" s="1">
        <v>0</v>
      </c>
      <c r="K1654" s="1">
        <v>0</v>
      </c>
      <c r="L1654" s="1">
        <v>1</v>
      </c>
      <c r="M1654" s="1">
        <v>1</v>
      </c>
      <c r="N1654" s="1">
        <v>0</v>
      </c>
      <c r="O1654" s="1">
        <v>0</v>
      </c>
      <c r="P1654" s="14">
        <v>66</v>
      </c>
      <c r="Q1654" s="29">
        <v>67.424031324149993</v>
      </c>
    </row>
    <row r="1655" spans="2:17" x14ac:dyDescent="0.2">
      <c r="D1655" s="104"/>
      <c r="E1655" s="5" t="s">
        <v>46</v>
      </c>
      <c r="F1655" s="6"/>
      <c r="G1655" s="7">
        <v>2</v>
      </c>
      <c r="H1655" s="8">
        <v>1</v>
      </c>
      <c r="I1655" s="1">
        <v>0</v>
      </c>
      <c r="J1655" s="1">
        <v>0</v>
      </c>
      <c r="K1655" s="1">
        <v>1</v>
      </c>
      <c r="L1655" s="1">
        <v>0</v>
      </c>
      <c r="M1655" s="1">
        <v>0</v>
      </c>
      <c r="N1655" s="1">
        <v>0</v>
      </c>
      <c r="O1655" s="1">
        <v>0</v>
      </c>
      <c r="P1655" s="14">
        <v>25.5</v>
      </c>
      <c r="Q1655" s="29">
        <v>24.5</v>
      </c>
    </row>
    <row r="1656" spans="2:17" x14ac:dyDescent="0.2">
      <c r="D1656" s="104"/>
      <c r="E1656" s="5" t="s">
        <v>47</v>
      </c>
      <c r="F1656" s="6"/>
      <c r="G1656" s="7">
        <v>5</v>
      </c>
      <c r="H1656" s="8">
        <v>0</v>
      </c>
      <c r="I1656" s="1">
        <v>0</v>
      </c>
      <c r="J1656" s="1">
        <v>0</v>
      </c>
      <c r="K1656" s="1">
        <v>1</v>
      </c>
      <c r="L1656" s="1">
        <v>3</v>
      </c>
      <c r="M1656" s="1">
        <v>0</v>
      </c>
      <c r="N1656" s="1">
        <v>0</v>
      </c>
      <c r="O1656" s="1">
        <v>1</v>
      </c>
      <c r="P1656" s="14">
        <v>89</v>
      </c>
      <c r="Q1656" s="29">
        <v>19.052558883258001</v>
      </c>
    </row>
    <row r="1657" spans="2:17" x14ac:dyDescent="0.2">
      <c r="D1657" s="104"/>
      <c r="E1657" s="5" t="s">
        <v>48</v>
      </c>
      <c r="F1657" s="6"/>
      <c r="G1657" s="7">
        <v>0</v>
      </c>
      <c r="H1657" s="8">
        <v>0</v>
      </c>
      <c r="I1657" s="1">
        <v>0</v>
      </c>
      <c r="J1657" s="1">
        <v>0</v>
      </c>
      <c r="K1657" s="1">
        <v>0</v>
      </c>
      <c r="L1657" s="1">
        <v>0</v>
      </c>
      <c r="M1657" s="1">
        <v>0</v>
      </c>
      <c r="N1657" s="1">
        <v>0</v>
      </c>
      <c r="O1657" s="1">
        <v>0</v>
      </c>
      <c r="P1657" s="18">
        <v>0</v>
      </c>
      <c r="Q1657" s="32">
        <v>0</v>
      </c>
    </row>
    <row r="1658" spans="2:17" x14ac:dyDescent="0.2">
      <c r="D1658" s="105"/>
      <c r="E1658" s="55" t="s">
        <v>49</v>
      </c>
      <c r="F1658" s="58"/>
      <c r="G1658" s="53">
        <v>0</v>
      </c>
      <c r="H1658" s="66">
        <v>0</v>
      </c>
      <c r="I1658" s="26">
        <v>0</v>
      </c>
      <c r="J1658" s="26">
        <v>0</v>
      </c>
      <c r="K1658" s="26">
        <v>0</v>
      </c>
      <c r="L1658" s="26">
        <v>0</v>
      </c>
      <c r="M1658" s="26">
        <v>0</v>
      </c>
      <c r="N1658" s="26">
        <v>0</v>
      </c>
      <c r="O1658" s="26">
        <v>0</v>
      </c>
      <c r="P1658" s="35">
        <v>0</v>
      </c>
      <c r="Q1658" s="71">
        <v>0</v>
      </c>
    </row>
    <row r="1660" spans="2:17" x14ac:dyDescent="0.2">
      <c r="B1660" s="47" t="str">
        <f xml:space="preserve"> HYPERLINK("#'目次'!B43", "[37]")</f>
        <v>[37]</v>
      </c>
      <c r="C1660" s="31" t="s">
        <v>352</v>
      </c>
    </row>
    <row r="1663" spans="2:17" x14ac:dyDescent="0.2">
      <c r="C1663" s="31" t="s">
        <v>13</v>
      </c>
    </row>
    <row r="1664" spans="2:17" ht="48" x14ac:dyDescent="0.2">
      <c r="D1664" s="99"/>
      <c r="E1664" s="100"/>
      <c r="F1664" s="100"/>
      <c r="G1664" s="41" t="s">
        <v>14</v>
      </c>
      <c r="H1664" s="42" t="s">
        <v>353</v>
      </c>
      <c r="I1664" s="16" t="s">
        <v>354</v>
      </c>
      <c r="J1664" s="16" t="s">
        <v>257</v>
      </c>
      <c r="K1664" s="46" t="s">
        <v>24</v>
      </c>
    </row>
    <row r="1665" spans="4:11" x14ac:dyDescent="0.2">
      <c r="D1665" s="101"/>
      <c r="E1665" s="102"/>
      <c r="F1665" s="102"/>
      <c r="G1665" s="44"/>
      <c r="H1665" s="48"/>
      <c r="I1665" s="17"/>
      <c r="J1665" s="17"/>
      <c r="K1665" s="43"/>
    </row>
    <row r="1666" spans="4:11" x14ac:dyDescent="0.2">
      <c r="D1666" s="52"/>
      <c r="E1666" s="59" t="s">
        <v>14</v>
      </c>
      <c r="F1666" s="54"/>
      <c r="G1666" s="45">
        <v>7000</v>
      </c>
      <c r="H1666" s="20">
        <v>154</v>
      </c>
      <c r="I1666" s="20">
        <v>545</v>
      </c>
      <c r="J1666" s="20">
        <v>6236</v>
      </c>
      <c r="K1666" s="61">
        <v>65</v>
      </c>
    </row>
    <row r="1667" spans="4:11" x14ac:dyDescent="0.2">
      <c r="D1667" s="103" t="s">
        <v>25</v>
      </c>
      <c r="E1667" s="24" t="s">
        <v>26</v>
      </c>
      <c r="F1667" s="22"/>
      <c r="G1667" s="23">
        <v>1780</v>
      </c>
      <c r="H1667" s="30">
        <v>18</v>
      </c>
      <c r="I1667" s="4">
        <v>101</v>
      </c>
      <c r="J1667" s="4">
        <v>1648</v>
      </c>
      <c r="K1667" s="34">
        <v>13</v>
      </c>
    </row>
    <row r="1668" spans="4:11" x14ac:dyDescent="0.2">
      <c r="D1668" s="104"/>
      <c r="E1668" s="5" t="s">
        <v>27</v>
      </c>
      <c r="F1668" s="6"/>
      <c r="G1668" s="7">
        <v>1328</v>
      </c>
      <c r="H1668" s="8">
        <v>11</v>
      </c>
      <c r="I1668" s="1">
        <v>69</v>
      </c>
      <c r="J1668" s="1">
        <v>1228</v>
      </c>
      <c r="K1668" s="13">
        <v>20</v>
      </c>
    </row>
    <row r="1669" spans="4:11" x14ac:dyDescent="0.2">
      <c r="D1669" s="104"/>
      <c r="E1669" s="5" t="s">
        <v>28</v>
      </c>
      <c r="F1669" s="6"/>
      <c r="G1669" s="7">
        <v>1075</v>
      </c>
      <c r="H1669" s="8">
        <v>16</v>
      </c>
      <c r="I1669" s="1">
        <v>76</v>
      </c>
      <c r="J1669" s="1">
        <v>977</v>
      </c>
      <c r="K1669" s="13">
        <v>6</v>
      </c>
    </row>
    <row r="1670" spans="4:11" x14ac:dyDescent="0.2">
      <c r="D1670" s="104"/>
      <c r="E1670" s="5" t="s">
        <v>29</v>
      </c>
      <c r="F1670" s="6"/>
      <c r="G1670" s="7">
        <v>733</v>
      </c>
      <c r="H1670" s="8">
        <v>20</v>
      </c>
      <c r="I1670" s="1">
        <v>71</v>
      </c>
      <c r="J1670" s="1">
        <v>636</v>
      </c>
      <c r="K1670" s="13">
        <v>6</v>
      </c>
    </row>
    <row r="1671" spans="4:11" x14ac:dyDescent="0.2">
      <c r="D1671" s="104"/>
      <c r="E1671" s="5" t="s">
        <v>30</v>
      </c>
      <c r="F1671" s="6"/>
      <c r="G1671" s="7">
        <v>619</v>
      </c>
      <c r="H1671" s="8">
        <v>25</v>
      </c>
      <c r="I1671" s="1">
        <v>68</v>
      </c>
      <c r="J1671" s="1">
        <v>522</v>
      </c>
      <c r="K1671" s="13">
        <v>4</v>
      </c>
    </row>
    <row r="1672" spans="4:11" x14ac:dyDescent="0.2">
      <c r="D1672" s="104"/>
      <c r="E1672" s="5" t="s">
        <v>31</v>
      </c>
      <c r="F1672" s="6"/>
      <c r="G1672" s="7">
        <v>559</v>
      </c>
      <c r="H1672" s="8">
        <v>32</v>
      </c>
      <c r="I1672" s="1">
        <v>79</v>
      </c>
      <c r="J1672" s="1">
        <v>446</v>
      </c>
      <c r="K1672" s="13">
        <v>2</v>
      </c>
    </row>
    <row r="1673" spans="4:11" x14ac:dyDescent="0.2">
      <c r="D1673" s="104"/>
      <c r="E1673" s="5" t="s">
        <v>32</v>
      </c>
      <c r="F1673" s="6"/>
      <c r="G1673" s="7">
        <v>284</v>
      </c>
      <c r="H1673" s="8">
        <v>14</v>
      </c>
      <c r="I1673" s="1">
        <v>41</v>
      </c>
      <c r="J1673" s="1">
        <v>226</v>
      </c>
      <c r="K1673" s="13">
        <v>3</v>
      </c>
    </row>
    <row r="1674" spans="4:11" x14ac:dyDescent="0.2">
      <c r="D1674" s="104"/>
      <c r="E1674" s="5" t="s">
        <v>33</v>
      </c>
      <c r="F1674" s="6"/>
      <c r="G1674" s="7">
        <v>104</v>
      </c>
      <c r="H1674" s="8">
        <v>12</v>
      </c>
      <c r="I1674" s="1">
        <v>10</v>
      </c>
      <c r="J1674" s="1">
        <v>82</v>
      </c>
      <c r="K1674" s="13">
        <v>0</v>
      </c>
    </row>
    <row r="1675" spans="4:11" x14ac:dyDescent="0.2">
      <c r="D1675" s="103" t="s">
        <v>34</v>
      </c>
      <c r="E1675" s="24" t="s">
        <v>35</v>
      </c>
      <c r="F1675" s="22"/>
      <c r="G1675" s="23">
        <v>206</v>
      </c>
      <c r="H1675" s="30">
        <v>5</v>
      </c>
      <c r="I1675" s="4">
        <v>20</v>
      </c>
      <c r="J1675" s="4">
        <v>179</v>
      </c>
      <c r="K1675" s="34">
        <v>2</v>
      </c>
    </row>
    <row r="1676" spans="4:11" x14ac:dyDescent="0.2">
      <c r="D1676" s="104"/>
      <c r="E1676" s="5" t="s">
        <v>36</v>
      </c>
      <c r="F1676" s="6"/>
      <c r="G1676" s="7">
        <v>218</v>
      </c>
      <c r="H1676" s="8">
        <v>9</v>
      </c>
      <c r="I1676" s="1">
        <v>24</v>
      </c>
      <c r="J1676" s="1">
        <v>185</v>
      </c>
      <c r="K1676" s="13">
        <v>0</v>
      </c>
    </row>
    <row r="1677" spans="4:11" x14ac:dyDescent="0.2">
      <c r="D1677" s="104"/>
      <c r="E1677" s="5" t="s">
        <v>37</v>
      </c>
      <c r="F1677" s="6"/>
      <c r="G1677" s="7">
        <v>218</v>
      </c>
      <c r="H1677" s="8">
        <v>14</v>
      </c>
      <c r="I1677" s="1">
        <v>19</v>
      </c>
      <c r="J1677" s="1">
        <v>183</v>
      </c>
      <c r="K1677" s="13">
        <v>2</v>
      </c>
    </row>
    <row r="1678" spans="4:11" x14ac:dyDescent="0.2">
      <c r="D1678" s="104"/>
      <c r="E1678" s="5" t="s">
        <v>38</v>
      </c>
      <c r="F1678" s="6"/>
      <c r="G1678" s="7">
        <v>313</v>
      </c>
      <c r="H1678" s="8">
        <v>16</v>
      </c>
      <c r="I1678" s="1">
        <v>38</v>
      </c>
      <c r="J1678" s="1">
        <v>258</v>
      </c>
      <c r="K1678" s="13">
        <v>1</v>
      </c>
    </row>
    <row r="1679" spans="4:11" x14ac:dyDescent="0.2">
      <c r="D1679" s="104"/>
      <c r="E1679" s="5" t="s">
        <v>39</v>
      </c>
      <c r="F1679" s="6"/>
      <c r="G1679" s="7">
        <v>306</v>
      </c>
      <c r="H1679" s="8">
        <v>13</v>
      </c>
      <c r="I1679" s="1">
        <v>38</v>
      </c>
      <c r="J1679" s="1">
        <v>253</v>
      </c>
      <c r="K1679" s="13">
        <v>2</v>
      </c>
    </row>
    <row r="1680" spans="4:11" x14ac:dyDescent="0.2">
      <c r="D1680" s="104"/>
      <c r="E1680" s="5" t="s">
        <v>40</v>
      </c>
      <c r="F1680" s="6"/>
      <c r="G1680" s="7">
        <v>323</v>
      </c>
      <c r="H1680" s="8">
        <v>12</v>
      </c>
      <c r="I1680" s="1">
        <v>39</v>
      </c>
      <c r="J1680" s="1">
        <v>271</v>
      </c>
      <c r="K1680" s="13">
        <v>1</v>
      </c>
    </row>
    <row r="1681" spans="4:11" x14ac:dyDescent="0.2">
      <c r="D1681" s="104"/>
      <c r="E1681" s="5" t="s">
        <v>41</v>
      </c>
      <c r="F1681" s="6"/>
      <c r="G1681" s="7">
        <v>260</v>
      </c>
      <c r="H1681" s="8">
        <v>4</v>
      </c>
      <c r="I1681" s="1">
        <v>19</v>
      </c>
      <c r="J1681" s="1">
        <v>231</v>
      </c>
      <c r="K1681" s="13">
        <v>6</v>
      </c>
    </row>
    <row r="1682" spans="4:11" x14ac:dyDescent="0.2">
      <c r="D1682" s="104"/>
      <c r="E1682" s="5" t="s">
        <v>42</v>
      </c>
      <c r="F1682" s="6"/>
      <c r="G1682" s="7">
        <v>258</v>
      </c>
      <c r="H1682" s="8">
        <v>6</v>
      </c>
      <c r="I1682" s="1">
        <v>27</v>
      </c>
      <c r="J1682" s="1">
        <v>225</v>
      </c>
      <c r="K1682" s="13">
        <v>0</v>
      </c>
    </row>
    <row r="1683" spans="4:11" x14ac:dyDescent="0.2">
      <c r="D1683" s="104"/>
      <c r="E1683" s="5" t="s">
        <v>43</v>
      </c>
      <c r="F1683" s="6"/>
      <c r="G1683" s="7">
        <v>258</v>
      </c>
      <c r="H1683" s="8">
        <v>8</v>
      </c>
      <c r="I1683" s="1">
        <v>23</v>
      </c>
      <c r="J1683" s="1">
        <v>226</v>
      </c>
      <c r="K1683" s="13">
        <v>1</v>
      </c>
    </row>
    <row r="1684" spans="4:11" x14ac:dyDescent="0.2">
      <c r="D1684" s="104"/>
      <c r="E1684" s="5" t="s">
        <v>44</v>
      </c>
      <c r="F1684" s="6"/>
      <c r="G1684" s="7">
        <v>336</v>
      </c>
      <c r="H1684" s="8">
        <v>9</v>
      </c>
      <c r="I1684" s="1">
        <v>23</v>
      </c>
      <c r="J1684" s="1">
        <v>300</v>
      </c>
      <c r="K1684" s="13">
        <v>4</v>
      </c>
    </row>
    <row r="1685" spans="4:11" x14ac:dyDescent="0.2">
      <c r="D1685" s="104"/>
      <c r="E1685" s="5" t="s">
        <v>45</v>
      </c>
      <c r="F1685" s="6"/>
      <c r="G1685" s="7">
        <v>259</v>
      </c>
      <c r="H1685" s="8">
        <v>2</v>
      </c>
      <c r="I1685" s="1">
        <v>20</v>
      </c>
      <c r="J1685" s="1">
        <v>235</v>
      </c>
      <c r="K1685" s="13">
        <v>2</v>
      </c>
    </row>
    <row r="1686" spans="4:11" x14ac:dyDescent="0.2">
      <c r="D1686" s="104"/>
      <c r="E1686" s="5" t="s">
        <v>46</v>
      </c>
      <c r="F1686" s="6"/>
      <c r="G1686" s="7">
        <v>171</v>
      </c>
      <c r="H1686" s="8">
        <v>3</v>
      </c>
      <c r="I1686" s="1">
        <v>13</v>
      </c>
      <c r="J1686" s="1">
        <v>155</v>
      </c>
      <c r="K1686" s="13">
        <v>0</v>
      </c>
    </row>
    <row r="1687" spans="4:11" x14ac:dyDescent="0.2">
      <c r="D1687" s="104"/>
      <c r="E1687" s="5" t="s">
        <v>47</v>
      </c>
      <c r="F1687" s="6"/>
      <c r="G1687" s="7">
        <v>158</v>
      </c>
      <c r="H1687" s="8">
        <v>3</v>
      </c>
      <c r="I1687" s="1">
        <v>10</v>
      </c>
      <c r="J1687" s="1">
        <v>141</v>
      </c>
      <c r="K1687" s="13">
        <v>4</v>
      </c>
    </row>
    <row r="1688" spans="4:11" x14ac:dyDescent="0.2">
      <c r="D1688" s="104"/>
      <c r="E1688" s="5" t="s">
        <v>48</v>
      </c>
      <c r="F1688" s="6"/>
      <c r="G1688" s="7">
        <v>62</v>
      </c>
      <c r="H1688" s="8">
        <v>0</v>
      </c>
      <c r="I1688" s="1">
        <v>1</v>
      </c>
      <c r="J1688" s="1">
        <v>60</v>
      </c>
      <c r="K1688" s="13">
        <v>1</v>
      </c>
    </row>
    <row r="1689" spans="4:11" x14ac:dyDescent="0.2">
      <c r="D1689" s="104"/>
      <c r="E1689" s="5" t="s">
        <v>49</v>
      </c>
      <c r="F1689" s="6"/>
      <c r="G1689" s="7">
        <v>13</v>
      </c>
      <c r="H1689" s="8">
        <v>0</v>
      </c>
      <c r="I1689" s="1">
        <v>0</v>
      </c>
      <c r="J1689" s="1">
        <v>13</v>
      </c>
      <c r="K1689" s="13">
        <v>0</v>
      </c>
    </row>
    <row r="1690" spans="4:11" x14ac:dyDescent="0.2">
      <c r="D1690" s="103" t="s">
        <v>50</v>
      </c>
      <c r="E1690" s="24" t="s">
        <v>35</v>
      </c>
      <c r="F1690" s="22"/>
      <c r="G1690" s="23">
        <v>174</v>
      </c>
      <c r="H1690" s="30">
        <v>2</v>
      </c>
      <c r="I1690" s="4">
        <v>11</v>
      </c>
      <c r="J1690" s="4">
        <v>161</v>
      </c>
      <c r="K1690" s="34">
        <v>0</v>
      </c>
    </row>
    <row r="1691" spans="4:11" x14ac:dyDescent="0.2">
      <c r="D1691" s="104"/>
      <c r="E1691" s="5" t="s">
        <v>36</v>
      </c>
      <c r="F1691" s="6"/>
      <c r="G1691" s="7">
        <v>233</v>
      </c>
      <c r="H1691" s="8">
        <v>8</v>
      </c>
      <c r="I1691" s="1">
        <v>25</v>
      </c>
      <c r="J1691" s="1">
        <v>199</v>
      </c>
      <c r="K1691" s="13">
        <v>1</v>
      </c>
    </row>
    <row r="1692" spans="4:11" x14ac:dyDescent="0.2">
      <c r="D1692" s="104"/>
      <c r="E1692" s="5" t="s">
        <v>37</v>
      </c>
      <c r="F1692" s="6"/>
      <c r="G1692" s="7">
        <v>199</v>
      </c>
      <c r="H1692" s="8">
        <v>7</v>
      </c>
      <c r="I1692" s="1">
        <v>16</v>
      </c>
      <c r="J1692" s="1">
        <v>174</v>
      </c>
      <c r="K1692" s="13">
        <v>2</v>
      </c>
    </row>
    <row r="1693" spans="4:11" x14ac:dyDescent="0.2">
      <c r="D1693" s="104"/>
      <c r="E1693" s="5" t="s">
        <v>38</v>
      </c>
      <c r="F1693" s="6"/>
      <c r="G1693" s="7">
        <v>319</v>
      </c>
      <c r="H1693" s="8">
        <v>8</v>
      </c>
      <c r="I1693" s="1">
        <v>29</v>
      </c>
      <c r="J1693" s="1">
        <v>281</v>
      </c>
      <c r="K1693" s="13">
        <v>1</v>
      </c>
    </row>
    <row r="1694" spans="4:11" x14ac:dyDescent="0.2">
      <c r="D1694" s="104"/>
      <c r="E1694" s="5" t="s">
        <v>39</v>
      </c>
      <c r="F1694" s="6"/>
      <c r="G1694" s="7">
        <v>269</v>
      </c>
      <c r="H1694" s="8">
        <v>7</v>
      </c>
      <c r="I1694" s="1">
        <v>23</v>
      </c>
      <c r="J1694" s="1">
        <v>235</v>
      </c>
      <c r="K1694" s="13">
        <v>4</v>
      </c>
    </row>
    <row r="1695" spans="4:11" x14ac:dyDescent="0.2">
      <c r="D1695" s="104"/>
      <c r="E1695" s="5" t="s">
        <v>40</v>
      </c>
      <c r="F1695" s="6"/>
      <c r="G1695" s="7">
        <v>348</v>
      </c>
      <c r="H1695" s="8">
        <v>4</v>
      </c>
      <c r="I1695" s="1">
        <v>28</v>
      </c>
      <c r="J1695" s="1">
        <v>315</v>
      </c>
      <c r="K1695" s="13">
        <v>1</v>
      </c>
    </row>
    <row r="1696" spans="4:11" x14ac:dyDescent="0.2">
      <c r="D1696" s="104"/>
      <c r="E1696" s="5" t="s">
        <v>41</v>
      </c>
      <c r="F1696" s="6"/>
      <c r="G1696" s="7">
        <v>282</v>
      </c>
      <c r="H1696" s="8">
        <v>5</v>
      </c>
      <c r="I1696" s="1">
        <v>22</v>
      </c>
      <c r="J1696" s="1">
        <v>253</v>
      </c>
      <c r="K1696" s="13">
        <v>2</v>
      </c>
    </row>
    <row r="1697" spans="2:14" x14ac:dyDescent="0.2">
      <c r="D1697" s="104"/>
      <c r="E1697" s="5" t="s">
        <v>42</v>
      </c>
      <c r="F1697" s="6"/>
      <c r="G1697" s="7">
        <v>242</v>
      </c>
      <c r="H1697" s="8">
        <v>2</v>
      </c>
      <c r="I1697" s="1">
        <v>11</v>
      </c>
      <c r="J1697" s="1">
        <v>225</v>
      </c>
      <c r="K1697" s="13">
        <v>4</v>
      </c>
    </row>
    <row r="1698" spans="2:14" x14ac:dyDescent="0.2">
      <c r="D1698" s="104"/>
      <c r="E1698" s="5" t="s">
        <v>43</v>
      </c>
      <c r="F1698" s="6"/>
      <c r="G1698" s="7">
        <v>263</v>
      </c>
      <c r="H1698" s="8">
        <v>3</v>
      </c>
      <c r="I1698" s="1">
        <v>16</v>
      </c>
      <c r="J1698" s="1">
        <v>243</v>
      </c>
      <c r="K1698" s="13">
        <v>1</v>
      </c>
    </row>
    <row r="1699" spans="2:14" x14ac:dyDescent="0.2">
      <c r="D1699" s="104"/>
      <c r="E1699" s="5" t="s">
        <v>44</v>
      </c>
      <c r="F1699" s="6"/>
      <c r="G1699" s="7">
        <v>364</v>
      </c>
      <c r="H1699" s="8">
        <v>1</v>
      </c>
      <c r="I1699" s="1">
        <v>17</v>
      </c>
      <c r="J1699" s="1">
        <v>340</v>
      </c>
      <c r="K1699" s="13">
        <v>6</v>
      </c>
    </row>
    <row r="1700" spans="2:14" x14ac:dyDescent="0.2">
      <c r="D1700" s="104"/>
      <c r="E1700" s="5" t="s">
        <v>45</v>
      </c>
      <c r="F1700" s="6"/>
      <c r="G1700" s="7">
        <v>324</v>
      </c>
      <c r="H1700" s="8">
        <v>0</v>
      </c>
      <c r="I1700" s="1">
        <v>16</v>
      </c>
      <c r="J1700" s="1">
        <v>301</v>
      </c>
      <c r="K1700" s="13">
        <v>7</v>
      </c>
    </row>
    <row r="1701" spans="2:14" x14ac:dyDescent="0.2">
      <c r="D1701" s="104"/>
      <c r="E1701" s="5" t="s">
        <v>46</v>
      </c>
      <c r="F1701" s="6"/>
      <c r="G1701" s="7">
        <v>192</v>
      </c>
      <c r="H1701" s="8">
        <v>1</v>
      </c>
      <c r="I1701" s="1">
        <v>4</v>
      </c>
      <c r="J1701" s="1">
        <v>184</v>
      </c>
      <c r="K1701" s="13">
        <v>3</v>
      </c>
    </row>
    <row r="1702" spans="2:14" x14ac:dyDescent="0.2">
      <c r="D1702" s="104"/>
      <c r="E1702" s="5" t="s">
        <v>47</v>
      </c>
      <c r="F1702" s="6"/>
      <c r="G1702" s="7">
        <v>288</v>
      </c>
      <c r="H1702" s="8">
        <v>2</v>
      </c>
      <c r="I1702" s="1">
        <v>9</v>
      </c>
      <c r="J1702" s="1">
        <v>271</v>
      </c>
      <c r="K1702" s="13">
        <v>6</v>
      </c>
    </row>
    <row r="1703" spans="2:14" x14ac:dyDescent="0.2">
      <c r="D1703" s="104"/>
      <c r="E1703" s="5" t="s">
        <v>48</v>
      </c>
      <c r="F1703" s="6"/>
      <c r="G1703" s="7">
        <v>114</v>
      </c>
      <c r="H1703" s="8">
        <v>0</v>
      </c>
      <c r="I1703" s="1">
        <v>3</v>
      </c>
      <c r="J1703" s="1">
        <v>110</v>
      </c>
      <c r="K1703" s="13">
        <v>1</v>
      </c>
    </row>
    <row r="1704" spans="2:14" x14ac:dyDescent="0.2">
      <c r="D1704" s="105"/>
      <c r="E1704" s="55" t="s">
        <v>49</v>
      </c>
      <c r="F1704" s="58"/>
      <c r="G1704" s="53">
        <v>30</v>
      </c>
      <c r="H1704" s="66">
        <v>0</v>
      </c>
      <c r="I1704" s="26">
        <v>1</v>
      </c>
      <c r="J1704" s="26">
        <v>29</v>
      </c>
      <c r="K1704" s="70">
        <v>0</v>
      </c>
    </row>
    <row r="1706" spans="2:14" x14ac:dyDescent="0.2">
      <c r="B1706" s="47" t="str">
        <f xml:space="preserve"> HYPERLINK("#'目次'!B44", "[38]")</f>
        <v>[38]</v>
      </c>
      <c r="C1706" s="31" t="s">
        <v>357</v>
      </c>
    </row>
    <row r="1709" spans="2:14" x14ac:dyDescent="0.2">
      <c r="C1709" s="31" t="s">
        <v>13</v>
      </c>
    </row>
    <row r="1710" spans="2:14" ht="48" x14ac:dyDescent="0.2">
      <c r="D1710" s="99"/>
      <c r="E1710" s="100"/>
      <c r="F1710" s="100"/>
      <c r="G1710" s="41" t="s">
        <v>14</v>
      </c>
      <c r="H1710" s="42" t="s">
        <v>358</v>
      </c>
      <c r="I1710" s="16" t="s">
        <v>359</v>
      </c>
      <c r="J1710" s="16" t="s">
        <v>360</v>
      </c>
      <c r="K1710" s="16" t="s">
        <v>361</v>
      </c>
      <c r="L1710" s="16" t="s">
        <v>362</v>
      </c>
      <c r="M1710" s="16" t="s">
        <v>167</v>
      </c>
      <c r="N1710" s="46" t="s">
        <v>24</v>
      </c>
    </row>
    <row r="1711" spans="2:14" x14ac:dyDescent="0.2">
      <c r="D1711" s="101"/>
      <c r="E1711" s="102"/>
      <c r="F1711" s="102"/>
      <c r="G1711" s="44"/>
      <c r="H1711" s="48"/>
      <c r="I1711" s="17"/>
      <c r="J1711" s="17"/>
      <c r="K1711" s="17"/>
      <c r="L1711" s="17"/>
      <c r="M1711" s="17"/>
      <c r="N1711" s="43"/>
    </row>
    <row r="1712" spans="2:14" x14ac:dyDescent="0.2">
      <c r="D1712" s="52"/>
      <c r="E1712" s="59" t="s">
        <v>14</v>
      </c>
      <c r="F1712" s="54"/>
      <c r="G1712" s="45">
        <v>7000</v>
      </c>
      <c r="H1712" s="20">
        <v>564</v>
      </c>
      <c r="I1712" s="20">
        <v>144</v>
      </c>
      <c r="J1712" s="20">
        <v>75</v>
      </c>
      <c r="K1712" s="20">
        <v>531</v>
      </c>
      <c r="L1712" s="20">
        <v>2410</v>
      </c>
      <c r="M1712" s="20">
        <v>3287</v>
      </c>
      <c r="N1712" s="61">
        <v>8</v>
      </c>
    </row>
    <row r="1713" spans="4:14" x14ac:dyDescent="0.2">
      <c r="D1713" s="103" t="s">
        <v>25</v>
      </c>
      <c r="E1713" s="24" t="s">
        <v>26</v>
      </c>
      <c r="F1713" s="22"/>
      <c r="G1713" s="23">
        <v>1780</v>
      </c>
      <c r="H1713" s="30">
        <v>35</v>
      </c>
      <c r="I1713" s="4">
        <v>10</v>
      </c>
      <c r="J1713" s="4">
        <v>16</v>
      </c>
      <c r="K1713" s="4">
        <v>99</v>
      </c>
      <c r="L1713" s="4">
        <v>639</v>
      </c>
      <c r="M1713" s="4">
        <v>981</v>
      </c>
      <c r="N1713" s="34">
        <v>1</v>
      </c>
    </row>
    <row r="1714" spans="4:14" x14ac:dyDescent="0.2">
      <c r="D1714" s="104"/>
      <c r="E1714" s="5" t="s">
        <v>27</v>
      </c>
      <c r="F1714" s="6"/>
      <c r="G1714" s="7">
        <v>1328</v>
      </c>
      <c r="H1714" s="8">
        <v>29</v>
      </c>
      <c r="I1714" s="1">
        <v>9</v>
      </c>
      <c r="J1714" s="1">
        <v>8</v>
      </c>
      <c r="K1714" s="1">
        <v>73</v>
      </c>
      <c r="L1714" s="1">
        <v>527</v>
      </c>
      <c r="M1714" s="1">
        <v>679</v>
      </c>
      <c r="N1714" s="13">
        <v>3</v>
      </c>
    </row>
    <row r="1715" spans="4:14" x14ac:dyDescent="0.2">
      <c r="D1715" s="104"/>
      <c r="E1715" s="5" t="s">
        <v>28</v>
      </c>
      <c r="F1715" s="6"/>
      <c r="G1715" s="7">
        <v>1075</v>
      </c>
      <c r="H1715" s="8">
        <v>64</v>
      </c>
      <c r="I1715" s="1">
        <v>15</v>
      </c>
      <c r="J1715" s="1">
        <v>12</v>
      </c>
      <c r="K1715" s="1">
        <v>86</v>
      </c>
      <c r="L1715" s="1">
        <v>387</v>
      </c>
      <c r="M1715" s="1">
        <v>512</v>
      </c>
      <c r="N1715" s="13">
        <v>2</v>
      </c>
    </row>
    <row r="1716" spans="4:14" x14ac:dyDescent="0.2">
      <c r="D1716" s="104"/>
      <c r="E1716" s="5" t="s">
        <v>29</v>
      </c>
      <c r="F1716" s="6"/>
      <c r="G1716" s="7">
        <v>733</v>
      </c>
      <c r="H1716" s="8">
        <v>82</v>
      </c>
      <c r="I1716" s="1">
        <v>14</v>
      </c>
      <c r="J1716" s="1">
        <v>12</v>
      </c>
      <c r="K1716" s="1">
        <v>70</v>
      </c>
      <c r="L1716" s="1">
        <v>263</v>
      </c>
      <c r="M1716" s="1">
        <v>290</v>
      </c>
      <c r="N1716" s="13">
        <v>2</v>
      </c>
    </row>
    <row r="1717" spans="4:14" x14ac:dyDescent="0.2">
      <c r="D1717" s="104"/>
      <c r="E1717" s="5" t="s">
        <v>30</v>
      </c>
      <c r="F1717" s="6"/>
      <c r="G1717" s="7">
        <v>619</v>
      </c>
      <c r="H1717" s="8">
        <v>90</v>
      </c>
      <c r="I1717" s="1">
        <v>23</v>
      </c>
      <c r="J1717" s="1">
        <v>7</v>
      </c>
      <c r="K1717" s="1">
        <v>69</v>
      </c>
      <c r="L1717" s="1">
        <v>184</v>
      </c>
      <c r="M1717" s="1">
        <v>248</v>
      </c>
      <c r="N1717" s="13">
        <v>0</v>
      </c>
    </row>
    <row r="1718" spans="4:14" x14ac:dyDescent="0.2">
      <c r="D1718" s="104"/>
      <c r="E1718" s="5" t="s">
        <v>31</v>
      </c>
      <c r="F1718" s="6"/>
      <c r="G1718" s="7">
        <v>559</v>
      </c>
      <c r="H1718" s="8">
        <v>117</v>
      </c>
      <c r="I1718" s="1">
        <v>33</v>
      </c>
      <c r="J1718" s="1">
        <v>11</v>
      </c>
      <c r="K1718" s="1">
        <v>77</v>
      </c>
      <c r="L1718" s="1">
        <v>146</v>
      </c>
      <c r="M1718" s="1">
        <v>178</v>
      </c>
      <c r="N1718" s="13">
        <v>0</v>
      </c>
    </row>
    <row r="1719" spans="4:14" x14ac:dyDescent="0.2">
      <c r="D1719" s="104"/>
      <c r="E1719" s="5" t="s">
        <v>32</v>
      </c>
      <c r="F1719" s="6"/>
      <c r="G1719" s="7">
        <v>284</v>
      </c>
      <c r="H1719" s="8">
        <v>80</v>
      </c>
      <c r="I1719" s="1">
        <v>28</v>
      </c>
      <c r="J1719" s="1">
        <v>7</v>
      </c>
      <c r="K1719" s="1">
        <v>31</v>
      </c>
      <c r="L1719" s="1">
        <v>74</v>
      </c>
      <c r="M1719" s="1">
        <v>73</v>
      </c>
      <c r="N1719" s="13">
        <v>0</v>
      </c>
    </row>
    <row r="1720" spans="4:14" x14ac:dyDescent="0.2">
      <c r="D1720" s="104"/>
      <c r="E1720" s="5" t="s">
        <v>33</v>
      </c>
      <c r="F1720" s="6"/>
      <c r="G1720" s="7">
        <v>104</v>
      </c>
      <c r="H1720" s="8">
        <v>33</v>
      </c>
      <c r="I1720" s="1">
        <v>9</v>
      </c>
      <c r="J1720" s="1">
        <v>0</v>
      </c>
      <c r="K1720" s="1">
        <v>6</v>
      </c>
      <c r="L1720" s="1">
        <v>34</v>
      </c>
      <c r="M1720" s="1">
        <v>23</v>
      </c>
      <c r="N1720" s="13">
        <v>0</v>
      </c>
    </row>
    <row r="1721" spans="4:14" x14ac:dyDescent="0.2">
      <c r="D1721" s="103" t="s">
        <v>34</v>
      </c>
      <c r="E1721" s="24" t="s">
        <v>35</v>
      </c>
      <c r="F1721" s="22"/>
      <c r="G1721" s="23">
        <v>206</v>
      </c>
      <c r="H1721" s="30">
        <v>14</v>
      </c>
      <c r="I1721" s="4">
        <v>1</v>
      </c>
      <c r="J1721" s="4">
        <v>7</v>
      </c>
      <c r="K1721" s="4">
        <v>8</v>
      </c>
      <c r="L1721" s="4">
        <v>50</v>
      </c>
      <c r="M1721" s="4">
        <v>127</v>
      </c>
      <c r="N1721" s="34">
        <v>0</v>
      </c>
    </row>
    <row r="1722" spans="4:14" x14ac:dyDescent="0.2">
      <c r="D1722" s="104"/>
      <c r="E1722" s="5" t="s">
        <v>36</v>
      </c>
      <c r="F1722" s="6"/>
      <c r="G1722" s="7">
        <v>218</v>
      </c>
      <c r="H1722" s="8">
        <v>29</v>
      </c>
      <c r="I1722" s="1">
        <v>3</v>
      </c>
      <c r="J1722" s="1">
        <v>9</v>
      </c>
      <c r="K1722" s="1">
        <v>19</v>
      </c>
      <c r="L1722" s="1">
        <v>52</v>
      </c>
      <c r="M1722" s="1">
        <v>105</v>
      </c>
      <c r="N1722" s="13">
        <v>1</v>
      </c>
    </row>
    <row r="1723" spans="4:14" x14ac:dyDescent="0.2">
      <c r="D1723" s="104"/>
      <c r="E1723" s="5" t="s">
        <v>37</v>
      </c>
      <c r="F1723" s="6"/>
      <c r="G1723" s="7">
        <v>218</v>
      </c>
      <c r="H1723" s="8">
        <v>42</v>
      </c>
      <c r="I1723" s="1">
        <v>7</v>
      </c>
      <c r="J1723" s="1">
        <v>3</v>
      </c>
      <c r="K1723" s="1">
        <v>22</v>
      </c>
      <c r="L1723" s="1">
        <v>57</v>
      </c>
      <c r="M1723" s="1">
        <v>88</v>
      </c>
      <c r="N1723" s="13">
        <v>0</v>
      </c>
    </row>
    <row r="1724" spans="4:14" x14ac:dyDescent="0.2">
      <c r="D1724" s="104"/>
      <c r="E1724" s="5" t="s">
        <v>38</v>
      </c>
      <c r="F1724" s="6"/>
      <c r="G1724" s="7">
        <v>313</v>
      </c>
      <c r="H1724" s="8">
        <v>51</v>
      </c>
      <c r="I1724" s="1">
        <v>22</v>
      </c>
      <c r="J1724" s="1">
        <v>9</v>
      </c>
      <c r="K1724" s="1">
        <v>42</v>
      </c>
      <c r="L1724" s="1">
        <v>80</v>
      </c>
      <c r="M1724" s="1">
        <v>113</v>
      </c>
      <c r="N1724" s="13">
        <v>0</v>
      </c>
    </row>
    <row r="1725" spans="4:14" x14ac:dyDescent="0.2">
      <c r="D1725" s="104"/>
      <c r="E1725" s="5" t="s">
        <v>39</v>
      </c>
      <c r="F1725" s="6"/>
      <c r="G1725" s="7">
        <v>306</v>
      </c>
      <c r="H1725" s="8">
        <v>62</v>
      </c>
      <c r="I1725" s="1">
        <v>15</v>
      </c>
      <c r="J1725" s="1">
        <v>4</v>
      </c>
      <c r="K1725" s="1">
        <v>33</v>
      </c>
      <c r="L1725" s="1">
        <v>81</v>
      </c>
      <c r="M1725" s="1">
        <v>115</v>
      </c>
      <c r="N1725" s="13">
        <v>0</v>
      </c>
    </row>
    <row r="1726" spans="4:14" x14ac:dyDescent="0.2">
      <c r="D1726" s="104"/>
      <c r="E1726" s="5" t="s">
        <v>40</v>
      </c>
      <c r="F1726" s="6"/>
      <c r="G1726" s="7">
        <v>323</v>
      </c>
      <c r="H1726" s="8">
        <v>58</v>
      </c>
      <c r="I1726" s="1">
        <v>17</v>
      </c>
      <c r="J1726" s="1">
        <v>4</v>
      </c>
      <c r="K1726" s="1">
        <v>40</v>
      </c>
      <c r="L1726" s="1">
        <v>85</v>
      </c>
      <c r="M1726" s="1">
        <v>119</v>
      </c>
      <c r="N1726" s="13">
        <v>0</v>
      </c>
    </row>
    <row r="1727" spans="4:14" x14ac:dyDescent="0.2">
      <c r="D1727" s="104"/>
      <c r="E1727" s="5" t="s">
        <v>41</v>
      </c>
      <c r="F1727" s="6"/>
      <c r="G1727" s="7">
        <v>260</v>
      </c>
      <c r="H1727" s="8">
        <v>42</v>
      </c>
      <c r="I1727" s="1">
        <v>11</v>
      </c>
      <c r="J1727" s="1">
        <v>5</v>
      </c>
      <c r="K1727" s="1">
        <v>24</v>
      </c>
      <c r="L1727" s="1">
        <v>74</v>
      </c>
      <c r="M1727" s="1">
        <v>105</v>
      </c>
      <c r="N1727" s="13">
        <v>0</v>
      </c>
    </row>
    <row r="1728" spans="4:14" x14ac:dyDescent="0.2">
      <c r="D1728" s="104"/>
      <c r="E1728" s="5" t="s">
        <v>42</v>
      </c>
      <c r="F1728" s="6"/>
      <c r="G1728" s="7">
        <v>258</v>
      </c>
      <c r="H1728" s="8">
        <v>42</v>
      </c>
      <c r="I1728" s="1">
        <v>12</v>
      </c>
      <c r="J1728" s="1">
        <v>2</v>
      </c>
      <c r="K1728" s="1">
        <v>26</v>
      </c>
      <c r="L1728" s="1">
        <v>80</v>
      </c>
      <c r="M1728" s="1">
        <v>98</v>
      </c>
      <c r="N1728" s="13">
        <v>0</v>
      </c>
    </row>
    <row r="1729" spans="4:14" x14ac:dyDescent="0.2">
      <c r="D1729" s="104"/>
      <c r="E1729" s="5" t="s">
        <v>43</v>
      </c>
      <c r="F1729" s="6"/>
      <c r="G1729" s="7">
        <v>258</v>
      </c>
      <c r="H1729" s="8">
        <v>28</v>
      </c>
      <c r="I1729" s="1">
        <v>6</v>
      </c>
      <c r="J1729" s="1">
        <v>0</v>
      </c>
      <c r="K1729" s="1">
        <v>16</v>
      </c>
      <c r="L1729" s="1">
        <v>121</v>
      </c>
      <c r="M1729" s="1">
        <v>87</v>
      </c>
      <c r="N1729" s="13">
        <v>1</v>
      </c>
    </row>
    <row r="1730" spans="4:14" x14ac:dyDescent="0.2">
      <c r="D1730" s="104"/>
      <c r="E1730" s="5" t="s">
        <v>44</v>
      </c>
      <c r="F1730" s="6"/>
      <c r="G1730" s="7">
        <v>336</v>
      </c>
      <c r="H1730" s="8">
        <v>18</v>
      </c>
      <c r="I1730" s="1">
        <v>4</v>
      </c>
      <c r="J1730" s="1">
        <v>0</v>
      </c>
      <c r="K1730" s="1">
        <v>11</v>
      </c>
      <c r="L1730" s="1">
        <v>157</v>
      </c>
      <c r="M1730" s="1">
        <v>146</v>
      </c>
      <c r="N1730" s="13">
        <v>0</v>
      </c>
    </row>
    <row r="1731" spans="4:14" x14ac:dyDescent="0.2">
      <c r="D1731" s="104"/>
      <c r="E1731" s="5" t="s">
        <v>45</v>
      </c>
      <c r="F1731" s="6"/>
      <c r="G1731" s="7">
        <v>259</v>
      </c>
      <c r="H1731" s="8">
        <v>8</v>
      </c>
      <c r="I1731" s="1">
        <v>0</v>
      </c>
      <c r="J1731" s="1">
        <v>0</v>
      </c>
      <c r="K1731" s="1">
        <v>8</v>
      </c>
      <c r="L1731" s="1">
        <v>124</v>
      </c>
      <c r="M1731" s="1">
        <v>119</v>
      </c>
      <c r="N1731" s="13">
        <v>0</v>
      </c>
    </row>
    <row r="1732" spans="4:14" x14ac:dyDescent="0.2">
      <c r="D1732" s="104"/>
      <c r="E1732" s="5" t="s">
        <v>46</v>
      </c>
      <c r="F1732" s="6"/>
      <c r="G1732" s="7">
        <v>171</v>
      </c>
      <c r="H1732" s="8">
        <v>4</v>
      </c>
      <c r="I1732" s="1">
        <v>0</v>
      </c>
      <c r="J1732" s="1">
        <v>0</v>
      </c>
      <c r="K1732" s="1">
        <v>10</v>
      </c>
      <c r="L1732" s="1">
        <v>81</v>
      </c>
      <c r="M1732" s="1">
        <v>76</v>
      </c>
      <c r="N1732" s="13">
        <v>0</v>
      </c>
    </row>
    <row r="1733" spans="4:14" x14ac:dyDescent="0.2">
      <c r="D1733" s="104"/>
      <c r="E1733" s="5" t="s">
        <v>47</v>
      </c>
      <c r="F1733" s="6"/>
      <c r="G1733" s="7">
        <v>158</v>
      </c>
      <c r="H1733" s="8">
        <v>5</v>
      </c>
      <c r="I1733" s="1">
        <v>0</v>
      </c>
      <c r="J1733" s="1">
        <v>0</v>
      </c>
      <c r="K1733" s="1">
        <v>4</v>
      </c>
      <c r="L1733" s="1">
        <v>78</v>
      </c>
      <c r="M1733" s="1">
        <v>71</v>
      </c>
      <c r="N1733" s="13">
        <v>0</v>
      </c>
    </row>
    <row r="1734" spans="4:14" x14ac:dyDescent="0.2">
      <c r="D1734" s="104"/>
      <c r="E1734" s="5" t="s">
        <v>48</v>
      </c>
      <c r="F1734" s="6"/>
      <c r="G1734" s="7">
        <v>62</v>
      </c>
      <c r="H1734" s="8">
        <v>2</v>
      </c>
      <c r="I1734" s="1">
        <v>0</v>
      </c>
      <c r="J1734" s="1">
        <v>0</v>
      </c>
      <c r="K1734" s="1">
        <v>1</v>
      </c>
      <c r="L1734" s="1">
        <v>20</v>
      </c>
      <c r="M1734" s="1">
        <v>39</v>
      </c>
      <c r="N1734" s="13">
        <v>0</v>
      </c>
    </row>
    <row r="1735" spans="4:14" x14ac:dyDescent="0.2">
      <c r="D1735" s="104"/>
      <c r="E1735" s="5" t="s">
        <v>49</v>
      </c>
      <c r="F1735" s="6"/>
      <c r="G1735" s="7">
        <v>13</v>
      </c>
      <c r="H1735" s="8">
        <v>0</v>
      </c>
      <c r="I1735" s="1">
        <v>0</v>
      </c>
      <c r="J1735" s="1">
        <v>0</v>
      </c>
      <c r="K1735" s="1">
        <v>0</v>
      </c>
      <c r="L1735" s="1">
        <v>1</v>
      </c>
      <c r="M1735" s="1">
        <v>12</v>
      </c>
      <c r="N1735" s="13">
        <v>0</v>
      </c>
    </row>
    <row r="1736" spans="4:14" x14ac:dyDescent="0.2">
      <c r="D1736" s="103" t="s">
        <v>50</v>
      </c>
      <c r="E1736" s="24" t="s">
        <v>35</v>
      </c>
      <c r="F1736" s="22"/>
      <c r="G1736" s="23">
        <v>174</v>
      </c>
      <c r="H1736" s="30">
        <v>10</v>
      </c>
      <c r="I1736" s="4">
        <v>1</v>
      </c>
      <c r="J1736" s="4">
        <v>2</v>
      </c>
      <c r="K1736" s="4">
        <v>8</v>
      </c>
      <c r="L1736" s="4">
        <v>37</v>
      </c>
      <c r="M1736" s="4">
        <v>116</v>
      </c>
      <c r="N1736" s="34">
        <v>0</v>
      </c>
    </row>
    <row r="1737" spans="4:14" x14ac:dyDescent="0.2">
      <c r="D1737" s="104"/>
      <c r="E1737" s="5" t="s">
        <v>36</v>
      </c>
      <c r="F1737" s="6"/>
      <c r="G1737" s="7">
        <v>233</v>
      </c>
      <c r="H1737" s="8">
        <v>20</v>
      </c>
      <c r="I1737" s="1">
        <v>7</v>
      </c>
      <c r="J1737" s="1">
        <v>4</v>
      </c>
      <c r="K1737" s="1">
        <v>32</v>
      </c>
      <c r="L1737" s="1">
        <v>65</v>
      </c>
      <c r="M1737" s="1">
        <v>106</v>
      </c>
      <c r="N1737" s="13">
        <v>1</v>
      </c>
    </row>
    <row r="1738" spans="4:14" x14ac:dyDescent="0.2">
      <c r="D1738" s="104"/>
      <c r="E1738" s="5" t="s">
        <v>37</v>
      </c>
      <c r="F1738" s="6"/>
      <c r="G1738" s="7">
        <v>199</v>
      </c>
      <c r="H1738" s="8">
        <v>22</v>
      </c>
      <c r="I1738" s="1">
        <v>5</v>
      </c>
      <c r="J1738" s="1">
        <v>2</v>
      </c>
      <c r="K1738" s="1">
        <v>17</v>
      </c>
      <c r="L1738" s="1">
        <v>58</v>
      </c>
      <c r="M1738" s="1">
        <v>96</v>
      </c>
      <c r="N1738" s="13">
        <v>0</v>
      </c>
    </row>
    <row r="1739" spans="4:14" x14ac:dyDescent="0.2">
      <c r="D1739" s="104"/>
      <c r="E1739" s="5" t="s">
        <v>38</v>
      </c>
      <c r="F1739" s="6"/>
      <c r="G1739" s="7">
        <v>319</v>
      </c>
      <c r="H1739" s="8">
        <v>18</v>
      </c>
      <c r="I1739" s="1">
        <v>8</v>
      </c>
      <c r="J1739" s="1">
        <v>10</v>
      </c>
      <c r="K1739" s="1">
        <v>43</v>
      </c>
      <c r="L1739" s="1">
        <v>91</v>
      </c>
      <c r="M1739" s="1">
        <v>150</v>
      </c>
      <c r="N1739" s="13">
        <v>0</v>
      </c>
    </row>
    <row r="1740" spans="4:14" x14ac:dyDescent="0.2">
      <c r="D1740" s="104"/>
      <c r="E1740" s="5" t="s">
        <v>39</v>
      </c>
      <c r="F1740" s="6"/>
      <c r="G1740" s="7">
        <v>269</v>
      </c>
      <c r="H1740" s="8">
        <v>18</v>
      </c>
      <c r="I1740" s="1">
        <v>11</v>
      </c>
      <c r="J1740" s="1">
        <v>7</v>
      </c>
      <c r="K1740" s="1">
        <v>36</v>
      </c>
      <c r="L1740" s="1">
        <v>81</v>
      </c>
      <c r="M1740" s="1">
        <v>116</v>
      </c>
      <c r="N1740" s="13">
        <v>0</v>
      </c>
    </row>
    <row r="1741" spans="4:14" x14ac:dyDescent="0.2">
      <c r="D1741" s="104"/>
      <c r="E1741" s="5" t="s">
        <v>40</v>
      </c>
      <c r="F1741" s="6"/>
      <c r="G1741" s="7">
        <v>348</v>
      </c>
      <c r="H1741" s="8">
        <v>24</v>
      </c>
      <c r="I1741" s="1">
        <v>4</v>
      </c>
      <c r="J1741" s="1">
        <v>4</v>
      </c>
      <c r="K1741" s="1">
        <v>35</v>
      </c>
      <c r="L1741" s="1">
        <v>124</v>
      </c>
      <c r="M1741" s="1">
        <v>157</v>
      </c>
      <c r="N1741" s="13">
        <v>0</v>
      </c>
    </row>
    <row r="1742" spans="4:14" x14ac:dyDescent="0.2">
      <c r="D1742" s="104"/>
      <c r="E1742" s="5" t="s">
        <v>41</v>
      </c>
      <c r="F1742" s="6"/>
      <c r="G1742" s="7">
        <v>282</v>
      </c>
      <c r="H1742" s="8">
        <v>10</v>
      </c>
      <c r="I1742" s="1">
        <v>7</v>
      </c>
      <c r="J1742" s="1">
        <v>2</v>
      </c>
      <c r="K1742" s="1">
        <v>32</v>
      </c>
      <c r="L1742" s="1">
        <v>102</v>
      </c>
      <c r="M1742" s="1">
        <v>130</v>
      </c>
      <c r="N1742" s="13">
        <v>0</v>
      </c>
    </row>
    <row r="1743" spans="4:14" x14ac:dyDescent="0.2">
      <c r="D1743" s="104"/>
      <c r="E1743" s="5" t="s">
        <v>42</v>
      </c>
      <c r="F1743" s="6"/>
      <c r="G1743" s="7">
        <v>242</v>
      </c>
      <c r="H1743" s="8">
        <v>13</v>
      </c>
      <c r="I1743" s="1">
        <v>3</v>
      </c>
      <c r="J1743" s="1">
        <v>0</v>
      </c>
      <c r="K1743" s="1">
        <v>26</v>
      </c>
      <c r="L1743" s="1">
        <v>98</v>
      </c>
      <c r="M1743" s="1">
        <v>102</v>
      </c>
      <c r="N1743" s="13">
        <v>0</v>
      </c>
    </row>
    <row r="1744" spans="4:14" x14ac:dyDescent="0.2">
      <c r="D1744" s="104"/>
      <c r="E1744" s="5" t="s">
        <v>43</v>
      </c>
      <c r="F1744" s="6"/>
      <c r="G1744" s="7">
        <v>263</v>
      </c>
      <c r="H1744" s="8">
        <v>7</v>
      </c>
      <c r="I1744" s="1">
        <v>0</v>
      </c>
      <c r="J1744" s="1">
        <v>0</v>
      </c>
      <c r="K1744" s="1">
        <v>17</v>
      </c>
      <c r="L1744" s="1">
        <v>112</v>
      </c>
      <c r="M1744" s="1">
        <v>126</v>
      </c>
      <c r="N1744" s="13">
        <v>1</v>
      </c>
    </row>
    <row r="1745" spans="2:19" x14ac:dyDescent="0.2">
      <c r="D1745" s="104"/>
      <c r="E1745" s="5" t="s">
        <v>44</v>
      </c>
      <c r="F1745" s="6"/>
      <c r="G1745" s="7">
        <v>364</v>
      </c>
      <c r="H1745" s="8">
        <v>8</v>
      </c>
      <c r="I1745" s="1">
        <v>0</v>
      </c>
      <c r="J1745" s="1">
        <v>1</v>
      </c>
      <c r="K1745" s="1">
        <v>7</v>
      </c>
      <c r="L1745" s="1">
        <v>155</v>
      </c>
      <c r="M1745" s="1">
        <v>193</v>
      </c>
      <c r="N1745" s="13">
        <v>0</v>
      </c>
    </row>
    <row r="1746" spans="2:19" x14ac:dyDescent="0.2">
      <c r="D1746" s="104"/>
      <c r="E1746" s="5" t="s">
        <v>45</v>
      </c>
      <c r="F1746" s="6"/>
      <c r="G1746" s="7">
        <v>324</v>
      </c>
      <c r="H1746" s="8">
        <v>5</v>
      </c>
      <c r="I1746" s="1">
        <v>0</v>
      </c>
      <c r="J1746" s="1">
        <v>0</v>
      </c>
      <c r="K1746" s="1">
        <v>7</v>
      </c>
      <c r="L1746" s="1">
        <v>138</v>
      </c>
      <c r="M1746" s="1">
        <v>170</v>
      </c>
      <c r="N1746" s="13">
        <v>4</v>
      </c>
    </row>
    <row r="1747" spans="2:19" x14ac:dyDescent="0.2">
      <c r="D1747" s="104"/>
      <c r="E1747" s="5" t="s">
        <v>46</v>
      </c>
      <c r="F1747" s="6"/>
      <c r="G1747" s="7">
        <v>192</v>
      </c>
      <c r="H1747" s="8">
        <v>0</v>
      </c>
      <c r="I1747" s="1">
        <v>0</v>
      </c>
      <c r="J1747" s="1">
        <v>0</v>
      </c>
      <c r="K1747" s="1">
        <v>2</v>
      </c>
      <c r="L1747" s="1">
        <v>62</v>
      </c>
      <c r="M1747" s="1">
        <v>128</v>
      </c>
      <c r="N1747" s="13">
        <v>0</v>
      </c>
    </row>
    <row r="1748" spans="2:19" x14ac:dyDescent="0.2">
      <c r="D1748" s="104"/>
      <c r="E1748" s="5" t="s">
        <v>47</v>
      </c>
      <c r="F1748" s="6"/>
      <c r="G1748" s="7">
        <v>288</v>
      </c>
      <c r="H1748" s="8">
        <v>2</v>
      </c>
      <c r="I1748" s="1">
        <v>0</v>
      </c>
      <c r="J1748" s="1">
        <v>0</v>
      </c>
      <c r="K1748" s="1">
        <v>3</v>
      </c>
      <c r="L1748" s="1">
        <v>105</v>
      </c>
      <c r="M1748" s="1">
        <v>178</v>
      </c>
      <c r="N1748" s="13">
        <v>0</v>
      </c>
    </row>
    <row r="1749" spans="2:19" x14ac:dyDescent="0.2">
      <c r="D1749" s="104"/>
      <c r="E1749" s="5" t="s">
        <v>48</v>
      </c>
      <c r="F1749" s="6"/>
      <c r="G1749" s="7">
        <v>114</v>
      </c>
      <c r="H1749" s="8">
        <v>2</v>
      </c>
      <c r="I1749" s="1">
        <v>0</v>
      </c>
      <c r="J1749" s="1">
        <v>0</v>
      </c>
      <c r="K1749" s="1">
        <v>2</v>
      </c>
      <c r="L1749" s="1">
        <v>35</v>
      </c>
      <c r="M1749" s="1">
        <v>75</v>
      </c>
      <c r="N1749" s="13">
        <v>0</v>
      </c>
    </row>
    <row r="1750" spans="2:19" x14ac:dyDescent="0.2">
      <c r="D1750" s="105"/>
      <c r="E1750" s="55" t="s">
        <v>49</v>
      </c>
      <c r="F1750" s="58"/>
      <c r="G1750" s="53">
        <v>30</v>
      </c>
      <c r="H1750" s="66">
        <v>0</v>
      </c>
      <c r="I1750" s="26">
        <v>0</v>
      </c>
      <c r="J1750" s="26">
        <v>0</v>
      </c>
      <c r="K1750" s="26">
        <v>0</v>
      </c>
      <c r="L1750" s="26">
        <v>6</v>
      </c>
      <c r="M1750" s="26">
        <v>24</v>
      </c>
      <c r="N1750" s="70">
        <v>0</v>
      </c>
    </row>
    <row r="1752" spans="2:19" x14ac:dyDescent="0.2">
      <c r="B1752" s="47" t="str">
        <f xml:space="preserve"> HYPERLINK("#'目次'!B45", "[39]")</f>
        <v>[39]</v>
      </c>
      <c r="C1752" s="31" t="s">
        <v>365</v>
      </c>
    </row>
    <row r="1755" spans="2:19" x14ac:dyDescent="0.2">
      <c r="C1755" s="31" t="s">
        <v>13</v>
      </c>
    </row>
    <row r="1756" spans="2:19" ht="60" x14ac:dyDescent="0.2">
      <c r="D1756" s="99"/>
      <c r="E1756" s="100"/>
      <c r="F1756" s="100"/>
      <c r="G1756" s="41" t="s">
        <v>14</v>
      </c>
      <c r="H1756" s="42" t="s">
        <v>366</v>
      </c>
      <c r="I1756" s="16" t="s">
        <v>367</v>
      </c>
      <c r="J1756" s="16" t="s">
        <v>368</v>
      </c>
      <c r="K1756" s="16" t="s">
        <v>369</v>
      </c>
      <c r="L1756" s="16" t="s">
        <v>370</v>
      </c>
      <c r="M1756" s="16" t="s">
        <v>371</v>
      </c>
      <c r="N1756" s="16" t="s">
        <v>372</v>
      </c>
      <c r="O1756" s="16" t="s">
        <v>373</v>
      </c>
      <c r="P1756" s="16" t="s">
        <v>374</v>
      </c>
      <c r="Q1756" s="16" t="s">
        <v>375</v>
      </c>
      <c r="R1756" s="16" t="s">
        <v>376</v>
      </c>
      <c r="S1756" s="46" t="s">
        <v>24</v>
      </c>
    </row>
    <row r="1757" spans="2:19" x14ac:dyDescent="0.2">
      <c r="D1757" s="101"/>
      <c r="E1757" s="102"/>
      <c r="F1757" s="102"/>
      <c r="G1757" s="44"/>
      <c r="H1757" s="48"/>
      <c r="I1757" s="17"/>
      <c r="J1757" s="17"/>
      <c r="K1757" s="17"/>
      <c r="L1757" s="17"/>
      <c r="M1757" s="17"/>
      <c r="N1757" s="17"/>
      <c r="O1757" s="17"/>
      <c r="P1757" s="17"/>
      <c r="Q1757" s="17"/>
      <c r="R1757" s="17"/>
      <c r="S1757" s="43"/>
    </row>
    <row r="1758" spans="2:19" x14ac:dyDescent="0.2">
      <c r="D1758" s="52"/>
      <c r="E1758" s="59" t="s">
        <v>14</v>
      </c>
      <c r="F1758" s="54"/>
      <c r="G1758" s="45">
        <v>7000</v>
      </c>
      <c r="H1758" s="20">
        <v>3570</v>
      </c>
      <c r="I1758" s="20">
        <v>2011</v>
      </c>
      <c r="J1758" s="20">
        <v>1918</v>
      </c>
      <c r="K1758" s="20">
        <v>622</v>
      </c>
      <c r="L1758" s="20">
        <v>1951</v>
      </c>
      <c r="M1758" s="20">
        <v>1010</v>
      </c>
      <c r="N1758" s="20">
        <v>167</v>
      </c>
      <c r="O1758" s="20">
        <v>321</v>
      </c>
      <c r="P1758" s="20">
        <v>213</v>
      </c>
      <c r="Q1758" s="20">
        <v>545</v>
      </c>
      <c r="R1758" s="20">
        <v>2619</v>
      </c>
      <c r="S1758" s="61">
        <v>17</v>
      </c>
    </row>
    <row r="1759" spans="2:19" x14ac:dyDescent="0.2">
      <c r="D1759" s="103" t="s">
        <v>25</v>
      </c>
      <c r="E1759" s="24" t="s">
        <v>26</v>
      </c>
      <c r="F1759" s="22"/>
      <c r="G1759" s="23">
        <v>1780</v>
      </c>
      <c r="H1759" s="30">
        <v>777</v>
      </c>
      <c r="I1759" s="4">
        <v>404</v>
      </c>
      <c r="J1759" s="4">
        <v>384</v>
      </c>
      <c r="K1759" s="4">
        <v>97</v>
      </c>
      <c r="L1759" s="4">
        <v>402</v>
      </c>
      <c r="M1759" s="4">
        <v>202</v>
      </c>
      <c r="N1759" s="4">
        <v>21</v>
      </c>
      <c r="O1759" s="4">
        <v>48</v>
      </c>
      <c r="P1759" s="4">
        <v>33</v>
      </c>
      <c r="Q1759" s="4">
        <v>85</v>
      </c>
      <c r="R1759" s="4">
        <v>797</v>
      </c>
      <c r="S1759" s="34">
        <v>3</v>
      </c>
    </row>
    <row r="1760" spans="2:19" x14ac:dyDescent="0.2">
      <c r="D1760" s="104"/>
      <c r="E1760" s="5" t="s">
        <v>27</v>
      </c>
      <c r="F1760" s="6"/>
      <c r="G1760" s="7">
        <v>1328</v>
      </c>
      <c r="H1760" s="8">
        <v>625</v>
      </c>
      <c r="I1760" s="1">
        <v>323</v>
      </c>
      <c r="J1760" s="1">
        <v>317</v>
      </c>
      <c r="K1760" s="1">
        <v>90</v>
      </c>
      <c r="L1760" s="1">
        <v>308</v>
      </c>
      <c r="M1760" s="1">
        <v>130</v>
      </c>
      <c r="N1760" s="1">
        <v>23</v>
      </c>
      <c r="O1760" s="1">
        <v>39</v>
      </c>
      <c r="P1760" s="1">
        <v>24</v>
      </c>
      <c r="Q1760" s="1">
        <v>67</v>
      </c>
      <c r="R1760" s="1">
        <v>558</v>
      </c>
      <c r="S1760" s="13">
        <v>3</v>
      </c>
    </row>
    <row r="1761" spans="4:19" x14ac:dyDescent="0.2">
      <c r="D1761" s="104"/>
      <c r="E1761" s="5" t="s">
        <v>28</v>
      </c>
      <c r="F1761" s="6"/>
      <c r="G1761" s="7">
        <v>1075</v>
      </c>
      <c r="H1761" s="8">
        <v>544</v>
      </c>
      <c r="I1761" s="1">
        <v>288</v>
      </c>
      <c r="J1761" s="1">
        <v>301</v>
      </c>
      <c r="K1761" s="1">
        <v>100</v>
      </c>
      <c r="L1761" s="1">
        <v>293</v>
      </c>
      <c r="M1761" s="1">
        <v>140</v>
      </c>
      <c r="N1761" s="1">
        <v>25</v>
      </c>
      <c r="O1761" s="1">
        <v>50</v>
      </c>
      <c r="P1761" s="1">
        <v>26</v>
      </c>
      <c r="Q1761" s="1">
        <v>87</v>
      </c>
      <c r="R1761" s="1">
        <v>406</v>
      </c>
      <c r="S1761" s="13">
        <v>3</v>
      </c>
    </row>
    <row r="1762" spans="4:19" x14ac:dyDescent="0.2">
      <c r="D1762" s="104"/>
      <c r="E1762" s="5" t="s">
        <v>29</v>
      </c>
      <c r="F1762" s="6"/>
      <c r="G1762" s="7">
        <v>733</v>
      </c>
      <c r="H1762" s="8">
        <v>396</v>
      </c>
      <c r="I1762" s="1">
        <v>246</v>
      </c>
      <c r="J1762" s="1">
        <v>225</v>
      </c>
      <c r="K1762" s="1">
        <v>68</v>
      </c>
      <c r="L1762" s="1">
        <v>221</v>
      </c>
      <c r="M1762" s="1">
        <v>117</v>
      </c>
      <c r="N1762" s="1">
        <v>20</v>
      </c>
      <c r="O1762" s="1">
        <v>39</v>
      </c>
      <c r="P1762" s="1">
        <v>30</v>
      </c>
      <c r="Q1762" s="1">
        <v>75</v>
      </c>
      <c r="R1762" s="1">
        <v>239</v>
      </c>
      <c r="S1762" s="13">
        <v>3</v>
      </c>
    </row>
    <row r="1763" spans="4:19" x14ac:dyDescent="0.2">
      <c r="D1763" s="104"/>
      <c r="E1763" s="5" t="s">
        <v>30</v>
      </c>
      <c r="F1763" s="6"/>
      <c r="G1763" s="7">
        <v>619</v>
      </c>
      <c r="H1763" s="8">
        <v>352</v>
      </c>
      <c r="I1763" s="1">
        <v>219</v>
      </c>
      <c r="J1763" s="1">
        <v>196</v>
      </c>
      <c r="K1763" s="1">
        <v>75</v>
      </c>
      <c r="L1763" s="1">
        <v>219</v>
      </c>
      <c r="M1763" s="1">
        <v>122</v>
      </c>
      <c r="N1763" s="1">
        <v>24</v>
      </c>
      <c r="O1763" s="1">
        <v>44</v>
      </c>
      <c r="P1763" s="1">
        <v>34</v>
      </c>
      <c r="Q1763" s="1">
        <v>69</v>
      </c>
      <c r="R1763" s="1">
        <v>192</v>
      </c>
      <c r="S1763" s="13">
        <v>1</v>
      </c>
    </row>
    <row r="1764" spans="4:19" x14ac:dyDescent="0.2">
      <c r="D1764" s="104"/>
      <c r="E1764" s="5" t="s">
        <v>31</v>
      </c>
      <c r="F1764" s="6"/>
      <c r="G1764" s="7">
        <v>559</v>
      </c>
      <c r="H1764" s="8">
        <v>371</v>
      </c>
      <c r="I1764" s="1">
        <v>229</v>
      </c>
      <c r="J1764" s="1">
        <v>209</v>
      </c>
      <c r="K1764" s="1">
        <v>83</v>
      </c>
      <c r="L1764" s="1">
        <v>218</v>
      </c>
      <c r="M1764" s="1">
        <v>128</v>
      </c>
      <c r="N1764" s="1">
        <v>25</v>
      </c>
      <c r="O1764" s="1">
        <v>48</v>
      </c>
      <c r="P1764" s="1">
        <v>30</v>
      </c>
      <c r="Q1764" s="1">
        <v>76</v>
      </c>
      <c r="R1764" s="1">
        <v>119</v>
      </c>
      <c r="S1764" s="13">
        <v>0</v>
      </c>
    </row>
    <row r="1765" spans="4:19" x14ac:dyDescent="0.2">
      <c r="D1765" s="104"/>
      <c r="E1765" s="5" t="s">
        <v>32</v>
      </c>
      <c r="F1765" s="6"/>
      <c r="G1765" s="7">
        <v>284</v>
      </c>
      <c r="H1765" s="8">
        <v>208</v>
      </c>
      <c r="I1765" s="1">
        <v>113</v>
      </c>
      <c r="J1765" s="1">
        <v>119</v>
      </c>
      <c r="K1765" s="1">
        <v>47</v>
      </c>
      <c r="L1765" s="1">
        <v>127</v>
      </c>
      <c r="M1765" s="1">
        <v>83</v>
      </c>
      <c r="N1765" s="1">
        <v>16</v>
      </c>
      <c r="O1765" s="1">
        <v>25</v>
      </c>
      <c r="P1765" s="1">
        <v>16</v>
      </c>
      <c r="Q1765" s="1">
        <v>39</v>
      </c>
      <c r="R1765" s="1">
        <v>50</v>
      </c>
      <c r="S1765" s="13">
        <v>2</v>
      </c>
    </row>
    <row r="1766" spans="4:19" x14ac:dyDescent="0.2">
      <c r="D1766" s="104"/>
      <c r="E1766" s="5" t="s">
        <v>33</v>
      </c>
      <c r="F1766" s="6"/>
      <c r="G1766" s="7">
        <v>104</v>
      </c>
      <c r="H1766" s="8">
        <v>84</v>
      </c>
      <c r="I1766" s="1">
        <v>56</v>
      </c>
      <c r="J1766" s="1">
        <v>56</v>
      </c>
      <c r="K1766" s="1">
        <v>31</v>
      </c>
      <c r="L1766" s="1">
        <v>52</v>
      </c>
      <c r="M1766" s="1">
        <v>34</v>
      </c>
      <c r="N1766" s="1">
        <v>6</v>
      </c>
      <c r="O1766" s="1">
        <v>18</v>
      </c>
      <c r="P1766" s="1">
        <v>10</v>
      </c>
      <c r="Q1766" s="1">
        <v>21</v>
      </c>
      <c r="R1766" s="1">
        <v>12</v>
      </c>
      <c r="S1766" s="13">
        <v>0</v>
      </c>
    </row>
    <row r="1767" spans="4:19" x14ac:dyDescent="0.2">
      <c r="D1767" s="103" t="s">
        <v>34</v>
      </c>
      <c r="E1767" s="24" t="s">
        <v>35</v>
      </c>
      <c r="F1767" s="22"/>
      <c r="G1767" s="23">
        <v>206</v>
      </c>
      <c r="H1767" s="30">
        <v>88</v>
      </c>
      <c r="I1767" s="4">
        <v>47</v>
      </c>
      <c r="J1767" s="4">
        <v>31</v>
      </c>
      <c r="K1767" s="4">
        <v>10</v>
      </c>
      <c r="L1767" s="4">
        <v>34</v>
      </c>
      <c r="M1767" s="4">
        <v>13</v>
      </c>
      <c r="N1767" s="4">
        <v>3</v>
      </c>
      <c r="O1767" s="4">
        <v>2</v>
      </c>
      <c r="P1767" s="4">
        <v>3</v>
      </c>
      <c r="Q1767" s="4">
        <v>13</v>
      </c>
      <c r="R1767" s="4">
        <v>96</v>
      </c>
      <c r="S1767" s="34">
        <v>0</v>
      </c>
    </row>
    <row r="1768" spans="4:19" x14ac:dyDescent="0.2">
      <c r="D1768" s="104"/>
      <c r="E1768" s="5" t="s">
        <v>36</v>
      </c>
      <c r="F1768" s="6"/>
      <c r="G1768" s="7">
        <v>218</v>
      </c>
      <c r="H1768" s="8">
        <v>87</v>
      </c>
      <c r="I1768" s="1">
        <v>58</v>
      </c>
      <c r="J1768" s="1">
        <v>38</v>
      </c>
      <c r="K1768" s="1">
        <v>16</v>
      </c>
      <c r="L1768" s="1">
        <v>56</v>
      </c>
      <c r="M1768" s="1">
        <v>26</v>
      </c>
      <c r="N1768" s="1">
        <v>2</v>
      </c>
      <c r="O1768" s="1">
        <v>5</v>
      </c>
      <c r="P1768" s="1">
        <v>2</v>
      </c>
      <c r="Q1768" s="1">
        <v>8</v>
      </c>
      <c r="R1768" s="1">
        <v>95</v>
      </c>
      <c r="S1768" s="13">
        <v>2</v>
      </c>
    </row>
    <row r="1769" spans="4:19" x14ac:dyDescent="0.2">
      <c r="D1769" s="104"/>
      <c r="E1769" s="5" t="s">
        <v>37</v>
      </c>
      <c r="F1769" s="6"/>
      <c r="G1769" s="7">
        <v>218</v>
      </c>
      <c r="H1769" s="8">
        <v>109</v>
      </c>
      <c r="I1769" s="1">
        <v>78</v>
      </c>
      <c r="J1769" s="1">
        <v>57</v>
      </c>
      <c r="K1769" s="1">
        <v>23</v>
      </c>
      <c r="L1769" s="1">
        <v>45</v>
      </c>
      <c r="M1769" s="1">
        <v>32</v>
      </c>
      <c r="N1769" s="1">
        <v>1</v>
      </c>
      <c r="O1769" s="1">
        <v>13</v>
      </c>
      <c r="P1769" s="1">
        <v>6</v>
      </c>
      <c r="Q1769" s="1">
        <v>15</v>
      </c>
      <c r="R1769" s="1">
        <v>74</v>
      </c>
      <c r="S1769" s="13">
        <v>0</v>
      </c>
    </row>
    <row r="1770" spans="4:19" x14ac:dyDescent="0.2">
      <c r="D1770" s="104"/>
      <c r="E1770" s="5" t="s">
        <v>38</v>
      </c>
      <c r="F1770" s="6"/>
      <c r="G1770" s="7">
        <v>313</v>
      </c>
      <c r="H1770" s="8">
        <v>171</v>
      </c>
      <c r="I1770" s="1">
        <v>106</v>
      </c>
      <c r="J1770" s="1">
        <v>85</v>
      </c>
      <c r="K1770" s="1">
        <v>37</v>
      </c>
      <c r="L1770" s="1">
        <v>98</v>
      </c>
      <c r="M1770" s="1">
        <v>51</v>
      </c>
      <c r="N1770" s="1">
        <v>11</v>
      </c>
      <c r="O1770" s="1">
        <v>21</v>
      </c>
      <c r="P1770" s="1">
        <v>22</v>
      </c>
      <c r="Q1770" s="1">
        <v>31</v>
      </c>
      <c r="R1770" s="1">
        <v>100</v>
      </c>
      <c r="S1770" s="13">
        <v>0</v>
      </c>
    </row>
    <row r="1771" spans="4:19" x14ac:dyDescent="0.2">
      <c r="D1771" s="104"/>
      <c r="E1771" s="5" t="s">
        <v>39</v>
      </c>
      <c r="F1771" s="6"/>
      <c r="G1771" s="7">
        <v>306</v>
      </c>
      <c r="H1771" s="8">
        <v>173</v>
      </c>
      <c r="I1771" s="1">
        <v>94</v>
      </c>
      <c r="J1771" s="1">
        <v>89</v>
      </c>
      <c r="K1771" s="1">
        <v>34</v>
      </c>
      <c r="L1771" s="1">
        <v>91</v>
      </c>
      <c r="M1771" s="1">
        <v>54</v>
      </c>
      <c r="N1771" s="1">
        <v>8</v>
      </c>
      <c r="O1771" s="1">
        <v>16</v>
      </c>
      <c r="P1771" s="1">
        <v>10</v>
      </c>
      <c r="Q1771" s="1">
        <v>29</v>
      </c>
      <c r="R1771" s="1">
        <v>108</v>
      </c>
      <c r="S1771" s="13">
        <v>0</v>
      </c>
    </row>
    <row r="1772" spans="4:19" x14ac:dyDescent="0.2">
      <c r="D1772" s="104"/>
      <c r="E1772" s="5" t="s">
        <v>40</v>
      </c>
      <c r="F1772" s="6"/>
      <c r="G1772" s="7">
        <v>323</v>
      </c>
      <c r="H1772" s="8">
        <v>201</v>
      </c>
      <c r="I1772" s="1">
        <v>114</v>
      </c>
      <c r="J1772" s="1">
        <v>94</v>
      </c>
      <c r="K1772" s="1">
        <v>37</v>
      </c>
      <c r="L1772" s="1">
        <v>116</v>
      </c>
      <c r="M1772" s="1">
        <v>59</v>
      </c>
      <c r="N1772" s="1">
        <v>10</v>
      </c>
      <c r="O1772" s="1">
        <v>23</v>
      </c>
      <c r="P1772" s="1">
        <v>13</v>
      </c>
      <c r="Q1772" s="1">
        <v>35</v>
      </c>
      <c r="R1772" s="1">
        <v>86</v>
      </c>
      <c r="S1772" s="13">
        <v>0</v>
      </c>
    </row>
    <row r="1773" spans="4:19" x14ac:dyDescent="0.2">
      <c r="D1773" s="104"/>
      <c r="E1773" s="5" t="s">
        <v>41</v>
      </c>
      <c r="F1773" s="6"/>
      <c r="G1773" s="7">
        <v>260</v>
      </c>
      <c r="H1773" s="8">
        <v>176</v>
      </c>
      <c r="I1773" s="1">
        <v>98</v>
      </c>
      <c r="J1773" s="1">
        <v>95</v>
      </c>
      <c r="K1773" s="1">
        <v>40</v>
      </c>
      <c r="L1773" s="1">
        <v>97</v>
      </c>
      <c r="M1773" s="1">
        <v>57</v>
      </c>
      <c r="N1773" s="1">
        <v>9</v>
      </c>
      <c r="O1773" s="1">
        <v>17</v>
      </c>
      <c r="P1773" s="1">
        <v>11</v>
      </c>
      <c r="Q1773" s="1">
        <v>31</v>
      </c>
      <c r="R1773" s="1">
        <v>58</v>
      </c>
      <c r="S1773" s="13">
        <v>1</v>
      </c>
    </row>
    <row r="1774" spans="4:19" x14ac:dyDescent="0.2">
      <c r="D1774" s="104"/>
      <c r="E1774" s="5" t="s">
        <v>42</v>
      </c>
      <c r="F1774" s="6"/>
      <c r="G1774" s="7">
        <v>258</v>
      </c>
      <c r="H1774" s="8">
        <v>179</v>
      </c>
      <c r="I1774" s="1">
        <v>101</v>
      </c>
      <c r="J1774" s="1">
        <v>105</v>
      </c>
      <c r="K1774" s="1">
        <v>40</v>
      </c>
      <c r="L1774" s="1">
        <v>93</v>
      </c>
      <c r="M1774" s="1">
        <v>53</v>
      </c>
      <c r="N1774" s="1">
        <v>6</v>
      </c>
      <c r="O1774" s="1">
        <v>22</v>
      </c>
      <c r="P1774" s="1">
        <v>11</v>
      </c>
      <c r="Q1774" s="1">
        <v>35</v>
      </c>
      <c r="R1774" s="1">
        <v>58</v>
      </c>
      <c r="S1774" s="13">
        <v>0</v>
      </c>
    </row>
    <row r="1775" spans="4:19" x14ac:dyDescent="0.2">
      <c r="D1775" s="104"/>
      <c r="E1775" s="5" t="s">
        <v>43</v>
      </c>
      <c r="F1775" s="6"/>
      <c r="G1775" s="7">
        <v>258</v>
      </c>
      <c r="H1775" s="8">
        <v>165</v>
      </c>
      <c r="I1775" s="1">
        <v>109</v>
      </c>
      <c r="J1775" s="1">
        <v>109</v>
      </c>
      <c r="K1775" s="1">
        <v>36</v>
      </c>
      <c r="L1775" s="1">
        <v>90</v>
      </c>
      <c r="M1775" s="1">
        <v>50</v>
      </c>
      <c r="N1775" s="1">
        <v>14</v>
      </c>
      <c r="O1775" s="1">
        <v>26</v>
      </c>
      <c r="P1775" s="1">
        <v>15</v>
      </c>
      <c r="Q1775" s="1">
        <v>36</v>
      </c>
      <c r="R1775" s="1">
        <v>59</v>
      </c>
      <c r="S1775" s="13">
        <v>2</v>
      </c>
    </row>
    <row r="1776" spans="4:19" x14ac:dyDescent="0.2">
      <c r="D1776" s="104"/>
      <c r="E1776" s="5" t="s">
        <v>44</v>
      </c>
      <c r="F1776" s="6"/>
      <c r="G1776" s="7">
        <v>336</v>
      </c>
      <c r="H1776" s="8">
        <v>212</v>
      </c>
      <c r="I1776" s="1">
        <v>122</v>
      </c>
      <c r="J1776" s="1">
        <v>135</v>
      </c>
      <c r="K1776" s="1">
        <v>48</v>
      </c>
      <c r="L1776" s="1">
        <v>128</v>
      </c>
      <c r="M1776" s="1">
        <v>75</v>
      </c>
      <c r="N1776" s="1">
        <v>14</v>
      </c>
      <c r="O1776" s="1">
        <v>28</v>
      </c>
      <c r="P1776" s="1">
        <v>23</v>
      </c>
      <c r="Q1776" s="1">
        <v>52</v>
      </c>
      <c r="R1776" s="1">
        <v>90</v>
      </c>
      <c r="S1776" s="13">
        <v>1</v>
      </c>
    </row>
    <row r="1777" spans="4:19" x14ac:dyDescent="0.2">
      <c r="D1777" s="104"/>
      <c r="E1777" s="5" t="s">
        <v>45</v>
      </c>
      <c r="F1777" s="6"/>
      <c r="G1777" s="7">
        <v>259</v>
      </c>
      <c r="H1777" s="8">
        <v>170</v>
      </c>
      <c r="I1777" s="1">
        <v>98</v>
      </c>
      <c r="J1777" s="1">
        <v>104</v>
      </c>
      <c r="K1777" s="1">
        <v>26</v>
      </c>
      <c r="L1777" s="1">
        <v>104</v>
      </c>
      <c r="M1777" s="1">
        <v>57</v>
      </c>
      <c r="N1777" s="1">
        <v>11</v>
      </c>
      <c r="O1777" s="1">
        <v>16</v>
      </c>
      <c r="P1777" s="1">
        <v>10</v>
      </c>
      <c r="Q1777" s="1">
        <v>28</v>
      </c>
      <c r="R1777" s="1">
        <v>67</v>
      </c>
      <c r="S1777" s="13">
        <v>1</v>
      </c>
    </row>
    <row r="1778" spans="4:19" x14ac:dyDescent="0.2">
      <c r="D1778" s="104"/>
      <c r="E1778" s="5" t="s">
        <v>46</v>
      </c>
      <c r="F1778" s="6"/>
      <c r="G1778" s="7">
        <v>171</v>
      </c>
      <c r="H1778" s="8">
        <v>106</v>
      </c>
      <c r="I1778" s="1">
        <v>63</v>
      </c>
      <c r="J1778" s="1">
        <v>75</v>
      </c>
      <c r="K1778" s="1">
        <v>30</v>
      </c>
      <c r="L1778" s="1">
        <v>66</v>
      </c>
      <c r="M1778" s="1">
        <v>36</v>
      </c>
      <c r="N1778" s="1">
        <v>8</v>
      </c>
      <c r="O1778" s="1">
        <v>14</v>
      </c>
      <c r="P1778" s="1">
        <v>12</v>
      </c>
      <c r="Q1778" s="1">
        <v>29</v>
      </c>
      <c r="R1778" s="1">
        <v>48</v>
      </c>
      <c r="S1778" s="13">
        <v>1</v>
      </c>
    </row>
    <row r="1779" spans="4:19" x14ac:dyDescent="0.2">
      <c r="D1779" s="104"/>
      <c r="E1779" s="5" t="s">
        <v>47</v>
      </c>
      <c r="F1779" s="6"/>
      <c r="G1779" s="7">
        <v>158</v>
      </c>
      <c r="H1779" s="8">
        <v>82</v>
      </c>
      <c r="I1779" s="1">
        <v>47</v>
      </c>
      <c r="J1779" s="1">
        <v>46</v>
      </c>
      <c r="K1779" s="1">
        <v>12</v>
      </c>
      <c r="L1779" s="1">
        <v>41</v>
      </c>
      <c r="M1779" s="1">
        <v>19</v>
      </c>
      <c r="N1779" s="1">
        <v>7</v>
      </c>
      <c r="O1779" s="1">
        <v>10</v>
      </c>
      <c r="P1779" s="1">
        <v>5</v>
      </c>
      <c r="Q1779" s="1">
        <v>13</v>
      </c>
      <c r="R1779" s="1">
        <v>59</v>
      </c>
      <c r="S1779" s="13">
        <v>0</v>
      </c>
    </row>
    <row r="1780" spans="4:19" x14ac:dyDescent="0.2">
      <c r="D1780" s="104"/>
      <c r="E1780" s="5" t="s">
        <v>48</v>
      </c>
      <c r="F1780" s="6"/>
      <c r="G1780" s="7">
        <v>62</v>
      </c>
      <c r="H1780" s="8">
        <v>29</v>
      </c>
      <c r="I1780" s="1">
        <v>18</v>
      </c>
      <c r="J1780" s="1">
        <v>17</v>
      </c>
      <c r="K1780" s="1">
        <v>4</v>
      </c>
      <c r="L1780" s="1">
        <v>14</v>
      </c>
      <c r="M1780" s="1">
        <v>7</v>
      </c>
      <c r="N1780" s="1">
        <v>1</v>
      </c>
      <c r="O1780" s="1">
        <v>3</v>
      </c>
      <c r="P1780" s="1">
        <v>3</v>
      </c>
      <c r="Q1780" s="1">
        <v>8</v>
      </c>
      <c r="R1780" s="1">
        <v>25</v>
      </c>
      <c r="S1780" s="13">
        <v>0</v>
      </c>
    </row>
    <row r="1781" spans="4:19" x14ac:dyDescent="0.2">
      <c r="D1781" s="104"/>
      <c r="E1781" s="5" t="s">
        <v>49</v>
      </c>
      <c r="F1781" s="6"/>
      <c r="G1781" s="7">
        <v>13</v>
      </c>
      <c r="H1781" s="8">
        <v>6</v>
      </c>
      <c r="I1781" s="1">
        <v>2</v>
      </c>
      <c r="J1781" s="1">
        <v>1</v>
      </c>
      <c r="K1781" s="1">
        <v>0</v>
      </c>
      <c r="L1781" s="1">
        <v>0</v>
      </c>
      <c r="M1781" s="1">
        <v>0</v>
      </c>
      <c r="N1781" s="1">
        <v>0</v>
      </c>
      <c r="O1781" s="1">
        <v>0</v>
      </c>
      <c r="P1781" s="1">
        <v>0</v>
      </c>
      <c r="Q1781" s="1">
        <v>0</v>
      </c>
      <c r="R1781" s="1">
        <v>7</v>
      </c>
      <c r="S1781" s="13">
        <v>0</v>
      </c>
    </row>
    <row r="1782" spans="4:19" x14ac:dyDescent="0.2">
      <c r="D1782" s="103" t="s">
        <v>50</v>
      </c>
      <c r="E1782" s="24" t="s">
        <v>35</v>
      </c>
      <c r="F1782" s="22"/>
      <c r="G1782" s="23">
        <v>174</v>
      </c>
      <c r="H1782" s="30">
        <v>47</v>
      </c>
      <c r="I1782" s="4">
        <v>33</v>
      </c>
      <c r="J1782" s="4">
        <v>15</v>
      </c>
      <c r="K1782" s="4">
        <v>8</v>
      </c>
      <c r="L1782" s="4">
        <v>19</v>
      </c>
      <c r="M1782" s="4">
        <v>6</v>
      </c>
      <c r="N1782" s="4">
        <v>0</v>
      </c>
      <c r="O1782" s="4">
        <v>2</v>
      </c>
      <c r="P1782" s="4">
        <v>0</v>
      </c>
      <c r="Q1782" s="4">
        <v>5</v>
      </c>
      <c r="R1782" s="4">
        <v>103</v>
      </c>
      <c r="S1782" s="34">
        <v>1</v>
      </c>
    </row>
    <row r="1783" spans="4:19" x14ac:dyDescent="0.2">
      <c r="D1783" s="104"/>
      <c r="E1783" s="5" t="s">
        <v>36</v>
      </c>
      <c r="F1783" s="6"/>
      <c r="G1783" s="7">
        <v>233</v>
      </c>
      <c r="H1783" s="8">
        <v>66</v>
      </c>
      <c r="I1783" s="1">
        <v>41</v>
      </c>
      <c r="J1783" s="1">
        <v>31</v>
      </c>
      <c r="K1783" s="1">
        <v>14</v>
      </c>
      <c r="L1783" s="1">
        <v>33</v>
      </c>
      <c r="M1783" s="1">
        <v>16</v>
      </c>
      <c r="N1783" s="1">
        <v>3</v>
      </c>
      <c r="O1783" s="1">
        <v>5</v>
      </c>
      <c r="P1783" s="1">
        <v>1</v>
      </c>
      <c r="Q1783" s="1">
        <v>12</v>
      </c>
      <c r="R1783" s="1">
        <v>132</v>
      </c>
      <c r="S1783" s="13">
        <v>0</v>
      </c>
    </row>
    <row r="1784" spans="4:19" x14ac:dyDescent="0.2">
      <c r="D1784" s="104"/>
      <c r="E1784" s="5" t="s">
        <v>37</v>
      </c>
      <c r="F1784" s="6"/>
      <c r="G1784" s="7">
        <v>199</v>
      </c>
      <c r="H1784" s="8">
        <v>64</v>
      </c>
      <c r="I1784" s="1">
        <v>47</v>
      </c>
      <c r="J1784" s="1">
        <v>28</v>
      </c>
      <c r="K1784" s="1">
        <v>9</v>
      </c>
      <c r="L1784" s="1">
        <v>44</v>
      </c>
      <c r="M1784" s="1">
        <v>17</v>
      </c>
      <c r="N1784" s="1">
        <v>3</v>
      </c>
      <c r="O1784" s="1">
        <v>4</v>
      </c>
      <c r="P1784" s="1">
        <v>5</v>
      </c>
      <c r="Q1784" s="1">
        <v>6</v>
      </c>
      <c r="R1784" s="1">
        <v>104</v>
      </c>
      <c r="S1784" s="13">
        <v>0</v>
      </c>
    </row>
    <row r="1785" spans="4:19" x14ac:dyDescent="0.2">
      <c r="D1785" s="104"/>
      <c r="E1785" s="5" t="s">
        <v>38</v>
      </c>
      <c r="F1785" s="6"/>
      <c r="G1785" s="7">
        <v>319</v>
      </c>
      <c r="H1785" s="8">
        <v>138</v>
      </c>
      <c r="I1785" s="1">
        <v>72</v>
      </c>
      <c r="J1785" s="1">
        <v>57</v>
      </c>
      <c r="K1785" s="1">
        <v>28</v>
      </c>
      <c r="L1785" s="1">
        <v>69</v>
      </c>
      <c r="M1785" s="1">
        <v>40</v>
      </c>
      <c r="N1785" s="1">
        <v>7</v>
      </c>
      <c r="O1785" s="1">
        <v>8</v>
      </c>
      <c r="P1785" s="1">
        <v>6</v>
      </c>
      <c r="Q1785" s="1">
        <v>16</v>
      </c>
      <c r="R1785" s="1">
        <v>146</v>
      </c>
      <c r="S1785" s="13">
        <v>0</v>
      </c>
    </row>
    <row r="1786" spans="4:19" x14ac:dyDescent="0.2">
      <c r="D1786" s="104"/>
      <c r="E1786" s="5" t="s">
        <v>39</v>
      </c>
      <c r="F1786" s="6"/>
      <c r="G1786" s="7">
        <v>269</v>
      </c>
      <c r="H1786" s="8">
        <v>120</v>
      </c>
      <c r="I1786" s="1">
        <v>69</v>
      </c>
      <c r="J1786" s="1">
        <v>47</v>
      </c>
      <c r="K1786" s="1">
        <v>15</v>
      </c>
      <c r="L1786" s="1">
        <v>73</v>
      </c>
      <c r="M1786" s="1">
        <v>33</v>
      </c>
      <c r="N1786" s="1">
        <v>4</v>
      </c>
      <c r="O1786" s="1">
        <v>4</v>
      </c>
      <c r="P1786" s="1">
        <v>5</v>
      </c>
      <c r="Q1786" s="1">
        <v>12</v>
      </c>
      <c r="R1786" s="1">
        <v>97</v>
      </c>
      <c r="S1786" s="13">
        <v>1</v>
      </c>
    </row>
    <row r="1787" spans="4:19" x14ac:dyDescent="0.2">
      <c r="D1787" s="104"/>
      <c r="E1787" s="5" t="s">
        <v>40</v>
      </c>
      <c r="F1787" s="6"/>
      <c r="G1787" s="7">
        <v>348</v>
      </c>
      <c r="H1787" s="8">
        <v>187</v>
      </c>
      <c r="I1787" s="1">
        <v>100</v>
      </c>
      <c r="J1787" s="1">
        <v>89</v>
      </c>
      <c r="K1787" s="1">
        <v>26</v>
      </c>
      <c r="L1787" s="1">
        <v>96</v>
      </c>
      <c r="M1787" s="1">
        <v>41</v>
      </c>
      <c r="N1787" s="1">
        <v>9</v>
      </c>
      <c r="O1787" s="1">
        <v>18</v>
      </c>
      <c r="P1787" s="1">
        <v>9</v>
      </c>
      <c r="Q1787" s="1">
        <v>26</v>
      </c>
      <c r="R1787" s="1">
        <v>122</v>
      </c>
      <c r="S1787" s="13">
        <v>0</v>
      </c>
    </row>
    <row r="1788" spans="4:19" x14ac:dyDescent="0.2">
      <c r="D1788" s="104"/>
      <c r="E1788" s="5" t="s">
        <v>41</v>
      </c>
      <c r="F1788" s="6"/>
      <c r="G1788" s="7">
        <v>282</v>
      </c>
      <c r="H1788" s="8">
        <v>151</v>
      </c>
      <c r="I1788" s="1">
        <v>84</v>
      </c>
      <c r="J1788" s="1">
        <v>81</v>
      </c>
      <c r="K1788" s="1">
        <v>30</v>
      </c>
      <c r="L1788" s="1">
        <v>89</v>
      </c>
      <c r="M1788" s="1">
        <v>44</v>
      </c>
      <c r="N1788" s="1">
        <v>7</v>
      </c>
      <c r="O1788" s="1">
        <v>13</v>
      </c>
      <c r="P1788" s="1">
        <v>7</v>
      </c>
      <c r="Q1788" s="1">
        <v>18</v>
      </c>
      <c r="R1788" s="1">
        <v>96</v>
      </c>
      <c r="S1788" s="13">
        <v>2</v>
      </c>
    </row>
    <row r="1789" spans="4:19" x14ac:dyDescent="0.2">
      <c r="D1789" s="104"/>
      <c r="E1789" s="5" t="s">
        <v>42</v>
      </c>
      <c r="F1789" s="6"/>
      <c r="G1789" s="7">
        <v>242</v>
      </c>
      <c r="H1789" s="8">
        <v>137</v>
      </c>
      <c r="I1789" s="1">
        <v>67</v>
      </c>
      <c r="J1789" s="1">
        <v>74</v>
      </c>
      <c r="K1789" s="1">
        <v>17</v>
      </c>
      <c r="L1789" s="1">
        <v>84</v>
      </c>
      <c r="M1789" s="1">
        <v>44</v>
      </c>
      <c r="N1789" s="1">
        <v>6</v>
      </c>
      <c r="O1789" s="1">
        <v>11</v>
      </c>
      <c r="P1789" s="1">
        <v>6</v>
      </c>
      <c r="Q1789" s="1">
        <v>14</v>
      </c>
      <c r="R1789" s="1">
        <v>77</v>
      </c>
      <c r="S1789" s="13">
        <v>0</v>
      </c>
    </row>
    <row r="1790" spans="4:19" x14ac:dyDescent="0.2">
      <c r="D1790" s="104"/>
      <c r="E1790" s="5" t="s">
        <v>43</v>
      </c>
      <c r="F1790" s="6"/>
      <c r="G1790" s="7">
        <v>263</v>
      </c>
      <c r="H1790" s="8">
        <v>154</v>
      </c>
      <c r="I1790" s="1">
        <v>71</v>
      </c>
      <c r="J1790" s="1">
        <v>94</v>
      </c>
      <c r="K1790" s="1">
        <v>20</v>
      </c>
      <c r="L1790" s="1">
        <v>96</v>
      </c>
      <c r="M1790" s="1">
        <v>45</v>
      </c>
      <c r="N1790" s="1">
        <v>8</v>
      </c>
      <c r="O1790" s="1">
        <v>15</v>
      </c>
      <c r="P1790" s="1">
        <v>9</v>
      </c>
      <c r="Q1790" s="1">
        <v>15</v>
      </c>
      <c r="R1790" s="1">
        <v>75</v>
      </c>
      <c r="S1790" s="13">
        <v>0</v>
      </c>
    </row>
    <row r="1791" spans="4:19" x14ac:dyDescent="0.2">
      <c r="D1791" s="104"/>
      <c r="E1791" s="5" t="s">
        <v>44</v>
      </c>
      <c r="F1791" s="6"/>
      <c r="G1791" s="7">
        <v>364</v>
      </c>
      <c r="H1791" s="8">
        <v>196</v>
      </c>
      <c r="I1791" s="1">
        <v>93</v>
      </c>
      <c r="J1791" s="1">
        <v>117</v>
      </c>
      <c r="K1791" s="1">
        <v>23</v>
      </c>
      <c r="L1791" s="1">
        <v>106</v>
      </c>
      <c r="M1791" s="1">
        <v>49</v>
      </c>
      <c r="N1791" s="1">
        <v>6</v>
      </c>
      <c r="O1791" s="1">
        <v>5</v>
      </c>
      <c r="P1791" s="1">
        <v>4</v>
      </c>
      <c r="Q1791" s="1">
        <v>18</v>
      </c>
      <c r="R1791" s="1">
        <v>129</v>
      </c>
      <c r="S1791" s="13">
        <v>2</v>
      </c>
    </row>
    <row r="1792" spans="4:19" x14ac:dyDescent="0.2">
      <c r="D1792" s="104"/>
      <c r="E1792" s="5" t="s">
        <v>45</v>
      </c>
      <c r="F1792" s="6"/>
      <c r="G1792" s="7">
        <v>324</v>
      </c>
      <c r="H1792" s="8">
        <v>156</v>
      </c>
      <c r="I1792" s="1">
        <v>71</v>
      </c>
      <c r="J1792" s="1">
        <v>88</v>
      </c>
      <c r="K1792" s="1">
        <v>17</v>
      </c>
      <c r="L1792" s="1">
        <v>72</v>
      </c>
      <c r="M1792" s="1">
        <v>42</v>
      </c>
      <c r="N1792" s="1">
        <v>4</v>
      </c>
      <c r="O1792" s="1">
        <v>9</v>
      </c>
      <c r="P1792" s="1">
        <v>7</v>
      </c>
      <c r="Q1792" s="1">
        <v>21</v>
      </c>
      <c r="R1792" s="1">
        <v>142</v>
      </c>
      <c r="S1792" s="13">
        <v>2</v>
      </c>
    </row>
    <row r="1793" spans="2:19" x14ac:dyDescent="0.2">
      <c r="D1793" s="104"/>
      <c r="E1793" s="5" t="s">
        <v>46</v>
      </c>
      <c r="F1793" s="6"/>
      <c r="G1793" s="7">
        <v>192</v>
      </c>
      <c r="H1793" s="8">
        <v>62</v>
      </c>
      <c r="I1793" s="1">
        <v>23</v>
      </c>
      <c r="J1793" s="1">
        <v>40</v>
      </c>
      <c r="K1793" s="1">
        <v>8</v>
      </c>
      <c r="L1793" s="1">
        <v>33</v>
      </c>
      <c r="M1793" s="1">
        <v>18</v>
      </c>
      <c r="N1793" s="1">
        <v>2</v>
      </c>
      <c r="O1793" s="1">
        <v>2</v>
      </c>
      <c r="P1793" s="1">
        <v>3</v>
      </c>
      <c r="Q1793" s="1">
        <v>6</v>
      </c>
      <c r="R1793" s="1">
        <v>114</v>
      </c>
      <c r="S1793" s="13">
        <v>1</v>
      </c>
    </row>
    <row r="1794" spans="2:19" x14ac:dyDescent="0.2">
      <c r="D1794" s="104"/>
      <c r="E1794" s="5" t="s">
        <v>47</v>
      </c>
      <c r="F1794" s="6"/>
      <c r="G1794" s="7">
        <v>288</v>
      </c>
      <c r="H1794" s="8">
        <v>105</v>
      </c>
      <c r="I1794" s="1">
        <v>62</v>
      </c>
      <c r="J1794" s="1">
        <v>53</v>
      </c>
      <c r="K1794" s="1">
        <v>13</v>
      </c>
      <c r="L1794" s="1">
        <v>44</v>
      </c>
      <c r="M1794" s="1">
        <v>20</v>
      </c>
      <c r="N1794" s="1">
        <v>3</v>
      </c>
      <c r="O1794" s="1">
        <v>7</v>
      </c>
      <c r="P1794" s="1">
        <v>5</v>
      </c>
      <c r="Q1794" s="1">
        <v>13</v>
      </c>
      <c r="R1794" s="1">
        <v>158</v>
      </c>
      <c r="S1794" s="13">
        <v>0</v>
      </c>
    </row>
    <row r="1795" spans="2:19" x14ac:dyDescent="0.2">
      <c r="D1795" s="104"/>
      <c r="E1795" s="5" t="s">
        <v>48</v>
      </c>
      <c r="F1795" s="6"/>
      <c r="G1795" s="7">
        <v>114</v>
      </c>
      <c r="H1795" s="8">
        <v>30</v>
      </c>
      <c r="I1795" s="1">
        <v>22</v>
      </c>
      <c r="J1795" s="1">
        <v>21</v>
      </c>
      <c r="K1795" s="1">
        <v>1</v>
      </c>
      <c r="L1795" s="1">
        <v>18</v>
      </c>
      <c r="M1795" s="1">
        <v>6</v>
      </c>
      <c r="N1795" s="1">
        <v>0</v>
      </c>
      <c r="O1795" s="1">
        <v>2</v>
      </c>
      <c r="P1795" s="1">
        <v>0</v>
      </c>
      <c r="Q1795" s="1">
        <v>0</v>
      </c>
      <c r="R1795" s="1">
        <v>67</v>
      </c>
      <c r="S1795" s="13">
        <v>0</v>
      </c>
    </row>
    <row r="1796" spans="2:19" x14ac:dyDescent="0.2">
      <c r="D1796" s="105"/>
      <c r="E1796" s="55" t="s">
        <v>49</v>
      </c>
      <c r="F1796" s="58"/>
      <c r="G1796" s="53">
        <v>30</v>
      </c>
      <c r="H1796" s="66">
        <v>3</v>
      </c>
      <c r="I1796" s="26">
        <v>1</v>
      </c>
      <c r="J1796" s="26">
        <v>2</v>
      </c>
      <c r="K1796" s="26">
        <v>0</v>
      </c>
      <c r="L1796" s="26">
        <v>2</v>
      </c>
      <c r="M1796" s="26">
        <v>0</v>
      </c>
      <c r="N1796" s="26">
        <v>0</v>
      </c>
      <c r="O1796" s="26">
        <v>0</v>
      </c>
      <c r="P1796" s="26">
        <v>0</v>
      </c>
      <c r="Q1796" s="26">
        <v>0</v>
      </c>
      <c r="R1796" s="26">
        <v>27</v>
      </c>
      <c r="S1796" s="70">
        <v>0</v>
      </c>
    </row>
    <row r="1798" spans="2:19" x14ac:dyDescent="0.2">
      <c r="B1798" s="47" t="str">
        <f xml:space="preserve"> HYPERLINK("#'目次'!B46", "[40]")</f>
        <v>[40]</v>
      </c>
      <c r="C1798" s="31" t="s">
        <v>379</v>
      </c>
    </row>
    <row r="1801" spans="2:19" x14ac:dyDescent="0.2">
      <c r="C1801" s="31" t="s">
        <v>13</v>
      </c>
    </row>
    <row r="1802" spans="2:19" ht="24" x14ac:dyDescent="0.2">
      <c r="D1802" s="99"/>
      <c r="E1802" s="100"/>
      <c r="F1802" s="100"/>
      <c r="G1802" s="41" t="s">
        <v>14</v>
      </c>
      <c r="H1802" s="42" t="s">
        <v>380</v>
      </c>
      <c r="I1802" s="16" t="s">
        <v>381</v>
      </c>
      <c r="J1802" s="16" t="s">
        <v>382</v>
      </c>
      <c r="K1802" s="16" t="s">
        <v>383</v>
      </c>
      <c r="L1802" s="16" t="s">
        <v>384</v>
      </c>
      <c r="M1802" s="16" t="s">
        <v>385</v>
      </c>
      <c r="N1802" s="16" t="s">
        <v>386</v>
      </c>
      <c r="O1802" s="16" t="s">
        <v>387</v>
      </c>
      <c r="P1802" s="16" t="s">
        <v>388</v>
      </c>
      <c r="Q1802" s="16" t="s">
        <v>22</v>
      </c>
      <c r="R1802" s="46" t="s">
        <v>24</v>
      </c>
    </row>
    <row r="1803" spans="2:19" x14ac:dyDescent="0.2">
      <c r="D1803" s="101"/>
      <c r="E1803" s="102"/>
      <c r="F1803" s="102"/>
      <c r="G1803" s="44"/>
      <c r="H1803" s="48"/>
      <c r="I1803" s="17"/>
      <c r="J1803" s="17"/>
      <c r="K1803" s="17"/>
      <c r="L1803" s="17"/>
      <c r="M1803" s="17"/>
      <c r="N1803" s="17"/>
      <c r="O1803" s="17"/>
      <c r="P1803" s="17"/>
      <c r="Q1803" s="17"/>
      <c r="R1803" s="43"/>
    </row>
    <row r="1804" spans="2:19" x14ac:dyDescent="0.2">
      <c r="D1804" s="52"/>
      <c r="E1804" s="59" t="s">
        <v>14</v>
      </c>
      <c r="F1804" s="54"/>
      <c r="G1804" s="45">
        <v>7000</v>
      </c>
      <c r="H1804" s="20">
        <v>695</v>
      </c>
      <c r="I1804" s="20">
        <v>255</v>
      </c>
      <c r="J1804" s="20">
        <v>260</v>
      </c>
      <c r="K1804" s="20">
        <v>415</v>
      </c>
      <c r="L1804" s="20">
        <v>1594</v>
      </c>
      <c r="M1804" s="20">
        <v>269</v>
      </c>
      <c r="N1804" s="20">
        <v>1062</v>
      </c>
      <c r="O1804" s="20">
        <v>2945</v>
      </c>
      <c r="P1804" s="20">
        <v>1954</v>
      </c>
      <c r="Q1804" s="20">
        <v>485</v>
      </c>
      <c r="R1804" s="61">
        <v>109</v>
      </c>
    </row>
    <row r="1805" spans="2:19" x14ac:dyDescent="0.2">
      <c r="D1805" s="103" t="s">
        <v>25</v>
      </c>
      <c r="E1805" s="24" t="s">
        <v>26</v>
      </c>
      <c r="F1805" s="22"/>
      <c r="G1805" s="23">
        <v>1780</v>
      </c>
      <c r="H1805" s="30">
        <v>151</v>
      </c>
      <c r="I1805" s="4">
        <v>35</v>
      </c>
      <c r="J1805" s="4">
        <v>52</v>
      </c>
      <c r="K1805" s="4">
        <v>86</v>
      </c>
      <c r="L1805" s="4">
        <v>355</v>
      </c>
      <c r="M1805" s="4">
        <v>60</v>
      </c>
      <c r="N1805" s="4">
        <v>244</v>
      </c>
      <c r="O1805" s="4">
        <v>833</v>
      </c>
      <c r="P1805" s="4">
        <v>465</v>
      </c>
      <c r="Q1805" s="4">
        <v>149</v>
      </c>
      <c r="R1805" s="34">
        <v>26</v>
      </c>
    </row>
    <row r="1806" spans="2:19" x14ac:dyDescent="0.2">
      <c r="D1806" s="104"/>
      <c r="E1806" s="5" t="s">
        <v>27</v>
      </c>
      <c r="F1806" s="6"/>
      <c r="G1806" s="7">
        <v>1328</v>
      </c>
      <c r="H1806" s="8">
        <v>96</v>
      </c>
      <c r="I1806" s="1">
        <v>40</v>
      </c>
      <c r="J1806" s="1">
        <v>41</v>
      </c>
      <c r="K1806" s="1">
        <v>68</v>
      </c>
      <c r="L1806" s="1">
        <v>287</v>
      </c>
      <c r="M1806" s="1">
        <v>42</v>
      </c>
      <c r="N1806" s="1">
        <v>197</v>
      </c>
      <c r="O1806" s="1">
        <v>582</v>
      </c>
      <c r="P1806" s="1">
        <v>396</v>
      </c>
      <c r="Q1806" s="1">
        <v>98</v>
      </c>
      <c r="R1806" s="13">
        <v>35</v>
      </c>
    </row>
    <row r="1807" spans="2:19" x14ac:dyDescent="0.2">
      <c r="D1807" s="104"/>
      <c r="E1807" s="5" t="s">
        <v>28</v>
      </c>
      <c r="F1807" s="6"/>
      <c r="G1807" s="7">
        <v>1075</v>
      </c>
      <c r="H1807" s="8">
        <v>107</v>
      </c>
      <c r="I1807" s="1">
        <v>48</v>
      </c>
      <c r="J1807" s="1">
        <v>45</v>
      </c>
      <c r="K1807" s="1">
        <v>80</v>
      </c>
      <c r="L1807" s="1">
        <v>250</v>
      </c>
      <c r="M1807" s="1">
        <v>43</v>
      </c>
      <c r="N1807" s="1">
        <v>154</v>
      </c>
      <c r="O1807" s="1">
        <v>444</v>
      </c>
      <c r="P1807" s="1">
        <v>319</v>
      </c>
      <c r="Q1807" s="1">
        <v>57</v>
      </c>
      <c r="R1807" s="13">
        <v>15</v>
      </c>
    </row>
    <row r="1808" spans="2:19" x14ac:dyDescent="0.2">
      <c r="D1808" s="104"/>
      <c r="E1808" s="5" t="s">
        <v>29</v>
      </c>
      <c r="F1808" s="6"/>
      <c r="G1808" s="7">
        <v>733</v>
      </c>
      <c r="H1808" s="8">
        <v>93</v>
      </c>
      <c r="I1808" s="1">
        <v>33</v>
      </c>
      <c r="J1808" s="1">
        <v>24</v>
      </c>
      <c r="K1808" s="1">
        <v>52</v>
      </c>
      <c r="L1808" s="1">
        <v>171</v>
      </c>
      <c r="M1808" s="1">
        <v>44</v>
      </c>
      <c r="N1808" s="1">
        <v>115</v>
      </c>
      <c r="O1808" s="1">
        <v>325</v>
      </c>
      <c r="P1808" s="1">
        <v>190</v>
      </c>
      <c r="Q1808" s="1">
        <v>36</v>
      </c>
      <c r="R1808" s="13">
        <v>5</v>
      </c>
    </row>
    <row r="1809" spans="4:18" x14ac:dyDescent="0.2">
      <c r="D1809" s="104"/>
      <c r="E1809" s="5" t="s">
        <v>30</v>
      </c>
      <c r="F1809" s="6"/>
      <c r="G1809" s="7">
        <v>619</v>
      </c>
      <c r="H1809" s="8">
        <v>87</v>
      </c>
      <c r="I1809" s="1">
        <v>30</v>
      </c>
      <c r="J1809" s="1">
        <v>38</v>
      </c>
      <c r="K1809" s="1">
        <v>41</v>
      </c>
      <c r="L1809" s="1">
        <v>180</v>
      </c>
      <c r="M1809" s="1">
        <v>28</v>
      </c>
      <c r="N1809" s="1">
        <v>104</v>
      </c>
      <c r="O1809" s="1">
        <v>238</v>
      </c>
      <c r="P1809" s="1">
        <v>165</v>
      </c>
      <c r="Q1809" s="1">
        <v>34</v>
      </c>
      <c r="R1809" s="13">
        <v>5</v>
      </c>
    </row>
    <row r="1810" spans="4:18" x14ac:dyDescent="0.2">
      <c r="D1810" s="104"/>
      <c r="E1810" s="5" t="s">
        <v>31</v>
      </c>
      <c r="F1810" s="6"/>
      <c r="G1810" s="7">
        <v>559</v>
      </c>
      <c r="H1810" s="8">
        <v>64</v>
      </c>
      <c r="I1810" s="1">
        <v>30</v>
      </c>
      <c r="J1810" s="1">
        <v>22</v>
      </c>
      <c r="K1810" s="1">
        <v>39</v>
      </c>
      <c r="L1810" s="1">
        <v>158</v>
      </c>
      <c r="M1810" s="1">
        <v>23</v>
      </c>
      <c r="N1810" s="1">
        <v>93</v>
      </c>
      <c r="O1810" s="1">
        <v>225</v>
      </c>
      <c r="P1810" s="1">
        <v>167</v>
      </c>
      <c r="Q1810" s="1">
        <v>37</v>
      </c>
      <c r="R1810" s="13">
        <v>2</v>
      </c>
    </row>
    <row r="1811" spans="4:18" x14ac:dyDescent="0.2">
      <c r="D1811" s="104"/>
      <c r="E1811" s="5" t="s">
        <v>32</v>
      </c>
      <c r="F1811" s="6"/>
      <c r="G1811" s="7">
        <v>284</v>
      </c>
      <c r="H1811" s="8">
        <v>41</v>
      </c>
      <c r="I1811" s="1">
        <v>15</v>
      </c>
      <c r="J1811" s="1">
        <v>13</v>
      </c>
      <c r="K1811" s="1">
        <v>20</v>
      </c>
      <c r="L1811" s="1">
        <v>68</v>
      </c>
      <c r="M1811" s="1">
        <v>12</v>
      </c>
      <c r="N1811" s="1">
        <v>45</v>
      </c>
      <c r="O1811" s="1">
        <v>92</v>
      </c>
      <c r="P1811" s="1">
        <v>71</v>
      </c>
      <c r="Q1811" s="1">
        <v>19</v>
      </c>
      <c r="R1811" s="13">
        <v>5</v>
      </c>
    </row>
    <row r="1812" spans="4:18" x14ac:dyDescent="0.2">
      <c r="D1812" s="104"/>
      <c r="E1812" s="5" t="s">
        <v>33</v>
      </c>
      <c r="F1812" s="6"/>
      <c r="G1812" s="7">
        <v>104</v>
      </c>
      <c r="H1812" s="8">
        <v>26</v>
      </c>
      <c r="I1812" s="1">
        <v>12</v>
      </c>
      <c r="J1812" s="1">
        <v>10</v>
      </c>
      <c r="K1812" s="1">
        <v>7</v>
      </c>
      <c r="L1812" s="1">
        <v>33</v>
      </c>
      <c r="M1812" s="1">
        <v>4</v>
      </c>
      <c r="N1812" s="1">
        <v>21</v>
      </c>
      <c r="O1812" s="1">
        <v>19</v>
      </c>
      <c r="P1812" s="1">
        <v>26</v>
      </c>
      <c r="Q1812" s="1">
        <v>3</v>
      </c>
      <c r="R1812" s="13">
        <v>1</v>
      </c>
    </row>
    <row r="1813" spans="4:18" x14ac:dyDescent="0.2">
      <c r="D1813" s="103" t="s">
        <v>34</v>
      </c>
      <c r="E1813" s="24" t="s">
        <v>35</v>
      </c>
      <c r="F1813" s="22"/>
      <c r="G1813" s="23">
        <v>206</v>
      </c>
      <c r="H1813" s="30">
        <v>21</v>
      </c>
      <c r="I1813" s="4">
        <v>2</v>
      </c>
      <c r="J1813" s="4">
        <v>10</v>
      </c>
      <c r="K1813" s="4">
        <v>16</v>
      </c>
      <c r="L1813" s="4">
        <v>43</v>
      </c>
      <c r="M1813" s="4">
        <v>20</v>
      </c>
      <c r="N1813" s="4">
        <v>32</v>
      </c>
      <c r="O1813" s="4">
        <v>91</v>
      </c>
      <c r="P1813" s="4">
        <v>51</v>
      </c>
      <c r="Q1813" s="4">
        <v>11</v>
      </c>
      <c r="R1813" s="34">
        <v>1</v>
      </c>
    </row>
    <row r="1814" spans="4:18" x14ac:dyDescent="0.2">
      <c r="D1814" s="104"/>
      <c r="E1814" s="5" t="s">
        <v>36</v>
      </c>
      <c r="F1814" s="6"/>
      <c r="G1814" s="7">
        <v>218</v>
      </c>
      <c r="H1814" s="8">
        <v>28</v>
      </c>
      <c r="I1814" s="1">
        <v>6</v>
      </c>
      <c r="J1814" s="1">
        <v>4</v>
      </c>
      <c r="K1814" s="1">
        <v>13</v>
      </c>
      <c r="L1814" s="1">
        <v>48</v>
      </c>
      <c r="M1814" s="1">
        <v>19</v>
      </c>
      <c r="N1814" s="1">
        <v>36</v>
      </c>
      <c r="O1814" s="1">
        <v>81</v>
      </c>
      <c r="P1814" s="1">
        <v>65</v>
      </c>
      <c r="Q1814" s="1">
        <v>10</v>
      </c>
      <c r="R1814" s="13">
        <v>1</v>
      </c>
    </row>
    <row r="1815" spans="4:18" x14ac:dyDescent="0.2">
      <c r="D1815" s="104"/>
      <c r="E1815" s="5" t="s">
        <v>37</v>
      </c>
      <c r="F1815" s="6"/>
      <c r="G1815" s="7">
        <v>218</v>
      </c>
      <c r="H1815" s="8">
        <v>26</v>
      </c>
      <c r="I1815" s="1">
        <v>9</v>
      </c>
      <c r="J1815" s="1">
        <v>9</v>
      </c>
      <c r="K1815" s="1">
        <v>13</v>
      </c>
      <c r="L1815" s="1">
        <v>48</v>
      </c>
      <c r="M1815" s="1">
        <v>8</v>
      </c>
      <c r="N1815" s="1">
        <v>32</v>
      </c>
      <c r="O1815" s="1">
        <v>99</v>
      </c>
      <c r="P1815" s="1">
        <v>69</v>
      </c>
      <c r="Q1815" s="1">
        <v>12</v>
      </c>
      <c r="R1815" s="13">
        <v>0</v>
      </c>
    </row>
    <row r="1816" spans="4:18" x14ac:dyDescent="0.2">
      <c r="D1816" s="104"/>
      <c r="E1816" s="5" t="s">
        <v>38</v>
      </c>
      <c r="F1816" s="6"/>
      <c r="G1816" s="7">
        <v>313</v>
      </c>
      <c r="H1816" s="8">
        <v>37</v>
      </c>
      <c r="I1816" s="1">
        <v>5</v>
      </c>
      <c r="J1816" s="1">
        <v>5</v>
      </c>
      <c r="K1816" s="1">
        <v>18</v>
      </c>
      <c r="L1816" s="1">
        <v>72</v>
      </c>
      <c r="M1816" s="1">
        <v>23</v>
      </c>
      <c r="N1816" s="1">
        <v>55</v>
      </c>
      <c r="O1816" s="1">
        <v>122</v>
      </c>
      <c r="P1816" s="1">
        <v>89</v>
      </c>
      <c r="Q1816" s="1">
        <v>19</v>
      </c>
      <c r="R1816" s="13">
        <v>2</v>
      </c>
    </row>
    <row r="1817" spans="4:18" x14ac:dyDescent="0.2">
      <c r="D1817" s="104"/>
      <c r="E1817" s="5" t="s">
        <v>39</v>
      </c>
      <c r="F1817" s="6"/>
      <c r="G1817" s="7">
        <v>306</v>
      </c>
      <c r="H1817" s="8">
        <v>28</v>
      </c>
      <c r="I1817" s="1">
        <v>12</v>
      </c>
      <c r="J1817" s="1">
        <v>13</v>
      </c>
      <c r="K1817" s="1">
        <v>14</v>
      </c>
      <c r="L1817" s="1">
        <v>66</v>
      </c>
      <c r="M1817" s="1">
        <v>17</v>
      </c>
      <c r="N1817" s="1">
        <v>60</v>
      </c>
      <c r="O1817" s="1">
        <v>143</v>
      </c>
      <c r="P1817" s="1">
        <v>77</v>
      </c>
      <c r="Q1817" s="1">
        <v>12</v>
      </c>
      <c r="R1817" s="13">
        <v>6</v>
      </c>
    </row>
    <row r="1818" spans="4:18" x14ac:dyDescent="0.2">
      <c r="D1818" s="104"/>
      <c r="E1818" s="5" t="s">
        <v>40</v>
      </c>
      <c r="F1818" s="6"/>
      <c r="G1818" s="7">
        <v>323</v>
      </c>
      <c r="H1818" s="8">
        <v>24</v>
      </c>
      <c r="I1818" s="1">
        <v>11</v>
      </c>
      <c r="J1818" s="1">
        <v>11</v>
      </c>
      <c r="K1818" s="1">
        <v>18</v>
      </c>
      <c r="L1818" s="1">
        <v>75</v>
      </c>
      <c r="M1818" s="1">
        <v>11</v>
      </c>
      <c r="N1818" s="1">
        <v>58</v>
      </c>
      <c r="O1818" s="1">
        <v>148</v>
      </c>
      <c r="P1818" s="1">
        <v>94</v>
      </c>
      <c r="Q1818" s="1">
        <v>26</v>
      </c>
      <c r="R1818" s="13">
        <v>1</v>
      </c>
    </row>
    <row r="1819" spans="4:18" x14ac:dyDescent="0.2">
      <c r="D1819" s="104"/>
      <c r="E1819" s="5" t="s">
        <v>41</v>
      </c>
      <c r="F1819" s="6"/>
      <c r="G1819" s="7">
        <v>260</v>
      </c>
      <c r="H1819" s="8">
        <v>34</v>
      </c>
      <c r="I1819" s="1">
        <v>10</v>
      </c>
      <c r="J1819" s="1">
        <v>13</v>
      </c>
      <c r="K1819" s="1">
        <v>17</v>
      </c>
      <c r="L1819" s="1">
        <v>66</v>
      </c>
      <c r="M1819" s="1">
        <v>5</v>
      </c>
      <c r="N1819" s="1">
        <v>35</v>
      </c>
      <c r="O1819" s="1">
        <v>99</v>
      </c>
      <c r="P1819" s="1">
        <v>72</v>
      </c>
      <c r="Q1819" s="1">
        <v>19</v>
      </c>
      <c r="R1819" s="13">
        <v>3</v>
      </c>
    </row>
    <row r="1820" spans="4:18" x14ac:dyDescent="0.2">
      <c r="D1820" s="104"/>
      <c r="E1820" s="5" t="s">
        <v>42</v>
      </c>
      <c r="F1820" s="6"/>
      <c r="G1820" s="7">
        <v>258</v>
      </c>
      <c r="H1820" s="8">
        <v>30</v>
      </c>
      <c r="I1820" s="1">
        <v>10</v>
      </c>
      <c r="J1820" s="1">
        <v>9</v>
      </c>
      <c r="K1820" s="1">
        <v>25</v>
      </c>
      <c r="L1820" s="1">
        <v>66</v>
      </c>
      <c r="M1820" s="1">
        <v>7</v>
      </c>
      <c r="N1820" s="1">
        <v>38</v>
      </c>
      <c r="O1820" s="1">
        <v>99</v>
      </c>
      <c r="P1820" s="1">
        <v>84</v>
      </c>
      <c r="Q1820" s="1">
        <v>13</v>
      </c>
      <c r="R1820" s="13">
        <v>4</v>
      </c>
    </row>
    <row r="1821" spans="4:18" x14ac:dyDescent="0.2">
      <c r="D1821" s="104"/>
      <c r="E1821" s="5" t="s">
        <v>43</v>
      </c>
      <c r="F1821" s="6"/>
      <c r="G1821" s="7">
        <v>258</v>
      </c>
      <c r="H1821" s="8">
        <v>33</v>
      </c>
      <c r="I1821" s="1">
        <v>14</v>
      </c>
      <c r="J1821" s="1">
        <v>8</v>
      </c>
      <c r="K1821" s="1">
        <v>29</v>
      </c>
      <c r="L1821" s="1">
        <v>66</v>
      </c>
      <c r="M1821" s="1">
        <v>11</v>
      </c>
      <c r="N1821" s="1">
        <v>35</v>
      </c>
      <c r="O1821" s="1">
        <v>90</v>
      </c>
      <c r="P1821" s="1">
        <v>84</v>
      </c>
      <c r="Q1821" s="1">
        <v>14</v>
      </c>
      <c r="R1821" s="13">
        <v>2</v>
      </c>
    </row>
    <row r="1822" spans="4:18" x14ac:dyDescent="0.2">
      <c r="D1822" s="104"/>
      <c r="E1822" s="5" t="s">
        <v>44</v>
      </c>
      <c r="F1822" s="6"/>
      <c r="G1822" s="7">
        <v>336</v>
      </c>
      <c r="H1822" s="8">
        <v>48</v>
      </c>
      <c r="I1822" s="1">
        <v>33</v>
      </c>
      <c r="J1822" s="1">
        <v>24</v>
      </c>
      <c r="K1822" s="1">
        <v>36</v>
      </c>
      <c r="L1822" s="1">
        <v>91</v>
      </c>
      <c r="M1822" s="1">
        <v>10</v>
      </c>
      <c r="N1822" s="1">
        <v>51</v>
      </c>
      <c r="O1822" s="1">
        <v>91</v>
      </c>
      <c r="P1822" s="1">
        <v>102</v>
      </c>
      <c r="Q1822" s="1">
        <v>25</v>
      </c>
      <c r="R1822" s="13">
        <v>5</v>
      </c>
    </row>
    <row r="1823" spans="4:18" x14ac:dyDescent="0.2">
      <c r="D1823" s="104"/>
      <c r="E1823" s="5" t="s">
        <v>45</v>
      </c>
      <c r="F1823" s="6"/>
      <c r="G1823" s="7">
        <v>259</v>
      </c>
      <c r="H1823" s="8">
        <v>32</v>
      </c>
      <c r="I1823" s="1">
        <v>15</v>
      </c>
      <c r="J1823" s="1">
        <v>14</v>
      </c>
      <c r="K1823" s="1">
        <v>25</v>
      </c>
      <c r="L1823" s="1">
        <v>65</v>
      </c>
      <c r="M1823" s="1">
        <v>8</v>
      </c>
      <c r="N1823" s="1">
        <v>46</v>
      </c>
      <c r="O1823" s="1">
        <v>82</v>
      </c>
      <c r="P1823" s="1">
        <v>90</v>
      </c>
      <c r="Q1823" s="1">
        <v>12</v>
      </c>
      <c r="R1823" s="13">
        <v>6</v>
      </c>
    </row>
    <row r="1824" spans="4:18" x14ac:dyDescent="0.2">
      <c r="D1824" s="104"/>
      <c r="E1824" s="5" t="s">
        <v>46</v>
      </c>
      <c r="F1824" s="6"/>
      <c r="G1824" s="7">
        <v>171</v>
      </c>
      <c r="H1824" s="8">
        <v>23</v>
      </c>
      <c r="I1824" s="1">
        <v>17</v>
      </c>
      <c r="J1824" s="1">
        <v>17</v>
      </c>
      <c r="K1824" s="1">
        <v>26</v>
      </c>
      <c r="L1824" s="1">
        <v>52</v>
      </c>
      <c r="M1824" s="1">
        <v>4</v>
      </c>
      <c r="N1824" s="1">
        <v>35</v>
      </c>
      <c r="O1824" s="1">
        <v>47</v>
      </c>
      <c r="P1824" s="1">
        <v>53</v>
      </c>
      <c r="Q1824" s="1">
        <v>9</v>
      </c>
      <c r="R1824" s="13">
        <v>3</v>
      </c>
    </row>
    <row r="1825" spans="4:18" x14ac:dyDescent="0.2">
      <c r="D1825" s="104"/>
      <c r="E1825" s="5" t="s">
        <v>47</v>
      </c>
      <c r="F1825" s="6"/>
      <c r="G1825" s="7">
        <v>158</v>
      </c>
      <c r="H1825" s="8">
        <v>15</v>
      </c>
      <c r="I1825" s="1">
        <v>9</v>
      </c>
      <c r="J1825" s="1">
        <v>9</v>
      </c>
      <c r="K1825" s="1">
        <v>11</v>
      </c>
      <c r="L1825" s="1">
        <v>42</v>
      </c>
      <c r="M1825" s="1">
        <v>5</v>
      </c>
      <c r="N1825" s="1">
        <v>15</v>
      </c>
      <c r="O1825" s="1">
        <v>51</v>
      </c>
      <c r="P1825" s="1">
        <v>54</v>
      </c>
      <c r="Q1825" s="1">
        <v>9</v>
      </c>
      <c r="R1825" s="13">
        <v>8</v>
      </c>
    </row>
    <row r="1826" spans="4:18" x14ac:dyDescent="0.2">
      <c r="D1826" s="104"/>
      <c r="E1826" s="5" t="s">
        <v>48</v>
      </c>
      <c r="F1826" s="6"/>
      <c r="G1826" s="7">
        <v>62</v>
      </c>
      <c r="H1826" s="8">
        <v>5</v>
      </c>
      <c r="I1826" s="1">
        <v>3</v>
      </c>
      <c r="J1826" s="1">
        <v>5</v>
      </c>
      <c r="K1826" s="1">
        <v>5</v>
      </c>
      <c r="L1826" s="1">
        <v>12</v>
      </c>
      <c r="M1826" s="1">
        <v>1</v>
      </c>
      <c r="N1826" s="1">
        <v>7</v>
      </c>
      <c r="O1826" s="1">
        <v>21</v>
      </c>
      <c r="P1826" s="1">
        <v>18</v>
      </c>
      <c r="Q1826" s="1">
        <v>6</v>
      </c>
      <c r="R1826" s="13">
        <v>3</v>
      </c>
    </row>
    <row r="1827" spans="4:18" x14ac:dyDescent="0.2">
      <c r="D1827" s="104"/>
      <c r="E1827" s="5" t="s">
        <v>49</v>
      </c>
      <c r="F1827" s="6"/>
      <c r="G1827" s="7">
        <v>13</v>
      </c>
      <c r="H1827" s="8">
        <v>0</v>
      </c>
      <c r="I1827" s="1">
        <v>0</v>
      </c>
      <c r="J1827" s="1">
        <v>1</v>
      </c>
      <c r="K1827" s="1">
        <v>0</v>
      </c>
      <c r="L1827" s="1">
        <v>0</v>
      </c>
      <c r="M1827" s="1">
        <v>1</v>
      </c>
      <c r="N1827" s="1">
        <v>2</v>
      </c>
      <c r="O1827" s="1">
        <v>4</v>
      </c>
      <c r="P1827" s="1">
        <v>3</v>
      </c>
      <c r="Q1827" s="1">
        <v>3</v>
      </c>
      <c r="R1827" s="13">
        <v>0</v>
      </c>
    </row>
    <row r="1828" spans="4:18" x14ac:dyDescent="0.2">
      <c r="D1828" s="103" t="s">
        <v>50</v>
      </c>
      <c r="E1828" s="24" t="s">
        <v>35</v>
      </c>
      <c r="F1828" s="22"/>
      <c r="G1828" s="23">
        <v>174</v>
      </c>
      <c r="H1828" s="30">
        <v>9</v>
      </c>
      <c r="I1828" s="4">
        <v>7</v>
      </c>
      <c r="J1828" s="4">
        <v>5</v>
      </c>
      <c r="K1828" s="4">
        <v>6</v>
      </c>
      <c r="L1828" s="4">
        <v>43</v>
      </c>
      <c r="M1828" s="4">
        <v>12</v>
      </c>
      <c r="N1828" s="4">
        <v>22</v>
      </c>
      <c r="O1828" s="4">
        <v>79</v>
      </c>
      <c r="P1828" s="4">
        <v>41</v>
      </c>
      <c r="Q1828" s="4">
        <v>12</v>
      </c>
      <c r="R1828" s="34">
        <v>1</v>
      </c>
    </row>
    <row r="1829" spans="4:18" x14ac:dyDescent="0.2">
      <c r="D1829" s="104"/>
      <c r="E1829" s="5" t="s">
        <v>36</v>
      </c>
      <c r="F1829" s="6"/>
      <c r="G1829" s="7">
        <v>233</v>
      </c>
      <c r="H1829" s="8">
        <v>20</v>
      </c>
      <c r="I1829" s="1">
        <v>9</v>
      </c>
      <c r="J1829" s="1">
        <v>1</v>
      </c>
      <c r="K1829" s="1">
        <v>13</v>
      </c>
      <c r="L1829" s="1">
        <v>44</v>
      </c>
      <c r="M1829" s="1">
        <v>16</v>
      </c>
      <c r="N1829" s="1">
        <v>43</v>
      </c>
      <c r="O1829" s="1">
        <v>105</v>
      </c>
      <c r="P1829" s="1">
        <v>61</v>
      </c>
      <c r="Q1829" s="1">
        <v>15</v>
      </c>
      <c r="R1829" s="13">
        <v>4</v>
      </c>
    </row>
    <row r="1830" spans="4:18" x14ac:dyDescent="0.2">
      <c r="D1830" s="104"/>
      <c r="E1830" s="5" t="s">
        <v>37</v>
      </c>
      <c r="F1830" s="6"/>
      <c r="G1830" s="7">
        <v>199</v>
      </c>
      <c r="H1830" s="8">
        <v>23</v>
      </c>
      <c r="I1830" s="1">
        <v>5</v>
      </c>
      <c r="J1830" s="1">
        <v>6</v>
      </c>
      <c r="K1830" s="1">
        <v>4</v>
      </c>
      <c r="L1830" s="1">
        <v>39</v>
      </c>
      <c r="M1830" s="1">
        <v>7</v>
      </c>
      <c r="N1830" s="1">
        <v>29</v>
      </c>
      <c r="O1830" s="1">
        <v>90</v>
      </c>
      <c r="P1830" s="1">
        <v>47</v>
      </c>
      <c r="Q1830" s="1">
        <v>17</v>
      </c>
      <c r="R1830" s="13">
        <v>3</v>
      </c>
    </row>
    <row r="1831" spans="4:18" x14ac:dyDescent="0.2">
      <c r="D1831" s="104"/>
      <c r="E1831" s="5" t="s">
        <v>38</v>
      </c>
      <c r="F1831" s="6"/>
      <c r="G1831" s="7">
        <v>319</v>
      </c>
      <c r="H1831" s="8">
        <v>29</v>
      </c>
      <c r="I1831" s="1">
        <v>8</v>
      </c>
      <c r="J1831" s="1">
        <v>7</v>
      </c>
      <c r="K1831" s="1">
        <v>8</v>
      </c>
      <c r="L1831" s="1">
        <v>62</v>
      </c>
      <c r="M1831" s="1">
        <v>14</v>
      </c>
      <c r="N1831" s="1">
        <v>52</v>
      </c>
      <c r="O1831" s="1">
        <v>177</v>
      </c>
      <c r="P1831" s="1">
        <v>76</v>
      </c>
      <c r="Q1831" s="1">
        <v>20</v>
      </c>
      <c r="R1831" s="13">
        <v>2</v>
      </c>
    </row>
    <row r="1832" spans="4:18" x14ac:dyDescent="0.2">
      <c r="D1832" s="104"/>
      <c r="E1832" s="5" t="s">
        <v>39</v>
      </c>
      <c r="F1832" s="6"/>
      <c r="G1832" s="7">
        <v>269</v>
      </c>
      <c r="H1832" s="8">
        <v>18</v>
      </c>
      <c r="I1832" s="1">
        <v>2</v>
      </c>
      <c r="J1832" s="1">
        <v>6</v>
      </c>
      <c r="K1832" s="1">
        <v>5</v>
      </c>
      <c r="L1832" s="1">
        <v>67</v>
      </c>
      <c r="M1832" s="1">
        <v>6</v>
      </c>
      <c r="N1832" s="1">
        <v>34</v>
      </c>
      <c r="O1832" s="1">
        <v>152</v>
      </c>
      <c r="P1832" s="1">
        <v>60</v>
      </c>
      <c r="Q1832" s="1">
        <v>14</v>
      </c>
      <c r="R1832" s="13">
        <v>4</v>
      </c>
    </row>
    <row r="1833" spans="4:18" x14ac:dyDescent="0.2">
      <c r="D1833" s="104"/>
      <c r="E1833" s="5" t="s">
        <v>40</v>
      </c>
      <c r="F1833" s="6"/>
      <c r="G1833" s="7">
        <v>348</v>
      </c>
      <c r="H1833" s="8">
        <v>21</v>
      </c>
      <c r="I1833" s="1">
        <v>7</v>
      </c>
      <c r="J1833" s="1">
        <v>9</v>
      </c>
      <c r="K1833" s="1">
        <v>13</v>
      </c>
      <c r="L1833" s="1">
        <v>71</v>
      </c>
      <c r="M1833" s="1">
        <v>15</v>
      </c>
      <c r="N1833" s="1">
        <v>53</v>
      </c>
      <c r="O1833" s="1">
        <v>201</v>
      </c>
      <c r="P1833" s="1">
        <v>65</v>
      </c>
      <c r="Q1833" s="1">
        <v>22</v>
      </c>
      <c r="R1833" s="13">
        <v>1</v>
      </c>
    </row>
    <row r="1834" spans="4:18" x14ac:dyDescent="0.2">
      <c r="D1834" s="104"/>
      <c r="E1834" s="5" t="s">
        <v>41</v>
      </c>
      <c r="F1834" s="6"/>
      <c r="G1834" s="7">
        <v>282</v>
      </c>
      <c r="H1834" s="8">
        <v>27</v>
      </c>
      <c r="I1834" s="1">
        <v>3</v>
      </c>
      <c r="J1834" s="1">
        <v>9</v>
      </c>
      <c r="K1834" s="1">
        <v>12</v>
      </c>
      <c r="L1834" s="1">
        <v>59</v>
      </c>
      <c r="M1834" s="1">
        <v>6</v>
      </c>
      <c r="N1834" s="1">
        <v>42</v>
      </c>
      <c r="O1834" s="1">
        <v>145</v>
      </c>
      <c r="P1834" s="1">
        <v>73</v>
      </c>
      <c r="Q1834" s="1">
        <v>17</v>
      </c>
      <c r="R1834" s="13">
        <v>8</v>
      </c>
    </row>
    <row r="1835" spans="4:18" x14ac:dyDescent="0.2">
      <c r="D1835" s="104"/>
      <c r="E1835" s="5" t="s">
        <v>42</v>
      </c>
      <c r="F1835" s="6"/>
      <c r="G1835" s="7">
        <v>242</v>
      </c>
      <c r="H1835" s="8">
        <v>24</v>
      </c>
      <c r="I1835" s="1">
        <v>7</v>
      </c>
      <c r="J1835" s="1">
        <v>5</v>
      </c>
      <c r="K1835" s="1">
        <v>11</v>
      </c>
      <c r="L1835" s="1">
        <v>57</v>
      </c>
      <c r="M1835" s="1">
        <v>7</v>
      </c>
      <c r="N1835" s="1">
        <v>40</v>
      </c>
      <c r="O1835" s="1">
        <v>103</v>
      </c>
      <c r="P1835" s="1">
        <v>77</v>
      </c>
      <c r="Q1835" s="1">
        <v>17</v>
      </c>
      <c r="R1835" s="13">
        <v>2</v>
      </c>
    </row>
    <row r="1836" spans="4:18" x14ac:dyDescent="0.2">
      <c r="D1836" s="104"/>
      <c r="E1836" s="5" t="s">
        <v>43</v>
      </c>
      <c r="F1836" s="6"/>
      <c r="G1836" s="7">
        <v>263</v>
      </c>
      <c r="H1836" s="8">
        <v>34</v>
      </c>
      <c r="I1836" s="1">
        <v>5</v>
      </c>
      <c r="J1836" s="1">
        <v>10</v>
      </c>
      <c r="K1836" s="1">
        <v>13</v>
      </c>
      <c r="L1836" s="1">
        <v>70</v>
      </c>
      <c r="M1836" s="1">
        <v>7</v>
      </c>
      <c r="N1836" s="1">
        <v>43</v>
      </c>
      <c r="O1836" s="1">
        <v>120</v>
      </c>
      <c r="P1836" s="1">
        <v>64</v>
      </c>
      <c r="Q1836" s="1">
        <v>15</v>
      </c>
      <c r="R1836" s="13">
        <v>2</v>
      </c>
    </row>
    <row r="1837" spans="4:18" x14ac:dyDescent="0.2">
      <c r="D1837" s="104"/>
      <c r="E1837" s="5" t="s">
        <v>44</v>
      </c>
      <c r="F1837" s="6"/>
      <c r="G1837" s="7">
        <v>364</v>
      </c>
      <c r="H1837" s="8">
        <v>29</v>
      </c>
      <c r="I1837" s="1">
        <v>11</v>
      </c>
      <c r="J1837" s="1">
        <v>12</v>
      </c>
      <c r="K1837" s="1">
        <v>20</v>
      </c>
      <c r="L1837" s="1">
        <v>87</v>
      </c>
      <c r="M1837" s="1">
        <v>7</v>
      </c>
      <c r="N1837" s="1">
        <v>60</v>
      </c>
      <c r="O1837" s="1">
        <v>144</v>
      </c>
      <c r="P1837" s="1">
        <v>112</v>
      </c>
      <c r="Q1837" s="1">
        <v>27</v>
      </c>
      <c r="R1837" s="13">
        <v>9</v>
      </c>
    </row>
    <row r="1838" spans="4:18" x14ac:dyDescent="0.2">
      <c r="D1838" s="104"/>
      <c r="E1838" s="5" t="s">
        <v>45</v>
      </c>
      <c r="F1838" s="6"/>
      <c r="G1838" s="7">
        <v>324</v>
      </c>
      <c r="H1838" s="8">
        <v>27</v>
      </c>
      <c r="I1838" s="1">
        <v>16</v>
      </c>
      <c r="J1838" s="1">
        <v>12</v>
      </c>
      <c r="K1838" s="1">
        <v>16</v>
      </c>
      <c r="L1838" s="1">
        <v>84</v>
      </c>
      <c r="M1838" s="1">
        <v>10</v>
      </c>
      <c r="N1838" s="1">
        <v>37</v>
      </c>
      <c r="O1838" s="1">
        <v>134</v>
      </c>
      <c r="P1838" s="1">
        <v>93</v>
      </c>
      <c r="Q1838" s="1">
        <v>26</v>
      </c>
      <c r="R1838" s="13">
        <v>8</v>
      </c>
    </row>
    <row r="1839" spans="4:18" x14ac:dyDescent="0.2">
      <c r="D1839" s="104"/>
      <c r="E1839" s="5" t="s">
        <v>46</v>
      </c>
      <c r="F1839" s="6"/>
      <c r="G1839" s="7">
        <v>192</v>
      </c>
      <c r="H1839" s="8">
        <v>13</v>
      </c>
      <c r="I1839" s="1">
        <v>4</v>
      </c>
      <c r="J1839" s="1">
        <v>8</v>
      </c>
      <c r="K1839" s="1">
        <v>8</v>
      </c>
      <c r="L1839" s="1">
        <v>42</v>
      </c>
      <c r="M1839" s="1">
        <v>3</v>
      </c>
      <c r="N1839" s="1">
        <v>23</v>
      </c>
      <c r="O1839" s="1">
        <v>75</v>
      </c>
      <c r="P1839" s="1">
        <v>45</v>
      </c>
      <c r="Q1839" s="1">
        <v>20</v>
      </c>
      <c r="R1839" s="13">
        <v>8</v>
      </c>
    </row>
    <row r="1840" spans="4:18" x14ac:dyDescent="0.2">
      <c r="D1840" s="104"/>
      <c r="E1840" s="5" t="s">
        <v>47</v>
      </c>
      <c r="F1840" s="6"/>
      <c r="G1840" s="7">
        <v>288</v>
      </c>
      <c r="H1840" s="8">
        <v>28</v>
      </c>
      <c r="I1840" s="1">
        <v>9</v>
      </c>
      <c r="J1840" s="1">
        <v>14</v>
      </c>
      <c r="K1840" s="1">
        <v>16</v>
      </c>
      <c r="L1840" s="1">
        <v>45</v>
      </c>
      <c r="M1840" s="1">
        <v>6</v>
      </c>
      <c r="N1840" s="1">
        <v>30</v>
      </c>
      <c r="O1840" s="1">
        <v>109</v>
      </c>
      <c r="P1840" s="1">
        <v>86</v>
      </c>
      <c r="Q1840" s="1">
        <v>32</v>
      </c>
      <c r="R1840" s="13">
        <v>7</v>
      </c>
    </row>
    <row r="1841" spans="2:18" x14ac:dyDescent="0.2">
      <c r="D1841" s="104"/>
      <c r="E1841" s="5" t="s">
        <v>48</v>
      </c>
      <c r="F1841" s="6"/>
      <c r="G1841" s="7">
        <v>114</v>
      </c>
      <c r="H1841" s="8">
        <v>8</v>
      </c>
      <c r="I1841" s="1">
        <v>6</v>
      </c>
      <c r="J1841" s="1">
        <v>3</v>
      </c>
      <c r="K1841" s="1">
        <v>4</v>
      </c>
      <c r="L1841" s="1">
        <v>10</v>
      </c>
      <c r="M1841" s="1">
        <v>1</v>
      </c>
      <c r="N1841" s="1">
        <v>14</v>
      </c>
      <c r="O1841" s="1">
        <v>34</v>
      </c>
      <c r="P1841" s="1">
        <v>42</v>
      </c>
      <c r="Q1841" s="1">
        <v>23</v>
      </c>
      <c r="R1841" s="13">
        <v>3</v>
      </c>
    </row>
    <row r="1842" spans="2:18" x14ac:dyDescent="0.2">
      <c r="D1842" s="105"/>
      <c r="E1842" s="55" t="s">
        <v>49</v>
      </c>
      <c r="F1842" s="58"/>
      <c r="G1842" s="53">
        <v>30</v>
      </c>
      <c r="H1842" s="66">
        <v>1</v>
      </c>
      <c r="I1842" s="26">
        <v>0</v>
      </c>
      <c r="J1842" s="26">
        <v>1</v>
      </c>
      <c r="K1842" s="26">
        <v>0</v>
      </c>
      <c r="L1842" s="26">
        <v>2</v>
      </c>
      <c r="M1842" s="26">
        <v>2</v>
      </c>
      <c r="N1842" s="26">
        <v>3</v>
      </c>
      <c r="O1842" s="26">
        <v>9</v>
      </c>
      <c r="P1842" s="26">
        <v>7</v>
      </c>
      <c r="Q1842" s="26">
        <v>8</v>
      </c>
      <c r="R1842" s="70">
        <v>2</v>
      </c>
    </row>
    <row r="1844" spans="2:18" x14ac:dyDescent="0.2">
      <c r="B1844" s="47" t="str">
        <f xml:space="preserve"> HYPERLINK("#'目次'!B47", "[41]")</f>
        <v>[41]</v>
      </c>
      <c r="C1844" s="31" t="s">
        <v>391</v>
      </c>
    </row>
    <row r="1847" spans="2:18" x14ac:dyDescent="0.2">
      <c r="C1847" s="31" t="s">
        <v>13</v>
      </c>
    </row>
    <row r="1848" spans="2:18" ht="36" x14ac:dyDescent="0.2">
      <c r="D1848" s="99"/>
      <c r="E1848" s="100"/>
      <c r="F1848" s="100"/>
      <c r="G1848" s="41" t="s">
        <v>14</v>
      </c>
      <c r="H1848" s="42" t="s">
        <v>392</v>
      </c>
      <c r="I1848" s="16" t="s">
        <v>393</v>
      </c>
      <c r="J1848" s="16" t="s">
        <v>394</v>
      </c>
      <c r="K1848" s="46" t="s">
        <v>24</v>
      </c>
    </row>
    <row r="1849" spans="2:18" x14ac:dyDescent="0.2">
      <c r="D1849" s="101"/>
      <c r="E1849" s="102"/>
      <c r="F1849" s="102"/>
      <c r="G1849" s="44"/>
      <c r="H1849" s="48"/>
      <c r="I1849" s="17"/>
      <c r="J1849" s="17"/>
      <c r="K1849" s="43"/>
    </row>
    <row r="1850" spans="2:18" x14ac:dyDescent="0.2">
      <c r="D1850" s="52"/>
      <c r="E1850" s="59" t="s">
        <v>14</v>
      </c>
      <c r="F1850" s="54"/>
      <c r="G1850" s="45">
        <v>7000</v>
      </c>
      <c r="H1850" s="20">
        <v>916</v>
      </c>
      <c r="I1850" s="20">
        <v>437</v>
      </c>
      <c r="J1850" s="20">
        <v>5621</v>
      </c>
      <c r="K1850" s="61">
        <v>26</v>
      </c>
    </row>
    <row r="1851" spans="2:18" x14ac:dyDescent="0.2">
      <c r="D1851" s="103" t="s">
        <v>25</v>
      </c>
      <c r="E1851" s="24" t="s">
        <v>26</v>
      </c>
      <c r="F1851" s="22"/>
      <c r="G1851" s="23">
        <v>1780</v>
      </c>
      <c r="H1851" s="30">
        <v>128</v>
      </c>
      <c r="I1851" s="4">
        <v>96</v>
      </c>
      <c r="J1851" s="4">
        <v>1551</v>
      </c>
      <c r="K1851" s="34">
        <v>5</v>
      </c>
    </row>
    <row r="1852" spans="2:18" x14ac:dyDescent="0.2">
      <c r="D1852" s="104"/>
      <c r="E1852" s="5" t="s">
        <v>27</v>
      </c>
      <c r="F1852" s="6"/>
      <c r="G1852" s="7">
        <v>1328</v>
      </c>
      <c r="H1852" s="8">
        <v>127</v>
      </c>
      <c r="I1852" s="1">
        <v>84</v>
      </c>
      <c r="J1852" s="1">
        <v>1112</v>
      </c>
      <c r="K1852" s="13">
        <v>5</v>
      </c>
    </row>
    <row r="1853" spans="2:18" x14ac:dyDescent="0.2">
      <c r="D1853" s="104"/>
      <c r="E1853" s="5" t="s">
        <v>28</v>
      </c>
      <c r="F1853" s="6"/>
      <c r="G1853" s="7">
        <v>1075</v>
      </c>
      <c r="H1853" s="8">
        <v>143</v>
      </c>
      <c r="I1853" s="1">
        <v>75</v>
      </c>
      <c r="J1853" s="1">
        <v>849</v>
      </c>
      <c r="K1853" s="13">
        <v>8</v>
      </c>
    </row>
    <row r="1854" spans="2:18" x14ac:dyDescent="0.2">
      <c r="D1854" s="104"/>
      <c r="E1854" s="5" t="s">
        <v>29</v>
      </c>
      <c r="F1854" s="6"/>
      <c r="G1854" s="7">
        <v>733</v>
      </c>
      <c r="H1854" s="8">
        <v>107</v>
      </c>
      <c r="I1854" s="1">
        <v>48</v>
      </c>
      <c r="J1854" s="1">
        <v>576</v>
      </c>
      <c r="K1854" s="13">
        <v>2</v>
      </c>
    </row>
    <row r="1855" spans="2:18" x14ac:dyDescent="0.2">
      <c r="D1855" s="104"/>
      <c r="E1855" s="5" t="s">
        <v>30</v>
      </c>
      <c r="F1855" s="6"/>
      <c r="G1855" s="7">
        <v>619</v>
      </c>
      <c r="H1855" s="8">
        <v>109</v>
      </c>
      <c r="I1855" s="1">
        <v>37</v>
      </c>
      <c r="J1855" s="1">
        <v>472</v>
      </c>
      <c r="K1855" s="13">
        <v>1</v>
      </c>
    </row>
    <row r="1856" spans="2:18" x14ac:dyDescent="0.2">
      <c r="D1856" s="104"/>
      <c r="E1856" s="5" t="s">
        <v>31</v>
      </c>
      <c r="F1856" s="6"/>
      <c r="G1856" s="7">
        <v>559</v>
      </c>
      <c r="H1856" s="8">
        <v>127</v>
      </c>
      <c r="I1856" s="1">
        <v>43</v>
      </c>
      <c r="J1856" s="1">
        <v>388</v>
      </c>
      <c r="K1856" s="13">
        <v>1</v>
      </c>
    </row>
    <row r="1857" spans="4:11" x14ac:dyDescent="0.2">
      <c r="D1857" s="104"/>
      <c r="E1857" s="5" t="s">
        <v>32</v>
      </c>
      <c r="F1857" s="6"/>
      <c r="G1857" s="7">
        <v>284</v>
      </c>
      <c r="H1857" s="8">
        <v>81</v>
      </c>
      <c r="I1857" s="1">
        <v>26</v>
      </c>
      <c r="J1857" s="1">
        <v>175</v>
      </c>
      <c r="K1857" s="13">
        <v>2</v>
      </c>
    </row>
    <row r="1858" spans="4:11" x14ac:dyDescent="0.2">
      <c r="D1858" s="104"/>
      <c r="E1858" s="5" t="s">
        <v>33</v>
      </c>
      <c r="F1858" s="6"/>
      <c r="G1858" s="7">
        <v>104</v>
      </c>
      <c r="H1858" s="8">
        <v>51</v>
      </c>
      <c r="I1858" s="1">
        <v>7</v>
      </c>
      <c r="J1858" s="1">
        <v>45</v>
      </c>
      <c r="K1858" s="13">
        <v>1</v>
      </c>
    </row>
    <row r="1859" spans="4:11" x14ac:dyDescent="0.2">
      <c r="D1859" s="103" t="s">
        <v>34</v>
      </c>
      <c r="E1859" s="24" t="s">
        <v>35</v>
      </c>
      <c r="F1859" s="22"/>
      <c r="G1859" s="23">
        <v>206</v>
      </c>
      <c r="H1859" s="30">
        <v>11</v>
      </c>
      <c r="I1859" s="4">
        <v>2</v>
      </c>
      <c r="J1859" s="4">
        <v>190</v>
      </c>
      <c r="K1859" s="34">
        <v>3</v>
      </c>
    </row>
    <row r="1860" spans="4:11" x14ac:dyDescent="0.2">
      <c r="D1860" s="104"/>
      <c r="E1860" s="5" t="s">
        <v>36</v>
      </c>
      <c r="F1860" s="6"/>
      <c r="G1860" s="7">
        <v>218</v>
      </c>
      <c r="H1860" s="8">
        <v>20</v>
      </c>
      <c r="I1860" s="1">
        <v>2</v>
      </c>
      <c r="J1860" s="1">
        <v>195</v>
      </c>
      <c r="K1860" s="13">
        <v>1</v>
      </c>
    </row>
    <row r="1861" spans="4:11" x14ac:dyDescent="0.2">
      <c r="D1861" s="104"/>
      <c r="E1861" s="5" t="s">
        <v>37</v>
      </c>
      <c r="F1861" s="6"/>
      <c r="G1861" s="7">
        <v>218</v>
      </c>
      <c r="H1861" s="8">
        <v>25</v>
      </c>
      <c r="I1861" s="1">
        <v>6</v>
      </c>
      <c r="J1861" s="1">
        <v>187</v>
      </c>
      <c r="K1861" s="13">
        <v>0</v>
      </c>
    </row>
    <row r="1862" spans="4:11" x14ac:dyDescent="0.2">
      <c r="D1862" s="104"/>
      <c r="E1862" s="5" t="s">
        <v>38</v>
      </c>
      <c r="F1862" s="6"/>
      <c r="G1862" s="7">
        <v>313</v>
      </c>
      <c r="H1862" s="8">
        <v>53</v>
      </c>
      <c r="I1862" s="1">
        <v>6</v>
      </c>
      <c r="J1862" s="1">
        <v>254</v>
      </c>
      <c r="K1862" s="13">
        <v>0</v>
      </c>
    </row>
    <row r="1863" spans="4:11" x14ac:dyDescent="0.2">
      <c r="D1863" s="104"/>
      <c r="E1863" s="5" t="s">
        <v>39</v>
      </c>
      <c r="F1863" s="6"/>
      <c r="G1863" s="7">
        <v>306</v>
      </c>
      <c r="H1863" s="8">
        <v>46</v>
      </c>
      <c r="I1863" s="1">
        <v>10</v>
      </c>
      <c r="J1863" s="1">
        <v>247</v>
      </c>
      <c r="K1863" s="13">
        <v>3</v>
      </c>
    </row>
    <row r="1864" spans="4:11" x14ac:dyDescent="0.2">
      <c r="D1864" s="104"/>
      <c r="E1864" s="5" t="s">
        <v>40</v>
      </c>
      <c r="F1864" s="6"/>
      <c r="G1864" s="7">
        <v>323</v>
      </c>
      <c r="H1864" s="8">
        <v>54</v>
      </c>
      <c r="I1864" s="1">
        <v>17</v>
      </c>
      <c r="J1864" s="1">
        <v>252</v>
      </c>
      <c r="K1864" s="13">
        <v>0</v>
      </c>
    </row>
    <row r="1865" spans="4:11" x14ac:dyDescent="0.2">
      <c r="D1865" s="104"/>
      <c r="E1865" s="5" t="s">
        <v>41</v>
      </c>
      <c r="F1865" s="6"/>
      <c r="G1865" s="7">
        <v>260</v>
      </c>
      <c r="H1865" s="8">
        <v>35</v>
      </c>
      <c r="I1865" s="1">
        <v>21</v>
      </c>
      <c r="J1865" s="1">
        <v>202</v>
      </c>
      <c r="K1865" s="13">
        <v>2</v>
      </c>
    </row>
    <row r="1866" spans="4:11" x14ac:dyDescent="0.2">
      <c r="D1866" s="104"/>
      <c r="E1866" s="5" t="s">
        <v>42</v>
      </c>
      <c r="F1866" s="6"/>
      <c r="G1866" s="7">
        <v>258</v>
      </c>
      <c r="H1866" s="8">
        <v>61</v>
      </c>
      <c r="I1866" s="1">
        <v>29</v>
      </c>
      <c r="J1866" s="1">
        <v>168</v>
      </c>
      <c r="K1866" s="13">
        <v>0</v>
      </c>
    </row>
    <row r="1867" spans="4:11" x14ac:dyDescent="0.2">
      <c r="D1867" s="104"/>
      <c r="E1867" s="5" t="s">
        <v>43</v>
      </c>
      <c r="F1867" s="6"/>
      <c r="G1867" s="7">
        <v>258</v>
      </c>
      <c r="H1867" s="8">
        <v>54</v>
      </c>
      <c r="I1867" s="1">
        <v>24</v>
      </c>
      <c r="J1867" s="1">
        <v>179</v>
      </c>
      <c r="K1867" s="13">
        <v>1</v>
      </c>
    </row>
    <row r="1868" spans="4:11" x14ac:dyDescent="0.2">
      <c r="D1868" s="104"/>
      <c r="E1868" s="5" t="s">
        <v>44</v>
      </c>
      <c r="F1868" s="6"/>
      <c r="G1868" s="7">
        <v>336</v>
      </c>
      <c r="H1868" s="8">
        <v>91</v>
      </c>
      <c r="I1868" s="1">
        <v>35</v>
      </c>
      <c r="J1868" s="1">
        <v>207</v>
      </c>
      <c r="K1868" s="13">
        <v>3</v>
      </c>
    </row>
    <row r="1869" spans="4:11" x14ac:dyDescent="0.2">
      <c r="D1869" s="104"/>
      <c r="E1869" s="5" t="s">
        <v>45</v>
      </c>
      <c r="F1869" s="6"/>
      <c r="G1869" s="7">
        <v>259</v>
      </c>
      <c r="H1869" s="8">
        <v>63</v>
      </c>
      <c r="I1869" s="1">
        <v>29</v>
      </c>
      <c r="J1869" s="1">
        <v>165</v>
      </c>
      <c r="K1869" s="13">
        <v>2</v>
      </c>
    </row>
    <row r="1870" spans="4:11" x14ac:dyDescent="0.2">
      <c r="D1870" s="104"/>
      <c r="E1870" s="5" t="s">
        <v>46</v>
      </c>
      <c r="F1870" s="6"/>
      <c r="G1870" s="7">
        <v>171</v>
      </c>
      <c r="H1870" s="8">
        <v>42</v>
      </c>
      <c r="I1870" s="1">
        <v>24</v>
      </c>
      <c r="J1870" s="1">
        <v>103</v>
      </c>
      <c r="K1870" s="13">
        <v>2</v>
      </c>
    </row>
    <row r="1871" spans="4:11" x14ac:dyDescent="0.2">
      <c r="D1871" s="104"/>
      <c r="E1871" s="5" t="s">
        <v>47</v>
      </c>
      <c r="F1871" s="6"/>
      <c r="G1871" s="7">
        <v>158</v>
      </c>
      <c r="H1871" s="8">
        <v>24</v>
      </c>
      <c r="I1871" s="1">
        <v>22</v>
      </c>
      <c r="J1871" s="1">
        <v>111</v>
      </c>
      <c r="K1871" s="13">
        <v>1</v>
      </c>
    </row>
    <row r="1872" spans="4:11" x14ac:dyDescent="0.2">
      <c r="D1872" s="104"/>
      <c r="E1872" s="5" t="s">
        <v>48</v>
      </c>
      <c r="F1872" s="6"/>
      <c r="G1872" s="7">
        <v>62</v>
      </c>
      <c r="H1872" s="8">
        <v>10</v>
      </c>
      <c r="I1872" s="1">
        <v>4</v>
      </c>
      <c r="J1872" s="1">
        <v>48</v>
      </c>
      <c r="K1872" s="13">
        <v>0</v>
      </c>
    </row>
    <row r="1873" spans="4:11" x14ac:dyDescent="0.2">
      <c r="D1873" s="104"/>
      <c r="E1873" s="5" t="s">
        <v>49</v>
      </c>
      <c r="F1873" s="6"/>
      <c r="G1873" s="7">
        <v>13</v>
      </c>
      <c r="H1873" s="8">
        <v>0</v>
      </c>
      <c r="I1873" s="1">
        <v>0</v>
      </c>
      <c r="J1873" s="1">
        <v>13</v>
      </c>
      <c r="K1873" s="13">
        <v>0</v>
      </c>
    </row>
    <row r="1874" spans="4:11" x14ac:dyDescent="0.2">
      <c r="D1874" s="103" t="s">
        <v>50</v>
      </c>
      <c r="E1874" s="24" t="s">
        <v>35</v>
      </c>
      <c r="F1874" s="22"/>
      <c r="G1874" s="23">
        <v>174</v>
      </c>
      <c r="H1874" s="30">
        <v>1</v>
      </c>
      <c r="I1874" s="4">
        <v>0</v>
      </c>
      <c r="J1874" s="4">
        <v>173</v>
      </c>
      <c r="K1874" s="34">
        <v>0</v>
      </c>
    </row>
    <row r="1875" spans="4:11" x14ac:dyDescent="0.2">
      <c r="D1875" s="104"/>
      <c r="E1875" s="5" t="s">
        <v>36</v>
      </c>
      <c r="F1875" s="6"/>
      <c r="G1875" s="7">
        <v>233</v>
      </c>
      <c r="H1875" s="8">
        <v>10</v>
      </c>
      <c r="I1875" s="1">
        <v>0</v>
      </c>
      <c r="J1875" s="1">
        <v>222</v>
      </c>
      <c r="K1875" s="13">
        <v>1</v>
      </c>
    </row>
    <row r="1876" spans="4:11" x14ac:dyDescent="0.2">
      <c r="D1876" s="104"/>
      <c r="E1876" s="5" t="s">
        <v>37</v>
      </c>
      <c r="F1876" s="6"/>
      <c r="G1876" s="7">
        <v>199</v>
      </c>
      <c r="H1876" s="8">
        <v>17</v>
      </c>
      <c r="I1876" s="1">
        <v>2</v>
      </c>
      <c r="J1876" s="1">
        <v>180</v>
      </c>
      <c r="K1876" s="13">
        <v>0</v>
      </c>
    </row>
    <row r="1877" spans="4:11" x14ac:dyDescent="0.2">
      <c r="D1877" s="104"/>
      <c r="E1877" s="5" t="s">
        <v>38</v>
      </c>
      <c r="F1877" s="6"/>
      <c r="G1877" s="7">
        <v>319</v>
      </c>
      <c r="H1877" s="8">
        <v>23</v>
      </c>
      <c r="I1877" s="1">
        <v>6</v>
      </c>
      <c r="J1877" s="1">
        <v>290</v>
      </c>
      <c r="K1877" s="13">
        <v>0</v>
      </c>
    </row>
    <row r="1878" spans="4:11" x14ac:dyDescent="0.2">
      <c r="D1878" s="104"/>
      <c r="E1878" s="5" t="s">
        <v>39</v>
      </c>
      <c r="F1878" s="6"/>
      <c r="G1878" s="7">
        <v>269</v>
      </c>
      <c r="H1878" s="8">
        <v>21</v>
      </c>
      <c r="I1878" s="1">
        <v>9</v>
      </c>
      <c r="J1878" s="1">
        <v>239</v>
      </c>
      <c r="K1878" s="13">
        <v>0</v>
      </c>
    </row>
    <row r="1879" spans="4:11" x14ac:dyDescent="0.2">
      <c r="D1879" s="104"/>
      <c r="E1879" s="5" t="s">
        <v>40</v>
      </c>
      <c r="F1879" s="6"/>
      <c r="G1879" s="7">
        <v>348</v>
      </c>
      <c r="H1879" s="8">
        <v>31</v>
      </c>
      <c r="I1879" s="1">
        <v>11</v>
      </c>
      <c r="J1879" s="1">
        <v>305</v>
      </c>
      <c r="K1879" s="13">
        <v>1</v>
      </c>
    </row>
    <row r="1880" spans="4:11" x14ac:dyDescent="0.2">
      <c r="D1880" s="104"/>
      <c r="E1880" s="5" t="s">
        <v>41</v>
      </c>
      <c r="F1880" s="6"/>
      <c r="G1880" s="7">
        <v>282</v>
      </c>
      <c r="H1880" s="8">
        <v>23</v>
      </c>
      <c r="I1880" s="1">
        <v>12</v>
      </c>
      <c r="J1880" s="1">
        <v>244</v>
      </c>
      <c r="K1880" s="13">
        <v>3</v>
      </c>
    </row>
    <row r="1881" spans="4:11" x14ac:dyDescent="0.2">
      <c r="D1881" s="104"/>
      <c r="E1881" s="5" t="s">
        <v>42</v>
      </c>
      <c r="F1881" s="6"/>
      <c r="G1881" s="7">
        <v>242</v>
      </c>
      <c r="H1881" s="8">
        <v>26</v>
      </c>
      <c r="I1881" s="1">
        <v>25</v>
      </c>
      <c r="J1881" s="1">
        <v>191</v>
      </c>
      <c r="K1881" s="13">
        <v>0</v>
      </c>
    </row>
    <row r="1882" spans="4:11" x14ac:dyDescent="0.2">
      <c r="D1882" s="104"/>
      <c r="E1882" s="5" t="s">
        <v>43</v>
      </c>
      <c r="F1882" s="6"/>
      <c r="G1882" s="7">
        <v>263</v>
      </c>
      <c r="H1882" s="8">
        <v>37</v>
      </c>
      <c r="I1882" s="1">
        <v>29</v>
      </c>
      <c r="J1882" s="1">
        <v>197</v>
      </c>
      <c r="K1882" s="13">
        <v>0</v>
      </c>
    </row>
    <row r="1883" spans="4:11" x14ac:dyDescent="0.2">
      <c r="D1883" s="104"/>
      <c r="E1883" s="5" t="s">
        <v>44</v>
      </c>
      <c r="F1883" s="6"/>
      <c r="G1883" s="7">
        <v>364</v>
      </c>
      <c r="H1883" s="8">
        <v>43</v>
      </c>
      <c r="I1883" s="1">
        <v>28</v>
      </c>
      <c r="J1883" s="1">
        <v>293</v>
      </c>
      <c r="K1883" s="13">
        <v>0</v>
      </c>
    </row>
    <row r="1884" spans="4:11" x14ac:dyDescent="0.2">
      <c r="D1884" s="104"/>
      <c r="E1884" s="5" t="s">
        <v>45</v>
      </c>
      <c r="F1884" s="6"/>
      <c r="G1884" s="7">
        <v>324</v>
      </c>
      <c r="H1884" s="8">
        <v>40</v>
      </c>
      <c r="I1884" s="1">
        <v>25</v>
      </c>
      <c r="J1884" s="1">
        <v>259</v>
      </c>
      <c r="K1884" s="13">
        <v>0</v>
      </c>
    </row>
    <row r="1885" spans="4:11" x14ac:dyDescent="0.2">
      <c r="D1885" s="104"/>
      <c r="E1885" s="5" t="s">
        <v>46</v>
      </c>
      <c r="F1885" s="6"/>
      <c r="G1885" s="7">
        <v>192</v>
      </c>
      <c r="H1885" s="8">
        <v>11</v>
      </c>
      <c r="I1885" s="1">
        <v>16</v>
      </c>
      <c r="J1885" s="1">
        <v>164</v>
      </c>
      <c r="K1885" s="13">
        <v>1</v>
      </c>
    </row>
    <row r="1886" spans="4:11" x14ac:dyDescent="0.2">
      <c r="D1886" s="104"/>
      <c r="E1886" s="5" t="s">
        <v>47</v>
      </c>
      <c r="F1886" s="6"/>
      <c r="G1886" s="7">
        <v>288</v>
      </c>
      <c r="H1886" s="8">
        <v>31</v>
      </c>
      <c r="I1886" s="1">
        <v>29</v>
      </c>
      <c r="J1886" s="1">
        <v>226</v>
      </c>
      <c r="K1886" s="13">
        <v>2</v>
      </c>
    </row>
    <row r="1887" spans="4:11" x14ac:dyDescent="0.2">
      <c r="D1887" s="104"/>
      <c r="E1887" s="5" t="s">
        <v>48</v>
      </c>
      <c r="F1887" s="6"/>
      <c r="G1887" s="7">
        <v>114</v>
      </c>
      <c r="H1887" s="8">
        <v>11</v>
      </c>
      <c r="I1887" s="1">
        <v>11</v>
      </c>
      <c r="J1887" s="1">
        <v>92</v>
      </c>
      <c r="K1887" s="13">
        <v>0</v>
      </c>
    </row>
    <row r="1888" spans="4:11" x14ac:dyDescent="0.2">
      <c r="D1888" s="105"/>
      <c r="E1888" s="55" t="s">
        <v>49</v>
      </c>
      <c r="F1888" s="58"/>
      <c r="G1888" s="53">
        <v>30</v>
      </c>
      <c r="H1888" s="66">
        <v>2</v>
      </c>
      <c r="I1888" s="26">
        <v>3</v>
      </c>
      <c r="J1888" s="26">
        <v>25</v>
      </c>
      <c r="K1888" s="70">
        <v>0</v>
      </c>
    </row>
    <row r="1890" spans="2:16" x14ac:dyDescent="0.2">
      <c r="B1890" s="47" t="str">
        <f xml:space="preserve"> HYPERLINK("#'目次'!B48", "[42]")</f>
        <v>[42]</v>
      </c>
      <c r="C1890" s="31" t="s">
        <v>397</v>
      </c>
    </row>
    <row r="1891" spans="2:16" x14ac:dyDescent="0.2">
      <c r="C1891" s="89" t="s">
        <v>398</v>
      </c>
    </row>
    <row r="1893" spans="2:16" x14ac:dyDescent="0.2">
      <c r="C1893" s="31" t="s">
        <v>13</v>
      </c>
    </row>
    <row r="1894" spans="2:16" x14ac:dyDescent="0.2">
      <c r="D1894" s="99"/>
      <c r="E1894" s="100"/>
      <c r="F1894" s="100"/>
      <c r="G1894" s="41" t="s">
        <v>14</v>
      </c>
      <c r="H1894" s="42" t="s">
        <v>399</v>
      </c>
      <c r="I1894" s="16" t="s">
        <v>400</v>
      </c>
      <c r="J1894" s="16" t="s">
        <v>401</v>
      </c>
      <c r="K1894" s="16" t="s">
        <v>402</v>
      </c>
      <c r="L1894" s="16" t="s">
        <v>403</v>
      </c>
      <c r="M1894" s="16" t="s">
        <v>404</v>
      </c>
      <c r="N1894" s="16" t="s">
        <v>24</v>
      </c>
      <c r="O1894" s="16" t="s">
        <v>67</v>
      </c>
      <c r="P1894" s="46" t="s">
        <v>68</v>
      </c>
    </row>
    <row r="1895" spans="2:16" x14ac:dyDescent="0.2">
      <c r="D1895" s="101"/>
      <c r="E1895" s="102"/>
      <c r="F1895" s="102"/>
      <c r="G1895" s="44"/>
      <c r="H1895" s="48"/>
      <c r="I1895" s="17"/>
      <c r="J1895" s="17"/>
      <c r="K1895" s="17"/>
      <c r="L1895" s="17"/>
      <c r="M1895" s="17"/>
      <c r="N1895" s="17"/>
      <c r="O1895" s="17"/>
      <c r="P1895" s="43"/>
    </row>
    <row r="1896" spans="2:16" x14ac:dyDescent="0.2">
      <c r="D1896" s="52"/>
      <c r="E1896" s="59" t="s">
        <v>14</v>
      </c>
      <c r="F1896" s="54"/>
      <c r="G1896" s="45">
        <v>916</v>
      </c>
      <c r="H1896" s="20">
        <v>649</v>
      </c>
      <c r="I1896" s="20">
        <v>174</v>
      </c>
      <c r="J1896" s="20">
        <v>60</v>
      </c>
      <c r="K1896" s="20">
        <v>16</v>
      </c>
      <c r="L1896" s="20">
        <v>3</v>
      </c>
      <c r="M1896" s="20">
        <v>0</v>
      </c>
      <c r="N1896" s="20">
        <v>14</v>
      </c>
      <c r="O1896" s="25">
        <v>1.4013303769400001</v>
      </c>
      <c r="P1896" s="63">
        <v>0.76125582114000001</v>
      </c>
    </row>
    <row r="1897" spans="2:16" x14ac:dyDescent="0.2">
      <c r="D1897" s="103" t="s">
        <v>25</v>
      </c>
      <c r="E1897" s="24" t="s">
        <v>26</v>
      </c>
      <c r="F1897" s="22"/>
      <c r="G1897" s="23">
        <v>128</v>
      </c>
      <c r="H1897" s="30">
        <v>102</v>
      </c>
      <c r="I1897" s="4">
        <v>18</v>
      </c>
      <c r="J1897" s="4">
        <v>5</v>
      </c>
      <c r="K1897" s="4">
        <v>2</v>
      </c>
      <c r="L1897" s="4">
        <v>0</v>
      </c>
      <c r="M1897" s="4">
        <v>0</v>
      </c>
      <c r="N1897" s="4">
        <v>1</v>
      </c>
      <c r="O1897" s="19">
        <v>1.267716535433</v>
      </c>
      <c r="P1897" s="51">
        <v>0.60767815375000001</v>
      </c>
    </row>
    <row r="1898" spans="2:16" x14ac:dyDescent="0.2">
      <c r="D1898" s="104"/>
      <c r="E1898" s="5" t="s">
        <v>27</v>
      </c>
      <c r="F1898" s="6"/>
      <c r="G1898" s="7">
        <v>127</v>
      </c>
      <c r="H1898" s="8">
        <v>99</v>
      </c>
      <c r="I1898" s="1">
        <v>16</v>
      </c>
      <c r="J1898" s="1">
        <v>9</v>
      </c>
      <c r="K1898" s="1">
        <v>1</v>
      </c>
      <c r="L1898" s="1">
        <v>0</v>
      </c>
      <c r="M1898" s="1">
        <v>0</v>
      </c>
      <c r="N1898" s="1">
        <v>2</v>
      </c>
      <c r="O1898" s="14">
        <v>1.296</v>
      </c>
      <c r="P1898" s="29">
        <v>0.63275903786499998</v>
      </c>
    </row>
    <row r="1899" spans="2:16" x14ac:dyDescent="0.2">
      <c r="D1899" s="104"/>
      <c r="E1899" s="5" t="s">
        <v>28</v>
      </c>
      <c r="F1899" s="6"/>
      <c r="G1899" s="7">
        <v>143</v>
      </c>
      <c r="H1899" s="8">
        <v>114</v>
      </c>
      <c r="I1899" s="1">
        <v>23</v>
      </c>
      <c r="J1899" s="1">
        <v>5</v>
      </c>
      <c r="K1899" s="1">
        <v>1</v>
      </c>
      <c r="L1899" s="1">
        <v>0</v>
      </c>
      <c r="M1899" s="1">
        <v>0</v>
      </c>
      <c r="N1899" s="1">
        <v>0</v>
      </c>
      <c r="O1899" s="14">
        <v>1.2587412587410001</v>
      </c>
      <c r="P1899" s="29">
        <v>0.58791187572000003</v>
      </c>
    </row>
    <row r="1900" spans="2:16" x14ac:dyDescent="0.2">
      <c r="D1900" s="104"/>
      <c r="E1900" s="5" t="s">
        <v>29</v>
      </c>
      <c r="F1900" s="6"/>
      <c r="G1900" s="7">
        <v>107</v>
      </c>
      <c r="H1900" s="8">
        <v>70</v>
      </c>
      <c r="I1900" s="1">
        <v>30</v>
      </c>
      <c r="J1900" s="1">
        <v>7</v>
      </c>
      <c r="K1900" s="1">
        <v>0</v>
      </c>
      <c r="L1900" s="1">
        <v>0</v>
      </c>
      <c r="M1900" s="1">
        <v>0</v>
      </c>
      <c r="N1900" s="1">
        <v>0</v>
      </c>
      <c r="O1900" s="14">
        <v>1.4112149532710001</v>
      </c>
      <c r="P1900" s="29">
        <v>0.61070314963399996</v>
      </c>
    </row>
    <row r="1901" spans="2:16" x14ac:dyDescent="0.2">
      <c r="D1901" s="104"/>
      <c r="E1901" s="5" t="s">
        <v>30</v>
      </c>
      <c r="F1901" s="6"/>
      <c r="G1901" s="7">
        <v>109</v>
      </c>
      <c r="H1901" s="8">
        <v>66</v>
      </c>
      <c r="I1901" s="1">
        <v>24</v>
      </c>
      <c r="J1901" s="1">
        <v>11</v>
      </c>
      <c r="K1901" s="1">
        <v>4</v>
      </c>
      <c r="L1901" s="1">
        <v>1</v>
      </c>
      <c r="M1901" s="1">
        <v>0</v>
      </c>
      <c r="N1901" s="1">
        <v>3</v>
      </c>
      <c r="O1901" s="14">
        <v>1.5943396226419999</v>
      </c>
      <c r="P1901" s="29">
        <v>0.92937696605499998</v>
      </c>
    </row>
    <row r="1902" spans="2:16" x14ac:dyDescent="0.2">
      <c r="D1902" s="104"/>
      <c r="E1902" s="5" t="s">
        <v>31</v>
      </c>
      <c r="F1902" s="6"/>
      <c r="G1902" s="7">
        <v>127</v>
      </c>
      <c r="H1902" s="8">
        <v>85</v>
      </c>
      <c r="I1902" s="1">
        <v>22</v>
      </c>
      <c r="J1902" s="1">
        <v>11</v>
      </c>
      <c r="K1902" s="1">
        <v>5</v>
      </c>
      <c r="L1902" s="1">
        <v>2</v>
      </c>
      <c r="M1902" s="1">
        <v>0</v>
      </c>
      <c r="N1902" s="1">
        <v>2</v>
      </c>
      <c r="O1902" s="14">
        <v>1.5760000000000001</v>
      </c>
      <c r="P1902" s="29">
        <v>1.060294298768</v>
      </c>
    </row>
    <row r="1903" spans="2:16" x14ac:dyDescent="0.2">
      <c r="D1903" s="104"/>
      <c r="E1903" s="5" t="s">
        <v>32</v>
      </c>
      <c r="F1903" s="6"/>
      <c r="G1903" s="7">
        <v>81</v>
      </c>
      <c r="H1903" s="8">
        <v>54</v>
      </c>
      <c r="I1903" s="1">
        <v>19</v>
      </c>
      <c r="J1903" s="1">
        <v>7</v>
      </c>
      <c r="K1903" s="1">
        <v>0</v>
      </c>
      <c r="L1903" s="1">
        <v>0</v>
      </c>
      <c r="M1903" s="1">
        <v>0</v>
      </c>
      <c r="N1903" s="1">
        <v>1</v>
      </c>
      <c r="O1903" s="14">
        <v>1.4125000000000001</v>
      </c>
      <c r="P1903" s="29">
        <v>0.64602147797099996</v>
      </c>
    </row>
    <row r="1904" spans="2:16" x14ac:dyDescent="0.2">
      <c r="D1904" s="104"/>
      <c r="E1904" s="5" t="s">
        <v>33</v>
      </c>
      <c r="F1904" s="6"/>
      <c r="G1904" s="7">
        <v>51</v>
      </c>
      <c r="H1904" s="8">
        <v>31</v>
      </c>
      <c r="I1904" s="1">
        <v>14</v>
      </c>
      <c r="J1904" s="1">
        <v>3</v>
      </c>
      <c r="K1904" s="1">
        <v>2</v>
      </c>
      <c r="L1904" s="1">
        <v>0</v>
      </c>
      <c r="M1904" s="1">
        <v>0</v>
      </c>
      <c r="N1904" s="1">
        <v>1</v>
      </c>
      <c r="O1904" s="14">
        <v>1.54</v>
      </c>
      <c r="P1904" s="29">
        <v>0.85346353173400002</v>
      </c>
    </row>
    <row r="1905" spans="4:16" x14ac:dyDescent="0.2">
      <c r="D1905" s="103" t="s">
        <v>34</v>
      </c>
      <c r="E1905" s="24" t="s">
        <v>35</v>
      </c>
      <c r="F1905" s="22"/>
      <c r="G1905" s="23">
        <v>11</v>
      </c>
      <c r="H1905" s="30">
        <v>8</v>
      </c>
      <c r="I1905" s="4">
        <v>3</v>
      </c>
      <c r="J1905" s="4">
        <v>0</v>
      </c>
      <c r="K1905" s="4">
        <v>0</v>
      </c>
      <c r="L1905" s="4">
        <v>0</v>
      </c>
      <c r="M1905" s="4">
        <v>0</v>
      </c>
      <c r="N1905" s="4">
        <v>0</v>
      </c>
      <c r="O1905" s="19">
        <v>1.272727272727</v>
      </c>
      <c r="P1905" s="51">
        <v>0.445361771415</v>
      </c>
    </row>
    <row r="1906" spans="4:16" x14ac:dyDescent="0.2">
      <c r="D1906" s="104"/>
      <c r="E1906" s="5" t="s">
        <v>36</v>
      </c>
      <c r="F1906" s="6"/>
      <c r="G1906" s="7">
        <v>20</v>
      </c>
      <c r="H1906" s="8">
        <v>17</v>
      </c>
      <c r="I1906" s="1">
        <v>1</v>
      </c>
      <c r="J1906" s="1">
        <v>1</v>
      </c>
      <c r="K1906" s="1">
        <v>1</v>
      </c>
      <c r="L1906" s="1">
        <v>0</v>
      </c>
      <c r="M1906" s="1">
        <v>0</v>
      </c>
      <c r="N1906" s="1">
        <v>0</v>
      </c>
      <c r="O1906" s="14">
        <v>1.35</v>
      </c>
      <c r="P1906" s="29">
        <v>0.96306801421300003</v>
      </c>
    </row>
    <row r="1907" spans="4:16" x14ac:dyDescent="0.2">
      <c r="D1907" s="104"/>
      <c r="E1907" s="5" t="s">
        <v>37</v>
      </c>
      <c r="F1907" s="6"/>
      <c r="G1907" s="7">
        <v>25</v>
      </c>
      <c r="H1907" s="8">
        <v>16</v>
      </c>
      <c r="I1907" s="1">
        <v>6</v>
      </c>
      <c r="J1907" s="1">
        <v>2</v>
      </c>
      <c r="K1907" s="1">
        <v>0</v>
      </c>
      <c r="L1907" s="1">
        <v>1</v>
      </c>
      <c r="M1907" s="1">
        <v>0</v>
      </c>
      <c r="N1907" s="1">
        <v>0</v>
      </c>
      <c r="O1907" s="14">
        <v>1.6</v>
      </c>
      <c r="P1907" s="29">
        <v>1.09544511501</v>
      </c>
    </row>
    <row r="1908" spans="4:16" x14ac:dyDescent="0.2">
      <c r="D1908" s="104"/>
      <c r="E1908" s="5" t="s">
        <v>38</v>
      </c>
      <c r="F1908" s="6"/>
      <c r="G1908" s="7">
        <v>53</v>
      </c>
      <c r="H1908" s="8">
        <v>39</v>
      </c>
      <c r="I1908" s="1">
        <v>9</v>
      </c>
      <c r="J1908" s="1">
        <v>3</v>
      </c>
      <c r="K1908" s="1">
        <v>2</v>
      </c>
      <c r="L1908" s="1">
        <v>0</v>
      </c>
      <c r="M1908" s="1">
        <v>0</v>
      </c>
      <c r="N1908" s="1">
        <v>0</v>
      </c>
      <c r="O1908" s="14">
        <v>1.396226415094</v>
      </c>
      <c r="P1908" s="29">
        <v>0.76082434542099997</v>
      </c>
    </row>
    <row r="1909" spans="4:16" x14ac:dyDescent="0.2">
      <c r="D1909" s="104"/>
      <c r="E1909" s="5" t="s">
        <v>39</v>
      </c>
      <c r="F1909" s="6"/>
      <c r="G1909" s="7">
        <v>46</v>
      </c>
      <c r="H1909" s="8">
        <v>30</v>
      </c>
      <c r="I1909" s="1">
        <v>10</v>
      </c>
      <c r="J1909" s="1">
        <v>3</v>
      </c>
      <c r="K1909" s="1">
        <v>0</v>
      </c>
      <c r="L1909" s="1">
        <v>2</v>
      </c>
      <c r="M1909" s="1">
        <v>0</v>
      </c>
      <c r="N1909" s="1">
        <v>1</v>
      </c>
      <c r="O1909" s="14">
        <v>1.577777777778</v>
      </c>
      <c r="P1909" s="29">
        <v>1.1252434578820001</v>
      </c>
    </row>
    <row r="1910" spans="4:16" x14ac:dyDescent="0.2">
      <c r="D1910" s="104"/>
      <c r="E1910" s="5" t="s">
        <v>40</v>
      </c>
      <c r="F1910" s="6"/>
      <c r="G1910" s="7">
        <v>54</v>
      </c>
      <c r="H1910" s="8">
        <v>36</v>
      </c>
      <c r="I1910" s="1">
        <v>7</v>
      </c>
      <c r="J1910" s="1">
        <v>7</v>
      </c>
      <c r="K1910" s="1">
        <v>2</v>
      </c>
      <c r="L1910" s="1">
        <v>0</v>
      </c>
      <c r="M1910" s="1">
        <v>0</v>
      </c>
      <c r="N1910" s="1">
        <v>2</v>
      </c>
      <c r="O1910" s="14">
        <v>1.538461538462</v>
      </c>
      <c r="P1910" s="29">
        <v>0.92946507489200003</v>
      </c>
    </row>
    <row r="1911" spans="4:16" x14ac:dyDescent="0.2">
      <c r="D1911" s="104"/>
      <c r="E1911" s="5" t="s">
        <v>41</v>
      </c>
      <c r="F1911" s="6"/>
      <c r="G1911" s="7">
        <v>35</v>
      </c>
      <c r="H1911" s="8">
        <v>22</v>
      </c>
      <c r="I1911" s="1">
        <v>8</v>
      </c>
      <c r="J1911" s="1">
        <v>3</v>
      </c>
      <c r="K1911" s="1">
        <v>1</v>
      </c>
      <c r="L1911" s="1">
        <v>0</v>
      </c>
      <c r="M1911" s="1">
        <v>0</v>
      </c>
      <c r="N1911" s="1">
        <v>1</v>
      </c>
      <c r="O1911" s="14">
        <v>1.5</v>
      </c>
      <c r="P1911" s="29">
        <v>0.77649286955600005</v>
      </c>
    </row>
    <row r="1912" spans="4:16" x14ac:dyDescent="0.2">
      <c r="D1912" s="104"/>
      <c r="E1912" s="5" t="s">
        <v>42</v>
      </c>
      <c r="F1912" s="6"/>
      <c r="G1912" s="7">
        <v>61</v>
      </c>
      <c r="H1912" s="8">
        <v>32</v>
      </c>
      <c r="I1912" s="1">
        <v>19</v>
      </c>
      <c r="J1912" s="1">
        <v>8</v>
      </c>
      <c r="K1912" s="1">
        <v>0</v>
      </c>
      <c r="L1912" s="1">
        <v>0</v>
      </c>
      <c r="M1912" s="1">
        <v>0</v>
      </c>
      <c r="N1912" s="1">
        <v>2</v>
      </c>
      <c r="O1912" s="14">
        <v>1.593220338983</v>
      </c>
      <c r="P1912" s="29">
        <v>0.71588854515099998</v>
      </c>
    </row>
    <row r="1913" spans="4:16" x14ac:dyDescent="0.2">
      <c r="D1913" s="104"/>
      <c r="E1913" s="5" t="s">
        <v>43</v>
      </c>
      <c r="F1913" s="6"/>
      <c r="G1913" s="7">
        <v>54</v>
      </c>
      <c r="H1913" s="8">
        <v>37</v>
      </c>
      <c r="I1913" s="1">
        <v>11</v>
      </c>
      <c r="J1913" s="1">
        <v>3</v>
      </c>
      <c r="K1913" s="1">
        <v>1</v>
      </c>
      <c r="L1913" s="1">
        <v>0</v>
      </c>
      <c r="M1913" s="1">
        <v>0</v>
      </c>
      <c r="N1913" s="1">
        <v>2</v>
      </c>
      <c r="O1913" s="14">
        <v>1.4038461538460001</v>
      </c>
      <c r="P1913" s="29">
        <v>0.76609939565499996</v>
      </c>
    </row>
    <row r="1914" spans="4:16" x14ac:dyDescent="0.2">
      <c r="D1914" s="104"/>
      <c r="E1914" s="5" t="s">
        <v>44</v>
      </c>
      <c r="F1914" s="6"/>
      <c r="G1914" s="7">
        <v>91</v>
      </c>
      <c r="H1914" s="8">
        <v>52</v>
      </c>
      <c r="I1914" s="1">
        <v>29</v>
      </c>
      <c r="J1914" s="1">
        <v>7</v>
      </c>
      <c r="K1914" s="1">
        <v>3</v>
      </c>
      <c r="L1914" s="1">
        <v>0</v>
      </c>
      <c r="M1914" s="1">
        <v>0</v>
      </c>
      <c r="N1914" s="1">
        <v>0</v>
      </c>
      <c r="O1914" s="14">
        <v>1.582417582418</v>
      </c>
      <c r="P1914" s="29">
        <v>0.81288975863299995</v>
      </c>
    </row>
    <row r="1915" spans="4:16" x14ac:dyDescent="0.2">
      <c r="D1915" s="104"/>
      <c r="E1915" s="5" t="s">
        <v>45</v>
      </c>
      <c r="F1915" s="6"/>
      <c r="G1915" s="7">
        <v>63</v>
      </c>
      <c r="H1915" s="8">
        <v>48</v>
      </c>
      <c r="I1915" s="1">
        <v>11</v>
      </c>
      <c r="J1915" s="1">
        <v>3</v>
      </c>
      <c r="K1915" s="1">
        <v>1</v>
      </c>
      <c r="L1915" s="1">
        <v>0</v>
      </c>
      <c r="M1915" s="1">
        <v>0</v>
      </c>
      <c r="N1915" s="1">
        <v>0</v>
      </c>
      <c r="O1915" s="14">
        <v>1.3174603174599999</v>
      </c>
      <c r="P1915" s="29">
        <v>0.638087341024</v>
      </c>
    </row>
    <row r="1916" spans="4:16" x14ac:dyDescent="0.2">
      <c r="D1916" s="104"/>
      <c r="E1916" s="5" t="s">
        <v>46</v>
      </c>
      <c r="F1916" s="6"/>
      <c r="G1916" s="7">
        <v>42</v>
      </c>
      <c r="H1916" s="8">
        <v>33</v>
      </c>
      <c r="I1916" s="1">
        <v>6</v>
      </c>
      <c r="J1916" s="1">
        <v>2</v>
      </c>
      <c r="K1916" s="1">
        <v>1</v>
      </c>
      <c r="L1916" s="1">
        <v>0</v>
      </c>
      <c r="M1916" s="1">
        <v>0</v>
      </c>
      <c r="N1916" s="1">
        <v>0</v>
      </c>
      <c r="O1916" s="14">
        <v>1.333333333333</v>
      </c>
      <c r="P1916" s="29">
        <v>0.77664316334799999</v>
      </c>
    </row>
    <row r="1917" spans="4:16" x14ac:dyDescent="0.2">
      <c r="D1917" s="104"/>
      <c r="E1917" s="5" t="s">
        <v>47</v>
      </c>
      <c r="F1917" s="6"/>
      <c r="G1917" s="7">
        <v>24</v>
      </c>
      <c r="H1917" s="8">
        <v>18</v>
      </c>
      <c r="I1917" s="1">
        <v>4</v>
      </c>
      <c r="J1917" s="1">
        <v>2</v>
      </c>
      <c r="K1917" s="1">
        <v>0</v>
      </c>
      <c r="L1917" s="1">
        <v>0</v>
      </c>
      <c r="M1917" s="1">
        <v>0</v>
      </c>
      <c r="N1917" s="1">
        <v>0</v>
      </c>
      <c r="O1917" s="14">
        <v>1.333333333333</v>
      </c>
      <c r="P1917" s="29">
        <v>0.623609564462</v>
      </c>
    </row>
    <row r="1918" spans="4:16" x14ac:dyDescent="0.2">
      <c r="D1918" s="104"/>
      <c r="E1918" s="5" t="s">
        <v>48</v>
      </c>
      <c r="F1918" s="6"/>
      <c r="G1918" s="7">
        <v>10</v>
      </c>
      <c r="H1918" s="8">
        <v>10</v>
      </c>
      <c r="I1918" s="1">
        <v>0</v>
      </c>
      <c r="J1918" s="1">
        <v>0</v>
      </c>
      <c r="K1918" s="1">
        <v>0</v>
      </c>
      <c r="L1918" s="1">
        <v>0</v>
      </c>
      <c r="M1918" s="1">
        <v>0</v>
      </c>
      <c r="N1918" s="1">
        <v>0</v>
      </c>
      <c r="O1918" s="14">
        <v>1</v>
      </c>
      <c r="P1918" s="29">
        <v>0</v>
      </c>
    </row>
    <row r="1919" spans="4:16" x14ac:dyDescent="0.2">
      <c r="D1919" s="104"/>
      <c r="E1919" s="5" t="s">
        <v>49</v>
      </c>
      <c r="F1919" s="6"/>
      <c r="G1919" s="7">
        <v>0</v>
      </c>
      <c r="H1919" s="8">
        <v>0</v>
      </c>
      <c r="I1919" s="1">
        <v>0</v>
      </c>
      <c r="J1919" s="1">
        <v>0</v>
      </c>
      <c r="K1919" s="1">
        <v>0</v>
      </c>
      <c r="L1919" s="1">
        <v>0</v>
      </c>
      <c r="M1919" s="1">
        <v>0</v>
      </c>
      <c r="N1919" s="1">
        <v>0</v>
      </c>
      <c r="O1919" s="18">
        <v>0</v>
      </c>
      <c r="P1919" s="32">
        <v>0</v>
      </c>
    </row>
    <row r="1920" spans="4:16" x14ac:dyDescent="0.2">
      <c r="D1920" s="103" t="s">
        <v>50</v>
      </c>
      <c r="E1920" s="24" t="s">
        <v>35</v>
      </c>
      <c r="F1920" s="22"/>
      <c r="G1920" s="23">
        <v>1</v>
      </c>
      <c r="H1920" s="30">
        <v>1</v>
      </c>
      <c r="I1920" s="4">
        <v>0</v>
      </c>
      <c r="J1920" s="4">
        <v>0</v>
      </c>
      <c r="K1920" s="4">
        <v>0</v>
      </c>
      <c r="L1920" s="4">
        <v>0</v>
      </c>
      <c r="M1920" s="4">
        <v>0</v>
      </c>
      <c r="N1920" s="4">
        <v>0</v>
      </c>
      <c r="O1920" s="19">
        <v>1</v>
      </c>
      <c r="P1920" s="51">
        <v>0</v>
      </c>
    </row>
    <row r="1921" spans="2:16" x14ac:dyDescent="0.2">
      <c r="D1921" s="104"/>
      <c r="E1921" s="5" t="s">
        <v>36</v>
      </c>
      <c r="F1921" s="6"/>
      <c r="G1921" s="7">
        <v>10</v>
      </c>
      <c r="H1921" s="8">
        <v>8</v>
      </c>
      <c r="I1921" s="1">
        <v>1</v>
      </c>
      <c r="J1921" s="1">
        <v>1</v>
      </c>
      <c r="K1921" s="1">
        <v>0</v>
      </c>
      <c r="L1921" s="1">
        <v>0</v>
      </c>
      <c r="M1921" s="1">
        <v>0</v>
      </c>
      <c r="N1921" s="1">
        <v>0</v>
      </c>
      <c r="O1921" s="14">
        <v>1.3</v>
      </c>
      <c r="P1921" s="29">
        <v>0.64031242374300001</v>
      </c>
    </row>
    <row r="1922" spans="2:16" x14ac:dyDescent="0.2">
      <c r="D1922" s="104"/>
      <c r="E1922" s="5" t="s">
        <v>37</v>
      </c>
      <c r="F1922" s="6"/>
      <c r="G1922" s="7">
        <v>17</v>
      </c>
      <c r="H1922" s="8">
        <v>12</v>
      </c>
      <c r="I1922" s="1">
        <v>2</v>
      </c>
      <c r="J1922" s="1">
        <v>1</v>
      </c>
      <c r="K1922" s="1">
        <v>1</v>
      </c>
      <c r="L1922" s="1">
        <v>0</v>
      </c>
      <c r="M1922" s="1">
        <v>0</v>
      </c>
      <c r="N1922" s="1">
        <v>1</v>
      </c>
      <c r="O1922" s="14">
        <v>1.4375</v>
      </c>
      <c r="P1922" s="29">
        <v>0.86376718506799999</v>
      </c>
    </row>
    <row r="1923" spans="2:16" x14ac:dyDescent="0.2">
      <c r="D1923" s="104"/>
      <c r="E1923" s="5" t="s">
        <v>38</v>
      </c>
      <c r="F1923" s="6"/>
      <c r="G1923" s="7">
        <v>23</v>
      </c>
      <c r="H1923" s="8">
        <v>16</v>
      </c>
      <c r="I1923" s="1">
        <v>4</v>
      </c>
      <c r="J1923" s="1">
        <v>2</v>
      </c>
      <c r="K1923" s="1">
        <v>0</v>
      </c>
      <c r="L1923" s="1">
        <v>0</v>
      </c>
      <c r="M1923" s="1">
        <v>0</v>
      </c>
      <c r="N1923" s="1">
        <v>1</v>
      </c>
      <c r="O1923" s="14">
        <v>1.363636363636</v>
      </c>
      <c r="P1923" s="29">
        <v>0.64282434653300002</v>
      </c>
    </row>
    <row r="1924" spans="2:16" x14ac:dyDescent="0.2">
      <c r="D1924" s="104"/>
      <c r="E1924" s="5" t="s">
        <v>39</v>
      </c>
      <c r="F1924" s="6"/>
      <c r="G1924" s="7">
        <v>21</v>
      </c>
      <c r="H1924" s="8">
        <v>14</v>
      </c>
      <c r="I1924" s="1">
        <v>6</v>
      </c>
      <c r="J1924" s="1">
        <v>1</v>
      </c>
      <c r="K1924" s="1">
        <v>0</v>
      </c>
      <c r="L1924" s="1">
        <v>0</v>
      </c>
      <c r="M1924" s="1">
        <v>0</v>
      </c>
      <c r="N1924" s="1">
        <v>0</v>
      </c>
      <c r="O1924" s="14">
        <v>1.3809523809519999</v>
      </c>
      <c r="P1924" s="29">
        <v>0.57538314160000004</v>
      </c>
    </row>
    <row r="1925" spans="2:16" x14ac:dyDescent="0.2">
      <c r="D1925" s="104"/>
      <c r="E1925" s="5" t="s">
        <v>40</v>
      </c>
      <c r="F1925" s="6"/>
      <c r="G1925" s="7">
        <v>31</v>
      </c>
      <c r="H1925" s="8">
        <v>23</v>
      </c>
      <c r="I1925" s="1">
        <v>5</v>
      </c>
      <c r="J1925" s="1">
        <v>2</v>
      </c>
      <c r="K1925" s="1">
        <v>0</v>
      </c>
      <c r="L1925" s="1">
        <v>0</v>
      </c>
      <c r="M1925" s="1">
        <v>0</v>
      </c>
      <c r="N1925" s="1">
        <v>1</v>
      </c>
      <c r="O1925" s="14">
        <v>1.3</v>
      </c>
      <c r="P1925" s="29">
        <v>0.58594652770800004</v>
      </c>
    </row>
    <row r="1926" spans="2:16" x14ac:dyDescent="0.2">
      <c r="D1926" s="104"/>
      <c r="E1926" s="5" t="s">
        <v>41</v>
      </c>
      <c r="F1926" s="6"/>
      <c r="G1926" s="7">
        <v>23</v>
      </c>
      <c r="H1926" s="8">
        <v>21</v>
      </c>
      <c r="I1926" s="1">
        <v>1</v>
      </c>
      <c r="J1926" s="1">
        <v>0</v>
      </c>
      <c r="K1926" s="1">
        <v>0</v>
      </c>
      <c r="L1926" s="1">
        <v>0</v>
      </c>
      <c r="M1926" s="1">
        <v>0</v>
      </c>
      <c r="N1926" s="1">
        <v>1</v>
      </c>
      <c r="O1926" s="14">
        <v>1.0454545454549999</v>
      </c>
      <c r="P1926" s="29">
        <v>0.208298895225</v>
      </c>
    </row>
    <row r="1927" spans="2:16" x14ac:dyDescent="0.2">
      <c r="D1927" s="104"/>
      <c r="E1927" s="5" t="s">
        <v>42</v>
      </c>
      <c r="F1927" s="6"/>
      <c r="G1927" s="7">
        <v>26</v>
      </c>
      <c r="H1927" s="8">
        <v>22</v>
      </c>
      <c r="I1927" s="1">
        <v>4</v>
      </c>
      <c r="J1927" s="1">
        <v>0</v>
      </c>
      <c r="K1927" s="1">
        <v>0</v>
      </c>
      <c r="L1927" s="1">
        <v>0</v>
      </c>
      <c r="M1927" s="1">
        <v>0</v>
      </c>
      <c r="N1927" s="1">
        <v>0</v>
      </c>
      <c r="O1927" s="14">
        <v>1.1538461538460001</v>
      </c>
      <c r="P1927" s="29">
        <v>0.36080121229399997</v>
      </c>
    </row>
    <row r="1928" spans="2:16" x14ac:dyDescent="0.2">
      <c r="D1928" s="104"/>
      <c r="E1928" s="5" t="s">
        <v>43</v>
      </c>
      <c r="F1928" s="6"/>
      <c r="G1928" s="7">
        <v>37</v>
      </c>
      <c r="H1928" s="8">
        <v>27</v>
      </c>
      <c r="I1928" s="1">
        <v>8</v>
      </c>
      <c r="J1928" s="1">
        <v>1</v>
      </c>
      <c r="K1928" s="1">
        <v>1</v>
      </c>
      <c r="L1928" s="1">
        <v>0</v>
      </c>
      <c r="M1928" s="1">
        <v>0</v>
      </c>
      <c r="N1928" s="1">
        <v>0</v>
      </c>
      <c r="O1928" s="14">
        <v>1.351351351351</v>
      </c>
      <c r="P1928" s="29">
        <v>0.66642313545599996</v>
      </c>
    </row>
    <row r="1929" spans="2:16" x14ac:dyDescent="0.2">
      <c r="D1929" s="104"/>
      <c r="E1929" s="5" t="s">
        <v>44</v>
      </c>
      <c r="F1929" s="6"/>
      <c r="G1929" s="7">
        <v>43</v>
      </c>
      <c r="H1929" s="8">
        <v>33</v>
      </c>
      <c r="I1929" s="1">
        <v>8</v>
      </c>
      <c r="J1929" s="1">
        <v>2</v>
      </c>
      <c r="K1929" s="1">
        <v>0</v>
      </c>
      <c r="L1929" s="1">
        <v>0</v>
      </c>
      <c r="M1929" s="1">
        <v>0</v>
      </c>
      <c r="N1929" s="1">
        <v>0</v>
      </c>
      <c r="O1929" s="14">
        <v>1.279069767442</v>
      </c>
      <c r="P1929" s="29">
        <v>0.54241412975299996</v>
      </c>
    </row>
    <row r="1930" spans="2:16" x14ac:dyDescent="0.2">
      <c r="D1930" s="104"/>
      <c r="E1930" s="5" t="s">
        <v>45</v>
      </c>
      <c r="F1930" s="6"/>
      <c r="G1930" s="7">
        <v>40</v>
      </c>
      <c r="H1930" s="8">
        <v>29</v>
      </c>
      <c r="I1930" s="1">
        <v>7</v>
      </c>
      <c r="J1930" s="1">
        <v>1</v>
      </c>
      <c r="K1930" s="1">
        <v>2</v>
      </c>
      <c r="L1930" s="1">
        <v>0</v>
      </c>
      <c r="M1930" s="1">
        <v>0</v>
      </c>
      <c r="N1930" s="1">
        <v>1</v>
      </c>
      <c r="O1930" s="14">
        <v>1.384615384615</v>
      </c>
      <c r="P1930" s="29">
        <v>0.77179061247699998</v>
      </c>
    </row>
    <row r="1931" spans="2:16" x14ac:dyDescent="0.2">
      <c r="D1931" s="104"/>
      <c r="E1931" s="5" t="s">
        <v>46</v>
      </c>
      <c r="F1931" s="6"/>
      <c r="G1931" s="7">
        <v>11</v>
      </c>
      <c r="H1931" s="8">
        <v>9</v>
      </c>
      <c r="I1931" s="1">
        <v>1</v>
      </c>
      <c r="J1931" s="1">
        <v>1</v>
      </c>
      <c r="K1931" s="1">
        <v>0</v>
      </c>
      <c r="L1931" s="1">
        <v>0</v>
      </c>
      <c r="M1931" s="1">
        <v>0</v>
      </c>
      <c r="N1931" s="1">
        <v>0</v>
      </c>
      <c r="O1931" s="14">
        <v>1.272727272727</v>
      </c>
      <c r="P1931" s="29">
        <v>0.61657545301100003</v>
      </c>
    </row>
    <row r="1932" spans="2:16" x14ac:dyDescent="0.2">
      <c r="D1932" s="104"/>
      <c r="E1932" s="5" t="s">
        <v>47</v>
      </c>
      <c r="F1932" s="6"/>
      <c r="G1932" s="7">
        <v>31</v>
      </c>
      <c r="H1932" s="8">
        <v>27</v>
      </c>
      <c r="I1932" s="1">
        <v>1</v>
      </c>
      <c r="J1932" s="1">
        <v>2</v>
      </c>
      <c r="K1932" s="1">
        <v>0</v>
      </c>
      <c r="L1932" s="1">
        <v>0</v>
      </c>
      <c r="M1932" s="1">
        <v>0</v>
      </c>
      <c r="N1932" s="1">
        <v>1</v>
      </c>
      <c r="O1932" s="14">
        <v>1.166666666667</v>
      </c>
      <c r="P1932" s="29">
        <v>0.52174919475000003</v>
      </c>
    </row>
    <row r="1933" spans="2:16" x14ac:dyDescent="0.2">
      <c r="D1933" s="104"/>
      <c r="E1933" s="5" t="s">
        <v>48</v>
      </c>
      <c r="F1933" s="6"/>
      <c r="G1933" s="7">
        <v>11</v>
      </c>
      <c r="H1933" s="8">
        <v>8</v>
      </c>
      <c r="I1933" s="1">
        <v>2</v>
      </c>
      <c r="J1933" s="1">
        <v>1</v>
      </c>
      <c r="K1933" s="1">
        <v>0</v>
      </c>
      <c r="L1933" s="1">
        <v>0</v>
      </c>
      <c r="M1933" s="1">
        <v>0</v>
      </c>
      <c r="N1933" s="1">
        <v>0</v>
      </c>
      <c r="O1933" s="14">
        <v>1.363636363636</v>
      </c>
      <c r="P1933" s="29">
        <v>0.64282434653300002</v>
      </c>
    </row>
    <row r="1934" spans="2:16" x14ac:dyDescent="0.2">
      <c r="D1934" s="105"/>
      <c r="E1934" s="55" t="s">
        <v>49</v>
      </c>
      <c r="F1934" s="58"/>
      <c r="G1934" s="53">
        <v>2</v>
      </c>
      <c r="H1934" s="66">
        <v>1</v>
      </c>
      <c r="I1934" s="26">
        <v>0</v>
      </c>
      <c r="J1934" s="26">
        <v>1</v>
      </c>
      <c r="K1934" s="26">
        <v>0</v>
      </c>
      <c r="L1934" s="26">
        <v>0</v>
      </c>
      <c r="M1934" s="26">
        <v>0</v>
      </c>
      <c r="N1934" s="26">
        <v>0</v>
      </c>
      <c r="O1934" s="38">
        <v>2</v>
      </c>
      <c r="P1934" s="80">
        <v>1</v>
      </c>
    </row>
    <row r="1936" spans="2:16" x14ac:dyDescent="0.2">
      <c r="B1936" s="47" t="str">
        <f xml:space="preserve"> HYPERLINK("#'目次'!B49", "[43]")</f>
        <v>[43]</v>
      </c>
      <c r="C1936" s="31" t="s">
        <v>408</v>
      </c>
    </row>
    <row r="1937" spans="3:17" x14ac:dyDescent="0.2">
      <c r="C1937" s="89" t="s">
        <v>398</v>
      </c>
    </row>
    <row r="1939" spans="3:17" x14ac:dyDescent="0.2">
      <c r="C1939" s="31" t="s">
        <v>13</v>
      </c>
    </row>
    <row r="1940" spans="3:17" x14ac:dyDescent="0.2">
      <c r="D1940" s="99"/>
      <c r="E1940" s="100"/>
      <c r="F1940" s="100"/>
      <c r="G1940" s="41" t="s">
        <v>14</v>
      </c>
      <c r="H1940" s="42" t="s">
        <v>409</v>
      </c>
      <c r="I1940" s="16" t="s">
        <v>399</v>
      </c>
      <c r="J1940" s="16" t="s">
        <v>400</v>
      </c>
      <c r="K1940" s="16" t="s">
        <v>401</v>
      </c>
      <c r="L1940" s="16" t="s">
        <v>402</v>
      </c>
      <c r="M1940" s="16" t="s">
        <v>403</v>
      </c>
      <c r="N1940" s="16" t="s">
        <v>404</v>
      </c>
      <c r="O1940" s="16" t="s">
        <v>24</v>
      </c>
      <c r="P1940" s="16" t="s">
        <v>67</v>
      </c>
      <c r="Q1940" s="46" t="s">
        <v>68</v>
      </c>
    </row>
    <row r="1941" spans="3:17" x14ac:dyDescent="0.2">
      <c r="D1941" s="101"/>
      <c r="E1941" s="102"/>
      <c r="F1941" s="102"/>
      <c r="G1941" s="44"/>
      <c r="H1941" s="48"/>
      <c r="I1941" s="17"/>
      <c r="J1941" s="17"/>
      <c r="K1941" s="17"/>
      <c r="L1941" s="17"/>
      <c r="M1941" s="17"/>
      <c r="N1941" s="17"/>
      <c r="O1941" s="17"/>
      <c r="P1941" s="17"/>
      <c r="Q1941" s="43"/>
    </row>
    <row r="1942" spans="3:17" x14ac:dyDescent="0.2">
      <c r="D1942" s="52"/>
      <c r="E1942" s="59" t="s">
        <v>14</v>
      </c>
      <c r="F1942" s="54"/>
      <c r="G1942" s="45">
        <v>916</v>
      </c>
      <c r="H1942" s="20">
        <v>38</v>
      </c>
      <c r="I1942" s="20">
        <v>531</v>
      </c>
      <c r="J1942" s="20">
        <v>112</v>
      </c>
      <c r="K1942" s="20">
        <v>30</v>
      </c>
      <c r="L1942" s="20">
        <v>10</v>
      </c>
      <c r="M1942" s="20">
        <v>2</v>
      </c>
      <c r="N1942" s="20">
        <v>0</v>
      </c>
      <c r="O1942" s="20">
        <v>193</v>
      </c>
      <c r="P1942" s="25">
        <v>1.2448132780079999</v>
      </c>
      <c r="Q1942" s="63">
        <v>0.73225248821</v>
      </c>
    </row>
    <row r="1943" spans="3:17" x14ac:dyDescent="0.2">
      <c r="D1943" s="103" t="s">
        <v>25</v>
      </c>
      <c r="E1943" s="24" t="s">
        <v>26</v>
      </c>
      <c r="F1943" s="22"/>
      <c r="G1943" s="23">
        <v>128</v>
      </c>
      <c r="H1943" s="30">
        <v>4</v>
      </c>
      <c r="I1943" s="4">
        <v>83</v>
      </c>
      <c r="J1943" s="4">
        <v>11</v>
      </c>
      <c r="K1943" s="4">
        <v>2</v>
      </c>
      <c r="L1943" s="4">
        <v>2</v>
      </c>
      <c r="M1943" s="4">
        <v>0</v>
      </c>
      <c r="N1943" s="4">
        <v>0</v>
      </c>
      <c r="O1943" s="4">
        <v>26</v>
      </c>
      <c r="P1943" s="19">
        <v>1.166666666667</v>
      </c>
      <c r="Q1943" s="51">
        <v>0.61170499960000002</v>
      </c>
    </row>
    <row r="1944" spans="3:17" x14ac:dyDescent="0.2">
      <c r="D1944" s="104"/>
      <c r="E1944" s="5" t="s">
        <v>27</v>
      </c>
      <c r="F1944" s="6"/>
      <c r="G1944" s="7">
        <v>127</v>
      </c>
      <c r="H1944" s="8">
        <v>8</v>
      </c>
      <c r="I1944" s="1">
        <v>78</v>
      </c>
      <c r="J1944" s="1">
        <v>9</v>
      </c>
      <c r="K1944" s="1">
        <v>5</v>
      </c>
      <c r="L1944" s="1">
        <v>0</v>
      </c>
      <c r="M1944" s="1">
        <v>0</v>
      </c>
      <c r="N1944" s="1">
        <v>0</v>
      </c>
      <c r="O1944" s="1">
        <v>27</v>
      </c>
      <c r="P1944" s="14">
        <v>1.1100000000000001</v>
      </c>
      <c r="Q1944" s="29">
        <v>0.59824744044599998</v>
      </c>
    </row>
    <row r="1945" spans="3:17" x14ac:dyDescent="0.2">
      <c r="D1945" s="104"/>
      <c r="E1945" s="5" t="s">
        <v>28</v>
      </c>
      <c r="F1945" s="6"/>
      <c r="G1945" s="7">
        <v>143</v>
      </c>
      <c r="H1945" s="8">
        <v>7</v>
      </c>
      <c r="I1945" s="1">
        <v>82</v>
      </c>
      <c r="J1945" s="1">
        <v>14</v>
      </c>
      <c r="K1945" s="1">
        <v>2</v>
      </c>
      <c r="L1945" s="1">
        <v>0</v>
      </c>
      <c r="M1945" s="1">
        <v>0</v>
      </c>
      <c r="N1945" s="1">
        <v>0</v>
      </c>
      <c r="O1945" s="1">
        <v>38</v>
      </c>
      <c r="P1945" s="14">
        <v>1.1047619047620001</v>
      </c>
      <c r="Q1945" s="29">
        <v>0.51499069846099998</v>
      </c>
    </row>
    <row r="1946" spans="3:17" x14ac:dyDescent="0.2">
      <c r="D1946" s="104"/>
      <c r="E1946" s="5" t="s">
        <v>29</v>
      </c>
      <c r="F1946" s="6"/>
      <c r="G1946" s="7">
        <v>107</v>
      </c>
      <c r="H1946" s="8">
        <v>2</v>
      </c>
      <c r="I1946" s="1">
        <v>60</v>
      </c>
      <c r="J1946" s="1">
        <v>21</v>
      </c>
      <c r="K1946" s="1">
        <v>1</v>
      </c>
      <c r="L1946" s="1">
        <v>0</v>
      </c>
      <c r="M1946" s="1">
        <v>0</v>
      </c>
      <c r="N1946" s="1">
        <v>0</v>
      </c>
      <c r="O1946" s="1">
        <v>23</v>
      </c>
      <c r="P1946" s="14">
        <v>1.25</v>
      </c>
      <c r="Q1946" s="29">
        <v>0.50885024459899997</v>
      </c>
    </row>
    <row r="1947" spans="3:17" x14ac:dyDescent="0.2">
      <c r="D1947" s="104"/>
      <c r="E1947" s="5" t="s">
        <v>30</v>
      </c>
      <c r="F1947" s="6"/>
      <c r="G1947" s="7">
        <v>109</v>
      </c>
      <c r="H1947" s="8">
        <v>4</v>
      </c>
      <c r="I1947" s="1">
        <v>55</v>
      </c>
      <c r="J1947" s="1">
        <v>19</v>
      </c>
      <c r="K1947" s="1">
        <v>6</v>
      </c>
      <c r="L1947" s="1">
        <v>1</v>
      </c>
      <c r="M1947" s="1">
        <v>1</v>
      </c>
      <c r="N1947" s="1">
        <v>0</v>
      </c>
      <c r="O1947" s="1">
        <v>23</v>
      </c>
      <c r="P1947" s="14">
        <v>1.4069767441859999</v>
      </c>
      <c r="Q1947" s="29">
        <v>0.88103938323300002</v>
      </c>
    </row>
    <row r="1948" spans="3:17" x14ac:dyDescent="0.2">
      <c r="D1948" s="104"/>
      <c r="E1948" s="5" t="s">
        <v>31</v>
      </c>
      <c r="F1948" s="6"/>
      <c r="G1948" s="7">
        <v>127</v>
      </c>
      <c r="H1948" s="8">
        <v>9</v>
      </c>
      <c r="I1948" s="1">
        <v>74</v>
      </c>
      <c r="J1948" s="1">
        <v>12</v>
      </c>
      <c r="K1948" s="1">
        <v>6</v>
      </c>
      <c r="L1948" s="1">
        <v>5</v>
      </c>
      <c r="M1948" s="1">
        <v>1</v>
      </c>
      <c r="N1948" s="1">
        <v>0</v>
      </c>
      <c r="O1948" s="1">
        <v>20</v>
      </c>
      <c r="P1948" s="14">
        <v>1.345794392523</v>
      </c>
      <c r="Q1948" s="29">
        <v>1.042129413621</v>
      </c>
    </row>
    <row r="1949" spans="3:17" x14ac:dyDescent="0.2">
      <c r="D1949" s="104"/>
      <c r="E1949" s="5" t="s">
        <v>32</v>
      </c>
      <c r="F1949" s="6"/>
      <c r="G1949" s="7">
        <v>81</v>
      </c>
      <c r="H1949" s="8">
        <v>2</v>
      </c>
      <c r="I1949" s="1">
        <v>49</v>
      </c>
      <c r="J1949" s="1">
        <v>13</v>
      </c>
      <c r="K1949" s="1">
        <v>6</v>
      </c>
      <c r="L1949" s="1">
        <v>0</v>
      </c>
      <c r="M1949" s="1">
        <v>0</v>
      </c>
      <c r="N1949" s="1">
        <v>0</v>
      </c>
      <c r="O1949" s="1">
        <v>11</v>
      </c>
      <c r="P1949" s="14">
        <v>1.328571428571</v>
      </c>
      <c r="Q1949" s="29">
        <v>0.67021166318500003</v>
      </c>
    </row>
    <row r="1950" spans="3:17" x14ac:dyDescent="0.2">
      <c r="D1950" s="104"/>
      <c r="E1950" s="5" t="s">
        <v>33</v>
      </c>
      <c r="F1950" s="6"/>
      <c r="G1950" s="7">
        <v>51</v>
      </c>
      <c r="H1950" s="8">
        <v>1</v>
      </c>
      <c r="I1950" s="1">
        <v>29</v>
      </c>
      <c r="J1950" s="1">
        <v>8</v>
      </c>
      <c r="K1950" s="1">
        <v>1</v>
      </c>
      <c r="L1950" s="1">
        <v>2</v>
      </c>
      <c r="M1950" s="1">
        <v>0</v>
      </c>
      <c r="N1950" s="1">
        <v>0</v>
      </c>
      <c r="O1950" s="1">
        <v>10</v>
      </c>
      <c r="P1950" s="14">
        <v>1.3902439024390001</v>
      </c>
      <c r="Q1950" s="29">
        <v>0.88007895378900003</v>
      </c>
    </row>
    <row r="1951" spans="3:17" x14ac:dyDescent="0.2">
      <c r="D1951" s="103" t="s">
        <v>34</v>
      </c>
      <c r="E1951" s="24" t="s">
        <v>35</v>
      </c>
      <c r="F1951" s="22"/>
      <c r="G1951" s="23">
        <v>11</v>
      </c>
      <c r="H1951" s="30">
        <v>0</v>
      </c>
      <c r="I1951" s="4">
        <v>7</v>
      </c>
      <c r="J1951" s="4">
        <v>1</v>
      </c>
      <c r="K1951" s="4">
        <v>0</v>
      </c>
      <c r="L1951" s="4">
        <v>0</v>
      </c>
      <c r="M1951" s="4">
        <v>0</v>
      </c>
      <c r="N1951" s="4">
        <v>0</v>
      </c>
      <c r="O1951" s="4">
        <v>3</v>
      </c>
      <c r="P1951" s="19">
        <v>1.125</v>
      </c>
      <c r="Q1951" s="51">
        <v>0.33071891388300001</v>
      </c>
    </row>
    <row r="1952" spans="3:17" x14ac:dyDescent="0.2">
      <c r="D1952" s="104"/>
      <c r="E1952" s="5" t="s">
        <v>36</v>
      </c>
      <c r="F1952" s="6"/>
      <c r="G1952" s="7">
        <v>20</v>
      </c>
      <c r="H1952" s="8">
        <v>3</v>
      </c>
      <c r="I1952" s="1">
        <v>11</v>
      </c>
      <c r="J1952" s="1">
        <v>0</v>
      </c>
      <c r="K1952" s="1">
        <v>1</v>
      </c>
      <c r="L1952" s="1">
        <v>1</v>
      </c>
      <c r="M1952" s="1">
        <v>0</v>
      </c>
      <c r="N1952" s="1">
        <v>0</v>
      </c>
      <c r="O1952" s="1">
        <v>4</v>
      </c>
      <c r="P1952" s="14">
        <v>1.1875</v>
      </c>
      <c r="Q1952" s="29">
        <v>1.184205957594</v>
      </c>
    </row>
    <row r="1953" spans="4:17" x14ac:dyDescent="0.2">
      <c r="D1953" s="104"/>
      <c r="E1953" s="5" t="s">
        <v>37</v>
      </c>
      <c r="F1953" s="6"/>
      <c r="G1953" s="7">
        <v>25</v>
      </c>
      <c r="H1953" s="8">
        <v>1</v>
      </c>
      <c r="I1953" s="1">
        <v>14</v>
      </c>
      <c r="J1953" s="1">
        <v>5</v>
      </c>
      <c r="K1953" s="1">
        <v>1</v>
      </c>
      <c r="L1953" s="1">
        <v>0</v>
      </c>
      <c r="M1953" s="1">
        <v>1</v>
      </c>
      <c r="N1953" s="1">
        <v>0</v>
      </c>
      <c r="O1953" s="1">
        <v>3</v>
      </c>
      <c r="P1953" s="14">
        <v>1.5</v>
      </c>
      <c r="Q1953" s="29">
        <v>1.1579762911689999</v>
      </c>
    </row>
    <row r="1954" spans="4:17" x14ac:dyDescent="0.2">
      <c r="D1954" s="104"/>
      <c r="E1954" s="5" t="s">
        <v>38</v>
      </c>
      <c r="F1954" s="6"/>
      <c r="G1954" s="7">
        <v>53</v>
      </c>
      <c r="H1954" s="8">
        <v>3</v>
      </c>
      <c r="I1954" s="1">
        <v>37</v>
      </c>
      <c r="J1954" s="1">
        <v>6</v>
      </c>
      <c r="K1954" s="1">
        <v>1</v>
      </c>
      <c r="L1954" s="1">
        <v>2</v>
      </c>
      <c r="M1954" s="1">
        <v>0</v>
      </c>
      <c r="N1954" s="1">
        <v>0</v>
      </c>
      <c r="O1954" s="1">
        <v>4</v>
      </c>
      <c r="P1954" s="14">
        <v>1.2244897959179999</v>
      </c>
      <c r="Q1954" s="29">
        <v>0.76305792227900004</v>
      </c>
    </row>
    <row r="1955" spans="4:17" x14ac:dyDescent="0.2">
      <c r="D1955" s="104"/>
      <c r="E1955" s="5" t="s">
        <v>39</v>
      </c>
      <c r="F1955" s="6"/>
      <c r="G1955" s="7">
        <v>46</v>
      </c>
      <c r="H1955" s="8">
        <v>0</v>
      </c>
      <c r="I1955" s="1">
        <v>31</v>
      </c>
      <c r="J1955" s="1">
        <v>6</v>
      </c>
      <c r="K1955" s="1">
        <v>3</v>
      </c>
      <c r="L1955" s="1">
        <v>1</v>
      </c>
      <c r="M1955" s="1">
        <v>1</v>
      </c>
      <c r="N1955" s="1">
        <v>0</v>
      </c>
      <c r="O1955" s="1">
        <v>4</v>
      </c>
      <c r="P1955" s="14">
        <v>1.47619047619</v>
      </c>
      <c r="Q1955" s="29">
        <v>1.0056529562830001</v>
      </c>
    </row>
    <row r="1956" spans="4:17" x14ac:dyDescent="0.2">
      <c r="D1956" s="104"/>
      <c r="E1956" s="5" t="s">
        <v>40</v>
      </c>
      <c r="F1956" s="6"/>
      <c r="G1956" s="7">
        <v>54</v>
      </c>
      <c r="H1956" s="8">
        <v>0</v>
      </c>
      <c r="I1956" s="1">
        <v>29</v>
      </c>
      <c r="J1956" s="1">
        <v>7</v>
      </c>
      <c r="K1956" s="1">
        <v>5</v>
      </c>
      <c r="L1956" s="1">
        <v>1</v>
      </c>
      <c r="M1956" s="1">
        <v>0</v>
      </c>
      <c r="N1956" s="1">
        <v>0</v>
      </c>
      <c r="O1956" s="1">
        <v>12</v>
      </c>
      <c r="P1956" s="14">
        <v>1.47619047619</v>
      </c>
      <c r="Q1956" s="29">
        <v>0.79396819050199996</v>
      </c>
    </row>
    <row r="1957" spans="4:17" x14ac:dyDescent="0.2">
      <c r="D1957" s="104"/>
      <c r="E1957" s="5" t="s">
        <v>41</v>
      </c>
      <c r="F1957" s="6"/>
      <c r="G1957" s="7">
        <v>35</v>
      </c>
      <c r="H1957" s="8">
        <v>1</v>
      </c>
      <c r="I1957" s="1">
        <v>19</v>
      </c>
      <c r="J1957" s="1">
        <v>4</v>
      </c>
      <c r="K1957" s="1">
        <v>3</v>
      </c>
      <c r="L1957" s="1">
        <v>0</v>
      </c>
      <c r="M1957" s="1">
        <v>0</v>
      </c>
      <c r="N1957" s="1">
        <v>0</v>
      </c>
      <c r="O1957" s="1">
        <v>8</v>
      </c>
      <c r="P1957" s="14">
        <v>1.333333333333</v>
      </c>
      <c r="Q1957" s="29">
        <v>0.72008229982299998</v>
      </c>
    </row>
    <row r="1958" spans="4:17" x14ac:dyDescent="0.2">
      <c r="D1958" s="104"/>
      <c r="E1958" s="5" t="s">
        <v>42</v>
      </c>
      <c r="F1958" s="6"/>
      <c r="G1958" s="7">
        <v>61</v>
      </c>
      <c r="H1958" s="8">
        <v>3</v>
      </c>
      <c r="I1958" s="1">
        <v>30</v>
      </c>
      <c r="J1958" s="1">
        <v>11</v>
      </c>
      <c r="K1958" s="1">
        <v>4</v>
      </c>
      <c r="L1958" s="1">
        <v>0</v>
      </c>
      <c r="M1958" s="1">
        <v>0</v>
      </c>
      <c r="N1958" s="1">
        <v>0</v>
      </c>
      <c r="O1958" s="1">
        <v>13</v>
      </c>
      <c r="P1958" s="14">
        <v>1.333333333333</v>
      </c>
      <c r="Q1958" s="29">
        <v>0.71686043891999995</v>
      </c>
    </row>
    <row r="1959" spans="4:17" x14ac:dyDescent="0.2">
      <c r="D1959" s="104"/>
      <c r="E1959" s="5" t="s">
        <v>43</v>
      </c>
      <c r="F1959" s="6"/>
      <c r="G1959" s="7">
        <v>54</v>
      </c>
      <c r="H1959" s="8">
        <v>2</v>
      </c>
      <c r="I1959" s="1">
        <v>32</v>
      </c>
      <c r="J1959" s="1">
        <v>8</v>
      </c>
      <c r="K1959" s="1">
        <v>2</v>
      </c>
      <c r="L1959" s="1">
        <v>1</v>
      </c>
      <c r="M1959" s="1">
        <v>0</v>
      </c>
      <c r="N1959" s="1">
        <v>0</v>
      </c>
      <c r="O1959" s="1">
        <v>9</v>
      </c>
      <c r="P1959" s="14">
        <v>1.3111111111110001</v>
      </c>
      <c r="Q1959" s="29">
        <v>0.81164366078899997</v>
      </c>
    </row>
    <row r="1960" spans="4:17" x14ac:dyDescent="0.2">
      <c r="D1960" s="104"/>
      <c r="E1960" s="5" t="s">
        <v>44</v>
      </c>
      <c r="F1960" s="6"/>
      <c r="G1960" s="7">
        <v>91</v>
      </c>
      <c r="H1960" s="8">
        <v>4</v>
      </c>
      <c r="I1960" s="1">
        <v>43</v>
      </c>
      <c r="J1960" s="1">
        <v>19</v>
      </c>
      <c r="K1960" s="1">
        <v>2</v>
      </c>
      <c r="L1960" s="1">
        <v>2</v>
      </c>
      <c r="M1960" s="1">
        <v>0</v>
      </c>
      <c r="N1960" s="1">
        <v>0</v>
      </c>
      <c r="O1960" s="1">
        <v>21</v>
      </c>
      <c r="P1960" s="14">
        <v>1.371428571429</v>
      </c>
      <c r="Q1960" s="29">
        <v>0.813658906623</v>
      </c>
    </row>
    <row r="1961" spans="4:17" x14ac:dyDescent="0.2">
      <c r="D1961" s="104"/>
      <c r="E1961" s="5" t="s">
        <v>45</v>
      </c>
      <c r="F1961" s="6"/>
      <c r="G1961" s="7">
        <v>63</v>
      </c>
      <c r="H1961" s="8">
        <v>3</v>
      </c>
      <c r="I1961" s="1">
        <v>36</v>
      </c>
      <c r="J1961" s="1">
        <v>6</v>
      </c>
      <c r="K1961" s="1">
        <v>2</v>
      </c>
      <c r="L1961" s="1">
        <v>1</v>
      </c>
      <c r="M1961" s="1">
        <v>0</v>
      </c>
      <c r="N1961" s="1">
        <v>0</v>
      </c>
      <c r="O1961" s="1">
        <v>15</v>
      </c>
      <c r="P1961" s="14">
        <v>1.208333333333</v>
      </c>
      <c r="Q1961" s="29">
        <v>0.70587809775400001</v>
      </c>
    </row>
    <row r="1962" spans="4:17" x14ac:dyDescent="0.2">
      <c r="D1962" s="104"/>
      <c r="E1962" s="5" t="s">
        <v>46</v>
      </c>
      <c r="F1962" s="6"/>
      <c r="G1962" s="7">
        <v>42</v>
      </c>
      <c r="H1962" s="8">
        <v>2</v>
      </c>
      <c r="I1962" s="1">
        <v>28</v>
      </c>
      <c r="J1962" s="1">
        <v>3</v>
      </c>
      <c r="K1962" s="1">
        <v>0</v>
      </c>
      <c r="L1962" s="1">
        <v>0</v>
      </c>
      <c r="M1962" s="1">
        <v>0</v>
      </c>
      <c r="N1962" s="1">
        <v>0</v>
      </c>
      <c r="O1962" s="1">
        <v>9</v>
      </c>
      <c r="P1962" s="14">
        <v>1.0303030303030001</v>
      </c>
      <c r="Q1962" s="29">
        <v>0.38806813560199999</v>
      </c>
    </row>
    <row r="1963" spans="4:17" x14ac:dyDescent="0.2">
      <c r="D1963" s="104"/>
      <c r="E1963" s="5" t="s">
        <v>47</v>
      </c>
      <c r="F1963" s="6"/>
      <c r="G1963" s="7">
        <v>24</v>
      </c>
      <c r="H1963" s="8">
        <v>1</v>
      </c>
      <c r="I1963" s="1">
        <v>15</v>
      </c>
      <c r="J1963" s="1">
        <v>4</v>
      </c>
      <c r="K1963" s="1">
        <v>0</v>
      </c>
      <c r="L1963" s="1">
        <v>0</v>
      </c>
      <c r="M1963" s="1">
        <v>0</v>
      </c>
      <c r="N1963" s="1">
        <v>0</v>
      </c>
      <c r="O1963" s="1">
        <v>4</v>
      </c>
      <c r="P1963" s="14">
        <v>1.1499999999999999</v>
      </c>
      <c r="Q1963" s="29">
        <v>0.47696960070799999</v>
      </c>
    </row>
    <row r="1964" spans="4:17" x14ac:dyDescent="0.2">
      <c r="D1964" s="104"/>
      <c r="E1964" s="5" t="s">
        <v>48</v>
      </c>
      <c r="F1964" s="6"/>
      <c r="G1964" s="7">
        <v>10</v>
      </c>
      <c r="H1964" s="8">
        <v>1</v>
      </c>
      <c r="I1964" s="1">
        <v>3</v>
      </c>
      <c r="J1964" s="1">
        <v>0</v>
      </c>
      <c r="K1964" s="1">
        <v>0</v>
      </c>
      <c r="L1964" s="1">
        <v>0</v>
      </c>
      <c r="M1964" s="1">
        <v>0</v>
      </c>
      <c r="N1964" s="1">
        <v>0</v>
      </c>
      <c r="O1964" s="1">
        <v>6</v>
      </c>
      <c r="P1964" s="14">
        <v>0.75</v>
      </c>
      <c r="Q1964" s="29">
        <v>0.43301270189199997</v>
      </c>
    </row>
    <row r="1965" spans="4:17" x14ac:dyDescent="0.2">
      <c r="D1965" s="104"/>
      <c r="E1965" s="5" t="s">
        <v>49</v>
      </c>
      <c r="F1965" s="6"/>
      <c r="G1965" s="7">
        <v>0</v>
      </c>
      <c r="H1965" s="8">
        <v>0</v>
      </c>
      <c r="I1965" s="1">
        <v>0</v>
      </c>
      <c r="J1965" s="1">
        <v>0</v>
      </c>
      <c r="K1965" s="1">
        <v>0</v>
      </c>
      <c r="L1965" s="1">
        <v>0</v>
      </c>
      <c r="M1965" s="1">
        <v>0</v>
      </c>
      <c r="N1965" s="1">
        <v>0</v>
      </c>
      <c r="O1965" s="1">
        <v>0</v>
      </c>
      <c r="P1965" s="18">
        <v>0</v>
      </c>
      <c r="Q1965" s="32">
        <v>0</v>
      </c>
    </row>
    <row r="1966" spans="4:17" x14ac:dyDescent="0.2">
      <c r="D1966" s="103" t="s">
        <v>50</v>
      </c>
      <c r="E1966" s="24" t="s">
        <v>35</v>
      </c>
      <c r="F1966" s="22"/>
      <c r="G1966" s="23">
        <v>1</v>
      </c>
      <c r="H1966" s="30">
        <v>0</v>
      </c>
      <c r="I1966" s="4">
        <v>1</v>
      </c>
      <c r="J1966" s="4">
        <v>0</v>
      </c>
      <c r="K1966" s="4">
        <v>0</v>
      </c>
      <c r="L1966" s="4">
        <v>0</v>
      </c>
      <c r="M1966" s="4">
        <v>0</v>
      </c>
      <c r="N1966" s="4">
        <v>0</v>
      </c>
      <c r="O1966" s="4">
        <v>0</v>
      </c>
      <c r="P1966" s="19">
        <v>1</v>
      </c>
      <c r="Q1966" s="51">
        <v>0</v>
      </c>
    </row>
    <row r="1967" spans="4:17" x14ac:dyDescent="0.2">
      <c r="D1967" s="104"/>
      <c r="E1967" s="5" t="s">
        <v>36</v>
      </c>
      <c r="F1967" s="6"/>
      <c r="G1967" s="7">
        <v>10</v>
      </c>
      <c r="H1967" s="8">
        <v>0</v>
      </c>
      <c r="I1967" s="1">
        <v>9</v>
      </c>
      <c r="J1967" s="1">
        <v>0</v>
      </c>
      <c r="K1967" s="1">
        <v>0</v>
      </c>
      <c r="L1967" s="1">
        <v>0</v>
      </c>
      <c r="M1967" s="1">
        <v>0</v>
      </c>
      <c r="N1967" s="1">
        <v>0</v>
      </c>
      <c r="O1967" s="1">
        <v>1</v>
      </c>
      <c r="P1967" s="14">
        <v>1</v>
      </c>
      <c r="Q1967" s="29">
        <v>0</v>
      </c>
    </row>
    <row r="1968" spans="4:17" x14ac:dyDescent="0.2">
      <c r="D1968" s="104"/>
      <c r="E1968" s="5" t="s">
        <v>37</v>
      </c>
      <c r="F1968" s="6"/>
      <c r="G1968" s="7">
        <v>17</v>
      </c>
      <c r="H1968" s="8">
        <v>2</v>
      </c>
      <c r="I1968" s="1">
        <v>12</v>
      </c>
      <c r="J1968" s="1">
        <v>1</v>
      </c>
      <c r="K1968" s="1">
        <v>0</v>
      </c>
      <c r="L1968" s="1">
        <v>0</v>
      </c>
      <c r="M1968" s="1">
        <v>0</v>
      </c>
      <c r="N1968" s="1">
        <v>0</v>
      </c>
      <c r="O1968" s="1">
        <v>2</v>
      </c>
      <c r="P1968" s="14">
        <v>0.93333333333299995</v>
      </c>
      <c r="Q1968" s="29">
        <v>0.44221663871400002</v>
      </c>
    </row>
    <row r="1969" spans="2:17" x14ac:dyDescent="0.2">
      <c r="D1969" s="104"/>
      <c r="E1969" s="5" t="s">
        <v>38</v>
      </c>
      <c r="F1969" s="6"/>
      <c r="G1969" s="7">
        <v>23</v>
      </c>
      <c r="H1969" s="8">
        <v>1</v>
      </c>
      <c r="I1969" s="1">
        <v>13</v>
      </c>
      <c r="J1969" s="1">
        <v>1</v>
      </c>
      <c r="K1969" s="1">
        <v>1</v>
      </c>
      <c r="L1969" s="1">
        <v>0</v>
      </c>
      <c r="M1969" s="1">
        <v>0</v>
      </c>
      <c r="N1969" s="1">
        <v>0</v>
      </c>
      <c r="O1969" s="1">
        <v>7</v>
      </c>
      <c r="P1969" s="14">
        <v>1.125</v>
      </c>
      <c r="Q1969" s="29">
        <v>0.59947894041399996</v>
      </c>
    </row>
    <row r="1970" spans="2:17" x14ac:dyDescent="0.2">
      <c r="D1970" s="104"/>
      <c r="E1970" s="5" t="s">
        <v>39</v>
      </c>
      <c r="F1970" s="6"/>
      <c r="G1970" s="7">
        <v>21</v>
      </c>
      <c r="H1970" s="8">
        <v>1</v>
      </c>
      <c r="I1970" s="1">
        <v>12</v>
      </c>
      <c r="J1970" s="1">
        <v>6</v>
      </c>
      <c r="K1970" s="1">
        <v>0</v>
      </c>
      <c r="L1970" s="1">
        <v>0</v>
      </c>
      <c r="M1970" s="1">
        <v>0</v>
      </c>
      <c r="N1970" s="1">
        <v>0</v>
      </c>
      <c r="O1970" s="1">
        <v>2</v>
      </c>
      <c r="P1970" s="14">
        <v>1.2631578947369999</v>
      </c>
      <c r="Q1970" s="29">
        <v>0.54696341291600004</v>
      </c>
    </row>
    <row r="1971" spans="2:17" x14ac:dyDescent="0.2">
      <c r="D1971" s="104"/>
      <c r="E1971" s="5" t="s">
        <v>40</v>
      </c>
      <c r="F1971" s="6"/>
      <c r="G1971" s="7">
        <v>31</v>
      </c>
      <c r="H1971" s="8">
        <v>0</v>
      </c>
      <c r="I1971" s="1">
        <v>19</v>
      </c>
      <c r="J1971" s="1">
        <v>3</v>
      </c>
      <c r="K1971" s="1">
        <v>0</v>
      </c>
      <c r="L1971" s="1">
        <v>0</v>
      </c>
      <c r="M1971" s="1">
        <v>0</v>
      </c>
      <c r="N1971" s="1">
        <v>0</v>
      </c>
      <c r="O1971" s="1">
        <v>9</v>
      </c>
      <c r="P1971" s="14">
        <v>1.136363636364</v>
      </c>
      <c r="Q1971" s="29">
        <v>0.34317429251199999</v>
      </c>
    </row>
    <row r="1972" spans="2:17" x14ac:dyDescent="0.2">
      <c r="D1972" s="104"/>
      <c r="E1972" s="5" t="s">
        <v>41</v>
      </c>
      <c r="F1972" s="6"/>
      <c r="G1972" s="7">
        <v>23</v>
      </c>
      <c r="H1972" s="8">
        <v>1</v>
      </c>
      <c r="I1972" s="1">
        <v>17</v>
      </c>
      <c r="J1972" s="1">
        <v>1</v>
      </c>
      <c r="K1972" s="1">
        <v>0</v>
      </c>
      <c r="L1972" s="1">
        <v>0</v>
      </c>
      <c r="M1972" s="1">
        <v>0</v>
      </c>
      <c r="N1972" s="1">
        <v>0</v>
      </c>
      <c r="O1972" s="1">
        <v>4</v>
      </c>
      <c r="P1972" s="14">
        <v>1</v>
      </c>
      <c r="Q1972" s="29">
        <v>0.32444284226199999</v>
      </c>
    </row>
    <row r="1973" spans="2:17" x14ac:dyDescent="0.2">
      <c r="D1973" s="104"/>
      <c r="E1973" s="5" t="s">
        <v>42</v>
      </c>
      <c r="F1973" s="6"/>
      <c r="G1973" s="7">
        <v>26</v>
      </c>
      <c r="H1973" s="8">
        <v>1</v>
      </c>
      <c r="I1973" s="1">
        <v>18</v>
      </c>
      <c r="J1973" s="1">
        <v>3</v>
      </c>
      <c r="K1973" s="1">
        <v>0</v>
      </c>
      <c r="L1973" s="1">
        <v>0</v>
      </c>
      <c r="M1973" s="1">
        <v>0</v>
      </c>
      <c r="N1973" s="1">
        <v>0</v>
      </c>
      <c r="O1973" s="1">
        <v>4</v>
      </c>
      <c r="P1973" s="14">
        <v>1.090909090909</v>
      </c>
      <c r="Q1973" s="29">
        <v>0.41659779045099998</v>
      </c>
    </row>
    <row r="1974" spans="2:17" x14ac:dyDescent="0.2">
      <c r="D1974" s="104"/>
      <c r="E1974" s="5" t="s">
        <v>43</v>
      </c>
      <c r="F1974" s="6"/>
      <c r="G1974" s="7">
        <v>37</v>
      </c>
      <c r="H1974" s="8">
        <v>1</v>
      </c>
      <c r="I1974" s="1">
        <v>24</v>
      </c>
      <c r="J1974" s="1">
        <v>5</v>
      </c>
      <c r="K1974" s="1">
        <v>0</v>
      </c>
      <c r="L1974" s="1">
        <v>1</v>
      </c>
      <c r="M1974" s="1">
        <v>0</v>
      </c>
      <c r="N1974" s="1">
        <v>0</v>
      </c>
      <c r="O1974" s="1">
        <v>6</v>
      </c>
      <c r="P1974" s="14">
        <v>1.2258064516130001</v>
      </c>
      <c r="Q1974" s="29">
        <v>0.65793800175399997</v>
      </c>
    </row>
    <row r="1975" spans="2:17" x14ac:dyDescent="0.2">
      <c r="D1975" s="104"/>
      <c r="E1975" s="5" t="s">
        <v>44</v>
      </c>
      <c r="F1975" s="6"/>
      <c r="G1975" s="7">
        <v>43</v>
      </c>
      <c r="H1975" s="8">
        <v>0</v>
      </c>
      <c r="I1975" s="1">
        <v>28</v>
      </c>
      <c r="J1975" s="1">
        <v>4</v>
      </c>
      <c r="K1975" s="1">
        <v>0</v>
      </c>
      <c r="L1975" s="1">
        <v>0</v>
      </c>
      <c r="M1975" s="1">
        <v>0</v>
      </c>
      <c r="N1975" s="1">
        <v>0</v>
      </c>
      <c r="O1975" s="1">
        <v>11</v>
      </c>
      <c r="P1975" s="14">
        <v>1.125</v>
      </c>
      <c r="Q1975" s="29">
        <v>0.33071891388300001</v>
      </c>
    </row>
    <row r="1976" spans="2:17" x14ac:dyDescent="0.2">
      <c r="D1976" s="104"/>
      <c r="E1976" s="5" t="s">
        <v>45</v>
      </c>
      <c r="F1976" s="6"/>
      <c r="G1976" s="7">
        <v>40</v>
      </c>
      <c r="H1976" s="8">
        <v>4</v>
      </c>
      <c r="I1976" s="1">
        <v>22</v>
      </c>
      <c r="J1976" s="1">
        <v>6</v>
      </c>
      <c r="K1976" s="1">
        <v>1</v>
      </c>
      <c r="L1976" s="1">
        <v>0</v>
      </c>
      <c r="M1976" s="1">
        <v>0</v>
      </c>
      <c r="N1976" s="1">
        <v>0</v>
      </c>
      <c r="O1976" s="1">
        <v>7</v>
      </c>
      <c r="P1976" s="14">
        <v>1.1212121212120001</v>
      </c>
      <c r="Q1976" s="29">
        <v>0.63996097218000003</v>
      </c>
    </row>
    <row r="1977" spans="2:17" x14ac:dyDescent="0.2">
      <c r="D1977" s="104"/>
      <c r="E1977" s="5" t="s">
        <v>46</v>
      </c>
      <c r="F1977" s="6"/>
      <c r="G1977" s="7">
        <v>11</v>
      </c>
      <c r="H1977" s="8">
        <v>0</v>
      </c>
      <c r="I1977" s="1">
        <v>5</v>
      </c>
      <c r="J1977" s="1">
        <v>1</v>
      </c>
      <c r="K1977" s="1">
        <v>1</v>
      </c>
      <c r="L1977" s="1">
        <v>0</v>
      </c>
      <c r="M1977" s="1">
        <v>0</v>
      </c>
      <c r="N1977" s="1">
        <v>0</v>
      </c>
      <c r="O1977" s="1">
        <v>4</v>
      </c>
      <c r="P1977" s="14">
        <v>1.4285714285710001</v>
      </c>
      <c r="Q1977" s="29">
        <v>0.72843135908500001</v>
      </c>
    </row>
    <row r="1978" spans="2:17" x14ac:dyDescent="0.2">
      <c r="D1978" s="104"/>
      <c r="E1978" s="5" t="s">
        <v>47</v>
      </c>
      <c r="F1978" s="6"/>
      <c r="G1978" s="7">
        <v>31</v>
      </c>
      <c r="H1978" s="8">
        <v>2</v>
      </c>
      <c r="I1978" s="1">
        <v>11</v>
      </c>
      <c r="J1978" s="1">
        <v>1</v>
      </c>
      <c r="K1978" s="1">
        <v>2</v>
      </c>
      <c r="L1978" s="1">
        <v>0</v>
      </c>
      <c r="M1978" s="1">
        <v>0</v>
      </c>
      <c r="N1978" s="1">
        <v>0</v>
      </c>
      <c r="O1978" s="1">
        <v>15</v>
      </c>
      <c r="P1978" s="14">
        <v>1.1875</v>
      </c>
      <c r="Q1978" s="29">
        <v>0.80767799895799997</v>
      </c>
    </row>
    <row r="1979" spans="2:17" x14ac:dyDescent="0.2">
      <c r="D1979" s="104"/>
      <c r="E1979" s="5" t="s">
        <v>48</v>
      </c>
      <c r="F1979" s="6"/>
      <c r="G1979" s="7">
        <v>11</v>
      </c>
      <c r="H1979" s="8">
        <v>1</v>
      </c>
      <c r="I1979" s="1">
        <v>5</v>
      </c>
      <c r="J1979" s="1">
        <v>0</v>
      </c>
      <c r="K1979" s="1">
        <v>1</v>
      </c>
      <c r="L1979" s="1">
        <v>0</v>
      </c>
      <c r="M1979" s="1">
        <v>0</v>
      </c>
      <c r="N1979" s="1">
        <v>0</v>
      </c>
      <c r="O1979" s="1">
        <v>4</v>
      </c>
      <c r="P1979" s="14">
        <v>1.142857142857</v>
      </c>
      <c r="Q1979" s="29">
        <v>0.83299312783500001</v>
      </c>
    </row>
    <row r="1980" spans="2:17" x14ac:dyDescent="0.2">
      <c r="D1980" s="105"/>
      <c r="E1980" s="55" t="s">
        <v>49</v>
      </c>
      <c r="F1980" s="58"/>
      <c r="G1980" s="53">
        <v>2</v>
      </c>
      <c r="H1980" s="66">
        <v>0</v>
      </c>
      <c r="I1980" s="26">
        <v>0</v>
      </c>
      <c r="J1980" s="26">
        <v>0</v>
      </c>
      <c r="K1980" s="26">
        <v>0</v>
      </c>
      <c r="L1980" s="26">
        <v>0</v>
      </c>
      <c r="M1980" s="26">
        <v>0</v>
      </c>
      <c r="N1980" s="26">
        <v>0</v>
      </c>
      <c r="O1980" s="26">
        <v>2</v>
      </c>
      <c r="P1980" s="38">
        <v>0</v>
      </c>
      <c r="Q1980" s="80">
        <v>0</v>
      </c>
    </row>
    <row r="1982" spans="2:17" x14ac:dyDescent="0.2">
      <c r="B1982" s="47" t="str">
        <f xml:space="preserve"> HYPERLINK("#'目次'!B50", "[44]")</f>
        <v>[44]</v>
      </c>
      <c r="C1982" s="31" t="s">
        <v>412</v>
      </c>
    </row>
    <row r="1983" spans="2:17" x14ac:dyDescent="0.2">
      <c r="C1983" s="89" t="s">
        <v>398</v>
      </c>
    </row>
    <row r="1985" spans="3:19" x14ac:dyDescent="0.2">
      <c r="C1985" s="31" t="s">
        <v>13</v>
      </c>
    </row>
    <row r="1986" spans="3:19" ht="48" x14ac:dyDescent="0.2">
      <c r="D1986" s="99"/>
      <c r="E1986" s="100"/>
      <c r="F1986" s="100"/>
      <c r="G1986" s="41" t="s">
        <v>14</v>
      </c>
      <c r="H1986" s="42" t="s">
        <v>413</v>
      </c>
      <c r="I1986" s="16" t="s">
        <v>414</v>
      </c>
      <c r="J1986" s="16" t="s">
        <v>415</v>
      </c>
      <c r="K1986" s="16" t="s">
        <v>416</v>
      </c>
      <c r="L1986" s="16" t="s">
        <v>417</v>
      </c>
      <c r="M1986" s="16" t="s">
        <v>418</v>
      </c>
      <c r="N1986" s="16" t="s">
        <v>419</v>
      </c>
      <c r="O1986" s="16" t="s">
        <v>420</v>
      </c>
      <c r="P1986" s="16" t="s">
        <v>421</v>
      </c>
      <c r="Q1986" s="16" t="s">
        <v>422</v>
      </c>
      <c r="R1986" s="16" t="s">
        <v>22</v>
      </c>
      <c r="S1986" s="46" t="s">
        <v>24</v>
      </c>
    </row>
    <row r="1987" spans="3:19" x14ac:dyDescent="0.2">
      <c r="D1987" s="101"/>
      <c r="E1987" s="102"/>
      <c r="F1987" s="102"/>
      <c r="G1987" s="44"/>
      <c r="H1987" s="48"/>
      <c r="I1987" s="17"/>
      <c r="J1987" s="17"/>
      <c r="K1987" s="17"/>
      <c r="L1987" s="17"/>
      <c r="M1987" s="17"/>
      <c r="N1987" s="17"/>
      <c r="O1987" s="17"/>
      <c r="P1987" s="17"/>
      <c r="Q1987" s="17"/>
      <c r="R1987" s="17"/>
      <c r="S1987" s="43"/>
    </row>
    <row r="1988" spans="3:19" x14ac:dyDescent="0.2">
      <c r="D1988" s="52"/>
      <c r="E1988" s="59" t="s">
        <v>14</v>
      </c>
      <c r="F1988" s="54"/>
      <c r="G1988" s="45">
        <v>916</v>
      </c>
      <c r="H1988" s="20">
        <v>325</v>
      </c>
      <c r="I1988" s="20">
        <v>105</v>
      </c>
      <c r="J1988" s="20">
        <v>130</v>
      </c>
      <c r="K1988" s="20">
        <v>80</v>
      </c>
      <c r="L1988" s="20">
        <v>47</v>
      </c>
      <c r="M1988" s="20">
        <v>164</v>
      </c>
      <c r="N1988" s="20">
        <v>301</v>
      </c>
      <c r="O1988" s="20">
        <v>163</v>
      </c>
      <c r="P1988" s="20">
        <v>36</v>
      </c>
      <c r="Q1988" s="20">
        <v>156</v>
      </c>
      <c r="R1988" s="20">
        <v>91</v>
      </c>
      <c r="S1988" s="61">
        <v>2</v>
      </c>
    </row>
    <row r="1989" spans="3:19" x14ac:dyDescent="0.2">
      <c r="D1989" s="103" t="s">
        <v>25</v>
      </c>
      <c r="E1989" s="24" t="s">
        <v>26</v>
      </c>
      <c r="F1989" s="22"/>
      <c r="G1989" s="23">
        <v>128</v>
      </c>
      <c r="H1989" s="30">
        <v>44</v>
      </c>
      <c r="I1989" s="4">
        <v>12</v>
      </c>
      <c r="J1989" s="4">
        <v>27</v>
      </c>
      <c r="K1989" s="4">
        <v>8</v>
      </c>
      <c r="L1989" s="4">
        <v>7</v>
      </c>
      <c r="M1989" s="4">
        <v>40</v>
      </c>
      <c r="N1989" s="4">
        <v>31</v>
      </c>
      <c r="O1989" s="4">
        <v>9</v>
      </c>
      <c r="P1989" s="4">
        <v>4</v>
      </c>
      <c r="Q1989" s="4">
        <v>19</v>
      </c>
      <c r="R1989" s="4">
        <v>10</v>
      </c>
      <c r="S1989" s="34">
        <v>1</v>
      </c>
    </row>
    <row r="1990" spans="3:19" x14ac:dyDescent="0.2">
      <c r="D1990" s="104"/>
      <c r="E1990" s="5" t="s">
        <v>27</v>
      </c>
      <c r="F1990" s="6"/>
      <c r="G1990" s="7">
        <v>127</v>
      </c>
      <c r="H1990" s="8">
        <v>44</v>
      </c>
      <c r="I1990" s="1">
        <v>19</v>
      </c>
      <c r="J1990" s="1">
        <v>23</v>
      </c>
      <c r="K1990" s="1">
        <v>18</v>
      </c>
      <c r="L1990" s="1">
        <v>8</v>
      </c>
      <c r="M1990" s="1">
        <v>25</v>
      </c>
      <c r="N1990" s="1">
        <v>24</v>
      </c>
      <c r="O1990" s="1">
        <v>11</v>
      </c>
      <c r="P1990" s="1">
        <v>6</v>
      </c>
      <c r="Q1990" s="1">
        <v>9</v>
      </c>
      <c r="R1990" s="1">
        <v>15</v>
      </c>
      <c r="S1990" s="13">
        <v>1</v>
      </c>
    </row>
    <row r="1991" spans="3:19" x14ac:dyDescent="0.2">
      <c r="D1991" s="104"/>
      <c r="E1991" s="5" t="s">
        <v>28</v>
      </c>
      <c r="F1991" s="6"/>
      <c r="G1991" s="7">
        <v>143</v>
      </c>
      <c r="H1991" s="8">
        <v>59</v>
      </c>
      <c r="I1991" s="1">
        <v>22</v>
      </c>
      <c r="J1991" s="1">
        <v>20</v>
      </c>
      <c r="K1991" s="1">
        <v>17</v>
      </c>
      <c r="L1991" s="1">
        <v>13</v>
      </c>
      <c r="M1991" s="1">
        <v>22</v>
      </c>
      <c r="N1991" s="1">
        <v>37</v>
      </c>
      <c r="O1991" s="1">
        <v>21</v>
      </c>
      <c r="P1991" s="1">
        <v>2</v>
      </c>
      <c r="Q1991" s="1">
        <v>13</v>
      </c>
      <c r="R1991" s="1">
        <v>19</v>
      </c>
      <c r="S1991" s="13">
        <v>0</v>
      </c>
    </row>
    <row r="1992" spans="3:19" x14ac:dyDescent="0.2">
      <c r="D1992" s="104"/>
      <c r="E1992" s="5" t="s">
        <v>29</v>
      </c>
      <c r="F1992" s="6"/>
      <c r="G1992" s="7">
        <v>107</v>
      </c>
      <c r="H1992" s="8">
        <v>30</v>
      </c>
      <c r="I1992" s="1">
        <v>10</v>
      </c>
      <c r="J1992" s="1">
        <v>16</v>
      </c>
      <c r="K1992" s="1">
        <v>7</v>
      </c>
      <c r="L1992" s="1">
        <v>4</v>
      </c>
      <c r="M1992" s="1">
        <v>23</v>
      </c>
      <c r="N1992" s="1">
        <v>43</v>
      </c>
      <c r="O1992" s="1">
        <v>27</v>
      </c>
      <c r="P1992" s="1">
        <v>4</v>
      </c>
      <c r="Q1992" s="1">
        <v>22</v>
      </c>
      <c r="R1992" s="1">
        <v>6</v>
      </c>
      <c r="S1992" s="13">
        <v>0</v>
      </c>
    </row>
    <row r="1993" spans="3:19" x14ac:dyDescent="0.2">
      <c r="D1993" s="104"/>
      <c r="E1993" s="5" t="s">
        <v>30</v>
      </c>
      <c r="F1993" s="6"/>
      <c r="G1993" s="7">
        <v>109</v>
      </c>
      <c r="H1993" s="8">
        <v>44</v>
      </c>
      <c r="I1993" s="1">
        <v>9</v>
      </c>
      <c r="J1993" s="1">
        <v>14</v>
      </c>
      <c r="K1993" s="1">
        <v>12</v>
      </c>
      <c r="L1993" s="1">
        <v>8</v>
      </c>
      <c r="M1993" s="1">
        <v>17</v>
      </c>
      <c r="N1993" s="1">
        <v>41</v>
      </c>
      <c r="O1993" s="1">
        <v>16</v>
      </c>
      <c r="P1993" s="1">
        <v>5</v>
      </c>
      <c r="Q1993" s="1">
        <v>17</v>
      </c>
      <c r="R1993" s="1">
        <v>10</v>
      </c>
      <c r="S1993" s="13">
        <v>0</v>
      </c>
    </row>
    <row r="1994" spans="3:19" x14ac:dyDescent="0.2">
      <c r="D1994" s="104"/>
      <c r="E1994" s="5" t="s">
        <v>31</v>
      </c>
      <c r="F1994" s="6"/>
      <c r="G1994" s="7">
        <v>127</v>
      </c>
      <c r="H1994" s="8">
        <v>48</v>
      </c>
      <c r="I1994" s="1">
        <v>13</v>
      </c>
      <c r="J1994" s="1">
        <v>10</v>
      </c>
      <c r="K1994" s="1">
        <v>8</v>
      </c>
      <c r="L1994" s="1">
        <v>4</v>
      </c>
      <c r="M1994" s="1">
        <v>17</v>
      </c>
      <c r="N1994" s="1">
        <v>57</v>
      </c>
      <c r="O1994" s="1">
        <v>41</v>
      </c>
      <c r="P1994" s="1">
        <v>6</v>
      </c>
      <c r="Q1994" s="1">
        <v>32</v>
      </c>
      <c r="R1994" s="1">
        <v>9</v>
      </c>
      <c r="S1994" s="13">
        <v>0</v>
      </c>
    </row>
    <row r="1995" spans="3:19" x14ac:dyDescent="0.2">
      <c r="D1995" s="104"/>
      <c r="E1995" s="5" t="s">
        <v>32</v>
      </c>
      <c r="F1995" s="6"/>
      <c r="G1995" s="7">
        <v>81</v>
      </c>
      <c r="H1995" s="8">
        <v>26</v>
      </c>
      <c r="I1995" s="1">
        <v>8</v>
      </c>
      <c r="J1995" s="1">
        <v>11</v>
      </c>
      <c r="K1995" s="1">
        <v>4</v>
      </c>
      <c r="L1995" s="1">
        <v>1</v>
      </c>
      <c r="M1995" s="1">
        <v>6</v>
      </c>
      <c r="N1995" s="1">
        <v>38</v>
      </c>
      <c r="O1995" s="1">
        <v>17</v>
      </c>
      <c r="P1995" s="1">
        <v>5</v>
      </c>
      <c r="Q1995" s="1">
        <v>21</v>
      </c>
      <c r="R1995" s="1">
        <v>8</v>
      </c>
      <c r="S1995" s="13">
        <v>0</v>
      </c>
    </row>
    <row r="1996" spans="3:19" x14ac:dyDescent="0.2">
      <c r="D1996" s="104"/>
      <c r="E1996" s="5" t="s">
        <v>33</v>
      </c>
      <c r="F1996" s="6"/>
      <c r="G1996" s="7">
        <v>51</v>
      </c>
      <c r="H1996" s="8">
        <v>18</v>
      </c>
      <c r="I1996" s="1">
        <v>6</v>
      </c>
      <c r="J1996" s="1">
        <v>4</v>
      </c>
      <c r="K1996" s="1">
        <v>3</v>
      </c>
      <c r="L1996" s="1">
        <v>2</v>
      </c>
      <c r="M1996" s="1">
        <v>8</v>
      </c>
      <c r="N1996" s="1">
        <v>20</v>
      </c>
      <c r="O1996" s="1">
        <v>10</v>
      </c>
      <c r="P1996" s="1">
        <v>3</v>
      </c>
      <c r="Q1996" s="1">
        <v>14</v>
      </c>
      <c r="R1996" s="1">
        <v>6</v>
      </c>
      <c r="S1996" s="13">
        <v>0</v>
      </c>
    </row>
    <row r="1997" spans="3:19" x14ac:dyDescent="0.2">
      <c r="D1997" s="103" t="s">
        <v>34</v>
      </c>
      <c r="E1997" s="24" t="s">
        <v>35</v>
      </c>
      <c r="F1997" s="22"/>
      <c r="G1997" s="23">
        <v>11</v>
      </c>
      <c r="H1997" s="30">
        <v>3</v>
      </c>
      <c r="I1997" s="4">
        <v>0</v>
      </c>
      <c r="J1997" s="4">
        <v>3</v>
      </c>
      <c r="K1997" s="4">
        <v>1</v>
      </c>
      <c r="L1997" s="4">
        <v>0</v>
      </c>
      <c r="M1997" s="4">
        <v>2</v>
      </c>
      <c r="N1997" s="4">
        <v>6</v>
      </c>
      <c r="O1997" s="4">
        <v>4</v>
      </c>
      <c r="P1997" s="4">
        <v>0</v>
      </c>
      <c r="Q1997" s="4">
        <v>4</v>
      </c>
      <c r="R1997" s="4">
        <v>1</v>
      </c>
      <c r="S1997" s="34">
        <v>0</v>
      </c>
    </row>
    <row r="1998" spans="3:19" x14ac:dyDescent="0.2">
      <c r="D1998" s="104"/>
      <c r="E1998" s="5" t="s">
        <v>36</v>
      </c>
      <c r="F1998" s="6"/>
      <c r="G1998" s="7">
        <v>20</v>
      </c>
      <c r="H1998" s="8">
        <v>5</v>
      </c>
      <c r="I1998" s="1">
        <v>0</v>
      </c>
      <c r="J1998" s="1">
        <v>2</v>
      </c>
      <c r="K1998" s="1">
        <v>0</v>
      </c>
      <c r="L1998" s="1">
        <v>0</v>
      </c>
      <c r="M1998" s="1">
        <v>5</v>
      </c>
      <c r="N1998" s="1">
        <v>9</v>
      </c>
      <c r="O1998" s="1">
        <v>6</v>
      </c>
      <c r="P1998" s="1">
        <v>2</v>
      </c>
      <c r="Q1998" s="1">
        <v>7</v>
      </c>
      <c r="R1998" s="1">
        <v>0</v>
      </c>
      <c r="S1998" s="13">
        <v>0</v>
      </c>
    </row>
    <row r="1999" spans="3:19" x14ac:dyDescent="0.2">
      <c r="D1999" s="104"/>
      <c r="E1999" s="5" t="s">
        <v>37</v>
      </c>
      <c r="F1999" s="6"/>
      <c r="G1999" s="7">
        <v>25</v>
      </c>
      <c r="H1999" s="8">
        <v>7</v>
      </c>
      <c r="I1999" s="1">
        <v>1</v>
      </c>
      <c r="J1999" s="1">
        <v>0</v>
      </c>
      <c r="K1999" s="1">
        <v>0</v>
      </c>
      <c r="L1999" s="1">
        <v>2</v>
      </c>
      <c r="M1999" s="1">
        <v>3</v>
      </c>
      <c r="N1999" s="1">
        <v>13</v>
      </c>
      <c r="O1999" s="1">
        <v>10</v>
      </c>
      <c r="P1999" s="1">
        <v>4</v>
      </c>
      <c r="Q1999" s="1">
        <v>8</v>
      </c>
      <c r="R1999" s="1">
        <v>4</v>
      </c>
      <c r="S1999" s="13">
        <v>0</v>
      </c>
    </row>
    <row r="2000" spans="3:19" x14ac:dyDescent="0.2">
      <c r="D2000" s="104"/>
      <c r="E2000" s="5" t="s">
        <v>38</v>
      </c>
      <c r="F2000" s="6"/>
      <c r="G2000" s="7">
        <v>53</v>
      </c>
      <c r="H2000" s="8">
        <v>14</v>
      </c>
      <c r="I2000" s="1">
        <v>3</v>
      </c>
      <c r="J2000" s="1">
        <v>4</v>
      </c>
      <c r="K2000" s="1">
        <v>1</v>
      </c>
      <c r="L2000" s="1">
        <v>0</v>
      </c>
      <c r="M2000" s="1">
        <v>6</v>
      </c>
      <c r="N2000" s="1">
        <v>33</v>
      </c>
      <c r="O2000" s="1">
        <v>16</v>
      </c>
      <c r="P2000" s="1">
        <v>1</v>
      </c>
      <c r="Q2000" s="1">
        <v>16</v>
      </c>
      <c r="R2000" s="1">
        <v>5</v>
      </c>
      <c r="S2000" s="13">
        <v>0</v>
      </c>
    </row>
    <row r="2001" spans="4:19" x14ac:dyDescent="0.2">
      <c r="D2001" s="104"/>
      <c r="E2001" s="5" t="s">
        <v>39</v>
      </c>
      <c r="F2001" s="6"/>
      <c r="G2001" s="7">
        <v>46</v>
      </c>
      <c r="H2001" s="8">
        <v>11</v>
      </c>
      <c r="I2001" s="1">
        <v>2</v>
      </c>
      <c r="J2001" s="1">
        <v>1</v>
      </c>
      <c r="K2001" s="1">
        <v>0</v>
      </c>
      <c r="L2001" s="1">
        <v>0</v>
      </c>
      <c r="M2001" s="1">
        <v>5</v>
      </c>
      <c r="N2001" s="1">
        <v>28</v>
      </c>
      <c r="O2001" s="1">
        <v>16</v>
      </c>
      <c r="P2001" s="1">
        <v>4</v>
      </c>
      <c r="Q2001" s="1">
        <v>15</v>
      </c>
      <c r="R2001" s="1">
        <v>4</v>
      </c>
      <c r="S2001" s="13">
        <v>0</v>
      </c>
    </row>
    <row r="2002" spans="4:19" x14ac:dyDescent="0.2">
      <c r="D2002" s="104"/>
      <c r="E2002" s="5" t="s">
        <v>40</v>
      </c>
      <c r="F2002" s="6"/>
      <c r="G2002" s="7">
        <v>54</v>
      </c>
      <c r="H2002" s="8">
        <v>15</v>
      </c>
      <c r="I2002" s="1">
        <v>1</v>
      </c>
      <c r="J2002" s="1">
        <v>8</v>
      </c>
      <c r="K2002" s="1">
        <v>1</v>
      </c>
      <c r="L2002" s="1">
        <v>2</v>
      </c>
      <c r="M2002" s="1">
        <v>6</v>
      </c>
      <c r="N2002" s="1">
        <v>33</v>
      </c>
      <c r="O2002" s="1">
        <v>12</v>
      </c>
      <c r="P2002" s="1">
        <v>1</v>
      </c>
      <c r="Q2002" s="1">
        <v>17</v>
      </c>
      <c r="R2002" s="1">
        <v>3</v>
      </c>
      <c r="S2002" s="13">
        <v>0</v>
      </c>
    </row>
    <row r="2003" spans="4:19" x14ac:dyDescent="0.2">
      <c r="D2003" s="104"/>
      <c r="E2003" s="5" t="s">
        <v>41</v>
      </c>
      <c r="F2003" s="6"/>
      <c r="G2003" s="7">
        <v>35</v>
      </c>
      <c r="H2003" s="8">
        <v>14</v>
      </c>
      <c r="I2003" s="1">
        <v>0</v>
      </c>
      <c r="J2003" s="1">
        <v>4</v>
      </c>
      <c r="K2003" s="1">
        <v>3</v>
      </c>
      <c r="L2003" s="1">
        <v>1</v>
      </c>
      <c r="M2003" s="1">
        <v>5</v>
      </c>
      <c r="N2003" s="1">
        <v>18</v>
      </c>
      <c r="O2003" s="1">
        <v>9</v>
      </c>
      <c r="P2003" s="1">
        <v>3</v>
      </c>
      <c r="Q2003" s="1">
        <v>10</v>
      </c>
      <c r="R2003" s="1">
        <v>1</v>
      </c>
      <c r="S2003" s="13">
        <v>0</v>
      </c>
    </row>
    <row r="2004" spans="4:19" x14ac:dyDescent="0.2">
      <c r="D2004" s="104"/>
      <c r="E2004" s="5" t="s">
        <v>42</v>
      </c>
      <c r="F2004" s="6"/>
      <c r="G2004" s="7">
        <v>61</v>
      </c>
      <c r="H2004" s="8">
        <v>23</v>
      </c>
      <c r="I2004" s="1">
        <v>10</v>
      </c>
      <c r="J2004" s="1">
        <v>9</v>
      </c>
      <c r="K2004" s="1">
        <v>4</v>
      </c>
      <c r="L2004" s="1">
        <v>2</v>
      </c>
      <c r="M2004" s="1">
        <v>10</v>
      </c>
      <c r="N2004" s="1">
        <v>24</v>
      </c>
      <c r="O2004" s="1">
        <v>12</v>
      </c>
      <c r="P2004" s="1">
        <v>3</v>
      </c>
      <c r="Q2004" s="1">
        <v>13</v>
      </c>
      <c r="R2004" s="1">
        <v>4</v>
      </c>
      <c r="S2004" s="13">
        <v>0</v>
      </c>
    </row>
    <row r="2005" spans="4:19" x14ac:dyDescent="0.2">
      <c r="D2005" s="104"/>
      <c r="E2005" s="5" t="s">
        <v>43</v>
      </c>
      <c r="F2005" s="6"/>
      <c r="G2005" s="7">
        <v>54</v>
      </c>
      <c r="H2005" s="8">
        <v>19</v>
      </c>
      <c r="I2005" s="1">
        <v>3</v>
      </c>
      <c r="J2005" s="1">
        <v>9</v>
      </c>
      <c r="K2005" s="1">
        <v>7</v>
      </c>
      <c r="L2005" s="1">
        <v>2</v>
      </c>
      <c r="M2005" s="1">
        <v>7</v>
      </c>
      <c r="N2005" s="1">
        <v>15</v>
      </c>
      <c r="O2005" s="1">
        <v>17</v>
      </c>
      <c r="P2005" s="1">
        <v>3</v>
      </c>
      <c r="Q2005" s="1">
        <v>10</v>
      </c>
      <c r="R2005" s="1">
        <v>6</v>
      </c>
      <c r="S2005" s="13">
        <v>0</v>
      </c>
    </row>
    <row r="2006" spans="4:19" x14ac:dyDescent="0.2">
      <c r="D2006" s="104"/>
      <c r="E2006" s="5" t="s">
        <v>44</v>
      </c>
      <c r="F2006" s="6"/>
      <c r="G2006" s="7">
        <v>91</v>
      </c>
      <c r="H2006" s="8">
        <v>45</v>
      </c>
      <c r="I2006" s="1">
        <v>18</v>
      </c>
      <c r="J2006" s="1">
        <v>6</v>
      </c>
      <c r="K2006" s="1">
        <v>12</v>
      </c>
      <c r="L2006" s="1">
        <v>9</v>
      </c>
      <c r="M2006" s="1">
        <v>14</v>
      </c>
      <c r="N2006" s="1">
        <v>26</v>
      </c>
      <c r="O2006" s="1">
        <v>11</v>
      </c>
      <c r="P2006" s="1">
        <v>3</v>
      </c>
      <c r="Q2006" s="1">
        <v>8</v>
      </c>
      <c r="R2006" s="1">
        <v>12</v>
      </c>
      <c r="S2006" s="13">
        <v>0</v>
      </c>
    </row>
    <row r="2007" spans="4:19" x14ac:dyDescent="0.2">
      <c r="D2007" s="104"/>
      <c r="E2007" s="5" t="s">
        <v>45</v>
      </c>
      <c r="F2007" s="6"/>
      <c r="G2007" s="7">
        <v>63</v>
      </c>
      <c r="H2007" s="8">
        <v>29</v>
      </c>
      <c r="I2007" s="1">
        <v>11</v>
      </c>
      <c r="J2007" s="1">
        <v>3</v>
      </c>
      <c r="K2007" s="1">
        <v>6</v>
      </c>
      <c r="L2007" s="1">
        <v>3</v>
      </c>
      <c r="M2007" s="1">
        <v>6</v>
      </c>
      <c r="N2007" s="1">
        <v>18</v>
      </c>
      <c r="O2007" s="1">
        <v>8</v>
      </c>
      <c r="P2007" s="1">
        <v>1</v>
      </c>
      <c r="Q2007" s="1">
        <v>9</v>
      </c>
      <c r="R2007" s="1">
        <v>9</v>
      </c>
      <c r="S2007" s="13">
        <v>0</v>
      </c>
    </row>
    <row r="2008" spans="4:19" x14ac:dyDescent="0.2">
      <c r="D2008" s="104"/>
      <c r="E2008" s="5" t="s">
        <v>46</v>
      </c>
      <c r="F2008" s="6"/>
      <c r="G2008" s="7">
        <v>42</v>
      </c>
      <c r="H2008" s="8">
        <v>27</v>
      </c>
      <c r="I2008" s="1">
        <v>10</v>
      </c>
      <c r="J2008" s="1">
        <v>4</v>
      </c>
      <c r="K2008" s="1">
        <v>4</v>
      </c>
      <c r="L2008" s="1">
        <v>3</v>
      </c>
      <c r="M2008" s="1">
        <v>3</v>
      </c>
      <c r="N2008" s="1">
        <v>5</v>
      </c>
      <c r="O2008" s="1">
        <v>2</v>
      </c>
      <c r="P2008" s="1">
        <v>1</v>
      </c>
      <c r="Q2008" s="1">
        <v>3</v>
      </c>
      <c r="R2008" s="1">
        <v>8</v>
      </c>
      <c r="S2008" s="13">
        <v>0</v>
      </c>
    </row>
    <row r="2009" spans="4:19" x14ac:dyDescent="0.2">
      <c r="D2009" s="104"/>
      <c r="E2009" s="5" t="s">
        <v>47</v>
      </c>
      <c r="F2009" s="6"/>
      <c r="G2009" s="7">
        <v>24</v>
      </c>
      <c r="H2009" s="8">
        <v>9</v>
      </c>
      <c r="I2009" s="1">
        <v>4</v>
      </c>
      <c r="J2009" s="1">
        <v>7</v>
      </c>
      <c r="K2009" s="1">
        <v>6</v>
      </c>
      <c r="L2009" s="1">
        <v>1</v>
      </c>
      <c r="M2009" s="1">
        <v>4</v>
      </c>
      <c r="N2009" s="1">
        <v>4</v>
      </c>
      <c r="O2009" s="1">
        <v>1</v>
      </c>
      <c r="P2009" s="1">
        <v>0</v>
      </c>
      <c r="Q2009" s="1">
        <v>1</v>
      </c>
      <c r="R2009" s="1">
        <v>2</v>
      </c>
      <c r="S2009" s="13">
        <v>0</v>
      </c>
    </row>
    <row r="2010" spans="4:19" x14ac:dyDescent="0.2">
      <c r="D2010" s="104"/>
      <c r="E2010" s="5" t="s">
        <v>48</v>
      </c>
      <c r="F2010" s="6"/>
      <c r="G2010" s="7">
        <v>10</v>
      </c>
      <c r="H2010" s="8">
        <v>5</v>
      </c>
      <c r="I2010" s="1">
        <v>2</v>
      </c>
      <c r="J2010" s="1">
        <v>0</v>
      </c>
      <c r="K2010" s="1">
        <v>1</v>
      </c>
      <c r="L2010" s="1">
        <v>0</v>
      </c>
      <c r="M2010" s="1">
        <v>0</v>
      </c>
      <c r="N2010" s="1">
        <v>2</v>
      </c>
      <c r="O2010" s="1">
        <v>0</v>
      </c>
      <c r="P2010" s="1">
        <v>0</v>
      </c>
      <c r="Q2010" s="1">
        <v>0</v>
      </c>
      <c r="R2010" s="1">
        <v>3</v>
      </c>
      <c r="S2010" s="13">
        <v>0</v>
      </c>
    </row>
    <row r="2011" spans="4:19" x14ac:dyDescent="0.2">
      <c r="D2011" s="104"/>
      <c r="E2011" s="5" t="s">
        <v>49</v>
      </c>
      <c r="F2011" s="6"/>
      <c r="G2011" s="7">
        <v>0</v>
      </c>
      <c r="H2011" s="8">
        <v>0</v>
      </c>
      <c r="I2011" s="1">
        <v>0</v>
      </c>
      <c r="J2011" s="1">
        <v>0</v>
      </c>
      <c r="K2011" s="1">
        <v>0</v>
      </c>
      <c r="L2011" s="1">
        <v>0</v>
      </c>
      <c r="M2011" s="1">
        <v>0</v>
      </c>
      <c r="N2011" s="1">
        <v>0</v>
      </c>
      <c r="O2011" s="1">
        <v>0</v>
      </c>
      <c r="P2011" s="1">
        <v>0</v>
      </c>
      <c r="Q2011" s="1">
        <v>0</v>
      </c>
      <c r="R2011" s="1">
        <v>0</v>
      </c>
      <c r="S2011" s="13">
        <v>0</v>
      </c>
    </row>
    <row r="2012" spans="4:19" x14ac:dyDescent="0.2">
      <c r="D2012" s="103" t="s">
        <v>50</v>
      </c>
      <c r="E2012" s="24" t="s">
        <v>35</v>
      </c>
      <c r="F2012" s="22"/>
      <c r="G2012" s="23">
        <v>1</v>
      </c>
      <c r="H2012" s="30">
        <v>0</v>
      </c>
      <c r="I2012" s="4">
        <v>0</v>
      </c>
      <c r="J2012" s="4">
        <v>0</v>
      </c>
      <c r="K2012" s="4">
        <v>0</v>
      </c>
      <c r="L2012" s="4">
        <v>0</v>
      </c>
      <c r="M2012" s="4">
        <v>0</v>
      </c>
      <c r="N2012" s="4">
        <v>1</v>
      </c>
      <c r="O2012" s="4">
        <v>0</v>
      </c>
      <c r="P2012" s="4">
        <v>0</v>
      </c>
      <c r="Q2012" s="4">
        <v>0</v>
      </c>
      <c r="R2012" s="4">
        <v>0</v>
      </c>
      <c r="S2012" s="34">
        <v>0</v>
      </c>
    </row>
    <row r="2013" spans="4:19" x14ac:dyDescent="0.2">
      <c r="D2013" s="104"/>
      <c r="E2013" s="5" t="s">
        <v>36</v>
      </c>
      <c r="F2013" s="6"/>
      <c r="G2013" s="7">
        <v>10</v>
      </c>
      <c r="H2013" s="8">
        <v>1</v>
      </c>
      <c r="I2013" s="1">
        <v>1</v>
      </c>
      <c r="J2013" s="1">
        <v>0</v>
      </c>
      <c r="K2013" s="1">
        <v>0</v>
      </c>
      <c r="L2013" s="1">
        <v>0</v>
      </c>
      <c r="M2013" s="1">
        <v>2</v>
      </c>
      <c r="N2013" s="1">
        <v>3</v>
      </c>
      <c r="O2013" s="1">
        <v>1</v>
      </c>
      <c r="P2013" s="1">
        <v>1</v>
      </c>
      <c r="Q2013" s="1">
        <v>3</v>
      </c>
      <c r="R2013" s="1">
        <v>1</v>
      </c>
      <c r="S2013" s="13">
        <v>0</v>
      </c>
    </row>
    <row r="2014" spans="4:19" x14ac:dyDescent="0.2">
      <c r="D2014" s="104"/>
      <c r="E2014" s="5" t="s">
        <v>37</v>
      </c>
      <c r="F2014" s="6"/>
      <c r="G2014" s="7">
        <v>17</v>
      </c>
      <c r="H2014" s="8">
        <v>6</v>
      </c>
      <c r="I2014" s="1">
        <v>0</v>
      </c>
      <c r="J2014" s="1">
        <v>2</v>
      </c>
      <c r="K2014" s="1">
        <v>3</v>
      </c>
      <c r="L2014" s="1">
        <v>0</v>
      </c>
      <c r="M2014" s="1">
        <v>3</v>
      </c>
      <c r="N2014" s="1">
        <v>9</v>
      </c>
      <c r="O2014" s="1">
        <v>9</v>
      </c>
      <c r="P2014" s="1">
        <v>2</v>
      </c>
      <c r="Q2014" s="1">
        <v>9</v>
      </c>
      <c r="R2014" s="1">
        <v>0</v>
      </c>
      <c r="S2014" s="13">
        <v>0</v>
      </c>
    </row>
    <row r="2015" spans="4:19" x14ac:dyDescent="0.2">
      <c r="D2015" s="104"/>
      <c r="E2015" s="5" t="s">
        <v>38</v>
      </c>
      <c r="F2015" s="6"/>
      <c r="G2015" s="7">
        <v>23</v>
      </c>
      <c r="H2015" s="8">
        <v>4</v>
      </c>
      <c r="I2015" s="1">
        <v>2</v>
      </c>
      <c r="J2015" s="1">
        <v>9</v>
      </c>
      <c r="K2015" s="1">
        <v>2</v>
      </c>
      <c r="L2015" s="1">
        <v>2</v>
      </c>
      <c r="M2015" s="1">
        <v>5</v>
      </c>
      <c r="N2015" s="1">
        <v>6</v>
      </c>
      <c r="O2015" s="1">
        <v>4</v>
      </c>
      <c r="P2015" s="1">
        <v>0</v>
      </c>
      <c r="Q2015" s="1">
        <v>1</v>
      </c>
      <c r="R2015" s="1">
        <v>1</v>
      </c>
      <c r="S2015" s="13">
        <v>1</v>
      </c>
    </row>
    <row r="2016" spans="4:19" x14ac:dyDescent="0.2">
      <c r="D2016" s="104"/>
      <c r="E2016" s="5" t="s">
        <v>39</v>
      </c>
      <c r="F2016" s="6"/>
      <c r="G2016" s="7">
        <v>21</v>
      </c>
      <c r="H2016" s="8">
        <v>6</v>
      </c>
      <c r="I2016" s="1">
        <v>0</v>
      </c>
      <c r="J2016" s="1">
        <v>4</v>
      </c>
      <c r="K2016" s="1">
        <v>0</v>
      </c>
      <c r="L2016" s="1">
        <v>0</v>
      </c>
      <c r="M2016" s="1">
        <v>5</v>
      </c>
      <c r="N2016" s="1">
        <v>6</v>
      </c>
      <c r="O2016" s="1">
        <v>6</v>
      </c>
      <c r="P2016" s="1">
        <v>2</v>
      </c>
      <c r="Q2016" s="1">
        <v>4</v>
      </c>
      <c r="R2016" s="1">
        <v>2</v>
      </c>
      <c r="S2016" s="13">
        <v>0</v>
      </c>
    </row>
    <row r="2017" spans="2:19" x14ac:dyDescent="0.2">
      <c r="D2017" s="104"/>
      <c r="E2017" s="5" t="s">
        <v>40</v>
      </c>
      <c r="F2017" s="6"/>
      <c r="G2017" s="7">
        <v>31</v>
      </c>
      <c r="H2017" s="8">
        <v>7</v>
      </c>
      <c r="I2017" s="1">
        <v>2</v>
      </c>
      <c r="J2017" s="1">
        <v>8</v>
      </c>
      <c r="K2017" s="1">
        <v>1</v>
      </c>
      <c r="L2017" s="1">
        <v>0</v>
      </c>
      <c r="M2017" s="1">
        <v>11</v>
      </c>
      <c r="N2017" s="1">
        <v>12</v>
      </c>
      <c r="O2017" s="1">
        <v>7</v>
      </c>
      <c r="P2017" s="1">
        <v>0</v>
      </c>
      <c r="Q2017" s="1">
        <v>6</v>
      </c>
      <c r="R2017" s="1">
        <v>1</v>
      </c>
      <c r="S2017" s="13">
        <v>0</v>
      </c>
    </row>
    <row r="2018" spans="2:19" x14ac:dyDescent="0.2">
      <c r="D2018" s="104"/>
      <c r="E2018" s="5" t="s">
        <v>41</v>
      </c>
      <c r="F2018" s="6"/>
      <c r="G2018" s="7">
        <v>23</v>
      </c>
      <c r="H2018" s="8">
        <v>7</v>
      </c>
      <c r="I2018" s="1">
        <v>1</v>
      </c>
      <c r="J2018" s="1">
        <v>6</v>
      </c>
      <c r="K2018" s="1">
        <v>1</v>
      </c>
      <c r="L2018" s="1">
        <v>0</v>
      </c>
      <c r="M2018" s="1">
        <v>5</v>
      </c>
      <c r="N2018" s="1">
        <v>6</v>
      </c>
      <c r="O2018" s="1">
        <v>3</v>
      </c>
      <c r="P2018" s="1">
        <v>0</v>
      </c>
      <c r="Q2018" s="1">
        <v>2</v>
      </c>
      <c r="R2018" s="1">
        <v>2</v>
      </c>
      <c r="S2018" s="13">
        <v>0</v>
      </c>
    </row>
    <row r="2019" spans="2:19" x14ac:dyDescent="0.2">
      <c r="D2019" s="104"/>
      <c r="E2019" s="5" t="s">
        <v>42</v>
      </c>
      <c r="F2019" s="6"/>
      <c r="G2019" s="7">
        <v>26</v>
      </c>
      <c r="H2019" s="8">
        <v>7</v>
      </c>
      <c r="I2019" s="1">
        <v>4</v>
      </c>
      <c r="J2019" s="1">
        <v>5</v>
      </c>
      <c r="K2019" s="1">
        <v>2</v>
      </c>
      <c r="L2019" s="1">
        <v>2</v>
      </c>
      <c r="M2019" s="1">
        <v>9</v>
      </c>
      <c r="N2019" s="1">
        <v>2</v>
      </c>
      <c r="O2019" s="1">
        <v>1</v>
      </c>
      <c r="P2019" s="1">
        <v>2</v>
      </c>
      <c r="Q2019" s="1">
        <v>1</v>
      </c>
      <c r="R2019" s="1">
        <v>5</v>
      </c>
      <c r="S2019" s="13">
        <v>0</v>
      </c>
    </row>
    <row r="2020" spans="2:19" x14ac:dyDescent="0.2">
      <c r="D2020" s="104"/>
      <c r="E2020" s="5" t="s">
        <v>43</v>
      </c>
      <c r="F2020" s="6"/>
      <c r="G2020" s="7">
        <v>37</v>
      </c>
      <c r="H2020" s="8">
        <v>13</v>
      </c>
      <c r="I2020" s="1">
        <v>4</v>
      </c>
      <c r="J2020" s="1">
        <v>11</v>
      </c>
      <c r="K2020" s="1">
        <v>5</v>
      </c>
      <c r="L2020" s="1">
        <v>1</v>
      </c>
      <c r="M2020" s="1">
        <v>14</v>
      </c>
      <c r="N2020" s="1">
        <v>9</v>
      </c>
      <c r="O2020" s="1">
        <v>2</v>
      </c>
      <c r="P2020" s="1">
        <v>0</v>
      </c>
      <c r="Q2020" s="1">
        <v>3</v>
      </c>
      <c r="R2020" s="1">
        <v>4</v>
      </c>
      <c r="S2020" s="13">
        <v>0</v>
      </c>
    </row>
    <row r="2021" spans="2:19" x14ac:dyDescent="0.2">
      <c r="D2021" s="104"/>
      <c r="E2021" s="5" t="s">
        <v>44</v>
      </c>
      <c r="F2021" s="6"/>
      <c r="G2021" s="7">
        <v>43</v>
      </c>
      <c r="H2021" s="8">
        <v>10</v>
      </c>
      <c r="I2021" s="1">
        <v>6</v>
      </c>
      <c r="J2021" s="1">
        <v>14</v>
      </c>
      <c r="K2021" s="1">
        <v>2</v>
      </c>
      <c r="L2021" s="1">
        <v>4</v>
      </c>
      <c r="M2021" s="1">
        <v>13</v>
      </c>
      <c r="N2021" s="1">
        <v>8</v>
      </c>
      <c r="O2021" s="1">
        <v>5</v>
      </c>
      <c r="P2021" s="1">
        <v>3</v>
      </c>
      <c r="Q2021" s="1">
        <v>2</v>
      </c>
      <c r="R2021" s="1">
        <v>0</v>
      </c>
      <c r="S2021" s="13">
        <v>0</v>
      </c>
    </row>
    <row r="2022" spans="2:19" x14ac:dyDescent="0.2">
      <c r="D2022" s="104"/>
      <c r="E2022" s="5" t="s">
        <v>45</v>
      </c>
      <c r="F2022" s="6"/>
      <c r="G2022" s="7">
        <v>40</v>
      </c>
      <c r="H2022" s="8">
        <v>16</v>
      </c>
      <c r="I2022" s="1">
        <v>8</v>
      </c>
      <c r="J2022" s="1">
        <v>6</v>
      </c>
      <c r="K2022" s="1">
        <v>9</v>
      </c>
      <c r="L2022" s="1">
        <v>7</v>
      </c>
      <c r="M2022" s="1">
        <v>6</v>
      </c>
      <c r="N2022" s="1">
        <v>3</v>
      </c>
      <c r="O2022" s="1">
        <v>1</v>
      </c>
      <c r="P2022" s="1">
        <v>0</v>
      </c>
      <c r="Q2022" s="1">
        <v>4</v>
      </c>
      <c r="R2022" s="1">
        <v>5</v>
      </c>
      <c r="S2022" s="13">
        <v>0</v>
      </c>
    </row>
    <row r="2023" spans="2:19" x14ac:dyDescent="0.2">
      <c r="D2023" s="104"/>
      <c r="E2023" s="5" t="s">
        <v>46</v>
      </c>
      <c r="F2023" s="6"/>
      <c r="G2023" s="7">
        <v>11</v>
      </c>
      <c r="H2023" s="8">
        <v>6</v>
      </c>
      <c r="I2023" s="1">
        <v>1</v>
      </c>
      <c r="J2023" s="1">
        <v>2</v>
      </c>
      <c r="K2023" s="1">
        <v>1</v>
      </c>
      <c r="L2023" s="1">
        <v>1</v>
      </c>
      <c r="M2023" s="1">
        <v>2</v>
      </c>
      <c r="N2023" s="1">
        <v>0</v>
      </c>
      <c r="O2023" s="1">
        <v>0</v>
      </c>
      <c r="P2023" s="1">
        <v>0</v>
      </c>
      <c r="Q2023" s="1">
        <v>0</v>
      </c>
      <c r="R2023" s="1">
        <v>3</v>
      </c>
      <c r="S2023" s="13">
        <v>0</v>
      </c>
    </row>
    <row r="2024" spans="2:19" x14ac:dyDescent="0.2">
      <c r="D2024" s="104"/>
      <c r="E2024" s="5" t="s">
        <v>47</v>
      </c>
      <c r="F2024" s="6"/>
      <c r="G2024" s="7">
        <v>31</v>
      </c>
      <c r="H2024" s="8">
        <v>12</v>
      </c>
      <c r="I2024" s="1">
        <v>7</v>
      </c>
      <c r="J2024" s="1">
        <v>3</v>
      </c>
      <c r="K2024" s="1">
        <v>4</v>
      </c>
      <c r="L2024" s="1">
        <v>3</v>
      </c>
      <c r="M2024" s="1">
        <v>10</v>
      </c>
      <c r="N2024" s="1">
        <v>2</v>
      </c>
      <c r="O2024" s="1">
        <v>0</v>
      </c>
      <c r="P2024" s="1">
        <v>0</v>
      </c>
      <c r="Q2024" s="1">
        <v>0</v>
      </c>
      <c r="R2024" s="1">
        <v>3</v>
      </c>
      <c r="S2024" s="13">
        <v>1</v>
      </c>
    </row>
    <row r="2025" spans="2:19" x14ac:dyDescent="0.2">
      <c r="D2025" s="104"/>
      <c r="E2025" s="5" t="s">
        <v>48</v>
      </c>
      <c r="F2025" s="6"/>
      <c r="G2025" s="7">
        <v>11</v>
      </c>
      <c r="H2025" s="8">
        <v>4</v>
      </c>
      <c r="I2025" s="1">
        <v>4</v>
      </c>
      <c r="J2025" s="1">
        <v>0</v>
      </c>
      <c r="K2025" s="1">
        <v>4</v>
      </c>
      <c r="L2025" s="1">
        <v>2</v>
      </c>
      <c r="M2025" s="1">
        <v>2</v>
      </c>
      <c r="N2025" s="1">
        <v>0</v>
      </c>
      <c r="O2025" s="1">
        <v>0</v>
      </c>
      <c r="P2025" s="1">
        <v>0</v>
      </c>
      <c r="Q2025" s="1">
        <v>0</v>
      </c>
      <c r="R2025" s="1">
        <v>0</v>
      </c>
      <c r="S2025" s="13">
        <v>0</v>
      </c>
    </row>
    <row r="2026" spans="2:19" x14ac:dyDescent="0.2">
      <c r="D2026" s="105"/>
      <c r="E2026" s="55" t="s">
        <v>49</v>
      </c>
      <c r="F2026" s="58"/>
      <c r="G2026" s="53">
        <v>2</v>
      </c>
      <c r="H2026" s="66">
        <v>0</v>
      </c>
      <c r="I2026" s="26">
        <v>0</v>
      </c>
      <c r="J2026" s="26">
        <v>0</v>
      </c>
      <c r="K2026" s="26">
        <v>0</v>
      </c>
      <c r="L2026" s="26">
        <v>0</v>
      </c>
      <c r="M2026" s="26">
        <v>1</v>
      </c>
      <c r="N2026" s="26">
        <v>0</v>
      </c>
      <c r="O2026" s="26">
        <v>0</v>
      </c>
      <c r="P2026" s="26">
        <v>0</v>
      </c>
      <c r="Q2026" s="26">
        <v>0</v>
      </c>
      <c r="R2026" s="26">
        <v>2</v>
      </c>
      <c r="S2026" s="70">
        <v>0</v>
      </c>
    </row>
    <row r="2028" spans="2:19" x14ac:dyDescent="0.2">
      <c r="B2028" s="47" t="str">
        <f xml:space="preserve"> HYPERLINK("#'目次'!B51", "[45]")</f>
        <v>[45]</v>
      </c>
      <c r="C2028" s="31" t="s">
        <v>425</v>
      </c>
    </row>
    <row r="2029" spans="2:19" x14ac:dyDescent="0.2">
      <c r="C2029" s="89" t="s">
        <v>398</v>
      </c>
    </row>
    <row r="2031" spans="2:19" x14ac:dyDescent="0.2">
      <c r="C2031" s="31" t="s">
        <v>13</v>
      </c>
    </row>
    <row r="2032" spans="2:19" ht="48" x14ac:dyDescent="0.2">
      <c r="D2032" s="99"/>
      <c r="E2032" s="100"/>
      <c r="F2032" s="100"/>
      <c r="G2032" s="41" t="s">
        <v>14</v>
      </c>
      <c r="H2032" s="42" t="s">
        <v>426</v>
      </c>
      <c r="I2032" s="16" t="s">
        <v>427</v>
      </c>
      <c r="J2032" s="16" t="s">
        <v>428</v>
      </c>
      <c r="K2032" s="16" t="s">
        <v>22</v>
      </c>
      <c r="L2032" s="46" t="s">
        <v>24</v>
      </c>
    </row>
    <row r="2033" spans="4:12" x14ac:dyDescent="0.2">
      <c r="D2033" s="101"/>
      <c r="E2033" s="102"/>
      <c r="F2033" s="102"/>
      <c r="G2033" s="44"/>
      <c r="H2033" s="48"/>
      <c r="I2033" s="17"/>
      <c r="J2033" s="17"/>
      <c r="K2033" s="17"/>
      <c r="L2033" s="43"/>
    </row>
    <row r="2034" spans="4:12" x14ac:dyDescent="0.2">
      <c r="D2034" s="52"/>
      <c r="E2034" s="59" t="s">
        <v>14</v>
      </c>
      <c r="F2034" s="54"/>
      <c r="G2034" s="45">
        <v>916</v>
      </c>
      <c r="H2034" s="20">
        <v>392</v>
      </c>
      <c r="I2034" s="20">
        <v>276</v>
      </c>
      <c r="J2034" s="20">
        <v>184</v>
      </c>
      <c r="K2034" s="20">
        <v>54</v>
      </c>
      <c r="L2034" s="61">
        <v>10</v>
      </c>
    </row>
    <row r="2035" spans="4:12" x14ac:dyDescent="0.2">
      <c r="D2035" s="103" t="s">
        <v>25</v>
      </c>
      <c r="E2035" s="24" t="s">
        <v>26</v>
      </c>
      <c r="F2035" s="22"/>
      <c r="G2035" s="23">
        <v>128</v>
      </c>
      <c r="H2035" s="30">
        <v>67</v>
      </c>
      <c r="I2035" s="4">
        <v>25</v>
      </c>
      <c r="J2035" s="4">
        <v>22</v>
      </c>
      <c r="K2035" s="4">
        <v>11</v>
      </c>
      <c r="L2035" s="34">
        <v>3</v>
      </c>
    </row>
    <row r="2036" spans="4:12" x14ac:dyDescent="0.2">
      <c r="D2036" s="104"/>
      <c r="E2036" s="5" t="s">
        <v>27</v>
      </c>
      <c r="F2036" s="6"/>
      <c r="G2036" s="7">
        <v>127</v>
      </c>
      <c r="H2036" s="8">
        <v>69</v>
      </c>
      <c r="I2036" s="1">
        <v>35</v>
      </c>
      <c r="J2036" s="1">
        <v>8</v>
      </c>
      <c r="K2036" s="1">
        <v>12</v>
      </c>
      <c r="L2036" s="13">
        <v>3</v>
      </c>
    </row>
    <row r="2037" spans="4:12" x14ac:dyDescent="0.2">
      <c r="D2037" s="104"/>
      <c r="E2037" s="5" t="s">
        <v>28</v>
      </c>
      <c r="F2037" s="6"/>
      <c r="G2037" s="7">
        <v>143</v>
      </c>
      <c r="H2037" s="8">
        <v>79</v>
      </c>
      <c r="I2037" s="1">
        <v>38</v>
      </c>
      <c r="J2037" s="1">
        <v>18</v>
      </c>
      <c r="K2037" s="1">
        <v>8</v>
      </c>
      <c r="L2037" s="13">
        <v>0</v>
      </c>
    </row>
    <row r="2038" spans="4:12" x14ac:dyDescent="0.2">
      <c r="D2038" s="104"/>
      <c r="E2038" s="5" t="s">
        <v>29</v>
      </c>
      <c r="F2038" s="6"/>
      <c r="G2038" s="7">
        <v>107</v>
      </c>
      <c r="H2038" s="8">
        <v>44</v>
      </c>
      <c r="I2038" s="1">
        <v>26</v>
      </c>
      <c r="J2038" s="1">
        <v>35</v>
      </c>
      <c r="K2038" s="1">
        <v>1</v>
      </c>
      <c r="L2038" s="13">
        <v>1</v>
      </c>
    </row>
    <row r="2039" spans="4:12" x14ac:dyDescent="0.2">
      <c r="D2039" s="104"/>
      <c r="E2039" s="5" t="s">
        <v>30</v>
      </c>
      <c r="F2039" s="6"/>
      <c r="G2039" s="7">
        <v>109</v>
      </c>
      <c r="H2039" s="8">
        <v>47</v>
      </c>
      <c r="I2039" s="1">
        <v>30</v>
      </c>
      <c r="J2039" s="1">
        <v>25</v>
      </c>
      <c r="K2039" s="1">
        <v>7</v>
      </c>
      <c r="L2039" s="13">
        <v>0</v>
      </c>
    </row>
    <row r="2040" spans="4:12" x14ac:dyDescent="0.2">
      <c r="D2040" s="104"/>
      <c r="E2040" s="5" t="s">
        <v>31</v>
      </c>
      <c r="F2040" s="6"/>
      <c r="G2040" s="7">
        <v>127</v>
      </c>
      <c r="H2040" s="8">
        <v>35</v>
      </c>
      <c r="I2040" s="1">
        <v>52</v>
      </c>
      <c r="J2040" s="1">
        <v>37</v>
      </c>
      <c r="K2040" s="1">
        <v>2</v>
      </c>
      <c r="L2040" s="13">
        <v>1</v>
      </c>
    </row>
    <row r="2041" spans="4:12" x14ac:dyDescent="0.2">
      <c r="D2041" s="104"/>
      <c r="E2041" s="5" t="s">
        <v>32</v>
      </c>
      <c r="F2041" s="6"/>
      <c r="G2041" s="7">
        <v>81</v>
      </c>
      <c r="H2041" s="8">
        <v>17</v>
      </c>
      <c r="I2041" s="1">
        <v>37</v>
      </c>
      <c r="J2041" s="1">
        <v>21</v>
      </c>
      <c r="K2041" s="1">
        <v>6</v>
      </c>
      <c r="L2041" s="13">
        <v>0</v>
      </c>
    </row>
    <row r="2042" spans="4:12" x14ac:dyDescent="0.2">
      <c r="D2042" s="104"/>
      <c r="E2042" s="5" t="s">
        <v>33</v>
      </c>
      <c r="F2042" s="6"/>
      <c r="G2042" s="7">
        <v>51</v>
      </c>
      <c r="H2042" s="8">
        <v>16</v>
      </c>
      <c r="I2042" s="1">
        <v>19</v>
      </c>
      <c r="J2042" s="1">
        <v>12</v>
      </c>
      <c r="K2042" s="1">
        <v>4</v>
      </c>
      <c r="L2042" s="13">
        <v>0</v>
      </c>
    </row>
    <row r="2043" spans="4:12" x14ac:dyDescent="0.2">
      <c r="D2043" s="103" t="s">
        <v>34</v>
      </c>
      <c r="E2043" s="24" t="s">
        <v>35</v>
      </c>
      <c r="F2043" s="22"/>
      <c r="G2043" s="23">
        <v>11</v>
      </c>
      <c r="H2043" s="30">
        <v>1</v>
      </c>
      <c r="I2043" s="4">
        <v>4</v>
      </c>
      <c r="J2043" s="4">
        <v>5</v>
      </c>
      <c r="K2043" s="4">
        <v>1</v>
      </c>
      <c r="L2043" s="34">
        <v>0</v>
      </c>
    </row>
    <row r="2044" spans="4:12" x14ac:dyDescent="0.2">
      <c r="D2044" s="104"/>
      <c r="E2044" s="5" t="s">
        <v>36</v>
      </c>
      <c r="F2044" s="6"/>
      <c r="G2044" s="7">
        <v>20</v>
      </c>
      <c r="H2044" s="8">
        <v>3</v>
      </c>
      <c r="I2044" s="1">
        <v>7</v>
      </c>
      <c r="J2044" s="1">
        <v>10</v>
      </c>
      <c r="K2044" s="1">
        <v>0</v>
      </c>
      <c r="L2044" s="13">
        <v>0</v>
      </c>
    </row>
    <row r="2045" spans="4:12" x14ac:dyDescent="0.2">
      <c r="D2045" s="104"/>
      <c r="E2045" s="5" t="s">
        <v>37</v>
      </c>
      <c r="F2045" s="6"/>
      <c r="G2045" s="7">
        <v>25</v>
      </c>
      <c r="H2045" s="8">
        <v>3</v>
      </c>
      <c r="I2045" s="1">
        <v>8</v>
      </c>
      <c r="J2045" s="1">
        <v>14</v>
      </c>
      <c r="K2045" s="1">
        <v>0</v>
      </c>
      <c r="L2045" s="13">
        <v>0</v>
      </c>
    </row>
    <row r="2046" spans="4:12" x14ac:dyDescent="0.2">
      <c r="D2046" s="104"/>
      <c r="E2046" s="5" t="s">
        <v>38</v>
      </c>
      <c r="F2046" s="6"/>
      <c r="G2046" s="7">
        <v>53</v>
      </c>
      <c r="H2046" s="8">
        <v>7</v>
      </c>
      <c r="I2046" s="1">
        <v>23</v>
      </c>
      <c r="J2046" s="1">
        <v>21</v>
      </c>
      <c r="K2046" s="1">
        <v>2</v>
      </c>
      <c r="L2046" s="13">
        <v>0</v>
      </c>
    </row>
    <row r="2047" spans="4:12" x14ac:dyDescent="0.2">
      <c r="D2047" s="104"/>
      <c r="E2047" s="5" t="s">
        <v>39</v>
      </c>
      <c r="F2047" s="6"/>
      <c r="G2047" s="7">
        <v>46</v>
      </c>
      <c r="H2047" s="8">
        <v>5</v>
      </c>
      <c r="I2047" s="1">
        <v>16</v>
      </c>
      <c r="J2047" s="1">
        <v>25</v>
      </c>
      <c r="K2047" s="1">
        <v>0</v>
      </c>
      <c r="L2047" s="13">
        <v>0</v>
      </c>
    </row>
    <row r="2048" spans="4:12" x14ac:dyDescent="0.2">
      <c r="D2048" s="104"/>
      <c r="E2048" s="5" t="s">
        <v>40</v>
      </c>
      <c r="F2048" s="6"/>
      <c r="G2048" s="7">
        <v>54</v>
      </c>
      <c r="H2048" s="8">
        <v>6</v>
      </c>
      <c r="I2048" s="1">
        <v>29</v>
      </c>
      <c r="J2048" s="1">
        <v>17</v>
      </c>
      <c r="K2048" s="1">
        <v>2</v>
      </c>
      <c r="L2048" s="13">
        <v>0</v>
      </c>
    </row>
    <row r="2049" spans="4:12" x14ac:dyDescent="0.2">
      <c r="D2049" s="104"/>
      <c r="E2049" s="5" t="s">
        <v>41</v>
      </c>
      <c r="F2049" s="6"/>
      <c r="G2049" s="7">
        <v>35</v>
      </c>
      <c r="H2049" s="8">
        <v>7</v>
      </c>
      <c r="I2049" s="1">
        <v>14</v>
      </c>
      <c r="J2049" s="1">
        <v>13</v>
      </c>
      <c r="K2049" s="1">
        <v>0</v>
      </c>
      <c r="L2049" s="13">
        <v>1</v>
      </c>
    </row>
    <row r="2050" spans="4:12" x14ac:dyDescent="0.2">
      <c r="D2050" s="104"/>
      <c r="E2050" s="5" t="s">
        <v>42</v>
      </c>
      <c r="F2050" s="6"/>
      <c r="G2050" s="7">
        <v>61</v>
      </c>
      <c r="H2050" s="8">
        <v>21</v>
      </c>
      <c r="I2050" s="1">
        <v>27</v>
      </c>
      <c r="J2050" s="1">
        <v>9</v>
      </c>
      <c r="K2050" s="1">
        <v>4</v>
      </c>
      <c r="L2050" s="13">
        <v>0</v>
      </c>
    </row>
    <row r="2051" spans="4:12" x14ac:dyDescent="0.2">
      <c r="D2051" s="104"/>
      <c r="E2051" s="5" t="s">
        <v>43</v>
      </c>
      <c r="F2051" s="6"/>
      <c r="G2051" s="7">
        <v>54</v>
      </c>
      <c r="H2051" s="8">
        <v>18</v>
      </c>
      <c r="I2051" s="1">
        <v>24</v>
      </c>
      <c r="J2051" s="1">
        <v>5</v>
      </c>
      <c r="K2051" s="1">
        <v>7</v>
      </c>
      <c r="L2051" s="13">
        <v>0</v>
      </c>
    </row>
    <row r="2052" spans="4:12" x14ac:dyDescent="0.2">
      <c r="D2052" s="104"/>
      <c r="E2052" s="5" t="s">
        <v>44</v>
      </c>
      <c r="F2052" s="6"/>
      <c r="G2052" s="7">
        <v>91</v>
      </c>
      <c r="H2052" s="8">
        <v>51</v>
      </c>
      <c r="I2052" s="1">
        <v>25</v>
      </c>
      <c r="J2052" s="1">
        <v>8</v>
      </c>
      <c r="K2052" s="1">
        <v>6</v>
      </c>
      <c r="L2052" s="13">
        <v>1</v>
      </c>
    </row>
    <row r="2053" spans="4:12" x14ac:dyDescent="0.2">
      <c r="D2053" s="104"/>
      <c r="E2053" s="5" t="s">
        <v>45</v>
      </c>
      <c r="F2053" s="6"/>
      <c r="G2053" s="7">
        <v>63</v>
      </c>
      <c r="H2053" s="8">
        <v>33</v>
      </c>
      <c r="I2053" s="1">
        <v>20</v>
      </c>
      <c r="J2053" s="1">
        <v>1</v>
      </c>
      <c r="K2053" s="1">
        <v>8</v>
      </c>
      <c r="L2053" s="13">
        <v>1</v>
      </c>
    </row>
    <row r="2054" spans="4:12" x14ac:dyDescent="0.2">
      <c r="D2054" s="104"/>
      <c r="E2054" s="5" t="s">
        <v>46</v>
      </c>
      <c r="F2054" s="6"/>
      <c r="G2054" s="7">
        <v>42</v>
      </c>
      <c r="H2054" s="8">
        <v>27</v>
      </c>
      <c r="I2054" s="1">
        <v>10</v>
      </c>
      <c r="J2054" s="1">
        <v>3</v>
      </c>
      <c r="K2054" s="1">
        <v>2</v>
      </c>
      <c r="L2054" s="13">
        <v>0</v>
      </c>
    </row>
    <row r="2055" spans="4:12" x14ac:dyDescent="0.2">
      <c r="D2055" s="104"/>
      <c r="E2055" s="5" t="s">
        <v>47</v>
      </c>
      <c r="F2055" s="6"/>
      <c r="G2055" s="7">
        <v>24</v>
      </c>
      <c r="H2055" s="8">
        <v>20</v>
      </c>
      <c r="I2055" s="1">
        <v>4</v>
      </c>
      <c r="J2055" s="1">
        <v>0</v>
      </c>
      <c r="K2055" s="1">
        <v>0</v>
      </c>
      <c r="L2055" s="13">
        <v>0</v>
      </c>
    </row>
    <row r="2056" spans="4:12" x14ac:dyDescent="0.2">
      <c r="D2056" s="104"/>
      <c r="E2056" s="5" t="s">
        <v>48</v>
      </c>
      <c r="F2056" s="6"/>
      <c r="G2056" s="7">
        <v>10</v>
      </c>
      <c r="H2056" s="8">
        <v>7</v>
      </c>
      <c r="I2056" s="1">
        <v>2</v>
      </c>
      <c r="J2056" s="1">
        <v>0</v>
      </c>
      <c r="K2056" s="1">
        <v>1</v>
      </c>
      <c r="L2056" s="13">
        <v>0</v>
      </c>
    </row>
    <row r="2057" spans="4:12" x14ac:dyDescent="0.2">
      <c r="D2057" s="104"/>
      <c r="E2057" s="5" t="s">
        <v>49</v>
      </c>
      <c r="F2057" s="6"/>
      <c r="G2057" s="7">
        <v>0</v>
      </c>
      <c r="H2057" s="8">
        <v>0</v>
      </c>
      <c r="I2057" s="1">
        <v>0</v>
      </c>
      <c r="J2057" s="1">
        <v>0</v>
      </c>
      <c r="K2057" s="1">
        <v>0</v>
      </c>
      <c r="L2057" s="13">
        <v>0</v>
      </c>
    </row>
    <row r="2058" spans="4:12" x14ac:dyDescent="0.2">
      <c r="D2058" s="103" t="s">
        <v>50</v>
      </c>
      <c r="E2058" s="24" t="s">
        <v>35</v>
      </c>
      <c r="F2058" s="22"/>
      <c r="G2058" s="23">
        <v>1</v>
      </c>
      <c r="H2058" s="30">
        <v>0</v>
      </c>
      <c r="I2058" s="4">
        <v>0</v>
      </c>
      <c r="J2058" s="4">
        <v>1</v>
      </c>
      <c r="K2058" s="4">
        <v>0</v>
      </c>
      <c r="L2058" s="34">
        <v>0</v>
      </c>
    </row>
    <row r="2059" spans="4:12" x14ac:dyDescent="0.2">
      <c r="D2059" s="104"/>
      <c r="E2059" s="5" t="s">
        <v>36</v>
      </c>
      <c r="F2059" s="6"/>
      <c r="G2059" s="7">
        <v>10</v>
      </c>
      <c r="H2059" s="8">
        <v>4</v>
      </c>
      <c r="I2059" s="1">
        <v>0</v>
      </c>
      <c r="J2059" s="1">
        <v>5</v>
      </c>
      <c r="K2059" s="1">
        <v>1</v>
      </c>
      <c r="L2059" s="13">
        <v>0</v>
      </c>
    </row>
    <row r="2060" spans="4:12" x14ac:dyDescent="0.2">
      <c r="D2060" s="104"/>
      <c r="E2060" s="5" t="s">
        <v>37</v>
      </c>
      <c r="F2060" s="6"/>
      <c r="G2060" s="7">
        <v>17</v>
      </c>
      <c r="H2060" s="8">
        <v>2</v>
      </c>
      <c r="I2060" s="1">
        <v>4</v>
      </c>
      <c r="J2060" s="1">
        <v>11</v>
      </c>
      <c r="K2060" s="1">
        <v>0</v>
      </c>
      <c r="L2060" s="13">
        <v>0</v>
      </c>
    </row>
    <row r="2061" spans="4:12" x14ac:dyDescent="0.2">
      <c r="D2061" s="104"/>
      <c r="E2061" s="5" t="s">
        <v>38</v>
      </c>
      <c r="F2061" s="6"/>
      <c r="G2061" s="7">
        <v>23</v>
      </c>
      <c r="H2061" s="8">
        <v>7</v>
      </c>
      <c r="I2061" s="1">
        <v>3</v>
      </c>
      <c r="J2061" s="1">
        <v>9</v>
      </c>
      <c r="K2061" s="1">
        <v>2</v>
      </c>
      <c r="L2061" s="13">
        <v>2</v>
      </c>
    </row>
    <row r="2062" spans="4:12" x14ac:dyDescent="0.2">
      <c r="D2062" s="104"/>
      <c r="E2062" s="5" t="s">
        <v>39</v>
      </c>
      <c r="F2062" s="6"/>
      <c r="G2062" s="7">
        <v>21</v>
      </c>
      <c r="H2062" s="8">
        <v>8</v>
      </c>
      <c r="I2062" s="1">
        <v>6</v>
      </c>
      <c r="J2062" s="1">
        <v>6</v>
      </c>
      <c r="K2062" s="1">
        <v>1</v>
      </c>
      <c r="L2062" s="13">
        <v>0</v>
      </c>
    </row>
    <row r="2063" spans="4:12" x14ac:dyDescent="0.2">
      <c r="D2063" s="104"/>
      <c r="E2063" s="5" t="s">
        <v>40</v>
      </c>
      <c r="F2063" s="6"/>
      <c r="G2063" s="7">
        <v>31</v>
      </c>
      <c r="H2063" s="8">
        <v>12</v>
      </c>
      <c r="I2063" s="1">
        <v>11</v>
      </c>
      <c r="J2063" s="1">
        <v>7</v>
      </c>
      <c r="K2063" s="1">
        <v>1</v>
      </c>
      <c r="L2063" s="13">
        <v>0</v>
      </c>
    </row>
    <row r="2064" spans="4:12" x14ac:dyDescent="0.2">
      <c r="D2064" s="104"/>
      <c r="E2064" s="5" t="s">
        <v>41</v>
      </c>
      <c r="F2064" s="6"/>
      <c r="G2064" s="7">
        <v>23</v>
      </c>
      <c r="H2064" s="8">
        <v>10</v>
      </c>
      <c r="I2064" s="1">
        <v>6</v>
      </c>
      <c r="J2064" s="1">
        <v>7</v>
      </c>
      <c r="K2064" s="1">
        <v>0</v>
      </c>
      <c r="L2064" s="13">
        <v>0</v>
      </c>
    </row>
    <row r="2065" spans="2:18" x14ac:dyDescent="0.2">
      <c r="D2065" s="104"/>
      <c r="E2065" s="5" t="s">
        <v>42</v>
      </c>
      <c r="F2065" s="6"/>
      <c r="G2065" s="7">
        <v>26</v>
      </c>
      <c r="H2065" s="8">
        <v>15</v>
      </c>
      <c r="I2065" s="1">
        <v>4</v>
      </c>
      <c r="J2065" s="1">
        <v>2</v>
      </c>
      <c r="K2065" s="1">
        <v>4</v>
      </c>
      <c r="L2065" s="13">
        <v>1</v>
      </c>
    </row>
    <row r="2066" spans="2:18" x14ac:dyDescent="0.2">
      <c r="D2066" s="104"/>
      <c r="E2066" s="5" t="s">
        <v>43</v>
      </c>
      <c r="F2066" s="6"/>
      <c r="G2066" s="7">
        <v>37</v>
      </c>
      <c r="H2066" s="8">
        <v>21</v>
      </c>
      <c r="I2066" s="1">
        <v>10</v>
      </c>
      <c r="J2066" s="1">
        <v>2</v>
      </c>
      <c r="K2066" s="1">
        <v>4</v>
      </c>
      <c r="L2066" s="13">
        <v>0</v>
      </c>
    </row>
    <row r="2067" spans="2:18" x14ac:dyDescent="0.2">
      <c r="D2067" s="104"/>
      <c r="E2067" s="5" t="s">
        <v>44</v>
      </c>
      <c r="F2067" s="6"/>
      <c r="G2067" s="7">
        <v>43</v>
      </c>
      <c r="H2067" s="8">
        <v>29</v>
      </c>
      <c r="I2067" s="1">
        <v>11</v>
      </c>
      <c r="J2067" s="1">
        <v>2</v>
      </c>
      <c r="K2067" s="1">
        <v>1</v>
      </c>
      <c r="L2067" s="13">
        <v>0</v>
      </c>
    </row>
    <row r="2068" spans="2:18" x14ac:dyDescent="0.2">
      <c r="D2068" s="104"/>
      <c r="E2068" s="5" t="s">
        <v>45</v>
      </c>
      <c r="F2068" s="6"/>
      <c r="G2068" s="7">
        <v>40</v>
      </c>
      <c r="H2068" s="8">
        <v>32</v>
      </c>
      <c r="I2068" s="1">
        <v>5</v>
      </c>
      <c r="J2068" s="1">
        <v>0</v>
      </c>
      <c r="K2068" s="1">
        <v>3</v>
      </c>
      <c r="L2068" s="13">
        <v>0</v>
      </c>
    </row>
    <row r="2069" spans="2:18" x14ac:dyDescent="0.2">
      <c r="D2069" s="104"/>
      <c r="E2069" s="5" t="s">
        <v>46</v>
      </c>
      <c r="F2069" s="6"/>
      <c r="G2069" s="7">
        <v>11</v>
      </c>
      <c r="H2069" s="8">
        <v>11</v>
      </c>
      <c r="I2069" s="1">
        <v>0</v>
      </c>
      <c r="J2069" s="1">
        <v>0</v>
      </c>
      <c r="K2069" s="1">
        <v>0</v>
      </c>
      <c r="L2069" s="13">
        <v>0</v>
      </c>
    </row>
    <row r="2070" spans="2:18" x14ac:dyDescent="0.2">
      <c r="D2070" s="104"/>
      <c r="E2070" s="5" t="s">
        <v>47</v>
      </c>
      <c r="F2070" s="6"/>
      <c r="G2070" s="7">
        <v>31</v>
      </c>
      <c r="H2070" s="8">
        <v>23</v>
      </c>
      <c r="I2070" s="1">
        <v>2</v>
      </c>
      <c r="J2070" s="1">
        <v>1</v>
      </c>
      <c r="K2070" s="1">
        <v>2</v>
      </c>
      <c r="L2070" s="13">
        <v>3</v>
      </c>
    </row>
    <row r="2071" spans="2:18" x14ac:dyDescent="0.2">
      <c r="D2071" s="104"/>
      <c r="E2071" s="5" t="s">
        <v>48</v>
      </c>
      <c r="F2071" s="6"/>
      <c r="G2071" s="7">
        <v>11</v>
      </c>
      <c r="H2071" s="8">
        <v>7</v>
      </c>
      <c r="I2071" s="1">
        <v>1</v>
      </c>
      <c r="J2071" s="1">
        <v>0</v>
      </c>
      <c r="K2071" s="1">
        <v>2</v>
      </c>
      <c r="L2071" s="13">
        <v>1</v>
      </c>
    </row>
    <row r="2072" spans="2:18" x14ac:dyDescent="0.2">
      <c r="D2072" s="105"/>
      <c r="E2072" s="55" t="s">
        <v>49</v>
      </c>
      <c r="F2072" s="58"/>
      <c r="G2072" s="53">
        <v>2</v>
      </c>
      <c r="H2072" s="66">
        <v>2</v>
      </c>
      <c r="I2072" s="26">
        <v>0</v>
      </c>
      <c r="J2072" s="26">
        <v>0</v>
      </c>
      <c r="K2072" s="26">
        <v>0</v>
      </c>
      <c r="L2072" s="70">
        <v>0</v>
      </c>
    </row>
    <row r="2074" spans="2:18" x14ac:dyDescent="0.2">
      <c r="B2074" s="47" t="str">
        <f xml:space="preserve"> HYPERLINK("#'目次'!B52", "[46]")</f>
        <v>[46]</v>
      </c>
      <c r="C2074" s="31" t="s">
        <v>431</v>
      </c>
    </row>
    <row r="2075" spans="2:18" x14ac:dyDescent="0.2">
      <c r="C2075" s="89" t="s">
        <v>432</v>
      </c>
    </row>
    <row r="2077" spans="2:18" x14ac:dyDescent="0.2">
      <c r="C2077" s="31" t="s">
        <v>13</v>
      </c>
    </row>
    <row r="2078" spans="2:18" ht="48" x14ac:dyDescent="0.2">
      <c r="D2078" s="99"/>
      <c r="E2078" s="100"/>
      <c r="F2078" s="100"/>
      <c r="G2078" s="41" t="s">
        <v>14</v>
      </c>
      <c r="H2078" s="42" t="s">
        <v>433</v>
      </c>
      <c r="I2078" s="16" t="s">
        <v>434</v>
      </c>
      <c r="J2078" s="16" t="s">
        <v>435</v>
      </c>
      <c r="K2078" s="16" t="s">
        <v>436</v>
      </c>
      <c r="L2078" s="16" t="s">
        <v>437</v>
      </c>
      <c r="M2078" s="16" t="s">
        <v>438</v>
      </c>
      <c r="N2078" s="16" t="s">
        <v>439</v>
      </c>
      <c r="O2078" s="16" t="s">
        <v>440</v>
      </c>
      <c r="P2078" s="16" t="s">
        <v>441</v>
      </c>
      <c r="Q2078" s="16" t="s">
        <v>22</v>
      </c>
      <c r="R2078" s="46" t="s">
        <v>24</v>
      </c>
    </row>
    <row r="2079" spans="2:18" x14ac:dyDescent="0.2">
      <c r="D2079" s="101"/>
      <c r="E2079" s="102"/>
      <c r="F2079" s="102"/>
      <c r="G2079" s="44"/>
      <c r="H2079" s="48"/>
      <c r="I2079" s="17"/>
      <c r="J2079" s="17"/>
      <c r="K2079" s="17"/>
      <c r="L2079" s="17"/>
      <c r="M2079" s="17"/>
      <c r="N2079" s="17"/>
      <c r="O2079" s="17"/>
      <c r="P2079" s="17"/>
      <c r="Q2079" s="17"/>
      <c r="R2079" s="43"/>
    </row>
    <row r="2080" spans="2:18" x14ac:dyDescent="0.2">
      <c r="D2080" s="52"/>
      <c r="E2080" s="59" t="s">
        <v>14</v>
      </c>
      <c r="F2080" s="54"/>
      <c r="G2080" s="45">
        <v>437</v>
      </c>
      <c r="H2080" s="20">
        <v>180</v>
      </c>
      <c r="I2080" s="20">
        <v>150</v>
      </c>
      <c r="J2080" s="20">
        <v>50</v>
      </c>
      <c r="K2080" s="20">
        <v>31</v>
      </c>
      <c r="L2080" s="20">
        <v>49</v>
      </c>
      <c r="M2080" s="20">
        <v>24</v>
      </c>
      <c r="N2080" s="20">
        <v>23</v>
      </c>
      <c r="O2080" s="20">
        <v>59</v>
      </c>
      <c r="P2080" s="20">
        <v>18</v>
      </c>
      <c r="Q2080" s="20">
        <v>42</v>
      </c>
      <c r="R2080" s="61">
        <v>2</v>
      </c>
    </row>
    <row r="2081" spans="4:18" x14ac:dyDescent="0.2">
      <c r="D2081" s="103" t="s">
        <v>25</v>
      </c>
      <c r="E2081" s="24" t="s">
        <v>26</v>
      </c>
      <c r="F2081" s="22"/>
      <c r="G2081" s="23">
        <v>96</v>
      </c>
      <c r="H2081" s="30">
        <v>38</v>
      </c>
      <c r="I2081" s="4">
        <v>36</v>
      </c>
      <c r="J2081" s="4">
        <v>7</v>
      </c>
      <c r="K2081" s="4">
        <v>2</v>
      </c>
      <c r="L2081" s="4">
        <v>9</v>
      </c>
      <c r="M2081" s="4">
        <v>4</v>
      </c>
      <c r="N2081" s="4">
        <v>3</v>
      </c>
      <c r="O2081" s="4">
        <v>17</v>
      </c>
      <c r="P2081" s="4">
        <v>7</v>
      </c>
      <c r="Q2081" s="4">
        <v>10</v>
      </c>
      <c r="R2081" s="34">
        <v>0</v>
      </c>
    </row>
    <row r="2082" spans="4:18" x14ac:dyDescent="0.2">
      <c r="D2082" s="104"/>
      <c r="E2082" s="5" t="s">
        <v>27</v>
      </c>
      <c r="F2082" s="6"/>
      <c r="G2082" s="7">
        <v>84</v>
      </c>
      <c r="H2082" s="8">
        <v>39</v>
      </c>
      <c r="I2082" s="1">
        <v>27</v>
      </c>
      <c r="J2082" s="1">
        <v>11</v>
      </c>
      <c r="K2082" s="1">
        <v>4</v>
      </c>
      <c r="L2082" s="1">
        <v>12</v>
      </c>
      <c r="M2082" s="1">
        <v>4</v>
      </c>
      <c r="N2082" s="1">
        <v>3</v>
      </c>
      <c r="O2082" s="1">
        <v>8</v>
      </c>
      <c r="P2082" s="1">
        <v>2</v>
      </c>
      <c r="Q2082" s="1">
        <v>11</v>
      </c>
      <c r="R2082" s="13">
        <v>0</v>
      </c>
    </row>
    <row r="2083" spans="4:18" x14ac:dyDescent="0.2">
      <c r="D2083" s="104"/>
      <c r="E2083" s="5" t="s">
        <v>28</v>
      </c>
      <c r="F2083" s="6"/>
      <c r="G2083" s="7">
        <v>75</v>
      </c>
      <c r="H2083" s="8">
        <v>36</v>
      </c>
      <c r="I2083" s="1">
        <v>24</v>
      </c>
      <c r="J2083" s="1">
        <v>16</v>
      </c>
      <c r="K2083" s="1">
        <v>4</v>
      </c>
      <c r="L2083" s="1">
        <v>7</v>
      </c>
      <c r="M2083" s="1">
        <v>6</v>
      </c>
      <c r="N2083" s="1">
        <v>4</v>
      </c>
      <c r="O2083" s="1">
        <v>13</v>
      </c>
      <c r="P2083" s="1">
        <v>1</v>
      </c>
      <c r="Q2083" s="1">
        <v>7</v>
      </c>
      <c r="R2083" s="13">
        <v>0</v>
      </c>
    </row>
    <row r="2084" spans="4:18" x14ac:dyDescent="0.2">
      <c r="D2084" s="104"/>
      <c r="E2084" s="5" t="s">
        <v>29</v>
      </c>
      <c r="F2084" s="6"/>
      <c r="G2084" s="7">
        <v>48</v>
      </c>
      <c r="H2084" s="8">
        <v>20</v>
      </c>
      <c r="I2084" s="1">
        <v>23</v>
      </c>
      <c r="J2084" s="1">
        <v>5</v>
      </c>
      <c r="K2084" s="1">
        <v>6</v>
      </c>
      <c r="L2084" s="1">
        <v>7</v>
      </c>
      <c r="M2084" s="1">
        <v>2</v>
      </c>
      <c r="N2084" s="1">
        <v>3</v>
      </c>
      <c r="O2084" s="1">
        <v>4</v>
      </c>
      <c r="P2084" s="1">
        <v>1</v>
      </c>
      <c r="Q2084" s="1">
        <v>2</v>
      </c>
      <c r="R2084" s="13">
        <v>0</v>
      </c>
    </row>
    <row r="2085" spans="4:18" x14ac:dyDescent="0.2">
      <c r="D2085" s="104"/>
      <c r="E2085" s="5" t="s">
        <v>30</v>
      </c>
      <c r="F2085" s="6"/>
      <c r="G2085" s="7">
        <v>37</v>
      </c>
      <c r="H2085" s="8">
        <v>12</v>
      </c>
      <c r="I2085" s="1">
        <v>12</v>
      </c>
      <c r="J2085" s="1">
        <v>2</v>
      </c>
      <c r="K2085" s="1">
        <v>4</v>
      </c>
      <c r="L2085" s="1">
        <v>3</v>
      </c>
      <c r="M2085" s="1">
        <v>4</v>
      </c>
      <c r="N2085" s="1">
        <v>4</v>
      </c>
      <c r="O2085" s="1">
        <v>5</v>
      </c>
      <c r="P2085" s="1">
        <v>3</v>
      </c>
      <c r="Q2085" s="1">
        <v>3</v>
      </c>
      <c r="R2085" s="13">
        <v>1</v>
      </c>
    </row>
    <row r="2086" spans="4:18" x14ac:dyDescent="0.2">
      <c r="D2086" s="104"/>
      <c r="E2086" s="5" t="s">
        <v>31</v>
      </c>
      <c r="F2086" s="6"/>
      <c r="G2086" s="7">
        <v>43</v>
      </c>
      <c r="H2086" s="8">
        <v>20</v>
      </c>
      <c r="I2086" s="1">
        <v>12</v>
      </c>
      <c r="J2086" s="1">
        <v>5</v>
      </c>
      <c r="K2086" s="1">
        <v>4</v>
      </c>
      <c r="L2086" s="1">
        <v>5</v>
      </c>
      <c r="M2086" s="1">
        <v>1</v>
      </c>
      <c r="N2086" s="1">
        <v>3</v>
      </c>
      <c r="O2086" s="1">
        <v>5</v>
      </c>
      <c r="P2086" s="1">
        <v>2</v>
      </c>
      <c r="Q2086" s="1">
        <v>3</v>
      </c>
      <c r="R2086" s="13">
        <v>0</v>
      </c>
    </row>
    <row r="2087" spans="4:18" x14ac:dyDescent="0.2">
      <c r="D2087" s="104"/>
      <c r="E2087" s="5" t="s">
        <v>32</v>
      </c>
      <c r="F2087" s="6"/>
      <c r="G2087" s="7">
        <v>26</v>
      </c>
      <c r="H2087" s="8">
        <v>3</v>
      </c>
      <c r="I2087" s="1">
        <v>10</v>
      </c>
      <c r="J2087" s="1">
        <v>2</v>
      </c>
      <c r="K2087" s="1">
        <v>4</v>
      </c>
      <c r="L2087" s="1">
        <v>5</v>
      </c>
      <c r="M2087" s="1">
        <v>2</v>
      </c>
      <c r="N2087" s="1">
        <v>3</v>
      </c>
      <c r="O2087" s="1">
        <v>2</v>
      </c>
      <c r="P2087" s="1">
        <v>1</v>
      </c>
      <c r="Q2087" s="1">
        <v>3</v>
      </c>
      <c r="R2087" s="13">
        <v>0</v>
      </c>
    </row>
    <row r="2088" spans="4:18" x14ac:dyDescent="0.2">
      <c r="D2088" s="104"/>
      <c r="E2088" s="5" t="s">
        <v>33</v>
      </c>
      <c r="F2088" s="6"/>
      <c r="G2088" s="7">
        <v>7</v>
      </c>
      <c r="H2088" s="8">
        <v>1</v>
      </c>
      <c r="I2088" s="1">
        <v>1</v>
      </c>
      <c r="J2088" s="1">
        <v>0</v>
      </c>
      <c r="K2088" s="1">
        <v>3</v>
      </c>
      <c r="L2088" s="1">
        <v>0</v>
      </c>
      <c r="M2088" s="1">
        <v>0</v>
      </c>
      <c r="N2088" s="1">
        <v>0</v>
      </c>
      <c r="O2088" s="1">
        <v>1</v>
      </c>
      <c r="P2088" s="1">
        <v>0</v>
      </c>
      <c r="Q2088" s="1">
        <v>2</v>
      </c>
      <c r="R2088" s="13">
        <v>1</v>
      </c>
    </row>
    <row r="2089" spans="4:18" x14ac:dyDescent="0.2">
      <c r="D2089" s="103" t="s">
        <v>34</v>
      </c>
      <c r="E2089" s="24" t="s">
        <v>35</v>
      </c>
      <c r="F2089" s="22"/>
      <c r="G2089" s="23">
        <v>2</v>
      </c>
      <c r="H2089" s="30">
        <v>0</v>
      </c>
      <c r="I2089" s="4">
        <v>1</v>
      </c>
      <c r="J2089" s="4">
        <v>0</v>
      </c>
      <c r="K2089" s="4">
        <v>0</v>
      </c>
      <c r="L2089" s="4">
        <v>0</v>
      </c>
      <c r="M2089" s="4">
        <v>0</v>
      </c>
      <c r="N2089" s="4">
        <v>1</v>
      </c>
      <c r="O2089" s="4">
        <v>0</v>
      </c>
      <c r="P2089" s="4">
        <v>0</v>
      </c>
      <c r="Q2089" s="4">
        <v>1</v>
      </c>
      <c r="R2089" s="34">
        <v>0</v>
      </c>
    </row>
    <row r="2090" spans="4:18" x14ac:dyDescent="0.2">
      <c r="D2090" s="104"/>
      <c r="E2090" s="5" t="s">
        <v>36</v>
      </c>
      <c r="F2090" s="6"/>
      <c r="G2090" s="7">
        <v>2</v>
      </c>
      <c r="H2090" s="8">
        <v>0</v>
      </c>
      <c r="I2090" s="1">
        <v>1</v>
      </c>
      <c r="J2090" s="1">
        <v>0</v>
      </c>
      <c r="K2090" s="1">
        <v>1</v>
      </c>
      <c r="L2090" s="1">
        <v>0</v>
      </c>
      <c r="M2090" s="1">
        <v>0</v>
      </c>
      <c r="N2090" s="1">
        <v>0</v>
      </c>
      <c r="O2090" s="1">
        <v>0</v>
      </c>
      <c r="P2090" s="1">
        <v>0</v>
      </c>
      <c r="Q2090" s="1">
        <v>0</v>
      </c>
      <c r="R2090" s="13">
        <v>0</v>
      </c>
    </row>
    <row r="2091" spans="4:18" x14ac:dyDescent="0.2">
      <c r="D2091" s="104"/>
      <c r="E2091" s="5" t="s">
        <v>37</v>
      </c>
      <c r="F2091" s="6"/>
      <c r="G2091" s="7">
        <v>6</v>
      </c>
      <c r="H2091" s="8">
        <v>2</v>
      </c>
      <c r="I2091" s="1">
        <v>3</v>
      </c>
      <c r="J2091" s="1">
        <v>0</v>
      </c>
      <c r="K2091" s="1">
        <v>2</v>
      </c>
      <c r="L2091" s="1">
        <v>1</v>
      </c>
      <c r="M2091" s="1">
        <v>0</v>
      </c>
      <c r="N2091" s="1">
        <v>0</v>
      </c>
      <c r="O2091" s="1">
        <v>1</v>
      </c>
      <c r="P2091" s="1">
        <v>0</v>
      </c>
      <c r="Q2091" s="1">
        <v>0</v>
      </c>
      <c r="R2091" s="13">
        <v>0</v>
      </c>
    </row>
    <row r="2092" spans="4:18" x14ac:dyDescent="0.2">
      <c r="D2092" s="104"/>
      <c r="E2092" s="5" t="s">
        <v>38</v>
      </c>
      <c r="F2092" s="6"/>
      <c r="G2092" s="7">
        <v>6</v>
      </c>
      <c r="H2092" s="8">
        <v>1</v>
      </c>
      <c r="I2092" s="1">
        <v>1</v>
      </c>
      <c r="J2092" s="1">
        <v>0</v>
      </c>
      <c r="K2092" s="1">
        <v>2</v>
      </c>
      <c r="L2092" s="1">
        <v>0</v>
      </c>
      <c r="M2092" s="1">
        <v>0</v>
      </c>
      <c r="N2092" s="1">
        <v>1</v>
      </c>
      <c r="O2092" s="1">
        <v>0</v>
      </c>
      <c r="P2092" s="1">
        <v>0</v>
      </c>
      <c r="Q2092" s="1">
        <v>1</v>
      </c>
      <c r="R2092" s="13">
        <v>0</v>
      </c>
    </row>
    <row r="2093" spans="4:18" x14ac:dyDescent="0.2">
      <c r="D2093" s="104"/>
      <c r="E2093" s="5" t="s">
        <v>39</v>
      </c>
      <c r="F2093" s="6"/>
      <c r="G2093" s="7">
        <v>10</v>
      </c>
      <c r="H2093" s="8">
        <v>5</v>
      </c>
      <c r="I2093" s="1">
        <v>1</v>
      </c>
      <c r="J2093" s="1">
        <v>1</v>
      </c>
      <c r="K2093" s="1">
        <v>2</v>
      </c>
      <c r="L2093" s="1">
        <v>0</v>
      </c>
      <c r="M2093" s="1">
        <v>0</v>
      </c>
      <c r="N2093" s="1">
        <v>0</v>
      </c>
      <c r="O2093" s="1">
        <v>1</v>
      </c>
      <c r="P2093" s="1">
        <v>0</v>
      </c>
      <c r="Q2093" s="1">
        <v>1</v>
      </c>
      <c r="R2093" s="13">
        <v>0</v>
      </c>
    </row>
    <row r="2094" spans="4:18" x14ac:dyDescent="0.2">
      <c r="D2094" s="104"/>
      <c r="E2094" s="5" t="s">
        <v>40</v>
      </c>
      <c r="F2094" s="6"/>
      <c r="G2094" s="7">
        <v>17</v>
      </c>
      <c r="H2094" s="8">
        <v>8</v>
      </c>
      <c r="I2094" s="1">
        <v>5</v>
      </c>
      <c r="J2094" s="1">
        <v>2</v>
      </c>
      <c r="K2094" s="1">
        <v>3</v>
      </c>
      <c r="L2094" s="1">
        <v>1</v>
      </c>
      <c r="M2094" s="1">
        <v>3</v>
      </c>
      <c r="N2094" s="1">
        <v>1</v>
      </c>
      <c r="O2094" s="1">
        <v>1</v>
      </c>
      <c r="P2094" s="1">
        <v>1</v>
      </c>
      <c r="Q2094" s="1">
        <v>1</v>
      </c>
      <c r="R2094" s="13">
        <v>0</v>
      </c>
    </row>
    <row r="2095" spans="4:18" x14ac:dyDescent="0.2">
      <c r="D2095" s="104"/>
      <c r="E2095" s="5" t="s">
        <v>41</v>
      </c>
      <c r="F2095" s="6"/>
      <c r="G2095" s="7">
        <v>21</v>
      </c>
      <c r="H2095" s="8">
        <v>7</v>
      </c>
      <c r="I2095" s="1">
        <v>11</v>
      </c>
      <c r="J2095" s="1">
        <v>2</v>
      </c>
      <c r="K2095" s="1">
        <v>2</v>
      </c>
      <c r="L2095" s="1">
        <v>2</v>
      </c>
      <c r="M2095" s="1">
        <v>0</v>
      </c>
      <c r="N2095" s="1">
        <v>0</v>
      </c>
      <c r="O2095" s="1">
        <v>1</v>
      </c>
      <c r="P2095" s="1">
        <v>0</v>
      </c>
      <c r="Q2095" s="1">
        <v>4</v>
      </c>
      <c r="R2095" s="13">
        <v>0</v>
      </c>
    </row>
    <row r="2096" spans="4:18" x14ac:dyDescent="0.2">
      <c r="D2096" s="104"/>
      <c r="E2096" s="5" t="s">
        <v>42</v>
      </c>
      <c r="F2096" s="6"/>
      <c r="G2096" s="7">
        <v>29</v>
      </c>
      <c r="H2096" s="8">
        <v>7</v>
      </c>
      <c r="I2096" s="1">
        <v>12</v>
      </c>
      <c r="J2096" s="1">
        <v>1</v>
      </c>
      <c r="K2096" s="1">
        <v>4</v>
      </c>
      <c r="L2096" s="1">
        <v>2</v>
      </c>
      <c r="M2096" s="1">
        <v>0</v>
      </c>
      <c r="N2096" s="1">
        <v>1</v>
      </c>
      <c r="O2096" s="1">
        <v>3</v>
      </c>
      <c r="P2096" s="1">
        <v>1</v>
      </c>
      <c r="Q2096" s="1">
        <v>3</v>
      </c>
      <c r="R2096" s="13">
        <v>0</v>
      </c>
    </row>
    <row r="2097" spans="4:18" x14ac:dyDescent="0.2">
      <c r="D2097" s="104"/>
      <c r="E2097" s="5" t="s">
        <v>43</v>
      </c>
      <c r="F2097" s="6"/>
      <c r="G2097" s="7">
        <v>24</v>
      </c>
      <c r="H2097" s="8">
        <v>10</v>
      </c>
      <c r="I2097" s="1">
        <v>12</v>
      </c>
      <c r="J2097" s="1">
        <v>4</v>
      </c>
      <c r="K2097" s="1">
        <v>1</v>
      </c>
      <c r="L2097" s="1">
        <v>1</v>
      </c>
      <c r="M2097" s="1">
        <v>2</v>
      </c>
      <c r="N2097" s="1">
        <v>0</v>
      </c>
      <c r="O2097" s="1">
        <v>3</v>
      </c>
      <c r="P2097" s="1">
        <v>1</v>
      </c>
      <c r="Q2097" s="1">
        <v>1</v>
      </c>
      <c r="R2097" s="13">
        <v>0</v>
      </c>
    </row>
    <row r="2098" spans="4:18" x14ac:dyDescent="0.2">
      <c r="D2098" s="104"/>
      <c r="E2098" s="5" t="s">
        <v>44</v>
      </c>
      <c r="F2098" s="6"/>
      <c r="G2098" s="7">
        <v>35</v>
      </c>
      <c r="H2098" s="8">
        <v>20</v>
      </c>
      <c r="I2098" s="1">
        <v>15</v>
      </c>
      <c r="J2098" s="1">
        <v>7</v>
      </c>
      <c r="K2098" s="1">
        <v>3</v>
      </c>
      <c r="L2098" s="1">
        <v>6</v>
      </c>
      <c r="M2098" s="1">
        <v>2</v>
      </c>
      <c r="N2098" s="1">
        <v>3</v>
      </c>
      <c r="O2098" s="1">
        <v>6</v>
      </c>
      <c r="P2098" s="1">
        <v>2</v>
      </c>
      <c r="Q2098" s="1">
        <v>0</v>
      </c>
      <c r="R2098" s="13">
        <v>0</v>
      </c>
    </row>
    <row r="2099" spans="4:18" x14ac:dyDescent="0.2">
      <c r="D2099" s="104"/>
      <c r="E2099" s="5" t="s">
        <v>45</v>
      </c>
      <c r="F2099" s="6"/>
      <c r="G2099" s="7">
        <v>29</v>
      </c>
      <c r="H2099" s="8">
        <v>13</v>
      </c>
      <c r="I2099" s="1">
        <v>6</v>
      </c>
      <c r="J2099" s="1">
        <v>8</v>
      </c>
      <c r="K2099" s="1">
        <v>1</v>
      </c>
      <c r="L2099" s="1">
        <v>4</v>
      </c>
      <c r="M2099" s="1">
        <v>2</v>
      </c>
      <c r="N2099" s="1">
        <v>2</v>
      </c>
      <c r="O2099" s="1">
        <v>3</v>
      </c>
      <c r="P2099" s="1">
        <v>1</v>
      </c>
      <c r="Q2099" s="1">
        <v>3</v>
      </c>
      <c r="R2099" s="13">
        <v>1</v>
      </c>
    </row>
    <row r="2100" spans="4:18" x14ac:dyDescent="0.2">
      <c r="D2100" s="104"/>
      <c r="E2100" s="5" t="s">
        <v>46</v>
      </c>
      <c r="F2100" s="6"/>
      <c r="G2100" s="7">
        <v>24</v>
      </c>
      <c r="H2100" s="8">
        <v>13</v>
      </c>
      <c r="I2100" s="1">
        <v>8</v>
      </c>
      <c r="J2100" s="1">
        <v>3</v>
      </c>
      <c r="K2100" s="1">
        <v>1</v>
      </c>
      <c r="L2100" s="1">
        <v>7</v>
      </c>
      <c r="M2100" s="1">
        <v>2</v>
      </c>
      <c r="N2100" s="1">
        <v>0</v>
      </c>
      <c r="O2100" s="1">
        <v>2</v>
      </c>
      <c r="P2100" s="1">
        <v>1</v>
      </c>
      <c r="Q2100" s="1">
        <v>3</v>
      </c>
      <c r="R2100" s="13">
        <v>0</v>
      </c>
    </row>
    <row r="2101" spans="4:18" x14ac:dyDescent="0.2">
      <c r="D2101" s="104"/>
      <c r="E2101" s="5" t="s">
        <v>47</v>
      </c>
      <c r="F2101" s="6"/>
      <c r="G2101" s="7">
        <v>22</v>
      </c>
      <c r="H2101" s="8">
        <v>12</v>
      </c>
      <c r="I2101" s="1">
        <v>8</v>
      </c>
      <c r="J2101" s="1">
        <v>4</v>
      </c>
      <c r="K2101" s="1">
        <v>0</v>
      </c>
      <c r="L2101" s="1">
        <v>2</v>
      </c>
      <c r="M2101" s="1">
        <v>2</v>
      </c>
      <c r="N2101" s="1">
        <v>1</v>
      </c>
      <c r="O2101" s="1">
        <v>1</v>
      </c>
      <c r="P2101" s="1">
        <v>1</v>
      </c>
      <c r="Q2101" s="1">
        <v>3</v>
      </c>
      <c r="R2101" s="13">
        <v>0</v>
      </c>
    </row>
    <row r="2102" spans="4:18" x14ac:dyDescent="0.2">
      <c r="D2102" s="104"/>
      <c r="E2102" s="5" t="s">
        <v>48</v>
      </c>
      <c r="F2102" s="6"/>
      <c r="G2102" s="7">
        <v>4</v>
      </c>
      <c r="H2102" s="8">
        <v>2</v>
      </c>
      <c r="I2102" s="1">
        <v>0</v>
      </c>
      <c r="J2102" s="1">
        <v>0</v>
      </c>
      <c r="K2102" s="1">
        <v>1</v>
      </c>
      <c r="L2102" s="1">
        <v>0</v>
      </c>
      <c r="M2102" s="1">
        <v>0</v>
      </c>
      <c r="N2102" s="1">
        <v>0</v>
      </c>
      <c r="O2102" s="1">
        <v>0</v>
      </c>
      <c r="P2102" s="1">
        <v>0</v>
      </c>
      <c r="Q2102" s="1">
        <v>1</v>
      </c>
      <c r="R2102" s="13">
        <v>0</v>
      </c>
    </row>
    <row r="2103" spans="4:18" x14ac:dyDescent="0.2">
      <c r="D2103" s="104"/>
      <c r="E2103" s="5" t="s">
        <v>49</v>
      </c>
      <c r="F2103" s="6"/>
      <c r="G2103" s="7">
        <v>0</v>
      </c>
      <c r="H2103" s="8">
        <v>0</v>
      </c>
      <c r="I2103" s="1">
        <v>0</v>
      </c>
      <c r="J2103" s="1">
        <v>0</v>
      </c>
      <c r="K2103" s="1">
        <v>0</v>
      </c>
      <c r="L2103" s="1">
        <v>0</v>
      </c>
      <c r="M2103" s="1">
        <v>0</v>
      </c>
      <c r="N2103" s="1">
        <v>0</v>
      </c>
      <c r="O2103" s="1">
        <v>0</v>
      </c>
      <c r="P2103" s="1">
        <v>0</v>
      </c>
      <c r="Q2103" s="1">
        <v>0</v>
      </c>
      <c r="R2103" s="13">
        <v>0</v>
      </c>
    </row>
    <row r="2104" spans="4:18" x14ac:dyDescent="0.2">
      <c r="D2104" s="103" t="s">
        <v>50</v>
      </c>
      <c r="E2104" s="24" t="s">
        <v>35</v>
      </c>
      <c r="F2104" s="22"/>
      <c r="G2104" s="23">
        <v>0</v>
      </c>
      <c r="H2104" s="30">
        <v>0</v>
      </c>
      <c r="I2104" s="4">
        <v>0</v>
      </c>
      <c r="J2104" s="4">
        <v>0</v>
      </c>
      <c r="K2104" s="4">
        <v>0</v>
      </c>
      <c r="L2104" s="4">
        <v>0</v>
      </c>
      <c r="M2104" s="4">
        <v>0</v>
      </c>
      <c r="N2104" s="4">
        <v>0</v>
      </c>
      <c r="O2104" s="4">
        <v>0</v>
      </c>
      <c r="P2104" s="4">
        <v>0</v>
      </c>
      <c r="Q2104" s="4">
        <v>0</v>
      </c>
      <c r="R2104" s="34">
        <v>0</v>
      </c>
    </row>
    <row r="2105" spans="4:18" x14ac:dyDescent="0.2">
      <c r="D2105" s="104"/>
      <c r="E2105" s="5" t="s">
        <v>36</v>
      </c>
      <c r="F2105" s="6"/>
      <c r="G2105" s="7">
        <v>0</v>
      </c>
      <c r="H2105" s="8">
        <v>0</v>
      </c>
      <c r="I2105" s="1">
        <v>0</v>
      </c>
      <c r="J2105" s="1">
        <v>0</v>
      </c>
      <c r="K2105" s="1">
        <v>0</v>
      </c>
      <c r="L2105" s="1">
        <v>0</v>
      </c>
      <c r="M2105" s="1">
        <v>0</v>
      </c>
      <c r="N2105" s="1">
        <v>0</v>
      </c>
      <c r="O2105" s="1">
        <v>0</v>
      </c>
      <c r="P2105" s="1">
        <v>0</v>
      </c>
      <c r="Q2105" s="1">
        <v>0</v>
      </c>
      <c r="R2105" s="13">
        <v>0</v>
      </c>
    </row>
    <row r="2106" spans="4:18" x14ac:dyDescent="0.2">
      <c r="D2106" s="104"/>
      <c r="E2106" s="5" t="s">
        <v>37</v>
      </c>
      <c r="F2106" s="6"/>
      <c r="G2106" s="7">
        <v>2</v>
      </c>
      <c r="H2106" s="8">
        <v>0</v>
      </c>
      <c r="I2106" s="1">
        <v>1</v>
      </c>
      <c r="J2106" s="1">
        <v>1</v>
      </c>
      <c r="K2106" s="1">
        <v>0</v>
      </c>
      <c r="L2106" s="1">
        <v>0</v>
      </c>
      <c r="M2106" s="1">
        <v>0</v>
      </c>
      <c r="N2106" s="1">
        <v>0</v>
      </c>
      <c r="O2106" s="1">
        <v>0</v>
      </c>
      <c r="P2106" s="1">
        <v>0</v>
      </c>
      <c r="Q2106" s="1">
        <v>0</v>
      </c>
      <c r="R2106" s="13">
        <v>0</v>
      </c>
    </row>
    <row r="2107" spans="4:18" x14ac:dyDescent="0.2">
      <c r="D2107" s="104"/>
      <c r="E2107" s="5" t="s">
        <v>38</v>
      </c>
      <c r="F2107" s="6"/>
      <c r="G2107" s="7">
        <v>6</v>
      </c>
      <c r="H2107" s="8">
        <v>3</v>
      </c>
      <c r="I2107" s="1">
        <v>4</v>
      </c>
      <c r="J2107" s="1">
        <v>1</v>
      </c>
      <c r="K2107" s="1">
        <v>0</v>
      </c>
      <c r="L2107" s="1">
        <v>0</v>
      </c>
      <c r="M2107" s="1">
        <v>0</v>
      </c>
      <c r="N2107" s="1">
        <v>0</v>
      </c>
      <c r="O2107" s="1">
        <v>0</v>
      </c>
      <c r="P2107" s="1">
        <v>0</v>
      </c>
      <c r="Q2107" s="1">
        <v>0</v>
      </c>
      <c r="R2107" s="13">
        <v>0</v>
      </c>
    </row>
    <row r="2108" spans="4:18" x14ac:dyDescent="0.2">
      <c r="D2108" s="104"/>
      <c r="E2108" s="5" t="s">
        <v>39</v>
      </c>
      <c r="F2108" s="6"/>
      <c r="G2108" s="7">
        <v>9</v>
      </c>
      <c r="H2108" s="8">
        <v>3</v>
      </c>
      <c r="I2108" s="1">
        <v>2</v>
      </c>
      <c r="J2108" s="1">
        <v>1</v>
      </c>
      <c r="K2108" s="1">
        <v>0</v>
      </c>
      <c r="L2108" s="1">
        <v>2</v>
      </c>
      <c r="M2108" s="1">
        <v>1</v>
      </c>
      <c r="N2108" s="1">
        <v>2</v>
      </c>
      <c r="O2108" s="1">
        <v>0</v>
      </c>
      <c r="P2108" s="1">
        <v>0</v>
      </c>
      <c r="Q2108" s="1">
        <v>2</v>
      </c>
      <c r="R2108" s="13">
        <v>0</v>
      </c>
    </row>
    <row r="2109" spans="4:18" x14ac:dyDescent="0.2">
      <c r="D2109" s="104"/>
      <c r="E2109" s="5" t="s">
        <v>40</v>
      </c>
      <c r="F2109" s="6"/>
      <c r="G2109" s="7">
        <v>11</v>
      </c>
      <c r="H2109" s="8">
        <v>3</v>
      </c>
      <c r="I2109" s="1">
        <v>2</v>
      </c>
      <c r="J2109" s="1">
        <v>0</v>
      </c>
      <c r="K2109" s="1">
        <v>1</v>
      </c>
      <c r="L2109" s="1">
        <v>0</v>
      </c>
      <c r="M2109" s="1">
        <v>0</v>
      </c>
      <c r="N2109" s="1">
        <v>1</v>
      </c>
      <c r="O2109" s="1">
        <v>0</v>
      </c>
      <c r="P2109" s="1">
        <v>2</v>
      </c>
      <c r="Q2109" s="1">
        <v>2</v>
      </c>
      <c r="R2109" s="13">
        <v>0</v>
      </c>
    </row>
    <row r="2110" spans="4:18" x14ac:dyDescent="0.2">
      <c r="D2110" s="104"/>
      <c r="E2110" s="5" t="s">
        <v>41</v>
      </c>
      <c r="F2110" s="6"/>
      <c r="G2110" s="7">
        <v>12</v>
      </c>
      <c r="H2110" s="8">
        <v>3</v>
      </c>
      <c r="I2110" s="1">
        <v>2</v>
      </c>
      <c r="J2110" s="1">
        <v>0</v>
      </c>
      <c r="K2110" s="1">
        <v>0</v>
      </c>
      <c r="L2110" s="1">
        <v>1</v>
      </c>
      <c r="M2110" s="1">
        <v>0</v>
      </c>
      <c r="N2110" s="1">
        <v>1</v>
      </c>
      <c r="O2110" s="1">
        <v>3</v>
      </c>
      <c r="P2110" s="1">
        <v>2</v>
      </c>
      <c r="Q2110" s="1">
        <v>1</v>
      </c>
      <c r="R2110" s="13">
        <v>0</v>
      </c>
    </row>
    <row r="2111" spans="4:18" x14ac:dyDescent="0.2">
      <c r="D2111" s="104"/>
      <c r="E2111" s="5" t="s">
        <v>42</v>
      </c>
      <c r="F2111" s="6"/>
      <c r="G2111" s="7">
        <v>25</v>
      </c>
      <c r="H2111" s="8">
        <v>10</v>
      </c>
      <c r="I2111" s="1">
        <v>6</v>
      </c>
      <c r="J2111" s="1">
        <v>2</v>
      </c>
      <c r="K2111" s="1">
        <v>2</v>
      </c>
      <c r="L2111" s="1">
        <v>2</v>
      </c>
      <c r="M2111" s="1">
        <v>4</v>
      </c>
      <c r="N2111" s="1">
        <v>0</v>
      </c>
      <c r="O2111" s="1">
        <v>3</v>
      </c>
      <c r="P2111" s="1">
        <v>0</v>
      </c>
      <c r="Q2111" s="1">
        <v>2</v>
      </c>
      <c r="R2111" s="13">
        <v>0</v>
      </c>
    </row>
    <row r="2112" spans="4:18" x14ac:dyDescent="0.2">
      <c r="D2112" s="104"/>
      <c r="E2112" s="5" t="s">
        <v>43</v>
      </c>
      <c r="F2112" s="6"/>
      <c r="G2112" s="7">
        <v>29</v>
      </c>
      <c r="H2112" s="8">
        <v>12</v>
      </c>
      <c r="I2112" s="1">
        <v>11</v>
      </c>
      <c r="J2112" s="1">
        <v>3</v>
      </c>
      <c r="K2112" s="1">
        <v>0</v>
      </c>
      <c r="L2112" s="1">
        <v>2</v>
      </c>
      <c r="M2112" s="1">
        <v>3</v>
      </c>
      <c r="N2112" s="1">
        <v>1</v>
      </c>
      <c r="O2112" s="1">
        <v>9</v>
      </c>
      <c r="P2112" s="1">
        <v>0</v>
      </c>
      <c r="Q2112" s="1">
        <v>3</v>
      </c>
      <c r="R2112" s="13">
        <v>0</v>
      </c>
    </row>
    <row r="2113" spans="2:19" x14ac:dyDescent="0.2">
      <c r="D2113" s="104"/>
      <c r="E2113" s="5" t="s">
        <v>44</v>
      </c>
      <c r="F2113" s="6"/>
      <c r="G2113" s="7">
        <v>28</v>
      </c>
      <c r="H2113" s="8">
        <v>13</v>
      </c>
      <c r="I2113" s="1">
        <v>7</v>
      </c>
      <c r="J2113" s="1">
        <v>3</v>
      </c>
      <c r="K2113" s="1">
        <v>2</v>
      </c>
      <c r="L2113" s="1">
        <v>4</v>
      </c>
      <c r="M2113" s="1">
        <v>2</v>
      </c>
      <c r="N2113" s="1">
        <v>2</v>
      </c>
      <c r="O2113" s="1">
        <v>7</v>
      </c>
      <c r="P2113" s="1">
        <v>2</v>
      </c>
      <c r="Q2113" s="1">
        <v>2</v>
      </c>
      <c r="R2113" s="13">
        <v>0</v>
      </c>
    </row>
    <row r="2114" spans="2:19" x14ac:dyDescent="0.2">
      <c r="D2114" s="104"/>
      <c r="E2114" s="5" t="s">
        <v>45</v>
      </c>
      <c r="F2114" s="6"/>
      <c r="G2114" s="7">
        <v>25</v>
      </c>
      <c r="H2114" s="8">
        <v>10</v>
      </c>
      <c r="I2114" s="1">
        <v>10</v>
      </c>
      <c r="J2114" s="1">
        <v>3</v>
      </c>
      <c r="K2114" s="1">
        <v>1</v>
      </c>
      <c r="L2114" s="1">
        <v>6</v>
      </c>
      <c r="M2114" s="1">
        <v>0</v>
      </c>
      <c r="N2114" s="1">
        <v>2</v>
      </c>
      <c r="O2114" s="1">
        <v>4</v>
      </c>
      <c r="P2114" s="1">
        <v>1</v>
      </c>
      <c r="Q2114" s="1">
        <v>3</v>
      </c>
      <c r="R2114" s="13">
        <v>0</v>
      </c>
    </row>
    <row r="2115" spans="2:19" x14ac:dyDescent="0.2">
      <c r="D2115" s="104"/>
      <c r="E2115" s="5" t="s">
        <v>46</v>
      </c>
      <c r="F2115" s="6"/>
      <c r="G2115" s="7">
        <v>16</v>
      </c>
      <c r="H2115" s="8">
        <v>3</v>
      </c>
      <c r="I2115" s="1">
        <v>6</v>
      </c>
      <c r="J2115" s="1">
        <v>2</v>
      </c>
      <c r="K2115" s="1">
        <v>1</v>
      </c>
      <c r="L2115" s="1">
        <v>3</v>
      </c>
      <c r="M2115" s="1">
        <v>1</v>
      </c>
      <c r="N2115" s="1">
        <v>1</v>
      </c>
      <c r="O2115" s="1">
        <v>6</v>
      </c>
      <c r="P2115" s="1">
        <v>0</v>
      </c>
      <c r="Q2115" s="1">
        <v>1</v>
      </c>
      <c r="R2115" s="13">
        <v>0</v>
      </c>
    </row>
    <row r="2116" spans="2:19" x14ac:dyDescent="0.2">
      <c r="D2116" s="104"/>
      <c r="E2116" s="5" t="s">
        <v>47</v>
      </c>
      <c r="F2116" s="6"/>
      <c r="G2116" s="7">
        <v>29</v>
      </c>
      <c r="H2116" s="8">
        <v>9</v>
      </c>
      <c r="I2116" s="1">
        <v>13</v>
      </c>
      <c r="J2116" s="1">
        <v>1</v>
      </c>
      <c r="K2116" s="1">
        <v>1</v>
      </c>
      <c r="L2116" s="1">
        <v>1</v>
      </c>
      <c r="M2116" s="1">
        <v>0</v>
      </c>
      <c r="N2116" s="1">
        <v>2</v>
      </c>
      <c r="O2116" s="1">
        <v>3</v>
      </c>
      <c r="P2116" s="1">
        <v>3</v>
      </c>
      <c r="Q2116" s="1">
        <v>4</v>
      </c>
      <c r="R2116" s="13">
        <v>0</v>
      </c>
    </row>
    <row r="2117" spans="2:19" x14ac:dyDescent="0.2">
      <c r="D2117" s="104"/>
      <c r="E2117" s="5" t="s">
        <v>48</v>
      </c>
      <c r="F2117" s="6"/>
      <c r="G2117" s="7">
        <v>11</v>
      </c>
      <c r="H2117" s="8">
        <v>8</v>
      </c>
      <c r="I2117" s="1">
        <v>1</v>
      </c>
      <c r="J2117" s="1">
        <v>1</v>
      </c>
      <c r="K2117" s="1">
        <v>0</v>
      </c>
      <c r="L2117" s="1">
        <v>2</v>
      </c>
      <c r="M2117" s="1">
        <v>0</v>
      </c>
      <c r="N2117" s="1">
        <v>1</v>
      </c>
      <c r="O2117" s="1">
        <v>1</v>
      </c>
      <c r="P2117" s="1">
        <v>0</v>
      </c>
      <c r="Q2117" s="1">
        <v>0</v>
      </c>
      <c r="R2117" s="13">
        <v>1</v>
      </c>
    </row>
    <row r="2118" spans="2:19" x14ac:dyDescent="0.2">
      <c r="D2118" s="105"/>
      <c r="E2118" s="55" t="s">
        <v>49</v>
      </c>
      <c r="F2118" s="58"/>
      <c r="G2118" s="53">
        <v>3</v>
      </c>
      <c r="H2118" s="66">
        <v>3</v>
      </c>
      <c r="I2118" s="26">
        <v>1</v>
      </c>
      <c r="J2118" s="26">
        <v>0</v>
      </c>
      <c r="K2118" s="26">
        <v>0</v>
      </c>
      <c r="L2118" s="26">
        <v>0</v>
      </c>
      <c r="M2118" s="26">
        <v>0</v>
      </c>
      <c r="N2118" s="26">
        <v>0</v>
      </c>
      <c r="O2118" s="26">
        <v>1</v>
      </c>
      <c r="P2118" s="26">
        <v>0</v>
      </c>
      <c r="Q2118" s="26">
        <v>0</v>
      </c>
      <c r="R2118" s="70">
        <v>0</v>
      </c>
    </row>
    <row r="2120" spans="2:19" x14ac:dyDescent="0.2">
      <c r="B2120" s="47" t="str">
        <f xml:space="preserve"> HYPERLINK("#'目次'!B53", "[47]")</f>
        <v>[47]</v>
      </c>
      <c r="C2120" s="31" t="s">
        <v>445</v>
      </c>
    </row>
    <row r="2121" spans="2:19" x14ac:dyDescent="0.2">
      <c r="C2121" s="89" t="s">
        <v>432</v>
      </c>
    </row>
    <row r="2123" spans="2:19" x14ac:dyDescent="0.2">
      <c r="C2123" s="31" t="s">
        <v>13</v>
      </c>
    </row>
    <row r="2124" spans="2:19" ht="48" x14ac:dyDescent="0.2">
      <c r="D2124" s="99"/>
      <c r="E2124" s="100"/>
      <c r="F2124" s="100"/>
      <c r="G2124" s="41" t="s">
        <v>14</v>
      </c>
      <c r="H2124" s="42" t="s">
        <v>446</v>
      </c>
      <c r="I2124" s="16" t="s">
        <v>447</v>
      </c>
      <c r="J2124" s="16" t="s">
        <v>448</v>
      </c>
      <c r="K2124" s="16" t="s">
        <v>449</v>
      </c>
      <c r="L2124" s="16" t="s">
        <v>450</v>
      </c>
      <c r="M2124" s="16" t="s">
        <v>451</v>
      </c>
      <c r="N2124" s="16" t="s">
        <v>452</v>
      </c>
      <c r="O2124" s="16" t="s">
        <v>453</v>
      </c>
      <c r="P2124" s="16" t="s">
        <v>454</v>
      </c>
      <c r="Q2124" s="16" t="s">
        <v>22</v>
      </c>
      <c r="R2124" s="16" t="s">
        <v>455</v>
      </c>
      <c r="S2124" s="46" t="s">
        <v>24</v>
      </c>
    </row>
    <row r="2125" spans="2:19" x14ac:dyDescent="0.2">
      <c r="D2125" s="101"/>
      <c r="E2125" s="102"/>
      <c r="F2125" s="102"/>
      <c r="G2125" s="44"/>
      <c r="H2125" s="48"/>
      <c r="I2125" s="17"/>
      <c r="J2125" s="17"/>
      <c r="K2125" s="17"/>
      <c r="L2125" s="17"/>
      <c r="M2125" s="17"/>
      <c r="N2125" s="17"/>
      <c r="O2125" s="17"/>
      <c r="P2125" s="17"/>
      <c r="Q2125" s="17"/>
      <c r="R2125" s="17"/>
      <c r="S2125" s="43"/>
    </row>
    <row r="2126" spans="2:19" x14ac:dyDescent="0.2">
      <c r="D2126" s="52"/>
      <c r="E2126" s="59" t="s">
        <v>14</v>
      </c>
      <c r="F2126" s="54"/>
      <c r="G2126" s="45">
        <v>437</v>
      </c>
      <c r="H2126" s="20">
        <v>98</v>
      </c>
      <c r="I2126" s="20">
        <v>55</v>
      </c>
      <c r="J2126" s="20">
        <v>55</v>
      </c>
      <c r="K2126" s="20">
        <v>20</v>
      </c>
      <c r="L2126" s="20">
        <v>8</v>
      </c>
      <c r="M2126" s="20">
        <v>13</v>
      </c>
      <c r="N2126" s="20">
        <v>43</v>
      </c>
      <c r="O2126" s="20">
        <v>38</v>
      </c>
      <c r="P2126" s="20">
        <v>42</v>
      </c>
      <c r="Q2126" s="20">
        <v>7</v>
      </c>
      <c r="R2126" s="20">
        <v>229</v>
      </c>
      <c r="S2126" s="61">
        <v>6</v>
      </c>
    </row>
    <row r="2127" spans="2:19" x14ac:dyDescent="0.2">
      <c r="D2127" s="103" t="s">
        <v>25</v>
      </c>
      <c r="E2127" s="24" t="s">
        <v>26</v>
      </c>
      <c r="F2127" s="22"/>
      <c r="G2127" s="23">
        <v>96</v>
      </c>
      <c r="H2127" s="30">
        <v>20</v>
      </c>
      <c r="I2127" s="4">
        <v>18</v>
      </c>
      <c r="J2127" s="4">
        <v>11</v>
      </c>
      <c r="K2127" s="4">
        <v>5</v>
      </c>
      <c r="L2127" s="4">
        <v>3</v>
      </c>
      <c r="M2127" s="4">
        <v>0</v>
      </c>
      <c r="N2127" s="4">
        <v>10</v>
      </c>
      <c r="O2127" s="4">
        <v>8</v>
      </c>
      <c r="P2127" s="4">
        <v>9</v>
      </c>
      <c r="Q2127" s="4">
        <v>1</v>
      </c>
      <c r="R2127" s="4">
        <v>52</v>
      </c>
      <c r="S2127" s="34">
        <v>1</v>
      </c>
    </row>
    <row r="2128" spans="2:19" x14ac:dyDescent="0.2">
      <c r="D2128" s="104"/>
      <c r="E2128" s="5" t="s">
        <v>27</v>
      </c>
      <c r="F2128" s="6"/>
      <c r="G2128" s="7">
        <v>84</v>
      </c>
      <c r="H2128" s="8">
        <v>14</v>
      </c>
      <c r="I2128" s="1">
        <v>6</v>
      </c>
      <c r="J2128" s="1">
        <v>10</v>
      </c>
      <c r="K2128" s="1">
        <v>6</v>
      </c>
      <c r="L2128" s="1">
        <v>1</v>
      </c>
      <c r="M2128" s="1">
        <v>3</v>
      </c>
      <c r="N2128" s="1">
        <v>6</v>
      </c>
      <c r="O2128" s="1">
        <v>5</v>
      </c>
      <c r="P2128" s="1">
        <v>10</v>
      </c>
      <c r="Q2128" s="1">
        <v>1</v>
      </c>
      <c r="R2128" s="1">
        <v>50</v>
      </c>
      <c r="S2128" s="13">
        <v>2</v>
      </c>
    </row>
    <row r="2129" spans="4:19" x14ac:dyDescent="0.2">
      <c r="D2129" s="104"/>
      <c r="E2129" s="5" t="s">
        <v>28</v>
      </c>
      <c r="F2129" s="6"/>
      <c r="G2129" s="7">
        <v>75</v>
      </c>
      <c r="H2129" s="8">
        <v>15</v>
      </c>
      <c r="I2129" s="1">
        <v>6</v>
      </c>
      <c r="J2129" s="1">
        <v>5</v>
      </c>
      <c r="K2129" s="1">
        <v>2</v>
      </c>
      <c r="L2129" s="1">
        <v>1</v>
      </c>
      <c r="M2129" s="1">
        <v>2</v>
      </c>
      <c r="N2129" s="1">
        <v>6</v>
      </c>
      <c r="O2129" s="1">
        <v>8</v>
      </c>
      <c r="P2129" s="1">
        <v>6</v>
      </c>
      <c r="Q2129" s="1">
        <v>0</v>
      </c>
      <c r="R2129" s="1">
        <v>48</v>
      </c>
      <c r="S2129" s="13">
        <v>0</v>
      </c>
    </row>
    <row r="2130" spans="4:19" x14ac:dyDescent="0.2">
      <c r="D2130" s="104"/>
      <c r="E2130" s="5" t="s">
        <v>29</v>
      </c>
      <c r="F2130" s="6"/>
      <c r="G2130" s="7">
        <v>48</v>
      </c>
      <c r="H2130" s="8">
        <v>13</v>
      </c>
      <c r="I2130" s="1">
        <v>7</v>
      </c>
      <c r="J2130" s="1">
        <v>7</v>
      </c>
      <c r="K2130" s="1">
        <v>3</v>
      </c>
      <c r="L2130" s="1">
        <v>0</v>
      </c>
      <c r="M2130" s="1">
        <v>2</v>
      </c>
      <c r="N2130" s="1">
        <v>7</v>
      </c>
      <c r="O2130" s="1">
        <v>4</v>
      </c>
      <c r="P2130" s="1">
        <v>6</v>
      </c>
      <c r="Q2130" s="1">
        <v>2</v>
      </c>
      <c r="R2130" s="1">
        <v>21</v>
      </c>
      <c r="S2130" s="13">
        <v>0</v>
      </c>
    </row>
    <row r="2131" spans="4:19" x14ac:dyDescent="0.2">
      <c r="D2131" s="104"/>
      <c r="E2131" s="5" t="s">
        <v>30</v>
      </c>
      <c r="F2131" s="6"/>
      <c r="G2131" s="7">
        <v>37</v>
      </c>
      <c r="H2131" s="8">
        <v>16</v>
      </c>
      <c r="I2131" s="1">
        <v>9</v>
      </c>
      <c r="J2131" s="1">
        <v>7</v>
      </c>
      <c r="K2131" s="1">
        <v>3</v>
      </c>
      <c r="L2131" s="1">
        <v>0</v>
      </c>
      <c r="M2131" s="1">
        <v>1</v>
      </c>
      <c r="N2131" s="1">
        <v>3</v>
      </c>
      <c r="O2131" s="1">
        <v>5</v>
      </c>
      <c r="P2131" s="1">
        <v>3</v>
      </c>
      <c r="Q2131" s="1">
        <v>1</v>
      </c>
      <c r="R2131" s="1">
        <v>13</v>
      </c>
      <c r="S2131" s="13">
        <v>1</v>
      </c>
    </row>
    <row r="2132" spans="4:19" x14ac:dyDescent="0.2">
      <c r="D2132" s="104"/>
      <c r="E2132" s="5" t="s">
        <v>31</v>
      </c>
      <c r="F2132" s="6"/>
      <c r="G2132" s="7">
        <v>43</v>
      </c>
      <c r="H2132" s="8">
        <v>10</v>
      </c>
      <c r="I2132" s="1">
        <v>4</v>
      </c>
      <c r="J2132" s="1">
        <v>10</v>
      </c>
      <c r="K2132" s="1">
        <v>1</v>
      </c>
      <c r="L2132" s="1">
        <v>2</v>
      </c>
      <c r="M2132" s="1">
        <v>3</v>
      </c>
      <c r="N2132" s="1">
        <v>8</v>
      </c>
      <c r="O2132" s="1">
        <v>5</v>
      </c>
      <c r="P2132" s="1">
        <v>6</v>
      </c>
      <c r="Q2132" s="1">
        <v>0</v>
      </c>
      <c r="R2132" s="1">
        <v>16</v>
      </c>
      <c r="S2132" s="13">
        <v>2</v>
      </c>
    </row>
    <row r="2133" spans="4:19" x14ac:dyDescent="0.2">
      <c r="D2133" s="104"/>
      <c r="E2133" s="5" t="s">
        <v>32</v>
      </c>
      <c r="F2133" s="6"/>
      <c r="G2133" s="7">
        <v>26</v>
      </c>
      <c r="H2133" s="8">
        <v>5</v>
      </c>
      <c r="I2133" s="1">
        <v>3</v>
      </c>
      <c r="J2133" s="1">
        <v>4</v>
      </c>
      <c r="K2133" s="1">
        <v>0</v>
      </c>
      <c r="L2133" s="1">
        <v>0</v>
      </c>
      <c r="M2133" s="1">
        <v>2</v>
      </c>
      <c r="N2133" s="1">
        <v>1</v>
      </c>
      <c r="O2133" s="1">
        <v>3</v>
      </c>
      <c r="P2133" s="1">
        <v>0</v>
      </c>
      <c r="Q2133" s="1">
        <v>1</v>
      </c>
      <c r="R2133" s="1">
        <v>11</v>
      </c>
      <c r="S2133" s="13">
        <v>0</v>
      </c>
    </row>
    <row r="2134" spans="4:19" x14ac:dyDescent="0.2">
      <c r="D2134" s="104"/>
      <c r="E2134" s="5" t="s">
        <v>33</v>
      </c>
      <c r="F2134" s="6"/>
      <c r="G2134" s="7">
        <v>7</v>
      </c>
      <c r="H2134" s="8">
        <v>0</v>
      </c>
      <c r="I2134" s="1">
        <v>1</v>
      </c>
      <c r="J2134" s="1">
        <v>0</v>
      </c>
      <c r="K2134" s="1">
        <v>0</v>
      </c>
      <c r="L2134" s="1">
        <v>1</v>
      </c>
      <c r="M2134" s="1">
        <v>0</v>
      </c>
      <c r="N2134" s="1">
        <v>1</v>
      </c>
      <c r="O2134" s="1">
        <v>0</v>
      </c>
      <c r="P2134" s="1">
        <v>1</v>
      </c>
      <c r="Q2134" s="1">
        <v>1</v>
      </c>
      <c r="R2134" s="1">
        <v>4</v>
      </c>
      <c r="S2134" s="13">
        <v>0</v>
      </c>
    </row>
    <row r="2135" spans="4:19" x14ac:dyDescent="0.2">
      <c r="D2135" s="103" t="s">
        <v>34</v>
      </c>
      <c r="E2135" s="24" t="s">
        <v>35</v>
      </c>
      <c r="F2135" s="22"/>
      <c r="G2135" s="23">
        <v>2</v>
      </c>
      <c r="H2135" s="30">
        <v>1</v>
      </c>
      <c r="I2135" s="4">
        <v>0</v>
      </c>
      <c r="J2135" s="4">
        <v>0</v>
      </c>
      <c r="K2135" s="4">
        <v>1</v>
      </c>
      <c r="L2135" s="4">
        <v>0</v>
      </c>
      <c r="M2135" s="4">
        <v>0</v>
      </c>
      <c r="N2135" s="4">
        <v>1</v>
      </c>
      <c r="O2135" s="4">
        <v>0</v>
      </c>
      <c r="P2135" s="4">
        <v>0</v>
      </c>
      <c r="Q2135" s="4">
        <v>0</v>
      </c>
      <c r="R2135" s="4">
        <v>1</v>
      </c>
      <c r="S2135" s="34">
        <v>0</v>
      </c>
    </row>
    <row r="2136" spans="4:19" x14ac:dyDescent="0.2">
      <c r="D2136" s="104"/>
      <c r="E2136" s="5" t="s">
        <v>36</v>
      </c>
      <c r="F2136" s="6"/>
      <c r="G2136" s="7">
        <v>2</v>
      </c>
      <c r="H2136" s="8">
        <v>2</v>
      </c>
      <c r="I2136" s="1">
        <v>1</v>
      </c>
      <c r="J2136" s="1">
        <v>0</v>
      </c>
      <c r="K2136" s="1">
        <v>0</v>
      </c>
      <c r="L2136" s="1">
        <v>0</v>
      </c>
      <c r="M2136" s="1">
        <v>0</v>
      </c>
      <c r="N2136" s="1">
        <v>0</v>
      </c>
      <c r="O2136" s="1">
        <v>0</v>
      </c>
      <c r="P2136" s="1">
        <v>0</v>
      </c>
      <c r="Q2136" s="1">
        <v>0</v>
      </c>
      <c r="R2136" s="1">
        <v>0</v>
      </c>
      <c r="S2136" s="13">
        <v>0</v>
      </c>
    </row>
    <row r="2137" spans="4:19" x14ac:dyDescent="0.2">
      <c r="D2137" s="104"/>
      <c r="E2137" s="5" t="s">
        <v>37</v>
      </c>
      <c r="F2137" s="6"/>
      <c r="G2137" s="7">
        <v>6</v>
      </c>
      <c r="H2137" s="8">
        <v>1</v>
      </c>
      <c r="I2137" s="1">
        <v>1</v>
      </c>
      <c r="J2137" s="1">
        <v>1</v>
      </c>
      <c r="K2137" s="1">
        <v>1</v>
      </c>
      <c r="L2137" s="1">
        <v>0</v>
      </c>
      <c r="M2137" s="1">
        <v>1</v>
      </c>
      <c r="N2137" s="1">
        <v>1</v>
      </c>
      <c r="O2137" s="1">
        <v>0</v>
      </c>
      <c r="P2137" s="1">
        <v>1</v>
      </c>
      <c r="Q2137" s="1">
        <v>0</v>
      </c>
      <c r="R2137" s="1">
        <v>0</v>
      </c>
      <c r="S2137" s="13">
        <v>1</v>
      </c>
    </row>
    <row r="2138" spans="4:19" x14ac:dyDescent="0.2">
      <c r="D2138" s="104"/>
      <c r="E2138" s="5" t="s">
        <v>38</v>
      </c>
      <c r="F2138" s="6"/>
      <c r="G2138" s="7">
        <v>6</v>
      </c>
      <c r="H2138" s="8">
        <v>1</v>
      </c>
      <c r="I2138" s="1">
        <v>2</v>
      </c>
      <c r="J2138" s="1">
        <v>0</v>
      </c>
      <c r="K2138" s="1">
        <v>0</v>
      </c>
      <c r="L2138" s="1">
        <v>2</v>
      </c>
      <c r="M2138" s="1">
        <v>1</v>
      </c>
      <c r="N2138" s="1">
        <v>1</v>
      </c>
      <c r="O2138" s="1">
        <v>1</v>
      </c>
      <c r="P2138" s="1">
        <v>1</v>
      </c>
      <c r="Q2138" s="1">
        <v>1</v>
      </c>
      <c r="R2138" s="1">
        <v>2</v>
      </c>
      <c r="S2138" s="13">
        <v>0</v>
      </c>
    </row>
    <row r="2139" spans="4:19" x14ac:dyDescent="0.2">
      <c r="D2139" s="104"/>
      <c r="E2139" s="5" t="s">
        <v>39</v>
      </c>
      <c r="F2139" s="6"/>
      <c r="G2139" s="7">
        <v>10</v>
      </c>
      <c r="H2139" s="8">
        <v>4</v>
      </c>
      <c r="I2139" s="1">
        <v>2</v>
      </c>
      <c r="J2139" s="1">
        <v>0</v>
      </c>
      <c r="K2139" s="1">
        <v>0</v>
      </c>
      <c r="L2139" s="1">
        <v>0</v>
      </c>
      <c r="M2139" s="1">
        <v>0</v>
      </c>
      <c r="N2139" s="1">
        <v>0</v>
      </c>
      <c r="O2139" s="1">
        <v>0</v>
      </c>
      <c r="P2139" s="1">
        <v>0</v>
      </c>
      <c r="Q2139" s="1">
        <v>3</v>
      </c>
      <c r="R2139" s="1">
        <v>2</v>
      </c>
      <c r="S2139" s="13">
        <v>0</v>
      </c>
    </row>
    <row r="2140" spans="4:19" x14ac:dyDescent="0.2">
      <c r="D2140" s="104"/>
      <c r="E2140" s="5" t="s">
        <v>40</v>
      </c>
      <c r="F2140" s="6"/>
      <c r="G2140" s="7">
        <v>17</v>
      </c>
      <c r="H2140" s="8">
        <v>4</v>
      </c>
      <c r="I2140" s="1">
        <v>3</v>
      </c>
      <c r="J2140" s="1">
        <v>3</v>
      </c>
      <c r="K2140" s="1">
        <v>0</v>
      </c>
      <c r="L2140" s="1">
        <v>1</v>
      </c>
      <c r="M2140" s="1">
        <v>2</v>
      </c>
      <c r="N2140" s="1">
        <v>2</v>
      </c>
      <c r="O2140" s="1">
        <v>1</v>
      </c>
      <c r="P2140" s="1">
        <v>2</v>
      </c>
      <c r="Q2140" s="1">
        <v>0</v>
      </c>
      <c r="R2140" s="1">
        <v>6</v>
      </c>
      <c r="S2140" s="13">
        <v>0</v>
      </c>
    </row>
    <row r="2141" spans="4:19" x14ac:dyDescent="0.2">
      <c r="D2141" s="104"/>
      <c r="E2141" s="5" t="s">
        <v>41</v>
      </c>
      <c r="F2141" s="6"/>
      <c r="G2141" s="7">
        <v>21</v>
      </c>
      <c r="H2141" s="8">
        <v>13</v>
      </c>
      <c r="I2141" s="1">
        <v>5</v>
      </c>
      <c r="J2141" s="1">
        <v>3</v>
      </c>
      <c r="K2141" s="1">
        <v>1</v>
      </c>
      <c r="L2141" s="1">
        <v>1</v>
      </c>
      <c r="M2141" s="1">
        <v>0</v>
      </c>
      <c r="N2141" s="1">
        <v>3</v>
      </c>
      <c r="O2141" s="1">
        <v>3</v>
      </c>
      <c r="P2141" s="1">
        <v>1</v>
      </c>
      <c r="Q2141" s="1">
        <v>0</v>
      </c>
      <c r="R2141" s="1">
        <v>6</v>
      </c>
      <c r="S2141" s="13">
        <v>0</v>
      </c>
    </row>
    <row r="2142" spans="4:19" x14ac:dyDescent="0.2">
      <c r="D2142" s="104"/>
      <c r="E2142" s="5" t="s">
        <v>42</v>
      </c>
      <c r="F2142" s="6"/>
      <c r="G2142" s="7">
        <v>29</v>
      </c>
      <c r="H2142" s="8">
        <v>8</v>
      </c>
      <c r="I2142" s="1">
        <v>2</v>
      </c>
      <c r="J2142" s="1">
        <v>3</v>
      </c>
      <c r="K2142" s="1">
        <v>1</v>
      </c>
      <c r="L2142" s="1">
        <v>0</v>
      </c>
      <c r="M2142" s="1">
        <v>2</v>
      </c>
      <c r="N2142" s="1">
        <v>5</v>
      </c>
      <c r="O2142" s="1">
        <v>3</v>
      </c>
      <c r="P2142" s="1">
        <v>1</v>
      </c>
      <c r="Q2142" s="1">
        <v>0</v>
      </c>
      <c r="R2142" s="1">
        <v>15</v>
      </c>
      <c r="S2142" s="13">
        <v>0</v>
      </c>
    </row>
    <row r="2143" spans="4:19" x14ac:dyDescent="0.2">
      <c r="D2143" s="104"/>
      <c r="E2143" s="5" t="s">
        <v>43</v>
      </c>
      <c r="F2143" s="6"/>
      <c r="G2143" s="7">
        <v>24</v>
      </c>
      <c r="H2143" s="8">
        <v>5</v>
      </c>
      <c r="I2143" s="1">
        <v>0</v>
      </c>
      <c r="J2143" s="1">
        <v>3</v>
      </c>
      <c r="K2143" s="1">
        <v>1</v>
      </c>
      <c r="L2143" s="1">
        <v>0</v>
      </c>
      <c r="M2143" s="1">
        <v>1</v>
      </c>
      <c r="N2143" s="1">
        <v>2</v>
      </c>
      <c r="O2143" s="1">
        <v>1</v>
      </c>
      <c r="P2143" s="1">
        <v>0</v>
      </c>
      <c r="Q2143" s="1">
        <v>0</v>
      </c>
      <c r="R2143" s="1">
        <v>16</v>
      </c>
      <c r="S2143" s="13">
        <v>0</v>
      </c>
    </row>
    <row r="2144" spans="4:19" x14ac:dyDescent="0.2">
      <c r="D2144" s="104"/>
      <c r="E2144" s="5" t="s">
        <v>44</v>
      </c>
      <c r="F2144" s="6"/>
      <c r="G2144" s="7">
        <v>35</v>
      </c>
      <c r="H2144" s="8">
        <v>12</v>
      </c>
      <c r="I2144" s="1">
        <v>3</v>
      </c>
      <c r="J2144" s="1">
        <v>6</v>
      </c>
      <c r="K2144" s="1">
        <v>1</v>
      </c>
      <c r="L2144" s="1">
        <v>1</v>
      </c>
      <c r="M2144" s="1">
        <v>0</v>
      </c>
      <c r="N2144" s="1">
        <v>6</v>
      </c>
      <c r="O2144" s="1">
        <v>4</v>
      </c>
      <c r="P2144" s="1">
        <v>2</v>
      </c>
      <c r="Q2144" s="1">
        <v>0</v>
      </c>
      <c r="R2144" s="1">
        <v>16</v>
      </c>
      <c r="S2144" s="13">
        <v>0</v>
      </c>
    </row>
    <row r="2145" spans="4:19" x14ac:dyDescent="0.2">
      <c r="D2145" s="104"/>
      <c r="E2145" s="5" t="s">
        <v>45</v>
      </c>
      <c r="F2145" s="6"/>
      <c r="G2145" s="7">
        <v>29</v>
      </c>
      <c r="H2145" s="8">
        <v>5</v>
      </c>
      <c r="I2145" s="1">
        <v>2</v>
      </c>
      <c r="J2145" s="1">
        <v>3</v>
      </c>
      <c r="K2145" s="1">
        <v>1</v>
      </c>
      <c r="L2145" s="1">
        <v>0</v>
      </c>
      <c r="M2145" s="1">
        <v>0</v>
      </c>
      <c r="N2145" s="1">
        <v>3</v>
      </c>
      <c r="O2145" s="1">
        <v>2</v>
      </c>
      <c r="P2145" s="1">
        <v>2</v>
      </c>
      <c r="Q2145" s="1">
        <v>0</v>
      </c>
      <c r="R2145" s="1">
        <v>18</v>
      </c>
      <c r="S2145" s="13">
        <v>1</v>
      </c>
    </row>
    <row r="2146" spans="4:19" x14ac:dyDescent="0.2">
      <c r="D2146" s="104"/>
      <c r="E2146" s="5" t="s">
        <v>46</v>
      </c>
      <c r="F2146" s="6"/>
      <c r="G2146" s="7">
        <v>24</v>
      </c>
      <c r="H2146" s="8">
        <v>5</v>
      </c>
      <c r="I2146" s="1">
        <v>0</v>
      </c>
      <c r="J2146" s="1">
        <v>1</v>
      </c>
      <c r="K2146" s="1">
        <v>1</v>
      </c>
      <c r="L2146" s="1">
        <v>0</v>
      </c>
      <c r="M2146" s="1">
        <v>0</v>
      </c>
      <c r="N2146" s="1">
        <v>2</v>
      </c>
      <c r="O2146" s="1">
        <v>2</v>
      </c>
      <c r="P2146" s="1">
        <v>2</v>
      </c>
      <c r="Q2146" s="1">
        <v>0</v>
      </c>
      <c r="R2146" s="1">
        <v>16</v>
      </c>
      <c r="S2146" s="13">
        <v>0</v>
      </c>
    </row>
    <row r="2147" spans="4:19" x14ac:dyDescent="0.2">
      <c r="D2147" s="104"/>
      <c r="E2147" s="5" t="s">
        <v>47</v>
      </c>
      <c r="F2147" s="6"/>
      <c r="G2147" s="7">
        <v>22</v>
      </c>
      <c r="H2147" s="8">
        <v>4</v>
      </c>
      <c r="I2147" s="1">
        <v>3</v>
      </c>
      <c r="J2147" s="1">
        <v>3</v>
      </c>
      <c r="K2147" s="1">
        <v>1</v>
      </c>
      <c r="L2147" s="1">
        <v>0</v>
      </c>
      <c r="M2147" s="1">
        <v>1</v>
      </c>
      <c r="N2147" s="1">
        <v>0</v>
      </c>
      <c r="O2147" s="1">
        <v>2</v>
      </c>
      <c r="P2147" s="1">
        <v>2</v>
      </c>
      <c r="Q2147" s="1">
        <v>0</v>
      </c>
      <c r="R2147" s="1">
        <v>12</v>
      </c>
      <c r="S2147" s="13">
        <v>1</v>
      </c>
    </row>
    <row r="2148" spans="4:19" x14ac:dyDescent="0.2">
      <c r="D2148" s="104"/>
      <c r="E2148" s="5" t="s">
        <v>48</v>
      </c>
      <c r="F2148" s="6"/>
      <c r="G2148" s="7">
        <v>4</v>
      </c>
      <c r="H2148" s="8">
        <v>0</v>
      </c>
      <c r="I2148" s="1">
        <v>0</v>
      </c>
      <c r="J2148" s="1">
        <v>1</v>
      </c>
      <c r="K2148" s="1">
        <v>0</v>
      </c>
      <c r="L2148" s="1">
        <v>0</v>
      </c>
      <c r="M2148" s="1">
        <v>0</v>
      </c>
      <c r="N2148" s="1">
        <v>0</v>
      </c>
      <c r="O2148" s="1">
        <v>0</v>
      </c>
      <c r="P2148" s="1">
        <v>0</v>
      </c>
      <c r="Q2148" s="1">
        <v>1</v>
      </c>
      <c r="R2148" s="1">
        <v>2</v>
      </c>
      <c r="S2148" s="13">
        <v>0</v>
      </c>
    </row>
    <row r="2149" spans="4:19" x14ac:dyDescent="0.2">
      <c r="D2149" s="104"/>
      <c r="E2149" s="5" t="s">
        <v>49</v>
      </c>
      <c r="F2149" s="6"/>
      <c r="G2149" s="7">
        <v>0</v>
      </c>
      <c r="H2149" s="8">
        <v>0</v>
      </c>
      <c r="I2149" s="1">
        <v>0</v>
      </c>
      <c r="J2149" s="1">
        <v>0</v>
      </c>
      <c r="K2149" s="1">
        <v>0</v>
      </c>
      <c r="L2149" s="1">
        <v>0</v>
      </c>
      <c r="M2149" s="1">
        <v>0</v>
      </c>
      <c r="N2149" s="1">
        <v>0</v>
      </c>
      <c r="O2149" s="1">
        <v>0</v>
      </c>
      <c r="P2149" s="1">
        <v>0</v>
      </c>
      <c r="Q2149" s="1">
        <v>0</v>
      </c>
      <c r="R2149" s="1">
        <v>0</v>
      </c>
      <c r="S2149" s="13">
        <v>0</v>
      </c>
    </row>
    <row r="2150" spans="4:19" x14ac:dyDescent="0.2">
      <c r="D2150" s="103" t="s">
        <v>50</v>
      </c>
      <c r="E2150" s="24" t="s">
        <v>35</v>
      </c>
      <c r="F2150" s="22"/>
      <c r="G2150" s="23">
        <v>0</v>
      </c>
      <c r="H2150" s="30">
        <v>0</v>
      </c>
      <c r="I2150" s="4">
        <v>0</v>
      </c>
      <c r="J2150" s="4">
        <v>0</v>
      </c>
      <c r="K2150" s="4">
        <v>0</v>
      </c>
      <c r="L2150" s="4">
        <v>0</v>
      </c>
      <c r="M2150" s="4">
        <v>0</v>
      </c>
      <c r="N2150" s="4">
        <v>0</v>
      </c>
      <c r="O2150" s="4">
        <v>0</v>
      </c>
      <c r="P2150" s="4">
        <v>0</v>
      </c>
      <c r="Q2150" s="4">
        <v>0</v>
      </c>
      <c r="R2150" s="4">
        <v>0</v>
      </c>
      <c r="S2150" s="34">
        <v>0</v>
      </c>
    </row>
    <row r="2151" spans="4:19" x14ac:dyDescent="0.2">
      <c r="D2151" s="104"/>
      <c r="E2151" s="5" t="s">
        <v>36</v>
      </c>
      <c r="F2151" s="6"/>
      <c r="G2151" s="7">
        <v>0</v>
      </c>
      <c r="H2151" s="8">
        <v>0</v>
      </c>
      <c r="I2151" s="1">
        <v>0</v>
      </c>
      <c r="J2151" s="1">
        <v>0</v>
      </c>
      <c r="K2151" s="1">
        <v>0</v>
      </c>
      <c r="L2151" s="1">
        <v>0</v>
      </c>
      <c r="M2151" s="1">
        <v>0</v>
      </c>
      <c r="N2151" s="1">
        <v>0</v>
      </c>
      <c r="O2151" s="1">
        <v>0</v>
      </c>
      <c r="P2151" s="1">
        <v>0</v>
      </c>
      <c r="Q2151" s="1">
        <v>0</v>
      </c>
      <c r="R2151" s="1">
        <v>0</v>
      </c>
      <c r="S2151" s="13">
        <v>0</v>
      </c>
    </row>
    <row r="2152" spans="4:19" x14ac:dyDescent="0.2">
      <c r="D2152" s="104"/>
      <c r="E2152" s="5" t="s">
        <v>37</v>
      </c>
      <c r="F2152" s="6"/>
      <c r="G2152" s="7">
        <v>2</v>
      </c>
      <c r="H2152" s="8">
        <v>1</v>
      </c>
      <c r="I2152" s="1">
        <v>0</v>
      </c>
      <c r="J2152" s="1">
        <v>1</v>
      </c>
      <c r="K2152" s="1">
        <v>0</v>
      </c>
      <c r="L2152" s="1">
        <v>0</v>
      </c>
      <c r="M2152" s="1">
        <v>0</v>
      </c>
      <c r="N2152" s="1">
        <v>1</v>
      </c>
      <c r="O2152" s="1">
        <v>0</v>
      </c>
      <c r="P2152" s="1">
        <v>1</v>
      </c>
      <c r="Q2152" s="1">
        <v>0</v>
      </c>
      <c r="R2152" s="1">
        <v>0</v>
      </c>
      <c r="S2152" s="13">
        <v>0</v>
      </c>
    </row>
    <row r="2153" spans="4:19" x14ac:dyDescent="0.2">
      <c r="D2153" s="104"/>
      <c r="E2153" s="5" t="s">
        <v>38</v>
      </c>
      <c r="F2153" s="6"/>
      <c r="G2153" s="7">
        <v>6</v>
      </c>
      <c r="H2153" s="8">
        <v>4</v>
      </c>
      <c r="I2153" s="1">
        <v>3</v>
      </c>
      <c r="J2153" s="1">
        <v>0</v>
      </c>
      <c r="K2153" s="1">
        <v>2</v>
      </c>
      <c r="L2153" s="1">
        <v>0</v>
      </c>
      <c r="M2153" s="1">
        <v>0</v>
      </c>
      <c r="N2153" s="1">
        <v>1</v>
      </c>
      <c r="O2153" s="1">
        <v>1</v>
      </c>
      <c r="P2153" s="1">
        <v>2</v>
      </c>
      <c r="Q2153" s="1">
        <v>0</v>
      </c>
      <c r="R2153" s="1">
        <v>2</v>
      </c>
      <c r="S2153" s="13">
        <v>0</v>
      </c>
    </row>
    <row r="2154" spans="4:19" x14ac:dyDescent="0.2">
      <c r="D2154" s="104"/>
      <c r="E2154" s="5" t="s">
        <v>39</v>
      </c>
      <c r="F2154" s="6"/>
      <c r="G2154" s="7">
        <v>9</v>
      </c>
      <c r="H2154" s="8">
        <v>2</v>
      </c>
      <c r="I2154" s="1">
        <v>4</v>
      </c>
      <c r="J2154" s="1">
        <v>1</v>
      </c>
      <c r="K2154" s="1">
        <v>0</v>
      </c>
      <c r="L2154" s="1">
        <v>1</v>
      </c>
      <c r="M2154" s="1">
        <v>0</v>
      </c>
      <c r="N2154" s="1">
        <v>0</v>
      </c>
      <c r="O2154" s="1">
        <v>1</v>
      </c>
      <c r="P2154" s="1">
        <v>2</v>
      </c>
      <c r="Q2154" s="1">
        <v>0</v>
      </c>
      <c r="R2154" s="1">
        <v>3</v>
      </c>
      <c r="S2154" s="13">
        <v>0</v>
      </c>
    </row>
    <row r="2155" spans="4:19" x14ac:dyDescent="0.2">
      <c r="D2155" s="104"/>
      <c r="E2155" s="5" t="s">
        <v>40</v>
      </c>
      <c r="F2155" s="6"/>
      <c r="G2155" s="7">
        <v>11</v>
      </c>
      <c r="H2155" s="8">
        <v>1</v>
      </c>
      <c r="I2155" s="1">
        <v>4</v>
      </c>
      <c r="J2155" s="1">
        <v>2</v>
      </c>
      <c r="K2155" s="1">
        <v>1</v>
      </c>
      <c r="L2155" s="1">
        <v>0</v>
      </c>
      <c r="M2155" s="1">
        <v>0</v>
      </c>
      <c r="N2155" s="1">
        <v>2</v>
      </c>
      <c r="O2155" s="1">
        <v>3</v>
      </c>
      <c r="P2155" s="1">
        <v>1</v>
      </c>
      <c r="Q2155" s="1">
        <v>0</v>
      </c>
      <c r="R2155" s="1">
        <v>2</v>
      </c>
      <c r="S2155" s="13">
        <v>0</v>
      </c>
    </row>
    <row r="2156" spans="4:19" x14ac:dyDescent="0.2">
      <c r="D2156" s="104"/>
      <c r="E2156" s="5" t="s">
        <v>41</v>
      </c>
      <c r="F2156" s="6"/>
      <c r="G2156" s="7">
        <v>12</v>
      </c>
      <c r="H2156" s="8">
        <v>2</v>
      </c>
      <c r="I2156" s="1">
        <v>4</v>
      </c>
      <c r="J2156" s="1">
        <v>4</v>
      </c>
      <c r="K2156" s="1">
        <v>1</v>
      </c>
      <c r="L2156" s="1">
        <v>1</v>
      </c>
      <c r="M2156" s="1">
        <v>1</v>
      </c>
      <c r="N2156" s="1">
        <v>1</v>
      </c>
      <c r="O2156" s="1">
        <v>0</v>
      </c>
      <c r="P2156" s="1">
        <v>1</v>
      </c>
      <c r="Q2156" s="1">
        <v>0</v>
      </c>
      <c r="R2156" s="1">
        <v>5</v>
      </c>
      <c r="S2156" s="13">
        <v>0</v>
      </c>
    </row>
    <row r="2157" spans="4:19" x14ac:dyDescent="0.2">
      <c r="D2157" s="104"/>
      <c r="E2157" s="5" t="s">
        <v>42</v>
      </c>
      <c r="F2157" s="6"/>
      <c r="G2157" s="7">
        <v>25</v>
      </c>
      <c r="H2157" s="8">
        <v>5</v>
      </c>
      <c r="I2157" s="1">
        <v>4</v>
      </c>
      <c r="J2157" s="1">
        <v>2</v>
      </c>
      <c r="K2157" s="1">
        <v>0</v>
      </c>
      <c r="L2157" s="1">
        <v>0</v>
      </c>
      <c r="M2157" s="1">
        <v>1</v>
      </c>
      <c r="N2157" s="1">
        <v>1</v>
      </c>
      <c r="O2157" s="1">
        <v>3</v>
      </c>
      <c r="P2157" s="1">
        <v>5</v>
      </c>
      <c r="Q2157" s="1">
        <v>0</v>
      </c>
      <c r="R2157" s="1">
        <v>13</v>
      </c>
      <c r="S2157" s="13">
        <v>0</v>
      </c>
    </row>
    <row r="2158" spans="4:19" x14ac:dyDescent="0.2">
      <c r="D2158" s="104"/>
      <c r="E2158" s="5" t="s">
        <v>43</v>
      </c>
      <c r="F2158" s="6"/>
      <c r="G2158" s="7">
        <v>29</v>
      </c>
      <c r="H2158" s="8">
        <v>6</v>
      </c>
      <c r="I2158" s="1">
        <v>8</v>
      </c>
      <c r="J2158" s="1">
        <v>6</v>
      </c>
      <c r="K2158" s="1">
        <v>1</v>
      </c>
      <c r="L2158" s="1">
        <v>0</v>
      </c>
      <c r="M2158" s="1">
        <v>1</v>
      </c>
      <c r="N2158" s="1">
        <v>3</v>
      </c>
      <c r="O2158" s="1">
        <v>3</v>
      </c>
      <c r="P2158" s="1">
        <v>3</v>
      </c>
      <c r="Q2158" s="1">
        <v>0</v>
      </c>
      <c r="R2158" s="1">
        <v>16</v>
      </c>
      <c r="S2158" s="13">
        <v>1</v>
      </c>
    </row>
    <row r="2159" spans="4:19" x14ac:dyDescent="0.2">
      <c r="D2159" s="104"/>
      <c r="E2159" s="5" t="s">
        <v>44</v>
      </c>
      <c r="F2159" s="6"/>
      <c r="G2159" s="7">
        <v>28</v>
      </c>
      <c r="H2159" s="8">
        <v>2</v>
      </c>
      <c r="I2159" s="1">
        <v>1</v>
      </c>
      <c r="J2159" s="1">
        <v>4</v>
      </c>
      <c r="K2159" s="1">
        <v>2</v>
      </c>
      <c r="L2159" s="1">
        <v>0</v>
      </c>
      <c r="M2159" s="1">
        <v>2</v>
      </c>
      <c r="N2159" s="1">
        <v>4</v>
      </c>
      <c r="O2159" s="1">
        <v>1</v>
      </c>
      <c r="P2159" s="1">
        <v>5</v>
      </c>
      <c r="Q2159" s="1">
        <v>0</v>
      </c>
      <c r="R2159" s="1">
        <v>18</v>
      </c>
      <c r="S2159" s="13">
        <v>1</v>
      </c>
    </row>
    <row r="2160" spans="4:19" x14ac:dyDescent="0.2">
      <c r="D2160" s="104"/>
      <c r="E2160" s="5" t="s">
        <v>45</v>
      </c>
      <c r="F2160" s="6"/>
      <c r="G2160" s="7">
        <v>25</v>
      </c>
      <c r="H2160" s="8">
        <v>1</v>
      </c>
      <c r="I2160" s="1">
        <v>3</v>
      </c>
      <c r="J2160" s="1">
        <v>3</v>
      </c>
      <c r="K2160" s="1">
        <v>2</v>
      </c>
      <c r="L2160" s="1">
        <v>0</v>
      </c>
      <c r="M2160" s="1">
        <v>0</v>
      </c>
      <c r="N2160" s="1">
        <v>2</v>
      </c>
      <c r="O2160" s="1">
        <v>4</v>
      </c>
      <c r="P2160" s="1">
        <v>5</v>
      </c>
      <c r="Q2160" s="1">
        <v>1</v>
      </c>
      <c r="R2160" s="1">
        <v>15</v>
      </c>
      <c r="S2160" s="13">
        <v>0</v>
      </c>
    </row>
    <row r="2161" spans="2:19" x14ac:dyDescent="0.2">
      <c r="D2161" s="104"/>
      <c r="E2161" s="5" t="s">
        <v>46</v>
      </c>
      <c r="F2161" s="6"/>
      <c r="G2161" s="7">
        <v>16</v>
      </c>
      <c r="H2161" s="8">
        <v>4</v>
      </c>
      <c r="I2161" s="1">
        <v>0</v>
      </c>
      <c r="J2161" s="1">
        <v>2</v>
      </c>
      <c r="K2161" s="1">
        <v>1</v>
      </c>
      <c r="L2161" s="1">
        <v>1</v>
      </c>
      <c r="M2161" s="1">
        <v>0</v>
      </c>
      <c r="N2161" s="1">
        <v>2</v>
      </c>
      <c r="O2161" s="1">
        <v>1</v>
      </c>
      <c r="P2161" s="1">
        <v>3</v>
      </c>
      <c r="Q2161" s="1">
        <v>0</v>
      </c>
      <c r="R2161" s="1">
        <v>10</v>
      </c>
      <c r="S2161" s="13">
        <v>0</v>
      </c>
    </row>
    <row r="2162" spans="2:19" x14ac:dyDescent="0.2">
      <c r="D2162" s="104"/>
      <c r="E2162" s="5" t="s">
        <v>47</v>
      </c>
      <c r="F2162" s="6"/>
      <c r="G2162" s="7">
        <v>29</v>
      </c>
      <c r="H2162" s="8">
        <v>4</v>
      </c>
      <c r="I2162" s="1">
        <v>0</v>
      </c>
      <c r="J2162" s="1">
        <v>2</v>
      </c>
      <c r="K2162" s="1">
        <v>1</v>
      </c>
      <c r="L2162" s="1">
        <v>0</v>
      </c>
      <c r="M2162" s="1">
        <v>0</v>
      </c>
      <c r="N2162" s="1">
        <v>0</v>
      </c>
      <c r="O2162" s="1">
        <v>2</v>
      </c>
      <c r="P2162" s="1">
        <v>0</v>
      </c>
      <c r="Q2162" s="1">
        <v>1</v>
      </c>
      <c r="R2162" s="1">
        <v>22</v>
      </c>
      <c r="S2162" s="13">
        <v>0</v>
      </c>
    </row>
    <row r="2163" spans="2:19" x14ac:dyDescent="0.2">
      <c r="D2163" s="104"/>
      <c r="E2163" s="5" t="s">
        <v>48</v>
      </c>
      <c r="F2163" s="6"/>
      <c r="G2163" s="7">
        <v>11</v>
      </c>
      <c r="H2163" s="8">
        <v>0</v>
      </c>
      <c r="I2163" s="1">
        <v>0</v>
      </c>
      <c r="J2163" s="1">
        <v>1</v>
      </c>
      <c r="K2163" s="1">
        <v>0</v>
      </c>
      <c r="L2163" s="1">
        <v>0</v>
      </c>
      <c r="M2163" s="1">
        <v>0</v>
      </c>
      <c r="N2163" s="1">
        <v>0</v>
      </c>
      <c r="O2163" s="1">
        <v>0</v>
      </c>
      <c r="P2163" s="1">
        <v>0</v>
      </c>
      <c r="Q2163" s="1">
        <v>0</v>
      </c>
      <c r="R2163" s="1">
        <v>9</v>
      </c>
      <c r="S2163" s="13">
        <v>1</v>
      </c>
    </row>
    <row r="2164" spans="2:19" x14ac:dyDescent="0.2">
      <c r="D2164" s="105"/>
      <c r="E2164" s="55" t="s">
        <v>49</v>
      </c>
      <c r="F2164" s="58"/>
      <c r="G2164" s="53">
        <v>3</v>
      </c>
      <c r="H2164" s="66">
        <v>1</v>
      </c>
      <c r="I2164" s="26">
        <v>0</v>
      </c>
      <c r="J2164" s="26">
        <v>0</v>
      </c>
      <c r="K2164" s="26">
        <v>0</v>
      </c>
      <c r="L2164" s="26">
        <v>0</v>
      </c>
      <c r="M2164" s="26">
        <v>0</v>
      </c>
      <c r="N2164" s="26">
        <v>0</v>
      </c>
      <c r="O2164" s="26">
        <v>0</v>
      </c>
      <c r="P2164" s="26">
        <v>0</v>
      </c>
      <c r="Q2164" s="26">
        <v>0</v>
      </c>
      <c r="R2164" s="26">
        <v>2</v>
      </c>
      <c r="S2164" s="70">
        <v>0</v>
      </c>
    </row>
    <row r="2166" spans="2:19" x14ac:dyDescent="0.2">
      <c r="B2166" s="47" t="str">
        <f xml:space="preserve"> HYPERLINK("#'目次'!B54", "[48]")</f>
        <v>[48]</v>
      </c>
      <c r="C2166" s="31" t="s">
        <v>458</v>
      </c>
    </row>
    <row r="2169" spans="2:19" x14ac:dyDescent="0.2">
      <c r="C2169" s="31" t="s">
        <v>13</v>
      </c>
    </row>
    <row r="2170" spans="2:19" ht="48" x14ac:dyDescent="0.2">
      <c r="D2170" s="99"/>
      <c r="E2170" s="100"/>
      <c r="F2170" s="100"/>
      <c r="G2170" s="41" t="s">
        <v>14</v>
      </c>
      <c r="H2170" s="42" t="s">
        <v>459</v>
      </c>
      <c r="I2170" s="16" t="s">
        <v>460</v>
      </c>
      <c r="J2170" s="16" t="s">
        <v>461</v>
      </c>
      <c r="K2170" s="16" t="s">
        <v>462</v>
      </c>
      <c r="L2170" s="16" t="s">
        <v>463</v>
      </c>
      <c r="M2170" s="16" t="s">
        <v>464</v>
      </c>
      <c r="N2170" s="16" t="s">
        <v>376</v>
      </c>
      <c r="O2170" s="46" t="s">
        <v>24</v>
      </c>
    </row>
    <row r="2171" spans="2:19" x14ac:dyDescent="0.2">
      <c r="D2171" s="101"/>
      <c r="E2171" s="102"/>
      <c r="F2171" s="102"/>
      <c r="G2171" s="44"/>
      <c r="H2171" s="48"/>
      <c r="I2171" s="17"/>
      <c r="J2171" s="17"/>
      <c r="K2171" s="17"/>
      <c r="L2171" s="17"/>
      <c r="M2171" s="17"/>
      <c r="N2171" s="17"/>
      <c r="O2171" s="43"/>
    </row>
    <row r="2172" spans="2:19" x14ac:dyDescent="0.2">
      <c r="D2172" s="52"/>
      <c r="E2172" s="59" t="s">
        <v>14</v>
      </c>
      <c r="F2172" s="54"/>
      <c r="G2172" s="45">
        <v>7000</v>
      </c>
      <c r="H2172" s="20">
        <v>3296</v>
      </c>
      <c r="I2172" s="20">
        <v>3738</v>
      </c>
      <c r="J2172" s="20">
        <v>4473</v>
      </c>
      <c r="K2172" s="20">
        <v>659</v>
      </c>
      <c r="L2172" s="20">
        <v>898</v>
      </c>
      <c r="M2172" s="20">
        <v>1450</v>
      </c>
      <c r="N2172" s="20">
        <v>1844</v>
      </c>
      <c r="O2172" s="61">
        <v>15</v>
      </c>
    </row>
    <row r="2173" spans="2:19" x14ac:dyDescent="0.2">
      <c r="D2173" s="103" t="s">
        <v>25</v>
      </c>
      <c r="E2173" s="24" t="s">
        <v>26</v>
      </c>
      <c r="F2173" s="22"/>
      <c r="G2173" s="23">
        <v>1780</v>
      </c>
      <c r="H2173" s="30">
        <v>686</v>
      </c>
      <c r="I2173" s="4">
        <v>813</v>
      </c>
      <c r="J2173" s="4">
        <v>1055</v>
      </c>
      <c r="K2173" s="4">
        <v>62</v>
      </c>
      <c r="L2173" s="4">
        <v>121</v>
      </c>
      <c r="M2173" s="4">
        <v>261</v>
      </c>
      <c r="N2173" s="4">
        <v>577</v>
      </c>
      <c r="O2173" s="34">
        <v>3</v>
      </c>
    </row>
    <row r="2174" spans="2:19" x14ac:dyDescent="0.2">
      <c r="D2174" s="104"/>
      <c r="E2174" s="5" t="s">
        <v>27</v>
      </c>
      <c r="F2174" s="6"/>
      <c r="G2174" s="7">
        <v>1328</v>
      </c>
      <c r="H2174" s="8">
        <v>527</v>
      </c>
      <c r="I2174" s="1">
        <v>620</v>
      </c>
      <c r="J2174" s="1">
        <v>767</v>
      </c>
      <c r="K2174" s="1">
        <v>53</v>
      </c>
      <c r="L2174" s="1">
        <v>135</v>
      </c>
      <c r="M2174" s="1">
        <v>234</v>
      </c>
      <c r="N2174" s="1">
        <v>418</v>
      </c>
      <c r="O2174" s="13">
        <v>4</v>
      </c>
    </row>
    <row r="2175" spans="2:19" x14ac:dyDescent="0.2">
      <c r="D2175" s="104"/>
      <c r="E2175" s="5" t="s">
        <v>28</v>
      </c>
      <c r="F2175" s="6"/>
      <c r="G2175" s="7">
        <v>1075</v>
      </c>
      <c r="H2175" s="8">
        <v>486</v>
      </c>
      <c r="I2175" s="1">
        <v>565</v>
      </c>
      <c r="J2175" s="1">
        <v>681</v>
      </c>
      <c r="K2175" s="1">
        <v>85</v>
      </c>
      <c r="L2175" s="1">
        <v>122</v>
      </c>
      <c r="M2175" s="1">
        <v>238</v>
      </c>
      <c r="N2175" s="1">
        <v>272</v>
      </c>
      <c r="O2175" s="13">
        <v>4</v>
      </c>
    </row>
    <row r="2176" spans="2:19" x14ac:dyDescent="0.2">
      <c r="D2176" s="104"/>
      <c r="E2176" s="5" t="s">
        <v>29</v>
      </c>
      <c r="F2176" s="6"/>
      <c r="G2176" s="7">
        <v>733</v>
      </c>
      <c r="H2176" s="8">
        <v>390</v>
      </c>
      <c r="I2176" s="1">
        <v>433</v>
      </c>
      <c r="J2176" s="1">
        <v>518</v>
      </c>
      <c r="K2176" s="1">
        <v>79</v>
      </c>
      <c r="L2176" s="1">
        <v>125</v>
      </c>
      <c r="M2176" s="1">
        <v>170</v>
      </c>
      <c r="N2176" s="1">
        <v>154</v>
      </c>
      <c r="O2176" s="13">
        <v>2</v>
      </c>
    </row>
    <row r="2177" spans="4:15" x14ac:dyDescent="0.2">
      <c r="D2177" s="104"/>
      <c r="E2177" s="5" t="s">
        <v>30</v>
      </c>
      <c r="F2177" s="6"/>
      <c r="G2177" s="7">
        <v>619</v>
      </c>
      <c r="H2177" s="8">
        <v>351</v>
      </c>
      <c r="I2177" s="1">
        <v>381</v>
      </c>
      <c r="J2177" s="1">
        <v>437</v>
      </c>
      <c r="K2177" s="1">
        <v>96</v>
      </c>
      <c r="L2177" s="1">
        <v>108</v>
      </c>
      <c r="M2177" s="1">
        <v>145</v>
      </c>
      <c r="N2177" s="1">
        <v>121</v>
      </c>
      <c r="O2177" s="13">
        <v>0</v>
      </c>
    </row>
    <row r="2178" spans="4:15" x14ac:dyDescent="0.2">
      <c r="D2178" s="104"/>
      <c r="E2178" s="5" t="s">
        <v>31</v>
      </c>
      <c r="F2178" s="6"/>
      <c r="G2178" s="7">
        <v>559</v>
      </c>
      <c r="H2178" s="8">
        <v>367</v>
      </c>
      <c r="I2178" s="1">
        <v>396</v>
      </c>
      <c r="J2178" s="1">
        <v>441</v>
      </c>
      <c r="K2178" s="1">
        <v>126</v>
      </c>
      <c r="L2178" s="1">
        <v>124</v>
      </c>
      <c r="M2178" s="1">
        <v>160</v>
      </c>
      <c r="N2178" s="1">
        <v>65</v>
      </c>
      <c r="O2178" s="13">
        <v>0</v>
      </c>
    </row>
    <row r="2179" spans="4:15" x14ac:dyDescent="0.2">
      <c r="D2179" s="104"/>
      <c r="E2179" s="5" t="s">
        <v>32</v>
      </c>
      <c r="F2179" s="6"/>
      <c r="G2179" s="7">
        <v>284</v>
      </c>
      <c r="H2179" s="8">
        <v>210</v>
      </c>
      <c r="I2179" s="1">
        <v>219</v>
      </c>
      <c r="J2179" s="1">
        <v>234</v>
      </c>
      <c r="K2179" s="1">
        <v>80</v>
      </c>
      <c r="L2179" s="1">
        <v>71</v>
      </c>
      <c r="M2179" s="1">
        <v>110</v>
      </c>
      <c r="N2179" s="1">
        <v>30</v>
      </c>
      <c r="O2179" s="13">
        <v>0</v>
      </c>
    </row>
    <row r="2180" spans="4:15" x14ac:dyDescent="0.2">
      <c r="D2180" s="104"/>
      <c r="E2180" s="5" t="s">
        <v>33</v>
      </c>
      <c r="F2180" s="6"/>
      <c r="G2180" s="7">
        <v>104</v>
      </c>
      <c r="H2180" s="8">
        <v>81</v>
      </c>
      <c r="I2180" s="1">
        <v>87</v>
      </c>
      <c r="J2180" s="1">
        <v>90</v>
      </c>
      <c r="K2180" s="1">
        <v>46</v>
      </c>
      <c r="L2180" s="1">
        <v>39</v>
      </c>
      <c r="M2180" s="1">
        <v>51</v>
      </c>
      <c r="N2180" s="1">
        <v>7</v>
      </c>
      <c r="O2180" s="13">
        <v>1</v>
      </c>
    </row>
    <row r="2181" spans="4:15" x14ac:dyDescent="0.2">
      <c r="D2181" s="103" t="s">
        <v>34</v>
      </c>
      <c r="E2181" s="24" t="s">
        <v>35</v>
      </c>
      <c r="F2181" s="22"/>
      <c r="G2181" s="23">
        <v>206</v>
      </c>
      <c r="H2181" s="30">
        <v>83</v>
      </c>
      <c r="I2181" s="4">
        <v>87</v>
      </c>
      <c r="J2181" s="4">
        <v>113</v>
      </c>
      <c r="K2181" s="4">
        <v>11</v>
      </c>
      <c r="L2181" s="4">
        <v>18</v>
      </c>
      <c r="M2181" s="4">
        <v>18</v>
      </c>
      <c r="N2181" s="4">
        <v>79</v>
      </c>
      <c r="O2181" s="34">
        <v>0</v>
      </c>
    </row>
    <row r="2182" spans="4:15" x14ac:dyDescent="0.2">
      <c r="D2182" s="104"/>
      <c r="E2182" s="5" t="s">
        <v>36</v>
      </c>
      <c r="F2182" s="6"/>
      <c r="G2182" s="7">
        <v>218</v>
      </c>
      <c r="H2182" s="8">
        <v>99</v>
      </c>
      <c r="I2182" s="1">
        <v>106</v>
      </c>
      <c r="J2182" s="1">
        <v>137</v>
      </c>
      <c r="K2182" s="1">
        <v>25</v>
      </c>
      <c r="L2182" s="1">
        <v>28</v>
      </c>
      <c r="M2182" s="1">
        <v>24</v>
      </c>
      <c r="N2182" s="1">
        <v>63</v>
      </c>
      <c r="O2182" s="13">
        <v>0</v>
      </c>
    </row>
    <row r="2183" spans="4:15" x14ac:dyDescent="0.2">
      <c r="D2183" s="104"/>
      <c r="E2183" s="5" t="s">
        <v>37</v>
      </c>
      <c r="F2183" s="6"/>
      <c r="G2183" s="7">
        <v>218</v>
      </c>
      <c r="H2183" s="8">
        <v>117</v>
      </c>
      <c r="I2183" s="1">
        <v>122</v>
      </c>
      <c r="J2183" s="1">
        <v>143</v>
      </c>
      <c r="K2183" s="1">
        <v>28</v>
      </c>
      <c r="L2183" s="1">
        <v>34</v>
      </c>
      <c r="M2183" s="1">
        <v>44</v>
      </c>
      <c r="N2183" s="1">
        <v>54</v>
      </c>
      <c r="O2183" s="13">
        <v>0</v>
      </c>
    </row>
    <row r="2184" spans="4:15" x14ac:dyDescent="0.2">
      <c r="D2184" s="104"/>
      <c r="E2184" s="5" t="s">
        <v>38</v>
      </c>
      <c r="F2184" s="6"/>
      <c r="G2184" s="7">
        <v>313</v>
      </c>
      <c r="H2184" s="8">
        <v>181</v>
      </c>
      <c r="I2184" s="1">
        <v>192</v>
      </c>
      <c r="J2184" s="1">
        <v>211</v>
      </c>
      <c r="K2184" s="1">
        <v>55</v>
      </c>
      <c r="L2184" s="1">
        <v>58</v>
      </c>
      <c r="M2184" s="1">
        <v>63</v>
      </c>
      <c r="N2184" s="1">
        <v>68</v>
      </c>
      <c r="O2184" s="13">
        <v>0</v>
      </c>
    </row>
    <row r="2185" spans="4:15" x14ac:dyDescent="0.2">
      <c r="D2185" s="104"/>
      <c r="E2185" s="5" t="s">
        <v>39</v>
      </c>
      <c r="F2185" s="6"/>
      <c r="G2185" s="7">
        <v>306</v>
      </c>
      <c r="H2185" s="8">
        <v>179</v>
      </c>
      <c r="I2185" s="1">
        <v>187</v>
      </c>
      <c r="J2185" s="1">
        <v>221</v>
      </c>
      <c r="K2185" s="1">
        <v>56</v>
      </c>
      <c r="L2185" s="1">
        <v>48</v>
      </c>
      <c r="M2185" s="1">
        <v>67</v>
      </c>
      <c r="N2185" s="1">
        <v>57</v>
      </c>
      <c r="O2185" s="13">
        <v>0</v>
      </c>
    </row>
    <row r="2186" spans="4:15" x14ac:dyDescent="0.2">
      <c r="D2186" s="104"/>
      <c r="E2186" s="5" t="s">
        <v>40</v>
      </c>
      <c r="F2186" s="6"/>
      <c r="G2186" s="7">
        <v>323</v>
      </c>
      <c r="H2186" s="8">
        <v>196</v>
      </c>
      <c r="I2186" s="1">
        <v>222</v>
      </c>
      <c r="J2186" s="1">
        <v>239</v>
      </c>
      <c r="K2186" s="1">
        <v>60</v>
      </c>
      <c r="L2186" s="1">
        <v>71</v>
      </c>
      <c r="M2186" s="1">
        <v>87</v>
      </c>
      <c r="N2186" s="1">
        <v>57</v>
      </c>
      <c r="O2186" s="13">
        <v>0</v>
      </c>
    </row>
    <row r="2187" spans="4:15" x14ac:dyDescent="0.2">
      <c r="D2187" s="104"/>
      <c r="E2187" s="5" t="s">
        <v>41</v>
      </c>
      <c r="F2187" s="6"/>
      <c r="G2187" s="7">
        <v>260</v>
      </c>
      <c r="H2187" s="8">
        <v>173</v>
      </c>
      <c r="I2187" s="1">
        <v>184</v>
      </c>
      <c r="J2187" s="1">
        <v>200</v>
      </c>
      <c r="K2187" s="1">
        <v>46</v>
      </c>
      <c r="L2187" s="1">
        <v>50</v>
      </c>
      <c r="M2187" s="1">
        <v>77</v>
      </c>
      <c r="N2187" s="1">
        <v>38</v>
      </c>
      <c r="O2187" s="13">
        <v>1</v>
      </c>
    </row>
    <row r="2188" spans="4:15" x14ac:dyDescent="0.2">
      <c r="D2188" s="104"/>
      <c r="E2188" s="5" t="s">
        <v>42</v>
      </c>
      <c r="F2188" s="6"/>
      <c r="G2188" s="7">
        <v>258</v>
      </c>
      <c r="H2188" s="8">
        <v>162</v>
      </c>
      <c r="I2188" s="1">
        <v>187</v>
      </c>
      <c r="J2188" s="1">
        <v>186</v>
      </c>
      <c r="K2188" s="1">
        <v>51</v>
      </c>
      <c r="L2188" s="1">
        <v>52</v>
      </c>
      <c r="M2188" s="1">
        <v>83</v>
      </c>
      <c r="N2188" s="1">
        <v>43</v>
      </c>
      <c r="O2188" s="13">
        <v>0</v>
      </c>
    </row>
    <row r="2189" spans="4:15" x14ac:dyDescent="0.2">
      <c r="D2189" s="104"/>
      <c r="E2189" s="5" t="s">
        <v>43</v>
      </c>
      <c r="F2189" s="6"/>
      <c r="G2189" s="7">
        <v>258</v>
      </c>
      <c r="H2189" s="8">
        <v>162</v>
      </c>
      <c r="I2189" s="1">
        <v>186</v>
      </c>
      <c r="J2189" s="1">
        <v>195</v>
      </c>
      <c r="K2189" s="1">
        <v>44</v>
      </c>
      <c r="L2189" s="1">
        <v>56</v>
      </c>
      <c r="M2189" s="1">
        <v>90</v>
      </c>
      <c r="N2189" s="1">
        <v>36</v>
      </c>
      <c r="O2189" s="13">
        <v>1</v>
      </c>
    </row>
    <row r="2190" spans="4:15" x14ac:dyDescent="0.2">
      <c r="D2190" s="104"/>
      <c r="E2190" s="5" t="s">
        <v>44</v>
      </c>
      <c r="F2190" s="6"/>
      <c r="G2190" s="7">
        <v>336</v>
      </c>
      <c r="H2190" s="8">
        <v>216</v>
      </c>
      <c r="I2190" s="1">
        <v>217</v>
      </c>
      <c r="J2190" s="1">
        <v>250</v>
      </c>
      <c r="K2190" s="1">
        <v>67</v>
      </c>
      <c r="L2190" s="1">
        <v>72</v>
      </c>
      <c r="M2190" s="1">
        <v>122</v>
      </c>
      <c r="N2190" s="1">
        <v>56</v>
      </c>
      <c r="O2190" s="13">
        <v>0</v>
      </c>
    </row>
    <row r="2191" spans="4:15" x14ac:dyDescent="0.2">
      <c r="D2191" s="104"/>
      <c r="E2191" s="5" t="s">
        <v>45</v>
      </c>
      <c r="F2191" s="6"/>
      <c r="G2191" s="7">
        <v>259</v>
      </c>
      <c r="H2191" s="8">
        <v>145</v>
      </c>
      <c r="I2191" s="1">
        <v>174</v>
      </c>
      <c r="J2191" s="1">
        <v>181</v>
      </c>
      <c r="K2191" s="1">
        <v>38</v>
      </c>
      <c r="L2191" s="1">
        <v>46</v>
      </c>
      <c r="M2191" s="1">
        <v>92</v>
      </c>
      <c r="N2191" s="1">
        <v>46</v>
      </c>
      <c r="O2191" s="13">
        <v>2</v>
      </c>
    </row>
    <row r="2192" spans="4:15" x14ac:dyDescent="0.2">
      <c r="D2192" s="104"/>
      <c r="E2192" s="5" t="s">
        <v>46</v>
      </c>
      <c r="F2192" s="6"/>
      <c r="G2192" s="7">
        <v>171</v>
      </c>
      <c r="H2192" s="8">
        <v>102</v>
      </c>
      <c r="I2192" s="1">
        <v>110</v>
      </c>
      <c r="J2192" s="1">
        <v>119</v>
      </c>
      <c r="K2192" s="1">
        <v>26</v>
      </c>
      <c r="L2192" s="1">
        <v>27</v>
      </c>
      <c r="M2192" s="1">
        <v>72</v>
      </c>
      <c r="N2192" s="1">
        <v>26</v>
      </c>
      <c r="O2192" s="13">
        <v>1</v>
      </c>
    </row>
    <row r="2193" spans="4:15" x14ac:dyDescent="0.2">
      <c r="D2193" s="104"/>
      <c r="E2193" s="5" t="s">
        <v>47</v>
      </c>
      <c r="F2193" s="6"/>
      <c r="G2193" s="7">
        <v>158</v>
      </c>
      <c r="H2193" s="8">
        <v>81</v>
      </c>
      <c r="I2193" s="1">
        <v>76</v>
      </c>
      <c r="J2193" s="1">
        <v>95</v>
      </c>
      <c r="K2193" s="1">
        <v>12</v>
      </c>
      <c r="L2193" s="1">
        <v>20</v>
      </c>
      <c r="M2193" s="1">
        <v>40</v>
      </c>
      <c r="N2193" s="1">
        <v>39</v>
      </c>
      <c r="O2193" s="13">
        <v>3</v>
      </c>
    </row>
    <row r="2194" spans="4:15" x14ac:dyDescent="0.2">
      <c r="D2194" s="104"/>
      <c r="E2194" s="5" t="s">
        <v>48</v>
      </c>
      <c r="F2194" s="6"/>
      <c r="G2194" s="7">
        <v>62</v>
      </c>
      <c r="H2194" s="8">
        <v>22</v>
      </c>
      <c r="I2194" s="1">
        <v>26</v>
      </c>
      <c r="J2194" s="1">
        <v>29</v>
      </c>
      <c r="K2194" s="1">
        <v>4</v>
      </c>
      <c r="L2194" s="1">
        <v>4</v>
      </c>
      <c r="M2194" s="1">
        <v>13</v>
      </c>
      <c r="N2194" s="1">
        <v>24</v>
      </c>
      <c r="O2194" s="13">
        <v>0</v>
      </c>
    </row>
    <row r="2195" spans="4:15" x14ac:dyDescent="0.2">
      <c r="D2195" s="104"/>
      <c r="E2195" s="5" t="s">
        <v>49</v>
      </c>
      <c r="F2195" s="6"/>
      <c r="G2195" s="7">
        <v>13</v>
      </c>
      <c r="H2195" s="8">
        <v>5</v>
      </c>
      <c r="I2195" s="1">
        <v>3</v>
      </c>
      <c r="J2195" s="1">
        <v>4</v>
      </c>
      <c r="K2195" s="1">
        <v>0</v>
      </c>
      <c r="L2195" s="1">
        <v>0</v>
      </c>
      <c r="M2195" s="1">
        <v>1</v>
      </c>
      <c r="N2195" s="1">
        <v>7</v>
      </c>
      <c r="O2195" s="13">
        <v>0</v>
      </c>
    </row>
    <row r="2196" spans="4:15" x14ac:dyDescent="0.2">
      <c r="D2196" s="103" t="s">
        <v>50</v>
      </c>
      <c r="E2196" s="24" t="s">
        <v>35</v>
      </c>
      <c r="F2196" s="22"/>
      <c r="G2196" s="23">
        <v>174</v>
      </c>
      <c r="H2196" s="30">
        <v>49</v>
      </c>
      <c r="I2196" s="4">
        <v>49</v>
      </c>
      <c r="J2196" s="4">
        <v>87</v>
      </c>
      <c r="K2196" s="4">
        <v>1</v>
      </c>
      <c r="L2196" s="4">
        <v>5</v>
      </c>
      <c r="M2196" s="4">
        <v>5</v>
      </c>
      <c r="N2196" s="4">
        <v>73</v>
      </c>
      <c r="O2196" s="34">
        <v>1</v>
      </c>
    </row>
    <row r="2197" spans="4:15" x14ac:dyDescent="0.2">
      <c r="D2197" s="104"/>
      <c r="E2197" s="5" t="s">
        <v>36</v>
      </c>
      <c r="F2197" s="6"/>
      <c r="G2197" s="7">
        <v>233</v>
      </c>
      <c r="H2197" s="8">
        <v>72</v>
      </c>
      <c r="I2197" s="1">
        <v>85</v>
      </c>
      <c r="J2197" s="1">
        <v>115</v>
      </c>
      <c r="K2197" s="1">
        <v>7</v>
      </c>
      <c r="L2197" s="1">
        <v>13</v>
      </c>
      <c r="M2197" s="1">
        <v>15</v>
      </c>
      <c r="N2197" s="1">
        <v>88</v>
      </c>
      <c r="O2197" s="13">
        <v>0</v>
      </c>
    </row>
    <row r="2198" spans="4:15" x14ac:dyDescent="0.2">
      <c r="D2198" s="104"/>
      <c r="E2198" s="5" t="s">
        <v>37</v>
      </c>
      <c r="F2198" s="6"/>
      <c r="G2198" s="7">
        <v>199</v>
      </c>
      <c r="H2198" s="8">
        <v>71</v>
      </c>
      <c r="I2198" s="1">
        <v>85</v>
      </c>
      <c r="J2198" s="1">
        <v>102</v>
      </c>
      <c r="K2198" s="1">
        <v>16</v>
      </c>
      <c r="L2198" s="1">
        <v>17</v>
      </c>
      <c r="M2198" s="1">
        <v>20</v>
      </c>
      <c r="N2198" s="1">
        <v>82</v>
      </c>
      <c r="O2198" s="13">
        <v>0</v>
      </c>
    </row>
    <row r="2199" spans="4:15" x14ac:dyDescent="0.2">
      <c r="D2199" s="104"/>
      <c r="E2199" s="5" t="s">
        <v>38</v>
      </c>
      <c r="F2199" s="6"/>
      <c r="G2199" s="7">
        <v>319</v>
      </c>
      <c r="H2199" s="8">
        <v>146</v>
      </c>
      <c r="I2199" s="1">
        <v>158</v>
      </c>
      <c r="J2199" s="1">
        <v>202</v>
      </c>
      <c r="K2199" s="1">
        <v>15</v>
      </c>
      <c r="L2199" s="1">
        <v>30</v>
      </c>
      <c r="M2199" s="1">
        <v>32</v>
      </c>
      <c r="N2199" s="1">
        <v>80</v>
      </c>
      <c r="O2199" s="13">
        <v>0</v>
      </c>
    </row>
    <row r="2200" spans="4:15" x14ac:dyDescent="0.2">
      <c r="D2200" s="104"/>
      <c r="E2200" s="5" t="s">
        <v>39</v>
      </c>
      <c r="F2200" s="6"/>
      <c r="G2200" s="7">
        <v>269</v>
      </c>
      <c r="H2200" s="8">
        <v>99</v>
      </c>
      <c r="I2200" s="1">
        <v>126</v>
      </c>
      <c r="J2200" s="1">
        <v>177</v>
      </c>
      <c r="K2200" s="1">
        <v>10</v>
      </c>
      <c r="L2200" s="1">
        <v>23</v>
      </c>
      <c r="M2200" s="1">
        <v>23</v>
      </c>
      <c r="N2200" s="1">
        <v>71</v>
      </c>
      <c r="O2200" s="13">
        <v>0</v>
      </c>
    </row>
    <row r="2201" spans="4:15" x14ac:dyDescent="0.2">
      <c r="D2201" s="104"/>
      <c r="E2201" s="5" t="s">
        <v>40</v>
      </c>
      <c r="F2201" s="6"/>
      <c r="G2201" s="7">
        <v>348</v>
      </c>
      <c r="H2201" s="8">
        <v>160</v>
      </c>
      <c r="I2201" s="1">
        <v>197</v>
      </c>
      <c r="J2201" s="1">
        <v>244</v>
      </c>
      <c r="K2201" s="1">
        <v>16</v>
      </c>
      <c r="L2201" s="1">
        <v>39</v>
      </c>
      <c r="M2201" s="1">
        <v>50</v>
      </c>
      <c r="N2201" s="1">
        <v>83</v>
      </c>
      <c r="O2201" s="13">
        <v>0</v>
      </c>
    </row>
    <row r="2202" spans="4:15" x14ac:dyDescent="0.2">
      <c r="D2202" s="104"/>
      <c r="E2202" s="5" t="s">
        <v>41</v>
      </c>
      <c r="F2202" s="6"/>
      <c r="G2202" s="7">
        <v>282</v>
      </c>
      <c r="H2202" s="8">
        <v>127</v>
      </c>
      <c r="I2202" s="1">
        <v>150</v>
      </c>
      <c r="J2202" s="1">
        <v>189</v>
      </c>
      <c r="K2202" s="1">
        <v>13</v>
      </c>
      <c r="L2202" s="1">
        <v>33</v>
      </c>
      <c r="M2202" s="1">
        <v>43</v>
      </c>
      <c r="N2202" s="1">
        <v>66</v>
      </c>
      <c r="O2202" s="13">
        <v>0</v>
      </c>
    </row>
    <row r="2203" spans="4:15" x14ac:dyDescent="0.2">
      <c r="D2203" s="104"/>
      <c r="E2203" s="5" t="s">
        <v>42</v>
      </c>
      <c r="F2203" s="6"/>
      <c r="G2203" s="7">
        <v>242</v>
      </c>
      <c r="H2203" s="8">
        <v>102</v>
      </c>
      <c r="I2203" s="1">
        <v>134</v>
      </c>
      <c r="J2203" s="1">
        <v>168</v>
      </c>
      <c r="K2203" s="1">
        <v>12</v>
      </c>
      <c r="L2203" s="1">
        <v>22</v>
      </c>
      <c r="M2203" s="1">
        <v>49</v>
      </c>
      <c r="N2203" s="1">
        <v>60</v>
      </c>
      <c r="O2203" s="13">
        <v>0</v>
      </c>
    </row>
    <row r="2204" spans="4:15" x14ac:dyDescent="0.2">
      <c r="D2204" s="104"/>
      <c r="E2204" s="5" t="s">
        <v>43</v>
      </c>
      <c r="F2204" s="6"/>
      <c r="G2204" s="7">
        <v>263</v>
      </c>
      <c r="H2204" s="8">
        <v>120</v>
      </c>
      <c r="I2204" s="1">
        <v>149</v>
      </c>
      <c r="J2204" s="1">
        <v>177</v>
      </c>
      <c r="K2204" s="1">
        <v>11</v>
      </c>
      <c r="L2204" s="1">
        <v>29</v>
      </c>
      <c r="M2204" s="1">
        <v>66</v>
      </c>
      <c r="N2204" s="1">
        <v>57</v>
      </c>
      <c r="O2204" s="13">
        <v>0</v>
      </c>
    </row>
    <row r="2205" spans="4:15" x14ac:dyDescent="0.2">
      <c r="D2205" s="104"/>
      <c r="E2205" s="5" t="s">
        <v>44</v>
      </c>
      <c r="F2205" s="6"/>
      <c r="G2205" s="7">
        <v>364</v>
      </c>
      <c r="H2205" s="8">
        <v>155</v>
      </c>
      <c r="I2205" s="1">
        <v>181</v>
      </c>
      <c r="J2205" s="1">
        <v>227</v>
      </c>
      <c r="K2205" s="1">
        <v>10</v>
      </c>
      <c r="L2205" s="1">
        <v>37</v>
      </c>
      <c r="M2205" s="1">
        <v>89</v>
      </c>
      <c r="N2205" s="1">
        <v>101</v>
      </c>
      <c r="O2205" s="13">
        <v>1</v>
      </c>
    </row>
    <row r="2206" spans="4:15" x14ac:dyDescent="0.2">
      <c r="D2206" s="104"/>
      <c r="E2206" s="5" t="s">
        <v>45</v>
      </c>
      <c r="F2206" s="6"/>
      <c r="G2206" s="7">
        <v>324</v>
      </c>
      <c r="H2206" s="8">
        <v>110</v>
      </c>
      <c r="I2206" s="1">
        <v>147</v>
      </c>
      <c r="J2206" s="1">
        <v>184</v>
      </c>
      <c r="K2206" s="1">
        <v>10</v>
      </c>
      <c r="L2206" s="1">
        <v>33</v>
      </c>
      <c r="M2206" s="1">
        <v>82</v>
      </c>
      <c r="N2206" s="1">
        <v>98</v>
      </c>
      <c r="O2206" s="13">
        <v>2</v>
      </c>
    </row>
    <row r="2207" spans="4:15" x14ac:dyDescent="0.2">
      <c r="D2207" s="104"/>
      <c r="E2207" s="5" t="s">
        <v>46</v>
      </c>
      <c r="F2207" s="6"/>
      <c r="G2207" s="7">
        <v>192</v>
      </c>
      <c r="H2207" s="8">
        <v>52</v>
      </c>
      <c r="I2207" s="1">
        <v>57</v>
      </c>
      <c r="J2207" s="1">
        <v>84</v>
      </c>
      <c r="K2207" s="1">
        <v>3</v>
      </c>
      <c r="L2207" s="1">
        <v>10</v>
      </c>
      <c r="M2207" s="1">
        <v>25</v>
      </c>
      <c r="N2207" s="1">
        <v>88</v>
      </c>
      <c r="O2207" s="13">
        <v>2</v>
      </c>
    </row>
    <row r="2208" spans="4:15" x14ac:dyDescent="0.2">
      <c r="D2208" s="104"/>
      <c r="E2208" s="5" t="s">
        <v>47</v>
      </c>
      <c r="F2208" s="6"/>
      <c r="G2208" s="7">
        <v>288</v>
      </c>
      <c r="H2208" s="8">
        <v>75</v>
      </c>
      <c r="I2208" s="1">
        <v>103</v>
      </c>
      <c r="J2208" s="1">
        <v>140</v>
      </c>
      <c r="K2208" s="1">
        <v>10</v>
      </c>
      <c r="L2208" s="1">
        <v>19</v>
      </c>
      <c r="M2208" s="1">
        <v>45</v>
      </c>
      <c r="N2208" s="1">
        <v>123</v>
      </c>
      <c r="O2208" s="13">
        <v>1</v>
      </c>
    </row>
    <row r="2209" spans="2:15" x14ac:dyDescent="0.2">
      <c r="D2209" s="104"/>
      <c r="E2209" s="5" t="s">
        <v>48</v>
      </c>
      <c r="F2209" s="6"/>
      <c r="G2209" s="7">
        <v>114</v>
      </c>
      <c r="H2209" s="8">
        <v>34</v>
      </c>
      <c r="I2209" s="1">
        <v>34</v>
      </c>
      <c r="J2209" s="1">
        <v>48</v>
      </c>
      <c r="K2209" s="1">
        <v>2</v>
      </c>
      <c r="L2209" s="1">
        <v>4</v>
      </c>
      <c r="M2209" s="1">
        <v>12</v>
      </c>
      <c r="N2209" s="1">
        <v>59</v>
      </c>
      <c r="O2209" s="13">
        <v>0</v>
      </c>
    </row>
    <row r="2210" spans="2:15" x14ac:dyDescent="0.2">
      <c r="D2210" s="105"/>
      <c r="E2210" s="55" t="s">
        <v>49</v>
      </c>
      <c r="F2210" s="58"/>
      <c r="G2210" s="53">
        <v>30</v>
      </c>
      <c r="H2210" s="66">
        <v>1</v>
      </c>
      <c r="I2210" s="26">
        <v>4</v>
      </c>
      <c r="J2210" s="26">
        <v>6</v>
      </c>
      <c r="K2210" s="26">
        <v>0</v>
      </c>
      <c r="L2210" s="26">
        <v>0</v>
      </c>
      <c r="M2210" s="26">
        <v>1</v>
      </c>
      <c r="N2210" s="26">
        <v>22</v>
      </c>
      <c r="O2210" s="70">
        <v>0</v>
      </c>
    </row>
    <row r="2212" spans="2:15" x14ac:dyDescent="0.2">
      <c r="B2212" s="47" t="str">
        <f xml:space="preserve"> HYPERLINK("#'目次'!B55", "[49]")</f>
        <v>[49]</v>
      </c>
      <c r="C2212" s="31" t="s">
        <v>467</v>
      </c>
    </row>
    <row r="2215" spans="2:15" x14ac:dyDescent="0.2">
      <c r="C2215" s="31" t="s">
        <v>13</v>
      </c>
    </row>
    <row r="2216" spans="2:15" ht="36" x14ac:dyDescent="0.2">
      <c r="D2216" s="99"/>
      <c r="E2216" s="100"/>
      <c r="F2216" s="100"/>
      <c r="G2216" s="41" t="s">
        <v>14</v>
      </c>
      <c r="H2216" s="42" t="s">
        <v>468</v>
      </c>
      <c r="I2216" s="16" t="s">
        <v>469</v>
      </c>
      <c r="J2216" s="16" t="s">
        <v>470</v>
      </c>
      <c r="K2216" s="46" t="s">
        <v>24</v>
      </c>
    </row>
    <row r="2217" spans="2:15" x14ac:dyDescent="0.2">
      <c r="D2217" s="101"/>
      <c r="E2217" s="102"/>
      <c r="F2217" s="102"/>
      <c r="G2217" s="44"/>
      <c r="H2217" s="48"/>
      <c r="I2217" s="17"/>
      <c r="J2217" s="17"/>
      <c r="K2217" s="43"/>
    </row>
    <row r="2218" spans="2:15" x14ac:dyDescent="0.2">
      <c r="D2218" s="52"/>
      <c r="E2218" s="59" t="s">
        <v>14</v>
      </c>
      <c r="F2218" s="54"/>
      <c r="G2218" s="45">
        <v>7000</v>
      </c>
      <c r="H2218" s="20">
        <v>929</v>
      </c>
      <c r="I2218" s="20">
        <v>461</v>
      </c>
      <c r="J2218" s="20">
        <v>5581</v>
      </c>
      <c r="K2218" s="61">
        <v>29</v>
      </c>
    </row>
    <row r="2219" spans="2:15" x14ac:dyDescent="0.2">
      <c r="D2219" s="103" t="s">
        <v>25</v>
      </c>
      <c r="E2219" s="24" t="s">
        <v>26</v>
      </c>
      <c r="F2219" s="22"/>
      <c r="G2219" s="23">
        <v>1780</v>
      </c>
      <c r="H2219" s="30">
        <v>110</v>
      </c>
      <c r="I2219" s="4">
        <v>90</v>
      </c>
      <c r="J2219" s="4">
        <v>1576</v>
      </c>
      <c r="K2219" s="34">
        <v>4</v>
      </c>
    </row>
    <row r="2220" spans="2:15" x14ac:dyDescent="0.2">
      <c r="D2220" s="104"/>
      <c r="E2220" s="5" t="s">
        <v>27</v>
      </c>
      <c r="F2220" s="6"/>
      <c r="G2220" s="7">
        <v>1328</v>
      </c>
      <c r="H2220" s="8">
        <v>122</v>
      </c>
      <c r="I2220" s="1">
        <v>95</v>
      </c>
      <c r="J2220" s="1">
        <v>1103</v>
      </c>
      <c r="K2220" s="13">
        <v>8</v>
      </c>
    </row>
    <row r="2221" spans="2:15" x14ac:dyDescent="0.2">
      <c r="D2221" s="104"/>
      <c r="E2221" s="5" t="s">
        <v>28</v>
      </c>
      <c r="F2221" s="6"/>
      <c r="G2221" s="7">
        <v>1075</v>
      </c>
      <c r="H2221" s="8">
        <v>138</v>
      </c>
      <c r="I2221" s="1">
        <v>88</v>
      </c>
      <c r="J2221" s="1">
        <v>844</v>
      </c>
      <c r="K2221" s="13">
        <v>5</v>
      </c>
    </row>
    <row r="2222" spans="2:15" x14ac:dyDescent="0.2">
      <c r="D2222" s="104"/>
      <c r="E2222" s="5" t="s">
        <v>29</v>
      </c>
      <c r="F2222" s="6"/>
      <c r="G2222" s="7">
        <v>733</v>
      </c>
      <c r="H2222" s="8">
        <v>111</v>
      </c>
      <c r="I2222" s="1">
        <v>53</v>
      </c>
      <c r="J2222" s="1">
        <v>566</v>
      </c>
      <c r="K2222" s="13">
        <v>3</v>
      </c>
    </row>
    <row r="2223" spans="2:15" x14ac:dyDescent="0.2">
      <c r="D2223" s="104"/>
      <c r="E2223" s="5" t="s">
        <v>30</v>
      </c>
      <c r="F2223" s="6"/>
      <c r="G2223" s="7">
        <v>619</v>
      </c>
      <c r="H2223" s="8">
        <v>113</v>
      </c>
      <c r="I2223" s="1">
        <v>39</v>
      </c>
      <c r="J2223" s="1">
        <v>465</v>
      </c>
      <c r="K2223" s="13">
        <v>2</v>
      </c>
    </row>
    <row r="2224" spans="2:15" x14ac:dyDescent="0.2">
      <c r="D2224" s="104"/>
      <c r="E2224" s="5" t="s">
        <v>31</v>
      </c>
      <c r="F2224" s="6"/>
      <c r="G2224" s="7">
        <v>559</v>
      </c>
      <c r="H2224" s="8">
        <v>140</v>
      </c>
      <c r="I2224" s="1">
        <v>41</v>
      </c>
      <c r="J2224" s="1">
        <v>374</v>
      </c>
      <c r="K2224" s="13">
        <v>4</v>
      </c>
    </row>
    <row r="2225" spans="4:11" x14ac:dyDescent="0.2">
      <c r="D2225" s="104"/>
      <c r="E2225" s="5" t="s">
        <v>32</v>
      </c>
      <c r="F2225" s="6"/>
      <c r="G2225" s="7">
        <v>284</v>
      </c>
      <c r="H2225" s="8">
        <v>99</v>
      </c>
      <c r="I2225" s="1">
        <v>26</v>
      </c>
      <c r="J2225" s="1">
        <v>158</v>
      </c>
      <c r="K2225" s="13">
        <v>1</v>
      </c>
    </row>
    <row r="2226" spans="4:11" x14ac:dyDescent="0.2">
      <c r="D2226" s="104"/>
      <c r="E2226" s="5" t="s">
        <v>33</v>
      </c>
      <c r="F2226" s="6"/>
      <c r="G2226" s="7">
        <v>104</v>
      </c>
      <c r="H2226" s="8">
        <v>50</v>
      </c>
      <c r="I2226" s="1">
        <v>7</v>
      </c>
      <c r="J2226" s="1">
        <v>46</v>
      </c>
      <c r="K2226" s="13">
        <v>1</v>
      </c>
    </row>
    <row r="2227" spans="4:11" x14ac:dyDescent="0.2">
      <c r="D2227" s="103" t="s">
        <v>34</v>
      </c>
      <c r="E2227" s="24" t="s">
        <v>35</v>
      </c>
      <c r="F2227" s="22"/>
      <c r="G2227" s="23">
        <v>206</v>
      </c>
      <c r="H2227" s="30">
        <v>9</v>
      </c>
      <c r="I2227" s="4">
        <v>0</v>
      </c>
      <c r="J2227" s="4">
        <v>195</v>
      </c>
      <c r="K2227" s="34">
        <v>2</v>
      </c>
    </row>
    <row r="2228" spans="4:11" x14ac:dyDescent="0.2">
      <c r="D2228" s="104"/>
      <c r="E2228" s="5" t="s">
        <v>36</v>
      </c>
      <c r="F2228" s="6"/>
      <c r="G2228" s="7">
        <v>218</v>
      </c>
      <c r="H2228" s="8">
        <v>18</v>
      </c>
      <c r="I2228" s="1">
        <v>2</v>
      </c>
      <c r="J2228" s="1">
        <v>197</v>
      </c>
      <c r="K2228" s="13">
        <v>1</v>
      </c>
    </row>
    <row r="2229" spans="4:11" x14ac:dyDescent="0.2">
      <c r="D2229" s="104"/>
      <c r="E2229" s="5" t="s">
        <v>37</v>
      </c>
      <c r="F2229" s="6"/>
      <c r="G2229" s="7">
        <v>218</v>
      </c>
      <c r="H2229" s="8">
        <v>24</v>
      </c>
      <c r="I2229" s="1">
        <v>8</v>
      </c>
      <c r="J2229" s="1">
        <v>184</v>
      </c>
      <c r="K2229" s="13">
        <v>2</v>
      </c>
    </row>
    <row r="2230" spans="4:11" x14ac:dyDescent="0.2">
      <c r="D2230" s="104"/>
      <c r="E2230" s="5" t="s">
        <v>38</v>
      </c>
      <c r="F2230" s="6"/>
      <c r="G2230" s="7">
        <v>313</v>
      </c>
      <c r="H2230" s="8">
        <v>47</v>
      </c>
      <c r="I2230" s="1">
        <v>13</v>
      </c>
      <c r="J2230" s="1">
        <v>252</v>
      </c>
      <c r="K2230" s="13">
        <v>1</v>
      </c>
    </row>
    <row r="2231" spans="4:11" x14ac:dyDescent="0.2">
      <c r="D2231" s="104"/>
      <c r="E2231" s="5" t="s">
        <v>39</v>
      </c>
      <c r="F2231" s="6"/>
      <c r="G2231" s="7">
        <v>306</v>
      </c>
      <c r="H2231" s="8">
        <v>48</v>
      </c>
      <c r="I2231" s="1">
        <v>13</v>
      </c>
      <c r="J2231" s="1">
        <v>240</v>
      </c>
      <c r="K2231" s="13">
        <v>5</v>
      </c>
    </row>
    <row r="2232" spans="4:11" x14ac:dyDescent="0.2">
      <c r="D2232" s="104"/>
      <c r="E2232" s="5" t="s">
        <v>40</v>
      </c>
      <c r="F2232" s="6"/>
      <c r="G2232" s="7">
        <v>323</v>
      </c>
      <c r="H2232" s="8">
        <v>69</v>
      </c>
      <c r="I2232" s="1">
        <v>15</v>
      </c>
      <c r="J2232" s="1">
        <v>239</v>
      </c>
      <c r="K2232" s="13">
        <v>0</v>
      </c>
    </row>
    <row r="2233" spans="4:11" x14ac:dyDescent="0.2">
      <c r="D2233" s="104"/>
      <c r="E2233" s="5" t="s">
        <v>41</v>
      </c>
      <c r="F2233" s="6"/>
      <c r="G2233" s="7">
        <v>260</v>
      </c>
      <c r="H2233" s="8">
        <v>43</v>
      </c>
      <c r="I2233" s="1">
        <v>20</v>
      </c>
      <c r="J2233" s="1">
        <v>197</v>
      </c>
      <c r="K2233" s="13">
        <v>0</v>
      </c>
    </row>
    <row r="2234" spans="4:11" x14ac:dyDescent="0.2">
      <c r="D2234" s="104"/>
      <c r="E2234" s="5" t="s">
        <v>42</v>
      </c>
      <c r="F2234" s="6"/>
      <c r="G2234" s="7">
        <v>258</v>
      </c>
      <c r="H2234" s="8">
        <v>62</v>
      </c>
      <c r="I2234" s="1">
        <v>23</v>
      </c>
      <c r="J2234" s="1">
        <v>172</v>
      </c>
      <c r="K2234" s="13">
        <v>1</v>
      </c>
    </row>
    <row r="2235" spans="4:11" x14ac:dyDescent="0.2">
      <c r="D2235" s="104"/>
      <c r="E2235" s="5" t="s">
        <v>43</v>
      </c>
      <c r="F2235" s="6"/>
      <c r="G2235" s="7">
        <v>258</v>
      </c>
      <c r="H2235" s="8">
        <v>61</v>
      </c>
      <c r="I2235" s="1">
        <v>31</v>
      </c>
      <c r="J2235" s="1">
        <v>164</v>
      </c>
      <c r="K2235" s="13">
        <v>2</v>
      </c>
    </row>
    <row r="2236" spans="4:11" x14ac:dyDescent="0.2">
      <c r="D2236" s="104"/>
      <c r="E2236" s="5" t="s">
        <v>44</v>
      </c>
      <c r="F2236" s="6"/>
      <c r="G2236" s="7">
        <v>336</v>
      </c>
      <c r="H2236" s="8">
        <v>94</v>
      </c>
      <c r="I2236" s="1">
        <v>40</v>
      </c>
      <c r="J2236" s="1">
        <v>201</v>
      </c>
      <c r="K2236" s="13">
        <v>1</v>
      </c>
    </row>
    <row r="2237" spans="4:11" x14ac:dyDescent="0.2">
      <c r="D2237" s="104"/>
      <c r="E2237" s="5" t="s">
        <v>45</v>
      </c>
      <c r="F2237" s="6"/>
      <c r="G2237" s="7">
        <v>259</v>
      </c>
      <c r="H2237" s="8">
        <v>71</v>
      </c>
      <c r="I2237" s="1">
        <v>28</v>
      </c>
      <c r="J2237" s="1">
        <v>157</v>
      </c>
      <c r="K2237" s="13">
        <v>3</v>
      </c>
    </row>
    <row r="2238" spans="4:11" x14ac:dyDescent="0.2">
      <c r="D2238" s="104"/>
      <c r="E2238" s="5" t="s">
        <v>46</v>
      </c>
      <c r="F2238" s="6"/>
      <c r="G2238" s="7">
        <v>171</v>
      </c>
      <c r="H2238" s="8">
        <v>43</v>
      </c>
      <c r="I2238" s="1">
        <v>33</v>
      </c>
      <c r="J2238" s="1">
        <v>95</v>
      </c>
      <c r="K2238" s="13">
        <v>0</v>
      </c>
    </row>
    <row r="2239" spans="4:11" x14ac:dyDescent="0.2">
      <c r="D2239" s="104"/>
      <c r="E2239" s="5" t="s">
        <v>47</v>
      </c>
      <c r="F2239" s="6"/>
      <c r="G2239" s="7">
        <v>158</v>
      </c>
      <c r="H2239" s="8">
        <v>27</v>
      </c>
      <c r="I2239" s="1">
        <v>25</v>
      </c>
      <c r="J2239" s="1">
        <v>105</v>
      </c>
      <c r="K2239" s="13">
        <v>1</v>
      </c>
    </row>
    <row r="2240" spans="4:11" x14ac:dyDescent="0.2">
      <c r="D2240" s="104"/>
      <c r="E2240" s="5" t="s">
        <v>48</v>
      </c>
      <c r="F2240" s="6"/>
      <c r="G2240" s="7">
        <v>62</v>
      </c>
      <c r="H2240" s="8">
        <v>10</v>
      </c>
      <c r="I2240" s="1">
        <v>6</v>
      </c>
      <c r="J2240" s="1">
        <v>46</v>
      </c>
      <c r="K2240" s="13">
        <v>0</v>
      </c>
    </row>
    <row r="2241" spans="4:11" x14ac:dyDescent="0.2">
      <c r="D2241" s="104"/>
      <c r="E2241" s="5" t="s">
        <v>49</v>
      </c>
      <c r="F2241" s="6"/>
      <c r="G2241" s="7">
        <v>13</v>
      </c>
      <c r="H2241" s="8">
        <v>2</v>
      </c>
      <c r="I2241" s="1">
        <v>0</v>
      </c>
      <c r="J2241" s="1">
        <v>11</v>
      </c>
      <c r="K2241" s="13">
        <v>0</v>
      </c>
    </row>
    <row r="2242" spans="4:11" x14ac:dyDescent="0.2">
      <c r="D2242" s="103" t="s">
        <v>50</v>
      </c>
      <c r="E2242" s="24" t="s">
        <v>35</v>
      </c>
      <c r="F2242" s="22"/>
      <c r="G2242" s="23">
        <v>174</v>
      </c>
      <c r="H2242" s="30">
        <v>0</v>
      </c>
      <c r="I2242" s="4">
        <v>0</v>
      </c>
      <c r="J2242" s="4">
        <v>174</v>
      </c>
      <c r="K2242" s="34">
        <v>0</v>
      </c>
    </row>
    <row r="2243" spans="4:11" x14ac:dyDescent="0.2">
      <c r="D2243" s="104"/>
      <c r="E2243" s="5" t="s">
        <v>36</v>
      </c>
      <c r="F2243" s="6"/>
      <c r="G2243" s="7">
        <v>233</v>
      </c>
      <c r="H2243" s="8">
        <v>10</v>
      </c>
      <c r="I2243" s="1">
        <v>2</v>
      </c>
      <c r="J2243" s="1">
        <v>221</v>
      </c>
      <c r="K2243" s="13">
        <v>0</v>
      </c>
    </row>
    <row r="2244" spans="4:11" x14ac:dyDescent="0.2">
      <c r="D2244" s="104"/>
      <c r="E2244" s="5" t="s">
        <v>37</v>
      </c>
      <c r="F2244" s="6"/>
      <c r="G2244" s="7">
        <v>199</v>
      </c>
      <c r="H2244" s="8">
        <v>14</v>
      </c>
      <c r="I2244" s="1">
        <v>7</v>
      </c>
      <c r="J2244" s="1">
        <v>177</v>
      </c>
      <c r="K2244" s="13">
        <v>1</v>
      </c>
    </row>
    <row r="2245" spans="4:11" x14ac:dyDescent="0.2">
      <c r="D2245" s="104"/>
      <c r="E2245" s="5" t="s">
        <v>38</v>
      </c>
      <c r="F2245" s="6"/>
      <c r="G2245" s="7">
        <v>319</v>
      </c>
      <c r="H2245" s="8">
        <v>22</v>
      </c>
      <c r="I2245" s="1">
        <v>7</v>
      </c>
      <c r="J2245" s="1">
        <v>289</v>
      </c>
      <c r="K2245" s="13">
        <v>1</v>
      </c>
    </row>
    <row r="2246" spans="4:11" x14ac:dyDescent="0.2">
      <c r="D2246" s="104"/>
      <c r="E2246" s="5" t="s">
        <v>39</v>
      </c>
      <c r="F2246" s="6"/>
      <c r="G2246" s="7">
        <v>269</v>
      </c>
      <c r="H2246" s="8">
        <v>20</v>
      </c>
      <c r="I2246" s="1">
        <v>7</v>
      </c>
      <c r="J2246" s="1">
        <v>241</v>
      </c>
      <c r="K2246" s="13">
        <v>1</v>
      </c>
    </row>
    <row r="2247" spans="4:11" x14ac:dyDescent="0.2">
      <c r="D2247" s="104"/>
      <c r="E2247" s="5" t="s">
        <v>40</v>
      </c>
      <c r="F2247" s="6"/>
      <c r="G2247" s="7">
        <v>348</v>
      </c>
      <c r="H2247" s="8">
        <v>33</v>
      </c>
      <c r="I2247" s="1">
        <v>8</v>
      </c>
      <c r="J2247" s="1">
        <v>304</v>
      </c>
      <c r="K2247" s="13">
        <v>3</v>
      </c>
    </row>
    <row r="2248" spans="4:11" x14ac:dyDescent="0.2">
      <c r="D2248" s="104"/>
      <c r="E2248" s="5" t="s">
        <v>41</v>
      </c>
      <c r="F2248" s="6"/>
      <c r="G2248" s="7">
        <v>282</v>
      </c>
      <c r="H2248" s="8">
        <v>20</v>
      </c>
      <c r="I2248" s="1">
        <v>14</v>
      </c>
      <c r="J2248" s="1">
        <v>248</v>
      </c>
      <c r="K2248" s="13">
        <v>0</v>
      </c>
    </row>
    <row r="2249" spans="4:11" x14ac:dyDescent="0.2">
      <c r="D2249" s="104"/>
      <c r="E2249" s="5" t="s">
        <v>42</v>
      </c>
      <c r="F2249" s="6"/>
      <c r="G2249" s="7">
        <v>242</v>
      </c>
      <c r="H2249" s="8">
        <v>24</v>
      </c>
      <c r="I2249" s="1">
        <v>17</v>
      </c>
      <c r="J2249" s="1">
        <v>200</v>
      </c>
      <c r="K2249" s="13">
        <v>1</v>
      </c>
    </row>
    <row r="2250" spans="4:11" x14ac:dyDescent="0.2">
      <c r="D2250" s="104"/>
      <c r="E2250" s="5" t="s">
        <v>43</v>
      </c>
      <c r="F2250" s="6"/>
      <c r="G2250" s="7">
        <v>263</v>
      </c>
      <c r="H2250" s="8">
        <v>34</v>
      </c>
      <c r="I2250" s="1">
        <v>25</v>
      </c>
      <c r="J2250" s="1">
        <v>202</v>
      </c>
      <c r="K2250" s="13">
        <v>2</v>
      </c>
    </row>
    <row r="2251" spans="4:11" x14ac:dyDescent="0.2">
      <c r="D2251" s="104"/>
      <c r="E2251" s="5" t="s">
        <v>44</v>
      </c>
      <c r="F2251" s="6"/>
      <c r="G2251" s="7">
        <v>364</v>
      </c>
      <c r="H2251" s="8">
        <v>39</v>
      </c>
      <c r="I2251" s="1">
        <v>32</v>
      </c>
      <c r="J2251" s="1">
        <v>293</v>
      </c>
      <c r="K2251" s="13">
        <v>0</v>
      </c>
    </row>
    <row r="2252" spans="4:11" x14ac:dyDescent="0.2">
      <c r="D2252" s="104"/>
      <c r="E2252" s="5" t="s">
        <v>45</v>
      </c>
      <c r="F2252" s="6"/>
      <c r="G2252" s="7">
        <v>324</v>
      </c>
      <c r="H2252" s="8">
        <v>37</v>
      </c>
      <c r="I2252" s="1">
        <v>23</v>
      </c>
      <c r="J2252" s="1">
        <v>264</v>
      </c>
      <c r="K2252" s="13">
        <v>0</v>
      </c>
    </row>
    <row r="2253" spans="4:11" x14ac:dyDescent="0.2">
      <c r="D2253" s="104"/>
      <c r="E2253" s="5" t="s">
        <v>46</v>
      </c>
      <c r="F2253" s="6"/>
      <c r="G2253" s="7">
        <v>192</v>
      </c>
      <c r="H2253" s="8">
        <v>8</v>
      </c>
      <c r="I2253" s="1">
        <v>20</v>
      </c>
      <c r="J2253" s="1">
        <v>164</v>
      </c>
      <c r="K2253" s="13">
        <v>0</v>
      </c>
    </row>
    <row r="2254" spans="4:11" x14ac:dyDescent="0.2">
      <c r="D2254" s="104"/>
      <c r="E2254" s="5" t="s">
        <v>47</v>
      </c>
      <c r="F2254" s="6"/>
      <c r="G2254" s="7">
        <v>288</v>
      </c>
      <c r="H2254" s="8">
        <v>26</v>
      </c>
      <c r="I2254" s="1">
        <v>26</v>
      </c>
      <c r="J2254" s="1">
        <v>235</v>
      </c>
      <c r="K2254" s="13">
        <v>1</v>
      </c>
    </row>
    <row r="2255" spans="4:11" x14ac:dyDescent="0.2">
      <c r="D2255" s="104"/>
      <c r="E2255" s="5" t="s">
        <v>48</v>
      </c>
      <c r="F2255" s="6"/>
      <c r="G2255" s="7">
        <v>114</v>
      </c>
      <c r="H2255" s="8">
        <v>12</v>
      </c>
      <c r="I2255" s="1">
        <v>13</v>
      </c>
      <c r="J2255" s="1">
        <v>89</v>
      </c>
      <c r="K2255" s="13">
        <v>0</v>
      </c>
    </row>
    <row r="2256" spans="4:11" x14ac:dyDescent="0.2">
      <c r="D2256" s="105"/>
      <c r="E2256" s="55" t="s">
        <v>49</v>
      </c>
      <c r="F2256" s="58"/>
      <c r="G2256" s="53">
        <v>30</v>
      </c>
      <c r="H2256" s="66">
        <v>2</v>
      </c>
      <c r="I2256" s="26">
        <v>3</v>
      </c>
      <c r="J2256" s="26">
        <v>25</v>
      </c>
      <c r="K2256" s="70">
        <v>0</v>
      </c>
    </row>
    <row r="2258" spans="2:21" x14ac:dyDescent="0.2">
      <c r="B2258" s="47" t="str">
        <f xml:space="preserve"> HYPERLINK("#'目次'!B56", "[50]")</f>
        <v>[50]</v>
      </c>
      <c r="C2258" s="31" t="s">
        <v>473</v>
      </c>
    </row>
    <row r="2259" spans="2:21" x14ac:dyDescent="0.2">
      <c r="C2259" s="89" t="s">
        <v>474</v>
      </c>
    </row>
    <row r="2261" spans="2:21" x14ac:dyDescent="0.2">
      <c r="C2261" s="31" t="s">
        <v>13</v>
      </c>
    </row>
    <row r="2262" spans="2:21" ht="24" x14ac:dyDescent="0.2">
      <c r="D2262" s="99"/>
      <c r="E2262" s="100"/>
      <c r="F2262" s="100"/>
      <c r="G2262" s="41" t="s">
        <v>14</v>
      </c>
      <c r="H2262" s="42" t="s">
        <v>475</v>
      </c>
      <c r="I2262" s="16" t="s">
        <v>476</v>
      </c>
      <c r="J2262" s="16" t="s">
        <v>477</v>
      </c>
      <c r="K2262" s="16" t="s">
        <v>478</v>
      </c>
      <c r="L2262" s="16" t="s">
        <v>479</v>
      </c>
      <c r="M2262" s="16" t="s">
        <v>480</v>
      </c>
      <c r="N2262" s="16" t="s">
        <v>481</v>
      </c>
      <c r="O2262" s="16" t="s">
        <v>482</v>
      </c>
      <c r="P2262" s="16" t="s">
        <v>483</v>
      </c>
      <c r="Q2262" s="16" t="s">
        <v>484</v>
      </c>
      <c r="R2262" s="16" t="s">
        <v>485</v>
      </c>
      <c r="S2262" s="16" t="s">
        <v>24</v>
      </c>
      <c r="T2262" s="16" t="s">
        <v>67</v>
      </c>
      <c r="U2262" s="46" t="s">
        <v>68</v>
      </c>
    </row>
    <row r="2263" spans="2:21" x14ac:dyDescent="0.2">
      <c r="D2263" s="101"/>
      <c r="E2263" s="102"/>
      <c r="F2263" s="102"/>
      <c r="G2263" s="44"/>
      <c r="H2263" s="48"/>
      <c r="I2263" s="17"/>
      <c r="J2263" s="17"/>
      <c r="K2263" s="17"/>
      <c r="L2263" s="17"/>
      <c r="M2263" s="17"/>
      <c r="N2263" s="17"/>
      <c r="O2263" s="17"/>
      <c r="P2263" s="17"/>
      <c r="Q2263" s="17"/>
      <c r="R2263" s="17"/>
      <c r="S2263" s="17"/>
      <c r="T2263" s="17"/>
      <c r="U2263" s="43"/>
    </row>
    <row r="2264" spans="2:21" x14ac:dyDescent="0.2">
      <c r="D2264" s="52"/>
      <c r="E2264" s="59" t="s">
        <v>14</v>
      </c>
      <c r="F2264" s="54"/>
      <c r="G2264" s="45">
        <v>929</v>
      </c>
      <c r="H2264" s="20">
        <v>339</v>
      </c>
      <c r="I2264" s="20">
        <v>141</v>
      </c>
      <c r="J2264" s="20">
        <v>92</v>
      </c>
      <c r="K2264" s="20">
        <v>46</v>
      </c>
      <c r="L2264" s="20">
        <v>60</v>
      </c>
      <c r="M2264" s="20">
        <v>33</v>
      </c>
      <c r="N2264" s="20">
        <v>17</v>
      </c>
      <c r="O2264" s="20">
        <v>23</v>
      </c>
      <c r="P2264" s="20">
        <v>2</v>
      </c>
      <c r="Q2264" s="20">
        <v>49</v>
      </c>
      <c r="R2264" s="20">
        <v>57</v>
      </c>
      <c r="S2264" s="20">
        <v>70</v>
      </c>
      <c r="T2264" s="25">
        <v>4.0139697322470003</v>
      </c>
      <c r="U2264" s="63">
        <v>4.8516805008609998</v>
      </c>
    </row>
    <row r="2265" spans="2:21" x14ac:dyDescent="0.2">
      <c r="D2265" s="103" t="s">
        <v>25</v>
      </c>
      <c r="E2265" s="24" t="s">
        <v>26</v>
      </c>
      <c r="F2265" s="22"/>
      <c r="G2265" s="23">
        <v>110</v>
      </c>
      <c r="H2265" s="30">
        <v>47</v>
      </c>
      <c r="I2265" s="4">
        <v>23</v>
      </c>
      <c r="J2265" s="4">
        <v>13</v>
      </c>
      <c r="K2265" s="4">
        <v>6</v>
      </c>
      <c r="L2265" s="4">
        <v>3</v>
      </c>
      <c r="M2265" s="4">
        <v>4</v>
      </c>
      <c r="N2265" s="4">
        <v>0</v>
      </c>
      <c r="O2265" s="4">
        <v>1</v>
      </c>
      <c r="P2265" s="4">
        <v>0</v>
      </c>
      <c r="Q2265" s="4">
        <v>4</v>
      </c>
      <c r="R2265" s="4">
        <v>2</v>
      </c>
      <c r="S2265" s="4">
        <v>7</v>
      </c>
      <c r="T2265" s="19">
        <v>2.6504854368930002</v>
      </c>
      <c r="U2265" s="51">
        <v>2.7188973274050001</v>
      </c>
    </row>
    <row r="2266" spans="2:21" x14ac:dyDescent="0.2">
      <c r="D2266" s="104"/>
      <c r="E2266" s="5" t="s">
        <v>27</v>
      </c>
      <c r="F2266" s="6"/>
      <c r="G2266" s="7">
        <v>122</v>
      </c>
      <c r="H2266" s="8">
        <v>42</v>
      </c>
      <c r="I2266" s="1">
        <v>20</v>
      </c>
      <c r="J2266" s="1">
        <v>11</v>
      </c>
      <c r="K2266" s="1">
        <v>9</v>
      </c>
      <c r="L2266" s="1">
        <v>9</v>
      </c>
      <c r="M2266" s="1">
        <v>6</v>
      </c>
      <c r="N2266" s="1">
        <v>1</v>
      </c>
      <c r="O2266" s="1">
        <v>3</v>
      </c>
      <c r="P2266" s="1">
        <v>0</v>
      </c>
      <c r="Q2266" s="1">
        <v>7</v>
      </c>
      <c r="R2266" s="1">
        <v>8</v>
      </c>
      <c r="S2266" s="1">
        <v>6</v>
      </c>
      <c r="T2266" s="14">
        <v>4.1465517241379999</v>
      </c>
      <c r="U2266" s="29">
        <v>4.9935377383050001</v>
      </c>
    </row>
    <row r="2267" spans="2:21" x14ac:dyDescent="0.2">
      <c r="D2267" s="104"/>
      <c r="E2267" s="5" t="s">
        <v>28</v>
      </c>
      <c r="F2267" s="6"/>
      <c r="G2267" s="7">
        <v>138</v>
      </c>
      <c r="H2267" s="8">
        <v>54</v>
      </c>
      <c r="I2267" s="1">
        <v>23</v>
      </c>
      <c r="J2267" s="1">
        <v>17</v>
      </c>
      <c r="K2267" s="1">
        <v>6</v>
      </c>
      <c r="L2267" s="1">
        <v>7</v>
      </c>
      <c r="M2267" s="1">
        <v>3</v>
      </c>
      <c r="N2267" s="1">
        <v>1</v>
      </c>
      <c r="O2267" s="1">
        <v>2</v>
      </c>
      <c r="P2267" s="1">
        <v>1</v>
      </c>
      <c r="Q2267" s="1">
        <v>8</v>
      </c>
      <c r="R2267" s="1">
        <v>7</v>
      </c>
      <c r="S2267" s="1">
        <v>9</v>
      </c>
      <c r="T2267" s="14">
        <v>3.6976744186050001</v>
      </c>
      <c r="U2267" s="29">
        <v>4.7488956711580004</v>
      </c>
    </row>
    <row r="2268" spans="2:21" x14ac:dyDescent="0.2">
      <c r="D2268" s="104"/>
      <c r="E2268" s="5" t="s">
        <v>29</v>
      </c>
      <c r="F2268" s="6"/>
      <c r="G2268" s="7">
        <v>111</v>
      </c>
      <c r="H2268" s="8">
        <v>38</v>
      </c>
      <c r="I2268" s="1">
        <v>21</v>
      </c>
      <c r="J2268" s="1">
        <v>6</v>
      </c>
      <c r="K2268" s="1">
        <v>4</v>
      </c>
      <c r="L2268" s="1">
        <v>10</v>
      </c>
      <c r="M2268" s="1">
        <v>4</v>
      </c>
      <c r="N2268" s="1">
        <v>3</v>
      </c>
      <c r="O2268" s="1">
        <v>3</v>
      </c>
      <c r="P2268" s="1">
        <v>1</v>
      </c>
      <c r="Q2268" s="1">
        <v>4</v>
      </c>
      <c r="R2268" s="1">
        <v>4</v>
      </c>
      <c r="S2268" s="1">
        <v>13</v>
      </c>
      <c r="T2268" s="14">
        <v>3.7040816326530002</v>
      </c>
      <c r="U2268" s="29">
        <v>4.4657636037710002</v>
      </c>
    </row>
    <row r="2269" spans="2:21" x14ac:dyDescent="0.2">
      <c r="D2269" s="104"/>
      <c r="E2269" s="5" t="s">
        <v>30</v>
      </c>
      <c r="F2269" s="6"/>
      <c r="G2269" s="7">
        <v>113</v>
      </c>
      <c r="H2269" s="8">
        <v>37</v>
      </c>
      <c r="I2269" s="1">
        <v>16</v>
      </c>
      <c r="J2269" s="1">
        <v>16</v>
      </c>
      <c r="K2269" s="1">
        <v>4</v>
      </c>
      <c r="L2269" s="1">
        <v>7</v>
      </c>
      <c r="M2269" s="1">
        <v>3</v>
      </c>
      <c r="N2269" s="1">
        <v>1</v>
      </c>
      <c r="O2269" s="1">
        <v>5</v>
      </c>
      <c r="P2269" s="1">
        <v>0</v>
      </c>
      <c r="Q2269" s="1">
        <v>6</v>
      </c>
      <c r="R2269" s="1">
        <v>9</v>
      </c>
      <c r="S2269" s="1">
        <v>9</v>
      </c>
      <c r="T2269" s="14">
        <v>4.4711538461540004</v>
      </c>
      <c r="U2269" s="29">
        <v>5.3186116081049999</v>
      </c>
    </row>
    <row r="2270" spans="2:21" x14ac:dyDescent="0.2">
      <c r="D2270" s="104"/>
      <c r="E2270" s="5" t="s">
        <v>31</v>
      </c>
      <c r="F2270" s="6"/>
      <c r="G2270" s="7">
        <v>140</v>
      </c>
      <c r="H2270" s="8">
        <v>55</v>
      </c>
      <c r="I2270" s="1">
        <v>12</v>
      </c>
      <c r="J2270" s="1">
        <v>11</v>
      </c>
      <c r="K2270" s="1">
        <v>10</v>
      </c>
      <c r="L2270" s="1">
        <v>9</v>
      </c>
      <c r="M2270" s="1">
        <v>4</v>
      </c>
      <c r="N2270" s="1">
        <v>4</v>
      </c>
      <c r="O2270" s="1">
        <v>4</v>
      </c>
      <c r="P2270" s="1">
        <v>0</v>
      </c>
      <c r="Q2270" s="1">
        <v>8</v>
      </c>
      <c r="R2270" s="1">
        <v>14</v>
      </c>
      <c r="S2270" s="1">
        <v>9</v>
      </c>
      <c r="T2270" s="14">
        <v>4.8854961832060004</v>
      </c>
      <c r="U2270" s="29">
        <v>6.1478491508240003</v>
      </c>
    </row>
    <row r="2271" spans="2:21" x14ac:dyDescent="0.2">
      <c r="D2271" s="104"/>
      <c r="E2271" s="5" t="s">
        <v>32</v>
      </c>
      <c r="F2271" s="6"/>
      <c r="G2271" s="7">
        <v>99</v>
      </c>
      <c r="H2271" s="8">
        <v>36</v>
      </c>
      <c r="I2271" s="1">
        <v>12</v>
      </c>
      <c r="J2271" s="1">
        <v>11</v>
      </c>
      <c r="K2271" s="1">
        <v>4</v>
      </c>
      <c r="L2271" s="1">
        <v>9</v>
      </c>
      <c r="M2271" s="1">
        <v>4</v>
      </c>
      <c r="N2271" s="1">
        <v>5</v>
      </c>
      <c r="O2271" s="1">
        <v>4</v>
      </c>
      <c r="P2271" s="1">
        <v>0</v>
      </c>
      <c r="Q2271" s="1">
        <v>6</v>
      </c>
      <c r="R2271" s="1">
        <v>4</v>
      </c>
      <c r="S2271" s="1">
        <v>4</v>
      </c>
      <c r="T2271" s="14">
        <v>3.8947368421049999</v>
      </c>
      <c r="U2271" s="29">
        <v>3.77379798698</v>
      </c>
    </row>
    <row r="2272" spans="2:21" x14ac:dyDescent="0.2">
      <c r="D2272" s="104"/>
      <c r="E2272" s="5" t="s">
        <v>33</v>
      </c>
      <c r="F2272" s="6"/>
      <c r="G2272" s="7">
        <v>50</v>
      </c>
      <c r="H2272" s="8">
        <v>15</v>
      </c>
      <c r="I2272" s="1">
        <v>8</v>
      </c>
      <c r="J2272" s="1">
        <v>4</v>
      </c>
      <c r="K2272" s="1">
        <v>2</v>
      </c>
      <c r="L2272" s="1">
        <v>4</v>
      </c>
      <c r="M2272" s="1">
        <v>4</v>
      </c>
      <c r="N2272" s="1">
        <v>1</v>
      </c>
      <c r="O2272" s="1">
        <v>1</v>
      </c>
      <c r="P2272" s="1">
        <v>0</v>
      </c>
      <c r="Q2272" s="1">
        <v>3</v>
      </c>
      <c r="R2272" s="1">
        <v>5</v>
      </c>
      <c r="S2272" s="1">
        <v>3</v>
      </c>
      <c r="T2272" s="14">
        <v>4.8085106382980003</v>
      </c>
      <c r="U2272" s="29">
        <v>5.2212263085200004</v>
      </c>
    </row>
    <row r="2273" spans="4:21" x14ac:dyDescent="0.2">
      <c r="D2273" s="103" t="s">
        <v>34</v>
      </c>
      <c r="E2273" s="24" t="s">
        <v>35</v>
      </c>
      <c r="F2273" s="22"/>
      <c r="G2273" s="23">
        <v>9</v>
      </c>
      <c r="H2273" s="30">
        <v>3</v>
      </c>
      <c r="I2273" s="4">
        <v>1</v>
      </c>
      <c r="J2273" s="4">
        <v>2</v>
      </c>
      <c r="K2273" s="4">
        <v>0</v>
      </c>
      <c r="L2273" s="4">
        <v>1</v>
      </c>
      <c r="M2273" s="4">
        <v>1</v>
      </c>
      <c r="N2273" s="4">
        <v>0</v>
      </c>
      <c r="O2273" s="4">
        <v>0</v>
      </c>
      <c r="P2273" s="4">
        <v>0</v>
      </c>
      <c r="Q2273" s="4">
        <v>0</v>
      </c>
      <c r="R2273" s="4">
        <v>0</v>
      </c>
      <c r="S2273" s="4">
        <v>1</v>
      </c>
      <c r="T2273" s="19">
        <v>2.75</v>
      </c>
      <c r="U2273" s="51">
        <v>1.7853571071359999</v>
      </c>
    </row>
    <row r="2274" spans="4:21" x14ac:dyDescent="0.2">
      <c r="D2274" s="104"/>
      <c r="E2274" s="5" t="s">
        <v>36</v>
      </c>
      <c r="F2274" s="6"/>
      <c r="G2274" s="7">
        <v>18</v>
      </c>
      <c r="H2274" s="8">
        <v>4</v>
      </c>
      <c r="I2274" s="1">
        <v>2</v>
      </c>
      <c r="J2274" s="1">
        <v>7</v>
      </c>
      <c r="K2274" s="1">
        <v>0</v>
      </c>
      <c r="L2274" s="1">
        <v>1</v>
      </c>
      <c r="M2274" s="1">
        <v>1</v>
      </c>
      <c r="N2274" s="1">
        <v>0</v>
      </c>
      <c r="O2274" s="1">
        <v>0</v>
      </c>
      <c r="P2274" s="1">
        <v>0</v>
      </c>
      <c r="Q2274" s="1">
        <v>1</v>
      </c>
      <c r="R2274" s="1">
        <v>1</v>
      </c>
      <c r="S2274" s="1">
        <v>1</v>
      </c>
      <c r="T2274" s="14">
        <v>3.8235294117650001</v>
      </c>
      <c r="U2274" s="29">
        <v>3.5352892238389999</v>
      </c>
    </row>
    <row r="2275" spans="4:21" x14ac:dyDescent="0.2">
      <c r="D2275" s="104"/>
      <c r="E2275" s="5" t="s">
        <v>37</v>
      </c>
      <c r="F2275" s="6"/>
      <c r="G2275" s="7">
        <v>24</v>
      </c>
      <c r="H2275" s="8">
        <v>6</v>
      </c>
      <c r="I2275" s="1">
        <v>4</v>
      </c>
      <c r="J2275" s="1">
        <v>1</v>
      </c>
      <c r="K2275" s="1">
        <v>3</v>
      </c>
      <c r="L2275" s="1">
        <v>1</v>
      </c>
      <c r="M2275" s="1">
        <v>2</v>
      </c>
      <c r="N2275" s="1">
        <v>2</v>
      </c>
      <c r="O2275" s="1">
        <v>1</v>
      </c>
      <c r="P2275" s="1">
        <v>0</v>
      </c>
      <c r="Q2275" s="1">
        <v>2</v>
      </c>
      <c r="R2275" s="1">
        <v>1</v>
      </c>
      <c r="S2275" s="1">
        <v>1</v>
      </c>
      <c r="T2275" s="14">
        <v>4.4782608695650001</v>
      </c>
      <c r="U2275" s="29">
        <v>3.6220287999409999</v>
      </c>
    </row>
    <row r="2276" spans="4:21" x14ac:dyDescent="0.2">
      <c r="D2276" s="104"/>
      <c r="E2276" s="5" t="s">
        <v>38</v>
      </c>
      <c r="F2276" s="6"/>
      <c r="G2276" s="7">
        <v>47</v>
      </c>
      <c r="H2276" s="8">
        <v>19</v>
      </c>
      <c r="I2276" s="1">
        <v>6</v>
      </c>
      <c r="J2276" s="1">
        <v>6</v>
      </c>
      <c r="K2276" s="1">
        <v>4</v>
      </c>
      <c r="L2276" s="1">
        <v>6</v>
      </c>
      <c r="M2276" s="1">
        <v>1</v>
      </c>
      <c r="N2276" s="1">
        <v>0</v>
      </c>
      <c r="O2276" s="1">
        <v>1</v>
      </c>
      <c r="P2276" s="1">
        <v>0</v>
      </c>
      <c r="Q2276" s="1">
        <v>2</v>
      </c>
      <c r="R2276" s="1">
        <v>1</v>
      </c>
      <c r="S2276" s="1">
        <v>1</v>
      </c>
      <c r="T2276" s="14">
        <v>3.1521739130430002</v>
      </c>
      <c r="U2276" s="29">
        <v>2.9852346153839999</v>
      </c>
    </row>
    <row r="2277" spans="4:21" x14ac:dyDescent="0.2">
      <c r="D2277" s="104"/>
      <c r="E2277" s="5" t="s">
        <v>39</v>
      </c>
      <c r="F2277" s="6"/>
      <c r="G2277" s="7">
        <v>48</v>
      </c>
      <c r="H2277" s="8">
        <v>13</v>
      </c>
      <c r="I2277" s="1">
        <v>4</v>
      </c>
      <c r="J2277" s="1">
        <v>6</v>
      </c>
      <c r="K2277" s="1">
        <v>5</v>
      </c>
      <c r="L2277" s="1">
        <v>4</v>
      </c>
      <c r="M2277" s="1">
        <v>5</v>
      </c>
      <c r="N2277" s="1">
        <v>1</v>
      </c>
      <c r="O2277" s="1">
        <v>2</v>
      </c>
      <c r="P2277" s="1">
        <v>0</v>
      </c>
      <c r="Q2277" s="1">
        <v>3</v>
      </c>
      <c r="R2277" s="1">
        <v>3</v>
      </c>
      <c r="S2277" s="1">
        <v>2</v>
      </c>
      <c r="T2277" s="14">
        <v>4.9347826086959996</v>
      </c>
      <c r="U2277" s="29">
        <v>5.3665719521830004</v>
      </c>
    </row>
    <row r="2278" spans="4:21" x14ac:dyDescent="0.2">
      <c r="D2278" s="104"/>
      <c r="E2278" s="5" t="s">
        <v>40</v>
      </c>
      <c r="F2278" s="6"/>
      <c r="G2278" s="7">
        <v>69</v>
      </c>
      <c r="H2278" s="8">
        <v>27</v>
      </c>
      <c r="I2278" s="1">
        <v>6</v>
      </c>
      <c r="J2278" s="1">
        <v>5</v>
      </c>
      <c r="K2278" s="1">
        <v>1</v>
      </c>
      <c r="L2278" s="1">
        <v>7</v>
      </c>
      <c r="M2278" s="1">
        <v>2</v>
      </c>
      <c r="N2278" s="1">
        <v>1</v>
      </c>
      <c r="O2278" s="1">
        <v>4</v>
      </c>
      <c r="P2278" s="1">
        <v>0</v>
      </c>
      <c r="Q2278" s="1">
        <v>5</v>
      </c>
      <c r="R2278" s="1">
        <v>7</v>
      </c>
      <c r="S2278" s="1">
        <v>4</v>
      </c>
      <c r="T2278" s="14">
        <v>5.0461538461539996</v>
      </c>
      <c r="U2278" s="29">
        <v>6.0113502111379997</v>
      </c>
    </row>
    <row r="2279" spans="4:21" x14ac:dyDescent="0.2">
      <c r="D2279" s="104"/>
      <c r="E2279" s="5" t="s">
        <v>41</v>
      </c>
      <c r="F2279" s="6"/>
      <c r="G2279" s="7">
        <v>43</v>
      </c>
      <c r="H2279" s="8">
        <v>19</v>
      </c>
      <c r="I2279" s="1">
        <v>7</v>
      </c>
      <c r="J2279" s="1">
        <v>2</v>
      </c>
      <c r="K2279" s="1">
        <v>1</v>
      </c>
      <c r="L2279" s="1">
        <v>2</v>
      </c>
      <c r="M2279" s="1">
        <v>1</v>
      </c>
      <c r="N2279" s="1">
        <v>1</v>
      </c>
      <c r="O2279" s="1">
        <v>1</v>
      </c>
      <c r="P2279" s="1">
        <v>0</v>
      </c>
      <c r="Q2279" s="1">
        <v>1</v>
      </c>
      <c r="R2279" s="1">
        <v>3</v>
      </c>
      <c r="S2279" s="1">
        <v>5</v>
      </c>
      <c r="T2279" s="14">
        <v>3.447368421053</v>
      </c>
      <c r="U2279" s="29">
        <v>4.2096216133309996</v>
      </c>
    </row>
    <row r="2280" spans="4:21" x14ac:dyDescent="0.2">
      <c r="D2280" s="104"/>
      <c r="E2280" s="5" t="s">
        <v>42</v>
      </c>
      <c r="F2280" s="6"/>
      <c r="G2280" s="7">
        <v>62</v>
      </c>
      <c r="H2280" s="8">
        <v>25</v>
      </c>
      <c r="I2280" s="1">
        <v>8</v>
      </c>
      <c r="J2280" s="1">
        <v>2</v>
      </c>
      <c r="K2280" s="1">
        <v>1</v>
      </c>
      <c r="L2280" s="1">
        <v>3</v>
      </c>
      <c r="M2280" s="1">
        <v>1</v>
      </c>
      <c r="N2280" s="1">
        <v>0</v>
      </c>
      <c r="O2280" s="1">
        <v>1</v>
      </c>
      <c r="P2280" s="1">
        <v>0</v>
      </c>
      <c r="Q2280" s="1">
        <v>6</v>
      </c>
      <c r="R2280" s="1">
        <v>3</v>
      </c>
      <c r="S2280" s="1">
        <v>12</v>
      </c>
      <c r="T2280" s="14">
        <v>4.08</v>
      </c>
      <c r="U2280" s="29">
        <v>5.6598233187969997</v>
      </c>
    </row>
    <row r="2281" spans="4:21" x14ac:dyDescent="0.2">
      <c r="D2281" s="104"/>
      <c r="E2281" s="5" t="s">
        <v>43</v>
      </c>
      <c r="F2281" s="6"/>
      <c r="G2281" s="7">
        <v>61</v>
      </c>
      <c r="H2281" s="8">
        <v>20</v>
      </c>
      <c r="I2281" s="1">
        <v>8</v>
      </c>
      <c r="J2281" s="1">
        <v>8</v>
      </c>
      <c r="K2281" s="1">
        <v>3</v>
      </c>
      <c r="L2281" s="1">
        <v>4</v>
      </c>
      <c r="M2281" s="1">
        <v>1</v>
      </c>
      <c r="N2281" s="1">
        <v>2</v>
      </c>
      <c r="O2281" s="1">
        <v>1</v>
      </c>
      <c r="P2281" s="1">
        <v>0</v>
      </c>
      <c r="Q2281" s="1">
        <v>5</v>
      </c>
      <c r="R2281" s="1">
        <v>2</v>
      </c>
      <c r="S2281" s="1">
        <v>7</v>
      </c>
      <c r="T2281" s="14">
        <v>3.7777777777780002</v>
      </c>
      <c r="U2281" s="29">
        <v>3.8377591198159999</v>
      </c>
    </row>
    <row r="2282" spans="4:21" x14ac:dyDescent="0.2">
      <c r="D2282" s="104"/>
      <c r="E2282" s="5" t="s">
        <v>44</v>
      </c>
      <c r="F2282" s="6"/>
      <c r="G2282" s="7">
        <v>94</v>
      </c>
      <c r="H2282" s="8">
        <v>27</v>
      </c>
      <c r="I2282" s="1">
        <v>19</v>
      </c>
      <c r="J2282" s="1">
        <v>7</v>
      </c>
      <c r="K2282" s="1">
        <v>4</v>
      </c>
      <c r="L2282" s="1">
        <v>6</v>
      </c>
      <c r="M2282" s="1">
        <v>3</v>
      </c>
      <c r="N2282" s="1">
        <v>2</v>
      </c>
      <c r="O2282" s="1">
        <v>1</v>
      </c>
      <c r="P2282" s="1">
        <v>1</v>
      </c>
      <c r="Q2282" s="1">
        <v>6</v>
      </c>
      <c r="R2282" s="1">
        <v>9</v>
      </c>
      <c r="S2282" s="1">
        <v>9</v>
      </c>
      <c r="T2282" s="14">
        <v>4.6588235294120004</v>
      </c>
      <c r="U2282" s="29">
        <v>5.2120966565379998</v>
      </c>
    </row>
    <row r="2283" spans="4:21" x14ac:dyDescent="0.2">
      <c r="D2283" s="104"/>
      <c r="E2283" s="5" t="s">
        <v>45</v>
      </c>
      <c r="F2283" s="6"/>
      <c r="G2283" s="7">
        <v>71</v>
      </c>
      <c r="H2283" s="8">
        <v>27</v>
      </c>
      <c r="I2283" s="1">
        <v>9</v>
      </c>
      <c r="J2283" s="1">
        <v>4</v>
      </c>
      <c r="K2283" s="1">
        <v>4</v>
      </c>
      <c r="L2283" s="1">
        <v>2</v>
      </c>
      <c r="M2283" s="1">
        <v>1</v>
      </c>
      <c r="N2283" s="1">
        <v>4</v>
      </c>
      <c r="O2283" s="1">
        <v>4</v>
      </c>
      <c r="P2283" s="1">
        <v>1</v>
      </c>
      <c r="Q2283" s="1">
        <v>4</v>
      </c>
      <c r="R2283" s="1">
        <v>3</v>
      </c>
      <c r="S2283" s="1">
        <v>8</v>
      </c>
      <c r="T2283" s="14">
        <v>4.412698412698</v>
      </c>
      <c r="U2283" s="29">
        <v>5.8489855873570002</v>
      </c>
    </row>
    <row r="2284" spans="4:21" x14ac:dyDescent="0.2">
      <c r="D2284" s="104"/>
      <c r="E2284" s="5" t="s">
        <v>46</v>
      </c>
      <c r="F2284" s="6"/>
      <c r="G2284" s="7">
        <v>43</v>
      </c>
      <c r="H2284" s="8">
        <v>15</v>
      </c>
      <c r="I2284" s="1">
        <v>7</v>
      </c>
      <c r="J2284" s="1">
        <v>3</v>
      </c>
      <c r="K2284" s="1">
        <v>1</v>
      </c>
      <c r="L2284" s="1">
        <v>5</v>
      </c>
      <c r="M2284" s="1">
        <v>0</v>
      </c>
      <c r="N2284" s="1">
        <v>0</v>
      </c>
      <c r="O2284" s="1">
        <v>2</v>
      </c>
      <c r="P2284" s="1">
        <v>0</v>
      </c>
      <c r="Q2284" s="1">
        <v>4</v>
      </c>
      <c r="R2284" s="1">
        <v>5</v>
      </c>
      <c r="S2284" s="1">
        <v>1</v>
      </c>
      <c r="T2284" s="14">
        <v>5.3809523809520003</v>
      </c>
      <c r="U2284" s="29">
        <v>6.4879095648399998</v>
      </c>
    </row>
    <row r="2285" spans="4:21" x14ac:dyDescent="0.2">
      <c r="D2285" s="104"/>
      <c r="E2285" s="5" t="s">
        <v>47</v>
      </c>
      <c r="F2285" s="6"/>
      <c r="G2285" s="7">
        <v>27</v>
      </c>
      <c r="H2285" s="8">
        <v>6</v>
      </c>
      <c r="I2285" s="1">
        <v>4</v>
      </c>
      <c r="J2285" s="1">
        <v>3</v>
      </c>
      <c r="K2285" s="1">
        <v>1</v>
      </c>
      <c r="L2285" s="1">
        <v>2</v>
      </c>
      <c r="M2285" s="1">
        <v>2</v>
      </c>
      <c r="N2285" s="1">
        <v>0</v>
      </c>
      <c r="O2285" s="1">
        <v>2</v>
      </c>
      <c r="P2285" s="1">
        <v>0</v>
      </c>
      <c r="Q2285" s="1">
        <v>0</v>
      </c>
      <c r="R2285" s="1">
        <v>5</v>
      </c>
      <c r="S2285" s="1">
        <v>2</v>
      </c>
      <c r="T2285" s="14">
        <v>5.76</v>
      </c>
      <c r="U2285" s="29">
        <v>5.6517607875779996</v>
      </c>
    </row>
    <row r="2286" spans="4:21" x14ac:dyDescent="0.2">
      <c r="D2286" s="104"/>
      <c r="E2286" s="5" t="s">
        <v>48</v>
      </c>
      <c r="F2286" s="6"/>
      <c r="G2286" s="7">
        <v>10</v>
      </c>
      <c r="H2286" s="8">
        <v>6</v>
      </c>
      <c r="I2286" s="1">
        <v>1</v>
      </c>
      <c r="J2286" s="1">
        <v>1</v>
      </c>
      <c r="K2286" s="1">
        <v>1</v>
      </c>
      <c r="L2286" s="1">
        <v>0</v>
      </c>
      <c r="M2286" s="1">
        <v>0</v>
      </c>
      <c r="N2286" s="1">
        <v>0</v>
      </c>
      <c r="O2286" s="1">
        <v>0</v>
      </c>
      <c r="P2286" s="1">
        <v>0</v>
      </c>
      <c r="Q2286" s="1">
        <v>1</v>
      </c>
      <c r="R2286" s="1">
        <v>0</v>
      </c>
      <c r="S2286" s="1">
        <v>0</v>
      </c>
      <c r="T2286" s="14">
        <v>2.5</v>
      </c>
      <c r="U2286" s="29">
        <v>2.6925824035670001</v>
      </c>
    </row>
    <row r="2287" spans="4:21" x14ac:dyDescent="0.2">
      <c r="D2287" s="104"/>
      <c r="E2287" s="5" t="s">
        <v>49</v>
      </c>
      <c r="F2287" s="6"/>
      <c r="G2287" s="7">
        <v>2</v>
      </c>
      <c r="H2287" s="8">
        <v>2</v>
      </c>
      <c r="I2287" s="1">
        <v>0</v>
      </c>
      <c r="J2287" s="1">
        <v>0</v>
      </c>
      <c r="K2287" s="1">
        <v>0</v>
      </c>
      <c r="L2287" s="1">
        <v>0</v>
      </c>
      <c r="M2287" s="1">
        <v>0</v>
      </c>
      <c r="N2287" s="1">
        <v>0</v>
      </c>
      <c r="O2287" s="1">
        <v>0</v>
      </c>
      <c r="P2287" s="1">
        <v>0</v>
      </c>
      <c r="Q2287" s="1">
        <v>0</v>
      </c>
      <c r="R2287" s="1">
        <v>0</v>
      </c>
      <c r="S2287" s="1">
        <v>0</v>
      </c>
      <c r="T2287" s="14">
        <v>1</v>
      </c>
      <c r="U2287" s="29">
        <v>0</v>
      </c>
    </row>
    <row r="2288" spans="4:21" x14ac:dyDescent="0.2">
      <c r="D2288" s="103" t="s">
        <v>50</v>
      </c>
      <c r="E2288" s="24" t="s">
        <v>35</v>
      </c>
      <c r="F2288" s="22"/>
      <c r="G2288" s="23">
        <v>0</v>
      </c>
      <c r="H2288" s="30">
        <v>0</v>
      </c>
      <c r="I2288" s="4">
        <v>0</v>
      </c>
      <c r="J2288" s="4">
        <v>0</v>
      </c>
      <c r="K2288" s="4">
        <v>0</v>
      </c>
      <c r="L2288" s="4">
        <v>0</v>
      </c>
      <c r="M2288" s="4">
        <v>0</v>
      </c>
      <c r="N2288" s="4">
        <v>0</v>
      </c>
      <c r="O2288" s="4">
        <v>0</v>
      </c>
      <c r="P2288" s="4">
        <v>0</v>
      </c>
      <c r="Q2288" s="4">
        <v>0</v>
      </c>
      <c r="R2288" s="4">
        <v>0</v>
      </c>
      <c r="S2288" s="4">
        <v>0</v>
      </c>
      <c r="T2288" s="33">
        <v>0</v>
      </c>
      <c r="U2288" s="62">
        <v>0</v>
      </c>
    </row>
    <row r="2289" spans="2:21" x14ac:dyDescent="0.2">
      <c r="D2289" s="104"/>
      <c r="E2289" s="5" t="s">
        <v>36</v>
      </c>
      <c r="F2289" s="6"/>
      <c r="G2289" s="7">
        <v>10</v>
      </c>
      <c r="H2289" s="8">
        <v>8</v>
      </c>
      <c r="I2289" s="1">
        <v>1</v>
      </c>
      <c r="J2289" s="1">
        <v>0</v>
      </c>
      <c r="K2289" s="1">
        <v>0</v>
      </c>
      <c r="L2289" s="1">
        <v>0</v>
      </c>
      <c r="M2289" s="1">
        <v>0</v>
      </c>
      <c r="N2289" s="1">
        <v>0</v>
      </c>
      <c r="O2289" s="1">
        <v>0</v>
      </c>
      <c r="P2289" s="1">
        <v>0</v>
      </c>
      <c r="Q2289" s="1">
        <v>0</v>
      </c>
      <c r="R2289" s="1">
        <v>0</v>
      </c>
      <c r="S2289" s="1">
        <v>1</v>
      </c>
      <c r="T2289" s="14">
        <v>1.1111111111109999</v>
      </c>
      <c r="U2289" s="29">
        <v>0.31426968052699999</v>
      </c>
    </row>
    <row r="2290" spans="2:21" x14ac:dyDescent="0.2">
      <c r="D2290" s="104"/>
      <c r="E2290" s="5" t="s">
        <v>37</v>
      </c>
      <c r="F2290" s="6"/>
      <c r="G2290" s="7">
        <v>14</v>
      </c>
      <c r="H2290" s="8">
        <v>5</v>
      </c>
      <c r="I2290" s="1">
        <v>3</v>
      </c>
      <c r="J2290" s="1">
        <v>1</v>
      </c>
      <c r="K2290" s="1">
        <v>0</v>
      </c>
      <c r="L2290" s="1">
        <v>1</v>
      </c>
      <c r="M2290" s="1">
        <v>1</v>
      </c>
      <c r="N2290" s="1">
        <v>1</v>
      </c>
      <c r="O2290" s="1">
        <v>1</v>
      </c>
      <c r="P2290" s="1">
        <v>0</v>
      </c>
      <c r="Q2290" s="1">
        <v>0</v>
      </c>
      <c r="R2290" s="1">
        <v>1</v>
      </c>
      <c r="S2290" s="1">
        <v>0</v>
      </c>
      <c r="T2290" s="14">
        <v>4.2142857142860004</v>
      </c>
      <c r="U2290" s="29">
        <v>4.7234758906760002</v>
      </c>
    </row>
    <row r="2291" spans="2:21" x14ac:dyDescent="0.2">
      <c r="D2291" s="104"/>
      <c r="E2291" s="5" t="s">
        <v>38</v>
      </c>
      <c r="F2291" s="6"/>
      <c r="G2291" s="7">
        <v>22</v>
      </c>
      <c r="H2291" s="8">
        <v>10</v>
      </c>
      <c r="I2291" s="1">
        <v>2</v>
      </c>
      <c r="J2291" s="1">
        <v>3</v>
      </c>
      <c r="K2291" s="1">
        <v>0</v>
      </c>
      <c r="L2291" s="1">
        <v>1</v>
      </c>
      <c r="M2291" s="1">
        <v>1</v>
      </c>
      <c r="N2291" s="1">
        <v>1</v>
      </c>
      <c r="O2291" s="1">
        <v>0</v>
      </c>
      <c r="P2291" s="1">
        <v>0</v>
      </c>
      <c r="Q2291" s="1">
        <v>0</v>
      </c>
      <c r="R2291" s="1">
        <v>1</v>
      </c>
      <c r="S2291" s="1">
        <v>3</v>
      </c>
      <c r="T2291" s="14">
        <v>2.947368421053</v>
      </c>
      <c r="U2291" s="29">
        <v>3.3634832228780001</v>
      </c>
    </row>
    <row r="2292" spans="2:21" x14ac:dyDescent="0.2">
      <c r="D2292" s="104"/>
      <c r="E2292" s="5" t="s">
        <v>39</v>
      </c>
      <c r="F2292" s="6"/>
      <c r="G2292" s="7">
        <v>20</v>
      </c>
      <c r="H2292" s="8">
        <v>12</v>
      </c>
      <c r="I2292" s="1">
        <v>1</v>
      </c>
      <c r="J2292" s="1">
        <v>2</v>
      </c>
      <c r="K2292" s="1">
        <v>0</v>
      </c>
      <c r="L2292" s="1">
        <v>0</v>
      </c>
      <c r="M2292" s="1">
        <v>0</v>
      </c>
      <c r="N2292" s="1">
        <v>0</v>
      </c>
      <c r="O2292" s="1">
        <v>0</v>
      </c>
      <c r="P2292" s="1">
        <v>0</v>
      </c>
      <c r="Q2292" s="1">
        <v>1</v>
      </c>
      <c r="R2292" s="1">
        <v>3</v>
      </c>
      <c r="S2292" s="1">
        <v>1</v>
      </c>
      <c r="T2292" s="14">
        <v>3.947368421053</v>
      </c>
      <c r="U2292" s="29">
        <v>5.195885864499</v>
      </c>
    </row>
    <row r="2293" spans="2:21" x14ac:dyDescent="0.2">
      <c r="D2293" s="104"/>
      <c r="E2293" s="5" t="s">
        <v>40</v>
      </c>
      <c r="F2293" s="6"/>
      <c r="G2293" s="7">
        <v>33</v>
      </c>
      <c r="H2293" s="8">
        <v>13</v>
      </c>
      <c r="I2293" s="1">
        <v>5</v>
      </c>
      <c r="J2293" s="1">
        <v>5</v>
      </c>
      <c r="K2293" s="1">
        <v>2</v>
      </c>
      <c r="L2293" s="1">
        <v>2</v>
      </c>
      <c r="M2293" s="1">
        <v>1</v>
      </c>
      <c r="N2293" s="1">
        <v>0</v>
      </c>
      <c r="O2293" s="1">
        <v>1</v>
      </c>
      <c r="P2293" s="1">
        <v>0</v>
      </c>
      <c r="Q2293" s="1">
        <v>1</v>
      </c>
      <c r="R2293" s="1">
        <v>0</v>
      </c>
      <c r="S2293" s="1">
        <v>3</v>
      </c>
      <c r="T2293" s="14">
        <v>2.666666666667</v>
      </c>
      <c r="U2293" s="29">
        <v>2.2110831935699999</v>
      </c>
    </row>
    <row r="2294" spans="2:21" x14ac:dyDescent="0.2">
      <c r="D2294" s="104"/>
      <c r="E2294" s="5" t="s">
        <v>41</v>
      </c>
      <c r="F2294" s="6"/>
      <c r="G2294" s="7">
        <v>20</v>
      </c>
      <c r="H2294" s="8">
        <v>3</v>
      </c>
      <c r="I2294" s="1">
        <v>7</v>
      </c>
      <c r="J2294" s="1">
        <v>4</v>
      </c>
      <c r="K2294" s="1">
        <v>2</v>
      </c>
      <c r="L2294" s="1">
        <v>1</v>
      </c>
      <c r="M2294" s="1">
        <v>2</v>
      </c>
      <c r="N2294" s="1">
        <v>0</v>
      </c>
      <c r="O2294" s="1">
        <v>0</v>
      </c>
      <c r="P2294" s="1">
        <v>0</v>
      </c>
      <c r="Q2294" s="1">
        <v>0</v>
      </c>
      <c r="R2294" s="1">
        <v>1</v>
      </c>
      <c r="S2294" s="1">
        <v>0</v>
      </c>
      <c r="T2294" s="14">
        <v>3.25</v>
      </c>
      <c r="U2294" s="29">
        <v>2.2994564575130001</v>
      </c>
    </row>
    <row r="2295" spans="2:21" x14ac:dyDescent="0.2">
      <c r="D2295" s="104"/>
      <c r="E2295" s="5" t="s">
        <v>42</v>
      </c>
      <c r="F2295" s="6"/>
      <c r="G2295" s="7">
        <v>24</v>
      </c>
      <c r="H2295" s="8">
        <v>6</v>
      </c>
      <c r="I2295" s="1">
        <v>7</v>
      </c>
      <c r="J2295" s="1">
        <v>1</v>
      </c>
      <c r="K2295" s="1">
        <v>3</v>
      </c>
      <c r="L2295" s="1">
        <v>1</v>
      </c>
      <c r="M2295" s="1">
        <v>1</v>
      </c>
      <c r="N2295" s="1">
        <v>0</v>
      </c>
      <c r="O2295" s="1">
        <v>0</v>
      </c>
      <c r="P2295" s="1">
        <v>0</v>
      </c>
      <c r="Q2295" s="1">
        <v>3</v>
      </c>
      <c r="R2295" s="1">
        <v>1</v>
      </c>
      <c r="S2295" s="1">
        <v>1</v>
      </c>
      <c r="T2295" s="14">
        <v>3.8260869565219999</v>
      </c>
      <c r="U2295" s="29">
        <v>3.3576929697929998</v>
      </c>
    </row>
    <row r="2296" spans="2:21" x14ac:dyDescent="0.2">
      <c r="D2296" s="104"/>
      <c r="E2296" s="5" t="s">
        <v>43</v>
      </c>
      <c r="F2296" s="6"/>
      <c r="G2296" s="7">
        <v>34</v>
      </c>
      <c r="H2296" s="8">
        <v>11</v>
      </c>
      <c r="I2296" s="1">
        <v>6</v>
      </c>
      <c r="J2296" s="1">
        <v>5</v>
      </c>
      <c r="K2296" s="1">
        <v>2</v>
      </c>
      <c r="L2296" s="1">
        <v>4</v>
      </c>
      <c r="M2296" s="1">
        <v>1</v>
      </c>
      <c r="N2296" s="1">
        <v>0</v>
      </c>
      <c r="O2296" s="1">
        <v>0</v>
      </c>
      <c r="P2296" s="1">
        <v>0</v>
      </c>
      <c r="Q2296" s="1">
        <v>1</v>
      </c>
      <c r="R2296" s="1">
        <v>2</v>
      </c>
      <c r="S2296" s="1">
        <v>2</v>
      </c>
      <c r="T2296" s="14">
        <v>3.96875</v>
      </c>
      <c r="U2296" s="29">
        <v>5.5027514424600001</v>
      </c>
    </row>
    <row r="2297" spans="2:21" x14ac:dyDescent="0.2">
      <c r="D2297" s="104"/>
      <c r="E2297" s="5" t="s">
        <v>44</v>
      </c>
      <c r="F2297" s="6"/>
      <c r="G2297" s="7">
        <v>39</v>
      </c>
      <c r="H2297" s="8">
        <v>13</v>
      </c>
      <c r="I2297" s="1">
        <v>7</v>
      </c>
      <c r="J2297" s="1">
        <v>4</v>
      </c>
      <c r="K2297" s="1">
        <v>1</v>
      </c>
      <c r="L2297" s="1">
        <v>1</v>
      </c>
      <c r="M2297" s="1">
        <v>2</v>
      </c>
      <c r="N2297" s="1">
        <v>2</v>
      </c>
      <c r="O2297" s="1">
        <v>0</v>
      </c>
      <c r="P2297" s="1">
        <v>0</v>
      </c>
      <c r="Q2297" s="1">
        <v>3</v>
      </c>
      <c r="R2297" s="1">
        <v>4</v>
      </c>
      <c r="S2297" s="1">
        <v>2</v>
      </c>
      <c r="T2297" s="14">
        <v>5.216216216216</v>
      </c>
      <c r="U2297" s="29">
        <v>6.7429047198780001</v>
      </c>
    </row>
    <row r="2298" spans="2:21" x14ac:dyDescent="0.2">
      <c r="D2298" s="104"/>
      <c r="E2298" s="5" t="s">
        <v>45</v>
      </c>
      <c r="F2298" s="6"/>
      <c r="G2298" s="7">
        <v>37</v>
      </c>
      <c r="H2298" s="8">
        <v>14</v>
      </c>
      <c r="I2298" s="1">
        <v>6</v>
      </c>
      <c r="J2298" s="1">
        <v>6</v>
      </c>
      <c r="K2298" s="1">
        <v>3</v>
      </c>
      <c r="L2298" s="1">
        <v>3</v>
      </c>
      <c r="M2298" s="1">
        <v>2</v>
      </c>
      <c r="N2298" s="1">
        <v>0</v>
      </c>
      <c r="O2298" s="1">
        <v>1</v>
      </c>
      <c r="P2298" s="1">
        <v>0</v>
      </c>
      <c r="Q2298" s="1">
        <v>0</v>
      </c>
      <c r="R2298" s="1">
        <v>1</v>
      </c>
      <c r="S2298" s="1">
        <v>1</v>
      </c>
      <c r="T2298" s="14">
        <v>2.9444444444440001</v>
      </c>
      <c r="U2298" s="29">
        <v>2.7074428735580001</v>
      </c>
    </row>
    <row r="2299" spans="2:21" x14ac:dyDescent="0.2">
      <c r="D2299" s="104"/>
      <c r="E2299" s="5" t="s">
        <v>46</v>
      </c>
      <c r="F2299" s="6"/>
      <c r="G2299" s="7">
        <v>8</v>
      </c>
      <c r="H2299" s="8">
        <v>5</v>
      </c>
      <c r="I2299" s="1">
        <v>1</v>
      </c>
      <c r="J2299" s="1">
        <v>1</v>
      </c>
      <c r="K2299" s="1">
        <v>0</v>
      </c>
      <c r="L2299" s="1">
        <v>0</v>
      </c>
      <c r="M2299" s="1">
        <v>1</v>
      </c>
      <c r="N2299" s="1">
        <v>0</v>
      </c>
      <c r="O2299" s="1">
        <v>0</v>
      </c>
      <c r="P2299" s="1">
        <v>0</v>
      </c>
      <c r="Q2299" s="1">
        <v>0</v>
      </c>
      <c r="R2299" s="1">
        <v>0</v>
      </c>
      <c r="S2299" s="1">
        <v>0</v>
      </c>
      <c r="T2299" s="14">
        <v>2</v>
      </c>
      <c r="U2299" s="29">
        <v>1.6583123951780001</v>
      </c>
    </row>
    <row r="2300" spans="2:21" x14ac:dyDescent="0.2">
      <c r="D2300" s="104"/>
      <c r="E2300" s="5" t="s">
        <v>47</v>
      </c>
      <c r="F2300" s="6"/>
      <c r="G2300" s="7">
        <v>26</v>
      </c>
      <c r="H2300" s="8">
        <v>13</v>
      </c>
      <c r="I2300" s="1">
        <v>6</v>
      </c>
      <c r="J2300" s="1">
        <v>2</v>
      </c>
      <c r="K2300" s="1">
        <v>2</v>
      </c>
      <c r="L2300" s="1">
        <v>1</v>
      </c>
      <c r="M2300" s="1">
        <v>0</v>
      </c>
      <c r="N2300" s="1">
        <v>0</v>
      </c>
      <c r="O2300" s="1">
        <v>0</v>
      </c>
      <c r="P2300" s="1">
        <v>0</v>
      </c>
      <c r="Q2300" s="1">
        <v>0</v>
      </c>
      <c r="R2300" s="1">
        <v>0</v>
      </c>
      <c r="S2300" s="1">
        <v>2</v>
      </c>
      <c r="T2300" s="14">
        <v>1.833333333333</v>
      </c>
      <c r="U2300" s="29">
        <v>1.142609100067</v>
      </c>
    </row>
    <row r="2301" spans="2:21" x14ac:dyDescent="0.2">
      <c r="D2301" s="104"/>
      <c r="E2301" s="5" t="s">
        <v>48</v>
      </c>
      <c r="F2301" s="6"/>
      <c r="G2301" s="7">
        <v>12</v>
      </c>
      <c r="H2301" s="8">
        <v>7</v>
      </c>
      <c r="I2301" s="1">
        <v>2</v>
      </c>
      <c r="J2301" s="1">
        <v>0</v>
      </c>
      <c r="K2301" s="1">
        <v>2</v>
      </c>
      <c r="L2301" s="1">
        <v>1</v>
      </c>
      <c r="M2301" s="1">
        <v>0</v>
      </c>
      <c r="N2301" s="1">
        <v>0</v>
      </c>
      <c r="O2301" s="1">
        <v>0</v>
      </c>
      <c r="P2301" s="1">
        <v>0</v>
      </c>
      <c r="Q2301" s="1">
        <v>0</v>
      </c>
      <c r="R2301" s="1">
        <v>0</v>
      </c>
      <c r="S2301" s="1">
        <v>0</v>
      </c>
      <c r="T2301" s="14">
        <v>2</v>
      </c>
      <c r="U2301" s="29">
        <v>1.4142135623730001</v>
      </c>
    </row>
    <row r="2302" spans="2:21" x14ac:dyDescent="0.2">
      <c r="D2302" s="105"/>
      <c r="E2302" s="55" t="s">
        <v>49</v>
      </c>
      <c r="F2302" s="58"/>
      <c r="G2302" s="53">
        <v>2</v>
      </c>
      <c r="H2302" s="66">
        <v>0</v>
      </c>
      <c r="I2302" s="26">
        <v>1</v>
      </c>
      <c r="J2302" s="26">
        <v>1</v>
      </c>
      <c r="K2302" s="26">
        <v>0</v>
      </c>
      <c r="L2302" s="26">
        <v>0</v>
      </c>
      <c r="M2302" s="26">
        <v>0</v>
      </c>
      <c r="N2302" s="26">
        <v>0</v>
      </c>
      <c r="O2302" s="26">
        <v>0</v>
      </c>
      <c r="P2302" s="26">
        <v>0</v>
      </c>
      <c r="Q2302" s="26">
        <v>0</v>
      </c>
      <c r="R2302" s="26">
        <v>0</v>
      </c>
      <c r="S2302" s="26">
        <v>0</v>
      </c>
      <c r="T2302" s="38">
        <v>2.5</v>
      </c>
      <c r="U2302" s="80">
        <v>0.5</v>
      </c>
    </row>
    <row r="2304" spans="2:21" x14ac:dyDescent="0.2">
      <c r="B2304" s="47" t="str">
        <f xml:space="preserve"> HYPERLINK("#'目次'!B57", "[51]")</f>
        <v>[51]</v>
      </c>
      <c r="C2304" s="31" t="s">
        <v>489</v>
      </c>
    </row>
    <row r="2305" spans="3:21" x14ac:dyDescent="0.2">
      <c r="C2305" s="89" t="s">
        <v>490</v>
      </c>
    </row>
    <row r="2307" spans="3:21" x14ac:dyDescent="0.2">
      <c r="C2307" s="31" t="s">
        <v>13</v>
      </c>
    </row>
    <row r="2308" spans="3:21" ht="48" x14ac:dyDescent="0.2">
      <c r="D2308" s="99"/>
      <c r="E2308" s="100"/>
      <c r="F2308" s="100"/>
      <c r="G2308" s="41" t="s">
        <v>14</v>
      </c>
      <c r="H2308" s="42" t="s">
        <v>491</v>
      </c>
      <c r="I2308" s="16" t="s">
        <v>492</v>
      </c>
      <c r="J2308" s="16" t="s">
        <v>493</v>
      </c>
      <c r="K2308" s="16" t="s">
        <v>494</v>
      </c>
      <c r="L2308" s="16" t="s">
        <v>495</v>
      </c>
      <c r="M2308" s="16" t="s">
        <v>496</v>
      </c>
      <c r="N2308" s="16" t="s">
        <v>497</v>
      </c>
      <c r="O2308" s="16" t="s">
        <v>498</v>
      </c>
      <c r="P2308" s="16" t="s">
        <v>499</v>
      </c>
      <c r="Q2308" s="16" t="s">
        <v>500</v>
      </c>
      <c r="R2308" s="16" t="s">
        <v>501</v>
      </c>
      <c r="S2308" s="16" t="s">
        <v>502</v>
      </c>
      <c r="T2308" s="16" t="s">
        <v>22</v>
      </c>
      <c r="U2308" s="46" t="s">
        <v>24</v>
      </c>
    </row>
    <row r="2309" spans="3:21" x14ac:dyDescent="0.2">
      <c r="D2309" s="101"/>
      <c r="E2309" s="102"/>
      <c r="F2309" s="102"/>
      <c r="G2309" s="44"/>
      <c r="H2309" s="48"/>
      <c r="I2309" s="17"/>
      <c r="J2309" s="17"/>
      <c r="K2309" s="17"/>
      <c r="L2309" s="17"/>
      <c r="M2309" s="17"/>
      <c r="N2309" s="17"/>
      <c r="O2309" s="17"/>
      <c r="P2309" s="17"/>
      <c r="Q2309" s="17"/>
      <c r="R2309" s="17"/>
      <c r="S2309" s="17"/>
      <c r="T2309" s="17"/>
      <c r="U2309" s="43"/>
    </row>
    <row r="2310" spans="3:21" x14ac:dyDescent="0.2">
      <c r="D2310" s="52"/>
      <c r="E2310" s="59" t="s">
        <v>14</v>
      </c>
      <c r="F2310" s="54"/>
      <c r="G2310" s="45">
        <v>1390</v>
      </c>
      <c r="H2310" s="20">
        <v>259</v>
      </c>
      <c r="I2310" s="20">
        <v>91</v>
      </c>
      <c r="J2310" s="20">
        <v>450</v>
      </c>
      <c r="K2310" s="20">
        <v>63</v>
      </c>
      <c r="L2310" s="20">
        <v>28</v>
      </c>
      <c r="M2310" s="20">
        <v>177</v>
      </c>
      <c r="N2310" s="20">
        <v>340</v>
      </c>
      <c r="O2310" s="20">
        <v>46</v>
      </c>
      <c r="P2310" s="20">
        <v>118</v>
      </c>
      <c r="Q2310" s="20">
        <v>160</v>
      </c>
      <c r="R2310" s="20">
        <v>11</v>
      </c>
      <c r="S2310" s="20">
        <v>55</v>
      </c>
      <c r="T2310" s="20">
        <v>123</v>
      </c>
      <c r="U2310" s="61">
        <v>7</v>
      </c>
    </row>
    <row r="2311" spans="3:21" x14ac:dyDescent="0.2">
      <c r="D2311" s="103" t="s">
        <v>25</v>
      </c>
      <c r="E2311" s="24" t="s">
        <v>26</v>
      </c>
      <c r="F2311" s="22"/>
      <c r="G2311" s="23">
        <v>200</v>
      </c>
      <c r="H2311" s="30">
        <v>36</v>
      </c>
      <c r="I2311" s="4">
        <v>9</v>
      </c>
      <c r="J2311" s="4">
        <v>93</v>
      </c>
      <c r="K2311" s="4">
        <v>5</v>
      </c>
      <c r="L2311" s="4">
        <v>3</v>
      </c>
      <c r="M2311" s="4">
        <v>17</v>
      </c>
      <c r="N2311" s="4">
        <v>37</v>
      </c>
      <c r="O2311" s="4">
        <v>8</v>
      </c>
      <c r="P2311" s="4">
        <v>12</v>
      </c>
      <c r="Q2311" s="4">
        <v>10</v>
      </c>
      <c r="R2311" s="4">
        <v>1</v>
      </c>
      <c r="S2311" s="4">
        <v>5</v>
      </c>
      <c r="T2311" s="4">
        <v>22</v>
      </c>
      <c r="U2311" s="34">
        <v>1</v>
      </c>
    </row>
    <row r="2312" spans="3:21" x14ac:dyDescent="0.2">
      <c r="D2312" s="104"/>
      <c r="E2312" s="5" t="s">
        <v>27</v>
      </c>
      <c r="F2312" s="6"/>
      <c r="G2312" s="7">
        <v>217</v>
      </c>
      <c r="H2312" s="8">
        <v>49</v>
      </c>
      <c r="I2312" s="1">
        <v>19</v>
      </c>
      <c r="J2312" s="1">
        <v>76</v>
      </c>
      <c r="K2312" s="1">
        <v>15</v>
      </c>
      <c r="L2312" s="1">
        <v>2</v>
      </c>
      <c r="M2312" s="1">
        <v>21</v>
      </c>
      <c r="N2312" s="1">
        <v>37</v>
      </c>
      <c r="O2312" s="1">
        <v>7</v>
      </c>
      <c r="P2312" s="1">
        <v>19</v>
      </c>
      <c r="Q2312" s="1">
        <v>9</v>
      </c>
      <c r="R2312" s="1">
        <v>0</v>
      </c>
      <c r="S2312" s="1">
        <v>8</v>
      </c>
      <c r="T2312" s="1">
        <v>23</v>
      </c>
      <c r="U2312" s="13">
        <v>1</v>
      </c>
    </row>
    <row r="2313" spans="3:21" x14ac:dyDescent="0.2">
      <c r="D2313" s="104"/>
      <c r="E2313" s="5" t="s">
        <v>28</v>
      </c>
      <c r="F2313" s="6"/>
      <c r="G2313" s="7">
        <v>226</v>
      </c>
      <c r="H2313" s="8">
        <v>50</v>
      </c>
      <c r="I2313" s="1">
        <v>14</v>
      </c>
      <c r="J2313" s="1">
        <v>70</v>
      </c>
      <c r="K2313" s="1">
        <v>13</v>
      </c>
      <c r="L2313" s="1">
        <v>7</v>
      </c>
      <c r="M2313" s="1">
        <v>29</v>
      </c>
      <c r="N2313" s="1">
        <v>63</v>
      </c>
      <c r="O2313" s="1">
        <v>7</v>
      </c>
      <c r="P2313" s="1">
        <v>16</v>
      </c>
      <c r="Q2313" s="1">
        <v>17</v>
      </c>
      <c r="R2313" s="1">
        <v>1</v>
      </c>
      <c r="S2313" s="1">
        <v>9</v>
      </c>
      <c r="T2313" s="1">
        <v>24</v>
      </c>
      <c r="U2313" s="13">
        <v>0</v>
      </c>
    </row>
    <row r="2314" spans="3:21" x14ac:dyDescent="0.2">
      <c r="D2314" s="104"/>
      <c r="E2314" s="5" t="s">
        <v>29</v>
      </c>
      <c r="F2314" s="6"/>
      <c r="G2314" s="7">
        <v>164</v>
      </c>
      <c r="H2314" s="8">
        <v>28</v>
      </c>
      <c r="I2314" s="1">
        <v>14</v>
      </c>
      <c r="J2314" s="1">
        <v>41</v>
      </c>
      <c r="K2314" s="1">
        <v>8</v>
      </c>
      <c r="L2314" s="1">
        <v>6</v>
      </c>
      <c r="M2314" s="1">
        <v>20</v>
      </c>
      <c r="N2314" s="1">
        <v>38</v>
      </c>
      <c r="O2314" s="1">
        <v>8</v>
      </c>
      <c r="P2314" s="1">
        <v>22</v>
      </c>
      <c r="Q2314" s="1">
        <v>27</v>
      </c>
      <c r="R2314" s="1">
        <v>2</v>
      </c>
      <c r="S2314" s="1">
        <v>11</v>
      </c>
      <c r="T2314" s="1">
        <v>10</v>
      </c>
      <c r="U2314" s="13">
        <v>1</v>
      </c>
    </row>
    <row r="2315" spans="3:21" x14ac:dyDescent="0.2">
      <c r="D2315" s="104"/>
      <c r="E2315" s="5" t="s">
        <v>30</v>
      </c>
      <c r="F2315" s="6"/>
      <c r="G2315" s="7">
        <v>152</v>
      </c>
      <c r="H2315" s="8">
        <v>26</v>
      </c>
      <c r="I2315" s="1">
        <v>10</v>
      </c>
      <c r="J2315" s="1">
        <v>46</v>
      </c>
      <c r="K2315" s="1">
        <v>4</v>
      </c>
      <c r="L2315" s="1">
        <v>4</v>
      </c>
      <c r="M2315" s="1">
        <v>26</v>
      </c>
      <c r="N2315" s="1">
        <v>48</v>
      </c>
      <c r="O2315" s="1">
        <v>5</v>
      </c>
      <c r="P2315" s="1">
        <v>12</v>
      </c>
      <c r="Q2315" s="1">
        <v>20</v>
      </c>
      <c r="R2315" s="1">
        <v>3</v>
      </c>
      <c r="S2315" s="1">
        <v>5</v>
      </c>
      <c r="T2315" s="1">
        <v>9</v>
      </c>
      <c r="U2315" s="13">
        <v>3</v>
      </c>
    </row>
    <row r="2316" spans="3:21" x14ac:dyDescent="0.2">
      <c r="D2316" s="104"/>
      <c r="E2316" s="5" t="s">
        <v>31</v>
      </c>
      <c r="F2316" s="6"/>
      <c r="G2316" s="7">
        <v>181</v>
      </c>
      <c r="H2316" s="8">
        <v>27</v>
      </c>
      <c r="I2316" s="1">
        <v>6</v>
      </c>
      <c r="J2316" s="1">
        <v>52</v>
      </c>
      <c r="K2316" s="1">
        <v>8</v>
      </c>
      <c r="L2316" s="1">
        <v>6</v>
      </c>
      <c r="M2316" s="1">
        <v>26</v>
      </c>
      <c r="N2316" s="1">
        <v>43</v>
      </c>
      <c r="O2316" s="1">
        <v>4</v>
      </c>
      <c r="P2316" s="1">
        <v>11</v>
      </c>
      <c r="Q2316" s="1">
        <v>39</v>
      </c>
      <c r="R2316" s="1">
        <v>1</v>
      </c>
      <c r="S2316" s="1">
        <v>9</v>
      </c>
      <c r="T2316" s="1">
        <v>15</v>
      </c>
      <c r="U2316" s="13">
        <v>0</v>
      </c>
    </row>
    <row r="2317" spans="3:21" x14ac:dyDescent="0.2">
      <c r="D2317" s="104"/>
      <c r="E2317" s="5" t="s">
        <v>32</v>
      </c>
      <c r="F2317" s="6"/>
      <c r="G2317" s="7">
        <v>125</v>
      </c>
      <c r="H2317" s="8">
        <v>19</v>
      </c>
      <c r="I2317" s="1">
        <v>6</v>
      </c>
      <c r="J2317" s="1">
        <v>30</v>
      </c>
      <c r="K2317" s="1">
        <v>4</v>
      </c>
      <c r="L2317" s="1">
        <v>0</v>
      </c>
      <c r="M2317" s="1">
        <v>24</v>
      </c>
      <c r="N2317" s="1">
        <v>36</v>
      </c>
      <c r="O2317" s="1">
        <v>2</v>
      </c>
      <c r="P2317" s="1">
        <v>11</v>
      </c>
      <c r="Q2317" s="1">
        <v>20</v>
      </c>
      <c r="R2317" s="1">
        <v>1</v>
      </c>
      <c r="S2317" s="1">
        <v>3</v>
      </c>
      <c r="T2317" s="1">
        <v>13</v>
      </c>
      <c r="U2317" s="13">
        <v>0</v>
      </c>
    </row>
    <row r="2318" spans="3:21" x14ac:dyDescent="0.2">
      <c r="D2318" s="104"/>
      <c r="E2318" s="5" t="s">
        <v>33</v>
      </c>
      <c r="F2318" s="6"/>
      <c r="G2318" s="7">
        <v>57</v>
      </c>
      <c r="H2318" s="8">
        <v>12</v>
      </c>
      <c r="I2318" s="1">
        <v>4</v>
      </c>
      <c r="J2318" s="1">
        <v>19</v>
      </c>
      <c r="K2318" s="1">
        <v>4</v>
      </c>
      <c r="L2318" s="1">
        <v>0</v>
      </c>
      <c r="M2318" s="1">
        <v>7</v>
      </c>
      <c r="N2318" s="1">
        <v>22</v>
      </c>
      <c r="O2318" s="1">
        <v>4</v>
      </c>
      <c r="P2318" s="1">
        <v>10</v>
      </c>
      <c r="Q2318" s="1">
        <v>11</v>
      </c>
      <c r="R2318" s="1">
        <v>0</v>
      </c>
      <c r="S2318" s="1">
        <v>2</v>
      </c>
      <c r="T2318" s="1">
        <v>1</v>
      </c>
      <c r="U2318" s="13">
        <v>0</v>
      </c>
    </row>
    <row r="2319" spans="3:21" x14ac:dyDescent="0.2">
      <c r="D2319" s="103" t="s">
        <v>34</v>
      </c>
      <c r="E2319" s="24" t="s">
        <v>35</v>
      </c>
      <c r="F2319" s="22"/>
      <c r="G2319" s="23">
        <v>9</v>
      </c>
      <c r="H2319" s="30">
        <v>0</v>
      </c>
      <c r="I2319" s="4">
        <v>0</v>
      </c>
      <c r="J2319" s="4">
        <v>3</v>
      </c>
      <c r="K2319" s="4">
        <v>1</v>
      </c>
      <c r="L2319" s="4">
        <v>0</v>
      </c>
      <c r="M2319" s="4">
        <v>3</v>
      </c>
      <c r="N2319" s="4">
        <v>1</v>
      </c>
      <c r="O2319" s="4">
        <v>0</v>
      </c>
      <c r="P2319" s="4">
        <v>1</v>
      </c>
      <c r="Q2319" s="4">
        <v>3</v>
      </c>
      <c r="R2319" s="4">
        <v>1</v>
      </c>
      <c r="S2319" s="4">
        <v>0</v>
      </c>
      <c r="T2319" s="4">
        <v>2</v>
      </c>
      <c r="U2319" s="34">
        <v>0</v>
      </c>
    </row>
    <row r="2320" spans="3:21" x14ac:dyDescent="0.2">
      <c r="D2320" s="104"/>
      <c r="E2320" s="5" t="s">
        <v>36</v>
      </c>
      <c r="F2320" s="6"/>
      <c r="G2320" s="7">
        <v>20</v>
      </c>
      <c r="H2320" s="8">
        <v>0</v>
      </c>
      <c r="I2320" s="1">
        <v>2</v>
      </c>
      <c r="J2320" s="1">
        <v>7</v>
      </c>
      <c r="K2320" s="1">
        <v>0</v>
      </c>
      <c r="L2320" s="1">
        <v>0</v>
      </c>
      <c r="M2320" s="1">
        <v>1</v>
      </c>
      <c r="N2320" s="1">
        <v>2</v>
      </c>
      <c r="O2320" s="1">
        <v>2</v>
      </c>
      <c r="P2320" s="1">
        <v>1</v>
      </c>
      <c r="Q2320" s="1">
        <v>8</v>
      </c>
      <c r="R2320" s="1">
        <v>0</v>
      </c>
      <c r="S2320" s="1">
        <v>1</v>
      </c>
      <c r="T2320" s="1">
        <v>1</v>
      </c>
      <c r="U2320" s="13">
        <v>1</v>
      </c>
    </row>
    <row r="2321" spans="4:21" x14ac:dyDescent="0.2">
      <c r="D2321" s="104"/>
      <c r="E2321" s="5" t="s">
        <v>37</v>
      </c>
      <c r="F2321" s="6"/>
      <c r="G2321" s="7">
        <v>32</v>
      </c>
      <c r="H2321" s="8">
        <v>3</v>
      </c>
      <c r="I2321" s="1">
        <v>1</v>
      </c>
      <c r="J2321" s="1">
        <v>8</v>
      </c>
      <c r="K2321" s="1">
        <v>1</v>
      </c>
      <c r="L2321" s="1">
        <v>2</v>
      </c>
      <c r="M2321" s="1">
        <v>6</v>
      </c>
      <c r="N2321" s="1">
        <v>8</v>
      </c>
      <c r="O2321" s="1">
        <v>0</v>
      </c>
      <c r="P2321" s="1">
        <v>2</v>
      </c>
      <c r="Q2321" s="1">
        <v>12</v>
      </c>
      <c r="R2321" s="1">
        <v>1</v>
      </c>
      <c r="S2321" s="1">
        <v>1</v>
      </c>
      <c r="T2321" s="1">
        <v>1</v>
      </c>
      <c r="U2321" s="13">
        <v>0</v>
      </c>
    </row>
    <row r="2322" spans="4:21" x14ac:dyDescent="0.2">
      <c r="D2322" s="104"/>
      <c r="E2322" s="5" t="s">
        <v>38</v>
      </c>
      <c r="F2322" s="6"/>
      <c r="G2322" s="7">
        <v>60</v>
      </c>
      <c r="H2322" s="8">
        <v>2</v>
      </c>
      <c r="I2322" s="1">
        <v>2</v>
      </c>
      <c r="J2322" s="1">
        <v>13</v>
      </c>
      <c r="K2322" s="1">
        <v>0</v>
      </c>
      <c r="L2322" s="1">
        <v>2</v>
      </c>
      <c r="M2322" s="1">
        <v>12</v>
      </c>
      <c r="N2322" s="1">
        <v>15</v>
      </c>
      <c r="O2322" s="1">
        <v>2</v>
      </c>
      <c r="P2322" s="1">
        <v>4</v>
      </c>
      <c r="Q2322" s="1">
        <v>17</v>
      </c>
      <c r="R2322" s="1">
        <v>0</v>
      </c>
      <c r="S2322" s="1">
        <v>6</v>
      </c>
      <c r="T2322" s="1">
        <v>8</v>
      </c>
      <c r="U2322" s="13">
        <v>0</v>
      </c>
    </row>
    <row r="2323" spans="4:21" x14ac:dyDescent="0.2">
      <c r="D2323" s="104"/>
      <c r="E2323" s="5" t="s">
        <v>39</v>
      </c>
      <c r="F2323" s="6"/>
      <c r="G2323" s="7">
        <v>61</v>
      </c>
      <c r="H2323" s="8">
        <v>4</v>
      </c>
      <c r="I2323" s="1">
        <v>0</v>
      </c>
      <c r="J2323" s="1">
        <v>16</v>
      </c>
      <c r="K2323" s="1">
        <v>0</v>
      </c>
      <c r="L2323" s="1">
        <v>1</v>
      </c>
      <c r="M2323" s="1">
        <v>9</v>
      </c>
      <c r="N2323" s="1">
        <v>15</v>
      </c>
      <c r="O2323" s="1">
        <v>2</v>
      </c>
      <c r="P2323" s="1">
        <v>9</v>
      </c>
      <c r="Q2323" s="1">
        <v>19</v>
      </c>
      <c r="R2323" s="1">
        <v>0</v>
      </c>
      <c r="S2323" s="1">
        <v>3</v>
      </c>
      <c r="T2323" s="1">
        <v>3</v>
      </c>
      <c r="U2323" s="13">
        <v>0</v>
      </c>
    </row>
    <row r="2324" spans="4:21" x14ac:dyDescent="0.2">
      <c r="D2324" s="104"/>
      <c r="E2324" s="5" t="s">
        <v>40</v>
      </c>
      <c r="F2324" s="6"/>
      <c r="G2324" s="7">
        <v>84</v>
      </c>
      <c r="H2324" s="8">
        <v>2</v>
      </c>
      <c r="I2324" s="1">
        <v>2</v>
      </c>
      <c r="J2324" s="1">
        <v>27</v>
      </c>
      <c r="K2324" s="1">
        <v>5</v>
      </c>
      <c r="L2324" s="1">
        <v>2</v>
      </c>
      <c r="M2324" s="1">
        <v>15</v>
      </c>
      <c r="N2324" s="1">
        <v>25</v>
      </c>
      <c r="O2324" s="1">
        <v>4</v>
      </c>
      <c r="P2324" s="1">
        <v>8</v>
      </c>
      <c r="Q2324" s="1">
        <v>18</v>
      </c>
      <c r="R2324" s="1">
        <v>1</v>
      </c>
      <c r="S2324" s="1">
        <v>3</v>
      </c>
      <c r="T2324" s="1">
        <v>4</v>
      </c>
      <c r="U2324" s="13">
        <v>2</v>
      </c>
    </row>
    <row r="2325" spans="4:21" x14ac:dyDescent="0.2">
      <c r="D2325" s="104"/>
      <c r="E2325" s="5" t="s">
        <v>41</v>
      </c>
      <c r="F2325" s="6"/>
      <c r="G2325" s="7">
        <v>63</v>
      </c>
      <c r="H2325" s="8">
        <v>9</v>
      </c>
      <c r="I2325" s="1">
        <v>4</v>
      </c>
      <c r="J2325" s="1">
        <v>15</v>
      </c>
      <c r="K2325" s="1">
        <v>2</v>
      </c>
      <c r="L2325" s="1">
        <v>0</v>
      </c>
      <c r="M2325" s="1">
        <v>9</v>
      </c>
      <c r="N2325" s="1">
        <v>16</v>
      </c>
      <c r="O2325" s="1">
        <v>1</v>
      </c>
      <c r="P2325" s="1">
        <v>7</v>
      </c>
      <c r="Q2325" s="1">
        <v>14</v>
      </c>
      <c r="R2325" s="1">
        <v>0</v>
      </c>
      <c r="S2325" s="1">
        <v>1</v>
      </c>
      <c r="T2325" s="1">
        <v>9</v>
      </c>
      <c r="U2325" s="13">
        <v>0</v>
      </c>
    </row>
    <row r="2326" spans="4:21" x14ac:dyDescent="0.2">
      <c r="D2326" s="104"/>
      <c r="E2326" s="5" t="s">
        <v>42</v>
      </c>
      <c r="F2326" s="6"/>
      <c r="G2326" s="7">
        <v>85</v>
      </c>
      <c r="H2326" s="8">
        <v>19</v>
      </c>
      <c r="I2326" s="1">
        <v>3</v>
      </c>
      <c r="J2326" s="1">
        <v>25</v>
      </c>
      <c r="K2326" s="1">
        <v>3</v>
      </c>
      <c r="L2326" s="1">
        <v>0</v>
      </c>
      <c r="M2326" s="1">
        <v>14</v>
      </c>
      <c r="N2326" s="1">
        <v>23</v>
      </c>
      <c r="O2326" s="1">
        <v>3</v>
      </c>
      <c r="P2326" s="1">
        <v>9</v>
      </c>
      <c r="Q2326" s="1">
        <v>13</v>
      </c>
      <c r="R2326" s="1">
        <v>0</v>
      </c>
      <c r="S2326" s="1">
        <v>2</v>
      </c>
      <c r="T2326" s="1">
        <v>5</v>
      </c>
      <c r="U2326" s="13">
        <v>0</v>
      </c>
    </row>
    <row r="2327" spans="4:21" x14ac:dyDescent="0.2">
      <c r="D2327" s="104"/>
      <c r="E2327" s="5" t="s">
        <v>43</v>
      </c>
      <c r="F2327" s="6"/>
      <c r="G2327" s="7">
        <v>92</v>
      </c>
      <c r="H2327" s="8">
        <v>17</v>
      </c>
      <c r="I2327" s="1">
        <v>9</v>
      </c>
      <c r="J2327" s="1">
        <v>27</v>
      </c>
      <c r="K2327" s="1">
        <v>6</v>
      </c>
      <c r="L2327" s="1">
        <v>1</v>
      </c>
      <c r="M2327" s="1">
        <v>8</v>
      </c>
      <c r="N2327" s="1">
        <v>25</v>
      </c>
      <c r="O2327" s="1">
        <v>3</v>
      </c>
      <c r="P2327" s="1">
        <v>4</v>
      </c>
      <c r="Q2327" s="1">
        <v>7</v>
      </c>
      <c r="R2327" s="1">
        <v>1</v>
      </c>
      <c r="S2327" s="1">
        <v>3</v>
      </c>
      <c r="T2327" s="1">
        <v>8</v>
      </c>
      <c r="U2327" s="13">
        <v>0</v>
      </c>
    </row>
    <row r="2328" spans="4:21" x14ac:dyDescent="0.2">
      <c r="D2328" s="104"/>
      <c r="E2328" s="5" t="s">
        <v>44</v>
      </c>
      <c r="F2328" s="6"/>
      <c r="G2328" s="7">
        <v>134</v>
      </c>
      <c r="H2328" s="8">
        <v>36</v>
      </c>
      <c r="I2328" s="1">
        <v>8</v>
      </c>
      <c r="J2328" s="1">
        <v>32</v>
      </c>
      <c r="K2328" s="1">
        <v>10</v>
      </c>
      <c r="L2328" s="1">
        <v>2</v>
      </c>
      <c r="M2328" s="1">
        <v>25</v>
      </c>
      <c r="N2328" s="1">
        <v>45</v>
      </c>
      <c r="O2328" s="1">
        <v>3</v>
      </c>
      <c r="P2328" s="1">
        <v>10</v>
      </c>
      <c r="Q2328" s="1">
        <v>11</v>
      </c>
      <c r="R2328" s="1">
        <v>4</v>
      </c>
      <c r="S2328" s="1">
        <v>4</v>
      </c>
      <c r="T2328" s="1">
        <v>14</v>
      </c>
      <c r="U2328" s="13">
        <v>0</v>
      </c>
    </row>
    <row r="2329" spans="4:21" x14ac:dyDescent="0.2">
      <c r="D2329" s="104"/>
      <c r="E2329" s="5" t="s">
        <v>45</v>
      </c>
      <c r="F2329" s="6"/>
      <c r="G2329" s="7">
        <v>99</v>
      </c>
      <c r="H2329" s="8">
        <v>23</v>
      </c>
      <c r="I2329" s="1">
        <v>9</v>
      </c>
      <c r="J2329" s="1">
        <v>21</v>
      </c>
      <c r="K2329" s="1">
        <v>6</v>
      </c>
      <c r="L2329" s="1">
        <v>5</v>
      </c>
      <c r="M2329" s="1">
        <v>15</v>
      </c>
      <c r="N2329" s="1">
        <v>26</v>
      </c>
      <c r="O2329" s="1">
        <v>4</v>
      </c>
      <c r="P2329" s="1">
        <v>16</v>
      </c>
      <c r="Q2329" s="1">
        <v>6</v>
      </c>
      <c r="R2329" s="1">
        <v>1</v>
      </c>
      <c r="S2329" s="1">
        <v>5</v>
      </c>
      <c r="T2329" s="1">
        <v>9</v>
      </c>
      <c r="U2329" s="13">
        <v>0</v>
      </c>
    </row>
    <row r="2330" spans="4:21" x14ac:dyDescent="0.2">
      <c r="D2330" s="104"/>
      <c r="E2330" s="5" t="s">
        <v>46</v>
      </c>
      <c r="F2330" s="6"/>
      <c r="G2330" s="7">
        <v>76</v>
      </c>
      <c r="H2330" s="8">
        <v>23</v>
      </c>
      <c r="I2330" s="1">
        <v>10</v>
      </c>
      <c r="J2330" s="1">
        <v>17</v>
      </c>
      <c r="K2330" s="1">
        <v>1</v>
      </c>
      <c r="L2330" s="1">
        <v>2</v>
      </c>
      <c r="M2330" s="1">
        <v>9</v>
      </c>
      <c r="N2330" s="1">
        <v>23</v>
      </c>
      <c r="O2330" s="1">
        <v>3</v>
      </c>
      <c r="P2330" s="1">
        <v>13</v>
      </c>
      <c r="Q2330" s="1">
        <v>4</v>
      </c>
      <c r="R2330" s="1">
        <v>0</v>
      </c>
      <c r="S2330" s="1">
        <v>2</v>
      </c>
      <c r="T2330" s="1">
        <v>4</v>
      </c>
      <c r="U2330" s="13">
        <v>0</v>
      </c>
    </row>
    <row r="2331" spans="4:21" x14ac:dyDescent="0.2">
      <c r="D2331" s="104"/>
      <c r="E2331" s="5" t="s">
        <v>47</v>
      </c>
      <c r="F2331" s="6"/>
      <c r="G2331" s="7">
        <v>52</v>
      </c>
      <c r="H2331" s="8">
        <v>14</v>
      </c>
      <c r="I2331" s="1">
        <v>9</v>
      </c>
      <c r="J2331" s="1">
        <v>22</v>
      </c>
      <c r="K2331" s="1">
        <v>2</v>
      </c>
      <c r="L2331" s="1">
        <v>3</v>
      </c>
      <c r="M2331" s="1">
        <v>5</v>
      </c>
      <c r="N2331" s="1">
        <v>16</v>
      </c>
      <c r="O2331" s="1">
        <v>2</v>
      </c>
      <c r="P2331" s="1">
        <v>5</v>
      </c>
      <c r="Q2331" s="1">
        <v>1</v>
      </c>
      <c r="R2331" s="1">
        <v>1</v>
      </c>
      <c r="S2331" s="1">
        <v>4</v>
      </c>
      <c r="T2331" s="1">
        <v>1</v>
      </c>
      <c r="U2331" s="13">
        <v>1</v>
      </c>
    </row>
    <row r="2332" spans="4:21" x14ac:dyDescent="0.2">
      <c r="D2332" s="104"/>
      <c r="E2332" s="5" t="s">
        <v>48</v>
      </c>
      <c r="F2332" s="6"/>
      <c r="G2332" s="7">
        <v>16</v>
      </c>
      <c r="H2332" s="8">
        <v>3</v>
      </c>
      <c r="I2332" s="1">
        <v>1</v>
      </c>
      <c r="J2332" s="1">
        <v>6</v>
      </c>
      <c r="K2332" s="1">
        <v>0</v>
      </c>
      <c r="L2332" s="1">
        <v>0</v>
      </c>
      <c r="M2332" s="1">
        <v>4</v>
      </c>
      <c r="N2332" s="1">
        <v>2</v>
      </c>
      <c r="O2332" s="1">
        <v>0</v>
      </c>
      <c r="P2332" s="1">
        <v>2</v>
      </c>
      <c r="Q2332" s="1">
        <v>2</v>
      </c>
      <c r="R2332" s="1">
        <v>0</v>
      </c>
      <c r="S2332" s="1">
        <v>0</v>
      </c>
      <c r="T2332" s="1">
        <v>2</v>
      </c>
      <c r="U2332" s="13">
        <v>0</v>
      </c>
    </row>
    <row r="2333" spans="4:21" x14ac:dyDescent="0.2">
      <c r="D2333" s="104"/>
      <c r="E2333" s="5" t="s">
        <v>49</v>
      </c>
      <c r="F2333" s="6"/>
      <c r="G2333" s="7">
        <v>2</v>
      </c>
      <c r="H2333" s="8">
        <v>0</v>
      </c>
      <c r="I2333" s="1">
        <v>0</v>
      </c>
      <c r="J2333" s="1">
        <v>1</v>
      </c>
      <c r="K2333" s="1">
        <v>0</v>
      </c>
      <c r="L2333" s="1">
        <v>0</v>
      </c>
      <c r="M2333" s="1">
        <v>0</v>
      </c>
      <c r="N2333" s="1">
        <v>0</v>
      </c>
      <c r="O2333" s="1">
        <v>0</v>
      </c>
      <c r="P2333" s="1">
        <v>0</v>
      </c>
      <c r="Q2333" s="1">
        <v>0</v>
      </c>
      <c r="R2333" s="1">
        <v>0</v>
      </c>
      <c r="S2333" s="1">
        <v>0</v>
      </c>
      <c r="T2333" s="1">
        <v>1</v>
      </c>
      <c r="U2333" s="13">
        <v>0</v>
      </c>
    </row>
    <row r="2334" spans="4:21" x14ac:dyDescent="0.2">
      <c r="D2334" s="103" t="s">
        <v>50</v>
      </c>
      <c r="E2334" s="24" t="s">
        <v>35</v>
      </c>
      <c r="F2334" s="22"/>
      <c r="G2334" s="23">
        <v>0</v>
      </c>
      <c r="H2334" s="30">
        <v>0</v>
      </c>
      <c r="I2334" s="4">
        <v>0</v>
      </c>
      <c r="J2334" s="4">
        <v>0</v>
      </c>
      <c r="K2334" s="4">
        <v>0</v>
      </c>
      <c r="L2334" s="4">
        <v>0</v>
      </c>
      <c r="M2334" s="4">
        <v>0</v>
      </c>
      <c r="N2334" s="4">
        <v>0</v>
      </c>
      <c r="O2334" s="4">
        <v>0</v>
      </c>
      <c r="P2334" s="4">
        <v>0</v>
      </c>
      <c r="Q2334" s="4">
        <v>0</v>
      </c>
      <c r="R2334" s="4">
        <v>0</v>
      </c>
      <c r="S2334" s="4">
        <v>0</v>
      </c>
      <c r="T2334" s="4">
        <v>0</v>
      </c>
      <c r="U2334" s="34">
        <v>0</v>
      </c>
    </row>
    <row r="2335" spans="4:21" x14ac:dyDescent="0.2">
      <c r="D2335" s="104"/>
      <c r="E2335" s="5" t="s">
        <v>36</v>
      </c>
      <c r="F2335" s="6"/>
      <c r="G2335" s="7">
        <v>12</v>
      </c>
      <c r="H2335" s="8">
        <v>1</v>
      </c>
      <c r="I2335" s="1">
        <v>1</v>
      </c>
      <c r="J2335" s="1">
        <v>2</v>
      </c>
      <c r="K2335" s="1">
        <v>0</v>
      </c>
      <c r="L2335" s="1">
        <v>0</v>
      </c>
      <c r="M2335" s="1">
        <v>0</v>
      </c>
      <c r="N2335" s="1">
        <v>7</v>
      </c>
      <c r="O2335" s="1">
        <v>0</v>
      </c>
      <c r="P2335" s="1">
        <v>0</v>
      </c>
      <c r="Q2335" s="1">
        <v>0</v>
      </c>
      <c r="R2335" s="1">
        <v>0</v>
      </c>
      <c r="S2335" s="1">
        <v>1</v>
      </c>
      <c r="T2335" s="1">
        <v>1</v>
      </c>
      <c r="U2335" s="13">
        <v>0</v>
      </c>
    </row>
    <row r="2336" spans="4:21" x14ac:dyDescent="0.2">
      <c r="D2336" s="104"/>
      <c r="E2336" s="5" t="s">
        <v>37</v>
      </c>
      <c r="F2336" s="6"/>
      <c r="G2336" s="7">
        <v>21</v>
      </c>
      <c r="H2336" s="8">
        <v>1</v>
      </c>
      <c r="I2336" s="1">
        <v>0</v>
      </c>
      <c r="J2336" s="1">
        <v>11</v>
      </c>
      <c r="K2336" s="1">
        <v>0</v>
      </c>
      <c r="L2336" s="1">
        <v>1</v>
      </c>
      <c r="M2336" s="1">
        <v>1</v>
      </c>
      <c r="N2336" s="1">
        <v>4</v>
      </c>
      <c r="O2336" s="1">
        <v>1</v>
      </c>
      <c r="P2336" s="1">
        <v>1</v>
      </c>
      <c r="Q2336" s="1">
        <v>4</v>
      </c>
      <c r="R2336" s="1">
        <v>0</v>
      </c>
      <c r="S2336" s="1">
        <v>3</v>
      </c>
      <c r="T2336" s="1">
        <v>0</v>
      </c>
      <c r="U2336" s="13">
        <v>1</v>
      </c>
    </row>
    <row r="2337" spans="2:21" x14ac:dyDescent="0.2">
      <c r="D2337" s="104"/>
      <c r="E2337" s="5" t="s">
        <v>38</v>
      </c>
      <c r="F2337" s="6"/>
      <c r="G2337" s="7">
        <v>29</v>
      </c>
      <c r="H2337" s="8">
        <v>3</v>
      </c>
      <c r="I2337" s="1">
        <v>1</v>
      </c>
      <c r="J2337" s="1">
        <v>15</v>
      </c>
      <c r="K2337" s="1">
        <v>0</v>
      </c>
      <c r="L2337" s="1">
        <v>0</v>
      </c>
      <c r="M2337" s="1">
        <v>1</v>
      </c>
      <c r="N2337" s="1">
        <v>6</v>
      </c>
      <c r="O2337" s="1">
        <v>3</v>
      </c>
      <c r="P2337" s="1">
        <v>2</v>
      </c>
      <c r="Q2337" s="1">
        <v>3</v>
      </c>
      <c r="R2337" s="1">
        <v>0</v>
      </c>
      <c r="S2337" s="1">
        <v>1</v>
      </c>
      <c r="T2337" s="1">
        <v>3</v>
      </c>
      <c r="U2337" s="13">
        <v>0</v>
      </c>
    </row>
    <row r="2338" spans="2:21" x14ac:dyDescent="0.2">
      <c r="D2338" s="104"/>
      <c r="E2338" s="5" t="s">
        <v>39</v>
      </c>
      <c r="F2338" s="6"/>
      <c r="G2338" s="7">
        <v>27</v>
      </c>
      <c r="H2338" s="8">
        <v>3</v>
      </c>
      <c r="I2338" s="1">
        <v>0</v>
      </c>
      <c r="J2338" s="1">
        <v>7</v>
      </c>
      <c r="K2338" s="1">
        <v>1</v>
      </c>
      <c r="L2338" s="1">
        <v>0</v>
      </c>
      <c r="M2338" s="1">
        <v>3</v>
      </c>
      <c r="N2338" s="1">
        <v>7</v>
      </c>
      <c r="O2338" s="1">
        <v>0</v>
      </c>
      <c r="P2338" s="1">
        <v>0</v>
      </c>
      <c r="Q2338" s="1">
        <v>4</v>
      </c>
      <c r="R2338" s="1">
        <v>0</v>
      </c>
      <c r="S2338" s="1">
        <v>1</v>
      </c>
      <c r="T2338" s="1">
        <v>4</v>
      </c>
      <c r="U2338" s="13">
        <v>1</v>
      </c>
    </row>
    <row r="2339" spans="2:21" x14ac:dyDescent="0.2">
      <c r="D2339" s="104"/>
      <c r="E2339" s="5" t="s">
        <v>40</v>
      </c>
      <c r="F2339" s="6"/>
      <c r="G2339" s="7">
        <v>41</v>
      </c>
      <c r="H2339" s="8">
        <v>5</v>
      </c>
      <c r="I2339" s="1">
        <v>0</v>
      </c>
      <c r="J2339" s="1">
        <v>21</v>
      </c>
      <c r="K2339" s="1">
        <v>3</v>
      </c>
      <c r="L2339" s="1">
        <v>1</v>
      </c>
      <c r="M2339" s="1">
        <v>5</v>
      </c>
      <c r="N2339" s="1">
        <v>11</v>
      </c>
      <c r="O2339" s="1">
        <v>3</v>
      </c>
      <c r="P2339" s="1">
        <v>2</v>
      </c>
      <c r="Q2339" s="1">
        <v>6</v>
      </c>
      <c r="R2339" s="1">
        <v>0</v>
      </c>
      <c r="S2339" s="1">
        <v>2</v>
      </c>
      <c r="T2339" s="1">
        <v>5</v>
      </c>
      <c r="U2339" s="13">
        <v>0</v>
      </c>
    </row>
    <row r="2340" spans="2:21" x14ac:dyDescent="0.2">
      <c r="D2340" s="104"/>
      <c r="E2340" s="5" t="s">
        <v>41</v>
      </c>
      <c r="F2340" s="6"/>
      <c r="G2340" s="7">
        <v>34</v>
      </c>
      <c r="H2340" s="8">
        <v>5</v>
      </c>
      <c r="I2340" s="1">
        <v>0</v>
      </c>
      <c r="J2340" s="1">
        <v>12</v>
      </c>
      <c r="K2340" s="1">
        <v>2</v>
      </c>
      <c r="L2340" s="1">
        <v>0</v>
      </c>
      <c r="M2340" s="1">
        <v>3</v>
      </c>
      <c r="N2340" s="1">
        <v>10</v>
      </c>
      <c r="O2340" s="1">
        <v>0</v>
      </c>
      <c r="P2340" s="1">
        <v>1</v>
      </c>
      <c r="Q2340" s="1">
        <v>1</v>
      </c>
      <c r="R2340" s="1">
        <v>0</v>
      </c>
      <c r="S2340" s="1">
        <v>2</v>
      </c>
      <c r="T2340" s="1">
        <v>6</v>
      </c>
      <c r="U2340" s="13">
        <v>0</v>
      </c>
    </row>
    <row r="2341" spans="2:21" x14ac:dyDescent="0.2">
      <c r="D2341" s="104"/>
      <c r="E2341" s="5" t="s">
        <v>42</v>
      </c>
      <c r="F2341" s="6"/>
      <c r="G2341" s="7">
        <v>41</v>
      </c>
      <c r="H2341" s="8">
        <v>9</v>
      </c>
      <c r="I2341" s="1">
        <v>2</v>
      </c>
      <c r="J2341" s="1">
        <v>19</v>
      </c>
      <c r="K2341" s="1">
        <v>2</v>
      </c>
      <c r="L2341" s="1">
        <v>1</v>
      </c>
      <c r="M2341" s="1">
        <v>1</v>
      </c>
      <c r="N2341" s="1">
        <v>5</v>
      </c>
      <c r="O2341" s="1">
        <v>0</v>
      </c>
      <c r="P2341" s="1">
        <v>3</v>
      </c>
      <c r="Q2341" s="1">
        <v>3</v>
      </c>
      <c r="R2341" s="1">
        <v>0</v>
      </c>
      <c r="S2341" s="1">
        <v>1</v>
      </c>
      <c r="T2341" s="1">
        <v>3</v>
      </c>
      <c r="U2341" s="13">
        <v>0</v>
      </c>
    </row>
    <row r="2342" spans="2:21" x14ac:dyDescent="0.2">
      <c r="D2342" s="104"/>
      <c r="E2342" s="5" t="s">
        <v>43</v>
      </c>
      <c r="F2342" s="6"/>
      <c r="G2342" s="7">
        <v>59</v>
      </c>
      <c r="H2342" s="8">
        <v>6</v>
      </c>
      <c r="I2342" s="1">
        <v>5</v>
      </c>
      <c r="J2342" s="1">
        <v>31</v>
      </c>
      <c r="K2342" s="1">
        <v>2</v>
      </c>
      <c r="L2342" s="1">
        <v>2</v>
      </c>
      <c r="M2342" s="1">
        <v>4</v>
      </c>
      <c r="N2342" s="1">
        <v>13</v>
      </c>
      <c r="O2342" s="1">
        <v>3</v>
      </c>
      <c r="P2342" s="1">
        <v>1</v>
      </c>
      <c r="Q2342" s="1">
        <v>1</v>
      </c>
      <c r="R2342" s="1">
        <v>0</v>
      </c>
      <c r="S2342" s="1">
        <v>3</v>
      </c>
      <c r="T2342" s="1">
        <v>4</v>
      </c>
      <c r="U2342" s="13">
        <v>0</v>
      </c>
    </row>
    <row r="2343" spans="2:21" x14ac:dyDescent="0.2">
      <c r="D2343" s="104"/>
      <c r="E2343" s="5" t="s">
        <v>44</v>
      </c>
      <c r="F2343" s="6"/>
      <c r="G2343" s="7">
        <v>71</v>
      </c>
      <c r="H2343" s="8">
        <v>17</v>
      </c>
      <c r="I2343" s="1">
        <v>11</v>
      </c>
      <c r="J2343" s="1">
        <v>24</v>
      </c>
      <c r="K2343" s="1">
        <v>7</v>
      </c>
      <c r="L2343" s="1">
        <v>0</v>
      </c>
      <c r="M2343" s="1">
        <v>6</v>
      </c>
      <c r="N2343" s="1">
        <v>14</v>
      </c>
      <c r="O2343" s="1">
        <v>2</v>
      </c>
      <c r="P2343" s="1">
        <v>3</v>
      </c>
      <c r="Q2343" s="1">
        <v>1</v>
      </c>
      <c r="R2343" s="1">
        <v>1</v>
      </c>
      <c r="S2343" s="1">
        <v>0</v>
      </c>
      <c r="T2343" s="1">
        <v>5</v>
      </c>
      <c r="U2343" s="13">
        <v>0</v>
      </c>
    </row>
    <row r="2344" spans="2:21" x14ac:dyDescent="0.2">
      <c r="D2344" s="104"/>
      <c r="E2344" s="5" t="s">
        <v>45</v>
      </c>
      <c r="F2344" s="6"/>
      <c r="G2344" s="7">
        <v>60</v>
      </c>
      <c r="H2344" s="8">
        <v>20</v>
      </c>
      <c r="I2344" s="1">
        <v>3</v>
      </c>
      <c r="J2344" s="1">
        <v>25</v>
      </c>
      <c r="K2344" s="1">
        <v>6</v>
      </c>
      <c r="L2344" s="1">
        <v>1</v>
      </c>
      <c r="M2344" s="1">
        <v>8</v>
      </c>
      <c r="N2344" s="1">
        <v>7</v>
      </c>
      <c r="O2344" s="1">
        <v>3</v>
      </c>
      <c r="P2344" s="1">
        <v>7</v>
      </c>
      <c r="Q2344" s="1">
        <v>1</v>
      </c>
      <c r="R2344" s="1">
        <v>0</v>
      </c>
      <c r="S2344" s="1">
        <v>1</v>
      </c>
      <c r="T2344" s="1">
        <v>6</v>
      </c>
      <c r="U2344" s="13">
        <v>0</v>
      </c>
    </row>
    <row r="2345" spans="2:21" x14ac:dyDescent="0.2">
      <c r="D2345" s="104"/>
      <c r="E2345" s="5" t="s">
        <v>46</v>
      </c>
      <c r="F2345" s="6"/>
      <c r="G2345" s="7">
        <v>28</v>
      </c>
      <c r="H2345" s="8">
        <v>5</v>
      </c>
      <c r="I2345" s="1">
        <v>2</v>
      </c>
      <c r="J2345" s="1">
        <v>10</v>
      </c>
      <c r="K2345" s="1">
        <v>1</v>
      </c>
      <c r="L2345" s="1">
        <v>0</v>
      </c>
      <c r="M2345" s="1">
        <v>1</v>
      </c>
      <c r="N2345" s="1">
        <v>5</v>
      </c>
      <c r="O2345" s="1">
        <v>0</v>
      </c>
      <c r="P2345" s="1">
        <v>1</v>
      </c>
      <c r="Q2345" s="1">
        <v>0</v>
      </c>
      <c r="R2345" s="1">
        <v>0</v>
      </c>
      <c r="S2345" s="1">
        <v>1</v>
      </c>
      <c r="T2345" s="1">
        <v>5</v>
      </c>
      <c r="U2345" s="13">
        <v>0</v>
      </c>
    </row>
    <row r="2346" spans="2:21" x14ac:dyDescent="0.2">
      <c r="D2346" s="104"/>
      <c r="E2346" s="5" t="s">
        <v>47</v>
      </c>
      <c r="F2346" s="6"/>
      <c r="G2346" s="7">
        <v>52</v>
      </c>
      <c r="H2346" s="8">
        <v>20</v>
      </c>
      <c r="I2346" s="1">
        <v>3</v>
      </c>
      <c r="J2346" s="1">
        <v>20</v>
      </c>
      <c r="K2346" s="1">
        <v>1</v>
      </c>
      <c r="L2346" s="1">
        <v>1</v>
      </c>
      <c r="M2346" s="1">
        <v>6</v>
      </c>
      <c r="N2346" s="1">
        <v>7</v>
      </c>
      <c r="O2346" s="1">
        <v>2</v>
      </c>
      <c r="P2346" s="1">
        <v>4</v>
      </c>
      <c r="Q2346" s="1">
        <v>0</v>
      </c>
      <c r="R2346" s="1">
        <v>0</v>
      </c>
      <c r="S2346" s="1">
        <v>4</v>
      </c>
      <c r="T2346" s="1">
        <v>5</v>
      </c>
      <c r="U2346" s="13">
        <v>0</v>
      </c>
    </row>
    <row r="2347" spans="2:21" x14ac:dyDescent="0.2">
      <c r="D2347" s="104"/>
      <c r="E2347" s="5" t="s">
        <v>48</v>
      </c>
      <c r="F2347" s="6"/>
      <c r="G2347" s="7">
        <v>25</v>
      </c>
      <c r="H2347" s="8">
        <v>7</v>
      </c>
      <c r="I2347" s="1">
        <v>2</v>
      </c>
      <c r="J2347" s="1">
        <v>12</v>
      </c>
      <c r="K2347" s="1">
        <v>0</v>
      </c>
      <c r="L2347" s="1">
        <v>1</v>
      </c>
      <c r="M2347" s="1">
        <v>3</v>
      </c>
      <c r="N2347" s="1">
        <v>1</v>
      </c>
      <c r="O2347" s="1">
        <v>0</v>
      </c>
      <c r="P2347" s="1">
        <v>2</v>
      </c>
      <c r="Q2347" s="1">
        <v>1</v>
      </c>
      <c r="R2347" s="1">
        <v>0</v>
      </c>
      <c r="S2347" s="1">
        <v>0</v>
      </c>
      <c r="T2347" s="1">
        <v>3</v>
      </c>
      <c r="U2347" s="13">
        <v>1</v>
      </c>
    </row>
    <row r="2348" spans="2:21" x14ac:dyDescent="0.2">
      <c r="D2348" s="105"/>
      <c r="E2348" s="55" t="s">
        <v>49</v>
      </c>
      <c r="F2348" s="58"/>
      <c r="G2348" s="53">
        <v>5</v>
      </c>
      <c r="H2348" s="66">
        <v>2</v>
      </c>
      <c r="I2348" s="26">
        <v>1</v>
      </c>
      <c r="J2348" s="26">
        <v>1</v>
      </c>
      <c r="K2348" s="26">
        <v>1</v>
      </c>
      <c r="L2348" s="26">
        <v>0</v>
      </c>
      <c r="M2348" s="26">
        <v>0</v>
      </c>
      <c r="N2348" s="26">
        <v>1</v>
      </c>
      <c r="O2348" s="26">
        <v>0</v>
      </c>
      <c r="P2348" s="26">
        <v>0</v>
      </c>
      <c r="Q2348" s="26">
        <v>0</v>
      </c>
      <c r="R2348" s="26">
        <v>0</v>
      </c>
      <c r="S2348" s="26">
        <v>0</v>
      </c>
      <c r="T2348" s="26">
        <v>1</v>
      </c>
      <c r="U2348" s="70">
        <v>0</v>
      </c>
    </row>
    <row r="2350" spans="2:21" x14ac:dyDescent="0.2">
      <c r="B2350" s="47" t="str">
        <f xml:space="preserve"> HYPERLINK("#'目次'!B58", "[52]")</f>
        <v>[52]</v>
      </c>
      <c r="C2350" s="31" t="s">
        <v>506</v>
      </c>
    </row>
    <row r="2351" spans="2:21" x14ac:dyDescent="0.2">
      <c r="C2351" s="89" t="s">
        <v>490</v>
      </c>
    </row>
    <row r="2353" spans="3:17" x14ac:dyDescent="0.2">
      <c r="C2353" s="31" t="s">
        <v>13</v>
      </c>
    </row>
    <row r="2354" spans="3:17" ht="36" x14ac:dyDescent="0.2">
      <c r="D2354" s="99"/>
      <c r="E2354" s="100"/>
      <c r="F2354" s="100"/>
      <c r="G2354" s="41" t="s">
        <v>14</v>
      </c>
      <c r="H2354" s="42" t="s">
        <v>507</v>
      </c>
      <c r="I2354" s="16" t="s">
        <v>508</v>
      </c>
      <c r="J2354" s="16" t="s">
        <v>509</v>
      </c>
      <c r="K2354" s="16" t="s">
        <v>510</v>
      </c>
      <c r="L2354" s="16" t="s">
        <v>511</v>
      </c>
      <c r="M2354" s="16" t="s">
        <v>512</v>
      </c>
      <c r="N2354" s="16" t="s">
        <v>513</v>
      </c>
      <c r="O2354" s="16" t="s">
        <v>514</v>
      </c>
      <c r="P2354" s="16" t="s">
        <v>22</v>
      </c>
      <c r="Q2354" s="46" t="s">
        <v>24</v>
      </c>
    </row>
    <row r="2355" spans="3:17" x14ac:dyDescent="0.2">
      <c r="D2355" s="101"/>
      <c r="E2355" s="102"/>
      <c r="F2355" s="102"/>
      <c r="G2355" s="44"/>
      <c r="H2355" s="48"/>
      <c r="I2355" s="17"/>
      <c r="J2355" s="17"/>
      <c r="K2355" s="17"/>
      <c r="L2355" s="17"/>
      <c r="M2355" s="17"/>
      <c r="N2355" s="17"/>
      <c r="O2355" s="17"/>
      <c r="P2355" s="17"/>
      <c r="Q2355" s="43"/>
    </row>
    <row r="2356" spans="3:17" x14ac:dyDescent="0.2">
      <c r="D2356" s="52"/>
      <c r="E2356" s="59" t="s">
        <v>14</v>
      </c>
      <c r="F2356" s="54"/>
      <c r="G2356" s="45">
        <v>1390</v>
      </c>
      <c r="H2356" s="20">
        <v>426</v>
      </c>
      <c r="I2356" s="20">
        <v>461</v>
      </c>
      <c r="J2356" s="20">
        <v>671</v>
      </c>
      <c r="K2356" s="20">
        <v>509</v>
      </c>
      <c r="L2356" s="20">
        <v>207</v>
      </c>
      <c r="M2356" s="20">
        <v>9</v>
      </c>
      <c r="N2356" s="20">
        <v>275</v>
      </c>
      <c r="O2356" s="20">
        <v>67</v>
      </c>
      <c r="P2356" s="20">
        <v>86</v>
      </c>
      <c r="Q2356" s="61">
        <v>13</v>
      </c>
    </row>
    <row r="2357" spans="3:17" x14ac:dyDescent="0.2">
      <c r="D2357" s="103" t="s">
        <v>25</v>
      </c>
      <c r="E2357" s="24" t="s">
        <v>26</v>
      </c>
      <c r="F2357" s="22"/>
      <c r="G2357" s="23">
        <v>200</v>
      </c>
      <c r="H2357" s="30">
        <v>52</v>
      </c>
      <c r="I2357" s="4">
        <v>57</v>
      </c>
      <c r="J2357" s="4">
        <v>94</v>
      </c>
      <c r="K2357" s="4">
        <v>65</v>
      </c>
      <c r="L2357" s="4">
        <v>22</v>
      </c>
      <c r="M2357" s="4">
        <v>1</v>
      </c>
      <c r="N2357" s="4">
        <v>26</v>
      </c>
      <c r="O2357" s="4">
        <v>7</v>
      </c>
      <c r="P2357" s="4">
        <v>17</v>
      </c>
      <c r="Q2357" s="34">
        <v>3</v>
      </c>
    </row>
    <row r="2358" spans="3:17" x14ac:dyDescent="0.2">
      <c r="D2358" s="104"/>
      <c r="E2358" s="5" t="s">
        <v>27</v>
      </c>
      <c r="F2358" s="6"/>
      <c r="G2358" s="7">
        <v>217</v>
      </c>
      <c r="H2358" s="8">
        <v>64</v>
      </c>
      <c r="I2358" s="1">
        <v>52</v>
      </c>
      <c r="J2358" s="1">
        <v>117</v>
      </c>
      <c r="K2358" s="1">
        <v>81</v>
      </c>
      <c r="L2358" s="1">
        <v>35</v>
      </c>
      <c r="M2358" s="1">
        <v>1</v>
      </c>
      <c r="N2358" s="1">
        <v>30</v>
      </c>
      <c r="O2358" s="1">
        <v>8</v>
      </c>
      <c r="P2358" s="1">
        <v>15</v>
      </c>
      <c r="Q2358" s="13">
        <v>4</v>
      </c>
    </row>
    <row r="2359" spans="3:17" x14ac:dyDescent="0.2">
      <c r="D2359" s="104"/>
      <c r="E2359" s="5" t="s">
        <v>28</v>
      </c>
      <c r="F2359" s="6"/>
      <c r="G2359" s="7">
        <v>226</v>
      </c>
      <c r="H2359" s="8">
        <v>75</v>
      </c>
      <c r="I2359" s="1">
        <v>69</v>
      </c>
      <c r="J2359" s="1">
        <v>112</v>
      </c>
      <c r="K2359" s="1">
        <v>85</v>
      </c>
      <c r="L2359" s="1">
        <v>33</v>
      </c>
      <c r="M2359" s="1">
        <v>1</v>
      </c>
      <c r="N2359" s="1">
        <v>50</v>
      </c>
      <c r="O2359" s="1">
        <v>9</v>
      </c>
      <c r="P2359" s="1">
        <v>13</v>
      </c>
      <c r="Q2359" s="13">
        <v>2</v>
      </c>
    </row>
    <row r="2360" spans="3:17" x14ac:dyDescent="0.2">
      <c r="D2360" s="104"/>
      <c r="E2360" s="5" t="s">
        <v>29</v>
      </c>
      <c r="F2360" s="6"/>
      <c r="G2360" s="7">
        <v>164</v>
      </c>
      <c r="H2360" s="8">
        <v>63</v>
      </c>
      <c r="I2360" s="1">
        <v>58</v>
      </c>
      <c r="J2360" s="1">
        <v>81</v>
      </c>
      <c r="K2360" s="1">
        <v>54</v>
      </c>
      <c r="L2360" s="1">
        <v>21</v>
      </c>
      <c r="M2360" s="1">
        <v>1</v>
      </c>
      <c r="N2360" s="1">
        <v>30</v>
      </c>
      <c r="O2360" s="1">
        <v>9</v>
      </c>
      <c r="P2360" s="1">
        <v>9</v>
      </c>
      <c r="Q2360" s="13">
        <v>2</v>
      </c>
    </row>
    <row r="2361" spans="3:17" x14ac:dyDescent="0.2">
      <c r="D2361" s="104"/>
      <c r="E2361" s="5" t="s">
        <v>30</v>
      </c>
      <c r="F2361" s="6"/>
      <c r="G2361" s="7">
        <v>152</v>
      </c>
      <c r="H2361" s="8">
        <v>42</v>
      </c>
      <c r="I2361" s="1">
        <v>57</v>
      </c>
      <c r="J2361" s="1">
        <v>77</v>
      </c>
      <c r="K2361" s="1">
        <v>56</v>
      </c>
      <c r="L2361" s="1">
        <v>25</v>
      </c>
      <c r="M2361" s="1">
        <v>3</v>
      </c>
      <c r="N2361" s="1">
        <v>40</v>
      </c>
      <c r="O2361" s="1">
        <v>9</v>
      </c>
      <c r="P2361" s="1">
        <v>8</v>
      </c>
      <c r="Q2361" s="13">
        <v>1</v>
      </c>
    </row>
    <row r="2362" spans="3:17" x14ac:dyDescent="0.2">
      <c r="D2362" s="104"/>
      <c r="E2362" s="5" t="s">
        <v>31</v>
      </c>
      <c r="F2362" s="6"/>
      <c r="G2362" s="7">
        <v>181</v>
      </c>
      <c r="H2362" s="8">
        <v>54</v>
      </c>
      <c r="I2362" s="1">
        <v>76</v>
      </c>
      <c r="J2362" s="1">
        <v>92</v>
      </c>
      <c r="K2362" s="1">
        <v>79</v>
      </c>
      <c r="L2362" s="1">
        <v>32</v>
      </c>
      <c r="M2362" s="1">
        <v>1</v>
      </c>
      <c r="N2362" s="1">
        <v>38</v>
      </c>
      <c r="O2362" s="1">
        <v>17</v>
      </c>
      <c r="P2362" s="1">
        <v>7</v>
      </c>
      <c r="Q2362" s="13">
        <v>0</v>
      </c>
    </row>
    <row r="2363" spans="3:17" x14ac:dyDescent="0.2">
      <c r="D2363" s="104"/>
      <c r="E2363" s="5" t="s">
        <v>32</v>
      </c>
      <c r="F2363" s="6"/>
      <c r="G2363" s="7">
        <v>125</v>
      </c>
      <c r="H2363" s="8">
        <v>38</v>
      </c>
      <c r="I2363" s="1">
        <v>45</v>
      </c>
      <c r="J2363" s="1">
        <v>53</v>
      </c>
      <c r="K2363" s="1">
        <v>51</v>
      </c>
      <c r="L2363" s="1">
        <v>19</v>
      </c>
      <c r="M2363" s="1">
        <v>0</v>
      </c>
      <c r="N2363" s="1">
        <v>29</v>
      </c>
      <c r="O2363" s="1">
        <v>3</v>
      </c>
      <c r="P2363" s="1">
        <v>12</v>
      </c>
      <c r="Q2363" s="13">
        <v>0</v>
      </c>
    </row>
    <row r="2364" spans="3:17" x14ac:dyDescent="0.2">
      <c r="D2364" s="104"/>
      <c r="E2364" s="5" t="s">
        <v>33</v>
      </c>
      <c r="F2364" s="6"/>
      <c r="G2364" s="7">
        <v>57</v>
      </c>
      <c r="H2364" s="8">
        <v>19</v>
      </c>
      <c r="I2364" s="1">
        <v>26</v>
      </c>
      <c r="J2364" s="1">
        <v>22</v>
      </c>
      <c r="K2364" s="1">
        <v>22</v>
      </c>
      <c r="L2364" s="1">
        <v>10</v>
      </c>
      <c r="M2364" s="1">
        <v>1</v>
      </c>
      <c r="N2364" s="1">
        <v>18</v>
      </c>
      <c r="O2364" s="1">
        <v>3</v>
      </c>
      <c r="P2364" s="1">
        <v>2</v>
      </c>
      <c r="Q2364" s="13">
        <v>0</v>
      </c>
    </row>
    <row r="2365" spans="3:17" x14ac:dyDescent="0.2">
      <c r="D2365" s="103" t="s">
        <v>34</v>
      </c>
      <c r="E2365" s="24" t="s">
        <v>35</v>
      </c>
      <c r="F2365" s="22"/>
      <c r="G2365" s="23">
        <v>9</v>
      </c>
      <c r="H2365" s="30">
        <v>1</v>
      </c>
      <c r="I2365" s="4">
        <v>6</v>
      </c>
      <c r="J2365" s="4">
        <v>7</v>
      </c>
      <c r="K2365" s="4">
        <v>3</v>
      </c>
      <c r="L2365" s="4">
        <v>2</v>
      </c>
      <c r="M2365" s="4">
        <v>0</v>
      </c>
      <c r="N2365" s="4">
        <v>1</v>
      </c>
      <c r="O2365" s="4">
        <v>0</v>
      </c>
      <c r="P2365" s="4">
        <v>1</v>
      </c>
      <c r="Q2365" s="34">
        <v>0</v>
      </c>
    </row>
    <row r="2366" spans="3:17" x14ac:dyDescent="0.2">
      <c r="D2366" s="104"/>
      <c r="E2366" s="5" t="s">
        <v>36</v>
      </c>
      <c r="F2366" s="6"/>
      <c r="G2366" s="7">
        <v>20</v>
      </c>
      <c r="H2366" s="8">
        <v>3</v>
      </c>
      <c r="I2366" s="1">
        <v>9</v>
      </c>
      <c r="J2366" s="1">
        <v>9</v>
      </c>
      <c r="K2366" s="1">
        <v>6</v>
      </c>
      <c r="L2366" s="1">
        <v>4</v>
      </c>
      <c r="M2366" s="1">
        <v>0</v>
      </c>
      <c r="N2366" s="1">
        <v>3</v>
      </c>
      <c r="O2366" s="1">
        <v>4</v>
      </c>
      <c r="P2366" s="1">
        <v>3</v>
      </c>
      <c r="Q2366" s="13">
        <v>0</v>
      </c>
    </row>
    <row r="2367" spans="3:17" x14ac:dyDescent="0.2">
      <c r="D2367" s="104"/>
      <c r="E2367" s="5" t="s">
        <v>37</v>
      </c>
      <c r="F2367" s="6"/>
      <c r="G2367" s="7">
        <v>32</v>
      </c>
      <c r="H2367" s="8">
        <v>17</v>
      </c>
      <c r="I2367" s="1">
        <v>17</v>
      </c>
      <c r="J2367" s="1">
        <v>13</v>
      </c>
      <c r="K2367" s="1">
        <v>15</v>
      </c>
      <c r="L2367" s="1">
        <v>5</v>
      </c>
      <c r="M2367" s="1">
        <v>0</v>
      </c>
      <c r="N2367" s="1">
        <v>6</v>
      </c>
      <c r="O2367" s="1">
        <v>4</v>
      </c>
      <c r="P2367" s="1">
        <v>1</v>
      </c>
      <c r="Q2367" s="13">
        <v>0</v>
      </c>
    </row>
    <row r="2368" spans="3:17" x14ac:dyDescent="0.2">
      <c r="D2368" s="104"/>
      <c r="E2368" s="5" t="s">
        <v>38</v>
      </c>
      <c r="F2368" s="6"/>
      <c r="G2368" s="7">
        <v>60</v>
      </c>
      <c r="H2368" s="8">
        <v>16</v>
      </c>
      <c r="I2368" s="1">
        <v>23</v>
      </c>
      <c r="J2368" s="1">
        <v>25</v>
      </c>
      <c r="K2368" s="1">
        <v>21</v>
      </c>
      <c r="L2368" s="1">
        <v>14</v>
      </c>
      <c r="M2368" s="1">
        <v>1</v>
      </c>
      <c r="N2368" s="1">
        <v>11</v>
      </c>
      <c r="O2368" s="1">
        <v>6</v>
      </c>
      <c r="P2368" s="1">
        <v>3</v>
      </c>
      <c r="Q2368" s="13">
        <v>0</v>
      </c>
    </row>
    <row r="2369" spans="4:17" x14ac:dyDescent="0.2">
      <c r="D2369" s="104"/>
      <c r="E2369" s="5" t="s">
        <v>39</v>
      </c>
      <c r="F2369" s="6"/>
      <c r="G2369" s="7">
        <v>61</v>
      </c>
      <c r="H2369" s="8">
        <v>18</v>
      </c>
      <c r="I2369" s="1">
        <v>28</v>
      </c>
      <c r="J2369" s="1">
        <v>29</v>
      </c>
      <c r="K2369" s="1">
        <v>35</v>
      </c>
      <c r="L2369" s="1">
        <v>11</v>
      </c>
      <c r="M2369" s="1">
        <v>0</v>
      </c>
      <c r="N2369" s="1">
        <v>13</v>
      </c>
      <c r="O2369" s="1">
        <v>3</v>
      </c>
      <c r="P2369" s="1">
        <v>2</v>
      </c>
      <c r="Q2369" s="13">
        <v>0</v>
      </c>
    </row>
    <row r="2370" spans="4:17" x14ac:dyDescent="0.2">
      <c r="D2370" s="104"/>
      <c r="E2370" s="5" t="s">
        <v>40</v>
      </c>
      <c r="F2370" s="6"/>
      <c r="G2370" s="7">
        <v>84</v>
      </c>
      <c r="H2370" s="8">
        <v>25</v>
      </c>
      <c r="I2370" s="1">
        <v>30</v>
      </c>
      <c r="J2370" s="1">
        <v>37</v>
      </c>
      <c r="K2370" s="1">
        <v>30</v>
      </c>
      <c r="L2370" s="1">
        <v>13</v>
      </c>
      <c r="M2370" s="1">
        <v>1</v>
      </c>
      <c r="N2370" s="1">
        <v>19</v>
      </c>
      <c r="O2370" s="1">
        <v>4</v>
      </c>
      <c r="P2370" s="1">
        <v>6</v>
      </c>
      <c r="Q2370" s="13">
        <v>1</v>
      </c>
    </row>
    <row r="2371" spans="4:17" x14ac:dyDescent="0.2">
      <c r="D2371" s="104"/>
      <c r="E2371" s="5" t="s">
        <v>41</v>
      </c>
      <c r="F2371" s="6"/>
      <c r="G2371" s="7">
        <v>63</v>
      </c>
      <c r="H2371" s="8">
        <v>21</v>
      </c>
      <c r="I2371" s="1">
        <v>18</v>
      </c>
      <c r="J2371" s="1">
        <v>26</v>
      </c>
      <c r="K2371" s="1">
        <v>27</v>
      </c>
      <c r="L2371" s="1">
        <v>14</v>
      </c>
      <c r="M2371" s="1">
        <v>1</v>
      </c>
      <c r="N2371" s="1">
        <v>15</v>
      </c>
      <c r="O2371" s="1">
        <v>2</v>
      </c>
      <c r="P2371" s="1">
        <v>3</v>
      </c>
      <c r="Q2371" s="13">
        <v>0</v>
      </c>
    </row>
    <row r="2372" spans="4:17" x14ac:dyDescent="0.2">
      <c r="D2372" s="104"/>
      <c r="E2372" s="5" t="s">
        <v>42</v>
      </c>
      <c r="F2372" s="6"/>
      <c r="G2372" s="7">
        <v>85</v>
      </c>
      <c r="H2372" s="8">
        <v>31</v>
      </c>
      <c r="I2372" s="1">
        <v>37</v>
      </c>
      <c r="J2372" s="1">
        <v>45</v>
      </c>
      <c r="K2372" s="1">
        <v>32</v>
      </c>
      <c r="L2372" s="1">
        <v>12</v>
      </c>
      <c r="M2372" s="1">
        <v>0</v>
      </c>
      <c r="N2372" s="1">
        <v>19</v>
      </c>
      <c r="O2372" s="1">
        <v>3</v>
      </c>
      <c r="P2372" s="1">
        <v>5</v>
      </c>
      <c r="Q2372" s="13">
        <v>0</v>
      </c>
    </row>
    <row r="2373" spans="4:17" x14ac:dyDescent="0.2">
      <c r="D2373" s="104"/>
      <c r="E2373" s="5" t="s">
        <v>43</v>
      </c>
      <c r="F2373" s="6"/>
      <c r="G2373" s="7">
        <v>92</v>
      </c>
      <c r="H2373" s="8">
        <v>26</v>
      </c>
      <c r="I2373" s="1">
        <v>29</v>
      </c>
      <c r="J2373" s="1">
        <v>42</v>
      </c>
      <c r="K2373" s="1">
        <v>31</v>
      </c>
      <c r="L2373" s="1">
        <v>10</v>
      </c>
      <c r="M2373" s="1">
        <v>0</v>
      </c>
      <c r="N2373" s="1">
        <v>20</v>
      </c>
      <c r="O2373" s="1">
        <v>4</v>
      </c>
      <c r="P2373" s="1">
        <v>3</v>
      </c>
      <c r="Q2373" s="13">
        <v>1</v>
      </c>
    </row>
    <row r="2374" spans="4:17" x14ac:dyDescent="0.2">
      <c r="D2374" s="104"/>
      <c r="E2374" s="5" t="s">
        <v>44</v>
      </c>
      <c r="F2374" s="6"/>
      <c r="G2374" s="7">
        <v>134</v>
      </c>
      <c r="H2374" s="8">
        <v>51</v>
      </c>
      <c r="I2374" s="1">
        <v>57</v>
      </c>
      <c r="J2374" s="1">
        <v>69</v>
      </c>
      <c r="K2374" s="1">
        <v>55</v>
      </c>
      <c r="L2374" s="1">
        <v>24</v>
      </c>
      <c r="M2374" s="1">
        <v>0</v>
      </c>
      <c r="N2374" s="1">
        <v>36</v>
      </c>
      <c r="O2374" s="1">
        <v>4</v>
      </c>
      <c r="P2374" s="1">
        <v>5</v>
      </c>
      <c r="Q2374" s="13">
        <v>0</v>
      </c>
    </row>
    <row r="2375" spans="4:17" x14ac:dyDescent="0.2">
      <c r="D2375" s="104"/>
      <c r="E2375" s="5" t="s">
        <v>45</v>
      </c>
      <c r="F2375" s="6"/>
      <c r="G2375" s="7">
        <v>99</v>
      </c>
      <c r="H2375" s="8">
        <v>35</v>
      </c>
      <c r="I2375" s="1">
        <v>28</v>
      </c>
      <c r="J2375" s="1">
        <v>57</v>
      </c>
      <c r="K2375" s="1">
        <v>34</v>
      </c>
      <c r="L2375" s="1">
        <v>18</v>
      </c>
      <c r="M2375" s="1">
        <v>0</v>
      </c>
      <c r="N2375" s="1">
        <v>21</v>
      </c>
      <c r="O2375" s="1">
        <v>5</v>
      </c>
      <c r="P2375" s="1">
        <v>9</v>
      </c>
      <c r="Q2375" s="13">
        <v>0</v>
      </c>
    </row>
    <row r="2376" spans="4:17" x14ac:dyDescent="0.2">
      <c r="D2376" s="104"/>
      <c r="E2376" s="5" t="s">
        <v>46</v>
      </c>
      <c r="F2376" s="6"/>
      <c r="G2376" s="7">
        <v>76</v>
      </c>
      <c r="H2376" s="8">
        <v>24</v>
      </c>
      <c r="I2376" s="1">
        <v>30</v>
      </c>
      <c r="J2376" s="1">
        <v>38</v>
      </c>
      <c r="K2376" s="1">
        <v>30</v>
      </c>
      <c r="L2376" s="1">
        <v>14</v>
      </c>
      <c r="M2376" s="1">
        <v>2</v>
      </c>
      <c r="N2376" s="1">
        <v>17</v>
      </c>
      <c r="O2376" s="1">
        <v>3</v>
      </c>
      <c r="P2376" s="1">
        <v>1</v>
      </c>
      <c r="Q2376" s="13">
        <v>1</v>
      </c>
    </row>
    <row r="2377" spans="4:17" x14ac:dyDescent="0.2">
      <c r="D2377" s="104"/>
      <c r="E2377" s="5" t="s">
        <v>47</v>
      </c>
      <c r="F2377" s="6"/>
      <c r="G2377" s="7">
        <v>52</v>
      </c>
      <c r="H2377" s="8">
        <v>21</v>
      </c>
      <c r="I2377" s="1">
        <v>13</v>
      </c>
      <c r="J2377" s="1">
        <v>28</v>
      </c>
      <c r="K2377" s="1">
        <v>11</v>
      </c>
      <c r="L2377" s="1">
        <v>6</v>
      </c>
      <c r="M2377" s="1">
        <v>2</v>
      </c>
      <c r="N2377" s="1">
        <v>12</v>
      </c>
      <c r="O2377" s="1">
        <v>1</v>
      </c>
      <c r="P2377" s="1">
        <v>1</v>
      </c>
      <c r="Q2377" s="13">
        <v>1</v>
      </c>
    </row>
    <row r="2378" spans="4:17" x14ac:dyDescent="0.2">
      <c r="D2378" s="104"/>
      <c r="E2378" s="5" t="s">
        <v>48</v>
      </c>
      <c r="F2378" s="6"/>
      <c r="G2378" s="7">
        <v>16</v>
      </c>
      <c r="H2378" s="8">
        <v>4</v>
      </c>
      <c r="I2378" s="1">
        <v>0</v>
      </c>
      <c r="J2378" s="1">
        <v>9</v>
      </c>
      <c r="K2378" s="1">
        <v>5</v>
      </c>
      <c r="L2378" s="1">
        <v>3</v>
      </c>
      <c r="M2378" s="1">
        <v>0</v>
      </c>
      <c r="N2378" s="1">
        <v>2</v>
      </c>
      <c r="O2378" s="1">
        <v>0</v>
      </c>
      <c r="P2378" s="1">
        <v>0</v>
      </c>
      <c r="Q2378" s="13">
        <v>0</v>
      </c>
    </row>
    <row r="2379" spans="4:17" x14ac:dyDescent="0.2">
      <c r="D2379" s="104"/>
      <c r="E2379" s="5" t="s">
        <v>49</v>
      </c>
      <c r="F2379" s="6"/>
      <c r="G2379" s="7">
        <v>2</v>
      </c>
      <c r="H2379" s="8">
        <v>0</v>
      </c>
      <c r="I2379" s="1">
        <v>0</v>
      </c>
      <c r="J2379" s="1">
        <v>1</v>
      </c>
      <c r="K2379" s="1">
        <v>0</v>
      </c>
      <c r="L2379" s="1">
        <v>1</v>
      </c>
      <c r="M2379" s="1">
        <v>0</v>
      </c>
      <c r="N2379" s="1">
        <v>0</v>
      </c>
      <c r="O2379" s="1">
        <v>0</v>
      </c>
      <c r="P2379" s="1">
        <v>1</v>
      </c>
      <c r="Q2379" s="13">
        <v>0</v>
      </c>
    </row>
    <row r="2380" spans="4:17" x14ac:dyDescent="0.2">
      <c r="D2380" s="103" t="s">
        <v>50</v>
      </c>
      <c r="E2380" s="24" t="s">
        <v>35</v>
      </c>
      <c r="F2380" s="22"/>
      <c r="G2380" s="23">
        <v>0</v>
      </c>
      <c r="H2380" s="30">
        <v>0</v>
      </c>
      <c r="I2380" s="4">
        <v>0</v>
      </c>
      <c r="J2380" s="4">
        <v>0</v>
      </c>
      <c r="K2380" s="4">
        <v>0</v>
      </c>
      <c r="L2380" s="4">
        <v>0</v>
      </c>
      <c r="M2380" s="4">
        <v>0</v>
      </c>
      <c r="N2380" s="4">
        <v>0</v>
      </c>
      <c r="O2380" s="4">
        <v>0</v>
      </c>
      <c r="P2380" s="4">
        <v>0</v>
      </c>
      <c r="Q2380" s="34">
        <v>0</v>
      </c>
    </row>
    <row r="2381" spans="4:17" x14ac:dyDescent="0.2">
      <c r="D2381" s="104"/>
      <c r="E2381" s="5" t="s">
        <v>36</v>
      </c>
      <c r="F2381" s="6"/>
      <c r="G2381" s="7">
        <v>12</v>
      </c>
      <c r="H2381" s="8">
        <v>0</v>
      </c>
      <c r="I2381" s="1">
        <v>2</v>
      </c>
      <c r="J2381" s="1">
        <v>1</v>
      </c>
      <c r="K2381" s="1">
        <v>4</v>
      </c>
      <c r="L2381" s="1">
        <v>1</v>
      </c>
      <c r="M2381" s="1">
        <v>1</v>
      </c>
      <c r="N2381" s="1">
        <v>6</v>
      </c>
      <c r="O2381" s="1">
        <v>0</v>
      </c>
      <c r="P2381" s="1">
        <v>2</v>
      </c>
      <c r="Q2381" s="13">
        <v>0</v>
      </c>
    </row>
    <row r="2382" spans="4:17" x14ac:dyDescent="0.2">
      <c r="D2382" s="104"/>
      <c r="E2382" s="5" t="s">
        <v>37</v>
      </c>
      <c r="F2382" s="6"/>
      <c r="G2382" s="7">
        <v>21</v>
      </c>
      <c r="H2382" s="8">
        <v>4</v>
      </c>
      <c r="I2382" s="1">
        <v>8</v>
      </c>
      <c r="J2382" s="1">
        <v>8</v>
      </c>
      <c r="K2382" s="1">
        <v>12</v>
      </c>
      <c r="L2382" s="1">
        <v>1</v>
      </c>
      <c r="M2382" s="1">
        <v>0</v>
      </c>
      <c r="N2382" s="1">
        <v>4</v>
      </c>
      <c r="O2382" s="1">
        <v>2</v>
      </c>
      <c r="P2382" s="1">
        <v>1</v>
      </c>
      <c r="Q2382" s="13">
        <v>0</v>
      </c>
    </row>
    <row r="2383" spans="4:17" x14ac:dyDescent="0.2">
      <c r="D2383" s="104"/>
      <c r="E2383" s="5" t="s">
        <v>38</v>
      </c>
      <c r="F2383" s="6"/>
      <c r="G2383" s="7">
        <v>29</v>
      </c>
      <c r="H2383" s="8">
        <v>9</v>
      </c>
      <c r="I2383" s="1">
        <v>6</v>
      </c>
      <c r="J2383" s="1">
        <v>11</v>
      </c>
      <c r="K2383" s="1">
        <v>8</v>
      </c>
      <c r="L2383" s="1">
        <v>3</v>
      </c>
      <c r="M2383" s="1">
        <v>0</v>
      </c>
      <c r="N2383" s="1">
        <v>3</v>
      </c>
      <c r="O2383" s="1">
        <v>2</v>
      </c>
      <c r="P2383" s="1">
        <v>2</v>
      </c>
      <c r="Q2383" s="13">
        <v>1</v>
      </c>
    </row>
    <row r="2384" spans="4:17" x14ac:dyDescent="0.2">
      <c r="D2384" s="104"/>
      <c r="E2384" s="5" t="s">
        <v>39</v>
      </c>
      <c r="F2384" s="6"/>
      <c r="G2384" s="7">
        <v>27</v>
      </c>
      <c r="H2384" s="8">
        <v>4</v>
      </c>
      <c r="I2384" s="1">
        <v>12</v>
      </c>
      <c r="J2384" s="1">
        <v>10</v>
      </c>
      <c r="K2384" s="1">
        <v>6</v>
      </c>
      <c r="L2384" s="1">
        <v>1</v>
      </c>
      <c r="M2384" s="1">
        <v>0</v>
      </c>
      <c r="N2384" s="1">
        <v>4</v>
      </c>
      <c r="O2384" s="1">
        <v>1</v>
      </c>
      <c r="P2384" s="1">
        <v>3</v>
      </c>
      <c r="Q2384" s="13">
        <v>1</v>
      </c>
    </row>
    <row r="2385" spans="2:20" x14ac:dyDescent="0.2">
      <c r="D2385" s="104"/>
      <c r="E2385" s="5" t="s">
        <v>40</v>
      </c>
      <c r="F2385" s="6"/>
      <c r="G2385" s="7">
        <v>41</v>
      </c>
      <c r="H2385" s="8">
        <v>9</v>
      </c>
      <c r="I2385" s="1">
        <v>13</v>
      </c>
      <c r="J2385" s="1">
        <v>20</v>
      </c>
      <c r="K2385" s="1">
        <v>20</v>
      </c>
      <c r="L2385" s="1">
        <v>5</v>
      </c>
      <c r="M2385" s="1">
        <v>0</v>
      </c>
      <c r="N2385" s="1">
        <v>7</v>
      </c>
      <c r="O2385" s="1">
        <v>3</v>
      </c>
      <c r="P2385" s="1">
        <v>3</v>
      </c>
      <c r="Q2385" s="13">
        <v>0</v>
      </c>
    </row>
    <row r="2386" spans="2:20" x14ac:dyDescent="0.2">
      <c r="D2386" s="104"/>
      <c r="E2386" s="5" t="s">
        <v>41</v>
      </c>
      <c r="F2386" s="6"/>
      <c r="G2386" s="7">
        <v>34</v>
      </c>
      <c r="H2386" s="8">
        <v>5</v>
      </c>
      <c r="I2386" s="1">
        <v>11</v>
      </c>
      <c r="J2386" s="1">
        <v>15</v>
      </c>
      <c r="K2386" s="1">
        <v>16</v>
      </c>
      <c r="L2386" s="1">
        <v>3</v>
      </c>
      <c r="M2386" s="1">
        <v>0</v>
      </c>
      <c r="N2386" s="1">
        <v>10</v>
      </c>
      <c r="O2386" s="1">
        <v>2</v>
      </c>
      <c r="P2386" s="1">
        <v>2</v>
      </c>
      <c r="Q2386" s="13">
        <v>0</v>
      </c>
    </row>
    <row r="2387" spans="2:20" x14ac:dyDescent="0.2">
      <c r="D2387" s="104"/>
      <c r="E2387" s="5" t="s">
        <v>42</v>
      </c>
      <c r="F2387" s="6"/>
      <c r="G2387" s="7">
        <v>41</v>
      </c>
      <c r="H2387" s="8">
        <v>17</v>
      </c>
      <c r="I2387" s="1">
        <v>7</v>
      </c>
      <c r="J2387" s="1">
        <v>19</v>
      </c>
      <c r="K2387" s="1">
        <v>14</v>
      </c>
      <c r="L2387" s="1">
        <v>5</v>
      </c>
      <c r="M2387" s="1">
        <v>0</v>
      </c>
      <c r="N2387" s="1">
        <v>4</v>
      </c>
      <c r="O2387" s="1">
        <v>2</v>
      </c>
      <c r="P2387" s="1">
        <v>4</v>
      </c>
      <c r="Q2387" s="13">
        <v>0</v>
      </c>
    </row>
    <row r="2388" spans="2:20" x14ac:dyDescent="0.2">
      <c r="D2388" s="104"/>
      <c r="E2388" s="5" t="s">
        <v>43</v>
      </c>
      <c r="F2388" s="6"/>
      <c r="G2388" s="7">
        <v>59</v>
      </c>
      <c r="H2388" s="8">
        <v>19</v>
      </c>
      <c r="I2388" s="1">
        <v>13</v>
      </c>
      <c r="J2388" s="1">
        <v>25</v>
      </c>
      <c r="K2388" s="1">
        <v>23</v>
      </c>
      <c r="L2388" s="1">
        <v>8</v>
      </c>
      <c r="M2388" s="1">
        <v>0</v>
      </c>
      <c r="N2388" s="1">
        <v>10</v>
      </c>
      <c r="O2388" s="1">
        <v>4</v>
      </c>
      <c r="P2388" s="1">
        <v>3</v>
      </c>
      <c r="Q2388" s="13">
        <v>0</v>
      </c>
    </row>
    <row r="2389" spans="2:20" x14ac:dyDescent="0.2">
      <c r="D2389" s="104"/>
      <c r="E2389" s="5" t="s">
        <v>44</v>
      </c>
      <c r="F2389" s="6"/>
      <c r="G2389" s="7">
        <v>71</v>
      </c>
      <c r="H2389" s="8">
        <v>15</v>
      </c>
      <c r="I2389" s="1">
        <v>26</v>
      </c>
      <c r="J2389" s="1">
        <v>43</v>
      </c>
      <c r="K2389" s="1">
        <v>23</v>
      </c>
      <c r="L2389" s="1">
        <v>12</v>
      </c>
      <c r="M2389" s="1">
        <v>0</v>
      </c>
      <c r="N2389" s="1">
        <v>15</v>
      </c>
      <c r="O2389" s="1">
        <v>2</v>
      </c>
      <c r="P2389" s="1">
        <v>5</v>
      </c>
      <c r="Q2389" s="13">
        <v>1</v>
      </c>
    </row>
    <row r="2390" spans="2:20" x14ac:dyDescent="0.2">
      <c r="D2390" s="104"/>
      <c r="E2390" s="5" t="s">
        <v>45</v>
      </c>
      <c r="F2390" s="6"/>
      <c r="G2390" s="7">
        <v>60</v>
      </c>
      <c r="H2390" s="8">
        <v>15</v>
      </c>
      <c r="I2390" s="1">
        <v>18</v>
      </c>
      <c r="J2390" s="1">
        <v>28</v>
      </c>
      <c r="K2390" s="1">
        <v>21</v>
      </c>
      <c r="L2390" s="1">
        <v>4</v>
      </c>
      <c r="M2390" s="1">
        <v>0</v>
      </c>
      <c r="N2390" s="1">
        <v>5</v>
      </c>
      <c r="O2390" s="1">
        <v>2</v>
      </c>
      <c r="P2390" s="1">
        <v>7</v>
      </c>
      <c r="Q2390" s="13">
        <v>1</v>
      </c>
    </row>
    <row r="2391" spans="2:20" x14ac:dyDescent="0.2">
      <c r="D2391" s="104"/>
      <c r="E2391" s="5" t="s">
        <v>46</v>
      </c>
      <c r="F2391" s="6"/>
      <c r="G2391" s="7">
        <v>28</v>
      </c>
      <c r="H2391" s="8">
        <v>8</v>
      </c>
      <c r="I2391" s="1">
        <v>1</v>
      </c>
      <c r="J2391" s="1">
        <v>12</v>
      </c>
      <c r="K2391" s="1">
        <v>7</v>
      </c>
      <c r="L2391" s="1">
        <v>6</v>
      </c>
      <c r="M2391" s="1">
        <v>0</v>
      </c>
      <c r="N2391" s="1">
        <v>5</v>
      </c>
      <c r="O2391" s="1">
        <v>1</v>
      </c>
      <c r="P2391" s="1">
        <v>2</v>
      </c>
      <c r="Q2391" s="13">
        <v>1</v>
      </c>
    </row>
    <row r="2392" spans="2:20" x14ac:dyDescent="0.2">
      <c r="D2392" s="104"/>
      <c r="E2392" s="5" t="s">
        <v>47</v>
      </c>
      <c r="F2392" s="6"/>
      <c r="G2392" s="7">
        <v>52</v>
      </c>
      <c r="H2392" s="8">
        <v>15</v>
      </c>
      <c r="I2392" s="1">
        <v>14</v>
      </c>
      <c r="J2392" s="1">
        <v>32</v>
      </c>
      <c r="K2392" s="1">
        <v>14</v>
      </c>
      <c r="L2392" s="1">
        <v>5</v>
      </c>
      <c r="M2392" s="1">
        <v>1</v>
      </c>
      <c r="N2392" s="1">
        <v>6</v>
      </c>
      <c r="O2392" s="1">
        <v>3</v>
      </c>
      <c r="P2392" s="1">
        <v>3</v>
      </c>
      <c r="Q2392" s="13">
        <v>3</v>
      </c>
    </row>
    <row r="2393" spans="2:20" x14ac:dyDescent="0.2">
      <c r="D2393" s="104"/>
      <c r="E2393" s="5" t="s">
        <v>48</v>
      </c>
      <c r="F2393" s="6"/>
      <c r="G2393" s="7">
        <v>25</v>
      </c>
      <c r="H2393" s="8">
        <v>10</v>
      </c>
      <c r="I2393" s="1">
        <v>5</v>
      </c>
      <c r="J2393" s="1">
        <v>12</v>
      </c>
      <c r="K2393" s="1">
        <v>6</v>
      </c>
      <c r="L2393" s="1">
        <v>1</v>
      </c>
      <c r="M2393" s="1">
        <v>0</v>
      </c>
      <c r="N2393" s="1">
        <v>1</v>
      </c>
      <c r="O2393" s="1">
        <v>0</v>
      </c>
      <c r="P2393" s="1">
        <v>3</v>
      </c>
      <c r="Q2393" s="13">
        <v>1</v>
      </c>
    </row>
    <row r="2394" spans="2:20" x14ac:dyDescent="0.2">
      <c r="D2394" s="105"/>
      <c r="E2394" s="55" t="s">
        <v>49</v>
      </c>
      <c r="F2394" s="58"/>
      <c r="G2394" s="53">
        <v>5</v>
      </c>
      <c r="H2394" s="66">
        <v>3</v>
      </c>
      <c r="I2394" s="26">
        <v>0</v>
      </c>
      <c r="J2394" s="26">
        <v>0</v>
      </c>
      <c r="K2394" s="26">
        <v>0</v>
      </c>
      <c r="L2394" s="26">
        <v>1</v>
      </c>
      <c r="M2394" s="26">
        <v>0</v>
      </c>
      <c r="N2394" s="26">
        <v>0</v>
      </c>
      <c r="O2394" s="26">
        <v>0</v>
      </c>
      <c r="P2394" s="26">
        <v>2</v>
      </c>
      <c r="Q2394" s="70">
        <v>0</v>
      </c>
    </row>
    <row r="2396" spans="2:20" x14ac:dyDescent="0.2">
      <c r="B2396" s="47" t="str">
        <f xml:space="preserve"> HYPERLINK("#'目次'!B59", "[53]")</f>
        <v>[53]</v>
      </c>
      <c r="C2396" s="31" t="s">
        <v>517</v>
      </c>
    </row>
    <row r="2397" spans="2:20" x14ac:dyDescent="0.2">
      <c r="C2397" s="89" t="s">
        <v>490</v>
      </c>
    </row>
    <row r="2399" spans="2:20" x14ac:dyDescent="0.2">
      <c r="C2399" s="31" t="s">
        <v>13</v>
      </c>
    </row>
    <row r="2400" spans="2:20" ht="36" x14ac:dyDescent="0.2">
      <c r="D2400" s="99"/>
      <c r="E2400" s="100"/>
      <c r="F2400" s="100"/>
      <c r="G2400" s="41" t="s">
        <v>14</v>
      </c>
      <c r="H2400" s="42" t="s">
        <v>518</v>
      </c>
      <c r="I2400" s="16" t="s">
        <v>519</v>
      </c>
      <c r="J2400" s="16" t="s">
        <v>520</v>
      </c>
      <c r="K2400" s="16" t="s">
        <v>521</v>
      </c>
      <c r="L2400" s="16" t="s">
        <v>522</v>
      </c>
      <c r="M2400" s="16" t="s">
        <v>523</v>
      </c>
      <c r="N2400" s="16" t="s">
        <v>524</v>
      </c>
      <c r="O2400" s="16" t="s">
        <v>525</v>
      </c>
      <c r="P2400" s="16" t="s">
        <v>526</v>
      </c>
      <c r="Q2400" s="16" t="s">
        <v>527</v>
      </c>
      <c r="R2400" s="16" t="s">
        <v>22</v>
      </c>
      <c r="S2400" s="16" t="s">
        <v>528</v>
      </c>
      <c r="T2400" s="46" t="s">
        <v>24</v>
      </c>
    </row>
    <row r="2401" spans="4:20" x14ac:dyDescent="0.2">
      <c r="D2401" s="101"/>
      <c r="E2401" s="102"/>
      <c r="F2401" s="102"/>
      <c r="G2401" s="44"/>
      <c r="H2401" s="48"/>
      <c r="I2401" s="17"/>
      <c r="J2401" s="17"/>
      <c r="K2401" s="17"/>
      <c r="L2401" s="17"/>
      <c r="M2401" s="17"/>
      <c r="N2401" s="17"/>
      <c r="O2401" s="17"/>
      <c r="P2401" s="17"/>
      <c r="Q2401" s="17"/>
      <c r="R2401" s="17"/>
      <c r="S2401" s="17"/>
      <c r="T2401" s="43"/>
    </row>
    <row r="2402" spans="4:20" x14ac:dyDescent="0.2">
      <c r="D2402" s="52"/>
      <c r="E2402" s="59" t="s">
        <v>14</v>
      </c>
      <c r="F2402" s="54"/>
      <c r="G2402" s="45">
        <v>1390</v>
      </c>
      <c r="H2402" s="20">
        <v>492</v>
      </c>
      <c r="I2402" s="20">
        <v>142</v>
      </c>
      <c r="J2402" s="20">
        <v>68</v>
      </c>
      <c r="K2402" s="20">
        <v>34</v>
      </c>
      <c r="L2402" s="20">
        <v>346</v>
      </c>
      <c r="M2402" s="20">
        <v>90</v>
      </c>
      <c r="N2402" s="20">
        <v>277</v>
      </c>
      <c r="O2402" s="20">
        <v>393</v>
      </c>
      <c r="P2402" s="20">
        <v>28</v>
      </c>
      <c r="Q2402" s="20">
        <v>58</v>
      </c>
      <c r="R2402" s="20">
        <v>31</v>
      </c>
      <c r="S2402" s="20">
        <v>361</v>
      </c>
      <c r="T2402" s="61">
        <v>11</v>
      </c>
    </row>
    <row r="2403" spans="4:20" x14ac:dyDescent="0.2">
      <c r="D2403" s="103" t="s">
        <v>25</v>
      </c>
      <c r="E2403" s="24" t="s">
        <v>26</v>
      </c>
      <c r="F2403" s="22"/>
      <c r="G2403" s="23">
        <v>200</v>
      </c>
      <c r="H2403" s="30">
        <v>71</v>
      </c>
      <c r="I2403" s="4">
        <v>17</v>
      </c>
      <c r="J2403" s="4">
        <v>8</v>
      </c>
      <c r="K2403" s="4">
        <v>4</v>
      </c>
      <c r="L2403" s="4">
        <v>50</v>
      </c>
      <c r="M2403" s="4">
        <v>12</v>
      </c>
      <c r="N2403" s="4">
        <v>20</v>
      </c>
      <c r="O2403" s="4">
        <v>60</v>
      </c>
      <c r="P2403" s="4">
        <v>1</v>
      </c>
      <c r="Q2403" s="4">
        <v>3</v>
      </c>
      <c r="R2403" s="4">
        <v>4</v>
      </c>
      <c r="S2403" s="4">
        <v>53</v>
      </c>
      <c r="T2403" s="34">
        <v>3</v>
      </c>
    </row>
    <row r="2404" spans="4:20" x14ac:dyDescent="0.2">
      <c r="D2404" s="104"/>
      <c r="E2404" s="5" t="s">
        <v>27</v>
      </c>
      <c r="F2404" s="6"/>
      <c r="G2404" s="7">
        <v>217</v>
      </c>
      <c r="H2404" s="8">
        <v>85</v>
      </c>
      <c r="I2404" s="1">
        <v>23</v>
      </c>
      <c r="J2404" s="1">
        <v>13</v>
      </c>
      <c r="K2404" s="1">
        <v>8</v>
      </c>
      <c r="L2404" s="1">
        <v>46</v>
      </c>
      <c r="M2404" s="1">
        <v>9</v>
      </c>
      <c r="N2404" s="1">
        <v>42</v>
      </c>
      <c r="O2404" s="1">
        <v>70</v>
      </c>
      <c r="P2404" s="1">
        <v>7</v>
      </c>
      <c r="Q2404" s="1">
        <v>7</v>
      </c>
      <c r="R2404" s="1">
        <v>4</v>
      </c>
      <c r="S2404" s="1">
        <v>52</v>
      </c>
      <c r="T2404" s="13">
        <v>2</v>
      </c>
    </row>
    <row r="2405" spans="4:20" x14ac:dyDescent="0.2">
      <c r="D2405" s="104"/>
      <c r="E2405" s="5" t="s">
        <v>28</v>
      </c>
      <c r="F2405" s="6"/>
      <c r="G2405" s="7">
        <v>226</v>
      </c>
      <c r="H2405" s="8">
        <v>86</v>
      </c>
      <c r="I2405" s="1">
        <v>32</v>
      </c>
      <c r="J2405" s="1">
        <v>15</v>
      </c>
      <c r="K2405" s="1">
        <v>5</v>
      </c>
      <c r="L2405" s="1">
        <v>59</v>
      </c>
      <c r="M2405" s="1">
        <v>12</v>
      </c>
      <c r="N2405" s="1">
        <v>58</v>
      </c>
      <c r="O2405" s="1">
        <v>61</v>
      </c>
      <c r="P2405" s="1">
        <v>6</v>
      </c>
      <c r="Q2405" s="1">
        <v>7</v>
      </c>
      <c r="R2405" s="1">
        <v>2</v>
      </c>
      <c r="S2405" s="1">
        <v>54</v>
      </c>
      <c r="T2405" s="13">
        <v>2</v>
      </c>
    </row>
    <row r="2406" spans="4:20" x14ac:dyDescent="0.2">
      <c r="D2406" s="104"/>
      <c r="E2406" s="5" t="s">
        <v>29</v>
      </c>
      <c r="F2406" s="6"/>
      <c r="G2406" s="7">
        <v>164</v>
      </c>
      <c r="H2406" s="8">
        <v>58</v>
      </c>
      <c r="I2406" s="1">
        <v>14</v>
      </c>
      <c r="J2406" s="1">
        <v>11</v>
      </c>
      <c r="K2406" s="1">
        <v>4</v>
      </c>
      <c r="L2406" s="1">
        <v>45</v>
      </c>
      <c r="M2406" s="1">
        <v>15</v>
      </c>
      <c r="N2406" s="1">
        <v>33</v>
      </c>
      <c r="O2406" s="1">
        <v>49</v>
      </c>
      <c r="P2406" s="1">
        <v>4</v>
      </c>
      <c r="Q2406" s="1">
        <v>11</v>
      </c>
      <c r="R2406" s="1">
        <v>7</v>
      </c>
      <c r="S2406" s="1">
        <v>42</v>
      </c>
      <c r="T2406" s="13">
        <v>3</v>
      </c>
    </row>
    <row r="2407" spans="4:20" x14ac:dyDescent="0.2">
      <c r="D2407" s="104"/>
      <c r="E2407" s="5" t="s">
        <v>30</v>
      </c>
      <c r="F2407" s="6"/>
      <c r="G2407" s="7">
        <v>152</v>
      </c>
      <c r="H2407" s="8">
        <v>48</v>
      </c>
      <c r="I2407" s="1">
        <v>15</v>
      </c>
      <c r="J2407" s="1">
        <v>5</v>
      </c>
      <c r="K2407" s="1">
        <v>2</v>
      </c>
      <c r="L2407" s="1">
        <v>37</v>
      </c>
      <c r="M2407" s="1">
        <v>8</v>
      </c>
      <c r="N2407" s="1">
        <v>36</v>
      </c>
      <c r="O2407" s="1">
        <v>40</v>
      </c>
      <c r="P2407" s="1">
        <v>5</v>
      </c>
      <c r="Q2407" s="1">
        <v>7</v>
      </c>
      <c r="R2407" s="1">
        <v>5</v>
      </c>
      <c r="S2407" s="1">
        <v>39</v>
      </c>
      <c r="T2407" s="13">
        <v>1</v>
      </c>
    </row>
    <row r="2408" spans="4:20" x14ac:dyDescent="0.2">
      <c r="D2408" s="104"/>
      <c r="E2408" s="5" t="s">
        <v>31</v>
      </c>
      <c r="F2408" s="6"/>
      <c r="G2408" s="7">
        <v>181</v>
      </c>
      <c r="H2408" s="8">
        <v>59</v>
      </c>
      <c r="I2408" s="1">
        <v>21</v>
      </c>
      <c r="J2408" s="1">
        <v>7</v>
      </c>
      <c r="K2408" s="1">
        <v>5</v>
      </c>
      <c r="L2408" s="1">
        <v>49</v>
      </c>
      <c r="M2408" s="1">
        <v>14</v>
      </c>
      <c r="N2408" s="1">
        <v>47</v>
      </c>
      <c r="O2408" s="1">
        <v>46</v>
      </c>
      <c r="P2408" s="1">
        <v>5</v>
      </c>
      <c r="Q2408" s="1">
        <v>9</v>
      </c>
      <c r="R2408" s="1">
        <v>4</v>
      </c>
      <c r="S2408" s="1">
        <v>44</v>
      </c>
      <c r="T2408" s="13">
        <v>0</v>
      </c>
    </row>
    <row r="2409" spans="4:20" x14ac:dyDescent="0.2">
      <c r="D2409" s="104"/>
      <c r="E2409" s="5" t="s">
        <v>32</v>
      </c>
      <c r="F2409" s="6"/>
      <c r="G2409" s="7">
        <v>125</v>
      </c>
      <c r="H2409" s="8">
        <v>52</v>
      </c>
      <c r="I2409" s="1">
        <v>8</v>
      </c>
      <c r="J2409" s="1">
        <v>5</v>
      </c>
      <c r="K2409" s="1">
        <v>2</v>
      </c>
      <c r="L2409" s="1">
        <v>38</v>
      </c>
      <c r="M2409" s="1">
        <v>9</v>
      </c>
      <c r="N2409" s="1">
        <v>28</v>
      </c>
      <c r="O2409" s="1">
        <v>38</v>
      </c>
      <c r="P2409" s="1">
        <v>0</v>
      </c>
      <c r="Q2409" s="1">
        <v>6</v>
      </c>
      <c r="R2409" s="1">
        <v>2</v>
      </c>
      <c r="S2409" s="1">
        <v>32</v>
      </c>
      <c r="T2409" s="13">
        <v>0</v>
      </c>
    </row>
    <row r="2410" spans="4:20" x14ac:dyDescent="0.2">
      <c r="D2410" s="104"/>
      <c r="E2410" s="5" t="s">
        <v>33</v>
      </c>
      <c r="F2410" s="6"/>
      <c r="G2410" s="7">
        <v>57</v>
      </c>
      <c r="H2410" s="8">
        <v>15</v>
      </c>
      <c r="I2410" s="1">
        <v>3</v>
      </c>
      <c r="J2410" s="1">
        <v>2</v>
      </c>
      <c r="K2410" s="1">
        <v>0</v>
      </c>
      <c r="L2410" s="1">
        <v>6</v>
      </c>
      <c r="M2410" s="1">
        <v>5</v>
      </c>
      <c r="N2410" s="1">
        <v>8</v>
      </c>
      <c r="O2410" s="1">
        <v>16</v>
      </c>
      <c r="P2410" s="1">
        <v>0</v>
      </c>
      <c r="Q2410" s="1">
        <v>4</v>
      </c>
      <c r="R2410" s="1">
        <v>1</v>
      </c>
      <c r="S2410" s="1">
        <v>23</v>
      </c>
      <c r="T2410" s="13">
        <v>0</v>
      </c>
    </row>
    <row r="2411" spans="4:20" x14ac:dyDescent="0.2">
      <c r="D2411" s="103" t="s">
        <v>34</v>
      </c>
      <c r="E2411" s="24" t="s">
        <v>35</v>
      </c>
      <c r="F2411" s="22"/>
      <c r="G2411" s="23">
        <v>9</v>
      </c>
      <c r="H2411" s="30">
        <v>3</v>
      </c>
      <c r="I2411" s="4">
        <v>1</v>
      </c>
      <c r="J2411" s="4">
        <v>0</v>
      </c>
      <c r="K2411" s="4">
        <v>0</v>
      </c>
      <c r="L2411" s="4">
        <v>2</v>
      </c>
      <c r="M2411" s="4">
        <v>0</v>
      </c>
      <c r="N2411" s="4">
        <v>2</v>
      </c>
      <c r="O2411" s="4">
        <v>2</v>
      </c>
      <c r="P2411" s="4">
        <v>0</v>
      </c>
      <c r="Q2411" s="4">
        <v>0</v>
      </c>
      <c r="R2411" s="4">
        <v>0</v>
      </c>
      <c r="S2411" s="4">
        <v>4</v>
      </c>
      <c r="T2411" s="34">
        <v>0</v>
      </c>
    </row>
    <row r="2412" spans="4:20" x14ac:dyDescent="0.2">
      <c r="D2412" s="104"/>
      <c r="E2412" s="5" t="s">
        <v>36</v>
      </c>
      <c r="F2412" s="6"/>
      <c r="G2412" s="7">
        <v>20</v>
      </c>
      <c r="H2412" s="8">
        <v>8</v>
      </c>
      <c r="I2412" s="1">
        <v>4</v>
      </c>
      <c r="J2412" s="1">
        <v>0</v>
      </c>
      <c r="K2412" s="1">
        <v>1</v>
      </c>
      <c r="L2412" s="1">
        <v>7</v>
      </c>
      <c r="M2412" s="1">
        <v>2</v>
      </c>
      <c r="N2412" s="1">
        <v>7</v>
      </c>
      <c r="O2412" s="1">
        <v>1</v>
      </c>
      <c r="P2412" s="1">
        <v>3</v>
      </c>
      <c r="Q2412" s="1">
        <v>2</v>
      </c>
      <c r="R2412" s="1">
        <v>0</v>
      </c>
      <c r="S2412" s="1">
        <v>6</v>
      </c>
      <c r="T2412" s="13">
        <v>0</v>
      </c>
    </row>
    <row r="2413" spans="4:20" x14ac:dyDescent="0.2">
      <c r="D2413" s="104"/>
      <c r="E2413" s="5" t="s">
        <v>37</v>
      </c>
      <c r="F2413" s="6"/>
      <c r="G2413" s="7">
        <v>32</v>
      </c>
      <c r="H2413" s="8">
        <v>10</v>
      </c>
      <c r="I2413" s="1">
        <v>3</v>
      </c>
      <c r="J2413" s="1">
        <v>2</v>
      </c>
      <c r="K2413" s="1">
        <v>0</v>
      </c>
      <c r="L2413" s="1">
        <v>8</v>
      </c>
      <c r="M2413" s="1">
        <v>2</v>
      </c>
      <c r="N2413" s="1">
        <v>7</v>
      </c>
      <c r="O2413" s="1">
        <v>6</v>
      </c>
      <c r="P2413" s="1">
        <v>1</v>
      </c>
      <c r="Q2413" s="1">
        <v>2</v>
      </c>
      <c r="R2413" s="1">
        <v>2</v>
      </c>
      <c r="S2413" s="1">
        <v>10</v>
      </c>
      <c r="T2413" s="13">
        <v>0</v>
      </c>
    </row>
    <row r="2414" spans="4:20" x14ac:dyDescent="0.2">
      <c r="D2414" s="104"/>
      <c r="E2414" s="5" t="s">
        <v>38</v>
      </c>
      <c r="F2414" s="6"/>
      <c r="G2414" s="7">
        <v>60</v>
      </c>
      <c r="H2414" s="8">
        <v>17</v>
      </c>
      <c r="I2414" s="1">
        <v>0</v>
      </c>
      <c r="J2414" s="1">
        <v>2</v>
      </c>
      <c r="K2414" s="1">
        <v>0</v>
      </c>
      <c r="L2414" s="1">
        <v>8</v>
      </c>
      <c r="M2414" s="1">
        <v>6</v>
      </c>
      <c r="N2414" s="1">
        <v>8</v>
      </c>
      <c r="O2414" s="1">
        <v>7</v>
      </c>
      <c r="P2414" s="1">
        <v>1</v>
      </c>
      <c r="Q2414" s="1">
        <v>10</v>
      </c>
      <c r="R2414" s="1">
        <v>3</v>
      </c>
      <c r="S2414" s="1">
        <v>16</v>
      </c>
      <c r="T2414" s="13">
        <v>0</v>
      </c>
    </row>
    <row r="2415" spans="4:20" x14ac:dyDescent="0.2">
      <c r="D2415" s="104"/>
      <c r="E2415" s="5" t="s">
        <v>39</v>
      </c>
      <c r="F2415" s="6"/>
      <c r="G2415" s="7">
        <v>61</v>
      </c>
      <c r="H2415" s="8">
        <v>16</v>
      </c>
      <c r="I2415" s="1">
        <v>4</v>
      </c>
      <c r="J2415" s="1">
        <v>0</v>
      </c>
      <c r="K2415" s="1">
        <v>0</v>
      </c>
      <c r="L2415" s="1">
        <v>13</v>
      </c>
      <c r="M2415" s="1">
        <v>5</v>
      </c>
      <c r="N2415" s="1">
        <v>15</v>
      </c>
      <c r="O2415" s="1">
        <v>19</v>
      </c>
      <c r="P2415" s="1">
        <v>3</v>
      </c>
      <c r="Q2415" s="1">
        <v>6</v>
      </c>
      <c r="R2415" s="1">
        <v>1</v>
      </c>
      <c r="S2415" s="1">
        <v>17</v>
      </c>
      <c r="T2415" s="13">
        <v>0</v>
      </c>
    </row>
    <row r="2416" spans="4:20" x14ac:dyDescent="0.2">
      <c r="D2416" s="104"/>
      <c r="E2416" s="5" t="s">
        <v>40</v>
      </c>
      <c r="F2416" s="6"/>
      <c r="G2416" s="7">
        <v>84</v>
      </c>
      <c r="H2416" s="8">
        <v>26</v>
      </c>
      <c r="I2416" s="1">
        <v>8</v>
      </c>
      <c r="J2416" s="1">
        <v>2</v>
      </c>
      <c r="K2416" s="1">
        <v>2</v>
      </c>
      <c r="L2416" s="1">
        <v>20</v>
      </c>
      <c r="M2416" s="1">
        <v>8</v>
      </c>
      <c r="N2416" s="1">
        <v>21</v>
      </c>
      <c r="O2416" s="1">
        <v>24</v>
      </c>
      <c r="P2416" s="1">
        <v>1</v>
      </c>
      <c r="Q2416" s="1">
        <v>5</v>
      </c>
      <c r="R2416" s="1">
        <v>3</v>
      </c>
      <c r="S2416" s="1">
        <v>24</v>
      </c>
      <c r="T2416" s="13">
        <v>1</v>
      </c>
    </row>
    <row r="2417" spans="4:20" x14ac:dyDescent="0.2">
      <c r="D2417" s="104"/>
      <c r="E2417" s="5" t="s">
        <v>41</v>
      </c>
      <c r="F2417" s="6"/>
      <c r="G2417" s="7">
        <v>63</v>
      </c>
      <c r="H2417" s="8">
        <v>26</v>
      </c>
      <c r="I2417" s="1">
        <v>5</v>
      </c>
      <c r="J2417" s="1">
        <v>5</v>
      </c>
      <c r="K2417" s="1">
        <v>2</v>
      </c>
      <c r="L2417" s="1">
        <v>9</v>
      </c>
      <c r="M2417" s="1">
        <v>3</v>
      </c>
      <c r="N2417" s="1">
        <v>13</v>
      </c>
      <c r="O2417" s="1">
        <v>18</v>
      </c>
      <c r="P2417" s="1">
        <v>0</v>
      </c>
      <c r="Q2417" s="1">
        <v>2</v>
      </c>
      <c r="R2417" s="1">
        <v>1</v>
      </c>
      <c r="S2417" s="1">
        <v>18</v>
      </c>
      <c r="T2417" s="13">
        <v>0</v>
      </c>
    </row>
    <row r="2418" spans="4:20" x14ac:dyDescent="0.2">
      <c r="D2418" s="104"/>
      <c r="E2418" s="5" t="s">
        <v>42</v>
      </c>
      <c r="F2418" s="6"/>
      <c r="G2418" s="7">
        <v>85</v>
      </c>
      <c r="H2418" s="8">
        <v>24</v>
      </c>
      <c r="I2418" s="1">
        <v>4</v>
      </c>
      <c r="J2418" s="1">
        <v>6</v>
      </c>
      <c r="K2418" s="1">
        <v>1</v>
      </c>
      <c r="L2418" s="1">
        <v>31</v>
      </c>
      <c r="M2418" s="1">
        <v>8</v>
      </c>
      <c r="N2418" s="1">
        <v>29</v>
      </c>
      <c r="O2418" s="1">
        <v>19</v>
      </c>
      <c r="P2418" s="1">
        <v>2</v>
      </c>
      <c r="Q2418" s="1">
        <v>6</v>
      </c>
      <c r="R2418" s="1">
        <v>2</v>
      </c>
      <c r="S2418" s="1">
        <v>21</v>
      </c>
      <c r="T2418" s="13">
        <v>0</v>
      </c>
    </row>
    <row r="2419" spans="4:20" x14ac:dyDescent="0.2">
      <c r="D2419" s="104"/>
      <c r="E2419" s="5" t="s">
        <v>43</v>
      </c>
      <c r="F2419" s="6"/>
      <c r="G2419" s="7">
        <v>92</v>
      </c>
      <c r="H2419" s="8">
        <v>35</v>
      </c>
      <c r="I2419" s="1">
        <v>8</v>
      </c>
      <c r="J2419" s="1">
        <v>5</v>
      </c>
      <c r="K2419" s="1">
        <v>2</v>
      </c>
      <c r="L2419" s="1">
        <v>18</v>
      </c>
      <c r="M2419" s="1">
        <v>6</v>
      </c>
      <c r="N2419" s="1">
        <v>12</v>
      </c>
      <c r="O2419" s="1">
        <v>30</v>
      </c>
      <c r="P2419" s="1">
        <v>1</v>
      </c>
      <c r="Q2419" s="1">
        <v>2</v>
      </c>
      <c r="R2419" s="1">
        <v>2</v>
      </c>
      <c r="S2419" s="1">
        <v>23</v>
      </c>
      <c r="T2419" s="13">
        <v>0</v>
      </c>
    </row>
    <row r="2420" spans="4:20" x14ac:dyDescent="0.2">
      <c r="D2420" s="104"/>
      <c r="E2420" s="5" t="s">
        <v>44</v>
      </c>
      <c r="F2420" s="6"/>
      <c r="G2420" s="7">
        <v>134</v>
      </c>
      <c r="H2420" s="8">
        <v>46</v>
      </c>
      <c r="I2420" s="1">
        <v>19</v>
      </c>
      <c r="J2420" s="1">
        <v>8</v>
      </c>
      <c r="K2420" s="1">
        <v>5</v>
      </c>
      <c r="L2420" s="1">
        <v>42</v>
      </c>
      <c r="M2420" s="1">
        <v>8</v>
      </c>
      <c r="N2420" s="1">
        <v>44</v>
      </c>
      <c r="O2420" s="1">
        <v>49</v>
      </c>
      <c r="P2420" s="1">
        <v>5</v>
      </c>
      <c r="Q2420" s="1">
        <v>3</v>
      </c>
      <c r="R2420" s="1">
        <v>4</v>
      </c>
      <c r="S2420" s="1">
        <v>28</v>
      </c>
      <c r="T2420" s="13">
        <v>0</v>
      </c>
    </row>
    <row r="2421" spans="4:20" x14ac:dyDescent="0.2">
      <c r="D2421" s="104"/>
      <c r="E2421" s="5" t="s">
        <v>45</v>
      </c>
      <c r="F2421" s="6"/>
      <c r="G2421" s="7">
        <v>99</v>
      </c>
      <c r="H2421" s="8">
        <v>35</v>
      </c>
      <c r="I2421" s="1">
        <v>14</v>
      </c>
      <c r="J2421" s="1">
        <v>10</v>
      </c>
      <c r="K2421" s="1">
        <v>4</v>
      </c>
      <c r="L2421" s="1">
        <v>29</v>
      </c>
      <c r="M2421" s="1">
        <v>10</v>
      </c>
      <c r="N2421" s="1">
        <v>27</v>
      </c>
      <c r="O2421" s="1">
        <v>29</v>
      </c>
      <c r="P2421" s="1">
        <v>2</v>
      </c>
      <c r="Q2421" s="1">
        <v>4</v>
      </c>
      <c r="R2421" s="1">
        <v>1</v>
      </c>
      <c r="S2421" s="1">
        <v>21</v>
      </c>
      <c r="T2421" s="13">
        <v>0</v>
      </c>
    </row>
    <row r="2422" spans="4:20" x14ac:dyDescent="0.2">
      <c r="D2422" s="104"/>
      <c r="E2422" s="5" t="s">
        <v>46</v>
      </c>
      <c r="F2422" s="6"/>
      <c r="G2422" s="7">
        <v>76</v>
      </c>
      <c r="H2422" s="8">
        <v>37</v>
      </c>
      <c r="I2422" s="1">
        <v>12</v>
      </c>
      <c r="J2422" s="1">
        <v>6</v>
      </c>
      <c r="K2422" s="1">
        <v>3</v>
      </c>
      <c r="L2422" s="1">
        <v>21</v>
      </c>
      <c r="M2422" s="1">
        <v>5</v>
      </c>
      <c r="N2422" s="1">
        <v>19</v>
      </c>
      <c r="O2422" s="1">
        <v>27</v>
      </c>
      <c r="P2422" s="1">
        <v>1</v>
      </c>
      <c r="Q2422" s="1">
        <v>1</v>
      </c>
      <c r="R2422" s="1">
        <v>0</v>
      </c>
      <c r="S2422" s="1">
        <v>18</v>
      </c>
      <c r="T2422" s="13">
        <v>0</v>
      </c>
    </row>
    <row r="2423" spans="4:20" x14ac:dyDescent="0.2">
      <c r="D2423" s="104"/>
      <c r="E2423" s="5" t="s">
        <v>47</v>
      </c>
      <c r="F2423" s="6"/>
      <c r="G2423" s="7">
        <v>52</v>
      </c>
      <c r="H2423" s="8">
        <v>18</v>
      </c>
      <c r="I2423" s="1">
        <v>11</v>
      </c>
      <c r="J2423" s="1">
        <v>5</v>
      </c>
      <c r="K2423" s="1">
        <v>2</v>
      </c>
      <c r="L2423" s="1">
        <v>15</v>
      </c>
      <c r="M2423" s="1">
        <v>0</v>
      </c>
      <c r="N2423" s="1">
        <v>5</v>
      </c>
      <c r="O2423" s="1">
        <v>21</v>
      </c>
      <c r="P2423" s="1">
        <v>0</v>
      </c>
      <c r="Q2423" s="1">
        <v>1</v>
      </c>
      <c r="R2423" s="1">
        <v>1</v>
      </c>
      <c r="S2423" s="1">
        <v>14</v>
      </c>
      <c r="T2423" s="13">
        <v>1</v>
      </c>
    </row>
    <row r="2424" spans="4:20" x14ac:dyDescent="0.2">
      <c r="D2424" s="104"/>
      <c r="E2424" s="5" t="s">
        <v>48</v>
      </c>
      <c r="F2424" s="6"/>
      <c r="G2424" s="7">
        <v>16</v>
      </c>
      <c r="H2424" s="8">
        <v>10</v>
      </c>
      <c r="I2424" s="1">
        <v>4</v>
      </c>
      <c r="J2424" s="1">
        <v>1</v>
      </c>
      <c r="K2424" s="1">
        <v>1</v>
      </c>
      <c r="L2424" s="1">
        <v>3</v>
      </c>
      <c r="M2424" s="1">
        <v>1</v>
      </c>
      <c r="N2424" s="1">
        <v>3</v>
      </c>
      <c r="O2424" s="1">
        <v>6</v>
      </c>
      <c r="P2424" s="1">
        <v>0</v>
      </c>
      <c r="Q2424" s="1">
        <v>0</v>
      </c>
      <c r="R2424" s="1">
        <v>0</v>
      </c>
      <c r="S2424" s="1">
        <v>5</v>
      </c>
      <c r="T2424" s="13">
        <v>0</v>
      </c>
    </row>
    <row r="2425" spans="4:20" x14ac:dyDescent="0.2">
      <c r="D2425" s="104"/>
      <c r="E2425" s="5" t="s">
        <v>49</v>
      </c>
      <c r="F2425" s="6"/>
      <c r="G2425" s="7">
        <v>2</v>
      </c>
      <c r="H2425" s="8">
        <v>0</v>
      </c>
      <c r="I2425" s="1">
        <v>0</v>
      </c>
      <c r="J2425" s="1">
        <v>0</v>
      </c>
      <c r="K2425" s="1">
        <v>0</v>
      </c>
      <c r="L2425" s="1">
        <v>0</v>
      </c>
      <c r="M2425" s="1">
        <v>0</v>
      </c>
      <c r="N2425" s="1">
        <v>0</v>
      </c>
      <c r="O2425" s="1">
        <v>0</v>
      </c>
      <c r="P2425" s="1">
        <v>0</v>
      </c>
      <c r="Q2425" s="1">
        <v>0</v>
      </c>
      <c r="R2425" s="1">
        <v>0</v>
      </c>
      <c r="S2425" s="1">
        <v>2</v>
      </c>
      <c r="T2425" s="13">
        <v>0</v>
      </c>
    </row>
    <row r="2426" spans="4:20" x14ac:dyDescent="0.2">
      <c r="D2426" s="103" t="s">
        <v>50</v>
      </c>
      <c r="E2426" s="24" t="s">
        <v>35</v>
      </c>
      <c r="F2426" s="22"/>
      <c r="G2426" s="23">
        <v>0</v>
      </c>
      <c r="H2426" s="30">
        <v>0</v>
      </c>
      <c r="I2426" s="4">
        <v>0</v>
      </c>
      <c r="J2426" s="4">
        <v>0</v>
      </c>
      <c r="K2426" s="4">
        <v>0</v>
      </c>
      <c r="L2426" s="4">
        <v>0</v>
      </c>
      <c r="M2426" s="4">
        <v>0</v>
      </c>
      <c r="N2426" s="4">
        <v>0</v>
      </c>
      <c r="O2426" s="4">
        <v>0</v>
      </c>
      <c r="P2426" s="4">
        <v>0</v>
      </c>
      <c r="Q2426" s="4">
        <v>0</v>
      </c>
      <c r="R2426" s="4">
        <v>0</v>
      </c>
      <c r="S2426" s="4">
        <v>0</v>
      </c>
      <c r="T2426" s="34">
        <v>0</v>
      </c>
    </row>
    <row r="2427" spans="4:20" x14ac:dyDescent="0.2">
      <c r="D2427" s="104"/>
      <c r="E2427" s="5" t="s">
        <v>36</v>
      </c>
      <c r="F2427" s="6"/>
      <c r="G2427" s="7">
        <v>12</v>
      </c>
      <c r="H2427" s="8">
        <v>0</v>
      </c>
      <c r="I2427" s="1">
        <v>1</v>
      </c>
      <c r="J2427" s="1">
        <v>0</v>
      </c>
      <c r="K2427" s="1">
        <v>1</v>
      </c>
      <c r="L2427" s="1">
        <v>3</v>
      </c>
      <c r="M2427" s="1">
        <v>0</v>
      </c>
      <c r="N2427" s="1">
        <v>1</v>
      </c>
      <c r="O2427" s="1">
        <v>2</v>
      </c>
      <c r="P2427" s="1">
        <v>0</v>
      </c>
      <c r="Q2427" s="1">
        <v>0</v>
      </c>
      <c r="R2427" s="1">
        <v>0</v>
      </c>
      <c r="S2427" s="1">
        <v>6</v>
      </c>
      <c r="T2427" s="13">
        <v>0</v>
      </c>
    </row>
    <row r="2428" spans="4:20" x14ac:dyDescent="0.2">
      <c r="D2428" s="104"/>
      <c r="E2428" s="5" t="s">
        <v>37</v>
      </c>
      <c r="F2428" s="6"/>
      <c r="G2428" s="7">
        <v>21</v>
      </c>
      <c r="H2428" s="8">
        <v>6</v>
      </c>
      <c r="I2428" s="1">
        <v>1</v>
      </c>
      <c r="J2428" s="1">
        <v>0</v>
      </c>
      <c r="K2428" s="1">
        <v>0</v>
      </c>
      <c r="L2428" s="1">
        <v>4</v>
      </c>
      <c r="M2428" s="1">
        <v>1</v>
      </c>
      <c r="N2428" s="1">
        <v>4</v>
      </c>
      <c r="O2428" s="1">
        <v>1</v>
      </c>
      <c r="P2428" s="1">
        <v>0</v>
      </c>
      <c r="Q2428" s="1">
        <v>3</v>
      </c>
      <c r="R2428" s="1">
        <v>0</v>
      </c>
      <c r="S2428" s="1">
        <v>5</v>
      </c>
      <c r="T2428" s="13">
        <v>1</v>
      </c>
    </row>
    <row r="2429" spans="4:20" x14ac:dyDescent="0.2">
      <c r="D2429" s="104"/>
      <c r="E2429" s="5" t="s">
        <v>38</v>
      </c>
      <c r="F2429" s="6"/>
      <c r="G2429" s="7">
        <v>29</v>
      </c>
      <c r="H2429" s="8">
        <v>9</v>
      </c>
      <c r="I2429" s="1">
        <v>3</v>
      </c>
      <c r="J2429" s="1">
        <v>1</v>
      </c>
      <c r="K2429" s="1">
        <v>0</v>
      </c>
      <c r="L2429" s="1">
        <v>7</v>
      </c>
      <c r="M2429" s="1">
        <v>0</v>
      </c>
      <c r="N2429" s="1">
        <v>2</v>
      </c>
      <c r="O2429" s="1">
        <v>6</v>
      </c>
      <c r="P2429" s="1">
        <v>0</v>
      </c>
      <c r="Q2429" s="1">
        <v>2</v>
      </c>
      <c r="R2429" s="1">
        <v>2</v>
      </c>
      <c r="S2429" s="1">
        <v>10</v>
      </c>
      <c r="T2429" s="13">
        <v>1</v>
      </c>
    </row>
    <row r="2430" spans="4:20" x14ac:dyDescent="0.2">
      <c r="D2430" s="104"/>
      <c r="E2430" s="5" t="s">
        <v>39</v>
      </c>
      <c r="F2430" s="6"/>
      <c r="G2430" s="7">
        <v>27</v>
      </c>
      <c r="H2430" s="8">
        <v>6</v>
      </c>
      <c r="I2430" s="1">
        <v>1</v>
      </c>
      <c r="J2430" s="1">
        <v>1</v>
      </c>
      <c r="K2430" s="1">
        <v>0</v>
      </c>
      <c r="L2430" s="1">
        <v>7</v>
      </c>
      <c r="M2430" s="1">
        <v>0</v>
      </c>
      <c r="N2430" s="1">
        <v>3</v>
      </c>
      <c r="O2430" s="1">
        <v>7</v>
      </c>
      <c r="P2430" s="1">
        <v>0</v>
      </c>
      <c r="Q2430" s="1">
        <v>1</v>
      </c>
      <c r="R2430" s="1">
        <v>1</v>
      </c>
      <c r="S2430" s="1">
        <v>11</v>
      </c>
      <c r="T2430" s="13">
        <v>0</v>
      </c>
    </row>
    <row r="2431" spans="4:20" x14ac:dyDescent="0.2">
      <c r="D2431" s="104"/>
      <c r="E2431" s="5" t="s">
        <v>40</v>
      </c>
      <c r="F2431" s="6"/>
      <c r="G2431" s="7">
        <v>41</v>
      </c>
      <c r="H2431" s="8">
        <v>17</v>
      </c>
      <c r="I2431" s="1">
        <v>2</v>
      </c>
      <c r="J2431" s="1">
        <v>0</v>
      </c>
      <c r="K2431" s="1">
        <v>0</v>
      </c>
      <c r="L2431" s="1">
        <v>14</v>
      </c>
      <c r="M2431" s="1">
        <v>9</v>
      </c>
      <c r="N2431" s="1">
        <v>10</v>
      </c>
      <c r="O2431" s="1">
        <v>12</v>
      </c>
      <c r="P2431" s="1">
        <v>0</v>
      </c>
      <c r="Q2431" s="1">
        <v>4</v>
      </c>
      <c r="R2431" s="1">
        <v>1</v>
      </c>
      <c r="S2431" s="1">
        <v>9</v>
      </c>
      <c r="T2431" s="13">
        <v>0</v>
      </c>
    </row>
    <row r="2432" spans="4:20" x14ac:dyDescent="0.2">
      <c r="D2432" s="104"/>
      <c r="E2432" s="5" t="s">
        <v>41</v>
      </c>
      <c r="F2432" s="6"/>
      <c r="G2432" s="7">
        <v>34</v>
      </c>
      <c r="H2432" s="8">
        <v>8</v>
      </c>
      <c r="I2432" s="1">
        <v>1</v>
      </c>
      <c r="J2432" s="1">
        <v>2</v>
      </c>
      <c r="K2432" s="1">
        <v>0</v>
      </c>
      <c r="L2432" s="1">
        <v>10</v>
      </c>
      <c r="M2432" s="1">
        <v>2</v>
      </c>
      <c r="N2432" s="1">
        <v>4</v>
      </c>
      <c r="O2432" s="1">
        <v>7</v>
      </c>
      <c r="P2432" s="1">
        <v>1</v>
      </c>
      <c r="Q2432" s="1">
        <v>2</v>
      </c>
      <c r="R2432" s="1">
        <v>0</v>
      </c>
      <c r="S2432" s="1">
        <v>11</v>
      </c>
      <c r="T2432" s="13">
        <v>0</v>
      </c>
    </row>
    <row r="2433" spans="2:20" x14ac:dyDescent="0.2">
      <c r="D2433" s="104"/>
      <c r="E2433" s="5" t="s">
        <v>42</v>
      </c>
      <c r="F2433" s="6"/>
      <c r="G2433" s="7">
        <v>41</v>
      </c>
      <c r="H2433" s="8">
        <v>23</v>
      </c>
      <c r="I2433" s="1">
        <v>6</v>
      </c>
      <c r="J2433" s="1">
        <v>4</v>
      </c>
      <c r="K2433" s="1">
        <v>1</v>
      </c>
      <c r="L2433" s="1">
        <v>6</v>
      </c>
      <c r="M2433" s="1">
        <v>2</v>
      </c>
      <c r="N2433" s="1">
        <v>3</v>
      </c>
      <c r="O2433" s="1">
        <v>17</v>
      </c>
      <c r="P2433" s="1">
        <v>0</v>
      </c>
      <c r="Q2433" s="1">
        <v>0</v>
      </c>
      <c r="R2433" s="1">
        <v>0</v>
      </c>
      <c r="S2433" s="1">
        <v>6</v>
      </c>
      <c r="T2433" s="13">
        <v>0</v>
      </c>
    </row>
    <row r="2434" spans="2:20" x14ac:dyDescent="0.2">
      <c r="D2434" s="104"/>
      <c r="E2434" s="5" t="s">
        <v>43</v>
      </c>
      <c r="F2434" s="6"/>
      <c r="G2434" s="7">
        <v>59</v>
      </c>
      <c r="H2434" s="8">
        <v>20</v>
      </c>
      <c r="I2434" s="1">
        <v>6</v>
      </c>
      <c r="J2434" s="1">
        <v>1</v>
      </c>
      <c r="K2434" s="1">
        <v>1</v>
      </c>
      <c r="L2434" s="1">
        <v>15</v>
      </c>
      <c r="M2434" s="1">
        <v>3</v>
      </c>
      <c r="N2434" s="1">
        <v>11</v>
      </c>
      <c r="O2434" s="1">
        <v>20</v>
      </c>
      <c r="P2434" s="1">
        <v>1</v>
      </c>
      <c r="Q2434" s="1">
        <v>0</v>
      </c>
      <c r="R2434" s="1">
        <v>3</v>
      </c>
      <c r="S2434" s="1">
        <v>12</v>
      </c>
      <c r="T2434" s="13">
        <v>1</v>
      </c>
    </row>
    <row r="2435" spans="2:20" x14ac:dyDescent="0.2">
      <c r="D2435" s="104"/>
      <c r="E2435" s="5" t="s">
        <v>44</v>
      </c>
      <c r="F2435" s="6"/>
      <c r="G2435" s="7">
        <v>71</v>
      </c>
      <c r="H2435" s="8">
        <v>26</v>
      </c>
      <c r="I2435" s="1">
        <v>6</v>
      </c>
      <c r="J2435" s="1">
        <v>1</v>
      </c>
      <c r="K2435" s="1">
        <v>1</v>
      </c>
      <c r="L2435" s="1">
        <v>22</v>
      </c>
      <c r="M2435" s="1">
        <v>3</v>
      </c>
      <c r="N2435" s="1">
        <v>12</v>
      </c>
      <c r="O2435" s="1">
        <v>15</v>
      </c>
      <c r="P2435" s="1">
        <v>3</v>
      </c>
      <c r="Q2435" s="1">
        <v>2</v>
      </c>
      <c r="R2435" s="1">
        <v>1</v>
      </c>
      <c r="S2435" s="1">
        <v>19</v>
      </c>
      <c r="T2435" s="13">
        <v>1</v>
      </c>
    </row>
    <row r="2436" spans="2:20" x14ac:dyDescent="0.2">
      <c r="D2436" s="104"/>
      <c r="E2436" s="5" t="s">
        <v>45</v>
      </c>
      <c r="F2436" s="6"/>
      <c r="G2436" s="7">
        <v>60</v>
      </c>
      <c r="H2436" s="8">
        <v>21</v>
      </c>
      <c r="I2436" s="1">
        <v>11</v>
      </c>
      <c r="J2436" s="1">
        <v>2</v>
      </c>
      <c r="K2436" s="1">
        <v>1</v>
      </c>
      <c r="L2436" s="1">
        <v>13</v>
      </c>
      <c r="M2436" s="1">
        <v>1</v>
      </c>
      <c r="N2436" s="1">
        <v>7</v>
      </c>
      <c r="O2436" s="1">
        <v>20</v>
      </c>
      <c r="P2436" s="1">
        <v>2</v>
      </c>
      <c r="Q2436" s="1">
        <v>0</v>
      </c>
      <c r="R2436" s="1">
        <v>2</v>
      </c>
      <c r="S2436" s="1">
        <v>15</v>
      </c>
      <c r="T2436" s="13">
        <v>1</v>
      </c>
    </row>
    <row r="2437" spans="2:20" x14ac:dyDescent="0.2">
      <c r="D2437" s="104"/>
      <c r="E2437" s="5" t="s">
        <v>46</v>
      </c>
      <c r="F2437" s="6"/>
      <c r="G2437" s="7">
        <v>28</v>
      </c>
      <c r="H2437" s="8">
        <v>7</v>
      </c>
      <c r="I2437" s="1">
        <v>2</v>
      </c>
      <c r="J2437" s="1">
        <v>1</v>
      </c>
      <c r="K2437" s="1">
        <v>2</v>
      </c>
      <c r="L2437" s="1">
        <v>6</v>
      </c>
      <c r="M2437" s="1">
        <v>0</v>
      </c>
      <c r="N2437" s="1">
        <v>0</v>
      </c>
      <c r="O2437" s="1">
        <v>7</v>
      </c>
      <c r="P2437" s="1">
        <v>0</v>
      </c>
      <c r="Q2437" s="1">
        <v>0</v>
      </c>
      <c r="R2437" s="1">
        <v>1</v>
      </c>
      <c r="S2437" s="1">
        <v>12</v>
      </c>
      <c r="T2437" s="13">
        <v>0</v>
      </c>
    </row>
    <row r="2438" spans="2:20" x14ac:dyDescent="0.2">
      <c r="D2438" s="104"/>
      <c r="E2438" s="5" t="s">
        <v>47</v>
      </c>
      <c r="F2438" s="6"/>
      <c r="G2438" s="7">
        <v>52</v>
      </c>
      <c r="H2438" s="8">
        <v>26</v>
      </c>
      <c r="I2438" s="1">
        <v>3</v>
      </c>
      <c r="J2438" s="1">
        <v>1</v>
      </c>
      <c r="K2438" s="1">
        <v>4</v>
      </c>
      <c r="L2438" s="1">
        <v>11</v>
      </c>
      <c r="M2438" s="1">
        <v>4</v>
      </c>
      <c r="N2438" s="1">
        <v>7</v>
      </c>
      <c r="O2438" s="1">
        <v>12</v>
      </c>
      <c r="P2438" s="1">
        <v>1</v>
      </c>
      <c r="Q2438" s="1">
        <v>0</v>
      </c>
      <c r="R2438" s="1">
        <v>0</v>
      </c>
      <c r="S2438" s="1">
        <v>11</v>
      </c>
      <c r="T2438" s="13">
        <v>2</v>
      </c>
    </row>
    <row r="2439" spans="2:20" x14ac:dyDescent="0.2">
      <c r="D2439" s="104"/>
      <c r="E2439" s="5" t="s">
        <v>48</v>
      </c>
      <c r="F2439" s="6"/>
      <c r="G2439" s="7">
        <v>25</v>
      </c>
      <c r="H2439" s="8">
        <v>11</v>
      </c>
      <c r="I2439" s="1">
        <v>1</v>
      </c>
      <c r="J2439" s="1">
        <v>1</v>
      </c>
      <c r="K2439" s="1">
        <v>0</v>
      </c>
      <c r="L2439" s="1">
        <v>2</v>
      </c>
      <c r="M2439" s="1">
        <v>1</v>
      </c>
      <c r="N2439" s="1">
        <v>1</v>
      </c>
      <c r="O2439" s="1">
        <v>5</v>
      </c>
      <c r="P2439" s="1">
        <v>0</v>
      </c>
      <c r="Q2439" s="1">
        <v>0</v>
      </c>
      <c r="R2439" s="1">
        <v>0</v>
      </c>
      <c r="S2439" s="1">
        <v>7</v>
      </c>
      <c r="T2439" s="13">
        <v>2</v>
      </c>
    </row>
    <row r="2440" spans="2:20" x14ac:dyDescent="0.2">
      <c r="D2440" s="105"/>
      <c r="E2440" s="55" t="s">
        <v>49</v>
      </c>
      <c r="F2440" s="58"/>
      <c r="G2440" s="53">
        <v>5</v>
      </c>
      <c r="H2440" s="66">
        <v>1</v>
      </c>
      <c r="I2440" s="26">
        <v>1</v>
      </c>
      <c r="J2440" s="26">
        <v>1</v>
      </c>
      <c r="K2440" s="26">
        <v>0</v>
      </c>
      <c r="L2440" s="26">
        <v>0</v>
      </c>
      <c r="M2440" s="26">
        <v>0</v>
      </c>
      <c r="N2440" s="26">
        <v>0</v>
      </c>
      <c r="O2440" s="26">
        <v>4</v>
      </c>
      <c r="P2440" s="26">
        <v>0</v>
      </c>
      <c r="Q2440" s="26">
        <v>0</v>
      </c>
      <c r="R2440" s="26">
        <v>0</v>
      </c>
      <c r="S2440" s="26">
        <v>0</v>
      </c>
      <c r="T2440" s="70">
        <v>0</v>
      </c>
    </row>
    <row r="2442" spans="2:20" x14ac:dyDescent="0.2">
      <c r="B2442" s="47" t="str">
        <f xml:space="preserve"> HYPERLINK("#'目次'!B60", "[54]")</f>
        <v>[54]</v>
      </c>
      <c r="C2442" s="31" t="s">
        <v>531</v>
      </c>
    </row>
    <row r="2443" spans="2:20" x14ac:dyDescent="0.2">
      <c r="C2443" s="89" t="s">
        <v>490</v>
      </c>
    </row>
    <row r="2445" spans="2:20" x14ac:dyDescent="0.2">
      <c r="C2445" s="31" t="s">
        <v>13</v>
      </c>
    </row>
    <row r="2446" spans="2:20" ht="36" x14ac:dyDescent="0.2">
      <c r="D2446" s="99"/>
      <c r="E2446" s="100"/>
      <c r="F2446" s="100"/>
      <c r="G2446" s="41" t="s">
        <v>14</v>
      </c>
      <c r="H2446" s="42" t="s">
        <v>532</v>
      </c>
      <c r="I2446" s="16" t="s">
        <v>533</v>
      </c>
      <c r="J2446" s="16" t="s">
        <v>167</v>
      </c>
      <c r="K2446" s="46" t="s">
        <v>24</v>
      </c>
    </row>
    <row r="2447" spans="2:20" x14ac:dyDescent="0.2">
      <c r="D2447" s="101"/>
      <c r="E2447" s="102"/>
      <c r="F2447" s="102"/>
      <c r="G2447" s="44"/>
      <c r="H2447" s="48"/>
      <c r="I2447" s="17"/>
      <c r="J2447" s="17"/>
      <c r="K2447" s="43"/>
    </row>
    <row r="2448" spans="2:20" x14ac:dyDescent="0.2">
      <c r="D2448" s="52"/>
      <c r="E2448" s="59" t="s">
        <v>14</v>
      </c>
      <c r="F2448" s="54"/>
      <c r="G2448" s="45">
        <v>1390</v>
      </c>
      <c r="H2448" s="20">
        <v>670</v>
      </c>
      <c r="I2448" s="20">
        <v>162</v>
      </c>
      <c r="J2448" s="20">
        <v>543</v>
      </c>
      <c r="K2448" s="61">
        <v>15</v>
      </c>
    </row>
    <row r="2449" spans="4:11" x14ac:dyDescent="0.2">
      <c r="D2449" s="103" t="s">
        <v>25</v>
      </c>
      <c r="E2449" s="24" t="s">
        <v>26</v>
      </c>
      <c r="F2449" s="22"/>
      <c r="G2449" s="23">
        <v>200</v>
      </c>
      <c r="H2449" s="30">
        <v>101</v>
      </c>
      <c r="I2449" s="4">
        <v>15</v>
      </c>
      <c r="J2449" s="4">
        <v>80</v>
      </c>
      <c r="K2449" s="34">
        <v>4</v>
      </c>
    </row>
    <row r="2450" spans="4:11" x14ac:dyDescent="0.2">
      <c r="D2450" s="104"/>
      <c r="E2450" s="5" t="s">
        <v>27</v>
      </c>
      <c r="F2450" s="6"/>
      <c r="G2450" s="7">
        <v>217</v>
      </c>
      <c r="H2450" s="8">
        <v>80</v>
      </c>
      <c r="I2450" s="1">
        <v>22</v>
      </c>
      <c r="J2450" s="1">
        <v>110</v>
      </c>
      <c r="K2450" s="13">
        <v>5</v>
      </c>
    </row>
    <row r="2451" spans="4:11" x14ac:dyDescent="0.2">
      <c r="D2451" s="104"/>
      <c r="E2451" s="5" t="s">
        <v>28</v>
      </c>
      <c r="F2451" s="6"/>
      <c r="G2451" s="7">
        <v>226</v>
      </c>
      <c r="H2451" s="8">
        <v>95</v>
      </c>
      <c r="I2451" s="1">
        <v>30</v>
      </c>
      <c r="J2451" s="1">
        <v>99</v>
      </c>
      <c r="K2451" s="13">
        <v>2</v>
      </c>
    </row>
    <row r="2452" spans="4:11" x14ac:dyDescent="0.2">
      <c r="D2452" s="104"/>
      <c r="E2452" s="5" t="s">
        <v>29</v>
      </c>
      <c r="F2452" s="6"/>
      <c r="G2452" s="7">
        <v>164</v>
      </c>
      <c r="H2452" s="8">
        <v>85</v>
      </c>
      <c r="I2452" s="1">
        <v>25</v>
      </c>
      <c r="J2452" s="1">
        <v>53</v>
      </c>
      <c r="K2452" s="13">
        <v>1</v>
      </c>
    </row>
    <row r="2453" spans="4:11" x14ac:dyDescent="0.2">
      <c r="D2453" s="104"/>
      <c r="E2453" s="5" t="s">
        <v>30</v>
      </c>
      <c r="F2453" s="6"/>
      <c r="G2453" s="7">
        <v>152</v>
      </c>
      <c r="H2453" s="8">
        <v>77</v>
      </c>
      <c r="I2453" s="1">
        <v>19</v>
      </c>
      <c r="J2453" s="1">
        <v>53</v>
      </c>
      <c r="K2453" s="13">
        <v>3</v>
      </c>
    </row>
    <row r="2454" spans="4:11" x14ac:dyDescent="0.2">
      <c r="D2454" s="104"/>
      <c r="E2454" s="5" t="s">
        <v>31</v>
      </c>
      <c r="F2454" s="6"/>
      <c r="G2454" s="7">
        <v>181</v>
      </c>
      <c r="H2454" s="8">
        <v>98</v>
      </c>
      <c r="I2454" s="1">
        <v>23</v>
      </c>
      <c r="J2454" s="1">
        <v>60</v>
      </c>
      <c r="K2454" s="13">
        <v>0</v>
      </c>
    </row>
    <row r="2455" spans="4:11" x14ac:dyDescent="0.2">
      <c r="D2455" s="104"/>
      <c r="E2455" s="5" t="s">
        <v>32</v>
      </c>
      <c r="F2455" s="6"/>
      <c r="G2455" s="7">
        <v>125</v>
      </c>
      <c r="H2455" s="8">
        <v>69</v>
      </c>
      <c r="I2455" s="1">
        <v>15</v>
      </c>
      <c r="J2455" s="1">
        <v>41</v>
      </c>
      <c r="K2455" s="13">
        <v>0</v>
      </c>
    </row>
    <row r="2456" spans="4:11" x14ac:dyDescent="0.2">
      <c r="D2456" s="104"/>
      <c r="E2456" s="5" t="s">
        <v>33</v>
      </c>
      <c r="F2456" s="6"/>
      <c r="G2456" s="7">
        <v>57</v>
      </c>
      <c r="H2456" s="8">
        <v>36</v>
      </c>
      <c r="I2456" s="1">
        <v>5</v>
      </c>
      <c r="J2456" s="1">
        <v>16</v>
      </c>
      <c r="K2456" s="13">
        <v>0</v>
      </c>
    </row>
    <row r="2457" spans="4:11" x14ac:dyDescent="0.2">
      <c r="D2457" s="103" t="s">
        <v>34</v>
      </c>
      <c r="E2457" s="24" t="s">
        <v>35</v>
      </c>
      <c r="F2457" s="22"/>
      <c r="G2457" s="23">
        <v>9</v>
      </c>
      <c r="H2457" s="30">
        <v>5</v>
      </c>
      <c r="I2457" s="4">
        <v>2</v>
      </c>
      <c r="J2457" s="4">
        <v>2</v>
      </c>
      <c r="K2457" s="34">
        <v>0</v>
      </c>
    </row>
    <row r="2458" spans="4:11" x14ac:dyDescent="0.2">
      <c r="D2458" s="104"/>
      <c r="E2458" s="5" t="s">
        <v>36</v>
      </c>
      <c r="F2458" s="6"/>
      <c r="G2458" s="7">
        <v>20</v>
      </c>
      <c r="H2458" s="8">
        <v>13</v>
      </c>
      <c r="I2458" s="1">
        <v>3</v>
      </c>
      <c r="J2458" s="1">
        <v>4</v>
      </c>
      <c r="K2458" s="13">
        <v>0</v>
      </c>
    </row>
    <row r="2459" spans="4:11" x14ac:dyDescent="0.2">
      <c r="D2459" s="104"/>
      <c r="E2459" s="5" t="s">
        <v>37</v>
      </c>
      <c r="F2459" s="6"/>
      <c r="G2459" s="7">
        <v>32</v>
      </c>
      <c r="H2459" s="8">
        <v>17</v>
      </c>
      <c r="I2459" s="1">
        <v>3</v>
      </c>
      <c r="J2459" s="1">
        <v>12</v>
      </c>
      <c r="K2459" s="13">
        <v>0</v>
      </c>
    </row>
    <row r="2460" spans="4:11" x14ac:dyDescent="0.2">
      <c r="D2460" s="104"/>
      <c r="E2460" s="5" t="s">
        <v>38</v>
      </c>
      <c r="F2460" s="6"/>
      <c r="G2460" s="7">
        <v>60</v>
      </c>
      <c r="H2460" s="8">
        <v>35</v>
      </c>
      <c r="I2460" s="1">
        <v>6</v>
      </c>
      <c r="J2460" s="1">
        <v>19</v>
      </c>
      <c r="K2460" s="13">
        <v>0</v>
      </c>
    </row>
    <row r="2461" spans="4:11" x14ac:dyDescent="0.2">
      <c r="D2461" s="104"/>
      <c r="E2461" s="5" t="s">
        <v>39</v>
      </c>
      <c r="F2461" s="6"/>
      <c r="G2461" s="7">
        <v>61</v>
      </c>
      <c r="H2461" s="8">
        <v>42</v>
      </c>
      <c r="I2461" s="1">
        <v>6</v>
      </c>
      <c r="J2461" s="1">
        <v>12</v>
      </c>
      <c r="K2461" s="13">
        <v>1</v>
      </c>
    </row>
    <row r="2462" spans="4:11" x14ac:dyDescent="0.2">
      <c r="D2462" s="104"/>
      <c r="E2462" s="5" t="s">
        <v>40</v>
      </c>
      <c r="F2462" s="6"/>
      <c r="G2462" s="7">
        <v>84</v>
      </c>
      <c r="H2462" s="8">
        <v>46</v>
      </c>
      <c r="I2462" s="1">
        <v>6</v>
      </c>
      <c r="J2462" s="1">
        <v>30</v>
      </c>
      <c r="K2462" s="13">
        <v>2</v>
      </c>
    </row>
    <row r="2463" spans="4:11" x14ac:dyDescent="0.2">
      <c r="D2463" s="104"/>
      <c r="E2463" s="5" t="s">
        <v>41</v>
      </c>
      <c r="F2463" s="6"/>
      <c r="G2463" s="7">
        <v>63</v>
      </c>
      <c r="H2463" s="8">
        <v>28</v>
      </c>
      <c r="I2463" s="1">
        <v>6</v>
      </c>
      <c r="J2463" s="1">
        <v>29</v>
      </c>
      <c r="K2463" s="13">
        <v>0</v>
      </c>
    </row>
    <row r="2464" spans="4:11" x14ac:dyDescent="0.2">
      <c r="D2464" s="104"/>
      <c r="E2464" s="5" t="s">
        <v>42</v>
      </c>
      <c r="F2464" s="6"/>
      <c r="G2464" s="7">
        <v>85</v>
      </c>
      <c r="H2464" s="8">
        <v>45</v>
      </c>
      <c r="I2464" s="1">
        <v>9</v>
      </c>
      <c r="J2464" s="1">
        <v>31</v>
      </c>
      <c r="K2464" s="13">
        <v>0</v>
      </c>
    </row>
    <row r="2465" spans="4:11" x14ac:dyDescent="0.2">
      <c r="D2465" s="104"/>
      <c r="E2465" s="5" t="s">
        <v>43</v>
      </c>
      <c r="F2465" s="6"/>
      <c r="G2465" s="7">
        <v>92</v>
      </c>
      <c r="H2465" s="8">
        <v>42</v>
      </c>
      <c r="I2465" s="1">
        <v>5</v>
      </c>
      <c r="J2465" s="1">
        <v>45</v>
      </c>
      <c r="K2465" s="13">
        <v>0</v>
      </c>
    </row>
    <row r="2466" spans="4:11" x14ac:dyDescent="0.2">
      <c r="D2466" s="104"/>
      <c r="E2466" s="5" t="s">
        <v>44</v>
      </c>
      <c r="F2466" s="6"/>
      <c r="G2466" s="7">
        <v>134</v>
      </c>
      <c r="H2466" s="8">
        <v>63</v>
      </c>
      <c r="I2466" s="1">
        <v>25</v>
      </c>
      <c r="J2466" s="1">
        <v>46</v>
      </c>
      <c r="K2466" s="13">
        <v>0</v>
      </c>
    </row>
    <row r="2467" spans="4:11" x14ac:dyDescent="0.2">
      <c r="D2467" s="104"/>
      <c r="E2467" s="5" t="s">
        <v>45</v>
      </c>
      <c r="F2467" s="6"/>
      <c r="G2467" s="7">
        <v>99</v>
      </c>
      <c r="H2467" s="8">
        <v>45</v>
      </c>
      <c r="I2467" s="1">
        <v>22</v>
      </c>
      <c r="J2467" s="1">
        <v>32</v>
      </c>
      <c r="K2467" s="13">
        <v>0</v>
      </c>
    </row>
    <row r="2468" spans="4:11" x14ac:dyDescent="0.2">
      <c r="D2468" s="104"/>
      <c r="E2468" s="5" t="s">
        <v>46</v>
      </c>
      <c r="F2468" s="6"/>
      <c r="G2468" s="7">
        <v>76</v>
      </c>
      <c r="H2468" s="8">
        <v>32</v>
      </c>
      <c r="I2468" s="1">
        <v>13</v>
      </c>
      <c r="J2468" s="1">
        <v>31</v>
      </c>
      <c r="K2468" s="13">
        <v>0</v>
      </c>
    </row>
    <row r="2469" spans="4:11" x14ac:dyDescent="0.2">
      <c r="D2469" s="104"/>
      <c r="E2469" s="5" t="s">
        <v>47</v>
      </c>
      <c r="F2469" s="6"/>
      <c r="G2469" s="7">
        <v>52</v>
      </c>
      <c r="H2469" s="8">
        <v>17</v>
      </c>
      <c r="I2469" s="1">
        <v>11</v>
      </c>
      <c r="J2469" s="1">
        <v>22</v>
      </c>
      <c r="K2469" s="13">
        <v>2</v>
      </c>
    </row>
    <row r="2470" spans="4:11" x14ac:dyDescent="0.2">
      <c r="D2470" s="104"/>
      <c r="E2470" s="5" t="s">
        <v>48</v>
      </c>
      <c r="F2470" s="6"/>
      <c r="G2470" s="7">
        <v>16</v>
      </c>
      <c r="H2470" s="8">
        <v>6</v>
      </c>
      <c r="I2470" s="1">
        <v>2</v>
      </c>
      <c r="J2470" s="1">
        <v>8</v>
      </c>
      <c r="K2470" s="13">
        <v>0</v>
      </c>
    </row>
    <row r="2471" spans="4:11" x14ac:dyDescent="0.2">
      <c r="D2471" s="104"/>
      <c r="E2471" s="5" t="s">
        <v>49</v>
      </c>
      <c r="F2471" s="6"/>
      <c r="G2471" s="7">
        <v>2</v>
      </c>
      <c r="H2471" s="8">
        <v>1</v>
      </c>
      <c r="I2471" s="1">
        <v>0</v>
      </c>
      <c r="J2471" s="1">
        <v>1</v>
      </c>
      <c r="K2471" s="13">
        <v>0</v>
      </c>
    </row>
    <row r="2472" spans="4:11" x14ac:dyDescent="0.2">
      <c r="D2472" s="103" t="s">
        <v>50</v>
      </c>
      <c r="E2472" s="24" t="s">
        <v>35</v>
      </c>
      <c r="F2472" s="22"/>
      <c r="G2472" s="23">
        <v>0</v>
      </c>
      <c r="H2472" s="30">
        <v>0</v>
      </c>
      <c r="I2472" s="4">
        <v>0</v>
      </c>
      <c r="J2472" s="4">
        <v>0</v>
      </c>
      <c r="K2472" s="34">
        <v>0</v>
      </c>
    </row>
    <row r="2473" spans="4:11" x14ac:dyDescent="0.2">
      <c r="D2473" s="104"/>
      <c r="E2473" s="5" t="s">
        <v>36</v>
      </c>
      <c r="F2473" s="6"/>
      <c r="G2473" s="7">
        <v>12</v>
      </c>
      <c r="H2473" s="8">
        <v>7</v>
      </c>
      <c r="I2473" s="1">
        <v>1</v>
      </c>
      <c r="J2473" s="1">
        <v>4</v>
      </c>
      <c r="K2473" s="13">
        <v>0</v>
      </c>
    </row>
    <row r="2474" spans="4:11" x14ac:dyDescent="0.2">
      <c r="D2474" s="104"/>
      <c r="E2474" s="5" t="s">
        <v>37</v>
      </c>
      <c r="F2474" s="6"/>
      <c r="G2474" s="7">
        <v>21</v>
      </c>
      <c r="H2474" s="8">
        <v>12</v>
      </c>
      <c r="I2474" s="1">
        <v>2</v>
      </c>
      <c r="J2474" s="1">
        <v>7</v>
      </c>
      <c r="K2474" s="13">
        <v>0</v>
      </c>
    </row>
    <row r="2475" spans="4:11" x14ac:dyDescent="0.2">
      <c r="D2475" s="104"/>
      <c r="E2475" s="5" t="s">
        <v>38</v>
      </c>
      <c r="F2475" s="6"/>
      <c r="G2475" s="7">
        <v>29</v>
      </c>
      <c r="H2475" s="8">
        <v>16</v>
      </c>
      <c r="I2475" s="1">
        <v>3</v>
      </c>
      <c r="J2475" s="1">
        <v>9</v>
      </c>
      <c r="K2475" s="13">
        <v>1</v>
      </c>
    </row>
    <row r="2476" spans="4:11" x14ac:dyDescent="0.2">
      <c r="D2476" s="104"/>
      <c r="E2476" s="5" t="s">
        <v>39</v>
      </c>
      <c r="F2476" s="6"/>
      <c r="G2476" s="7">
        <v>27</v>
      </c>
      <c r="H2476" s="8">
        <v>18</v>
      </c>
      <c r="I2476" s="1">
        <v>1</v>
      </c>
      <c r="J2476" s="1">
        <v>8</v>
      </c>
      <c r="K2476" s="13">
        <v>0</v>
      </c>
    </row>
    <row r="2477" spans="4:11" x14ac:dyDescent="0.2">
      <c r="D2477" s="104"/>
      <c r="E2477" s="5" t="s">
        <v>40</v>
      </c>
      <c r="F2477" s="6"/>
      <c r="G2477" s="7">
        <v>41</v>
      </c>
      <c r="H2477" s="8">
        <v>23</v>
      </c>
      <c r="I2477" s="1">
        <v>4</v>
      </c>
      <c r="J2477" s="1">
        <v>13</v>
      </c>
      <c r="K2477" s="13">
        <v>1</v>
      </c>
    </row>
    <row r="2478" spans="4:11" x14ac:dyDescent="0.2">
      <c r="D2478" s="104"/>
      <c r="E2478" s="5" t="s">
        <v>41</v>
      </c>
      <c r="F2478" s="6"/>
      <c r="G2478" s="7">
        <v>34</v>
      </c>
      <c r="H2478" s="8">
        <v>20</v>
      </c>
      <c r="I2478" s="1">
        <v>2</v>
      </c>
      <c r="J2478" s="1">
        <v>12</v>
      </c>
      <c r="K2478" s="13">
        <v>0</v>
      </c>
    </row>
    <row r="2479" spans="4:11" x14ac:dyDescent="0.2">
      <c r="D2479" s="104"/>
      <c r="E2479" s="5" t="s">
        <v>42</v>
      </c>
      <c r="F2479" s="6"/>
      <c r="G2479" s="7">
        <v>41</v>
      </c>
      <c r="H2479" s="8">
        <v>19</v>
      </c>
      <c r="I2479" s="1">
        <v>4</v>
      </c>
      <c r="J2479" s="1">
        <v>18</v>
      </c>
      <c r="K2479" s="13">
        <v>0</v>
      </c>
    </row>
    <row r="2480" spans="4:11" x14ac:dyDescent="0.2">
      <c r="D2480" s="104"/>
      <c r="E2480" s="5" t="s">
        <v>43</v>
      </c>
      <c r="F2480" s="6"/>
      <c r="G2480" s="7">
        <v>59</v>
      </c>
      <c r="H2480" s="8">
        <v>26</v>
      </c>
      <c r="I2480" s="1">
        <v>4</v>
      </c>
      <c r="J2480" s="1">
        <v>29</v>
      </c>
      <c r="K2480" s="13">
        <v>0</v>
      </c>
    </row>
    <row r="2481" spans="2:21" x14ac:dyDescent="0.2">
      <c r="D2481" s="104"/>
      <c r="E2481" s="5" t="s">
        <v>44</v>
      </c>
      <c r="F2481" s="6"/>
      <c r="G2481" s="7">
        <v>71</v>
      </c>
      <c r="H2481" s="8">
        <v>29</v>
      </c>
      <c r="I2481" s="1">
        <v>7</v>
      </c>
      <c r="J2481" s="1">
        <v>33</v>
      </c>
      <c r="K2481" s="13">
        <v>2</v>
      </c>
    </row>
    <row r="2482" spans="2:21" x14ac:dyDescent="0.2">
      <c r="D2482" s="104"/>
      <c r="E2482" s="5" t="s">
        <v>45</v>
      </c>
      <c r="F2482" s="6"/>
      <c r="G2482" s="7">
        <v>60</v>
      </c>
      <c r="H2482" s="8">
        <v>24</v>
      </c>
      <c r="I2482" s="1">
        <v>4</v>
      </c>
      <c r="J2482" s="1">
        <v>31</v>
      </c>
      <c r="K2482" s="13">
        <v>1</v>
      </c>
    </row>
    <row r="2483" spans="2:21" x14ac:dyDescent="0.2">
      <c r="D2483" s="104"/>
      <c r="E2483" s="5" t="s">
        <v>46</v>
      </c>
      <c r="F2483" s="6"/>
      <c r="G2483" s="7">
        <v>28</v>
      </c>
      <c r="H2483" s="8">
        <v>10</v>
      </c>
      <c r="I2483" s="1">
        <v>1</v>
      </c>
      <c r="J2483" s="1">
        <v>17</v>
      </c>
      <c r="K2483" s="13">
        <v>0</v>
      </c>
    </row>
    <row r="2484" spans="2:21" x14ac:dyDescent="0.2">
      <c r="D2484" s="104"/>
      <c r="E2484" s="5" t="s">
        <v>47</v>
      </c>
      <c r="F2484" s="6"/>
      <c r="G2484" s="7">
        <v>52</v>
      </c>
      <c r="H2484" s="8">
        <v>18</v>
      </c>
      <c r="I2484" s="1">
        <v>5</v>
      </c>
      <c r="J2484" s="1">
        <v>26</v>
      </c>
      <c r="K2484" s="13">
        <v>3</v>
      </c>
    </row>
    <row r="2485" spans="2:21" x14ac:dyDescent="0.2">
      <c r="D2485" s="104"/>
      <c r="E2485" s="5" t="s">
        <v>48</v>
      </c>
      <c r="F2485" s="6"/>
      <c r="G2485" s="7">
        <v>25</v>
      </c>
      <c r="H2485" s="8">
        <v>10</v>
      </c>
      <c r="I2485" s="1">
        <v>3</v>
      </c>
      <c r="J2485" s="1">
        <v>10</v>
      </c>
      <c r="K2485" s="13">
        <v>2</v>
      </c>
    </row>
    <row r="2486" spans="2:21" x14ac:dyDescent="0.2">
      <c r="D2486" s="105"/>
      <c r="E2486" s="55" t="s">
        <v>49</v>
      </c>
      <c r="F2486" s="58"/>
      <c r="G2486" s="53">
        <v>5</v>
      </c>
      <c r="H2486" s="66">
        <v>1</v>
      </c>
      <c r="I2486" s="26">
        <v>2</v>
      </c>
      <c r="J2486" s="26">
        <v>2</v>
      </c>
      <c r="K2486" s="70">
        <v>0</v>
      </c>
    </row>
    <row r="2488" spans="2:21" x14ac:dyDescent="0.2">
      <c r="B2488" s="47" t="str">
        <f xml:space="preserve"> HYPERLINK("#'目次'!B61", "[55]")</f>
        <v>[55]</v>
      </c>
      <c r="C2488" s="31" t="s">
        <v>536</v>
      </c>
    </row>
    <row r="2489" spans="2:21" x14ac:dyDescent="0.2">
      <c r="C2489" s="89" t="s">
        <v>537</v>
      </c>
    </row>
    <row r="2491" spans="2:21" x14ac:dyDescent="0.2">
      <c r="C2491" s="31" t="s">
        <v>13</v>
      </c>
    </row>
    <row r="2492" spans="2:21" ht="36" x14ac:dyDescent="0.2">
      <c r="D2492" s="99"/>
      <c r="E2492" s="100"/>
      <c r="F2492" s="100"/>
      <c r="G2492" s="41" t="s">
        <v>14</v>
      </c>
      <c r="H2492" s="42" t="s">
        <v>538</v>
      </c>
      <c r="I2492" s="16" t="s">
        <v>539</v>
      </c>
      <c r="J2492" s="16" t="s">
        <v>540</v>
      </c>
      <c r="K2492" s="16" t="s">
        <v>541</v>
      </c>
      <c r="L2492" s="16" t="s">
        <v>542</v>
      </c>
      <c r="M2492" s="16" t="s">
        <v>543</v>
      </c>
      <c r="N2492" s="16" t="s">
        <v>544</v>
      </c>
      <c r="O2492" s="16" t="s">
        <v>438</v>
      </c>
      <c r="P2492" s="16" t="s">
        <v>545</v>
      </c>
      <c r="Q2492" s="16" t="s">
        <v>546</v>
      </c>
      <c r="R2492" s="16" t="s">
        <v>186</v>
      </c>
      <c r="S2492" s="16" t="s">
        <v>22</v>
      </c>
      <c r="T2492" s="16" t="s">
        <v>547</v>
      </c>
      <c r="U2492" s="46" t="s">
        <v>24</v>
      </c>
    </row>
    <row r="2493" spans="2:21" x14ac:dyDescent="0.2">
      <c r="D2493" s="101"/>
      <c r="E2493" s="102"/>
      <c r="F2493" s="102"/>
      <c r="G2493" s="44"/>
      <c r="H2493" s="48"/>
      <c r="I2493" s="17"/>
      <c r="J2493" s="17"/>
      <c r="K2493" s="17"/>
      <c r="L2493" s="17"/>
      <c r="M2493" s="17"/>
      <c r="N2493" s="17"/>
      <c r="O2493" s="17"/>
      <c r="P2493" s="17"/>
      <c r="Q2493" s="17"/>
      <c r="R2493" s="17"/>
      <c r="S2493" s="17"/>
      <c r="T2493" s="17"/>
      <c r="U2493" s="43"/>
    </row>
    <row r="2494" spans="2:21" x14ac:dyDescent="0.2">
      <c r="D2494" s="52"/>
      <c r="E2494" s="59" t="s">
        <v>14</v>
      </c>
      <c r="F2494" s="54"/>
      <c r="G2494" s="45">
        <v>5581</v>
      </c>
      <c r="H2494" s="20">
        <v>69</v>
      </c>
      <c r="I2494" s="20">
        <v>1306</v>
      </c>
      <c r="J2494" s="20">
        <v>958</v>
      </c>
      <c r="K2494" s="20">
        <v>732</v>
      </c>
      <c r="L2494" s="20">
        <v>1371</v>
      </c>
      <c r="M2494" s="20">
        <v>1516</v>
      </c>
      <c r="N2494" s="20">
        <v>35</v>
      </c>
      <c r="O2494" s="20">
        <v>100</v>
      </c>
      <c r="P2494" s="20">
        <v>249</v>
      </c>
      <c r="Q2494" s="20">
        <v>783</v>
      </c>
      <c r="R2494" s="20">
        <v>1365</v>
      </c>
      <c r="S2494" s="20">
        <v>76</v>
      </c>
      <c r="T2494" s="20">
        <v>3076</v>
      </c>
      <c r="U2494" s="61">
        <v>19</v>
      </c>
    </row>
    <row r="2495" spans="2:21" x14ac:dyDescent="0.2">
      <c r="D2495" s="103" t="s">
        <v>25</v>
      </c>
      <c r="E2495" s="24" t="s">
        <v>26</v>
      </c>
      <c r="F2495" s="22"/>
      <c r="G2495" s="23">
        <v>1576</v>
      </c>
      <c r="H2495" s="30">
        <v>8</v>
      </c>
      <c r="I2495" s="4">
        <v>355</v>
      </c>
      <c r="J2495" s="4">
        <v>249</v>
      </c>
      <c r="K2495" s="4">
        <v>187</v>
      </c>
      <c r="L2495" s="4">
        <v>395</v>
      </c>
      <c r="M2495" s="4">
        <v>430</v>
      </c>
      <c r="N2495" s="4">
        <v>6</v>
      </c>
      <c r="O2495" s="4">
        <v>22</v>
      </c>
      <c r="P2495" s="4">
        <v>54</v>
      </c>
      <c r="Q2495" s="4">
        <v>195</v>
      </c>
      <c r="R2495" s="4">
        <v>363</v>
      </c>
      <c r="S2495" s="4">
        <v>23</v>
      </c>
      <c r="T2495" s="4">
        <v>914</v>
      </c>
      <c r="U2495" s="34">
        <v>2</v>
      </c>
    </row>
    <row r="2496" spans="2:21" x14ac:dyDescent="0.2">
      <c r="D2496" s="104"/>
      <c r="E2496" s="5" t="s">
        <v>27</v>
      </c>
      <c r="F2496" s="6"/>
      <c r="G2496" s="7">
        <v>1103</v>
      </c>
      <c r="H2496" s="8">
        <v>15</v>
      </c>
      <c r="I2496" s="1">
        <v>239</v>
      </c>
      <c r="J2496" s="1">
        <v>153</v>
      </c>
      <c r="K2496" s="1">
        <v>128</v>
      </c>
      <c r="L2496" s="1">
        <v>275</v>
      </c>
      <c r="M2496" s="1">
        <v>241</v>
      </c>
      <c r="N2496" s="1">
        <v>7</v>
      </c>
      <c r="O2496" s="1">
        <v>21</v>
      </c>
      <c r="P2496" s="1">
        <v>40</v>
      </c>
      <c r="Q2496" s="1">
        <v>158</v>
      </c>
      <c r="R2496" s="1">
        <v>243</v>
      </c>
      <c r="S2496" s="1">
        <v>11</v>
      </c>
      <c r="T2496" s="1">
        <v>692</v>
      </c>
      <c r="U2496" s="13">
        <v>2</v>
      </c>
    </row>
    <row r="2497" spans="4:21" x14ac:dyDescent="0.2">
      <c r="D2497" s="104"/>
      <c r="E2497" s="5" t="s">
        <v>28</v>
      </c>
      <c r="F2497" s="6"/>
      <c r="G2497" s="7">
        <v>844</v>
      </c>
      <c r="H2497" s="8">
        <v>10</v>
      </c>
      <c r="I2497" s="1">
        <v>192</v>
      </c>
      <c r="J2497" s="1">
        <v>141</v>
      </c>
      <c r="K2497" s="1">
        <v>93</v>
      </c>
      <c r="L2497" s="1">
        <v>216</v>
      </c>
      <c r="M2497" s="1">
        <v>206</v>
      </c>
      <c r="N2497" s="1">
        <v>4</v>
      </c>
      <c r="O2497" s="1">
        <v>15</v>
      </c>
      <c r="P2497" s="1">
        <v>46</v>
      </c>
      <c r="Q2497" s="1">
        <v>126</v>
      </c>
      <c r="R2497" s="1">
        <v>212</v>
      </c>
      <c r="S2497" s="1">
        <v>11</v>
      </c>
      <c r="T2497" s="1">
        <v>463</v>
      </c>
      <c r="U2497" s="13">
        <v>5</v>
      </c>
    </row>
    <row r="2498" spans="4:21" x14ac:dyDescent="0.2">
      <c r="D2498" s="104"/>
      <c r="E2498" s="5" t="s">
        <v>29</v>
      </c>
      <c r="F2498" s="6"/>
      <c r="G2498" s="7">
        <v>566</v>
      </c>
      <c r="H2498" s="8">
        <v>12</v>
      </c>
      <c r="I2498" s="1">
        <v>142</v>
      </c>
      <c r="J2498" s="1">
        <v>130</v>
      </c>
      <c r="K2498" s="1">
        <v>95</v>
      </c>
      <c r="L2498" s="1">
        <v>141</v>
      </c>
      <c r="M2498" s="1">
        <v>193</v>
      </c>
      <c r="N2498" s="1">
        <v>5</v>
      </c>
      <c r="O2498" s="1">
        <v>10</v>
      </c>
      <c r="P2498" s="1">
        <v>30</v>
      </c>
      <c r="Q2498" s="1">
        <v>99</v>
      </c>
      <c r="R2498" s="1">
        <v>171</v>
      </c>
      <c r="S2498" s="1">
        <v>7</v>
      </c>
      <c r="T2498" s="1">
        <v>264</v>
      </c>
      <c r="U2498" s="13">
        <v>3</v>
      </c>
    </row>
    <row r="2499" spans="4:21" x14ac:dyDescent="0.2">
      <c r="D2499" s="104"/>
      <c r="E2499" s="5" t="s">
        <v>30</v>
      </c>
      <c r="F2499" s="6"/>
      <c r="G2499" s="7">
        <v>465</v>
      </c>
      <c r="H2499" s="8">
        <v>7</v>
      </c>
      <c r="I2499" s="1">
        <v>129</v>
      </c>
      <c r="J2499" s="1">
        <v>86</v>
      </c>
      <c r="K2499" s="1">
        <v>78</v>
      </c>
      <c r="L2499" s="1">
        <v>128</v>
      </c>
      <c r="M2499" s="1">
        <v>150</v>
      </c>
      <c r="N2499" s="1">
        <v>2</v>
      </c>
      <c r="O2499" s="1">
        <v>11</v>
      </c>
      <c r="P2499" s="1">
        <v>30</v>
      </c>
      <c r="Q2499" s="1">
        <v>77</v>
      </c>
      <c r="R2499" s="1">
        <v>123</v>
      </c>
      <c r="S2499" s="1">
        <v>10</v>
      </c>
      <c r="T2499" s="1">
        <v>208</v>
      </c>
      <c r="U2499" s="13">
        <v>2</v>
      </c>
    </row>
    <row r="2500" spans="4:21" x14ac:dyDescent="0.2">
      <c r="D2500" s="104"/>
      <c r="E2500" s="5" t="s">
        <v>31</v>
      </c>
      <c r="F2500" s="6"/>
      <c r="G2500" s="7">
        <v>374</v>
      </c>
      <c r="H2500" s="8">
        <v>9</v>
      </c>
      <c r="I2500" s="1">
        <v>107</v>
      </c>
      <c r="J2500" s="1">
        <v>98</v>
      </c>
      <c r="K2500" s="1">
        <v>65</v>
      </c>
      <c r="L2500" s="1">
        <v>108</v>
      </c>
      <c r="M2500" s="1">
        <v>139</v>
      </c>
      <c r="N2500" s="1">
        <v>3</v>
      </c>
      <c r="O2500" s="1">
        <v>7</v>
      </c>
      <c r="P2500" s="1">
        <v>21</v>
      </c>
      <c r="Q2500" s="1">
        <v>55</v>
      </c>
      <c r="R2500" s="1">
        <v>109</v>
      </c>
      <c r="S2500" s="1">
        <v>3</v>
      </c>
      <c r="T2500" s="1">
        <v>156</v>
      </c>
      <c r="U2500" s="13">
        <v>0</v>
      </c>
    </row>
    <row r="2501" spans="4:21" x14ac:dyDescent="0.2">
      <c r="D2501" s="104"/>
      <c r="E2501" s="5" t="s">
        <v>32</v>
      </c>
      <c r="F2501" s="6"/>
      <c r="G2501" s="7">
        <v>158</v>
      </c>
      <c r="H2501" s="8">
        <v>4</v>
      </c>
      <c r="I2501" s="1">
        <v>55</v>
      </c>
      <c r="J2501" s="1">
        <v>40</v>
      </c>
      <c r="K2501" s="1">
        <v>35</v>
      </c>
      <c r="L2501" s="1">
        <v>37</v>
      </c>
      <c r="M2501" s="1">
        <v>58</v>
      </c>
      <c r="N2501" s="1">
        <v>6</v>
      </c>
      <c r="O2501" s="1">
        <v>2</v>
      </c>
      <c r="P2501" s="1">
        <v>11</v>
      </c>
      <c r="Q2501" s="1">
        <v>25</v>
      </c>
      <c r="R2501" s="1">
        <v>52</v>
      </c>
      <c r="S2501" s="1">
        <v>3</v>
      </c>
      <c r="T2501" s="1">
        <v>62</v>
      </c>
      <c r="U2501" s="13">
        <v>0</v>
      </c>
    </row>
    <row r="2502" spans="4:21" x14ac:dyDescent="0.2">
      <c r="D2502" s="104"/>
      <c r="E2502" s="5" t="s">
        <v>33</v>
      </c>
      <c r="F2502" s="6"/>
      <c r="G2502" s="7">
        <v>46</v>
      </c>
      <c r="H2502" s="8">
        <v>0</v>
      </c>
      <c r="I2502" s="1">
        <v>15</v>
      </c>
      <c r="J2502" s="1">
        <v>14</v>
      </c>
      <c r="K2502" s="1">
        <v>10</v>
      </c>
      <c r="L2502" s="1">
        <v>11</v>
      </c>
      <c r="M2502" s="1">
        <v>15</v>
      </c>
      <c r="N2502" s="1">
        <v>1</v>
      </c>
      <c r="O2502" s="1">
        <v>3</v>
      </c>
      <c r="P2502" s="1">
        <v>2</v>
      </c>
      <c r="Q2502" s="1">
        <v>6</v>
      </c>
      <c r="R2502" s="1">
        <v>10</v>
      </c>
      <c r="S2502" s="1">
        <v>1</v>
      </c>
      <c r="T2502" s="1">
        <v>23</v>
      </c>
      <c r="U2502" s="13">
        <v>0</v>
      </c>
    </row>
    <row r="2503" spans="4:21" x14ac:dyDescent="0.2">
      <c r="D2503" s="103" t="s">
        <v>34</v>
      </c>
      <c r="E2503" s="24" t="s">
        <v>35</v>
      </c>
      <c r="F2503" s="22"/>
      <c r="G2503" s="23">
        <v>195</v>
      </c>
      <c r="H2503" s="30">
        <v>3</v>
      </c>
      <c r="I2503" s="4">
        <v>28</v>
      </c>
      <c r="J2503" s="4">
        <v>23</v>
      </c>
      <c r="K2503" s="4">
        <v>24</v>
      </c>
      <c r="L2503" s="4">
        <v>65</v>
      </c>
      <c r="M2503" s="4">
        <v>73</v>
      </c>
      <c r="N2503" s="4">
        <v>0</v>
      </c>
      <c r="O2503" s="4">
        <v>1</v>
      </c>
      <c r="P2503" s="4">
        <v>3</v>
      </c>
      <c r="Q2503" s="4">
        <v>24</v>
      </c>
      <c r="R2503" s="4">
        <v>33</v>
      </c>
      <c r="S2503" s="4">
        <v>7</v>
      </c>
      <c r="T2503" s="4">
        <v>101</v>
      </c>
      <c r="U2503" s="34">
        <v>1</v>
      </c>
    </row>
    <row r="2504" spans="4:21" x14ac:dyDescent="0.2">
      <c r="D2504" s="104"/>
      <c r="E2504" s="5" t="s">
        <v>36</v>
      </c>
      <c r="F2504" s="6"/>
      <c r="G2504" s="7">
        <v>197</v>
      </c>
      <c r="H2504" s="8">
        <v>4</v>
      </c>
      <c r="I2504" s="1">
        <v>25</v>
      </c>
      <c r="J2504" s="1">
        <v>24</v>
      </c>
      <c r="K2504" s="1">
        <v>33</v>
      </c>
      <c r="L2504" s="1">
        <v>53</v>
      </c>
      <c r="M2504" s="1">
        <v>64</v>
      </c>
      <c r="N2504" s="1">
        <v>4</v>
      </c>
      <c r="O2504" s="1">
        <v>1</v>
      </c>
      <c r="P2504" s="1">
        <v>6</v>
      </c>
      <c r="Q2504" s="1">
        <v>27</v>
      </c>
      <c r="R2504" s="1">
        <v>52</v>
      </c>
      <c r="S2504" s="1">
        <v>3</v>
      </c>
      <c r="T2504" s="1">
        <v>90</v>
      </c>
      <c r="U2504" s="13">
        <v>0</v>
      </c>
    </row>
    <row r="2505" spans="4:21" x14ac:dyDescent="0.2">
      <c r="D2505" s="104"/>
      <c r="E2505" s="5" t="s">
        <v>37</v>
      </c>
      <c r="F2505" s="6"/>
      <c r="G2505" s="7">
        <v>184</v>
      </c>
      <c r="H2505" s="8">
        <v>6</v>
      </c>
      <c r="I2505" s="1">
        <v>39</v>
      </c>
      <c r="J2505" s="1">
        <v>36</v>
      </c>
      <c r="K2505" s="1">
        <v>21</v>
      </c>
      <c r="L2505" s="1">
        <v>51</v>
      </c>
      <c r="M2505" s="1">
        <v>60</v>
      </c>
      <c r="N2505" s="1">
        <v>1</v>
      </c>
      <c r="O2505" s="1">
        <v>7</v>
      </c>
      <c r="P2505" s="1">
        <v>11</v>
      </c>
      <c r="Q2505" s="1">
        <v>31</v>
      </c>
      <c r="R2505" s="1">
        <v>44</v>
      </c>
      <c r="S2505" s="1">
        <v>0</v>
      </c>
      <c r="T2505" s="1">
        <v>89</v>
      </c>
      <c r="U2505" s="13">
        <v>1</v>
      </c>
    </row>
    <row r="2506" spans="4:21" x14ac:dyDescent="0.2">
      <c r="D2506" s="104"/>
      <c r="E2506" s="5" t="s">
        <v>38</v>
      </c>
      <c r="F2506" s="6"/>
      <c r="G2506" s="7">
        <v>252</v>
      </c>
      <c r="H2506" s="8">
        <v>5</v>
      </c>
      <c r="I2506" s="1">
        <v>66</v>
      </c>
      <c r="J2506" s="1">
        <v>50</v>
      </c>
      <c r="K2506" s="1">
        <v>42</v>
      </c>
      <c r="L2506" s="1">
        <v>61</v>
      </c>
      <c r="M2506" s="1">
        <v>86</v>
      </c>
      <c r="N2506" s="1">
        <v>5</v>
      </c>
      <c r="O2506" s="1">
        <v>6</v>
      </c>
      <c r="P2506" s="1">
        <v>15</v>
      </c>
      <c r="Q2506" s="1">
        <v>39</v>
      </c>
      <c r="R2506" s="1">
        <v>65</v>
      </c>
      <c r="S2506" s="1">
        <v>6</v>
      </c>
      <c r="T2506" s="1">
        <v>105</v>
      </c>
      <c r="U2506" s="13">
        <v>0</v>
      </c>
    </row>
    <row r="2507" spans="4:21" x14ac:dyDescent="0.2">
      <c r="D2507" s="104"/>
      <c r="E2507" s="5" t="s">
        <v>39</v>
      </c>
      <c r="F2507" s="6"/>
      <c r="G2507" s="7">
        <v>240</v>
      </c>
      <c r="H2507" s="8">
        <v>5</v>
      </c>
      <c r="I2507" s="1">
        <v>66</v>
      </c>
      <c r="J2507" s="1">
        <v>48</v>
      </c>
      <c r="K2507" s="1">
        <v>35</v>
      </c>
      <c r="L2507" s="1">
        <v>71</v>
      </c>
      <c r="M2507" s="1">
        <v>78</v>
      </c>
      <c r="N2507" s="1">
        <v>2</v>
      </c>
      <c r="O2507" s="1">
        <v>5</v>
      </c>
      <c r="P2507" s="1">
        <v>13</v>
      </c>
      <c r="Q2507" s="1">
        <v>34</v>
      </c>
      <c r="R2507" s="1">
        <v>72</v>
      </c>
      <c r="S2507" s="1">
        <v>5</v>
      </c>
      <c r="T2507" s="1">
        <v>111</v>
      </c>
      <c r="U2507" s="13">
        <v>0</v>
      </c>
    </row>
    <row r="2508" spans="4:21" x14ac:dyDescent="0.2">
      <c r="D2508" s="104"/>
      <c r="E2508" s="5" t="s">
        <v>40</v>
      </c>
      <c r="F2508" s="6"/>
      <c r="G2508" s="7">
        <v>239</v>
      </c>
      <c r="H2508" s="8">
        <v>4</v>
      </c>
      <c r="I2508" s="1">
        <v>62</v>
      </c>
      <c r="J2508" s="1">
        <v>50</v>
      </c>
      <c r="K2508" s="1">
        <v>46</v>
      </c>
      <c r="L2508" s="1">
        <v>67</v>
      </c>
      <c r="M2508" s="1">
        <v>73</v>
      </c>
      <c r="N2508" s="1">
        <v>1</v>
      </c>
      <c r="O2508" s="1">
        <v>6</v>
      </c>
      <c r="P2508" s="1">
        <v>10</v>
      </c>
      <c r="Q2508" s="1">
        <v>32</v>
      </c>
      <c r="R2508" s="1">
        <v>74</v>
      </c>
      <c r="S2508" s="1">
        <v>5</v>
      </c>
      <c r="T2508" s="1">
        <v>115</v>
      </c>
      <c r="U2508" s="13">
        <v>0</v>
      </c>
    </row>
    <row r="2509" spans="4:21" x14ac:dyDescent="0.2">
      <c r="D2509" s="104"/>
      <c r="E2509" s="5" t="s">
        <v>41</v>
      </c>
      <c r="F2509" s="6"/>
      <c r="G2509" s="7">
        <v>197</v>
      </c>
      <c r="H2509" s="8">
        <v>0</v>
      </c>
      <c r="I2509" s="1">
        <v>71</v>
      </c>
      <c r="J2509" s="1">
        <v>53</v>
      </c>
      <c r="K2509" s="1">
        <v>35</v>
      </c>
      <c r="L2509" s="1">
        <v>69</v>
      </c>
      <c r="M2509" s="1">
        <v>66</v>
      </c>
      <c r="N2509" s="1">
        <v>0</v>
      </c>
      <c r="O2509" s="1">
        <v>7</v>
      </c>
      <c r="P2509" s="1">
        <v>18</v>
      </c>
      <c r="Q2509" s="1">
        <v>31</v>
      </c>
      <c r="R2509" s="1">
        <v>48</v>
      </c>
      <c r="S2509" s="1">
        <v>0</v>
      </c>
      <c r="T2509" s="1">
        <v>88</v>
      </c>
      <c r="U2509" s="13">
        <v>0</v>
      </c>
    </row>
    <row r="2510" spans="4:21" x14ac:dyDescent="0.2">
      <c r="D2510" s="104"/>
      <c r="E2510" s="5" t="s">
        <v>42</v>
      </c>
      <c r="F2510" s="6"/>
      <c r="G2510" s="7">
        <v>172</v>
      </c>
      <c r="H2510" s="8">
        <v>1</v>
      </c>
      <c r="I2510" s="1">
        <v>46</v>
      </c>
      <c r="J2510" s="1">
        <v>39</v>
      </c>
      <c r="K2510" s="1">
        <v>27</v>
      </c>
      <c r="L2510" s="1">
        <v>43</v>
      </c>
      <c r="M2510" s="1">
        <v>44</v>
      </c>
      <c r="N2510" s="1">
        <v>0</v>
      </c>
      <c r="O2510" s="1">
        <v>6</v>
      </c>
      <c r="P2510" s="1">
        <v>10</v>
      </c>
      <c r="Q2510" s="1">
        <v>30</v>
      </c>
      <c r="R2510" s="1">
        <v>59</v>
      </c>
      <c r="S2510" s="1">
        <v>4</v>
      </c>
      <c r="T2510" s="1">
        <v>93</v>
      </c>
      <c r="U2510" s="13">
        <v>1</v>
      </c>
    </row>
    <row r="2511" spans="4:21" x14ac:dyDescent="0.2">
      <c r="D2511" s="104"/>
      <c r="E2511" s="5" t="s">
        <v>43</v>
      </c>
      <c r="F2511" s="6"/>
      <c r="G2511" s="7">
        <v>164</v>
      </c>
      <c r="H2511" s="8">
        <v>6</v>
      </c>
      <c r="I2511" s="1">
        <v>45</v>
      </c>
      <c r="J2511" s="1">
        <v>29</v>
      </c>
      <c r="K2511" s="1">
        <v>28</v>
      </c>
      <c r="L2511" s="1">
        <v>47</v>
      </c>
      <c r="M2511" s="1">
        <v>43</v>
      </c>
      <c r="N2511" s="1">
        <v>2</v>
      </c>
      <c r="O2511" s="1">
        <v>2</v>
      </c>
      <c r="P2511" s="1">
        <v>13</v>
      </c>
      <c r="Q2511" s="1">
        <v>32</v>
      </c>
      <c r="R2511" s="1">
        <v>46</v>
      </c>
      <c r="S2511" s="1">
        <v>1</v>
      </c>
      <c r="T2511" s="1">
        <v>82</v>
      </c>
      <c r="U2511" s="13">
        <v>0</v>
      </c>
    </row>
    <row r="2512" spans="4:21" x14ac:dyDescent="0.2">
      <c r="D2512" s="104"/>
      <c r="E2512" s="5" t="s">
        <v>44</v>
      </c>
      <c r="F2512" s="6"/>
      <c r="G2512" s="7">
        <v>201</v>
      </c>
      <c r="H2512" s="8">
        <v>2</v>
      </c>
      <c r="I2512" s="1">
        <v>58</v>
      </c>
      <c r="J2512" s="1">
        <v>33</v>
      </c>
      <c r="K2512" s="1">
        <v>25</v>
      </c>
      <c r="L2512" s="1">
        <v>48</v>
      </c>
      <c r="M2512" s="1">
        <v>37</v>
      </c>
      <c r="N2512" s="1">
        <v>0</v>
      </c>
      <c r="O2512" s="1">
        <v>2</v>
      </c>
      <c r="P2512" s="1">
        <v>7</v>
      </c>
      <c r="Q2512" s="1">
        <v>37</v>
      </c>
      <c r="R2512" s="1">
        <v>61</v>
      </c>
      <c r="S2512" s="1">
        <v>2</v>
      </c>
      <c r="T2512" s="1">
        <v>104</v>
      </c>
      <c r="U2512" s="13">
        <v>1</v>
      </c>
    </row>
    <row r="2513" spans="4:21" x14ac:dyDescent="0.2">
      <c r="D2513" s="104"/>
      <c r="E2513" s="5" t="s">
        <v>45</v>
      </c>
      <c r="F2513" s="6"/>
      <c r="G2513" s="7">
        <v>157</v>
      </c>
      <c r="H2513" s="8">
        <v>1</v>
      </c>
      <c r="I2513" s="1">
        <v>40</v>
      </c>
      <c r="J2513" s="1">
        <v>21</v>
      </c>
      <c r="K2513" s="1">
        <v>15</v>
      </c>
      <c r="L2513" s="1">
        <v>38</v>
      </c>
      <c r="M2513" s="1">
        <v>28</v>
      </c>
      <c r="N2513" s="1">
        <v>0</v>
      </c>
      <c r="O2513" s="1">
        <v>1</v>
      </c>
      <c r="P2513" s="1">
        <v>4</v>
      </c>
      <c r="Q2513" s="1">
        <v>22</v>
      </c>
      <c r="R2513" s="1">
        <v>45</v>
      </c>
      <c r="S2513" s="1">
        <v>1</v>
      </c>
      <c r="T2513" s="1">
        <v>91</v>
      </c>
      <c r="U2513" s="13">
        <v>3</v>
      </c>
    </row>
    <row r="2514" spans="4:21" x14ac:dyDescent="0.2">
      <c r="D2514" s="104"/>
      <c r="E2514" s="5" t="s">
        <v>46</v>
      </c>
      <c r="F2514" s="6"/>
      <c r="G2514" s="7">
        <v>95</v>
      </c>
      <c r="H2514" s="8">
        <v>0</v>
      </c>
      <c r="I2514" s="1">
        <v>32</v>
      </c>
      <c r="J2514" s="1">
        <v>8</v>
      </c>
      <c r="K2514" s="1">
        <v>5</v>
      </c>
      <c r="L2514" s="1">
        <v>27</v>
      </c>
      <c r="M2514" s="1">
        <v>16</v>
      </c>
      <c r="N2514" s="1">
        <v>0</v>
      </c>
      <c r="O2514" s="1">
        <v>3</v>
      </c>
      <c r="P2514" s="1">
        <v>3</v>
      </c>
      <c r="Q2514" s="1">
        <v>21</v>
      </c>
      <c r="R2514" s="1">
        <v>24</v>
      </c>
      <c r="S2514" s="1">
        <v>1</v>
      </c>
      <c r="T2514" s="1">
        <v>55</v>
      </c>
      <c r="U2514" s="13">
        <v>1</v>
      </c>
    </row>
    <row r="2515" spans="4:21" x14ac:dyDescent="0.2">
      <c r="D2515" s="104"/>
      <c r="E2515" s="5" t="s">
        <v>47</v>
      </c>
      <c r="F2515" s="6"/>
      <c r="G2515" s="7">
        <v>105</v>
      </c>
      <c r="H2515" s="8">
        <v>1</v>
      </c>
      <c r="I2515" s="1">
        <v>21</v>
      </c>
      <c r="J2515" s="1">
        <v>10</v>
      </c>
      <c r="K2515" s="1">
        <v>5</v>
      </c>
      <c r="L2515" s="1">
        <v>16</v>
      </c>
      <c r="M2515" s="1">
        <v>13</v>
      </c>
      <c r="N2515" s="1">
        <v>1</v>
      </c>
      <c r="O2515" s="1">
        <v>2</v>
      </c>
      <c r="P2515" s="1">
        <v>4</v>
      </c>
      <c r="Q2515" s="1">
        <v>17</v>
      </c>
      <c r="R2515" s="1">
        <v>22</v>
      </c>
      <c r="S2515" s="1">
        <v>2</v>
      </c>
      <c r="T2515" s="1">
        <v>67</v>
      </c>
      <c r="U2515" s="13">
        <v>1</v>
      </c>
    </row>
    <row r="2516" spans="4:21" x14ac:dyDescent="0.2">
      <c r="D2516" s="104"/>
      <c r="E2516" s="5" t="s">
        <v>48</v>
      </c>
      <c r="F2516" s="6"/>
      <c r="G2516" s="7">
        <v>46</v>
      </c>
      <c r="H2516" s="8">
        <v>0</v>
      </c>
      <c r="I2516" s="1">
        <v>5</v>
      </c>
      <c r="J2516" s="1">
        <v>4</v>
      </c>
      <c r="K2516" s="1">
        <v>2</v>
      </c>
      <c r="L2516" s="1">
        <v>5</v>
      </c>
      <c r="M2516" s="1">
        <v>4</v>
      </c>
      <c r="N2516" s="1">
        <v>0</v>
      </c>
      <c r="O2516" s="1">
        <v>0</v>
      </c>
      <c r="P2516" s="1">
        <v>3</v>
      </c>
      <c r="Q2516" s="1">
        <v>4</v>
      </c>
      <c r="R2516" s="1">
        <v>4</v>
      </c>
      <c r="S2516" s="1">
        <v>1</v>
      </c>
      <c r="T2516" s="1">
        <v>34</v>
      </c>
      <c r="U2516" s="13">
        <v>0</v>
      </c>
    </row>
    <row r="2517" spans="4:21" x14ac:dyDescent="0.2">
      <c r="D2517" s="104"/>
      <c r="E2517" s="5" t="s">
        <v>49</v>
      </c>
      <c r="F2517" s="6"/>
      <c r="G2517" s="7">
        <v>11</v>
      </c>
      <c r="H2517" s="8">
        <v>0</v>
      </c>
      <c r="I2517" s="1">
        <v>1</v>
      </c>
      <c r="J2517" s="1">
        <v>0</v>
      </c>
      <c r="K2517" s="1">
        <v>0</v>
      </c>
      <c r="L2517" s="1">
        <v>2</v>
      </c>
      <c r="M2517" s="1">
        <v>0</v>
      </c>
      <c r="N2517" s="1">
        <v>0</v>
      </c>
      <c r="O2517" s="1">
        <v>0</v>
      </c>
      <c r="P2517" s="1">
        <v>1</v>
      </c>
      <c r="Q2517" s="1">
        <v>1</v>
      </c>
      <c r="R2517" s="1">
        <v>1</v>
      </c>
      <c r="S2517" s="1">
        <v>1</v>
      </c>
      <c r="T2517" s="1">
        <v>9</v>
      </c>
      <c r="U2517" s="13">
        <v>0</v>
      </c>
    </row>
    <row r="2518" spans="4:21" x14ac:dyDescent="0.2">
      <c r="D2518" s="103" t="s">
        <v>50</v>
      </c>
      <c r="E2518" s="24" t="s">
        <v>35</v>
      </c>
      <c r="F2518" s="22"/>
      <c r="G2518" s="23">
        <v>174</v>
      </c>
      <c r="H2518" s="30">
        <v>3</v>
      </c>
      <c r="I2518" s="4">
        <v>21</v>
      </c>
      <c r="J2518" s="4">
        <v>24</v>
      </c>
      <c r="K2518" s="4">
        <v>25</v>
      </c>
      <c r="L2518" s="4">
        <v>50</v>
      </c>
      <c r="M2518" s="4">
        <v>62</v>
      </c>
      <c r="N2518" s="4">
        <v>2</v>
      </c>
      <c r="O2518" s="4">
        <v>2</v>
      </c>
      <c r="P2518" s="4">
        <v>9</v>
      </c>
      <c r="Q2518" s="4">
        <v>14</v>
      </c>
      <c r="R2518" s="4">
        <v>35</v>
      </c>
      <c r="S2518" s="4">
        <v>1</v>
      </c>
      <c r="T2518" s="4">
        <v>107</v>
      </c>
      <c r="U2518" s="34">
        <v>1</v>
      </c>
    </row>
    <row r="2519" spans="4:21" x14ac:dyDescent="0.2">
      <c r="D2519" s="104"/>
      <c r="E2519" s="5" t="s">
        <v>36</v>
      </c>
      <c r="F2519" s="6"/>
      <c r="G2519" s="7">
        <v>221</v>
      </c>
      <c r="H2519" s="8">
        <v>5</v>
      </c>
      <c r="I2519" s="1">
        <v>41</v>
      </c>
      <c r="J2519" s="1">
        <v>38</v>
      </c>
      <c r="K2519" s="1">
        <v>31</v>
      </c>
      <c r="L2519" s="1">
        <v>48</v>
      </c>
      <c r="M2519" s="1">
        <v>66</v>
      </c>
      <c r="N2519" s="1">
        <v>3</v>
      </c>
      <c r="O2519" s="1">
        <v>4</v>
      </c>
      <c r="P2519" s="1">
        <v>12</v>
      </c>
      <c r="Q2519" s="1">
        <v>22</v>
      </c>
      <c r="R2519" s="1">
        <v>51</v>
      </c>
      <c r="S2519" s="1">
        <v>2</v>
      </c>
      <c r="T2519" s="1">
        <v>122</v>
      </c>
      <c r="U2519" s="13">
        <v>0</v>
      </c>
    </row>
    <row r="2520" spans="4:21" x14ac:dyDescent="0.2">
      <c r="D2520" s="104"/>
      <c r="E2520" s="5" t="s">
        <v>37</v>
      </c>
      <c r="F2520" s="6"/>
      <c r="G2520" s="7">
        <v>177</v>
      </c>
      <c r="H2520" s="8">
        <v>2</v>
      </c>
      <c r="I2520" s="1">
        <v>28</v>
      </c>
      <c r="J2520" s="1">
        <v>25</v>
      </c>
      <c r="K2520" s="1">
        <v>25</v>
      </c>
      <c r="L2520" s="1">
        <v>25</v>
      </c>
      <c r="M2520" s="1">
        <v>53</v>
      </c>
      <c r="N2520" s="1">
        <v>4</v>
      </c>
      <c r="O2520" s="1">
        <v>5</v>
      </c>
      <c r="P2520" s="1">
        <v>6</v>
      </c>
      <c r="Q2520" s="1">
        <v>21</v>
      </c>
      <c r="R2520" s="1">
        <v>52</v>
      </c>
      <c r="S2520" s="1">
        <v>2</v>
      </c>
      <c r="T2520" s="1">
        <v>91</v>
      </c>
      <c r="U2520" s="13">
        <v>1</v>
      </c>
    </row>
    <row r="2521" spans="4:21" x14ac:dyDescent="0.2">
      <c r="D2521" s="104"/>
      <c r="E2521" s="5" t="s">
        <v>38</v>
      </c>
      <c r="F2521" s="6"/>
      <c r="G2521" s="7">
        <v>289</v>
      </c>
      <c r="H2521" s="8">
        <v>4</v>
      </c>
      <c r="I2521" s="1">
        <v>78</v>
      </c>
      <c r="J2521" s="1">
        <v>63</v>
      </c>
      <c r="K2521" s="1">
        <v>63</v>
      </c>
      <c r="L2521" s="1">
        <v>79</v>
      </c>
      <c r="M2521" s="1">
        <v>103</v>
      </c>
      <c r="N2521" s="1">
        <v>2</v>
      </c>
      <c r="O2521" s="1">
        <v>3</v>
      </c>
      <c r="P2521" s="1">
        <v>16</v>
      </c>
      <c r="Q2521" s="1">
        <v>29</v>
      </c>
      <c r="R2521" s="1">
        <v>80</v>
      </c>
      <c r="S2521" s="1">
        <v>2</v>
      </c>
      <c r="T2521" s="1">
        <v>138</v>
      </c>
      <c r="U2521" s="13">
        <v>1</v>
      </c>
    </row>
    <row r="2522" spans="4:21" x14ac:dyDescent="0.2">
      <c r="D2522" s="104"/>
      <c r="E2522" s="5" t="s">
        <v>39</v>
      </c>
      <c r="F2522" s="6"/>
      <c r="G2522" s="7">
        <v>241</v>
      </c>
      <c r="H2522" s="8">
        <v>2</v>
      </c>
      <c r="I2522" s="1">
        <v>60</v>
      </c>
      <c r="J2522" s="1">
        <v>50</v>
      </c>
      <c r="K2522" s="1">
        <v>38</v>
      </c>
      <c r="L2522" s="1">
        <v>55</v>
      </c>
      <c r="M2522" s="1">
        <v>80</v>
      </c>
      <c r="N2522" s="1">
        <v>1</v>
      </c>
      <c r="O2522" s="1">
        <v>2</v>
      </c>
      <c r="P2522" s="1">
        <v>11</v>
      </c>
      <c r="Q2522" s="1">
        <v>24</v>
      </c>
      <c r="R2522" s="1">
        <v>60</v>
      </c>
      <c r="S2522" s="1">
        <v>4</v>
      </c>
      <c r="T2522" s="1">
        <v>127</v>
      </c>
      <c r="U2522" s="13">
        <v>0</v>
      </c>
    </row>
    <row r="2523" spans="4:21" x14ac:dyDescent="0.2">
      <c r="D2523" s="104"/>
      <c r="E2523" s="5" t="s">
        <v>40</v>
      </c>
      <c r="F2523" s="6"/>
      <c r="G2523" s="7">
        <v>304</v>
      </c>
      <c r="H2523" s="8">
        <v>3</v>
      </c>
      <c r="I2523" s="1">
        <v>88</v>
      </c>
      <c r="J2523" s="1">
        <v>73</v>
      </c>
      <c r="K2523" s="1">
        <v>50</v>
      </c>
      <c r="L2523" s="1">
        <v>93</v>
      </c>
      <c r="M2523" s="1">
        <v>107</v>
      </c>
      <c r="N2523" s="1">
        <v>3</v>
      </c>
      <c r="O2523" s="1">
        <v>6</v>
      </c>
      <c r="P2523" s="1">
        <v>10</v>
      </c>
      <c r="Q2523" s="1">
        <v>43</v>
      </c>
      <c r="R2523" s="1">
        <v>87</v>
      </c>
      <c r="S2523" s="1">
        <v>5</v>
      </c>
      <c r="T2523" s="1">
        <v>143</v>
      </c>
      <c r="U2523" s="13">
        <v>1</v>
      </c>
    </row>
    <row r="2524" spans="4:21" x14ac:dyDescent="0.2">
      <c r="D2524" s="104"/>
      <c r="E2524" s="5" t="s">
        <v>41</v>
      </c>
      <c r="F2524" s="6"/>
      <c r="G2524" s="7">
        <v>248</v>
      </c>
      <c r="H2524" s="8">
        <v>3</v>
      </c>
      <c r="I2524" s="1">
        <v>84</v>
      </c>
      <c r="J2524" s="1">
        <v>50</v>
      </c>
      <c r="K2524" s="1">
        <v>33</v>
      </c>
      <c r="L2524" s="1">
        <v>74</v>
      </c>
      <c r="M2524" s="1">
        <v>72</v>
      </c>
      <c r="N2524" s="1">
        <v>0</v>
      </c>
      <c r="O2524" s="1">
        <v>7</v>
      </c>
      <c r="P2524" s="1">
        <v>12</v>
      </c>
      <c r="Q2524" s="1">
        <v>37</v>
      </c>
      <c r="R2524" s="1">
        <v>69</v>
      </c>
      <c r="S2524" s="1">
        <v>3</v>
      </c>
      <c r="T2524" s="1">
        <v>136</v>
      </c>
      <c r="U2524" s="13">
        <v>0</v>
      </c>
    </row>
    <row r="2525" spans="4:21" x14ac:dyDescent="0.2">
      <c r="D2525" s="104"/>
      <c r="E2525" s="5" t="s">
        <v>42</v>
      </c>
      <c r="F2525" s="6"/>
      <c r="G2525" s="7">
        <v>200</v>
      </c>
      <c r="H2525" s="8">
        <v>2</v>
      </c>
      <c r="I2525" s="1">
        <v>51</v>
      </c>
      <c r="J2525" s="1">
        <v>44</v>
      </c>
      <c r="K2525" s="1">
        <v>27</v>
      </c>
      <c r="L2525" s="1">
        <v>52</v>
      </c>
      <c r="M2525" s="1">
        <v>60</v>
      </c>
      <c r="N2525" s="1">
        <v>3</v>
      </c>
      <c r="O2525" s="1">
        <v>6</v>
      </c>
      <c r="P2525" s="1">
        <v>10</v>
      </c>
      <c r="Q2525" s="1">
        <v>38</v>
      </c>
      <c r="R2525" s="1">
        <v>45</v>
      </c>
      <c r="S2525" s="1">
        <v>0</v>
      </c>
      <c r="T2525" s="1">
        <v>121</v>
      </c>
      <c r="U2525" s="13">
        <v>0</v>
      </c>
    </row>
    <row r="2526" spans="4:21" x14ac:dyDescent="0.2">
      <c r="D2526" s="104"/>
      <c r="E2526" s="5" t="s">
        <v>43</v>
      </c>
      <c r="F2526" s="6"/>
      <c r="G2526" s="7">
        <v>202</v>
      </c>
      <c r="H2526" s="8">
        <v>1</v>
      </c>
      <c r="I2526" s="1">
        <v>67</v>
      </c>
      <c r="J2526" s="1">
        <v>47</v>
      </c>
      <c r="K2526" s="1">
        <v>29</v>
      </c>
      <c r="L2526" s="1">
        <v>50</v>
      </c>
      <c r="M2526" s="1">
        <v>57</v>
      </c>
      <c r="N2526" s="1">
        <v>0</v>
      </c>
      <c r="O2526" s="1">
        <v>4</v>
      </c>
      <c r="P2526" s="1">
        <v>6</v>
      </c>
      <c r="Q2526" s="1">
        <v>34</v>
      </c>
      <c r="R2526" s="1">
        <v>54</v>
      </c>
      <c r="S2526" s="1">
        <v>1</v>
      </c>
      <c r="T2526" s="1">
        <v>107</v>
      </c>
      <c r="U2526" s="13">
        <v>0</v>
      </c>
    </row>
    <row r="2527" spans="4:21" x14ac:dyDescent="0.2">
      <c r="D2527" s="104"/>
      <c r="E2527" s="5" t="s">
        <v>44</v>
      </c>
      <c r="F2527" s="6"/>
      <c r="G2527" s="7">
        <v>293</v>
      </c>
      <c r="H2527" s="8">
        <v>2</v>
      </c>
      <c r="I2527" s="1">
        <v>61</v>
      </c>
      <c r="J2527" s="1">
        <v>34</v>
      </c>
      <c r="K2527" s="1">
        <v>27</v>
      </c>
      <c r="L2527" s="1">
        <v>58</v>
      </c>
      <c r="M2527" s="1">
        <v>63</v>
      </c>
      <c r="N2527" s="1">
        <v>1</v>
      </c>
      <c r="O2527" s="1">
        <v>4</v>
      </c>
      <c r="P2527" s="1">
        <v>12</v>
      </c>
      <c r="Q2527" s="1">
        <v>48</v>
      </c>
      <c r="R2527" s="1">
        <v>62</v>
      </c>
      <c r="S2527" s="1">
        <v>6</v>
      </c>
      <c r="T2527" s="1">
        <v>188</v>
      </c>
      <c r="U2527" s="13">
        <v>2</v>
      </c>
    </row>
    <row r="2528" spans="4:21" x14ac:dyDescent="0.2">
      <c r="D2528" s="104"/>
      <c r="E2528" s="5" t="s">
        <v>45</v>
      </c>
      <c r="F2528" s="6"/>
      <c r="G2528" s="7">
        <v>264</v>
      </c>
      <c r="H2528" s="8">
        <v>2</v>
      </c>
      <c r="I2528" s="1">
        <v>62</v>
      </c>
      <c r="J2528" s="1">
        <v>47</v>
      </c>
      <c r="K2528" s="1">
        <v>23</v>
      </c>
      <c r="L2528" s="1">
        <v>59</v>
      </c>
      <c r="M2528" s="1">
        <v>54</v>
      </c>
      <c r="N2528" s="1">
        <v>0</v>
      </c>
      <c r="O2528" s="1">
        <v>4</v>
      </c>
      <c r="P2528" s="1">
        <v>9</v>
      </c>
      <c r="Q2528" s="1">
        <v>39</v>
      </c>
      <c r="R2528" s="1">
        <v>64</v>
      </c>
      <c r="S2528" s="1">
        <v>4</v>
      </c>
      <c r="T2528" s="1">
        <v>168</v>
      </c>
      <c r="U2528" s="13">
        <v>0</v>
      </c>
    </row>
    <row r="2529" spans="2:21" x14ac:dyDescent="0.2">
      <c r="D2529" s="104"/>
      <c r="E2529" s="5" t="s">
        <v>46</v>
      </c>
      <c r="F2529" s="6"/>
      <c r="G2529" s="7">
        <v>164</v>
      </c>
      <c r="H2529" s="8">
        <v>1</v>
      </c>
      <c r="I2529" s="1">
        <v>23</v>
      </c>
      <c r="J2529" s="1">
        <v>14</v>
      </c>
      <c r="K2529" s="1">
        <v>6</v>
      </c>
      <c r="L2529" s="1">
        <v>27</v>
      </c>
      <c r="M2529" s="1">
        <v>21</v>
      </c>
      <c r="N2529" s="1">
        <v>0</v>
      </c>
      <c r="O2529" s="1">
        <v>1</v>
      </c>
      <c r="P2529" s="1">
        <v>2</v>
      </c>
      <c r="Q2529" s="1">
        <v>11</v>
      </c>
      <c r="R2529" s="1">
        <v>14</v>
      </c>
      <c r="S2529" s="1">
        <v>1</v>
      </c>
      <c r="T2529" s="1">
        <v>127</v>
      </c>
      <c r="U2529" s="13">
        <v>2</v>
      </c>
    </row>
    <row r="2530" spans="2:21" x14ac:dyDescent="0.2">
      <c r="D2530" s="104"/>
      <c r="E2530" s="5" t="s">
        <v>47</v>
      </c>
      <c r="F2530" s="6"/>
      <c r="G2530" s="7">
        <v>235</v>
      </c>
      <c r="H2530" s="8">
        <v>1</v>
      </c>
      <c r="I2530" s="1">
        <v>23</v>
      </c>
      <c r="J2530" s="1">
        <v>15</v>
      </c>
      <c r="K2530" s="1">
        <v>10</v>
      </c>
      <c r="L2530" s="1">
        <v>29</v>
      </c>
      <c r="M2530" s="1">
        <v>25</v>
      </c>
      <c r="N2530" s="1">
        <v>0</v>
      </c>
      <c r="O2530" s="1">
        <v>2</v>
      </c>
      <c r="P2530" s="1">
        <v>9</v>
      </c>
      <c r="Q2530" s="1">
        <v>30</v>
      </c>
      <c r="R2530" s="1">
        <v>31</v>
      </c>
      <c r="S2530" s="1">
        <v>1</v>
      </c>
      <c r="T2530" s="1">
        <v>175</v>
      </c>
      <c r="U2530" s="13">
        <v>2</v>
      </c>
    </row>
    <row r="2531" spans="2:21" x14ac:dyDescent="0.2">
      <c r="D2531" s="104"/>
      <c r="E2531" s="5" t="s">
        <v>48</v>
      </c>
      <c r="F2531" s="6"/>
      <c r="G2531" s="7">
        <v>89</v>
      </c>
      <c r="H2531" s="8">
        <v>0</v>
      </c>
      <c r="I2531" s="1">
        <v>13</v>
      </c>
      <c r="J2531" s="1">
        <v>6</v>
      </c>
      <c r="K2531" s="1">
        <v>2</v>
      </c>
      <c r="L2531" s="1">
        <v>7</v>
      </c>
      <c r="M2531" s="1">
        <v>6</v>
      </c>
      <c r="N2531" s="1">
        <v>0</v>
      </c>
      <c r="O2531" s="1">
        <v>1</v>
      </c>
      <c r="P2531" s="1">
        <v>4</v>
      </c>
      <c r="Q2531" s="1">
        <v>11</v>
      </c>
      <c r="R2531" s="1">
        <v>10</v>
      </c>
      <c r="S2531" s="1">
        <v>3</v>
      </c>
      <c r="T2531" s="1">
        <v>71</v>
      </c>
      <c r="U2531" s="13">
        <v>0</v>
      </c>
    </row>
    <row r="2532" spans="2:21" x14ac:dyDescent="0.2">
      <c r="D2532" s="105"/>
      <c r="E2532" s="55" t="s">
        <v>49</v>
      </c>
      <c r="F2532" s="58"/>
      <c r="G2532" s="53">
        <v>25</v>
      </c>
      <c r="H2532" s="66">
        <v>0</v>
      </c>
      <c r="I2532" s="26">
        <v>1</v>
      </c>
      <c r="J2532" s="26">
        <v>0</v>
      </c>
      <c r="K2532" s="26">
        <v>0</v>
      </c>
      <c r="L2532" s="26">
        <v>2</v>
      </c>
      <c r="M2532" s="26">
        <v>2</v>
      </c>
      <c r="N2532" s="26">
        <v>0</v>
      </c>
      <c r="O2532" s="26">
        <v>0</v>
      </c>
      <c r="P2532" s="26">
        <v>0</v>
      </c>
      <c r="Q2532" s="26">
        <v>0</v>
      </c>
      <c r="R2532" s="26">
        <v>1</v>
      </c>
      <c r="S2532" s="26">
        <v>2</v>
      </c>
      <c r="T2532" s="26">
        <v>21</v>
      </c>
      <c r="U2532" s="70">
        <v>0</v>
      </c>
    </row>
    <row r="2534" spans="2:21" x14ac:dyDescent="0.2">
      <c r="B2534" s="47" t="str">
        <f xml:space="preserve"> HYPERLINK("#'目次'!B62", "[56]")</f>
        <v>[56]</v>
      </c>
      <c r="C2534" s="31" t="s">
        <v>551</v>
      </c>
    </row>
    <row r="2537" spans="2:21" x14ac:dyDescent="0.2">
      <c r="C2537" s="31" t="s">
        <v>13</v>
      </c>
    </row>
    <row r="2538" spans="2:21" ht="60" x14ac:dyDescent="0.2">
      <c r="D2538" s="99"/>
      <c r="E2538" s="100"/>
      <c r="F2538" s="100"/>
      <c r="G2538" s="41" t="s">
        <v>14</v>
      </c>
      <c r="H2538" s="42" t="s">
        <v>552</v>
      </c>
      <c r="I2538" s="16" t="s">
        <v>553</v>
      </c>
      <c r="J2538" s="16" t="s">
        <v>554</v>
      </c>
      <c r="K2538" s="16" t="s">
        <v>555</v>
      </c>
      <c r="L2538" s="16" t="s">
        <v>556</v>
      </c>
      <c r="M2538" s="16" t="s">
        <v>557</v>
      </c>
      <c r="N2538" s="16" t="s">
        <v>558</v>
      </c>
      <c r="O2538" s="16" t="s">
        <v>376</v>
      </c>
      <c r="P2538" s="46" t="s">
        <v>24</v>
      </c>
    </row>
    <row r="2539" spans="2:21" x14ac:dyDescent="0.2">
      <c r="D2539" s="101"/>
      <c r="E2539" s="102"/>
      <c r="F2539" s="102"/>
      <c r="G2539" s="44"/>
      <c r="H2539" s="48"/>
      <c r="I2539" s="17"/>
      <c r="J2539" s="17"/>
      <c r="K2539" s="17"/>
      <c r="L2539" s="17"/>
      <c r="M2539" s="17"/>
      <c r="N2539" s="17"/>
      <c r="O2539" s="17"/>
      <c r="P2539" s="43"/>
    </row>
    <row r="2540" spans="2:21" x14ac:dyDescent="0.2">
      <c r="D2540" s="52"/>
      <c r="E2540" s="59" t="s">
        <v>14</v>
      </c>
      <c r="F2540" s="54"/>
      <c r="G2540" s="45">
        <v>7000</v>
      </c>
      <c r="H2540" s="20">
        <v>2150</v>
      </c>
      <c r="I2540" s="20">
        <v>2076</v>
      </c>
      <c r="J2540" s="20">
        <v>1637</v>
      </c>
      <c r="K2540" s="20">
        <v>527</v>
      </c>
      <c r="L2540" s="20">
        <v>441</v>
      </c>
      <c r="M2540" s="20">
        <v>810</v>
      </c>
      <c r="N2540" s="20">
        <v>555</v>
      </c>
      <c r="O2540" s="20">
        <v>3714</v>
      </c>
      <c r="P2540" s="61">
        <v>21</v>
      </c>
    </row>
    <row r="2541" spans="2:21" x14ac:dyDescent="0.2">
      <c r="D2541" s="103" t="s">
        <v>25</v>
      </c>
      <c r="E2541" s="24" t="s">
        <v>26</v>
      </c>
      <c r="F2541" s="22"/>
      <c r="G2541" s="23">
        <v>1780</v>
      </c>
      <c r="H2541" s="30">
        <v>471</v>
      </c>
      <c r="I2541" s="4">
        <v>408</v>
      </c>
      <c r="J2541" s="4">
        <v>290</v>
      </c>
      <c r="K2541" s="4">
        <v>61</v>
      </c>
      <c r="L2541" s="4">
        <v>43</v>
      </c>
      <c r="M2541" s="4">
        <v>123</v>
      </c>
      <c r="N2541" s="4">
        <v>65</v>
      </c>
      <c r="O2541" s="4">
        <v>1072</v>
      </c>
      <c r="P2541" s="34">
        <v>4</v>
      </c>
    </row>
    <row r="2542" spans="2:21" x14ac:dyDescent="0.2">
      <c r="D2542" s="104"/>
      <c r="E2542" s="5" t="s">
        <v>27</v>
      </c>
      <c r="F2542" s="6"/>
      <c r="G2542" s="7">
        <v>1328</v>
      </c>
      <c r="H2542" s="8">
        <v>340</v>
      </c>
      <c r="I2542" s="1">
        <v>358</v>
      </c>
      <c r="J2542" s="1">
        <v>215</v>
      </c>
      <c r="K2542" s="1">
        <v>73</v>
      </c>
      <c r="L2542" s="1">
        <v>40</v>
      </c>
      <c r="M2542" s="1">
        <v>103</v>
      </c>
      <c r="N2542" s="1">
        <v>66</v>
      </c>
      <c r="O2542" s="1">
        <v>799</v>
      </c>
      <c r="P2542" s="13">
        <v>6</v>
      </c>
    </row>
    <row r="2543" spans="2:21" x14ac:dyDescent="0.2">
      <c r="D2543" s="104"/>
      <c r="E2543" s="5" t="s">
        <v>28</v>
      </c>
      <c r="F2543" s="6"/>
      <c r="G2543" s="7">
        <v>1075</v>
      </c>
      <c r="H2543" s="8">
        <v>325</v>
      </c>
      <c r="I2543" s="1">
        <v>316</v>
      </c>
      <c r="J2543" s="1">
        <v>228</v>
      </c>
      <c r="K2543" s="1">
        <v>70</v>
      </c>
      <c r="L2543" s="1">
        <v>52</v>
      </c>
      <c r="M2543" s="1">
        <v>93</v>
      </c>
      <c r="N2543" s="1">
        <v>83</v>
      </c>
      <c r="O2543" s="1">
        <v>559</v>
      </c>
      <c r="P2543" s="13">
        <v>6</v>
      </c>
    </row>
    <row r="2544" spans="2:21" x14ac:dyDescent="0.2">
      <c r="D2544" s="104"/>
      <c r="E2544" s="5" t="s">
        <v>29</v>
      </c>
      <c r="F2544" s="6"/>
      <c r="G2544" s="7">
        <v>733</v>
      </c>
      <c r="H2544" s="8">
        <v>259</v>
      </c>
      <c r="I2544" s="1">
        <v>243</v>
      </c>
      <c r="J2544" s="1">
        <v>191</v>
      </c>
      <c r="K2544" s="1">
        <v>63</v>
      </c>
      <c r="L2544" s="1">
        <v>67</v>
      </c>
      <c r="M2544" s="1">
        <v>97</v>
      </c>
      <c r="N2544" s="1">
        <v>76</v>
      </c>
      <c r="O2544" s="1">
        <v>338</v>
      </c>
      <c r="P2544" s="13">
        <v>0</v>
      </c>
    </row>
    <row r="2545" spans="4:16" x14ac:dyDescent="0.2">
      <c r="D2545" s="104"/>
      <c r="E2545" s="5" t="s">
        <v>30</v>
      </c>
      <c r="F2545" s="6"/>
      <c r="G2545" s="7">
        <v>619</v>
      </c>
      <c r="H2545" s="8">
        <v>212</v>
      </c>
      <c r="I2545" s="1">
        <v>226</v>
      </c>
      <c r="J2545" s="1">
        <v>204</v>
      </c>
      <c r="K2545" s="1">
        <v>67</v>
      </c>
      <c r="L2545" s="1">
        <v>59</v>
      </c>
      <c r="M2545" s="1">
        <v>112</v>
      </c>
      <c r="N2545" s="1">
        <v>75</v>
      </c>
      <c r="O2545" s="1">
        <v>278</v>
      </c>
      <c r="P2545" s="13">
        <v>2</v>
      </c>
    </row>
    <row r="2546" spans="4:16" x14ac:dyDescent="0.2">
      <c r="D2546" s="104"/>
      <c r="E2546" s="5" t="s">
        <v>31</v>
      </c>
      <c r="F2546" s="6"/>
      <c r="G2546" s="7">
        <v>559</v>
      </c>
      <c r="H2546" s="8">
        <v>232</v>
      </c>
      <c r="I2546" s="1">
        <v>241</v>
      </c>
      <c r="J2546" s="1">
        <v>227</v>
      </c>
      <c r="K2546" s="1">
        <v>89</v>
      </c>
      <c r="L2546" s="1">
        <v>84</v>
      </c>
      <c r="M2546" s="1">
        <v>125</v>
      </c>
      <c r="N2546" s="1">
        <v>81</v>
      </c>
      <c r="O2546" s="1">
        <v>202</v>
      </c>
      <c r="P2546" s="13">
        <v>1</v>
      </c>
    </row>
    <row r="2547" spans="4:16" x14ac:dyDescent="0.2">
      <c r="D2547" s="104"/>
      <c r="E2547" s="5" t="s">
        <v>32</v>
      </c>
      <c r="F2547" s="6"/>
      <c r="G2547" s="7">
        <v>284</v>
      </c>
      <c r="H2547" s="8">
        <v>130</v>
      </c>
      <c r="I2547" s="1">
        <v>121</v>
      </c>
      <c r="J2547" s="1">
        <v>131</v>
      </c>
      <c r="K2547" s="1">
        <v>47</v>
      </c>
      <c r="L2547" s="1">
        <v>46</v>
      </c>
      <c r="M2547" s="1">
        <v>69</v>
      </c>
      <c r="N2547" s="1">
        <v>52</v>
      </c>
      <c r="O2547" s="1">
        <v>103</v>
      </c>
      <c r="P2547" s="13">
        <v>1</v>
      </c>
    </row>
    <row r="2548" spans="4:16" x14ac:dyDescent="0.2">
      <c r="D2548" s="104"/>
      <c r="E2548" s="5" t="s">
        <v>33</v>
      </c>
      <c r="F2548" s="6"/>
      <c r="G2548" s="7">
        <v>104</v>
      </c>
      <c r="H2548" s="8">
        <v>60</v>
      </c>
      <c r="I2548" s="1">
        <v>50</v>
      </c>
      <c r="J2548" s="1">
        <v>54</v>
      </c>
      <c r="K2548" s="1">
        <v>26</v>
      </c>
      <c r="L2548" s="1">
        <v>26</v>
      </c>
      <c r="M2548" s="1">
        <v>46</v>
      </c>
      <c r="N2548" s="1">
        <v>24</v>
      </c>
      <c r="O2548" s="1">
        <v>24</v>
      </c>
      <c r="P2548" s="13">
        <v>1</v>
      </c>
    </row>
    <row r="2549" spans="4:16" x14ac:dyDescent="0.2">
      <c r="D2549" s="103" t="s">
        <v>34</v>
      </c>
      <c r="E2549" s="24" t="s">
        <v>35</v>
      </c>
      <c r="F2549" s="22"/>
      <c r="G2549" s="23">
        <v>206</v>
      </c>
      <c r="H2549" s="30">
        <v>25</v>
      </c>
      <c r="I2549" s="4">
        <v>42</v>
      </c>
      <c r="J2549" s="4">
        <v>34</v>
      </c>
      <c r="K2549" s="4">
        <v>9</v>
      </c>
      <c r="L2549" s="4">
        <v>7</v>
      </c>
      <c r="M2549" s="4">
        <v>18</v>
      </c>
      <c r="N2549" s="4">
        <v>8</v>
      </c>
      <c r="O2549" s="4">
        <v>144</v>
      </c>
      <c r="P2549" s="34">
        <v>1</v>
      </c>
    </row>
    <row r="2550" spans="4:16" x14ac:dyDescent="0.2">
      <c r="D2550" s="104"/>
      <c r="E2550" s="5" t="s">
        <v>36</v>
      </c>
      <c r="F2550" s="6"/>
      <c r="G2550" s="7">
        <v>218</v>
      </c>
      <c r="H2550" s="8">
        <v>55</v>
      </c>
      <c r="I2550" s="1">
        <v>67</v>
      </c>
      <c r="J2550" s="1">
        <v>46</v>
      </c>
      <c r="K2550" s="1">
        <v>13</v>
      </c>
      <c r="L2550" s="1">
        <v>15</v>
      </c>
      <c r="M2550" s="1">
        <v>23</v>
      </c>
      <c r="N2550" s="1">
        <v>19</v>
      </c>
      <c r="O2550" s="1">
        <v>122</v>
      </c>
      <c r="P2550" s="13">
        <v>0</v>
      </c>
    </row>
    <row r="2551" spans="4:16" x14ac:dyDescent="0.2">
      <c r="D2551" s="104"/>
      <c r="E2551" s="5" t="s">
        <v>37</v>
      </c>
      <c r="F2551" s="6"/>
      <c r="G2551" s="7">
        <v>218</v>
      </c>
      <c r="H2551" s="8">
        <v>67</v>
      </c>
      <c r="I2551" s="1">
        <v>65</v>
      </c>
      <c r="J2551" s="1">
        <v>64</v>
      </c>
      <c r="K2551" s="1">
        <v>13</v>
      </c>
      <c r="L2551" s="1">
        <v>25</v>
      </c>
      <c r="M2551" s="1">
        <v>30</v>
      </c>
      <c r="N2551" s="1">
        <v>26</v>
      </c>
      <c r="O2551" s="1">
        <v>104</v>
      </c>
      <c r="P2551" s="13">
        <v>0</v>
      </c>
    </row>
    <row r="2552" spans="4:16" x14ac:dyDescent="0.2">
      <c r="D2552" s="104"/>
      <c r="E2552" s="5" t="s">
        <v>38</v>
      </c>
      <c r="F2552" s="6"/>
      <c r="G2552" s="7">
        <v>313</v>
      </c>
      <c r="H2552" s="8">
        <v>98</v>
      </c>
      <c r="I2552" s="1">
        <v>106</v>
      </c>
      <c r="J2552" s="1">
        <v>103</v>
      </c>
      <c r="K2552" s="1">
        <v>33</v>
      </c>
      <c r="L2552" s="1">
        <v>34</v>
      </c>
      <c r="M2552" s="1">
        <v>55</v>
      </c>
      <c r="N2552" s="1">
        <v>33</v>
      </c>
      <c r="O2552" s="1">
        <v>146</v>
      </c>
      <c r="P2552" s="13">
        <v>0</v>
      </c>
    </row>
    <row r="2553" spans="4:16" x14ac:dyDescent="0.2">
      <c r="D2553" s="104"/>
      <c r="E2553" s="5" t="s">
        <v>39</v>
      </c>
      <c r="F2553" s="6"/>
      <c r="G2553" s="7">
        <v>306</v>
      </c>
      <c r="H2553" s="8">
        <v>120</v>
      </c>
      <c r="I2553" s="1">
        <v>101</v>
      </c>
      <c r="J2553" s="1">
        <v>106</v>
      </c>
      <c r="K2553" s="1">
        <v>30</v>
      </c>
      <c r="L2553" s="1">
        <v>37</v>
      </c>
      <c r="M2553" s="1">
        <v>58</v>
      </c>
      <c r="N2553" s="1">
        <v>38</v>
      </c>
      <c r="O2553" s="1">
        <v>129</v>
      </c>
      <c r="P2553" s="13">
        <v>0</v>
      </c>
    </row>
    <row r="2554" spans="4:16" x14ac:dyDescent="0.2">
      <c r="D2554" s="104"/>
      <c r="E2554" s="5" t="s">
        <v>40</v>
      </c>
      <c r="F2554" s="6"/>
      <c r="G2554" s="7">
        <v>323</v>
      </c>
      <c r="H2554" s="8">
        <v>107</v>
      </c>
      <c r="I2554" s="1">
        <v>109</v>
      </c>
      <c r="J2554" s="1">
        <v>101</v>
      </c>
      <c r="K2554" s="1">
        <v>34</v>
      </c>
      <c r="L2554" s="1">
        <v>36</v>
      </c>
      <c r="M2554" s="1">
        <v>49</v>
      </c>
      <c r="N2554" s="1">
        <v>37</v>
      </c>
      <c r="O2554" s="1">
        <v>158</v>
      </c>
      <c r="P2554" s="13">
        <v>1</v>
      </c>
    </row>
    <row r="2555" spans="4:16" x14ac:dyDescent="0.2">
      <c r="D2555" s="104"/>
      <c r="E2555" s="5" t="s">
        <v>41</v>
      </c>
      <c r="F2555" s="6"/>
      <c r="G2555" s="7">
        <v>260</v>
      </c>
      <c r="H2555" s="8">
        <v>89</v>
      </c>
      <c r="I2555" s="1">
        <v>79</v>
      </c>
      <c r="J2555" s="1">
        <v>83</v>
      </c>
      <c r="K2555" s="1">
        <v>30</v>
      </c>
      <c r="L2555" s="1">
        <v>25</v>
      </c>
      <c r="M2555" s="1">
        <v>42</v>
      </c>
      <c r="N2555" s="1">
        <v>24</v>
      </c>
      <c r="O2555" s="1">
        <v>126</v>
      </c>
      <c r="P2555" s="13">
        <v>1</v>
      </c>
    </row>
    <row r="2556" spans="4:16" x14ac:dyDescent="0.2">
      <c r="D2556" s="104"/>
      <c r="E2556" s="5" t="s">
        <v>42</v>
      </c>
      <c r="F2556" s="6"/>
      <c r="G2556" s="7">
        <v>258</v>
      </c>
      <c r="H2556" s="8">
        <v>102</v>
      </c>
      <c r="I2556" s="1">
        <v>105</v>
      </c>
      <c r="J2556" s="1">
        <v>82</v>
      </c>
      <c r="K2556" s="1">
        <v>38</v>
      </c>
      <c r="L2556" s="1">
        <v>33</v>
      </c>
      <c r="M2556" s="1">
        <v>46</v>
      </c>
      <c r="N2556" s="1">
        <v>35</v>
      </c>
      <c r="O2556" s="1">
        <v>107</v>
      </c>
      <c r="P2556" s="13">
        <v>0</v>
      </c>
    </row>
    <row r="2557" spans="4:16" x14ac:dyDescent="0.2">
      <c r="D2557" s="104"/>
      <c r="E2557" s="5" t="s">
        <v>43</v>
      </c>
      <c r="F2557" s="6"/>
      <c r="G2557" s="7">
        <v>258</v>
      </c>
      <c r="H2557" s="8">
        <v>121</v>
      </c>
      <c r="I2557" s="1">
        <v>109</v>
      </c>
      <c r="J2557" s="1">
        <v>82</v>
      </c>
      <c r="K2557" s="1">
        <v>39</v>
      </c>
      <c r="L2557" s="1">
        <v>25</v>
      </c>
      <c r="M2557" s="1">
        <v>49</v>
      </c>
      <c r="N2557" s="1">
        <v>37</v>
      </c>
      <c r="O2557" s="1">
        <v>93</v>
      </c>
      <c r="P2557" s="13">
        <v>2</v>
      </c>
    </row>
    <row r="2558" spans="4:16" x14ac:dyDescent="0.2">
      <c r="D2558" s="104"/>
      <c r="E2558" s="5" t="s">
        <v>44</v>
      </c>
      <c r="F2558" s="6"/>
      <c r="G2558" s="7">
        <v>336</v>
      </c>
      <c r="H2558" s="8">
        <v>136</v>
      </c>
      <c r="I2558" s="1">
        <v>130</v>
      </c>
      <c r="J2558" s="1">
        <v>114</v>
      </c>
      <c r="K2558" s="1">
        <v>51</v>
      </c>
      <c r="L2558" s="1">
        <v>35</v>
      </c>
      <c r="M2558" s="1">
        <v>63</v>
      </c>
      <c r="N2558" s="1">
        <v>35</v>
      </c>
      <c r="O2558" s="1">
        <v>149</v>
      </c>
      <c r="P2558" s="13">
        <v>0</v>
      </c>
    </row>
    <row r="2559" spans="4:16" x14ac:dyDescent="0.2">
      <c r="D2559" s="104"/>
      <c r="E2559" s="5" t="s">
        <v>45</v>
      </c>
      <c r="F2559" s="6"/>
      <c r="G2559" s="7">
        <v>259</v>
      </c>
      <c r="H2559" s="8">
        <v>101</v>
      </c>
      <c r="I2559" s="1">
        <v>98</v>
      </c>
      <c r="J2559" s="1">
        <v>74</v>
      </c>
      <c r="K2559" s="1">
        <v>29</v>
      </c>
      <c r="L2559" s="1">
        <v>27</v>
      </c>
      <c r="M2559" s="1">
        <v>36</v>
      </c>
      <c r="N2559" s="1">
        <v>27</v>
      </c>
      <c r="O2559" s="1">
        <v>112</v>
      </c>
      <c r="P2559" s="13">
        <v>2</v>
      </c>
    </row>
    <row r="2560" spans="4:16" x14ac:dyDescent="0.2">
      <c r="D2560" s="104"/>
      <c r="E2560" s="5" t="s">
        <v>46</v>
      </c>
      <c r="F2560" s="6"/>
      <c r="G2560" s="7">
        <v>171</v>
      </c>
      <c r="H2560" s="8">
        <v>65</v>
      </c>
      <c r="I2560" s="1">
        <v>64</v>
      </c>
      <c r="J2560" s="1">
        <v>58</v>
      </c>
      <c r="K2560" s="1">
        <v>28</v>
      </c>
      <c r="L2560" s="1">
        <v>15</v>
      </c>
      <c r="M2560" s="1">
        <v>23</v>
      </c>
      <c r="N2560" s="1">
        <v>21</v>
      </c>
      <c r="O2560" s="1">
        <v>72</v>
      </c>
      <c r="P2560" s="13">
        <v>1</v>
      </c>
    </row>
    <row r="2561" spans="4:16" x14ac:dyDescent="0.2">
      <c r="D2561" s="104"/>
      <c r="E2561" s="5" t="s">
        <v>47</v>
      </c>
      <c r="F2561" s="6"/>
      <c r="G2561" s="7">
        <v>158</v>
      </c>
      <c r="H2561" s="8">
        <v>48</v>
      </c>
      <c r="I2561" s="1">
        <v>53</v>
      </c>
      <c r="J2561" s="1">
        <v>43</v>
      </c>
      <c r="K2561" s="1">
        <v>16</v>
      </c>
      <c r="L2561" s="1">
        <v>13</v>
      </c>
      <c r="M2561" s="1">
        <v>11</v>
      </c>
      <c r="N2561" s="1">
        <v>13</v>
      </c>
      <c r="O2561" s="1">
        <v>83</v>
      </c>
      <c r="P2561" s="13">
        <v>1</v>
      </c>
    </row>
    <row r="2562" spans="4:16" x14ac:dyDescent="0.2">
      <c r="D2562" s="104"/>
      <c r="E2562" s="5" t="s">
        <v>48</v>
      </c>
      <c r="F2562" s="6"/>
      <c r="G2562" s="7">
        <v>62</v>
      </c>
      <c r="H2562" s="8">
        <v>14</v>
      </c>
      <c r="I2562" s="1">
        <v>13</v>
      </c>
      <c r="J2562" s="1">
        <v>14</v>
      </c>
      <c r="K2562" s="1">
        <v>3</v>
      </c>
      <c r="L2562" s="1">
        <v>3</v>
      </c>
      <c r="M2562" s="1">
        <v>2</v>
      </c>
      <c r="N2562" s="1">
        <v>2</v>
      </c>
      <c r="O2562" s="1">
        <v>41</v>
      </c>
      <c r="P2562" s="13">
        <v>1</v>
      </c>
    </row>
    <row r="2563" spans="4:16" x14ac:dyDescent="0.2">
      <c r="D2563" s="104"/>
      <c r="E2563" s="5" t="s">
        <v>49</v>
      </c>
      <c r="F2563" s="6"/>
      <c r="G2563" s="7">
        <v>13</v>
      </c>
      <c r="H2563" s="8">
        <v>1</v>
      </c>
      <c r="I2563" s="1">
        <v>1</v>
      </c>
      <c r="J2563" s="1">
        <v>2</v>
      </c>
      <c r="K2563" s="1">
        <v>1</v>
      </c>
      <c r="L2563" s="1">
        <v>0</v>
      </c>
      <c r="M2563" s="1">
        <v>0</v>
      </c>
      <c r="N2563" s="1">
        <v>0</v>
      </c>
      <c r="O2563" s="1">
        <v>10</v>
      </c>
      <c r="P2563" s="13">
        <v>0</v>
      </c>
    </row>
    <row r="2564" spans="4:16" x14ac:dyDescent="0.2">
      <c r="D2564" s="103" t="s">
        <v>50</v>
      </c>
      <c r="E2564" s="24" t="s">
        <v>35</v>
      </c>
      <c r="F2564" s="22"/>
      <c r="G2564" s="23">
        <v>174</v>
      </c>
      <c r="H2564" s="30">
        <v>15</v>
      </c>
      <c r="I2564" s="4">
        <v>15</v>
      </c>
      <c r="J2564" s="4">
        <v>11</v>
      </c>
      <c r="K2564" s="4">
        <v>4</v>
      </c>
      <c r="L2564" s="4">
        <v>2</v>
      </c>
      <c r="M2564" s="4">
        <v>8</v>
      </c>
      <c r="N2564" s="4">
        <v>3</v>
      </c>
      <c r="O2564" s="4">
        <v>142</v>
      </c>
      <c r="P2564" s="34">
        <v>0</v>
      </c>
    </row>
    <row r="2565" spans="4:16" x14ac:dyDescent="0.2">
      <c r="D2565" s="104"/>
      <c r="E2565" s="5" t="s">
        <v>36</v>
      </c>
      <c r="F2565" s="6"/>
      <c r="G2565" s="7">
        <v>233</v>
      </c>
      <c r="H2565" s="8">
        <v>46</v>
      </c>
      <c r="I2565" s="1">
        <v>43</v>
      </c>
      <c r="J2565" s="1">
        <v>33</v>
      </c>
      <c r="K2565" s="1">
        <v>10</v>
      </c>
      <c r="L2565" s="1">
        <v>10</v>
      </c>
      <c r="M2565" s="1">
        <v>16</v>
      </c>
      <c r="N2565" s="1">
        <v>18</v>
      </c>
      <c r="O2565" s="1">
        <v>163</v>
      </c>
      <c r="P2565" s="13">
        <v>0</v>
      </c>
    </row>
    <row r="2566" spans="4:16" x14ac:dyDescent="0.2">
      <c r="D2566" s="104"/>
      <c r="E2566" s="5" t="s">
        <v>37</v>
      </c>
      <c r="F2566" s="6"/>
      <c r="G2566" s="7">
        <v>199</v>
      </c>
      <c r="H2566" s="8">
        <v>50</v>
      </c>
      <c r="I2566" s="1">
        <v>40</v>
      </c>
      <c r="J2566" s="1">
        <v>29</v>
      </c>
      <c r="K2566" s="1">
        <v>5</v>
      </c>
      <c r="L2566" s="1">
        <v>8</v>
      </c>
      <c r="M2566" s="1">
        <v>15</v>
      </c>
      <c r="N2566" s="1">
        <v>9</v>
      </c>
      <c r="O2566" s="1">
        <v>122</v>
      </c>
      <c r="P2566" s="13">
        <v>0</v>
      </c>
    </row>
    <row r="2567" spans="4:16" x14ac:dyDescent="0.2">
      <c r="D2567" s="104"/>
      <c r="E2567" s="5" t="s">
        <v>38</v>
      </c>
      <c r="F2567" s="6"/>
      <c r="G2567" s="7">
        <v>319</v>
      </c>
      <c r="H2567" s="8">
        <v>85</v>
      </c>
      <c r="I2567" s="1">
        <v>65</v>
      </c>
      <c r="J2567" s="1">
        <v>72</v>
      </c>
      <c r="K2567" s="1">
        <v>9</v>
      </c>
      <c r="L2567" s="1">
        <v>10</v>
      </c>
      <c r="M2567" s="1">
        <v>32</v>
      </c>
      <c r="N2567" s="1">
        <v>13</v>
      </c>
      <c r="O2567" s="1">
        <v>190</v>
      </c>
      <c r="P2567" s="13">
        <v>0</v>
      </c>
    </row>
    <row r="2568" spans="4:16" x14ac:dyDescent="0.2">
      <c r="D2568" s="104"/>
      <c r="E2568" s="5" t="s">
        <v>39</v>
      </c>
      <c r="F2568" s="6"/>
      <c r="G2568" s="7">
        <v>269</v>
      </c>
      <c r="H2568" s="8">
        <v>68</v>
      </c>
      <c r="I2568" s="1">
        <v>76</v>
      </c>
      <c r="J2568" s="1">
        <v>52</v>
      </c>
      <c r="K2568" s="1">
        <v>8</v>
      </c>
      <c r="L2568" s="1">
        <v>9</v>
      </c>
      <c r="M2568" s="1">
        <v>28</v>
      </c>
      <c r="N2568" s="1">
        <v>17</v>
      </c>
      <c r="O2568" s="1">
        <v>152</v>
      </c>
      <c r="P2568" s="13">
        <v>2</v>
      </c>
    </row>
    <row r="2569" spans="4:16" x14ac:dyDescent="0.2">
      <c r="D2569" s="104"/>
      <c r="E2569" s="5" t="s">
        <v>40</v>
      </c>
      <c r="F2569" s="6"/>
      <c r="G2569" s="7">
        <v>348</v>
      </c>
      <c r="H2569" s="8">
        <v>113</v>
      </c>
      <c r="I2569" s="1">
        <v>109</v>
      </c>
      <c r="J2569" s="1">
        <v>75</v>
      </c>
      <c r="K2569" s="1">
        <v>12</v>
      </c>
      <c r="L2569" s="1">
        <v>7</v>
      </c>
      <c r="M2569" s="1">
        <v>38</v>
      </c>
      <c r="N2569" s="1">
        <v>26</v>
      </c>
      <c r="O2569" s="1">
        <v>172</v>
      </c>
      <c r="P2569" s="13">
        <v>0</v>
      </c>
    </row>
    <row r="2570" spans="4:16" x14ac:dyDescent="0.2">
      <c r="D2570" s="104"/>
      <c r="E2570" s="5" t="s">
        <v>41</v>
      </c>
      <c r="F2570" s="6"/>
      <c r="G2570" s="7">
        <v>282</v>
      </c>
      <c r="H2570" s="8">
        <v>86</v>
      </c>
      <c r="I2570" s="1">
        <v>87</v>
      </c>
      <c r="J2570" s="1">
        <v>57</v>
      </c>
      <c r="K2570" s="1">
        <v>12</v>
      </c>
      <c r="L2570" s="1">
        <v>10</v>
      </c>
      <c r="M2570" s="1">
        <v>31</v>
      </c>
      <c r="N2570" s="1">
        <v>21</v>
      </c>
      <c r="O2570" s="1">
        <v>148</v>
      </c>
      <c r="P2570" s="13">
        <v>0</v>
      </c>
    </row>
    <row r="2571" spans="4:16" x14ac:dyDescent="0.2">
      <c r="D2571" s="104"/>
      <c r="E2571" s="5" t="s">
        <v>42</v>
      </c>
      <c r="F2571" s="6"/>
      <c r="G2571" s="7">
        <v>242</v>
      </c>
      <c r="H2571" s="8">
        <v>92</v>
      </c>
      <c r="I2571" s="1">
        <v>72</v>
      </c>
      <c r="J2571" s="1">
        <v>50</v>
      </c>
      <c r="K2571" s="1">
        <v>14</v>
      </c>
      <c r="L2571" s="1">
        <v>8</v>
      </c>
      <c r="M2571" s="1">
        <v>22</v>
      </c>
      <c r="N2571" s="1">
        <v>16</v>
      </c>
      <c r="O2571" s="1">
        <v>113</v>
      </c>
      <c r="P2571" s="13">
        <v>0</v>
      </c>
    </row>
    <row r="2572" spans="4:16" x14ac:dyDescent="0.2">
      <c r="D2572" s="104"/>
      <c r="E2572" s="5" t="s">
        <v>43</v>
      </c>
      <c r="F2572" s="6"/>
      <c r="G2572" s="7">
        <v>263</v>
      </c>
      <c r="H2572" s="8">
        <v>95</v>
      </c>
      <c r="I2572" s="1">
        <v>95</v>
      </c>
      <c r="J2572" s="1">
        <v>59</v>
      </c>
      <c r="K2572" s="1">
        <v>14</v>
      </c>
      <c r="L2572" s="1">
        <v>9</v>
      </c>
      <c r="M2572" s="1">
        <v>23</v>
      </c>
      <c r="N2572" s="1">
        <v>17</v>
      </c>
      <c r="O2572" s="1">
        <v>123</v>
      </c>
      <c r="P2572" s="13">
        <v>1</v>
      </c>
    </row>
    <row r="2573" spans="4:16" x14ac:dyDescent="0.2">
      <c r="D2573" s="104"/>
      <c r="E2573" s="5" t="s">
        <v>44</v>
      </c>
      <c r="F2573" s="6"/>
      <c r="G2573" s="7">
        <v>364</v>
      </c>
      <c r="H2573" s="8">
        <v>116</v>
      </c>
      <c r="I2573" s="1">
        <v>116</v>
      </c>
      <c r="J2573" s="1">
        <v>65</v>
      </c>
      <c r="K2573" s="1">
        <v>24</v>
      </c>
      <c r="L2573" s="1">
        <v>13</v>
      </c>
      <c r="M2573" s="1">
        <v>36</v>
      </c>
      <c r="N2573" s="1">
        <v>23</v>
      </c>
      <c r="O2573" s="1">
        <v>195</v>
      </c>
      <c r="P2573" s="13">
        <v>1</v>
      </c>
    </row>
    <row r="2574" spans="4:16" x14ac:dyDescent="0.2">
      <c r="D2574" s="104"/>
      <c r="E2574" s="5" t="s">
        <v>45</v>
      </c>
      <c r="F2574" s="6"/>
      <c r="G2574" s="7">
        <v>324</v>
      </c>
      <c r="H2574" s="8">
        <v>104</v>
      </c>
      <c r="I2574" s="1">
        <v>90</v>
      </c>
      <c r="J2574" s="1">
        <v>60</v>
      </c>
      <c r="K2574" s="1">
        <v>24</v>
      </c>
      <c r="L2574" s="1">
        <v>6</v>
      </c>
      <c r="M2574" s="1">
        <v>28</v>
      </c>
      <c r="N2574" s="1">
        <v>14</v>
      </c>
      <c r="O2574" s="1">
        <v>177</v>
      </c>
      <c r="P2574" s="13">
        <v>3</v>
      </c>
    </row>
    <row r="2575" spans="4:16" x14ac:dyDescent="0.2">
      <c r="D2575" s="104"/>
      <c r="E2575" s="5" t="s">
        <v>46</v>
      </c>
      <c r="F2575" s="6"/>
      <c r="G2575" s="7">
        <v>192</v>
      </c>
      <c r="H2575" s="8">
        <v>52</v>
      </c>
      <c r="I2575" s="1">
        <v>39</v>
      </c>
      <c r="J2575" s="1">
        <v>23</v>
      </c>
      <c r="K2575" s="1">
        <v>7</v>
      </c>
      <c r="L2575" s="1">
        <v>4</v>
      </c>
      <c r="M2575" s="1">
        <v>11</v>
      </c>
      <c r="N2575" s="1">
        <v>5</v>
      </c>
      <c r="O2575" s="1">
        <v>124</v>
      </c>
      <c r="P2575" s="13">
        <v>1</v>
      </c>
    </row>
    <row r="2576" spans="4:16" x14ac:dyDescent="0.2">
      <c r="D2576" s="104"/>
      <c r="E2576" s="5" t="s">
        <v>47</v>
      </c>
      <c r="F2576" s="6"/>
      <c r="G2576" s="7">
        <v>288</v>
      </c>
      <c r="H2576" s="8">
        <v>53</v>
      </c>
      <c r="I2576" s="1">
        <v>65</v>
      </c>
      <c r="J2576" s="1">
        <v>35</v>
      </c>
      <c r="K2576" s="1">
        <v>12</v>
      </c>
      <c r="L2576" s="1">
        <v>12</v>
      </c>
      <c r="M2576" s="1">
        <v>10</v>
      </c>
      <c r="N2576" s="1">
        <v>10</v>
      </c>
      <c r="O2576" s="1">
        <v>194</v>
      </c>
      <c r="P2576" s="13">
        <v>2</v>
      </c>
    </row>
    <row r="2577" spans="2:16" x14ac:dyDescent="0.2">
      <c r="D2577" s="104"/>
      <c r="E2577" s="5" t="s">
        <v>48</v>
      </c>
      <c r="F2577" s="6"/>
      <c r="G2577" s="7">
        <v>114</v>
      </c>
      <c r="H2577" s="8">
        <v>23</v>
      </c>
      <c r="I2577" s="1">
        <v>20</v>
      </c>
      <c r="J2577" s="1">
        <v>10</v>
      </c>
      <c r="K2577" s="1">
        <v>4</v>
      </c>
      <c r="L2577" s="1">
        <v>3</v>
      </c>
      <c r="M2577" s="1">
        <v>7</v>
      </c>
      <c r="N2577" s="1">
        <v>6</v>
      </c>
      <c r="O2577" s="1">
        <v>77</v>
      </c>
      <c r="P2577" s="13">
        <v>1</v>
      </c>
    </row>
    <row r="2578" spans="2:16" x14ac:dyDescent="0.2">
      <c r="D2578" s="105"/>
      <c r="E2578" s="55" t="s">
        <v>49</v>
      </c>
      <c r="F2578" s="58"/>
      <c r="G2578" s="53">
        <v>30</v>
      </c>
      <c r="H2578" s="66">
        <v>3</v>
      </c>
      <c r="I2578" s="26">
        <v>2</v>
      </c>
      <c r="J2578" s="26">
        <v>0</v>
      </c>
      <c r="K2578" s="26">
        <v>1</v>
      </c>
      <c r="L2578" s="26">
        <v>0</v>
      </c>
      <c r="M2578" s="26">
        <v>0</v>
      </c>
      <c r="N2578" s="26">
        <v>2</v>
      </c>
      <c r="O2578" s="26">
        <v>26</v>
      </c>
      <c r="P2578" s="70">
        <v>0</v>
      </c>
    </row>
    <row r="2580" spans="2:16" x14ac:dyDescent="0.2">
      <c r="B2580" s="47" t="str">
        <f xml:space="preserve"> HYPERLINK("#'目次'!B63", "[57]")</f>
        <v>[57]</v>
      </c>
      <c r="C2580" s="31" t="s">
        <v>561</v>
      </c>
    </row>
    <row r="2583" spans="2:16" x14ac:dyDescent="0.2">
      <c r="C2583" s="31" t="s">
        <v>13</v>
      </c>
    </row>
    <row r="2584" spans="2:16" ht="36" x14ac:dyDescent="0.2">
      <c r="D2584" s="99"/>
      <c r="E2584" s="100"/>
      <c r="F2584" s="100"/>
      <c r="G2584" s="41" t="s">
        <v>14</v>
      </c>
      <c r="H2584" s="42" t="s">
        <v>468</v>
      </c>
      <c r="I2584" s="16" t="s">
        <v>469</v>
      </c>
      <c r="J2584" s="16" t="s">
        <v>470</v>
      </c>
      <c r="K2584" s="46" t="s">
        <v>24</v>
      </c>
    </row>
    <row r="2585" spans="2:16" x14ac:dyDescent="0.2">
      <c r="D2585" s="101"/>
      <c r="E2585" s="102"/>
      <c r="F2585" s="102"/>
      <c r="G2585" s="44"/>
      <c r="H2585" s="48"/>
      <c r="I2585" s="17"/>
      <c r="J2585" s="17"/>
      <c r="K2585" s="43"/>
    </row>
    <row r="2586" spans="2:16" x14ac:dyDescent="0.2">
      <c r="D2586" s="52"/>
      <c r="E2586" s="59" t="s">
        <v>14</v>
      </c>
      <c r="F2586" s="54"/>
      <c r="G2586" s="45">
        <v>7000</v>
      </c>
      <c r="H2586" s="20">
        <v>707</v>
      </c>
      <c r="I2586" s="20">
        <v>302</v>
      </c>
      <c r="J2586" s="20">
        <v>5941</v>
      </c>
      <c r="K2586" s="61">
        <v>50</v>
      </c>
    </row>
    <row r="2587" spans="2:16" x14ac:dyDescent="0.2">
      <c r="D2587" s="103" t="s">
        <v>25</v>
      </c>
      <c r="E2587" s="24" t="s">
        <v>26</v>
      </c>
      <c r="F2587" s="22"/>
      <c r="G2587" s="23">
        <v>1780</v>
      </c>
      <c r="H2587" s="30">
        <v>101</v>
      </c>
      <c r="I2587" s="4">
        <v>55</v>
      </c>
      <c r="J2587" s="4">
        <v>1619</v>
      </c>
      <c r="K2587" s="34">
        <v>5</v>
      </c>
    </row>
    <row r="2588" spans="2:16" x14ac:dyDescent="0.2">
      <c r="D2588" s="104"/>
      <c r="E2588" s="5" t="s">
        <v>27</v>
      </c>
      <c r="F2588" s="6"/>
      <c r="G2588" s="7">
        <v>1328</v>
      </c>
      <c r="H2588" s="8">
        <v>113</v>
      </c>
      <c r="I2588" s="1">
        <v>62</v>
      </c>
      <c r="J2588" s="1">
        <v>1146</v>
      </c>
      <c r="K2588" s="13">
        <v>7</v>
      </c>
    </row>
    <row r="2589" spans="2:16" x14ac:dyDescent="0.2">
      <c r="D2589" s="104"/>
      <c r="E2589" s="5" t="s">
        <v>28</v>
      </c>
      <c r="F2589" s="6"/>
      <c r="G2589" s="7">
        <v>1075</v>
      </c>
      <c r="H2589" s="8">
        <v>101</v>
      </c>
      <c r="I2589" s="1">
        <v>54</v>
      </c>
      <c r="J2589" s="1">
        <v>911</v>
      </c>
      <c r="K2589" s="13">
        <v>9</v>
      </c>
    </row>
    <row r="2590" spans="2:16" x14ac:dyDescent="0.2">
      <c r="D2590" s="104"/>
      <c r="E2590" s="5" t="s">
        <v>29</v>
      </c>
      <c r="F2590" s="6"/>
      <c r="G2590" s="7">
        <v>733</v>
      </c>
      <c r="H2590" s="8">
        <v>86</v>
      </c>
      <c r="I2590" s="1">
        <v>30</v>
      </c>
      <c r="J2590" s="1">
        <v>613</v>
      </c>
      <c r="K2590" s="13">
        <v>4</v>
      </c>
    </row>
    <row r="2591" spans="2:16" x14ac:dyDescent="0.2">
      <c r="D2591" s="104"/>
      <c r="E2591" s="5" t="s">
        <v>30</v>
      </c>
      <c r="F2591" s="6"/>
      <c r="G2591" s="7">
        <v>619</v>
      </c>
      <c r="H2591" s="8">
        <v>81</v>
      </c>
      <c r="I2591" s="1">
        <v>26</v>
      </c>
      <c r="J2591" s="1">
        <v>504</v>
      </c>
      <c r="K2591" s="13">
        <v>8</v>
      </c>
    </row>
    <row r="2592" spans="2:16" x14ac:dyDescent="0.2">
      <c r="D2592" s="104"/>
      <c r="E2592" s="5" t="s">
        <v>31</v>
      </c>
      <c r="F2592" s="6"/>
      <c r="G2592" s="7">
        <v>559</v>
      </c>
      <c r="H2592" s="8">
        <v>94</v>
      </c>
      <c r="I2592" s="1">
        <v>37</v>
      </c>
      <c r="J2592" s="1">
        <v>418</v>
      </c>
      <c r="K2592" s="13">
        <v>10</v>
      </c>
    </row>
    <row r="2593" spans="4:11" x14ac:dyDescent="0.2">
      <c r="D2593" s="104"/>
      <c r="E2593" s="5" t="s">
        <v>32</v>
      </c>
      <c r="F2593" s="6"/>
      <c r="G2593" s="7">
        <v>284</v>
      </c>
      <c r="H2593" s="8">
        <v>58</v>
      </c>
      <c r="I2593" s="1">
        <v>17</v>
      </c>
      <c r="J2593" s="1">
        <v>206</v>
      </c>
      <c r="K2593" s="13">
        <v>3</v>
      </c>
    </row>
    <row r="2594" spans="4:11" x14ac:dyDescent="0.2">
      <c r="D2594" s="104"/>
      <c r="E2594" s="5" t="s">
        <v>33</v>
      </c>
      <c r="F2594" s="6"/>
      <c r="G2594" s="7">
        <v>104</v>
      </c>
      <c r="H2594" s="8">
        <v>34</v>
      </c>
      <c r="I2594" s="1">
        <v>9</v>
      </c>
      <c r="J2594" s="1">
        <v>58</v>
      </c>
      <c r="K2594" s="13">
        <v>3</v>
      </c>
    </row>
    <row r="2595" spans="4:11" x14ac:dyDescent="0.2">
      <c r="D2595" s="103" t="s">
        <v>34</v>
      </c>
      <c r="E2595" s="24" t="s">
        <v>35</v>
      </c>
      <c r="F2595" s="22"/>
      <c r="G2595" s="23">
        <v>206</v>
      </c>
      <c r="H2595" s="30">
        <v>6</v>
      </c>
      <c r="I2595" s="4">
        <v>1</v>
      </c>
      <c r="J2595" s="4">
        <v>199</v>
      </c>
      <c r="K2595" s="34">
        <v>0</v>
      </c>
    </row>
    <row r="2596" spans="4:11" x14ac:dyDescent="0.2">
      <c r="D2596" s="104"/>
      <c r="E2596" s="5" t="s">
        <v>36</v>
      </c>
      <c r="F2596" s="6"/>
      <c r="G2596" s="7">
        <v>218</v>
      </c>
      <c r="H2596" s="8">
        <v>16</v>
      </c>
      <c r="I2596" s="1">
        <v>2</v>
      </c>
      <c r="J2596" s="1">
        <v>196</v>
      </c>
      <c r="K2596" s="13">
        <v>4</v>
      </c>
    </row>
    <row r="2597" spans="4:11" x14ac:dyDescent="0.2">
      <c r="D2597" s="104"/>
      <c r="E2597" s="5" t="s">
        <v>37</v>
      </c>
      <c r="F2597" s="6"/>
      <c r="G2597" s="7">
        <v>218</v>
      </c>
      <c r="H2597" s="8">
        <v>23</v>
      </c>
      <c r="I2597" s="1">
        <v>4</v>
      </c>
      <c r="J2597" s="1">
        <v>190</v>
      </c>
      <c r="K2597" s="13">
        <v>1</v>
      </c>
    </row>
    <row r="2598" spans="4:11" x14ac:dyDescent="0.2">
      <c r="D2598" s="104"/>
      <c r="E2598" s="5" t="s">
        <v>38</v>
      </c>
      <c r="F2598" s="6"/>
      <c r="G2598" s="7">
        <v>313</v>
      </c>
      <c r="H2598" s="8">
        <v>40</v>
      </c>
      <c r="I2598" s="1">
        <v>12</v>
      </c>
      <c r="J2598" s="1">
        <v>258</v>
      </c>
      <c r="K2598" s="13">
        <v>3</v>
      </c>
    </row>
    <row r="2599" spans="4:11" x14ac:dyDescent="0.2">
      <c r="D2599" s="104"/>
      <c r="E2599" s="5" t="s">
        <v>39</v>
      </c>
      <c r="F2599" s="6"/>
      <c r="G2599" s="7">
        <v>306</v>
      </c>
      <c r="H2599" s="8">
        <v>37</v>
      </c>
      <c r="I2599" s="1">
        <v>11</v>
      </c>
      <c r="J2599" s="1">
        <v>257</v>
      </c>
      <c r="K2599" s="13">
        <v>1</v>
      </c>
    </row>
    <row r="2600" spans="4:11" x14ac:dyDescent="0.2">
      <c r="D2600" s="104"/>
      <c r="E2600" s="5" t="s">
        <v>40</v>
      </c>
      <c r="F2600" s="6"/>
      <c r="G2600" s="7">
        <v>323</v>
      </c>
      <c r="H2600" s="8">
        <v>37</v>
      </c>
      <c r="I2600" s="1">
        <v>15</v>
      </c>
      <c r="J2600" s="1">
        <v>267</v>
      </c>
      <c r="K2600" s="13">
        <v>4</v>
      </c>
    </row>
    <row r="2601" spans="4:11" x14ac:dyDescent="0.2">
      <c r="D2601" s="104"/>
      <c r="E2601" s="5" t="s">
        <v>41</v>
      </c>
      <c r="F2601" s="6"/>
      <c r="G2601" s="7">
        <v>260</v>
      </c>
      <c r="H2601" s="8">
        <v>18</v>
      </c>
      <c r="I2601" s="1">
        <v>8</v>
      </c>
      <c r="J2601" s="1">
        <v>230</v>
      </c>
      <c r="K2601" s="13">
        <v>4</v>
      </c>
    </row>
    <row r="2602" spans="4:11" x14ac:dyDescent="0.2">
      <c r="D2602" s="104"/>
      <c r="E2602" s="5" t="s">
        <v>42</v>
      </c>
      <c r="F2602" s="6"/>
      <c r="G2602" s="7">
        <v>258</v>
      </c>
      <c r="H2602" s="8">
        <v>48</v>
      </c>
      <c r="I2602" s="1">
        <v>11</v>
      </c>
      <c r="J2602" s="1">
        <v>195</v>
      </c>
      <c r="K2602" s="13">
        <v>4</v>
      </c>
    </row>
    <row r="2603" spans="4:11" x14ac:dyDescent="0.2">
      <c r="D2603" s="104"/>
      <c r="E2603" s="5" t="s">
        <v>43</v>
      </c>
      <c r="F2603" s="6"/>
      <c r="G2603" s="7">
        <v>258</v>
      </c>
      <c r="H2603" s="8">
        <v>39</v>
      </c>
      <c r="I2603" s="1">
        <v>17</v>
      </c>
      <c r="J2603" s="1">
        <v>197</v>
      </c>
      <c r="K2603" s="13">
        <v>5</v>
      </c>
    </row>
    <row r="2604" spans="4:11" x14ac:dyDescent="0.2">
      <c r="D2604" s="104"/>
      <c r="E2604" s="5" t="s">
        <v>44</v>
      </c>
      <c r="F2604" s="6"/>
      <c r="G2604" s="7">
        <v>336</v>
      </c>
      <c r="H2604" s="8">
        <v>57</v>
      </c>
      <c r="I2604" s="1">
        <v>19</v>
      </c>
      <c r="J2604" s="1">
        <v>258</v>
      </c>
      <c r="K2604" s="13">
        <v>2</v>
      </c>
    </row>
    <row r="2605" spans="4:11" x14ac:dyDescent="0.2">
      <c r="D2605" s="104"/>
      <c r="E2605" s="5" t="s">
        <v>45</v>
      </c>
      <c r="F2605" s="6"/>
      <c r="G2605" s="7">
        <v>259</v>
      </c>
      <c r="H2605" s="8">
        <v>37</v>
      </c>
      <c r="I2605" s="1">
        <v>23</v>
      </c>
      <c r="J2605" s="1">
        <v>198</v>
      </c>
      <c r="K2605" s="13">
        <v>1</v>
      </c>
    </row>
    <row r="2606" spans="4:11" x14ac:dyDescent="0.2">
      <c r="D2606" s="104"/>
      <c r="E2606" s="5" t="s">
        <v>46</v>
      </c>
      <c r="F2606" s="6"/>
      <c r="G2606" s="7">
        <v>171</v>
      </c>
      <c r="H2606" s="8">
        <v>26</v>
      </c>
      <c r="I2606" s="1">
        <v>16</v>
      </c>
      <c r="J2606" s="1">
        <v>126</v>
      </c>
      <c r="K2606" s="13">
        <v>3</v>
      </c>
    </row>
    <row r="2607" spans="4:11" x14ac:dyDescent="0.2">
      <c r="D2607" s="104"/>
      <c r="E2607" s="5" t="s">
        <v>47</v>
      </c>
      <c r="F2607" s="6"/>
      <c r="G2607" s="7">
        <v>158</v>
      </c>
      <c r="H2607" s="8">
        <v>24</v>
      </c>
      <c r="I2607" s="1">
        <v>14</v>
      </c>
      <c r="J2607" s="1">
        <v>120</v>
      </c>
      <c r="K2607" s="13">
        <v>0</v>
      </c>
    </row>
    <row r="2608" spans="4:11" x14ac:dyDescent="0.2">
      <c r="D2608" s="104"/>
      <c r="E2608" s="5" t="s">
        <v>48</v>
      </c>
      <c r="F2608" s="6"/>
      <c r="G2608" s="7">
        <v>62</v>
      </c>
      <c r="H2608" s="8">
        <v>2</v>
      </c>
      <c r="I2608" s="1">
        <v>6</v>
      </c>
      <c r="J2608" s="1">
        <v>54</v>
      </c>
      <c r="K2608" s="13">
        <v>0</v>
      </c>
    </row>
    <row r="2609" spans="4:11" x14ac:dyDescent="0.2">
      <c r="D2609" s="104"/>
      <c r="E2609" s="5" t="s">
        <v>49</v>
      </c>
      <c r="F2609" s="6"/>
      <c r="G2609" s="7">
        <v>13</v>
      </c>
      <c r="H2609" s="8">
        <v>0</v>
      </c>
      <c r="I2609" s="1">
        <v>1</v>
      </c>
      <c r="J2609" s="1">
        <v>12</v>
      </c>
      <c r="K2609" s="13">
        <v>0</v>
      </c>
    </row>
    <row r="2610" spans="4:11" x14ac:dyDescent="0.2">
      <c r="D2610" s="103" t="s">
        <v>50</v>
      </c>
      <c r="E2610" s="24" t="s">
        <v>35</v>
      </c>
      <c r="F2610" s="22"/>
      <c r="G2610" s="23">
        <v>174</v>
      </c>
      <c r="H2610" s="30">
        <v>4</v>
      </c>
      <c r="I2610" s="4">
        <v>0</v>
      </c>
      <c r="J2610" s="4">
        <v>170</v>
      </c>
      <c r="K2610" s="34">
        <v>0</v>
      </c>
    </row>
    <row r="2611" spans="4:11" x14ac:dyDescent="0.2">
      <c r="D2611" s="104"/>
      <c r="E2611" s="5" t="s">
        <v>36</v>
      </c>
      <c r="F2611" s="6"/>
      <c r="G2611" s="7">
        <v>233</v>
      </c>
      <c r="H2611" s="8">
        <v>11</v>
      </c>
      <c r="I2611" s="1">
        <v>0</v>
      </c>
      <c r="J2611" s="1">
        <v>219</v>
      </c>
      <c r="K2611" s="13">
        <v>3</v>
      </c>
    </row>
    <row r="2612" spans="4:11" x14ac:dyDescent="0.2">
      <c r="D2612" s="104"/>
      <c r="E2612" s="5" t="s">
        <v>37</v>
      </c>
      <c r="F2612" s="6"/>
      <c r="G2612" s="7">
        <v>199</v>
      </c>
      <c r="H2612" s="8">
        <v>15</v>
      </c>
      <c r="I2612" s="1">
        <v>1</v>
      </c>
      <c r="J2612" s="1">
        <v>181</v>
      </c>
      <c r="K2612" s="13">
        <v>2</v>
      </c>
    </row>
    <row r="2613" spans="4:11" x14ac:dyDescent="0.2">
      <c r="D2613" s="104"/>
      <c r="E2613" s="5" t="s">
        <v>38</v>
      </c>
      <c r="F2613" s="6"/>
      <c r="G2613" s="7">
        <v>319</v>
      </c>
      <c r="H2613" s="8">
        <v>23</v>
      </c>
      <c r="I2613" s="1">
        <v>7</v>
      </c>
      <c r="J2613" s="1">
        <v>287</v>
      </c>
      <c r="K2613" s="13">
        <v>2</v>
      </c>
    </row>
    <row r="2614" spans="4:11" x14ac:dyDescent="0.2">
      <c r="D2614" s="104"/>
      <c r="E2614" s="5" t="s">
        <v>39</v>
      </c>
      <c r="F2614" s="6"/>
      <c r="G2614" s="7">
        <v>269</v>
      </c>
      <c r="H2614" s="8">
        <v>28</v>
      </c>
      <c r="I2614" s="1">
        <v>5</v>
      </c>
      <c r="J2614" s="1">
        <v>234</v>
      </c>
      <c r="K2614" s="13">
        <v>2</v>
      </c>
    </row>
    <row r="2615" spans="4:11" x14ac:dyDescent="0.2">
      <c r="D2615" s="104"/>
      <c r="E2615" s="5" t="s">
        <v>40</v>
      </c>
      <c r="F2615" s="6"/>
      <c r="G2615" s="7">
        <v>348</v>
      </c>
      <c r="H2615" s="8">
        <v>29</v>
      </c>
      <c r="I2615" s="1">
        <v>9</v>
      </c>
      <c r="J2615" s="1">
        <v>308</v>
      </c>
      <c r="K2615" s="13">
        <v>2</v>
      </c>
    </row>
    <row r="2616" spans="4:11" x14ac:dyDescent="0.2">
      <c r="D2616" s="104"/>
      <c r="E2616" s="5" t="s">
        <v>41</v>
      </c>
      <c r="F2616" s="6"/>
      <c r="G2616" s="7">
        <v>282</v>
      </c>
      <c r="H2616" s="8">
        <v>17</v>
      </c>
      <c r="I2616" s="1">
        <v>11</v>
      </c>
      <c r="J2616" s="1">
        <v>254</v>
      </c>
      <c r="K2616" s="13">
        <v>0</v>
      </c>
    </row>
    <row r="2617" spans="4:11" x14ac:dyDescent="0.2">
      <c r="D2617" s="104"/>
      <c r="E2617" s="5" t="s">
        <v>42</v>
      </c>
      <c r="F2617" s="6"/>
      <c r="G2617" s="7">
        <v>242</v>
      </c>
      <c r="H2617" s="8">
        <v>29</v>
      </c>
      <c r="I2617" s="1">
        <v>9</v>
      </c>
      <c r="J2617" s="1">
        <v>203</v>
      </c>
      <c r="K2617" s="13">
        <v>1</v>
      </c>
    </row>
    <row r="2618" spans="4:11" x14ac:dyDescent="0.2">
      <c r="D2618" s="104"/>
      <c r="E2618" s="5" t="s">
        <v>43</v>
      </c>
      <c r="F2618" s="6"/>
      <c r="G2618" s="7">
        <v>263</v>
      </c>
      <c r="H2618" s="8">
        <v>29</v>
      </c>
      <c r="I2618" s="1">
        <v>11</v>
      </c>
      <c r="J2618" s="1">
        <v>222</v>
      </c>
      <c r="K2618" s="13">
        <v>1</v>
      </c>
    </row>
    <row r="2619" spans="4:11" x14ac:dyDescent="0.2">
      <c r="D2619" s="104"/>
      <c r="E2619" s="5" t="s">
        <v>44</v>
      </c>
      <c r="F2619" s="6"/>
      <c r="G2619" s="7">
        <v>364</v>
      </c>
      <c r="H2619" s="8">
        <v>37</v>
      </c>
      <c r="I2619" s="1">
        <v>27</v>
      </c>
      <c r="J2619" s="1">
        <v>298</v>
      </c>
      <c r="K2619" s="13">
        <v>2</v>
      </c>
    </row>
    <row r="2620" spans="4:11" x14ac:dyDescent="0.2">
      <c r="D2620" s="104"/>
      <c r="E2620" s="5" t="s">
        <v>45</v>
      </c>
      <c r="F2620" s="6"/>
      <c r="G2620" s="7">
        <v>324</v>
      </c>
      <c r="H2620" s="8">
        <v>37</v>
      </c>
      <c r="I2620" s="1">
        <v>25</v>
      </c>
      <c r="J2620" s="1">
        <v>260</v>
      </c>
      <c r="K2620" s="13">
        <v>2</v>
      </c>
    </row>
    <row r="2621" spans="4:11" x14ac:dyDescent="0.2">
      <c r="D2621" s="104"/>
      <c r="E2621" s="5" t="s">
        <v>46</v>
      </c>
      <c r="F2621" s="6"/>
      <c r="G2621" s="7">
        <v>192</v>
      </c>
      <c r="H2621" s="8">
        <v>15</v>
      </c>
      <c r="I2621" s="1">
        <v>4</v>
      </c>
      <c r="J2621" s="1">
        <v>173</v>
      </c>
      <c r="K2621" s="13">
        <v>0</v>
      </c>
    </row>
    <row r="2622" spans="4:11" x14ac:dyDescent="0.2">
      <c r="D2622" s="104"/>
      <c r="E2622" s="5" t="s">
        <v>47</v>
      </c>
      <c r="F2622" s="6"/>
      <c r="G2622" s="7">
        <v>288</v>
      </c>
      <c r="H2622" s="8">
        <v>16</v>
      </c>
      <c r="I2622" s="1">
        <v>19</v>
      </c>
      <c r="J2622" s="1">
        <v>253</v>
      </c>
      <c r="K2622" s="13">
        <v>0</v>
      </c>
    </row>
    <row r="2623" spans="4:11" x14ac:dyDescent="0.2">
      <c r="D2623" s="104"/>
      <c r="E2623" s="5" t="s">
        <v>48</v>
      </c>
      <c r="F2623" s="6"/>
      <c r="G2623" s="7">
        <v>114</v>
      </c>
      <c r="H2623" s="8">
        <v>6</v>
      </c>
      <c r="I2623" s="1">
        <v>13</v>
      </c>
      <c r="J2623" s="1">
        <v>94</v>
      </c>
      <c r="K2623" s="13">
        <v>1</v>
      </c>
    </row>
    <row r="2624" spans="4:11" x14ac:dyDescent="0.2">
      <c r="D2624" s="105"/>
      <c r="E2624" s="55" t="s">
        <v>49</v>
      </c>
      <c r="F2624" s="58"/>
      <c r="G2624" s="53">
        <v>30</v>
      </c>
      <c r="H2624" s="66">
        <v>1</v>
      </c>
      <c r="I2624" s="26">
        <v>1</v>
      </c>
      <c r="J2624" s="26">
        <v>28</v>
      </c>
      <c r="K2624" s="70">
        <v>0</v>
      </c>
    </row>
    <row r="2626" spans="2:16" x14ac:dyDescent="0.2">
      <c r="B2626" s="47" t="str">
        <f xml:space="preserve"> HYPERLINK("#'目次'!B64", "[58]")</f>
        <v>[58]</v>
      </c>
      <c r="C2626" s="31" t="s">
        <v>564</v>
      </c>
    </row>
    <row r="2627" spans="2:16" x14ac:dyDescent="0.2">
      <c r="C2627" s="89" t="s">
        <v>565</v>
      </c>
    </row>
    <row r="2629" spans="2:16" x14ac:dyDescent="0.2">
      <c r="C2629" s="31" t="s">
        <v>13</v>
      </c>
    </row>
    <row r="2630" spans="2:16" ht="24" x14ac:dyDescent="0.2">
      <c r="D2630" s="99"/>
      <c r="E2630" s="100"/>
      <c r="F2630" s="100"/>
      <c r="G2630" s="41" t="s">
        <v>14</v>
      </c>
      <c r="H2630" s="42" t="s">
        <v>475</v>
      </c>
      <c r="I2630" s="16" t="s">
        <v>476</v>
      </c>
      <c r="J2630" s="16" t="s">
        <v>477</v>
      </c>
      <c r="K2630" s="16" t="s">
        <v>566</v>
      </c>
      <c r="L2630" s="16" t="s">
        <v>567</v>
      </c>
      <c r="M2630" s="16" t="s">
        <v>485</v>
      </c>
      <c r="N2630" s="16" t="s">
        <v>24</v>
      </c>
      <c r="O2630" s="16" t="s">
        <v>67</v>
      </c>
      <c r="P2630" s="46" t="s">
        <v>68</v>
      </c>
    </row>
    <row r="2631" spans="2:16" x14ac:dyDescent="0.2">
      <c r="D2631" s="101"/>
      <c r="E2631" s="102"/>
      <c r="F2631" s="102"/>
      <c r="G2631" s="44"/>
      <c r="H2631" s="48"/>
      <c r="I2631" s="17"/>
      <c r="J2631" s="17"/>
      <c r="K2631" s="17"/>
      <c r="L2631" s="17"/>
      <c r="M2631" s="17"/>
      <c r="N2631" s="17"/>
      <c r="O2631" s="17"/>
      <c r="P2631" s="43"/>
    </row>
    <row r="2632" spans="2:16" x14ac:dyDescent="0.2">
      <c r="D2632" s="52"/>
      <c r="E2632" s="59" t="s">
        <v>14</v>
      </c>
      <c r="F2632" s="54"/>
      <c r="G2632" s="45">
        <v>707</v>
      </c>
      <c r="H2632" s="20">
        <v>250</v>
      </c>
      <c r="I2632" s="20">
        <v>145</v>
      </c>
      <c r="J2632" s="20">
        <v>85</v>
      </c>
      <c r="K2632" s="20">
        <v>71</v>
      </c>
      <c r="L2632" s="20">
        <v>50</v>
      </c>
      <c r="M2632" s="20">
        <v>9</v>
      </c>
      <c r="N2632" s="20">
        <v>97</v>
      </c>
      <c r="O2632" s="25">
        <v>2.7065573770490001</v>
      </c>
      <c r="P2632" s="63">
        <v>2.5781152635760001</v>
      </c>
    </row>
    <row r="2633" spans="2:16" x14ac:dyDescent="0.2">
      <c r="D2633" s="103" t="s">
        <v>25</v>
      </c>
      <c r="E2633" s="24" t="s">
        <v>26</v>
      </c>
      <c r="F2633" s="22"/>
      <c r="G2633" s="23">
        <v>101</v>
      </c>
      <c r="H2633" s="30">
        <v>36</v>
      </c>
      <c r="I2633" s="4">
        <v>23</v>
      </c>
      <c r="J2633" s="4">
        <v>13</v>
      </c>
      <c r="K2633" s="4">
        <v>14</v>
      </c>
      <c r="L2633" s="4">
        <v>6</v>
      </c>
      <c r="M2633" s="4">
        <v>0</v>
      </c>
      <c r="N2633" s="4">
        <v>9</v>
      </c>
      <c r="O2633" s="19">
        <v>2.5434782608700002</v>
      </c>
      <c r="P2633" s="51">
        <v>1.9968074708429999</v>
      </c>
    </row>
    <row r="2634" spans="2:16" x14ac:dyDescent="0.2">
      <c r="D2634" s="104"/>
      <c r="E2634" s="5" t="s">
        <v>27</v>
      </c>
      <c r="F2634" s="6"/>
      <c r="G2634" s="7">
        <v>113</v>
      </c>
      <c r="H2634" s="8">
        <v>47</v>
      </c>
      <c r="I2634" s="1">
        <v>25</v>
      </c>
      <c r="J2634" s="1">
        <v>14</v>
      </c>
      <c r="K2634" s="1">
        <v>7</v>
      </c>
      <c r="L2634" s="1">
        <v>5</v>
      </c>
      <c r="M2634" s="1">
        <v>0</v>
      </c>
      <c r="N2634" s="1">
        <v>15</v>
      </c>
      <c r="O2634" s="14">
        <v>2.1632653061220002</v>
      </c>
      <c r="P2634" s="29">
        <v>1.8221644314729999</v>
      </c>
    </row>
    <row r="2635" spans="2:16" x14ac:dyDescent="0.2">
      <c r="D2635" s="104"/>
      <c r="E2635" s="5" t="s">
        <v>28</v>
      </c>
      <c r="F2635" s="6"/>
      <c r="G2635" s="7">
        <v>101</v>
      </c>
      <c r="H2635" s="8">
        <v>40</v>
      </c>
      <c r="I2635" s="1">
        <v>20</v>
      </c>
      <c r="J2635" s="1">
        <v>7</v>
      </c>
      <c r="K2635" s="1">
        <v>13</v>
      </c>
      <c r="L2635" s="1">
        <v>6</v>
      </c>
      <c r="M2635" s="1">
        <v>0</v>
      </c>
      <c r="N2635" s="1">
        <v>15</v>
      </c>
      <c r="O2635" s="14">
        <v>2.4534883720930001</v>
      </c>
      <c r="P2635" s="29">
        <v>2.0778845276700002</v>
      </c>
    </row>
    <row r="2636" spans="2:16" x14ac:dyDescent="0.2">
      <c r="D2636" s="104"/>
      <c r="E2636" s="5" t="s">
        <v>29</v>
      </c>
      <c r="F2636" s="6"/>
      <c r="G2636" s="7">
        <v>86</v>
      </c>
      <c r="H2636" s="8">
        <v>34</v>
      </c>
      <c r="I2636" s="1">
        <v>21</v>
      </c>
      <c r="J2636" s="1">
        <v>6</v>
      </c>
      <c r="K2636" s="1">
        <v>4</v>
      </c>
      <c r="L2636" s="1">
        <v>4</v>
      </c>
      <c r="M2636" s="1">
        <v>1</v>
      </c>
      <c r="N2636" s="1">
        <v>16</v>
      </c>
      <c r="O2636" s="14">
        <v>2.1714285714289998</v>
      </c>
      <c r="P2636" s="29">
        <v>1.941806438577</v>
      </c>
    </row>
    <row r="2637" spans="2:16" x14ac:dyDescent="0.2">
      <c r="D2637" s="104"/>
      <c r="E2637" s="5" t="s">
        <v>30</v>
      </c>
      <c r="F2637" s="6"/>
      <c r="G2637" s="7">
        <v>81</v>
      </c>
      <c r="H2637" s="8">
        <v>23</v>
      </c>
      <c r="I2637" s="1">
        <v>14</v>
      </c>
      <c r="J2637" s="1">
        <v>15</v>
      </c>
      <c r="K2637" s="1">
        <v>7</v>
      </c>
      <c r="L2637" s="1">
        <v>9</v>
      </c>
      <c r="M2637" s="1">
        <v>1</v>
      </c>
      <c r="N2637" s="1">
        <v>12</v>
      </c>
      <c r="O2637" s="14">
        <v>3.1159420289859998</v>
      </c>
      <c r="P2637" s="29">
        <v>2.7215523696939998</v>
      </c>
    </row>
    <row r="2638" spans="2:16" x14ac:dyDescent="0.2">
      <c r="D2638" s="104"/>
      <c r="E2638" s="5" t="s">
        <v>31</v>
      </c>
      <c r="F2638" s="6"/>
      <c r="G2638" s="7">
        <v>94</v>
      </c>
      <c r="H2638" s="8">
        <v>30</v>
      </c>
      <c r="I2638" s="1">
        <v>15</v>
      </c>
      <c r="J2638" s="1">
        <v>10</v>
      </c>
      <c r="K2638" s="1">
        <v>15</v>
      </c>
      <c r="L2638" s="1">
        <v>9</v>
      </c>
      <c r="M2638" s="1">
        <v>2</v>
      </c>
      <c r="N2638" s="1">
        <v>13</v>
      </c>
      <c r="O2638" s="14">
        <v>3.2839506172839998</v>
      </c>
      <c r="P2638" s="29">
        <v>3.482707077857</v>
      </c>
    </row>
    <row r="2639" spans="2:16" x14ac:dyDescent="0.2">
      <c r="D2639" s="104"/>
      <c r="E2639" s="5" t="s">
        <v>32</v>
      </c>
      <c r="F2639" s="6"/>
      <c r="G2639" s="7">
        <v>58</v>
      </c>
      <c r="H2639" s="8">
        <v>21</v>
      </c>
      <c r="I2639" s="1">
        <v>11</v>
      </c>
      <c r="J2639" s="1">
        <v>6</v>
      </c>
      <c r="K2639" s="1">
        <v>6</v>
      </c>
      <c r="L2639" s="1">
        <v>8</v>
      </c>
      <c r="M2639" s="1">
        <v>3</v>
      </c>
      <c r="N2639" s="1">
        <v>3</v>
      </c>
      <c r="O2639" s="14">
        <v>3.4909090909090001</v>
      </c>
      <c r="P2639" s="29">
        <v>3.4529182770659999</v>
      </c>
    </row>
    <row r="2640" spans="2:16" x14ac:dyDescent="0.2">
      <c r="D2640" s="104"/>
      <c r="E2640" s="5" t="s">
        <v>33</v>
      </c>
      <c r="F2640" s="6"/>
      <c r="G2640" s="7">
        <v>34</v>
      </c>
      <c r="H2640" s="8">
        <v>6</v>
      </c>
      <c r="I2640" s="1">
        <v>11</v>
      </c>
      <c r="J2640" s="1">
        <v>6</v>
      </c>
      <c r="K2640" s="1">
        <v>3</v>
      </c>
      <c r="L2640" s="1">
        <v>1</v>
      </c>
      <c r="M2640" s="1">
        <v>2</v>
      </c>
      <c r="N2640" s="1">
        <v>5</v>
      </c>
      <c r="O2640" s="14">
        <v>3.3103448275859999</v>
      </c>
      <c r="P2640" s="29">
        <v>3.281121005618</v>
      </c>
    </row>
    <row r="2641" spans="4:16" x14ac:dyDescent="0.2">
      <c r="D2641" s="103" t="s">
        <v>34</v>
      </c>
      <c r="E2641" s="24" t="s">
        <v>35</v>
      </c>
      <c r="F2641" s="22"/>
      <c r="G2641" s="23">
        <v>6</v>
      </c>
      <c r="H2641" s="30">
        <v>3</v>
      </c>
      <c r="I2641" s="4">
        <v>2</v>
      </c>
      <c r="J2641" s="4">
        <v>0</v>
      </c>
      <c r="K2641" s="4">
        <v>0</v>
      </c>
      <c r="L2641" s="4">
        <v>0</v>
      </c>
      <c r="M2641" s="4">
        <v>1</v>
      </c>
      <c r="N2641" s="4">
        <v>0</v>
      </c>
      <c r="O2641" s="19">
        <v>3.666666666667</v>
      </c>
      <c r="P2641" s="51">
        <v>5.0881125074910001</v>
      </c>
    </row>
    <row r="2642" spans="4:16" x14ac:dyDescent="0.2">
      <c r="D2642" s="104"/>
      <c r="E2642" s="5" t="s">
        <v>36</v>
      </c>
      <c r="F2642" s="6"/>
      <c r="G2642" s="7">
        <v>16</v>
      </c>
      <c r="H2642" s="8">
        <v>5</v>
      </c>
      <c r="I2642" s="1">
        <v>7</v>
      </c>
      <c r="J2642" s="1">
        <v>0</v>
      </c>
      <c r="K2642" s="1">
        <v>1</v>
      </c>
      <c r="L2642" s="1">
        <v>0</v>
      </c>
      <c r="M2642" s="1">
        <v>0</v>
      </c>
      <c r="N2642" s="1">
        <v>3</v>
      </c>
      <c r="O2642" s="14">
        <v>1.8461538461539999</v>
      </c>
      <c r="P2642" s="29">
        <v>1.026281851087</v>
      </c>
    </row>
    <row r="2643" spans="4:16" x14ac:dyDescent="0.2">
      <c r="D2643" s="104"/>
      <c r="E2643" s="5" t="s">
        <v>37</v>
      </c>
      <c r="F2643" s="6"/>
      <c r="G2643" s="7">
        <v>23</v>
      </c>
      <c r="H2643" s="8">
        <v>8</v>
      </c>
      <c r="I2643" s="1">
        <v>2</v>
      </c>
      <c r="J2643" s="1">
        <v>3</v>
      </c>
      <c r="K2643" s="1">
        <v>3</v>
      </c>
      <c r="L2643" s="1">
        <v>2</v>
      </c>
      <c r="M2643" s="1">
        <v>0</v>
      </c>
      <c r="N2643" s="1">
        <v>5</v>
      </c>
      <c r="O2643" s="14">
        <v>2.7777777777780002</v>
      </c>
      <c r="P2643" s="29">
        <v>2.3227272178190002</v>
      </c>
    </row>
    <row r="2644" spans="4:16" x14ac:dyDescent="0.2">
      <c r="D2644" s="104"/>
      <c r="E2644" s="5" t="s">
        <v>38</v>
      </c>
      <c r="F2644" s="6"/>
      <c r="G2644" s="7">
        <v>40</v>
      </c>
      <c r="H2644" s="8">
        <v>18</v>
      </c>
      <c r="I2644" s="1">
        <v>6</v>
      </c>
      <c r="J2644" s="1">
        <v>7</v>
      </c>
      <c r="K2644" s="1">
        <v>2</v>
      </c>
      <c r="L2644" s="1">
        <v>3</v>
      </c>
      <c r="M2644" s="1">
        <v>1</v>
      </c>
      <c r="N2644" s="1">
        <v>3</v>
      </c>
      <c r="O2644" s="14">
        <v>2.7297297297299998</v>
      </c>
      <c r="P2644" s="29">
        <v>3.3823760131779999</v>
      </c>
    </row>
    <row r="2645" spans="4:16" x14ac:dyDescent="0.2">
      <c r="D2645" s="104"/>
      <c r="E2645" s="5" t="s">
        <v>39</v>
      </c>
      <c r="F2645" s="6"/>
      <c r="G2645" s="7">
        <v>37</v>
      </c>
      <c r="H2645" s="8">
        <v>12</v>
      </c>
      <c r="I2645" s="1">
        <v>7</v>
      </c>
      <c r="J2645" s="1">
        <v>6</v>
      </c>
      <c r="K2645" s="1">
        <v>3</v>
      </c>
      <c r="L2645" s="1">
        <v>7</v>
      </c>
      <c r="M2645" s="1">
        <v>1</v>
      </c>
      <c r="N2645" s="1">
        <v>1</v>
      </c>
      <c r="O2645" s="14">
        <v>3.5555555555559999</v>
      </c>
      <c r="P2645" s="29">
        <v>3.3370349817070002</v>
      </c>
    </row>
    <row r="2646" spans="4:16" x14ac:dyDescent="0.2">
      <c r="D2646" s="104"/>
      <c r="E2646" s="5" t="s">
        <v>40</v>
      </c>
      <c r="F2646" s="6"/>
      <c r="G2646" s="7">
        <v>37</v>
      </c>
      <c r="H2646" s="8">
        <v>12</v>
      </c>
      <c r="I2646" s="1">
        <v>10</v>
      </c>
      <c r="J2646" s="1">
        <v>6</v>
      </c>
      <c r="K2646" s="1">
        <v>4</v>
      </c>
      <c r="L2646" s="1">
        <v>2</v>
      </c>
      <c r="M2646" s="1">
        <v>0</v>
      </c>
      <c r="N2646" s="1">
        <v>3</v>
      </c>
      <c r="O2646" s="14">
        <v>2.5294117647059999</v>
      </c>
      <c r="P2646" s="29">
        <v>1.9887225299269999</v>
      </c>
    </row>
    <row r="2647" spans="4:16" x14ac:dyDescent="0.2">
      <c r="D2647" s="104"/>
      <c r="E2647" s="5" t="s">
        <v>41</v>
      </c>
      <c r="F2647" s="6"/>
      <c r="G2647" s="7">
        <v>18</v>
      </c>
      <c r="H2647" s="8">
        <v>7</v>
      </c>
      <c r="I2647" s="1">
        <v>3</v>
      </c>
      <c r="J2647" s="1">
        <v>3</v>
      </c>
      <c r="K2647" s="1">
        <v>4</v>
      </c>
      <c r="L2647" s="1">
        <v>0</v>
      </c>
      <c r="M2647" s="1">
        <v>0</v>
      </c>
      <c r="N2647" s="1">
        <v>1</v>
      </c>
      <c r="O2647" s="14">
        <v>2.2941176470590001</v>
      </c>
      <c r="P2647" s="29">
        <v>1.3179621472</v>
      </c>
    </row>
    <row r="2648" spans="4:16" x14ac:dyDescent="0.2">
      <c r="D2648" s="104"/>
      <c r="E2648" s="5" t="s">
        <v>42</v>
      </c>
      <c r="F2648" s="6"/>
      <c r="G2648" s="7">
        <v>48</v>
      </c>
      <c r="H2648" s="8">
        <v>17</v>
      </c>
      <c r="I2648" s="1">
        <v>6</v>
      </c>
      <c r="J2648" s="1">
        <v>8</v>
      </c>
      <c r="K2648" s="1">
        <v>6</v>
      </c>
      <c r="L2648" s="1">
        <v>3</v>
      </c>
      <c r="M2648" s="1">
        <v>0</v>
      </c>
      <c r="N2648" s="1">
        <v>8</v>
      </c>
      <c r="O2648" s="14">
        <v>2.5</v>
      </c>
      <c r="P2648" s="29">
        <v>1.870828693387</v>
      </c>
    </row>
    <row r="2649" spans="4:16" x14ac:dyDescent="0.2">
      <c r="D2649" s="104"/>
      <c r="E2649" s="5" t="s">
        <v>43</v>
      </c>
      <c r="F2649" s="6"/>
      <c r="G2649" s="7">
        <v>39</v>
      </c>
      <c r="H2649" s="8">
        <v>14</v>
      </c>
      <c r="I2649" s="1">
        <v>12</v>
      </c>
      <c r="J2649" s="1">
        <v>4</v>
      </c>
      <c r="K2649" s="1">
        <v>3</v>
      </c>
      <c r="L2649" s="1">
        <v>3</v>
      </c>
      <c r="M2649" s="1">
        <v>0</v>
      </c>
      <c r="N2649" s="1">
        <v>3</v>
      </c>
      <c r="O2649" s="14">
        <v>2.4722222222219998</v>
      </c>
      <c r="P2649" s="29">
        <v>2.0613656626279999</v>
      </c>
    </row>
    <row r="2650" spans="4:16" x14ac:dyDescent="0.2">
      <c r="D2650" s="104"/>
      <c r="E2650" s="5" t="s">
        <v>44</v>
      </c>
      <c r="F2650" s="6"/>
      <c r="G2650" s="7">
        <v>57</v>
      </c>
      <c r="H2650" s="8">
        <v>12</v>
      </c>
      <c r="I2650" s="1">
        <v>11</v>
      </c>
      <c r="J2650" s="1">
        <v>6</v>
      </c>
      <c r="K2650" s="1">
        <v>8</v>
      </c>
      <c r="L2650" s="1">
        <v>7</v>
      </c>
      <c r="M2650" s="1">
        <v>3</v>
      </c>
      <c r="N2650" s="1">
        <v>10</v>
      </c>
      <c r="O2650" s="14">
        <v>4.212765957447</v>
      </c>
      <c r="P2650" s="29">
        <v>4.1150278312069997</v>
      </c>
    </row>
    <row r="2651" spans="4:16" x14ac:dyDescent="0.2">
      <c r="D2651" s="104"/>
      <c r="E2651" s="5" t="s">
        <v>45</v>
      </c>
      <c r="F2651" s="6"/>
      <c r="G2651" s="7">
        <v>37</v>
      </c>
      <c r="H2651" s="8">
        <v>9</v>
      </c>
      <c r="I2651" s="1">
        <v>10</v>
      </c>
      <c r="J2651" s="1">
        <v>1</v>
      </c>
      <c r="K2651" s="1">
        <v>3</v>
      </c>
      <c r="L2651" s="1">
        <v>3</v>
      </c>
      <c r="M2651" s="1">
        <v>1</v>
      </c>
      <c r="N2651" s="1">
        <v>10</v>
      </c>
      <c r="O2651" s="14">
        <v>2.9259259259260002</v>
      </c>
      <c r="P2651" s="29">
        <v>2.6794958885460001</v>
      </c>
    </row>
    <row r="2652" spans="4:16" x14ac:dyDescent="0.2">
      <c r="D2652" s="104"/>
      <c r="E2652" s="5" t="s">
        <v>46</v>
      </c>
      <c r="F2652" s="6"/>
      <c r="G2652" s="7">
        <v>26</v>
      </c>
      <c r="H2652" s="8">
        <v>7</v>
      </c>
      <c r="I2652" s="1">
        <v>6</v>
      </c>
      <c r="J2652" s="1">
        <v>4</v>
      </c>
      <c r="K2652" s="1">
        <v>6</v>
      </c>
      <c r="L2652" s="1">
        <v>0</v>
      </c>
      <c r="M2652" s="1">
        <v>0</v>
      </c>
      <c r="N2652" s="1">
        <v>3</v>
      </c>
      <c r="O2652" s="14">
        <v>2.6521739130430002</v>
      </c>
      <c r="P2652" s="29">
        <v>1.5494373635830001</v>
      </c>
    </row>
    <row r="2653" spans="4:16" x14ac:dyDescent="0.2">
      <c r="D2653" s="104"/>
      <c r="E2653" s="5" t="s">
        <v>47</v>
      </c>
      <c r="F2653" s="6"/>
      <c r="G2653" s="7">
        <v>24</v>
      </c>
      <c r="H2653" s="8">
        <v>9</v>
      </c>
      <c r="I2653" s="1">
        <v>4</v>
      </c>
      <c r="J2653" s="1">
        <v>2</v>
      </c>
      <c r="K2653" s="1">
        <v>0</v>
      </c>
      <c r="L2653" s="1">
        <v>4</v>
      </c>
      <c r="M2653" s="1">
        <v>0</v>
      </c>
      <c r="N2653" s="1">
        <v>5</v>
      </c>
      <c r="O2653" s="14">
        <v>3.1052631578950001</v>
      </c>
      <c r="P2653" s="29">
        <v>3.143828320646</v>
      </c>
    </row>
    <row r="2654" spans="4:16" x14ac:dyDescent="0.2">
      <c r="D2654" s="104"/>
      <c r="E2654" s="5" t="s">
        <v>48</v>
      </c>
      <c r="F2654" s="6"/>
      <c r="G2654" s="7">
        <v>2</v>
      </c>
      <c r="H2654" s="8">
        <v>1</v>
      </c>
      <c r="I2654" s="1">
        <v>1</v>
      </c>
      <c r="J2654" s="1">
        <v>0</v>
      </c>
      <c r="K2654" s="1">
        <v>0</v>
      </c>
      <c r="L2654" s="1">
        <v>0</v>
      </c>
      <c r="M2654" s="1">
        <v>0</v>
      </c>
      <c r="N2654" s="1">
        <v>0</v>
      </c>
      <c r="O2654" s="14">
        <v>1.5</v>
      </c>
      <c r="P2654" s="29">
        <v>0.5</v>
      </c>
    </row>
    <row r="2655" spans="4:16" x14ac:dyDescent="0.2">
      <c r="D2655" s="104"/>
      <c r="E2655" s="5" t="s">
        <v>49</v>
      </c>
      <c r="F2655" s="6"/>
      <c r="G2655" s="7">
        <v>0</v>
      </c>
      <c r="H2655" s="8">
        <v>0</v>
      </c>
      <c r="I2655" s="1">
        <v>0</v>
      </c>
      <c r="J2655" s="1">
        <v>0</v>
      </c>
      <c r="K2655" s="1">
        <v>0</v>
      </c>
      <c r="L2655" s="1">
        <v>0</v>
      </c>
      <c r="M2655" s="1">
        <v>0</v>
      </c>
      <c r="N2655" s="1">
        <v>0</v>
      </c>
      <c r="O2655" s="18">
        <v>0</v>
      </c>
      <c r="P2655" s="32">
        <v>0</v>
      </c>
    </row>
    <row r="2656" spans="4:16" x14ac:dyDescent="0.2">
      <c r="D2656" s="103" t="s">
        <v>50</v>
      </c>
      <c r="E2656" s="24" t="s">
        <v>35</v>
      </c>
      <c r="F2656" s="22"/>
      <c r="G2656" s="23">
        <v>4</v>
      </c>
      <c r="H2656" s="30">
        <v>3</v>
      </c>
      <c r="I2656" s="4">
        <v>1</v>
      </c>
      <c r="J2656" s="4">
        <v>0</v>
      </c>
      <c r="K2656" s="4">
        <v>0</v>
      </c>
      <c r="L2656" s="4">
        <v>0</v>
      </c>
      <c r="M2656" s="4">
        <v>0</v>
      </c>
      <c r="N2656" s="4">
        <v>0</v>
      </c>
      <c r="O2656" s="19">
        <v>1.25</v>
      </c>
      <c r="P2656" s="51">
        <v>0.43301270189199997</v>
      </c>
    </row>
    <row r="2657" spans="2:16" x14ac:dyDescent="0.2">
      <c r="D2657" s="104"/>
      <c r="E2657" s="5" t="s">
        <v>36</v>
      </c>
      <c r="F2657" s="6"/>
      <c r="G2657" s="7">
        <v>11</v>
      </c>
      <c r="H2657" s="8">
        <v>5</v>
      </c>
      <c r="I2657" s="1">
        <v>1</v>
      </c>
      <c r="J2657" s="1">
        <v>3</v>
      </c>
      <c r="K2657" s="1">
        <v>1</v>
      </c>
      <c r="L2657" s="1">
        <v>0</v>
      </c>
      <c r="M2657" s="1">
        <v>0</v>
      </c>
      <c r="N2657" s="1">
        <v>1</v>
      </c>
      <c r="O2657" s="14">
        <v>2.1</v>
      </c>
      <c r="P2657" s="29">
        <v>1.3</v>
      </c>
    </row>
    <row r="2658" spans="2:16" x14ac:dyDescent="0.2">
      <c r="D2658" s="104"/>
      <c r="E2658" s="5" t="s">
        <v>37</v>
      </c>
      <c r="F2658" s="6"/>
      <c r="G2658" s="7">
        <v>15</v>
      </c>
      <c r="H2658" s="8">
        <v>8</v>
      </c>
      <c r="I2658" s="1">
        <v>0</v>
      </c>
      <c r="J2658" s="1">
        <v>0</v>
      </c>
      <c r="K2658" s="1">
        <v>4</v>
      </c>
      <c r="L2658" s="1">
        <v>2</v>
      </c>
      <c r="M2658" s="1">
        <v>0</v>
      </c>
      <c r="N2658" s="1">
        <v>1</v>
      </c>
      <c r="O2658" s="14">
        <v>3.0714285714290002</v>
      </c>
      <c r="P2658" s="29">
        <v>2.8401279074389998</v>
      </c>
    </row>
    <row r="2659" spans="2:16" x14ac:dyDescent="0.2">
      <c r="D2659" s="104"/>
      <c r="E2659" s="5" t="s">
        <v>38</v>
      </c>
      <c r="F2659" s="6"/>
      <c r="G2659" s="7">
        <v>23</v>
      </c>
      <c r="H2659" s="8">
        <v>6</v>
      </c>
      <c r="I2659" s="1">
        <v>7</v>
      </c>
      <c r="J2659" s="1">
        <v>4</v>
      </c>
      <c r="K2659" s="1">
        <v>3</v>
      </c>
      <c r="L2659" s="1">
        <v>0</v>
      </c>
      <c r="M2659" s="1">
        <v>0</v>
      </c>
      <c r="N2659" s="1">
        <v>3</v>
      </c>
      <c r="O2659" s="14">
        <v>2.2000000000000002</v>
      </c>
      <c r="P2659" s="29">
        <v>1.029563014099</v>
      </c>
    </row>
    <row r="2660" spans="2:16" x14ac:dyDescent="0.2">
      <c r="D2660" s="104"/>
      <c r="E2660" s="5" t="s">
        <v>39</v>
      </c>
      <c r="F2660" s="6"/>
      <c r="G2660" s="7">
        <v>28</v>
      </c>
      <c r="H2660" s="8">
        <v>9</v>
      </c>
      <c r="I2660" s="1">
        <v>3</v>
      </c>
      <c r="J2660" s="1">
        <v>3</v>
      </c>
      <c r="K2660" s="1">
        <v>3</v>
      </c>
      <c r="L2660" s="1">
        <v>2</v>
      </c>
      <c r="M2660" s="1">
        <v>1</v>
      </c>
      <c r="N2660" s="1">
        <v>7</v>
      </c>
      <c r="O2660" s="14">
        <v>3.0952380952379999</v>
      </c>
      <c r="P2660" s="29">
        <v>2.8934204820880001</v>
      </c>
    </row>
    <row r="2661" spans="2:16" x14ac:dyDescent="0.2">
      <c r="D2661" s="104"/>
      <c r="E2661" s="5" t="s">
        <v>40</v>
      </c>
      <c r="F2661" s="6"/>
      <c r="G2661" s="7">
        <v>29</v>
      </c>
      <c r="H2661" s="8">
        <v>11</v>
      </c>
      <c r="I2661" s="1">
        <v>8</v>
      </c>
      <c r="J2661" s="1">
        <v>2</v>
      </c>
      <c r="K2661" s="1">
        <v>3</v>
      </c>
      <c r="L2661" s="1">
        <v>1</v>
      </c>
      <c r="M2661" s="1">
        <v>0</v>
      </c>
      <c r="N2661" s="1">
        <v>4</v>
      </c>
      <c r="O2661" s="14">
        <v>2.04</v>
      </c>
      <c r="P2661" s="29">
        <v>1.28</v>
      </c>
    </row>
    <row r="2662" spans="2:16" x14ac:dyDescent="0.2">
      <c r="D2662" s="104"/>
      <c r="E2662" s="5" t="s">
        <v>41</v>
      </c>
      <c r="F2662" s="6"/>
      <c r="G2662" s="7">
        <v>17</v>
      </c>
      <c r="H2662" s="8">
        <v>8</v>
      </c>
      <c r="I2662" s="1">
        <v>4</v>
      </c>
      <c r="J2662" s="1">
        <v>2</v>
      </c>
      <c r="K2662" s="1">
        <v>0</v>
      </c>
      <c r="L2662" s="1">
        <v>1</v>
      </c>
      <c r="M2662" s="1">
        <v>0</v>
      </c>
      <c r="N2662" s="1">
        <v>2</v>
      </c>
      <c r="O2662" s="14">
        <v>2</v>
      </c>
      <c r="P2662" s="29">
        <v>1.7511900715419999</v>
      </c>
    </row>
    <row r="2663" spans="2:16" x14ac:dyDescent="0.2">
      <c r="D2663" s="104"/>
      <c r="E2663" s="5" t="s">
        <v>42</v>
      </c>
      <c r="F2663" s="6"/>
      <c r="G2663" s="7">
        <v>29</v>
      </c>
      <c r="H2663" s="8">
        <v>11</v>
      </c>
      <c r="I2663" s="1">
        <v>3</v>
      </c>
      <c r="J2663" s="1">
        <v>4</v>
      </c>
      <c r="K2663" s="1">
        <v>1</v>
      </c>
      <c r="L2663" s="1">
        <v>2</v>
      </c>
      <c r="M2663" s="1">
        <v>0</v>
      </c>
      <c r="N2663" s="1">
        <v>8</v>
      </c>
      <c r="O2663" s="14">
        <v>2.4761904761900002</v>
      </c>
      <c r="P2663" s="29">
        <v>2.382856381561</v>
      </c>
    </row>
    <row r="2664" spans="2:16" x14ac:dyDescent="0.2">
      <c r="D2664" s="104"/>
      <c r="E2664" s="5" t="s">
        <v>43</v>
      </c>
      <c r="F2664" s="6"/>
      <c r="G2664" s="7">
        <v>29</v>
      </c>
      <c r="H2664" s="8">
        <v>5</v>
      </c>
      <c r="I2664" s="1">
        <v>7</v>
      </c>
      <c r="J2664" s="1">
        <v>4</v>
      </c>
      <c r="K2664" s="1">
        <v>5</v>
      </c>
      <c r="L2664" s="1">
        <v>4</v>
      </c>
      <c r="M2664" s="1">
        <v>0</v>
      </c>
      <c r="N2664" s="1">
        <v>4</v>
      </c>
      <c r="O2664" s="14">
        <v>3.52</v>
      </c>
      <c r="P2664" s="29">
        <v>2.64</v>
      </c>
    </row>
    <row r="2665" spans="2:16" x14ac:dyDescent="0.2">
      <c r="D2665" s="104"/>
      <c r="E2665" s="5" t="s">
        <v>44</v>
      </c>
      <c r="F2665" s="6"/>
      <c r="G2665" s="7">
        <v>37</v>
      </c>
      <c r="H2665" s="8">
        <v>12</v>
      </c>
      <c r="I2665" s="1">
        <v>11</v>
      </c>
      <c r="J2665" s="1">
        <v>5</v>
      </c>
      <c r="K2665" s="1">
        <v>3</v>
      </c>
      <c r="L2665" s="1">
        <v>2</v>
      </c>
      <c r="M2665" s="1">
        <v>0</v>
      </c>
      <c r="N2665" s="1">
        <v>4</v>
      </c>
      <c r="O2665" s="14">
        <v>2.3030303030299999</v>
      </c>
      <c r="P2665" s="29">
        <v>1.487011411683</v>
      </c>
    </row>
    <row r="2666" spans="2:16" x14ac:dyDescent="0.2">
      <c r="D2666" s="104"/>
      <c r="E2666" s="5" t="s">
        <v>45</v>
      </c>
      <c r="F2666" s="6"/>
      <c r="G2666" s="7">
        <v>37</v>
      </c>
      <c r="H2666" s="8">
        <v>12</v>
      </c>
      <c r="I2666" s="1">
        <v>10</v>
      </c>
      <c r="J2666" s="1">
        <v>6</v>
      </c>
      <c r="K2666" s="1">
        <v>4</v>
      </c>
      <c r="L2666" s="1">
        <v>2</v>
      </c>
      <c r="M2666" s="1">
        <v>1</v>
      </c>
      <c r="N2666" s="1">
        <v>2</v>
      </c>
      <c r="O2666" s="14">
        <v>2.6857142857139999</v>
      </c>
      <c r="P2666" s="29">
        <v>2.2899959896589999</v>
      </c>
    </row>
    <row r="2667" spans="2:16" x14ac:dyDescent="0.2">
      <c r="D2667" s="104"/>
      <c r="E2667" s="5" t="s">
        <v>46</v>
      </c>
      <c r="F2667" s="6"/>
      <c r="G2667" s="7">
        <v>15</v>
      </c>
      <c r="H2667" s="8">
        <v>9</v>
      </c>
      <c r="I2667" s="1">
        <v>1</v>
      </c>
      <c r="J2667" s="1">
        <v>2</v>
      </c>
      <c r="K2667" s="1">
        <v>0</v>
      </c>
      <c r="L2667" s="1">
        <v>0</v>
      </c>
      <c r="M2667" s="1">
        <v>0</v>
      </c>
      <c r="N2667" s="1">
        <v>3</v>
      </c>
      <c r="O2667" s="14">
        <v>1.416666666667</v>
      </c>
      <c r="P2667" s="29">
        <v>0.75920279826199999</v>
      </c>
    </row>
    <row r="2668" spans="2:16" x14ac:dyDescent="0.2">
      <c r="D2668" s="104"/>
      <c r="E2668" s="5" t="s">
        <v>47</v>
      </c>
      <c r="F2668" s="6"/>
      <c r="G2668" s="7">
        <v>16</v>
      </c>
      <c r="H2668" s="8">
        <v>11</v>
      </c>
      <c r="I2668" s="1">
        <v>2</v>
      </c>
      <c r="J2668" s="1">
        <v>0</v>
      </c>
      <c r="K2668" s="1">
        <v>1</v>
      </c>
      <c r="L2668" s="1">
        <v>0</v>
      </c>
      <c r="M2668" s="1">
        <v>0</v>
      </c>
      <c r="N2668" s="1">
        <v>2</v>
      </c>
      <c r="O2668" s="14">
        <v>1.4285714285710001</v>
      </c>
      <c r="P2668" s="29">
        <v>1.0497813183360001</v>
      </c>
    </row>
    <row r="2669" spans="2:16" x14ac:dyDescent="0.2">
      <c r="D2669" s="104"/>
      <c r="E2669" s="5" t="s">
        <v>48</v>
      </c>
      <c r="F2669" s="6"/>
      <c r="G2669" s="7">
        <v>6</v>
      </c>
      <c r="H2669" s="8">
        <v>5</v>
      </c>
      <c r="I2669" s="1">
        <v>0</v>
      </c>
      <c r="J2669" s="1">
        <v>0</v>
      </c>
      <c r="K2669" s="1">
        <v>0</v>
      </c>
      <c r="L2669" s="1">
        <v>0</v>
      </c>
      <c r="M2669" s="1">
        <v>0</v>
      </c>
      <c r="N2669" s="1">
        <v>1</v>
      </c>
      <c r="O2669" s="14">
        <v>1</v>
      </c>
      <c r="P2669" s="29">
        <v>0</v>
      </c>
    </row>
    <row r="2670" spans="2:16" x14ac:dyDescent="0.2">
      <c r="D2670" s="105"/>
      <c r="E2670" s="55" t="s">
        <v>49</v>
      </c>
      <c r="F2670" s="58"/>
      <c r="G2670" s="53">
        <v>1</v>
      </c>
      <c r="H2670" s="66">
        <v>1</v>
      </c>
      <c r="I2670" s="26">
        <v>0</v>
      </c>
      <c r="J2670" s="26">
        <v>0</v>
      </c>
      <c r="K2670" s="26">
        <v>0</v>
      </c>
      <c r="L2670" s="26">
        <v>0</v>
      </c>
      <c r="M2670" s="26">
        <v>0</v>
      </c>
      <c r="N2670" s="26">
        <v>0</v>
      </c>
      <c r="O2670" s="38">
        <v>1</v>
      </c>
      <c r="P2670" s="80">
        <v>0</v>
      </c>
    </row>
    <row r="2672" spans="2:16" x14ac:dyDescent="0.2">
      <c r="B2672" s="47" t="str">
        <f xml:space="preserve"> HYPERLINK("#'目次'!B65", "[59]")</f>
        <v>[59]</v>
      </c>
      <c r="C2672" s="31" t="s">
        <v>571</v>
      </c>
    </row>
    <row r="2673" spans="3:14" x14ac:dyDescent="0.2">
      <c r="C2673" s="89" t="s">
        <v>572</v>
      </c>
    </row>
    <row r="2675" spans="3:14" x14ac:dyDescent="0.2">
      <c r="C2675" s="31" t="s">
        <v>13</v>
      </c>
    </row>
    <row r="2676" spans="3:14" ht="60" x14ac:dyDescent="0.2">
      <c r="D2676" s="99"/>
      <c r="E2676" s="100"/>
      <c r="F2676" s="100"/>
      <c r="G2676" s="41" t="s">
        <v>14</v>
      </c>
      <c r="H2676" s="42" t="s">
        <v>573</v>
      </c>
      <c r="I2676" s="16" t="s">
        <v>574</v>
      </c>
      <c r="J2676" s="16" t="s">
        <v>575</v>
      </c>
      <c r="K2676" s="16" t="s">
        <v>576</v>
      </c>
      <c r="L2676" s="16" t="s">
        <v>577</v>
      </c>
      <c r="M2676" s="16" t="s">
        <v>22</v>
      </c>
      <c r="N2676" s="46" t="s">
        <v>24</v>
      </c>
    </row>
    <row r="2677" spans="3:14" x14ac:dyDescent="0.2">
      <c r="D2677" s="101"/>
      <c r="E2677" s="102"/>
      <c r="F2677" s="102"/>
      <c r="G2677" s="44"/>
      <c r="H2677" s="48"/>
      <c r="I2677" s="17"/>
      <c r="J2677" s="17"/>
      <c r="K2677" s="17"/>
      <c r="L2677" s="17"/>
      <c r="M2677" s="17"/>
      <c r="N2677" s="43"/>
    </row>
    <row r="2678" spans="3:14" x14ac:dyDescent="0.2">
      <c r="D2678" s="52"/>
      <c r="E2678" s="59" t="s">
        <v>14</v>
      </c>
      <c r="F2678" s="54"/>
      <c r="G2678" s="45">
        <v>1009</v>
      </c>
      <c r="H2678" s="20">
        <v>320</v>
      </c>
      <c r="I2678" s="20">
        <v>208</v>
      </c>
      <c r="J2678" s="20">
        <v>441</v>
      </c>
      <c r="K2678" s="20">
        <v>100</v>
      </c>
      <c r="L2678" s="20">
        <v>79</v>
      </c>
      <c r="M2678" s="20">
        <v>27</v>
      </c>
      <c r="N2678" s="61">
        <v>7</v>
      </c>
    </row>
    <row r="2679" spans="3:14" x14ac:dyDescent="0.2">
      <c r="D2679" s="103" t="s">
        <v>25</v>
      </c>
      <c r="E2679" s="24" t="s">
        <v>26</v>
      </c>
      <c r="F2679" s="22"/>
      <c r="G2679" s="23">
        <v>156</v>
      </c>
      <c r="H2679" s="30">
        <v>48</v>
      </c>
      <c r="I2679" s="4">
        <v>17</v>
      </c>
      <c r="J2679" s="4">
        <v>87</v>
      </c>
      <c r="K2679" s="4">
        <v>17</v>
      </c>
      <c r="L2679" s="4">
        <v>1</v>
      </c>
      <c r="M2679" s="4">
        <v>3</v>
      </c>
      <c r="N2679" s="34">
        <v>1</v>
      </c>
    </row>
    <row r="2680" spans="3:14" x14ac:dyDescent="0.2">
      <c r="D2680" s="104"/>
      <c r="E2680" s="5" t="s">
        <v>27</v>
      </c>
      <c r="F2680" s="6"/>
      <c r="G2680" s="7">
        <v>175</v>
      </c>
      <c r="H2680" s="8">
        <v>71</v>
      </c>
      <c r="I2680" s="1">
        <v>18</v>
      </c>
      <c r="J2680" s="1">
        <v>94</v>
      </c>
      <c r="K2680" s="1">
        <v>8</v>
      </c>
      <c r="L2680" s="1">
        <v>2</v>
      </c>
      <c r="M2680" s="1">
        <v>6</v>
      </c>
      <c r="N2680" s="13">
        <v>0</v>
      </c>
    </row>
    <row r="2681" spans="3:14" x14ac:dyDescent="0.2">
      <c r="D2681" s="104"/>
      <c r="E2681" s="5" t="s">
        <v>28</v>
      </c>
      <c r="F2681" s="6"/>
      <c r="G2681" s="7">
        <v>155</v>
      </c>
      <c r="H2681" s="8">
        <v>63</v>
      </c>
      <c r="I2681" s="1">
        <v>19</v>
      </c>
      <c r="J2681" s="1">
        <v>76</v>
      </c>
      <c r="K2681" s="1">
        <v>7</v>
      </c>
      <c r="L2681" s="1">
        <v>9</v>
      </c>
      <c r="M2681" s="1">
        <v>3</v>
      </c>
      <c r="N2681" s="13">
        <v>2</v>
      </c>
    </row>
    <row r="2682" spans="3:14" x14ac:dyDescent="0.2">
      <c r="D2682" s="104"/>
      <c r="E2682" s="5" t="s">
        <v>29</v>
      </c>
      <c r="F2682" s="6"/>
      <c r="G2682" s="7">
        <v>116</v>
      </c>
      <c r="H2682" s="8">
        <v>27</v>
      </c>
      <c r="I2682" s="1">
        <v>27</v>
      </c>
      <c r="J2682" s="1">
        <v>50</v>
      </c>
      <c r="K2682" s="1">
        <v>12</v>
      </c>
      <c r="L2682" s="1">
        <v>10</v>
      </c>
      <c r="M2682" s="1">
        <v>5</v>
      </c>
      <c r="N2682" s="13">
        <v>2</v>
      </c>
    </row>
    <row r="2683" spans="3:14" x14ac:dyDescent="0.2">
      <c r="D2683" s="104"/>
      <c r="E2683" s="5" t="s">
        <v>30</v>
      </c>
      <c r="F2683" s="6"/>
      <c r="G2683" s="7">
        <v>107</v>
      </c>
      <c r="H2683" s="8">
        <v>36</v>
      </c>
      <c r="I2683" s="1">
        <v>30</v>
      </c>
      <c r="J2683" s="1">
        <v>41</v>
      </c>
      <c r="K2683" s="1">
        <v>12</v>
      </c>
      <c r="L2683" s="1">
        <v>8</v>
      </c>
      <c r="M2683" s="1">
        <v>2</v>
      </c>
      <c r="N2683" s="13">
        <v>0</v>
      </c>
    </row>
    <row r="2684" spans="3:14" x14ac:dyDescent="0.2">
      <c r="D2684" s="104"/>
      <c r="E2684" s="5" t="s">
        <v>31</v>
      </c>
      <c r="F2684" s="6"/>
      <c r="G2684" s="7">
        <v>131</v>
      </c>
      <c r="H2684" s="8">
        <v>34</v>
      </c>
      <c r="I2684" s="1">
        <v>41</v>
      </c>
      <c r="J2684" s="1">
        <v>37</v>
      </c>
      <c r="K2684" s="1">
        <v>22</v>
      </c>
      <c r="L2684" s="1">
        <v>24</v>
      </c>
      <c r="M2684" s="1">
        <v>2</v>
      </c>
      <c r="N2684" s="13">
        <v>1</v>
      </c>
    </row>
    <row r="2685" spans="3:14" x14ac:dyDescent="0.2">
      <c r="D2685" s="104"/>
      <c r="E2685" s="5" t="s">
        <v>32</v>
      </c>
      <c r="F2685" s="6"/>
      <c r="G2685" s="7">
        <v>75</v>
      </c>
      <c r="H2685" s="8">
        <v>17</v>
      </c>
      <c r="I2685" s="1">
        <v>29</v>
      </c>
      <c r="J2685" s="1">
        <v>20</v>
      </c>
      <c r="K2685" s="1">
        <v>15</v>
      </c>
      <c r="L2685" s="1">
        <v>12</v>
      </c>
      <c r="M2685" s="1">
        <v>2</v>
      </c>
      <c r="N2685" s="13">
        <v>0</v>
      </c>
    </row>
    <row r="2686" spans="3:14" x14ac:dyDescent="0.2">
      <c r="D2686" s="104"/>
      <c r="E2686" s="5" t="s">
        <v>33</v>
      </c>
      <c r="F2686" s="6"/>
      <c r="G2686" s="7">
        <v>43</v>
      </c>
      <c r="H2686" s="8">
        <v>8</v>
      </c>
      <c r="I2686" s="1">
        <v>18</v>
      </c>
      <c r="J2686" s="1">
        <v>13</v>
      </c>
      <c r="K2686" s="1">
        <v>5</v>
      </c>
      <c r="L2686" s="1">
        <v>8</v>
      </c>
      <c r="M2686" s="1">
        <v>1</v>
      </c>
      <c r="N2686" s="13">
        <v>0</v>
      </c>
    </row>
    <row r="2687" spans="3:14" x14ac:dyDescent="0.2">
      <c r="D2687" s="103" t="s">
        <v>34</v>
      </c>
      <c r="E2687" s="24" t="s">
        <v>35</v>
      </c>
      <c r="F2687" s="22"/>
      <c r="G2687" s="23">
        <v>7</v>
      </c>
      <c r="H2687" s="30">
        <v>1</v>
      </c>
      <c r="I2687" s="4">
        <v>4</v>
      </c>
      <c r="J2687" s="4">
        <v>1</v>
      </c>
      <c r="K2687" s="4">
        <v>1</v>
      </c>
      <c r="L2687" s="4">
        <v>1</v>
      </c>
      <c r="M2687" s="4">
        <v>1</v>
      </c>
      <c r="N2687" s="34">
        <v>0</v>
      </c>
    </row>
    <row r="2688" spans="3:14" x14ac:dyDescent="0.2">
      <c r="D2688" s="104"/>
      <c r="E2688" s="5" t="s">
        <v>36</v>
      </c>
      <c r="F2688" s="6"/>
      <c r="G2688" s="7">
        <v>18</v>
      </c>
      <c r="H2688" s="8">
        <v>1</v>
      </c>
      <c r="I2688" s="1">
        <v>8</v>
      </c>
      <c r="J2688" s="1">
        <v>3</v>
      </c>
      <c r="K2688" s="1">
        <v>6</v>
      </c>
      <c r="L2688" s="1">
        <v>3</v>
      </c>
      <c r="M2688" s="1">
        <v>0</v>
      </c>
      <c r="N2688" s="13">
        <v>0</v>
      </c>
    </row>
    <row r="2689" spans="4:14" x14ac:dyDescent="0.2">
      <c r="D2689" s="104"/>
      <c r="E2689" s="5" t="s">
        <v>37</v>
      </c>
      <c r="F2689" s="6"/>
      <c r="G2689" s="7">
        <v>27</v>
      </c>
      <c r="H2689" s="8">
        <v>2</v>
      </c>
      <c r="I2689" s="1">
        <v>15</v>
      </c>
      <c r="J2689" s="1">
        <v>4</v>
      </c>
      <c r="K2689" s="1">
        <v>5</v>
      </c>
      <c r="L2689" s="1">
        <v>7</v>
      </c>
      <c r="M2689" s="1">
        <v>0</v>
      </c>
      <c r="N2689" s="13">
        <v>0</v>
      </c>
    </row>
    <row r="2690" spans="4:14" x14ac:dyDescent="0.2">
      <c r="D2690" s="104"/>
      <c r="E2690" s="5" t="s">
        <v>38</v>
      </c>
      <c r="F2690" s="6"/>
      <c r="G2690" s="7">
        <v>52</v>
      </c>
      <c r="H2690" s="8">
        <v>5</v>
      </c>
      <c r="I2690" s="1">
        <v>27</v>
      </c>
      <c r="J2690" s="1">
        <v>11</v>
      </c>
      <c r="K2690" s="1">
        <v>5</v>
      </c>
      <c r="L2690" s="1">
        <v>6</v>
      </c>
      <c r="M2690" s="1">
        <v>1</v>
      </c>
      <c r="N2690" s="13">
        <v>0</v>
      </c>
    </row>
    <row r="2691" spans="4:14" x14ac:dyDescent="0.2">
      <c r="D2691" s="104"/>
      <c r="E2691" s="5" t="s">
        <v>39</v>
      </c>
      <c r="F2691" s="6"/>
      <c r="G2691" s="7">
        <v>48</v>
      </c>
      <c r="H2691" s="8">
        <v>3</v>
      </c>
      <c r="I2691" s="1">
        <v>18</v>
      </c>
      <c r="J2691" s="1">
        <v>15</v>
      </c>
      <c r="K2691" s="1">
        <v>3</v>
      </c>
      <c r="L2691" s="1">
        <v>10</v>
      </c>
      <c r="M2691" s="1">
        <v>3</v>
      </c>
      <c r="N2691" s="13">
        <v>2</v>
      </c>
    </row>
    <row r="2692" spans="4:14" x14ac:dyDescent="0.2">
      <c r="D2692" s="104"/>
      <c r="E2692" s="5" t="s">
        <v>40</v>
      </c>
      <c r="F2692" s="6"/>
      <c r="G2692" s="7">
        <v>52</v>
      </c>
      <c r="H2692" s="8">
        <v>8</v>
      </c>
      <c r="I2692" s="1">
        <v>26</v>
      </c>
      <c r="J2692" s="1">
        <v>10</v>
      </c>
      <c r="K2692" s="1">
        <v>11</v>
      </c>
      <c r="L2692" s="1">
        <v>8</v>
      </c>
      <c r="M2692" s="1">
        <v>3</v>
      </c>
      <c r="N2692" s="13">
        <v>0</v>
      </c>
    </row>
    <row r="2693" spans="4:14" x14ac:dyDescent="0.2">
      <c r="D2693" s="104"/>
      <c r="E2693" s="5" t="s">
        <v>41</v>
      </c>
      <c r="F2693" s="6"/>
      <c r="G2693" s="7">
        <v>26</v>
      </c>
      <c r="H2693" s="8">
        <v>6</v>
      </c>
      <c r="I2693" s="1">
        <v>7</v>
      </c>
      <c r="J2693" s="1">
        <v>11</v>
      </c>
      <c r="K2693" s="1">
        <v>4</v>
      </c>
      <c r="L2693" s="1">
        <v>4</v>
      </c>
      <c r="M2693" s="1">
        <v>0</v>
      </c>
      <c r="N2693" s="13">
        <v>0</v>
      </c>
    </row>
    <row r="2694" spans="4:14" x14ac:dyDescent="0.2">
      <c r="D2694" s="104"/>
      <c r="E2694" s="5" t="s">
        <v>42</v>
      </c>
      <c r="F2694" s="6"/>
      <c r="G2694" s="7">
        <v>59</v>
      </c>
      <c r="H2694" s="8">
        <v>22</v>
      </c>
      <c r="I2694" s="1">
        <v>16</v>
      </c>
      <c r="J2694" s="1">
        <v>19</v>
      </c>
      <c r="K2694" s="1">
        <v>7</v>
      </c>
      <c r="L2694" s="1">
        <v>12</v>
      </c>
      <c r="M2694" s="1">
        <v>1</v>
      </c>
      <c r="N2694" s="13">
        <v>0</v>
      </c>
    </row>
    <row r="2695" spans="4:14" x14ac:dyDescent="0.2">
      <c r="D2695" s="104"/>
      <c r="E2695" s="5" t="s">
        <v>43</v>
      </c>
      <c r="F2695" s="6"/>
      <c r="G2695" s="7">
        <v>56</v>
      </c>
      <c r="H2695" s="8">
        <v>19</v>
      </c>
      <c r="I2695" s="1">
        <v>12</v>
      </c>
      <c r="J2695" s="1">
        <v>29</v>
      </c>
      <c r="K2695" s="1">
        <v>5</v>
      </c>
      <c r="L2695" s="1">
        <v>5</v>
      </c>
      <c r="M2695" s="1">
        <v>0</v>
      </c>
      <c r="N2695" s="13">
        <v>0</v>
      </c>
    </row>
    <row r="2696" spans="4:14" x14ac:dyDescent="0.2">
      <c r="D2696" s="104"/>
      <c r="E2696" s="5" t="s">
        <v>44</v>
      </c>
      <c r="F2696" s="6"/>
      <c r="G2696" s="7">
        <v>76</v>
      </c>
      <c r="H2696" s="8">
        <v>29</v>
      </c>
      <c r="I2696" s="1">
        <v>15</v>
      </c>
      <c r="J2696" s="1">
        <v>37</v>
      </c>
      <c r="K2696" s="1">
        <v>5</v>
      </c>
      <c r="L2696" s="1">
        <v>1</v>
      </c>
      <c r="M2696" s="1">
        <v>2</v>
      </c>
      <c r="N2696" s="13">
        <v>3</v>
      </c>
    </row>
    <row r="2697" spans="4:14" x14ac:dyDescent="0.2">
      <c r="D2697" s="104"/>
      <c r="E2697" s="5" t="s">
        <v>45</v>
      </c>
      <c r="F2697" s="6"/>
      <c r="G2697" s="7">
        <v>60</v>
      </c>
      <c r="H2697" s="8">
        <v>25</v>
      </c>
      <c r="I2697" s="1">
        <v>4</v>
      </c>
      <c r="J2697" s="1">
        <v>28</v>
      </c>
      <c r="K2697" s="1">
        <v>4</v>
      </c>
      <c r="L2697" s="1">
        <v>2</v>
      </c>
      <c r="M2697" s="1">
        <v>2</v>
      </c>
      <c r="N2697" s="13">
        <v>2</v>
      </c>
    </row>
    <row r="2698" spans="4:14" x14ac:dyDescent="0.2">
      <c r="D2698" s="104"/>
      <c r="E2698" s="5" t="s">
        <v>46</v>
      </c>
      <c r="F2698" s="6"/>
      <c r="G2698" s="7">
        <v>42</v>
      </c>
      <c r="H2698" s="8">
        <v>22</v>
      </c>
      <c r="I2698" s="1">
        <v>1</v>
      </c>
      <c r="J2698" s="1">
        <v>21</v>
      </c>
      <c r="K2698" s="1">
        <v>1</v>
      </c>
      <c r="L2698" s="1">
        <v>1</v>
      </c>
      <c r="M2698" s="1">
        <v>2</v>
      </c>
      <c r="N2698" s="13">
        <v>0</v>
      </c>
    </row>
    <row r="2699" spans="4:14" x14ac:dyDescent="0.2">
      <c r="D2699" s="104"/>
      <c r="E2699" s="5" t="s">
        <v>47</v>
      </c>
      <c r="F2699" s="6"/>
      <c r="G2699" s="7">
        <v>38</v>
      </c>
      <c r="H2699" s="8">
        <v>20</v>
      </c>
      <c r="I2699" s="1">
        <v>4</v>
      </c>
      <c r="J2699" s="1">
        <v>23</v>
      </c>
      <c r="K2699" s="1">
        <v>0</v>
      </c>
      <c r="L2699" s="1">
        <v>1</v>
      </c>
      <c r="M2699" s="1">
        <v>0</v>
      </c>
      <c r="N2699" s="13">
        <v>0</v>
      </c>
    </row>
    <row r="2700" spans="4:14" x14ac:dyDescent="0.2">
      <c r="D2700" s="104"/>
      <c r="E2700" s="5" t="s">
        <v>48</v>
      </c>
      <c r="F2700" s="6"/>
      <c r="G2700" s="7">
        <v>8</v>
      </c>
      <c r="H2700" s="8">
        <v>4</v>
      </c>
      <c r="I2700" s="1">
        <v>0</v>
      </c>
      <c r="J2700" s="1">
        <v>5</v>
      </c>
      <c r="K2700" s="1">
        <v>0</v>
      </c>
      <c r="L2700" s="1">
        <v>0</v>
      </c>
      <c r="M2700" s="1">
        <v>0</v>
      </c>
      <c r="N2700" s="13">
        <v>0</v>
      </c>
    </row>
    <row r="2701" spans="4:14" x14ac:dyDescent="0.2">
      <c r="D2701" s="104"/>
      <c r="E2701" s="5" t="s">
        <v>49</v>
      </c>
      <c r="F2701" s="6"/>
      <c r="G2701" s="7">
        <v>1</v>
      </c>
      <c r="H2701" s="8">
        <v>1</v>
      </c>
      <c r="I2701" s="1">
        <v>0</v>
      </c>
      <c r="J2701" s="1">
        <v>0</v>
      </c>
      <c r="K2701" s="1">
        <v>0</v>
      </c>
      <c r="L2701" s="1">
        <v>0</v>
      </c>
      <c r="M2701" s="1">
        <v>0</v>
      </c>
      <c r="N2701" s="13">
        <v>0</v>
      </c>
    </row>
    <row r="2702" spans="4:14" x14ac:dyDescent="0.2">
      <c r="D2702" s="103" t="s">
        <v>50</v>
      </c>
      <c r="E2702" s="24" t="s">
        <v>35</v>
      </c>
      <c r="F2702" s="22"/>
      <c r="G2702" s="23">
        <v>4</v>
      </c>
      <c r="H2702" s="30">
        <v>1</v>
      </c>
      <c r="I2702" s="4">
        <v>0</v>
      </c>
      <c r="J2702" s="4">
        <v>2</v>
      </c>
      <c r="K2702" s="4">
        <v>1</v>
      </c>
      <c r="L2702" s="4">
        <v>0</v>
      </c>
      <c r="M2702" s="4">
        <v>0</v>
      </c>
      <c r="N2702" s="34">
        <v>0</v>
      </c>
    </row>
    <row r="2703" spans="4:14" x14ac:dyDescent="0.2">
      <c r="D2703" s="104"/>
      <c r="E2703" s="5" t="s">
        <v>36</v>
      </c>
      <c r="F2703" s="6"/>
      <c r="G2703" s="7">
        <v>11</v>
      </c>
      <c r="H2703" s="8">
        <v>0</v>
      </c>
      <c r="I2703" s="1">
        <v>6</v>
      </c>
      <c r="J2703" s="1">
        <v>3</v>
      </c>
      <c r="K2703" s="1">
        <v>4</v>
      </c>
      <c r="L2703" s="1">
        <v>1</v>
      </c>
      <c r="M2703" s="1">
        <v>0</v>
      </c>
      <c r="N2703" s="13">
        <v>0</v>
      </c>
    </row>
    <row r="2704" spans="4:14" x14ac:dyDescent="0.2">
      <c r="D2704" s="104"/>
      <c r="E2704" s="5" t="s">
        <v>37</v>
      </c>
      <c r="F2704" s="6"/>
      <c r="G2704" s="7">
        <v>16</v>
      </c>
      <c r="H2704" s="8">
        <v>2</v>
      </c>
      <c r="I2704" s="1">
        <v>9</v>
      </c>
      <c r="J2704" s="1">
        <v>1</v>
      </c>
      <c r="K2704" s="1">
        <v>3</v>
      </c>
      <c r="L2704" s="1">
        <v>4</v>
      </c>
      <c r="M2704" s="1">
        <v>0</v>
      </c>
      <c r="N2704" s="13">
        <v>0</v>
      </c>
    </row>
    <row r="2705" spans="2:14" x14ac:dyDescent="0.2">
      <c r="D2705" s="104"/>
      <c r="E2705" s="5" t="s">
        <v>38</v>
      </c>
      <c r="F2705" s="6"/>
      <c r="G2705" s="7">
        <v>30</v>
      </c>
      <c r="H2705" s="8">
        <v>5</v>
      </c>
      <c r="I2705" s="1">
        <v>5</v>
      </c>
      <c r="J2705" s="1">
        <v>13</v>
      </c>
      <c r="K2705" s="1">
        <v>9</v>
      </c>
      <c r="L2705" s="1">
        <v>3</v>
      </c>
      <c r="M2705" s="1">
        <v>1</v>
      </c>
      <c r="N2705" s="13">
        <v>0</v>
      </c>
    </row>
    <row r="2706" spans="2:14" x14ac:dyDescent="0.2">
      <c r="D2706" s="104"/>
      <c r="E2706" s="5" t="s">
        <v>39</v>
      </c>
      <c r="F2706" s="6"/>
      <c r="G2706" s="7">
        <v>33</v>
      </c>
      <c r="H2706" s="8">
        <v>6</v>
      </c>
      <c r="I2706" s="1">
        <v>9</v>
      </c>
      <c r="J2706" s="1">
        <v>12</v>
      </c>
      <c r="K2706" s="1">
        <v>7</v>
      </c>
      <c r="L2706" s="1">
        <v>1</v>
      </c>
      <c r="M2706" s="1">
        <v>0</v>
      </c>
      <c r="N2706" s="13">
        <v>0</v>
      </c>
    </row>
    <row r="2707" spans="2:14" x14ac:dyDescent="0.2">
      <c r="D2707" s="104"/>
      <c r="E2707" s="5" t="s">
        <v>40</v>
      </c>
      <c r="F2707" s="6"/>
      <c r="G2707" s="7">
        <v>38</v>
      </c>
      <c r="H2707" s="8">
        <v>7</v>
      </c>
      <c r="I2707" s="1">
        <v>6</v>
      </c>
      <c r="J2707" s="1">
        <v>21</v>
      </c>
      <c r="K2707" s="1">
        <v>5</v>
      </c>
      <c r="L2707" s="1">
        <v>5</v>
      </c>
      <c r="M2707" s="1">
        <v>1</v>
      </c>
      <c r="N2707" s="13">
        <v>0</v>
      </c>
    </row>
    <row r="2708" spans="2:14" x14ac:dyDescent="0.2">
      <c r="D2708" s="104"/>
      <c r="E2708" s="5" t="s">
        <v>41</v>
      </c>
      <c r="F2708" s="6"/>
      <c r="G2708" s="7">
        <v>28</v>
      </c>
      <c r="H2708" s="8">
        <v>7</v>
      </c>
      <c r="I2708" s="1">
        <v>2</v>
      </c>
      <c r="J2708" s="1">
        <v>17</v>
      </c>
      <c r="K2708" s="1">
        <v>4</v>
      </c>
      <c r="L2708" s="1">
        <v>1</v>
      </c>
      <c r="M2708" s="1">
        <v>0</v>
      </c>
      <c r="N2708" s="13">
        <v>0</v>
      </c>
    </row>
    <row r="2709" spans="2:14" x14ac:dyDescent="0.2">
      <c r="D2709" s="104"/>
      <c r="E2709" s="5" t="s">
        <v>42</v>
      </c>
      <c r="F2709" s="6"/>
      <c r="G2709" s="7">
        <v>38</v>
      </c>
      <c r="H2709" s="8">
        <v>14</v>
      </c>
      <c r="I2709" s="1">
        <v>3</v>
      </c>
      <c r="J2709" s="1">
        <v>23</v>
      </c>
      <c r="K2709" s="1">
        <v>4</v>
      </c>
      <c r="L2709" s="1">
        <v>1</v>
      </c>
      <c r="M2709" s="1">
        <v>0</v>
      </c>
      <c r="N2709" s="13">
        <v>0</v>
      </c>
    </row>
    <row r="2710" spans="2:14" x14ac:dyDescent="0.2">
      <c r="D2710" s="104"/>
      <c r="E2710" s="5" t="s">
        <v>43</v>
      </c>
      <c r="F2710" s="6"/>
      <c r="G2710" s="7">
        <v>40</v>
      </c>
      <c r="H2710" s="8">
        <v>11</v>
      </c>
      <c r="I2710" s="1">
        <v>2</v>
      </c>
      <c r="J2710" s="1">
        <v>28</v>
      </c>
      <c r="K2710" s="1">
        <v>3</v>
      </c>
      <c r="L2710" s="1">
        <v>1</v>
      </c>
      <c r="M2710" s="1">
        <v>0</v>
      </c>
      <c r="N2710" s="13">
        <v>0</v>
      </c>
    </row>
    <row r="2711" spans="2:14" x14ac:dyDescent="0.2">
      <c r="D2711" s="104"/>
      <c r="E2711" s="5" t="s">
        <v>44</v>
      </c>
      <c r="F2711" s="6"/>
      <c r="G2711" s="7">
        <v>64</v>
      </c>
      <c r="H2711" s="8">
        <v>25</v>
      </c>
      <c r="I2711" s="1">
        <v>5</v>
      </c>
      <c r="J2711" s="1">
        <v>41</v>
      </c>
      <c r="K2711" s="1">
        <v>2</v>
      </c>
      <c r="L2711" s="1">
        <v>0</v>
      </c>
      <c r="M2711" s="1">
        <v>2</v>
      </c>
      <c r="N2711" s="13">
        <v>0</v>
      </c>
    </row>
    <row r="2712" spans="2:14" x14ac:dyDescent="0.2">
      <c r="D2712" s="104"/>
      <c r="E2712" s="5" t="s">
        <v>45</v>
      </c>
      <c r="F2712" s="6"/>
      <c r="G2712" s="7">
        <v>62</v>
      </c>
      <c r="H2712" s="8">
        <v>27</v>
      </c>
      <c r="I2712" s="1">
        <v>4</v>
      </c>
      <c r="J2712" s="1">
        <v>34</v>
      </c>
      <c r="K2712" s="1">
        <v>0</v>
      </c>
      <c r="L2712" s="1">
        <v>0</v>
      </c>
      <c r="M2712" s="1">
        <v>3</v>
      </c>
      <c r="N2712" s="13">
        <v>0</v>
      </c>
    </row>
    <row r="2713" spans="2:14" x14ac:dyDescent="0.2">
      <c r="D2713" s="104"/>
      <c r="E2713" s="5" t="s">
        <v>46</v>
      </c>
      <c r="F2713" s="6"/>
      <c r="G2713" s="7">
        <v>19</v>
      </c>
      <c r="H2713" s="8">
        <v>8</v>
      </c>
      <c r="I2713" s="1">
        <v>0</v>
      </c>
      <c r="J2713" s="1">
        <v>10</v>
      </c>
      <c r="K2713" s="1">
        <v>0</v>
      </c>
      <c r="L2713" s="1">
        <v>0</v>
      </c>
      <c r="M2713" s="1">
        <v>2</v>
      </c>
      <c r="N2713" s="13">
        <v>0</v>
      </c>
    </row>
    <row r="2714" spans="2:14" x14ac:dyDescent="0.2">
      <c r="D2714" s="104"/>
      <c r="E2714" s="5" t="s">
        <v>47</v>
      </c>
      <c r="F2714" s="6"/>
      <c r="G2714" s="7">
        <v>35</v>
      </c>
      <c r="H2714" s="8">
        <v>25</v>
      </c>
      <c r="I2714" s="1">
        <v>0</v>
      </c>
      <c r="J2714" s="1">
        <v>11</v>
      </c>
      <c r="K2714" s="1">
        <v>1</v>
      </c>
      <c r="L2714" s="1">
        <v>1</v>
      </c>
      <c r="M2714" s="1">
        <v>2</v>
      </c>
      <c r="N2714" s="13">
        <v>0</v>
      </c>
    </row>
    <row r="2715" spans="2:14" x14ac:dyDescent="0.2">
      <c r="D2715" s="104"/>
      <c r="E2715" s="5" t="s">
        <v>48</v>
      </c>
      <c r="F2715" s="6"/>
      <c r="G2715" s="7">
        <v>19</v>
      </c>
      <c r="H2715" s="8">
        <v>13</v>
      </c>
      <c r="I2715" s="1">
        <v>0</v>
      </c>
      <c r="J2715" s="1">
        <v>7</v>
      </c>
      <c r="K2715" s="1">
        <v>0</v>
      </c>
      <c r="L2715" s="1">
        <v>0</v>
      </c>
      <c r="M2715" s="1">
        <v>0</v>
      </c>
      <c r="N2715" s="13">
        <v>0</v>
      </c>
    </row>
    <row r="2716" spans="2:14" x14ac:dyDescent="0.2">
      <c r="D2716" s="105"/>
      <c r="E2716" s="55" t="s">
        <v>49</v>
      </c>
      <c r="F2716" s="58"/>
      <c r="G2716" s="53">
        <v>2</v>
      </c>
      <c r="H2716" s="66">
        <v>1</v>
      </c>
      <c r="I2716" s="26">
        <v>0</v>
      </c>
      <c r="J2716" s="26">
        <v>1</v>
      </c>
      <c r="K2716" s="26">
        <v>0</v>
      </c>
      <c r="L2716" s="26">
        <v>0</v>
      </c>
      <c r="M2716" s="26">
        <v>1</v>
      </c>
      <c r="N2716" s="70">
        <v>0</v>
      </c>
    </row>
    <row r="2718" spans="2:14" x14ac:dyDescent="0.2">
      <c r="B2718" s="47" t="str">
        <f xml:space="preserve"> HYPERLINK("#'目次'!B66", "[60]")</f>
        <v>[60]</v>
      </c>
      <c r="C2718" s="31" t="s">
        <v>581</v>
      </c>
    </row>
    <row r="2719" spans="2:14" x14ac:dyDescent="0.2">
      <c r="C2719" s="89" t="s">
        <v>572</v>
      </c>
    </row>
    <row r="2721" spans="3:18" x14ac:dyDescent="0.2">
      <c r="C2721" s="31" t="s">
        <v>13</v>
      </c>
    </row>
    <row r="2722" spans="3:18" ht="36" x14ac:dyDescent="0.2">
      <c r="D2722" s="99"/>
      <c r="E2722" s="100"/>
      <c r="F2722" s="100"/>
      <c r="G2722" s="41" t="s">
        <v>14</v>
      </c>
      <c r="H2722" s="42" t="s">
        <v>582</v>
      </c>
      <c r="I2722" s="16" t="s">
        <v>583</v>
      </c>
      <c r="J2722" s="16" t="s">
        <v>584</v>
      </c>
      <c r="K2722" s="16" t="s">
        <v>585</v>
      </c>
      <c r="L2722" s="16" t="s">
        <v>586</v>
      </c>
      <c r="M2722" s="16" t="s">
        <v>587</v>
      </c>
      <c r="N2722" s="16" t="s">
        <v>588</v>
      </c>
      <c r="O2722" s="16" t="s">
        <v>589</v>
      </c>
      <c r="P2722" s="16" t="s">
        <v>22</v>
      </c>
      <c r="Q2722" s="16" t="s">
        <v>590</v>
      </c>
      <c r="R2722" s="46" t="s">
        <v>24</v>
      </c>
    </row>
    <row r="2723" spans="3:18" x14ac:dyDescent="0.2">
      <c r="D2723" s="101"/>
      <c r="E2723" s="102"/>
      <c r="F2723" s="102"/>
      <c r="G2723" s="44"/>
      <c r="H2723" s="48"/>
      <c r="I2723" s="17"/>
      <c r="J2723" s="17"/>
      <c r="K2723" s="17"/>
      <c r="L2723" s="17"/>
      <c r="M2723" s="17"/>
      <c r="N2723" s="17"/>
      <c r="O2723" s="17"/>
      <c r="P2723" s="17"/>
      <c r="Q2723" s="17"/>
      <c r="R2723" s="43"/>
    </row>
    <row r="2724" spans="3:18" x14ac:dyDescent="0.2">
      <c r="D2724" s="52"/>
      <c r="E2724" s="59" t="s">
        <v>14</v>
      </c>
      <c r="F2724" s="54"/>
      <c r="G2724" s="45">
        <v>1009</v>
      </c>
      <c r="H2724" s="20">
        <v>542</v>
      </c>
      <c r="I2724" s="20">
        <v>652</v>
      </c>
      <c r="J2724" s="20">
        <v>321</v>
      </c>
      <c r="K2724" s="20">
        <v>205</v>
      </c>
      <c r="L2724" s="20">
        <v>102</v>
      </c>
      <c r="M2724" s="20">
        <v>230</v>
      </c>
      <c r="N2724" s="20">
        <v>105</v>
      </c>
      <c r="O2724" s="20">
        <v>89</v>
      </c>
      <c r="P2724" s="20">
        <v>11</v>
      </c>
      <c r="Q2724" s="20">
        <v>63</v>
      </c>
      <c r="R2724" s="61">
        <v>6</v>
      </c>
    </row>
    <row r="2725" spans="3:18" x14ac:dyDescent="0.2">
      <c r="D2725" s="103" t="s">
        <v>25</v>
      </c>
      <c r="E2725" s="24" t="s">
        <v>26</v>
      </c>
      <c r="F2725" s="22"/>
      <c r="G2725" s="23">
        <v>156</v>
      </c>
      <c r="H2725" s="30">
        <v>80</v>
      </c>
      <c r="I2725" s="4">
        <v>117</v>
      </c>
      <c r="J2725" s="4">
        <v>44</v>
      </c>
      <c r="K2725" s="4">
        <v>41</v>
      </c>
      <c r="L2725" s="4">
        <v>14</v>
      </c>
      <c r="M2725" s="4">
        <v>28</v>
      </c>
      <c r="N2725" s="4">
        <v>13</v>
      </c>
      <c r="O2725" s="4">
        <v>9</v>
      </c>
      <c r="P2725" s="4">
        <v>1</v>
      </c>
      <c r="Q2725" s="4">
        <v>9</v>
      </c>
      <c r="R2725" s="34">
        <v>0</v>
      </c>
    </row>
    <row r="2726" spans="3:18" x14ac:dyDescent="0.2">
      <c r="D2726" s="104"/>
      <c r="E2726" s="5" t="s">
        <v>27</v>
      </c>
      <c r="F2726" s="6"/>
      <c r="G2726" s="7">
        <v>175</v>
      </c>
      <c r="H2726" s="8">
        <v>76</v>
      </c>
      <c r="I2726" s="1">
        <v>112</v>
      </c>
      <c r="J2726" s="1">
        <v>51</v>
      </c>
      <c r="K2726" s="1">
        <v>37</v>
      </c>
      <c r="L2726" s="1">
        <v>18</v>
      </c>
      <c r="M2726" s="1">
        <v>23</v>
      </c>
      <c r="N2726" s="1">
        <v>13</v>
      </c>
      <c r="O2726" s="1">
        <v>9</v>
      </c>
      <c r="P2726" s="1">
        <v>3</v>
      </c>
      <c r="Q2726" s="1">
        <v>23</v>
      </c>
      <c r="R2726" s="13">
        <v>2</v>
      </c>
    </row>
    <row r="2727" spans="3:18" x14ac:dyDescent="0.2">
      <c r="D2727" s="104"/>
      <c r="E2727" s="5" t="s">
        <v>28</v>
      </c>
      <c r="F2727" s="6"/>
      <c r="G2727" s="7">
        <v>155</v>
      </c>
      <c r="H2727" s="8">
        <v>79</v>
      </c>
      <c r="I2727" s="1">
        <v>97</v>
      </c>
      <c r="J2727" s="1">
        <v>46</v>
      </c>
      <c r="K2727" s="1">
        <v>26</v>
      </c>
      <c r="L2727" s="1">
        <v>12</v>
      </c>
      <c r="M2727" s="1">
        <v>27</v>
      </c>
      <c r="N2727" s="1">
        <v>16</v>
      </c>
      <c r="O2727" s="1">
        <v>10</v>
      </c>
      <c r="P2727" s="1">
        <v>5</v>
      </c>
      <c r="Q2727" s="1">
        <v>7</v>
      </c>
      <c r="R2727" s="13">
        <v>2</v>
      </c>
    </row>
    <row r="2728" spans="3:18" x14ac:dyDescent="0.2">
      <c r="D2728" s="104"/>
      <c r="E2728" s="5" t="s">
        <v>29</v>
      </c>
      <c r="F2728" s="6"/>
      <c r="G2728" s="7">
        <v>116</v>
      </c>
      <c r="H2728" s="8">
        <v>63</v>
      </c>
      <c r="I2728" s="1">
        <v>77</v>
      </c>
      <c r="J2728" s="1">
        <v>37</v>
      </c>
      <c r="K2728" s="1">
        <v>24</v>
      </c>
      <c r="L2728" s="1">
        <v>13</v>
      </c>
      <c r="M2728" s="1">
        <v>27</v>
      </c>
      <c r="N2728" s="1">
        <v>11</v>
      </c>
      <c r="O2728" s="1">
        <v>13</v>
      </c>
      <c r="P2728" s="1">
        <v>1</v>
      </c>
      <c r="Q2728" s="1">
        <v>6</v>
      </c>
      <c r="R2728" s="13">
        <v>0</v>
      </c>
    </row>
    <row r="2729" spans="3:18" x14ac:dyDescent="0.2">
      <c r="D2729" s="104"/>
      <c r="E2729" s="5" t="s">
        <v>30</v>
      </c>
      <c r="F2729" s="6"/>
      <c r="G2729" s="7">
        <v>107</v>
      </c>
      <c r="H2729" s="8">
        <v>60</v>
      </c>
      <c r="I2729" s="1">
        <v>73</v>
      </c>
      <c r="J2729" s="1">
        <v>47</v>
      </c>
      <c r="K2729" s="1">
        <v>24</v>
      </c>
      <c r="L2729" s="1">
        <v>11</v>
      </c>
      <c r="M2729" s="1">
        <v>25</v>
      </c>
      <c r="N2729" s="1">
        <v>10</v>
      </c>
      <c r="O2729" s="1">
        <v>13</v>
      </c>
      <c r="P2729" s="1">
        <v>1</v>
      </c>
      <c r="Q2729" s="1">
        <v>5</v>
      </c>
      <c r="R2729" s="13">
        <v>1</v>
      </c>
    </row>
    <row r="2730" spans="3:18" x14ac:dyDescent="0.2">
      <c r="D2730" s="104"/>
      <c r="E2730" s="5" t="s">
        <v>31</v>
      </c>
      <c r="F2730" s="6"/>
      <c r="G2730" s="7">
        <v>131</v>
      </c>
      <c r="H2730" s="8">
        <v>74</v>
      </c>
      <c r="I2730" s="1">
        <v>77</v>
      </c>
      <c r="J2730" s="1">
        <v>46</v>
      </c>
      <c r="K2730" s="1">
        <v>23</v>
      </c>
      <c r="L2730" s="1">
        <v>13</v>
      </c>
      <c r="M2730" s="1">
        <v>39</v>
      </c>
      <c r="N2730" s="1">
        <v>17</v>
      </c>
      <c r="O2730" s="1">
        <v>15</v>
      </c>
      <c r="P2730" s="1">
        <v>0</v>
      </c>
      <c r="Q2730" s="1">
        <v>6</v>
      </c>
      <c r="R2730" s="13">
        <v>1</v>
      </c>
    </row>
    <row r="2731" spans="3:18" x14ac:dyDescent="0.2">
      <c r="D2731" s="104"/>
      <c r="E2731" s="5" t="s">
        <v>32</v>
      </c>
      <c r="F2731" s="6"/>
      <c r="G2731" s="7">
        <v>75</v>
      </c>
      <c r="H2731" s="8">
        <v>52</v>
      </c>
      <c r="I2731" s="1">
        <v>46</v>
      </c>
      <c r="J2731" s="1">
        <v>26</v>
      </c>
      <c r="K2731" s="1">
        <v>9</v>
      </c>
      <c r="L2731" s="1">
        <v>7</v>
      </c>
      <c r="M2731" s="1">
        <v>28</v>
      </c>
      <c r="N2731" s="1">
        <v>13</v>
      </c>
      <c r="O2731" s="1">
        <v>9</v>
      </c>
      <c r="P2731" s="1">
        <v>0</v>
      </c>
      <c r="Q2731" s="1">
        <v>4</v>
      </c>
      <c r="R2731" s="13">
        <v>0</v>
      </c>
    </row>
    <row r="2732" spans="3:18" x14ac:dyDescent="0.2">
      <c r="D2732" s="104"/>
      <c r="E2732" s="5" t="s">
        <v>33</v>
      </c>
      <c r="F2732" s="6"/>
      <c r="G2732" s="7">
        <v>43</v>
      </c>
      <c r="H2732" s="8">
        <v>34</v>
      </c>
      <c r="I2732" s="1">
        <v>21</v>
      </c>
      <c r="J2732" s="1">
        <v>6</v>
      </c>
      <c r="K2732" s="1">
        <v>9</v>
      </c>
      <c r="L2732" s="1">
        <v>11</v>
      </c>
      <c r="M2732" s="1">
        <v>17</v>
      </c>
      <c r="N2732" s="1">
        <v>6</v>
      </c>
      <c r="O2732" s="1">
        <v>7</v>
      </c>
      <c r="P2732" s="1">
        <v>0</v>
      </c>
      <c r="Q2732" s="1">
        <v>2</v>
      </c>
      <c r="R2732" s="13">
        <v>0</v>
      </c>
    </row>
    <row r="2733" spans="3:18" x14ac:dyDescent="0.2">
      <c r="D2733" s="103" t="s">
        <v>34</v>
      </c>
      <c r="E2733" s="24" t="s">
        <v>35</v>
      </c>
      <c r="F2733" s="22"/>
      <c r="G2733" s="23">
        <v>7</v>
      </c>
      <c r="H2733" s="30">
        <v>3</v>
      </c>
      <c r="I2733" s="4">
        <v>3</v>
      </c>
      <c r="J2733" s="4">
        <v>1</v>
      </c>
      <c r="K2733" s="4">
        <v>1</v>
      </c>
      <c r="L2733" s="4">
        <v>1</v>
      </c>
      <c r="M2733" s="4">
        <v>4</v>
      </c>
      <c r="N2733" s="4">
        <v>0</v>
      </c>
      <c r="O2733" s="4">
        <v>2</v>
      </c>
      <c r="P2733" s="4">
        <v>0</v>
      </c>
      <c r="Q2733" s="4">
        <v>1</v>
      </c>
      <c r="R2733" s="34">
        <v>1</v>
      </c>
    </row>
    <row r="2734" spans="3:18" x14ac:dyDescent="0.2">
      <c r="D2734" s="104"/>
      <c r="E2734" s="5" t="s">
        <v>36</v>
      </c>
      <c r="F2734" s="6"/>
      <c r="G2734" s="7">
        <v>18</v>
      </c>
      <c r="H2734" s="8">
        <v>13</v>
      </c>
      <c r="I2734" s="1">
        <v>11</v>
      </c>
      <c r="J2734" s="1">
        <v>3</v>
      </c>
      <c r="K2734" s="1">
        <v>1</v>
      </c>
      <c r="L2734" s="1">
        <v>1</v>
      </c>
      <c r="M2734" s="1">
        <v>6</v>
      </c>
      <c r="N2734" s="1">
        <v>1</v>
      </c>
      <c r="O2734" s="1">
        <v>0</v>
      </c>
      <c r="P2734" s="1">
        <v>0</v>
      </c>
      <c r="Q2734" s="1">
        <v>0</v>
      </c>
      <c r="R2734" s="13">
        <v>0</v>
      </c>
    </row>
    <row r="2735" spans="3:18" x14ac:dyDescent="0.2">
      <c r="D2735" s="104"/>
      <c r="E2735" s="5" t="s">
        <v>37</v>
      </c>
      <c r="F2735" s="6"/>
      <c r="G2735" s="7">
        <v>27</v>
      </c>
      <c r="H2735" s="8">
        <v>15</v>
      </c>
      <c r="I2735" s="1">
        <v>18</v>
      </c>
      <c r="J2735" s="1">
        <v>4</v>
      </c>
      <c r="K2735" s="1">
        <v>8</v>
      </c>
      <c r="L2735" s="1">
        <v>5</v>
      </c>
      <c r="M2735" s="1">
        <v>12</v>
      </c>
      <c r="N2735" s="1">
        <v>3</v>
      </c>
      <c r="O2735" s="1">
        <v>5</v>
      </c>
      <c r="P2735" s="1">
        <v>0</v>
      </c>
      <c r="Q2735" s="1">
        <v>2</v>
      </c>
      <c r="R2735" s="13">
        <v>0</v>
      </c>
    </row>
    <row r="2736" spans="3:18" x14ac:dyDescent="0.2">
      <c r="D2736" s="104"/>
      <c r="E2736" s="5" t="s">
        <v>38</v>
      </c>
      <c r="F2736" s="6"/>
      <c r="G2736" s="7">
        <v>52</v>
      </c>
      <c r="H2736" s="8">
        <v>31</v>
      </c>
      <c r="I2736" s="1">
        <v>26</v>
      </c>
      <c r="J2736" s="1">
        <v>15</v>
      </c>
      <c r="K2736" s="1">
        <v>14</v>
      </c>
      <c r="L2736" s="1">
        <v>4</v>
      </c>
      <c r="M2736" s="1">
        <v>13</v>
      </c>
      <c r="N2736" s="1">
        <v>3</v>
      </c>
      <c r="O2736" s="1">
        <v>8</v>
      </c>
      <c r="P2736" s="1">
        <v>1</v>
      </c>
      <c r="Q2736" s="1">
        <v>2</v>
      </c>
      <c r="R2736" s="13">
        <v>0</v>
      </c>
    </row>
    <row r="2737" spans="4:18" x14ac:dyDescent="0.2">
      <c r="D2737" s="104"/>
      <c r="E2737" s="5" t="s">
        <v>39</v>
      </c>
      <c r="F2737" s="6"/>
      <c r="G2737" s="7">
        <v>48</v>
      </c>
      <c r="H2737" s="8">
        <v>32</v>
      </c>
      <c r="I2737" s="1">
        <v>29</v>
      </c>
      <c r="J2737" s="1">
        <v>15</v>
      </c>
      <c r="K2737" s="1">
        <v>5</v>
      </c>
      <c r="L2737" s="1">
        <v>6</v>
      </c>
      <c r="M2737" s="1">
        <v>16</v>
      </c>
      <c r="N2737" s="1">
        <v>5</v>
      </c>
      <c r="O2737" s="1">
        <v>9</v>
      </c>
      <c r="P2737" s="1">
        <v>2</v>
      </c>
      <c r="Q2737" s="1">
        <v>1</v>
      </c>
      <c r="R2737" s="13">
        <v>1</v>
      </c>
    </row>
    <row r="2738" spans="4:18" x14ac:dyDescent="0.2">
      <c r="D2738" s="104"/>
      <c r="E2738" s="5" t="s">
        <v>40</v>
      </c>
      <c r="F2738" s="6"/>
      <c r="G2738" s="7">
        <v>52</v>
      </c>
      <c r="H2738" s="8">
        <v>24</v>
      </c>
      <c r="I2738" s="1">
        <v>35</v>
      </c>
      <c r="J2738" s="1">
        <v>17</v>
      </c>
      <c r="K2738" s="1">
        <v>8</v>
      </c>
      <c r="L2738" s="1">
        <v>7</v>
      </c>
      <c r="M2738" s="1">
        <v>20</v>
      </c>
      <c r="N2738" s="1">
        <v>5</v>
      </c>
      <c r="O2738" s="1">
        <v>7</v>
      </c>
      <c r="P2738" s="1">
        <v>0</v>
      </c>
      <c r="Q2738" s="1">
        <v>4</v>
      </c>
      <c r="R2738" s="13">
        <v>0</v>
      </c>
    </row>
    <row r="2739" spans="4:18" x14ac:dyDescent="0.2">
      <c r="D2739" s="104"/>
      <c r="E2739" s="5" t="s">
        <v>41</v>
      </c>
      <c r="F2739" s="6"/>
      <c r="G2739" s="7">
        <v>26</v>
      </c>
      <c r="H2739" s="8">
        <v>17</v>
      </c>
      <c r="I2739" s="1">
        <v>15</v>
      </c>
      <c r="J2739" s="1">
        <v>7</v>
      </c>
      <c r="K2739" s="1">
        <v>5</v>
      </c>
      <c r="L2739" s="1">
        <v>4</v>
      </c>
      <c r="M2739" s="1">
        <v>9</v>
      </c>
      <c r="N2739" s="1">
        <v>4</v>
      </c>
      <c r="O2739" s="1">
        <v>1</v>
      </c>
      <c r="P2739" s="1">
        <v>0</v>
      </c>
      <c r="Q2739" s="1">
        <v>2</v>
      </c>
      <c r="R2739" s="13">
        <v>0</v>
      </c>
    </row>
    <row r="2740" spans="4:18" x14ac:dyDescent="0.2">
      <c r="D2740" s="104"/>
      <c r="E2740" s="5" t="s">
        <v>42</v>
      </c>
      <c r="F2740" s="6"/>
      <c r="G2740" s="7">
        <v>59</v>
      </c>
      <c r="H2740" s="8">
        <v>33</v>
      </c>
      <c r="I2740" s="1">
        <v>37</v>
      </c>
      <c r="J2740" s="1">
        <v>22</v>
      </c>
      <c r="K2740" s="1">
        <v>15</v>
      </c>
      <c r="L2740" s="1">
        <v>7</v>
      </c>
      <c r="M2740" s="1">
        <v>22</v>
      </c>
      <c r="N2740" s="1">
        <v>11</v>
      </c>
      <c r="O2740" s="1">
        <v>10</v>
      </c>
      <c r="P2740" s="1">
        <v>0</v>
      </c>
      <c r="Q2740" s="1">
        <v>2</v>
      </c>
      <c r="R2740" s="13">
        <v>0</v>
      </c>
    </row>
    <row r="2741" spans="4:18" x14ac:dyDescent="0.2">
      <c r="D2741" s="104"/>
      <c r="E2741" s="5" t="s">
        <v>43</v>
      </c>
      <c r="F2741" s="6"/>
      <c r="G2741" s="7">
        <v>56</v>
      </c>
      <c r="H2741" s="8">
        <v>35</v>
      </c>
      <c r="I2741" s="1">
        <v>34</v>
      </c>
      <c r="J2741" s="1">
        <v>13</v>
      </c>
      <c r="K2741" s="1">
        <v>12</v>
      </c>
      <c r="L2741" s="1">
        <v>4</v>
      </c>
      <c r="M2741" s="1">
        <v>15</v>
      </c>
      <c r="N2741" s="1">
        <v>5</v>
      </c>
      <c r="O2741" s="1">
        <v>6</v>
      </c>
      <c r="P2741" s="1">
        <v>0</v>
      </c>
      <c r="Q2741" s="1">
        <v>4</v>
      </c>
      <c r="R2741" s="13">
        <v>0</v>
      </c>
    </row>
    <row r="2742" spans="4:18" x14ac:dyDescent="0.2">
      <c r="D2742" s="104"/>
      <c r="E2742" s="5" t="s">
        <v>44</v>
      </c>
      <c r="F2742" s="6"/>
      <c r="G2742" s="7">
        <v>76</v>
      </c>
      <c r="H2742" s="8">
        <v>45</v>
      </c>
      <c r="I2742" s="1">
        <v>50</v>
      </c>
      <c r="J2742" s="1">
        <v>32</v>
      </c>
      <c r="K2742" s="1">
        <v>13</v>
      </c>
      <c r="L2742" s="1">
        <v>11</v>
      </c>
      <c r="M2742" s="1">
        <v>13</v>
      </c>
      <c r="N2742" s="1">
        <v>8</v>
      </c>
      <c r="O2742" s="1">
        <v>8</v>
      </c>
      <c r="P2742" s="1">
        <v>3</v>
      </c>
      <c r="Q2742" s="1">
        <v>3</v>
      </c>
      <c r="R2742" s="13">
        <v>0</v>
      </c>
    </row>
    <row r="2743" spans="4:18" x14ac:dyDescent="0.2">
      <c r="D2743" s="104"/>
      <c r="E2743" s="5" t="s">
        <v>45</v>
      </c>
      <c r="F2743" s="6"/>
      <c r="G2743" s="7">
        <v>60</v>
      </c>
      <c r="H2743" s="8">
        <v>31</v>
      </c>
      <c r="I2743" s="1">
        <v>37</v>
      </c>
      <c r="J2743" s="1">
        <v>22</v>
      </c>
      <c r="K2743" s="1">
        <v>9</v>
      </c>
      <c r="L2743" s="1">
        <v>7</v>
      </c>
      <c r="M2743" s="1">
        <v>8</v>
      </c>
      <c r="N2743" s="1">
        <v>8</v>
      </c>
      <c r="O2743" s="1">
        <v>4</v>
      </c>
      <c r="P2743" s="1">
        <v>2</v>
      </c>
      <c r="Q2743" s="1">
        <v>5</v>
      </c>
      <c r="R2743" s="13">
        <v>1</v>
      </c>
    </row>
    <row r="2744" spans="4:18" x14ac:dyDescent="0.2">
      <c r="D2744" s="104"/>
      <c r="E2744" s="5" t="s">
        <v>46</v>
      </c>
      <c r="F2744" s="6"/>
      <c r="G2744" s="7">
        <v>42</v>
      </c>
      <c r="H2744" s="8">
        <v>25</v>
      </c>
      <c r="I2744" s="1">
        <v>23</v>
      </c>
      <c r="J2744" s="1">
        <v>14</v>
      </c>
      <c r="K2744" s="1">
        <v>8</v>
      </c>
      <c r="L2744" s="1">
        <v>4</v>
      </c>
      <c r="M2744" s="1">
        <v>11</v>
      </c>
      <c r="N2744" s="1">
        <v>2</v>
      </c>
      <c r="O2744" s="1">
        <v>3</v>
      </c>
      <c r="P2744" s="1">
        <v>0</v>
      </c>
      <c r="Q2744" s="1">
        <v>4</v>
      </c>
      <c r="R2744" s="13">
        <v>0</v>
      </c>
    </row>
    <row r="2745" spans="4:18" x14ac:dyDescent="0.2">
      <c r="D2745" s="104"/>
      <c r="E2745" s="5" t="s">
        <v>47</v>
      </c>
      <c r="F2745" s="6"/>
      <c r="G2745" s="7">
        <v>38</v>
      </c>
      <c r="H2745" s="8">
        <v>18</v>
      </c>
      <c r="I2745" s="1">
        <v>21</v>
      </c>
      <c r="J2745" s="1">
        <v>18</v>
      </c>
      <c r="K2745" s="1">
        <v>6</v>
      </c>
      <c r="L2745" s="1">
        <v>2</v>
      </c>
      <c r="M2745" s="1">
        <v>5</v>
      </c>
      <c r="N2745" s="1">
        <v>5</v>
      </c>
      <c r="O2745" s="1">
        <v>0</v>
      </c>
      <c r="P2745" s="1">
        <v>0</v>
      </c>
      <c r="Q2745" s="1">
        <v>4</v>
      </c>
      <c r="R2745" s="13">
        <v>1</v>
      </c>
    </row>
    <row r="2746" spans="4:18" x14ac:dyDescent="0.2">
      <c r="D2746" s="104"/>
      <c r="E2746" s="5" t="s">
        <v>48</v>
      </c>
      <c r="F2746" s="6"/>
      <c r="G2746" s="7">
        <v>8</v>
      </c>
      <c r="H2746" s="8">
        <v>5</v>
      </c>
      <c r="I2746" s="1">
        <v>6</v>
      </c>
      <c r="J2746" s="1">
        <v>2</v>
      </c>
      <c r="K2746" s="1">
        <v>1</v>
      </c>
      <c r="L2746" s="1">
        <v>0</v>
      </c>
      <c r="M2746" s="1">
        <v>1</v>
      </c>
      <c r="N2746" s="1">
        <v>0</v>
      </c>
      <c r="O2746" s="1">
        <v>1</v>
      </c>
      <c r="P2746" s="1">
        <v>0</v>
      </c>
      <c r="Q2746" s="1">
        <v>1</v>
      </c>
      <c r="R2746" s="13">
        <v>0</v>
      </c>
    </row>
    <row r="2747" spans="4:18" x14ac:dyDescent="0.2">
      <c r="D2747" s="104"/>
      <c r="E2747" s="5" t="s">
        <v>49</v>
      </c>
      <c r="F2747" s="6"/>
      <c r="G2747" s="7">
        <v>1</v>
      </c>
      <c r="H2747" s="8">
        <v>1</v>
      </c>
      <c r="I2747" s="1">
        <v>0</v>
      </c>
      <c r="J2747" s="1">
        <v>0</v>
      </c>
      <c r="K2747" s="1">
        <v>0</v>
      </c>
      <c r="L2747" s="1">
        <v>0</v>
      </c>
      <c r="M2747" s="1">
        <v>0</v>
      </c>
      <c r="N2747" s="1">
        <v>0</v>
      </c>
      <c r="O2747" s="1">
        <v>0</v>
      </c>
      <c r="P2747" s="1">
        <v>0</v>
      </c>
      <c r="Q2747" s="1">
        <v>0</v>
      </c>
      <c r="R2747" s="13">
        <v>0</v>
      </c>
    </row>
    <row r="2748" spans="4:18" x14ac:dyDescent="0.2">
      <c r="D2748" s="103" t="s">
        <v>50</v>
      </c>
      <c r="E2748" s="24" t="s">
        <v>35</v>
      </c>
      <c r="F2748" s="22"/>
      <c r="G2748" s="23">
        <v>4</v>
      </c>
      <c r="H2748" s="30">
        <v>1</v>
      </c>
      <c r="I2748" s="4">
        <v>1</v>
      </c>
      <c r="J2748" s="4">
        <v>0</v>
      </c>
      <c r="K2748" s="4">
        <v>2</v>
      </c>
      <c r="L2748" s="4">
        <v>1</v>
      </c>
      <c r="M2748" s="4">
        <v>0</v>
      </c>
      <c r="N2748" s="4">
        <v>0</v>
      </c>
      <c r="O2748" s="4">
        <v>0</v>
      </c>
      <c r="P2748" s="4">
        <v>0</v>
      </c>
      <c r="Q2748" s="4">
        <v>0</v>
      </c>
      <c r="R2748" s="34">
        <v>0</v>
      </c>
    </row>
    <row r="2749" spans="4:18" x14ac:dyDescent="0.2">
      <c r="D2749" s="104"/>
      <c r="E2749" s="5" t="s">
        <v>36</v>
      </c>
      <c r="F2749" s="6"/>
      <c r="G2749" s="7">
        <v>11</v>
      </c>
      <c r="H2749" s="8">
        <v>9</v>
      </c>
      <c r="I2749" s="1">
        <v>6</v>
      </c>
      <c r="J2749" s="1">
        <v>4</v>
      </c>
      <c r="K2749" s="1">
        <v>1</v>
      </c>
      <c r="L2749" s="1">
        <v>1</v>
      </c>
      <c r="M2749" s="1">
        <v>6</v>
      </c>
      <c r="N2749" s="1">
        <v>1</v>
      </c>
      <c r="O2749" s="1">
        <v>1</v>
      </c>
      <c r="P2749" s="1">
        <v>0</v>
      </c>
      <c r="Q2749" s="1">
        <v>0</v>
      </c>
      <c r="R2749" s="13">
        <v>0</v>
      </c>
    </row>
    <row r="2750" spans="4:18" x14ac:dyDescent="0.2">
      <c r="D2750" s="104"/>
      <c r="E2750" s="5" t="s">
        <v>37</v>
      </c>
      <c r="F2750" s="6"/>
      <c r="G2750" s="7">
        <v>16</v>
      </c>
      <c r="H2750" s="8">
        <v>12</v>
      </c>
      <c r="I2750" s="1">
        <v>6</v>
      </c>
      <c r="J2750" s="1">
        <v>6</v>
      </c>
      <c r="K2750" s="1">
        <v>3</v>
      </c>
      <c r="L2750" s="1">
        <v>1</v>
      </c>
      <c r="M2750" s="1">
        <v>7</v>
      </c>
      <c r="N2750" s="1">
        <v>3</v>
      </c>
      <c r="O2750" s="1">
        <v>1</v>
      </c>
      <c r="P2750" s="1">
        <v>0</v>
      </c>
      <c r="Q2750" s="1">
        <v>0</v>
      </c>
      <c r="R2750" s="13">
        <v>0</v>
      </c>
    </row>
    <row r="2751" spans="4:18" x14ac:dyDescent="0.2">
      <c r="D2751" s="104"/>
      <c r="E2751" s="5" t="s">
        <v>38</v>
      </c>
      <c r="F2751" s="6"/>
      <c r="G2751" s="7">
        <v>30</v>
      </c>
      <c r="H2751" s="8">
        <v>16</v>
      </c>
      <c r="I2751" s="1">
        <v>20</v>
      </c>
      <c r="J2751" s="1">
        <v>6</v>
      </c>
      <c r="K2751" s="1">
        <v>8</v>
      </c>
      <c r="L2751" s="1">
        <v>3</v>
      </c>
      <c r="M2751" s="1">
        <v>7</v>
      </c>
      <c r="N2751" s="1">
        <v>0</v>
      </c>
      <c r="O2751" s="1">
        <v>3</v>
      </c>
      <c r="P2751" s="1">
        <v>0</v>
      </c>
      <c r="Q2751" s="1">
        <v>2</v>
      </c>
      <c r="R2751" s="13">
        <v>0</v>
      </c>
    </row>
    <row r="2752" spans="4:18" x14ac:dyDescent="0.2">
      <c r="D2752" s="104"/>
      <c r="E2752" s="5" t="s">
        <v>39</v>
      </c>
      <c r="F2752" s="6"/>
      <c r="G2752" s="7">
        <v>33</v>
      </c>
      <c r="H2752" s="8">
        <v>12</v>
      </c>
      <c r="I2752" s="1">
        <v>25</v>
      </c>
      <c r="J2752" s="1">
        <v>13</v>
      </c>
      <c r="K2752" s="1">
        <v>3</v>
      </c>
      <c r="L2752" s="1">
        <v>2</v>
      </c>
      <c r="M2752" s="1">
        <v>8</v>
      </c>
      <c r="N2752" s="1">
        <v>3</v>
      </c>
      <c r="O2752" s="1">
        <v>2</v>
      </c>
      <c r="P2752" s="1">
        <v>0</v>
      </c>
      <c r="Q2752" s="1">
        <v>1</v>
      </c>
      <c r="R2752" s="13">
        <v>0</v>
      </c>
    </row>
    <row r="2753" spans="2:21" x14ac:dyDescent="0.2">
      <c r="D2753" s="104"/>
      <c r="E2753" s="5" t="s">
        <v>40</v>
      </c>
      <c r="F2753" s="6"/>
      <c r="G2753" s="7">
        <v>38</v>
      </c>
      <c r="H2753" s="8">
        <v>19</v>
      </c>
      <c r="I2753" s="1">
        <v>29</v>
      </c>
      <c r="J2753" s="1">
        <v>14</v>
      </c>
      <c r="K2753" s="1">
        <v>7</v>
      </c>
      <c r="L2753" s="1">
        <v>3</v>
      </c>
      <c r="M2753" s="1">
        <v>9</v>
      </c>
      <c r="N2753" s="1">
        <v>5</v>
      </c>
      <c r="O2753" s="1">
        <v>4</v>
      </c>
      <c r="P2753" s="1">
        <v>1</v>
      </c>
      <c r="Q2753" s="1">
        <v>0</v>
      </c>
      <c r="R2753" s="13">
        <v>1</v>
      </c>
    </row>
    <row r="2754" spans="2:21" x14ac:dyDescent="0.2">
      <c r="D2754" s="104"/>
      <c r="E2754" s="5" t="s">
        <v>41</v>
      </c>
      <c r="F2754" s="6"/>
      <c r="G2754" s="7">
        <v>28</v>
      </c>
      <c r="H2754" s="8">
        <v>12</v>
      </c>
      <c r="I2754" s="1">
        <v>19</v>
      </c>
      <c r="J2754" s="1">
        <v>12</v>
      </c>
      <c r="K2754" s="1">
        <v>9</v>
      </c>
      <c r="L2754" s="1">
        <v>1</v>
      </c>
      <c r="M2754" s="1">
        <v>6</v>
      </c>
      <c r="N2754" s="1">
        <v>3</v>
      </c>
      <c r="O2754" s="1">
        <v>0</v>
      </c>
      <c r="P2754" s="1">
        <v>0</v>
      </c>
      <c r="Q2754" s="1">
        <v>1</v>
      </c>
      <c r="R2754" s="13">
        <v>0</v>
      </c>
    </row>
    <row r="2755" spans="2:21" x14ac:dyDescent="0.2">
      <c r="D2755" s="104"/>
      <c r="E2755" s="5" t="s">
        <v>42</v>
      </c>
      <c r="F2755" s="6"/>
      <c r="G2755" s="7">
        <v>38</v>
      </c>
      <c r="H2755" s="8">
        <v>21</v>
      </c>
      <c r="I2755" s="1">
        <v>33</v>
      </c>
      <c r="J2755" s="1">
        <v>12</v>
      </c>
      <c r="K2755" s="1">
        <v>14</v>
      </c>
      <c r="L2755" s="1">
        <v>3</v>
      </c>
      <c r="M2755" s="1">
        <v>4</v>
      </c>
      <c r="N2755" s="1">
        <v>3</v>
      </c>
      <c r="O2755" s="1">
        <v>2</v>
      </c>
      <c r="P2755" s="1">
        <v>0</v>
      </c>
      <c r="Q2755" s="1">
        <v>0</v>
      </c>
      <c r="R2755" s="13">
        <v>0</v>
      </c>
    </row>
    <row r="2756" spans="2:21" x14ac:dyDescent="0.2">
      <c r="D2756" s="104"/>
      <c r="E2756" s="5" t="s">
        <v>43</v>
      </c>
      <c r="F2756" s="6"/>
      <c r="G2756" s="7">
        <v>40</v>
      </c>
      <c r="H2756" s="8">
        <v>21</v>
      </c>
      <c r="I2756" s="1">
        <v>31</v>
      </c>
      <c r="J2756" s="1">
        <v>10</v>
      </c>
      <c r="K2756" s="1">
        <v>8</v>
      </c>
      <c r="L2756" s="1">
        <v>7</v>
      </c>
      <c r="M2756" s="1">
        <v>9</v>
      </c>
      <c r="N2756" s="1">
        <v>7</v>
      </c>
      <c r="O2756" s="1">
        <v>1</v>
      </c>
      <c r="P2756" s="1">
        <v>0</v>
      </c>
      <c r="Q2756" s="1">
        <v>0</v>
      </c>
      <c r="R2756" s="13">
        <v>1</v>
      </c>
    </row>
    <row r="2757" spans="2:21" x14ac:dyDescent="0.2">
      <c r="D2757" s="104"/>
      <c r="E2757" s="5" t="s">
        <v>44</v>
      </c>
      <c r="F2757" s="6"/>
      <c r="G2757" s="7">
        <v>64</v>
      </c>
      <c r="H2757" s="8">
        <v>31</v>
      </c>
      <c r="I2757" s="1">
        <v>47</v>
      </c>
      <c r="J2757" s="1">
        <v>18</v>
      </c>
      <c r="K2757" s="1">
        <v>9</v>
      </c>
      <c r="L2757" s="1">
        <v>5</v>
      </c>
      <c r="M2757" s="1">
        <v>8</v>
      </c>
      <c r="N2757" s="1">
        <v>13</v>
      </c>
      <c r="O2757" s="1">
        <v>5</v>
      </c>
      <c r="P2757" s="1">
        <v>1</v>
      </c>
      <c r="Q2757" s="1">
        <v>6</v>
      </c>
      <c r="R2757" s="13">
        <v>0</v>
      </c>
    </row>
    <row r="2758" spans="2:21" x14ac:dyDescent="0.2">
      <c r="D2758" s="104"/>
      <c r="E2758" s="5" t="s">
        <v>45</v>
      </c>
      <c r="F2758" s="6"/>
      <c r="G2758" s="7">
        <v>62</v>
      </c>
      <c r="H2758" s="8">
        <v>28</v>
      </c>
      <c r="I2758" s="1">
        <v>44</v>
      </c>
      <c r="J2758" s="1">
        <v>25</v>
      </c>
      <c r="K2758" s="1">
        <v>14</v>
      </c>
      <c r="L2758" s="1">
        <v>6</v>
      </c>
      <c r="M2758" s="1">
        <v>8</v>
      </c>
      <c r="N2758" s="1">
        <v>4</v>
      </c>
      <c r="O2758" s="1">
        <v>4</v>
      </c>
      <c r="P2758" s="1">
        <v>0</v>
      </c>
      <c r="Q2758" s="1">
        <v>6</v>
      </c>
      <c r="R2758" s="13">
        <v>0</v>
      </c>
    </row>
    <row r="2759" spans="2:21" x14ac:dyDescent="0.2">
      <c r="D2759" s="104"/>
      <c r="E2759" s="5" t="s">
        <v>46</v>
      </c>
      <c r="F2759" s="6"/>
      <c r="G2759" s="7">
        <v>19</v>
      </c>
      <c r="H2759" s="8">
        <v>9</v>
      </c>
      <c r="I2759" s="1">
        <v>13</v>
      </c>
      <c r="J2759" s="1">
        <v>1</v>
      </c>
      <c r="K2759" s="1">
        <v>4</v>
      </c>
      <c r="L2759" s="1">
        <v>2</v>
      </c>
      <c r="M2759" s="1">
        <v>2</v>
      </c>
      <c r="N2759" s="1">
        <v>0</v>
      </c>
      <c r="O2759" s="1">
        <v>1</v>
      </c>
      <c r="P2759" s="1">
        <v>0</v>
      </c>
      <c r="Q2759" s="1">
        <v>4</v>
      </c>
      <c r="R2759" s="13">
        <v>0</v>
      </c>
    </row>
    <row r="2760" spans="2:21" x14ac:dyDescent="0.2">
      <c r="D2760" s="104"/>
      <c r="E2760" s="5" t="s">
        <v>47</v>
      </c>
      <c r="F2760" s="6"/>
      <c r="G2760" s="7">
        <v>35</v>
      </c>
      <c r="H2760" s="8">
        <v>15</v>
      </c>
      <c r="I2760" s="1">
        <v>21</v>
      </c>
      <c r="J2760" s="1">
        <v>10</v>
      </c>
      <c r="K2760" s="1">
        <v>11</v>
      </c>
      <c r="L2760" s="1">
        <v>4</v>
      </c>
      <c r="M2760" s="1">
        <v>1</v>
      </c>
      <c r="N2760" s="1">
        <v>1</v>
      </c>
      <c r="O2760" s="1">
        <v>0</v>
      </c>
      <c r="P2760" s="1">
        <v>0</v>
      </c>
      <c r="Q2760" s="1">
        <v>5</v>
      </c>
      <c r="R2760" s="13">
        <v>0</v>
      </c>
    </row>
    <row r="2761" spans="2:21" x14ac:dyDescent="0.2">
      <c r="D2761" s="104"/>
      <c r="E2761" s="5" t="s">
        <v>48</v>
      </c>
      <c r="F2761" s="6"/>
      <c r="G2761" s="7">
        <v>19</v>
      </c>
      <c r="H2761" s="8">
        <v>8</v>
      </c>
      <c r="I2761" s="1">
        <v>11</v>
      </c>
      <c r="J2761" s="1">
        <v>4</v>
      </c>
      <c r="K2761" s="1">
        <v>6</v>
      </c>
      <c r="L2761" s="1">
        <v>0</v>
      </c>
      <c r="M2761" s="1">
        <v>0</v>
      </c>
      <c r="N2761" s="1">
        <v>1</v>
      </c>
      <c r="O2761" s="1">
        <v>1</v>
      </c>
      <c r="P2761" s="1">
        <v>1</v>
      </c>
      <c r="Q2761" s="1">
        <v>3</v>
      </c>
      <c r="R2761" s="13">
        <v>0</v>
      </c>
    </row>
    <row r="2762" spans="2:21" x14ac:dyDescent="0.2">
      <c r="D2762" s="105"/>
      <c r="E2762" s="55" t="s">
        <v>49</v>
      </c>
      <c r="F2762" s="58"/>
      <c r="G2762" s="53">
        <v>2</v>
      </c>
      <c r="H2762" s="66">
        <v>0</v>
      </c>
      <c r="I2762" s="26">
        <v>1</v>
      </c>
      <c r="J2762" s="26">
        <v>1</v>
      </c>
      <c r="K2762" s="26">
        <v>0</v>
      </c>
      <c r="L2762" s="26">
        <v>0</v>
      </c>
      <c r="M2762" s="26">
        <v>0</v>
      </c>
      <c r="N2762" s="26">
        <v>1</v>
      </c>
      <c r="O2762" s="26">
        <v>0</v>
      </c>
      <c r="P2762" s="26">
        <v>0</v>
      </c>
      <c r="Q2762" s="26">
        <v>0</v>
      </c>
      <c r="R2762" s="70">
        <v>0</v>
      </c>
    </row>
    <row r="2764" spans="2:21" x14ac:dyDescent="0.2">
      <c r="B2764" s="47" t="str">
        <f xml:space="preserve"> HYPERLINK("#'目次'!B67", "[61]")</f>
        <v>[61]</v>
      </c>
      <c r="C2764" s="31" t="s">
        <v>593</v>
      </c>
    </row>
    <row r="2765" spans="2:21" x14ac:dyDescent="0.2">
      <c r="C2765" s="89" t="s">
        <v>572</v>
      </c>
    </row>
    <row r="2767" spans="2:21" x14ac:dyDescent="0.2">
      <c r="C2767" s="31" t="s">
        <v>13</v>
      </c>
    </row>
    <row r="2768" spans="2:21" ht="48" x14ac:dyDescent="0.2">
      <c r="D2768" s="99"/>
      <c r="E2768" s="100"/>
      <c r="F2768" s="100"/>
      <c r="G2768" s="41" t="s">
        <v>14</v>
      </c>
      <c r="H2768" s="42" t="s">
        <v>594</v>
      </c>
      <c r="I2768" s="16" t="s">
        <v>595</v>
      </c>
      <c r="J2768" s="16" t="s">
        <v>596</v>
      </c>
      <c r="K2768" s="16" t="s">
        <v>597</v>
      </c>
      <c r="L2768" s="16" t="s">
        <v>598</v>
      </c>
      <c r="M2768" s="16" t="s">
        <v>599</v>
      </c>
      <c r="N2768" s="16" t="s">
        <v>600</v>
      </c>
      <c r="O2768" s="16" t="s">
        <v>601</v>
      </c>
      <c r="P2768" s="16" t="s">
        <v>602</v>
      </c>
      <c r="Q2768" s="16" t="s">
        <v>603</v>
      </c>
      <c r="R2768" s="16" t="s">
        <v>604</v>
      </c>
      <c r="S2768" s="16" t="s">
        <v>605</v>
      </c>
      <c r="T2768" s="16" t="s">
        <v>22</v>
      </c>
      <c r="U2768" s="46" t="s">
        <v>24</v>
      </c>
    </row>
    <row r="2769" spans="4:21" x14ac:dyDescent="0.2">
      <c r="D2769" s="101"/>
      <c r="E2769" s="102"/>
      <c r="F2769" s="102"/>
      <c r="G2769" s="44"/>
      <c r="H2769" s="48"/>
      <c r="I2769" s="17"/>
      <c r="J2769" s="17"/>
      <c r="K2769" s="17"/>
      <c r="L2769" s="17"/>
      <c r="M2769" s="17"/>
      <c r="N2769" s="17"/>
      <c r="O2769" s="17"/>
      <c r="P2769" s="17"/>
      <c r="Q2769" s="17"/>
      <c r="R2769" s="17"/>
      <c r="S2769" s="17"/>
      <c r="T2769" s="17"/>
      <c r="U2769" s="43"/>
    </row>
    <row r="2770" spans="4:21" x14ac:dyDescent="0.2">
      <c r="D2770" s="52"/>
      <c r="E2770" s="59" t="s">
        <v>14</v>
      </c>
      <c r="F2770" s="54"/>
      <c r="G2770" s="45">
        <v>1009</v>
      </c>
      <c r="H2770" s="20">
        <v>167</v>
      </c>
      <c r="I2770" s="20">
        <v>545</v>
      </c>
      <c r="J2770" s="20">
        <v>329</v>
      </c>
      <c r="K2770" s="20">
        <v>213</v>
      </c>
      <c r="L2770" s="20">
        <v>312</v>
      </c>
      <c r="M2770" s="20">
        <v>209</v>
      </c>
      <c r="N2770" s="20">
        <v>22</v>
      </c>
      <c r="O2770" s="20">
        <v>95</v>
      </c>
      <c r="P2770" s="20">
        <v>57</v>
      </c>
      <c r="Q2770" s="20">
        <v>157</v>
      </c>
      <c r="R2770" s="20">
        <v>147</v>
      </c>
      <c r="S2770" s="20">
        <v>38</v>
      </c>
      <c r="T2770" s="20">
        <v>67</v>
      </c>
      <c r="U2770" s="61">
        <v>7</v>
      </c>
    </row>
    <row r="2771" spans="4:21" x14ac:dyDescent="0.2">
      <c r="D2771" s="103" t="s">
        <v>25</v>
      </c>
      <c r="E2771" s="24" t="s">
        <v>26</v>
      </c>
      <c r="F2771" s="22"/>
      <c r="G2771" s="23">
        <v>156</v>
      </c>
      <c r="H2771" s="30">
        <v>20</v>
      </c>
      <c r="I2771" s="4">
        <v>81</v>
      </c>
      <c r="J2771" s="4">
        <v>57</v>
      </c>
      <c r="K2771" s="4">
        <v>25</v>
      </c>
      <c r="L2771" s="4">
        <v>49</v>
      </c>
      <c r="M2771" s="4">
        <v>23</v>
      </c>
      <c r="N2771" s="4">
        <v>3</v>
      </c>
      <c r="O2771" s="4">
        <v>12</v>
      </c>
      <c r="P2771" s="4">
        <v>7</v>
      </c>
      <c r="Q2771" s="4">
        <v>18</v>
      </c>
      <c r="R2771" s="4">
        <v>23</v>
      </c>
      <c r="S2771" s="4">
        <v>0</v>
      </c>
      <c r="T2771" s="4">
        <v>12</v>
      </c>
      <c r="U2771" s="34">
        <v>0</v>
      </c>
    </row>
    <row r="2772" spans="4:21" x14ac:dyDescent="0.2">
      <c r="D2772" s="104"/>
      <c r="E2772" s="5" t="s">
        <v>27</v>
      </c>
      <c r="F2772" s="6"/>
      <c r="G2772" s="7">
        <v>175</v>
      </c>
      <c r="H2772" s="8">
        <v>37</v>
      </c>
      <c r="I2772" s="1">
        <v>80</v>
      </c>
      <c r="J2772" s="1">
        <v>68</v>
      </c>
      <c r="K2772" s="1">
        <v>29</v>
      </c>
      <c r="L2772" s="1">
        <v>51</v>
      </c>
      <c r="M2772" s="1">
        <v>19</v>
      </c>
      <c r="N2772" s="1">
        <v>2</v>
      </c>
      <c r="O2772" s="1">
        <v>15</v>
      </c>
      <c r="P2772" s="1">
        <v>6</v>
      </c>
      <c r="Q2772" s="1">
        <v>34</v>
      </c>
      <c r="R2772" s="1">
        <v>17</v>
      </c>
      <c r="S2772" s="1">
        <v>1</v>
      </c>
      <c r="T2772" s="1">
        <v>14</v>
      </c>
      <c r="U2772" s="13">
        <v>3</v>
      </c>
    </row>
    <row r="2773" spans="4:21" x14ac:dyDescent="0.2">
      <c r="D2773" s="104"/>
      <c r="E2773" s="5" t="s">
        <v>28</v>
      </c>
      <c r="F2773" s="6"/>
      <c r="G2773" s="7">
        <v>155</v>
      </c>
      <c r="H2773" s="8">
        <v>26</v>
      </c>
      <c r="I2773" s="1">
        <v>64</v>
      </c>
      <c r="J2773" s="1">
        <v>57</v>
      </c>
      <c r="K2773" s="1">
        <v>24</v>
      </c>
      <c r="L2773" s="1">
        <v>51</v>
      </c>
      <c r="M2773" s="1">
        <v>22</v>
      </c>
      <c r="N2773" s="1">
        <v>5</v>
      </c>
      <c r="O2773" s="1">
        <v>12</v>
      </c>
      <c r="P2773" s="1">
        <v>5</v>
      </c>
      <c r="Q2773" s="1">
        <v>28</v>
      </c>
      <c r="R2773" s="1">
        <v>16</v>
      </c>
      <c r="S2773" s="1">
        <v>6</v>
      </c>
      <c r="T2773" s="1">
        <v>14</v>
      </c>
      <c r="U2773" s="13">
        <v>1</v>
      </c>
    </row>
    <row r="2774" spans="4:21" x14ac:dyDescent="0.2">
      <c r="D2774" s="104"/>
      <c r="E2774" s="5" t="s">
        <v>29</v>
      </c>
      <c r="F2774" s="6"/>
      <c r="G2774" s="7">
        <v>116</v>
      </c>
      <c r="H2774" s="8">
        <v>12</v>
      </c>
      <c r="I2774" s="1">
        <v>63</v>
      </c>
      <c r="J2774" s="1">
        <v>36</v>
      </c>
      <c r="K2774" s="1">
        <v>32</v>
      </c>
      <c r="L2774" s="1">
        <v>46</v>
      </c>
      <c r="M2774" s="1">
        <v>17</v>
      </c>
      <c r="N2774" s="1">
        <v>1</v>
      </c>
      <c r="O2774" s="1">
        <v>10</v>
      </c>
      <c r="P2774" s="1">
        <v>6</v>
      </c>
      <c r="Q2774" s="1">
        <v>21</v>
      </c>
      <c r="R2774" s="1">
        <v>19</v>
      </c>
      <c r="S2774" s="1">
        <v>4</v>
      </c>
      <c r="T2774" s="1">
        <v>5</v>
      </c>
      <c r="U2774" s="13">
        <v>0</v>
      </c>
    </row>
    <row r="2775" spans="4:21" x14ac:dyDescent="0.2">
      <c r="D2775" s="104"/>
      <c r="E2775" s="5" t="s">
        <v>30</v>
      </c>
      <c r="F2775" s="6"/>
      <c r="G2775" s="7">
        <v>107</v>
      </c>
      <c r="H2775" s="8">
        <v>17</v>
      </c>
      <c r="I2775" s="1">
        <v>68</v>
      </c>
      <c r="J2775" s="1">
        <v>37</v>
      </c>
      <c r="K2775" s="1">
        <v>24</v>
      </c>
      <c r="L2775" s="1">
        <v>32</v>
      </c>
      <c r="M2775" s="1">
        <v>31</v>
      </c>
      <c r="N2775" s="1">
        <v>2</v>
      </c>
      <c r="O2775" s="1">
        <v>12</v>
      </c>
      <c r="P2775" s="1">
        <v>8</v>
      </c>
      <c r="Q2775" s="1">
        <v>14</v>
      </c>
      <c r="R2775" s="1">
        <v>14</v>
      </c>
      <c r="S2775" s="1">
        <v>5</v>
      </c>
      <c r="T2775" s="1">
        <v>4</v>
      </c>
      <c r="U2775" s="13">
        <v>1</v>
      </c>
    </row>
    <row r="2776" spans="4:21" x14ac:dyDescent="0.2">
      <c r="D2776" s="104"/>
      <c r="E2776" s="5" t="s">
        <v>31</v>
      </c>
      <c r="F2776" s="6"/>
      <c r="G2776" s="7">
        <v>131</v>
      </c>
      <c r="H2776" s="8">
        <v>18</v>
      </c>
      <c r="I2776" s="1">
        <v>84</v>
      </c>
      <c r="J2776" s="1">
        <v>35</v>
      </c>
      <c r="K2776" s="1">
        <v>35</v>
      </c>
      <c r="L2776" s="1">
        <v>39</v>
      </c>
      <c r="M2776" s="1">
        <v>40</v>
      </c>
      <c r="N2776" s="1">
        <v>1</v>
      </c>
      <c r="O2776" s="1">
        <v>12</v>
      </c>
      <c r="P2776" s="1">
        <v>11</v>
      </c>
      <c r="Q2776" s="1">
        <v>26</v>
      </c>
      <c r="R2776" s="1">
        <v>31</v>
      </c>
      <c r="S2776" s="1">
        <v>13</v>
      </c>
      <c r="T2776" s="1">
        <v>6</v>
      </c>
      <c r="U2776" s="13">
        <v>1</v>
      </c>
    </row>
    <row r="2777" spans="4:21" x14ac:dyDescent="0.2">
      <c r="D2777" s="104"/>
      <c r="E2777" s="5" t="s">
        <v>32</v>
      </c>
      <c r="F2777" s="6"/>
      <c r="G2777" s="7">
        <v>75</v>
      </c>
      <c r="H2777" s="8">
        <v>17</v>
      </c>
      <c r="I2777" s="1">
        <v>49</v>
      </c>
      <c r="J2777" s="1">
        <v>18</v>
      </c>
      <c r="K2777" s="1">
        <v>21</v>
      </c>
      <c r="L2777" s="1">
        <v>27</v>
      </c>
      <c r="M2777" s="1">
        <v>26</v>
      </c>
      <c r="N2777" s="1">
        <v>4</v>
      </c>
      <c r="O2777" s="1">
        <v>9</v>
      </c>
      <c r="P2777" s="1">
        <v>6</v>
      </c>
      <c r="Q2777" s="1">
        <v>7</v>
      </c>
      <c r="R2777" s="1">
        <v>17</v>
      </c>
      <c r="S2777" s="1">
        <v>5</v>
      </c>
      <c r="T2777" s="1">
        <v>5</v>
      </c>
      <c r="U2777" s="13">
        <v>0</v>
      </c>
    </row>
    <row r="2778" spans="4:21" x14ac:dyDescent="0.2">
      <c r="D2778" s="104"/>
      <c r="E2778" s="5" t="s">
        <v>33</v>
      </c>
      <c r="F2778" s="6"/>
      <c r="G2778" s="7">
        <v>43</v>
      </c>
      <c r="H2778" s="8">
        <v>10</v>
      </c>
      <c r="I2778" s="1">
        <v>30</v>
      </c>
      <c r="J2778" s="1">
        <v>7</v>
      </c>
      <c r="K2778" s="1">
        <v>13</v>
      </c>
      <c r="L2778" s="1">
        <v>5</v>
      </c>
      <c r="M2778" s="1">
        <v>19</v>
      </c>
      <c r="N2778" s="1">
        <v>3</v>
      </c>
      <c r="O2778" s="1">
        <v>6</v>
      </c>
      <c r="P2778" s="1">
        <v>5</v>
      </c>
      <c r="Q2778" s="1">
        <v>3</v>
      </c>
      <c r="R2778" s="1">
        <v>4</v>
      </c>
      <c r="S2778" s="1">
        <v>4</v>
      </c>
      <c r="T2778" s="1">
        <v>3</v>
      </c>
      <c r="U2778" s="13">
        <v>0</v>
      </c>
    </row>
    <row r="2779" spans="4:21" x14ac:dyDescent="0.2">
      <c r="D2779" s="103" t="s">
        <v>34</v>
      </c>
      <c r="E2779" s="24" t="s">
        <v>35</v>
      </c>
      <c r="F2779" s="22"/>
      <c r="G2779" s="23">
        <v>7</v>
      </c>
      <c r="H2779" s="30">
        <v>0</v>
      </c>
      <c r="I2779" s="4">
        <v>5</v>
      </c>
      <c r="J2779" s="4">
        <v>1</v>
      </c>
      <c r="K2779" s="4">
        <v>3</v>
      </c>
      <c r="L2779" s="4">
        <v>3</v>
      </c>
      <c r="M2779" s="4">
        <v>3</v>
      </c>
      <c r="N2779" s="4">
        <v>1</v>
      </c>
      <c r="O2779" s="4">
        <v>1</v>
      </c>
      <c r="P2779" s="4">
        <v>0</v>
      </c>
      <c r="Q2779" s="4">
        <v>0</v>
      </c>
      <c r="R2779" s="4">
        <v>3</v>
      </c>
      <c r="S2779" s="4">
        <v>1</v>
      </c>
      <c r="T2779" s="4">
        <v>0</v>
      </c>
      <c r="U2779" s="34">
        <v>1</v>
      </c>
    </row>
    <row r="2780" spans="4:21" x14ac:dyDescent="0.2">
      <c r="D2780" s="104"/>
      <c r="E2780" s="5" t="s">
        <v>36</v>
      </c>
      <c r="F2780" s="6"/>
      <c r="G2780" s="7">
        <v>18</v>
      </c>
      <c r="H2780" s="8">
        <v>0</v>
      </c>
      <c r="I2780" s="1">
        <v>11</v>
      </c>
      <c r="J2780" s="1">
        <v>2</v>
      </c>
      <c r="K2780" s="1">
        <v>8</v>
      </c>
      <c r="L2780" s="1">
        <v>6</v>
      </c>
      <c r="M2780" s="1">
        <v>6</v>
      </c>
      <c r="N2780" s="1">
        <v>0</v>
      </c>
      <c r="O2780" s="1">
        <v>1</v>
      </c>
      <c r="P2780" s="1">
        <v>0</v>
      </c>
      <c r="Q2780" s="1">
        <v>2</v>
      </c>
      <c r="R2780" s="1">
        <v>5</v>
      </c>
      <c r="S2780" s="1">
        <v>0</v>
      </c>
      <c r="T2780" s="1">
        <v>2</v>
      </c>
      <c r="U2780" s="13">
        <v>0</v>
      </c>
    </row>
    <row r="2781" spans="4:21" x14ac:dyDescent="0.2">
      <c r="D2781" s="104"/>
      <c r="E2781" s="5" t="s">
        <v>37</v>
      </c>
      <c r="F2781" s="6"/>
      <c r="G2781" s="7">
        <v>27</v>
      </c>
      <c r="H2781" s="8">
        <v>3</v>
      </c>
      <c r="I2781" s="1">
        <v>19</v>
      </c>
      <c r="J2781" s="1">
        <v>1</v>
      </c>
      <c r="K2781" s="1">
        <v>10</v>
      </c>
      <c r="L2781" s="1">
        <v>9</v>
      </c>
      <c r="M2781" s="1">
        <v>9</v>
      </c>
      <c r="N2781" s="1">
        <v>1</v>
      </c>
      <c r="O2781" s="1">
        <v>3</v>
      </c>
      <c r="P2781" s="1">
        <v>2</v>
      </c>
      <c r="Q2781" s="1">
        <v>3</v>
      </c>
      <c r="R2781" s="1">
        <v>10</v>
      </c>
      <c r="S2781" s="1">
        <v>6</v>
      </c>
      <c r="T2781" s="1">
        <v>5</v>
      </c>
      <c r="U2781" s="13">
        <v>0</v>
      </c>
    </row>
    <row r="2782" spans="4:21" x14ac:dyDescent="0.2">
      <c r="D2782" s="104"/>
      <c r="E2782" s="5" t="s">
        <v>38</v>
      </c>
      <c r="F2782" s="6"/>
      <c r="G2782" s="7">
        <v>52</v>
      </c>
      <c r="H2782" s="8">
        <v>5</v>
      </c>
      <c r="I2782" s="1">
        <v>36</v>
      </c>
      <c r="J2782" s="1">
        <v>10</v>
      </c>
      <c r="K2782" s="1">
        <v>16</v>
      </c>
      <c r="L2782" s="1">
        <v>13</v>
      </c>
      <c r="M2782" s="1">
        <v>19</v>
      </c>
      <c r="N2782" s="1">
        <v>1</v>
      </c>
      <c r="O2782" s="1">
        <v>3</v>
      </c>
      <c r="P2782" s="1">
        <v>1</v>
      </c>
      <c r="Q2782" s="1">
        <v>7</v>
      </c>
      <c r="R2782" s="1">
        <v>13</v>
      </c>
      <c r="S2782" s="1">
        <v>5</v>
      </c>
      <c r="T2782" s="1">
        <v>2</v>
      </c>
      <c r="U2782" s="13">
        <v>0</v>
      </c>
    </row>
    <row r="2783" spans="4:21" x14ac:dyDescent="0.2">
      <c r="D2783" s="104"/>
      <c r="E2783" s="5" t="s">
        <v>39</v>
      </c>
      <c r="F2783" s="6"/>
      <c r="G2783" s="7">
        <v>48</v>
      </c>
      <c r="H2783" s="8">
        <v>6</v>
      </c>
      <c r="I2783" s="1">
        <v>34</v>
      </c>
      <c r="J2783" s="1">
        <v>7</v>
      </c>
      <c r="K2783" s="1">
        <v>21</v>
      </c>
      <c r="L2783" s="1">
        <v>16</v>
      </c>
      <c r="M2783" s="1">
        <v>15</v>
      </c>
      <c r="N2783" s="1">
        <v>0</v>
      </c>
      <c r="O2783" s="1">
        <v>4</v>
      </c>
      <c r="P2783" s="1">
        <v>3</v>
      </c>
      <c r="Q2783" s="1">
        <v>2</v>
      </c>
      <c r="R2783" s="1">
        <v>8</v>
      </c>
      <c r="S2783" s="1">
        <v>4</v>
      </c>
      <c r="T2783" s="1">
        <v>3</v>
      </c>
      <c r="U2783" s="13">
        <v>1</v>
      </c>
    </row>
    <row r="2784" spans="4:21" x14ac:dyDescent="0.2">
      <c r="D2784" s="104"/>
      <c r="E2784" s="5" t="s">
        <v>40</v>
      </c>
      <c r="F2784" s="6"/>
      <c r="G2784" s="7">
        <v>52</v>
      </c>
      <c r="H2784" s="8">
        <v>8</v>
      </c>
      <c r="I2784" s="1">
        <v>32</v>
      </c>
      <c r="J2784" s="1">
        <v>12</v>
      </c>
      <c r="K2784" s="1">
        <v>16</v>
      </c>
      <c r="L2784" s="1">
        <v>18</v>
      </c>
      <c r="M2784" s="1">
        <v>17</v>
      </c>
      <c r="N2784" s="1">
        <v>1</v>
      </c>
      <c r="O2784" s="1">
        <v>7</v>
      </c>
      <c r="P2784" s="1">
        <v>5</v>
      </c>
      <c r="Q2784" s="1">
        <v>10</v>
      </c>
      <c r="R2784" s="1">
        <v>8</v>
      </c>
      <c r="S2784" s="1">
        <v>5</v>
      </c>
      <c r="T2784" s="1">
        <v>3</v>
      </c>
      <c r="U2784" s="13">
        <v>0</v>
      </c>
    </row>
    <row r="2785" spans="4:21" x14ac:dyDescent="0.2">
      <c r="D2785" s="104"/>
      <c r="E2785" s="5" t="s">
        <v>41</v>
      </c>
      <c r="F2785" s="6"/>
      <c r="G2785" s="7">
        <v>26</v>
      </c>
      <c r="H2785" s="8">
        <v>6</v>
      </c>
      <c r="I2785" s="1">
        <v>16</v>
      </c>
      <c r="J2785" s="1">
        <v>4</v>
      </c>
      <c r="K2785" s="1">
        <v>7</v>
      </c>
      <c r="L2785" s="1">
        <v>8</v>
      </c>
      <c r="M2785" s="1">
        <v>7</v>
      </c>
      <c r="N2785" s="1">
        <v>0</v>
      </c>
      <c r="O2785" s="1">
        <v>2</v>
      </c>
      <c r="P2785" s="1">
        <v>4</v>
      </c>
      <c r="Q2785" s="1">
        <v>5</v>
      </c>
      <c r="R2785" s="1">
        <v>6</v>
      </c>
      <c r="S2785" s="1">
        <v>4</v>
      </c>
      <c r="T2785" s="1">
        <v>4</v>
      </c>
      <c r="U2785" s="13">
        <v>0</v>
      </c>
    </row>
    <row r="2786" spans="4:21" x14ac:dyDescent="0.2">
      <c r="D2786" s="104"/>
      <c r="E2786" s="5" t="s">
        <v>42</v>
      </c>
      <c r="F2786" s="6"/>
      <c r="G2786" s="7">
        <v>59</v>
      </c>
      <c r="H2786" s="8">
        <v>7</v>
      </c>
      <c r="I2786" s="1">
        <v>39</v>
      </c>
      <c r="J2786" s="1">
        <v>17</v>
      </c>
      <c r="K2786" s="1">
        <v>11</v>
      </c>
      <c r="L2786" s="1">
        <v>12</v>
      </c>
      <c r="M2786" s="1">
        <v>17</v>
      </c>
      <c r="N2786" s="1">
        <v>2</v>
      </c>
      <c r="O2786" s="1">
        <v>9</v>
      </c>
      <c r="P2786" s="1">
        <v>5</v>
      </c>
      <c r="Q2786" s="1">
        <v>7</v>
      </c>
      <c r="R2786" s="1">
        <v>7</v>
      </c>
      <c r="S2786" s="1">
        <v>1</v>
      </c>
      <c r="T2786" s="1">
        <v>1</v>
      </c>
      <c r="U2786" s="13">
        <v>1</v>
      </c>
    </row>
    <row r="2787" spans="4:21" x14ac:dyDescent="0.2">
      <c r="D2787" s="104"/>
      <c r="E2787" s="5" t="s">
        <v>43</v>
      </c>
      <c r="F2787" s="6"/>
      <c r="G2787" s="7">
        <v>56</v>
      </c>
      <c r="H2787" s="8">
        <v>11</v>
      </c>
      <c r="I2787" s="1">
        <v>38</v>
      </c>
      <c r="J2787" s="1">
        <v>13</v>
      </c>
      <c r="K2787" s="1">
        <v>9</v>
      </c>
      <c r="L2787" s="1">
        <v>14</v>
      </c>
      <c r="M2787" s="1">
        <v>16</v>
      </c>
      <c r="N2787" s="1">
        <v>2</v>
      </c>
      <c r="O2787" s="1">
        <v>5</v>
      </c>
      <c r="P2787" s="1">
        <v>3</v>
      </c>
      <c r="Q2787" s="1">
        <v>6</v>
      </c>
      <c r="R2787" s="1">
        <v>6</v>
      </c>
      <c r="S2787" s="1">
        <v>0</v>
      </c>
      <c r="T2787" s="1">
        <v>1</v>
      </c>
      <c r="U2787" s="13">
        <v>0</v>
      </c>
    </row>
    <row r="2788" spans="4:21" x14ac:dyDescent="0.2">
      <c r="D2788" s="104"/>
      <c r="E2788" s="5" t="s">
        <v>44</v>
      </c>
      <c r="F2788" s="6"/>
      <c r="G2788" s="7">
        <v>76</v>
      </c>
      <c r="H2788" s="8">
        <v>15</v>
      </c>
      <c r="I2788" s="1">
        <v>35</v>
      </c>
      <c r="J2788" s="1">
        <v>27</v>
      </c>
      <c r="K2788" s="1">
        <v>17</v>
      </c>
      <c r="L2788" s="1">
        <v>26</v>
      </c>
      <c r="M2788" s="1">
        <v>22</v>
      </c>
      <c r="N2788" s="1">
        <v>4</v>
      </c>
      <c r="O2788" s="1">
        <v>9</v>
      </c>
      <c r="P2788" s="1">
        <v>4</v>
      </c>
      <c r="Q2788" s="1">
        <v>15</v>
      </c>
      <c r="R2788" s="1">
        <v>7</v>
      </c>
      <c r="S2788" s="1">
        <v>0</v>
      </c>
      <c r="T2788" s="1">
        <v>5</v>
      </c>
      <c r="U2788" s="13">
        <v>1</v>
      </c>
    </row>
    <row r="2789" spans="4:21" x14ac:dyDescent="0.2">
      <c r="D2789" s="104"/>
      <c r="E2789" s="5" t="s">
        <v>45</v>
      </c>
      <c r="F2789" s="6"/>
      <c r="G2789" s="7">
        <v>60</v>
      </c>
      <c r="H2789" s="8">
        <v>14</v>
      </c>
      <c r="I2789" s="1">
        <v>27</v>
      </c>
      <c r="J2789" s="1">
        <v>28</v>
      </c>
      <c r="K2789" s="1">
        <v>6</v>
      </c>
      <c r="L2789" s="1">
        <v>15</v>
      </c>
      <c r="M2789" s="1">
        <v>9</v>
      </c>
      <c r="N2789" s="1">
        <v>2</v>
      </c>
      <c r="O2789" s="1">
        <v>4</v>
      </c>
      <c r="P2789" s="1">
        <v>2</v>
      </c>
      <c r="Q2789" s="1">
        <v>9</v>
      </c>
      <c r="R2789" s="1">
        <v>4</v>
      </c>
      <c r="S2789" s="1">
        <v>0</v>
      </c>
      <c r="T2789" s="1">
        <v>6</v>
      </c>
      <c r="U2789" s="13">
        <v>0</v>
      </c>
    </row>
    <row r="2790" spans="4:21" x14ac:dyDescent="0.2">
      <c r="D2790" s="104"/>
      <c r="E2790" s="5" t="s">
        <v>46</v>
      </c>
      <c r="F2790" s="6"/>
      <c r="G2790" s="7">
        <v>42</v>
      </c>
      <c r="H2790" s="8">
        <v>9</v>
      </c>
      <c r="I2790" s="1">
        <v>19</v>
      </c>
      <c r="J2790" s="1">
        <v>21</v>
      </c>
      <c r="K2790" s="1">
        <v>3</v>
      </c>
      <c r="L2790" s="1">
        <v>13</v>
      </c>
      <c r="M2790" s="1">
        <v>2</v>
      </c>
      <c r="N2790" s="1">
        <v>0</v>
      </c>
      <c r="O2790" s="1">
        <v>4</v>
      </c>
      <c r="P2790" s="1">
        <v>3</v>
      </c>
      <c r="Q2790" s="1">
        <v>7</v>
      </c>
      <c r="R2790" s="1">
        <v>3</v>
      </c>
      <c r="S2790" s="1">
        <v>0</v>
      </c>
      <c r="T2790" s="1">
        <v>3</v>
      </c>
      <c r="U2790" s="13">
        <v>0</v>
      </c>
    </row>
    <row r="2791" spans="4:21" x14ac:dyDescent="0.2">
      <c r="D2791" s="104"/>
      <c r="E2791" s="5" t="s">
        <v>47</v>
      </c>
      <c r="F2791" s="6"/>
      <c r="G2791" s="7">
        <v>38</v>
      </c>
      <c r="H2791" s="8">
        <v>7</v>
      </c>
      <c r="I2791" s="1">
        <v>14</v>
      </c>
      <c r="J2791" s="1">
        <v>26</v>
      </c>
      <c r="K2791" s="1">
        <v>2</v>
      </c>
      <c r="L2791" s="1">
        <v>9</v>
      </c>
      <c r="M2791" s="1">
        <v>7</v>
      </c>
      <c r="N2791" s="1">
        <v>0</v>
      </c>
      <c r="O2791" s="1">
        <v>5</v>
      </c>
      <c r="P2791" s="1">
        <v>1</v>
      </c>
      <c r="Q2791" s="1">
        <v>8</v>
      </c>
      <c r="R2791" s="1">
        <v>1</v>
      </c>
      <c r="S2791" s="1">
        <v>0</v>
      </c>
      <c r="T2791" s="1">
        <v>2</v>
      </c>
      <c r="U2791" s="13">
        <v>0</v>
      </c>
    </row>
    <row r="2792" spans="4:21" x14ac:dyDescent="0.2">
      <c r="D2792" s="104"/>
      <c r="E2792" s="5" t="s">
        <v>48</v>
      </c>
      <c r="F2792" s="6"/>
      <c r="G2792" s="7">
        <v>8</v>
      </c>
      <c r="H2792" s="8">
        <v>3</v>
      </c>
      <c r="I2792" s="1">
        <v>2</v>
      </c>
      <c r="J2792" s="1">
        <v>3</v>
      </c>
      <c r="K2792" s="1">
        <v>1</v>
      </c>
      <c r="L2792" s="1">
        <v>2</v>
      </c>
      <c r="M2792" s="1">
        <v>1</v>
      </c>
      <c r="N2792" s="1">
        <v>0</v>
      </c>
      <c r="O2792" s="1">
        <v>0</v>
      </c>
      <c r="P2792" s="1">
        <v>0</v>
      </c>
      <c r="Q2792" s="1">
        <v>0</v>
      </c>
      <c r="R2792" s="1">
        <v>0</v>
      </c>
      <c r="S2792" s="1">
        <v>0</v>
      </c>
      <c r="T2792" s="1">
        <v>1</v>
      </c>
      <c r="U2792" s="13">
        <v>0</v>
      </c>
    </row>
    <row r="2793" spans="4:21" x14ac:dyDescent="0.2">
      <c r="D2793" s="104"/>
      <c r="E2793" s="5" t="s">
        <v>49</v>
      </c>
      <c r="F2793" s="6"/>
      <c r="G2793" s="7">
        <v>1</v>
      </c>
      <c r="H2793" s="8">
        <v>0</v>
      </c>
      <c r="I2793" s="1">
        <v>0</v>
      </c>
      <c r="J2793" s="1">
        <v>0</v>
      </c>
      <c r="K2793" s="1">
        <v>0</v>
      </c>
      <c r="L2793" s="1">
        <v>0</v>
      </c>
      <c r="M2793" s="1">
        <v>0</v>
      </c>
      <c r="N2793" s="1">
        <v>0</v>
      </c>
      <c r="O2793" s="1">
        <v>1</v>
      </c>
      <c r="P2793" s="1">
        <v>1</v>
      </c>
      <c r="Q2793" s="1">
        <v>1</v>
      </c>
      <c r="R2793" s="1">
        <v>0</v>
      </c>
      <c r="S2793" s="1">
        <v>0</v>
      </c>
      <c r="T2793" s="1">
        <v>0</v>
      </c>
      <c r="U2793" s="13">
        <v>0</v>
      </c>
    </row>
    <row r="2794" spans="4:21" x14ac:dyDescent="0.2">
      <c r="D2794" s="103" t="s">
        <v>50</v>
      </c>
      <c r="E2794" s="24" t="s">
        <v>35</v>
      </c>
      <c r="F2794" s="22"/>
      <c r="G2794" s="23">
        <v>4</v>
      </c>
      <c r="H2794" s="30">
        <v>0</v>
      </c>
      <c r="I2794" s="4">
        <v>2</v>
      </c>
      <c r="J2794" s="4">
        <v>0</v>
      </c>
      <c r="K2794" s="4">
        <v>1</v>
      </c>
      <c r="L2794" s="4">
        <v>0</v>
      </c>
      <c r="M2794" s="4">
        <v>1</v>
      </c>
      <c r="N2794" s="4">
        <v>0</v>
      </c>
      <c r="O2794" s="4">
        <v>0</v>
      </c>
      <c r="P2794" s="4">
        <v>0</v>
      </c>
      <c r="Q2794" s="4">
        <v>0</v>
      </c>
      <c r="R2794" s="4">
        <v>2</v>
      </c>
      <c r="S2794" s="4">
        <v>0</v>
      </c>
      <c r="T2794" s="4">
        <v>0</v>
      </c>
      <c r="U2794" s="34">
        <v>0</v>
      </c>
    </row>
    <row r="2795" spans="4:21" x14ac:dyDescent="0.2">
      <c r="D2795" s="104"/>
      <c r="E2795" s="5" t="s">
        <v>36</v>
      </c>
      <c r="F2795" s="6"/>
      <c r="G2795" s="7">
        <v>11</v>
      </c>
      <c r="H2795" s="8">
        <v>0</v>
      </c>
      <c r="I2795" s="1">
        <v>8</v>
      </c>
      <c r="J2795" s="1">
        <v>0</v>
      </c>
      <c r="K2795" s="1">
        <v>4</v>
      </c>
      <c r="L2795" s="1">
        <v>6</v>
      </c>
      <c r="M2795" s="1">
        <v>1</v>
      </c>
      <c r="N2795" s="1">
        <v>1</v>
      </c>
      <c r="O2795" s="1">
        <v>0</v>
      </c>
      <c r="P2795" s="1">
        <v>1</v>
      </c>
      <c r="Q2795" s="1">
        <v>0</v>
      </c>
      <c r="R2795" s="1">
        <v>5</v>
      </c>
      <c r="S2795" s="1">
        <v>2</v>
      </c>
      <c r="T2795" s="1">
        <v>1</v>
      </c>
      <c r="U2795" s="13">
        <v>0</v>
      </c>
    </row>
    <row r="2796" spans="4:21" x14ac:dyDescent="0.2">
      <c r="D2796" s="104"/>
      <c r="E2796" s="5" t="s">
        <v>37</v>
      </c>
      <c r="F2796" s="6"/>
      <c r="G2796" s="7">
        <v>16</v>
      </c>
      <c r="H2796" s="8">
        <v>3</v>
      </c>
      <c r="I2796" s="1">
        <v>9</v>
      </c>
      <c r="J2796" s="1">
        <v>3</v>
      </c>
      <c r="K2796" s="1">
        <v>7</v>
      </c>
      <c r="L2796" s="1">
        <v>6</v>
      </c>
      <c r="M2796" s="1">
        <v>2</v>
      </c>
      <c r="N2796" s="1">
        <v>0</v>
      </c>
      <c r="O2796" s="1">
        <v>0</v>
      </c>
      <c r="P2796" s="1">
        <v>0</v>
      </c>
      <c r="Q2796" s="1">
        <v>3</v>
      </c>
      <c r="R2796" s="1">
        <v>8</v>
      </c>
      <c r="S2796" s="1">
        <v>2</v>
      </c>
      <c r="T2796" s="1">
        <v>0</v>
      </c>
      <c r="U2796" s="13">
        <v>0</v>
      </c>
    </row>
    <row r="2797" spans="4:21" x14ac:dyDescent="0.2">
      <c r="D2797" s="104"/>
      <c r="E2797" s="5" t="s">
        <v>38</v>
      </c>
      <c r="F2797" s="6"/>
      <c r="G2797" s="7">
        <v>30</v>
      </c>
      <c r="H2797" s="8">
        <v>3</v>
      </c>
      <c r="I2797" s="1">
        <v>19</v>
      </c>
      <c r="J2797" s="1">
        <v>5</v>
      </c>
      <c r="K2797" s="1">
        <v>5</v>
      </c>
      <c r="L2797" s="1">
        <v>9</v>
      </c>
      <c r="M2797" s="1">
        <v>4</v>
      </c>
      <c r="N2797" s="1">
        <v>0</v>
      </c>
      <c r="O2797" s="1">
        <v>2</v>
      </c>
      <c r="P2797" s="1">
        <v>2</v>
      </c>
      <c r="Q2797" s="1">
        <v>1</v>
      </c>
      <c r="R2797" s="1">
        <v>8</v>
      </c>
      <c r="S2797" s="1">
        <v>2</v>
      </c>
      <c r="T2797" s="1">
        <v>4</v>
      </c>
      <c r="U2797" s="13">
        <v>0</v>
      </c>
    </row>
    <row r="2798" spans="4:21" x14ac:dyDescent="0.2">
      <c r="D2798" s="104"/>
      <c r="E2798" s="5" t="s">
        <v>39</v>
      </c>
      <c r="F2798" s="6"/>
      <c r="G2798" s="7">
        <v>33</v>
      </c>
      <c r="H2798" s="8">
        <v>5</v>
      </c>
      <c r="I2798" s="1">
        <v>21</v>
      </c>
      <c r="J2798" s="1">
        <v>11</v>
      </c>
      <c r="K2798" s="1">
        <v>12</v>
      </c>
      <c r="L2798" s="1">
        <v>17</v>
      </c>
      <c r="M2798" s="1">
        <v>9</v>
      </c>
      <c r="N2798" s="1">
        <v>0</v>
      </c>
      <c r="O2798" s="1">
        <v>1</v>
      </c>
      <c r="P2798" s="1">
        <v>1</v>
      </c>
      <c r="Q2798" s="1">
        <v>5</v>
      </c>
      <c r="R2798" s="1">
        <v>7</v>
      </c>
      <c r="S2798" s="1">
        <v>3</v>
      </c>
      <c r="T2798" s="1">
        <v>0</v>
      </c>
      <c r="U2798" s="13">
        <v>0</v>
      </c>
    </row>
    <row r="2799" spans="4:21" x14ac:dyDescent="0.2">
      <c r="D2799" s="104"/>
      <c r="E2799" s="5" t="s">
        <v>40</v>
      </c>
      <c r="F2799" s="6"/>
      <c r="G2799" s="7">
        <v>38</v>
      </c>
      <c r="H2799" s="8">
        <v>6</v>
      </c>
      <c r="I2799" s="1">
        <v>18</v>
      </c>
      <c r="J2799" s="1">
        <v>12</v>
      </c>
      <c r="K2799" s="1">
        <v>6</v>
      </c>
      <c r="L2799" s="1">
        <v>12</v>
      </c>
      <c r="M2799" s="1">
        <v>7</v>
      </c>
      <c r="N2799" s="1">
        <v>2</v>
      </c>
      <c r="O2799" s="1">
        <v>3</v>
      </c>
      <c r="P2799" s="1">
        <v>5</v>
      </c>
      <c r="Q2799" s="1">
        <v>4</v>
      </c>
      <c r="R2799" s="1">
        <v>5</v>
      </c>
      <c r="S2799" s="1">
        <v>2</v>
      </c>
      <c r="T2799" s="1">
        <v>4</v>
      </c>
      <c r="U2799" s="13">
        <v>1</v>
      </c>
    </row>
    <row r="2800" spans="4:21" x14ac:dyDescent="0.2">
      <c r="D2800" s="104"/>
      <c r="E2800" s="5" t="s">
        <v>41</v>
      </c>
      <c r="F2800" s="6"/>
      <c r="G2800" s="7">
        <v>28</v>
      </c>
      <c r="H2800" s="8">
        <v>5</v>
      </c>
      <c r="I2800" s="1">
        <v>13</v>
      </c>
      <c r="J2800" s="1">
        <v>8</v>
      </c>
      <c r="K2800" s="1">
        <v>7</v>
      </c>
      <c r="L2800" s="1">
        <v>7</v>
      </c>
      <c r="M2800" s="1">
        <v>10</v>
      </c>
      <c r="N2800" s="1">
        <v>0</v>
      </c>
      <c r="O2800" s="1">
        <v>5</v>
      </c>
      <c r="P2800" s="1">
        <v>2</v>
      </c>
      <c r="Q2800" s="1">
        <v>8</v>
      </c>
      <c r="R2800" s="1">
        <v>4</v>
      </c>
      <c r="S2800" s="1">
        <v>1</v>
      </c>
      <c r="T2800" s="1">
        <v>1</v>
      </c>
      <c r="U2800" s="13">
        <v>0</v>
      </c>
    </row>
    <row r="2801" spans="2:21" x14ac:dyDescent="0.2">
      <c r="D2801" s="104"/>
      <c r="E2801" s="5" t="s">
        <v>42</v>
      </c>
      <c r="F2801" s="6"/>
      <c r="G2801" s="7">
        <v>38</v>
      </c>
      <c r="H2801" s="8">
        <v>6</v>
      </c>
      <c r="I2801" s="1">
        <v>16</v>
      </c>
      <c r="J2801" s="1">
        <v>15</v>
      </c>
      <c r="K2801" s="1">
        <v>10</v>
      </c>
      <c r="L2801" s="1">
        <v>18</v>
      </c>
      <c r="M2801" s="1">
        <v>4</v>
      </c>
      <c r="N2801" s="1">
        <v>1</v>
      </c>
      <c r="O2801" s="1">
        <v>2</v>
      </c>
      <c r="P2801" s="1">
        <v>1</v>
      </c>
      <c r="Q2801" s="1">
        <v>5</v>
      </c>
      <c r="R2801" s="1">
        <v>7</v>
      </c>
      <c r="S2801" s="1">
        <v>0</v>
      </c>
      <c r="T2801" s="1">
        <v>4</v>
      </c>
      <c r="U2801" s="13">
        <v>0</v>
      </c>
    </row>
    <row r="2802" spans="2:21" x14ac:dyDescent="0.2">
      <c r="D2802" s="104"/>
      <c r="E2802" s="5" t="s">
        <v>43</v>
      </c>
      <c r="F2802" s="6"/>
      <c r="G2802" s="7">
        <v>40</v>
      </c>
      <c r="H2802" s="8">
        <v>4</v>
      </c>
      <c r="I2802" s="1">
        <v>21</v>
      </c>
      <c r="J2802" s="1">
        <v>16</v>
      </c>
      <c r="K2802" s="1">
        <v>12</v>
      </c>
      <c r="L2802" s="1">
        <v>11</v>
      </c>
      <c r="M2802" s="1">
        <v>4</v>
      </c>
      <c r="N2802" s="1">
        <v>0</v>
      </c>
      <c r="O2802" s="1">
        <v>4</v>
      </c>
      <c r="P2802" s="1">
        <v>2</v>
      </c>
      <c r="Q2802" s="1">
        <v>7</v>
      </c>
      <c r="R2802" s="1">
        <v>6</v>
      </c>
      <c r="S2802" s="1">
        <v>0</v>
      </c>
      <c r="T2802" s="1">
        <v>2</v>
      </c>
      <c r="U2802" s="13">
        <v>1</v>
      </c>
    </row>
    <row r="2803" spans="2:21" x14ac:dyDescent="0.2">
      <c r="D2803" s="104"/>
      <c r="E2803" s="5" t="s">
        <v>44</v>
      </c>
      <c r="F2803" s="6"/>
      <c r="G2803" s="7">
        <v>64</v>
      </c>
      <c r="H2803" s="8">
        <v>9</v>
      </c>
      <c r="I2803" s="1">
        <v>36</v>
      </c>
      <c r="J2803" s="1">
        <v>19</v>
      </c>
      <c r="K2803" s="1">
        <v>12</v>
      </c>
      <c r="L2803" s="1">
        <v>15</v>
      </c>
      <c r="M2803" s="1">
        <v>8</v>
      </c>
      <c r="N2803" s="1">
        <v>4</v>
      </c>
      <c r="O2803" s="1">
        <v>9</v>
      </c>
      <c r="P2803" s="1">
        <v>4</v>
      </c>
      <c r="Q2803" s="1">
        <v>11</v>
      </c>
      <c r="R2803" s="1">
        <v>8</v>
      </c>
      <c r="S2803" s="1">
        <v>0</v>
      </c>
      <c r="T2803" s="1">
        <v>5</v>
      </c>
      <c r="U2803" s="13">
        <v>0</v>
      </c>
    </row>
    <row r="2804" spans="2:21" x14ac:dyDescent="0.2">
      <c r="D2804" s="104"/>
      <c r="E2804" s="5" t="s">
        <v>45</v>
      </c>
      <c r="F2804" s="6"/>
      <c r="G2804" s="7">
        <v>62</v>
      </c>
      <c r="H2804" s="8">
        <v>12</v>
      </c>
      <c r="I2804" s="1">
        <v>28</v>
      </c>
      <c r="J2804" s="1">
        <v>33</v>
      </c>
      <c r="K2804" s="1">
        <v>2</v>
      </c>
      <c r="L2804" s="1">
        <v>21</v>
      </c>
      <c r="M2804" s="1">
        <v>7</v>
      </c>
      <c r="N2804" s="1">
        <v>0</v>
      </c>
      <c r="O2804" s="1">
        <v>5</v>
      </c>
      <c r="P2804" s="1">
        <v>4</v>
      </c>
      <c r="Q2804" s="1">
        <v>14</v>
      </c>
      <c r="R2804" s="1">
        <v>3</v>
      </c>
      <c r="S2804" s="1">
        <v>0</v>
      </c>
      <c r="T2804" s="1">
        <v>2</v>
      </c>
      <c r="U2804" s="13">
        <v>0</v>
      </c>
    </row>
    <row r="2805" spans="2:21" x14ac:dyDescent="0.2">
      <c r="D2805" s="104"/>
      <c r="E2805" s="5" t="s">
        <v>46</v>
      </c>
      <c r="F2805" s="6"/>
      <c r="G2805" s="7">
        <v>19</v>
      </c>
      <c r="H2805" s="8">
        <v>5</v>
      </c>
      <c r="I2805" s="1">
        <v>6</v>
      </c>
      <c r="J2805" s="1">
        <v>7</v>
      </c>
      <c r="K2805" s="1">
        <v>3</v>
      </c>
      <c r="L2805" s="1">
        <v>6</v>
      </c>
      <c r="M2805" s="1">
        <v>0</v>
      </c>
      <c r="N2805" s="1">
        <v>0</v>
      </c>
      <c r="O2805" s="1">
        <v>1</v>
      </c>
      <c r="P2805" s="1">
        <v>0</v>
      </c>
      <c r="Q2805" s="1">
        <v>2</v>
      </c>
      <c r="R2805" s="1">
        <v>2</v>
      </c>
      <c r="S2805" s="1">
        <v>0</v>
      </c>
      <c r="T2805" s="1">
        <v>1</v>
      </c>
      <c r="U2805" s="13">
        <v>0</v>
      </c>
    </row>
    <row r="2806" spans="2:21" x14ac:dyDescent="0.2">
      <c r="D2806" s="104"/>
      <c r="E2806" s="5" t="s">
        <v>47</v>
      </c>
      <c r="F2806" s="6"/>
      <c r="G2806" s="7">
        <v>35</v>
      </c>
      <c r="H2806" s="8">
        <v>8</v>
      </c>
      <c r="I2806" s="1">
        <v>17</v>
      </c>
      <c r="J2806" s="1">
        <v>15</v>
      </c>
      <c r="K2806" s="1">
        <v>1</v>
      </c>
      <c r="L2806" s="1">
        <v>15</v>
      </c>
      <c r="M2806" s="1">
        <v>1</v>
      </c>
      <c r="N2806" s="1">
        <v>0</v>
      </c>
      <c r="O2806" s="1">
        <v>3</v>
      </c>
      <c r="P2806" s="1">
        <v>0</v>
      </c>
      <c r="Q2806" s="1">
        <v>11</v>
      </c>
      <c r="R2806" s="1">
        <v>1</v>
      </c>
      <c r="S2806" s="1">
        <v>0</v>
      </c>
      <c r="T2806" s="1">
        <v>3</v>
      </c>
      <c r="U2806" s="13">
        <v>1</v>
      </c>
    </row>
    <row r="2807" spans="2:21" x14ac:dyDescent="0.2">
      <c r="D2807" s="104"/>
      <c r="E2807" s="5" t="s">
        <v>48</v>
      </c>
      <c r="F2807" s="6"/>
      <c r="G2807" s="7">
        <v>19</v>
      </c>
      <c r="H2807" s="8">
        <v>6</v>
      </c>
      <c r="I2807" s="1">
        <v>4</v>
      </c>
      <c r="J2807" s="1">
        <v>12</v>
      </c>
      <c r="K2807" s="1">
        <v>1</v>
      </c>
      <c r="L2807" s="1">
        <v>5</v>
      </c>
      <c r="M2807" s="1">
        <v>1</v>
      </c>
      <c r="N2807" s="1">
        <v>0</v>
      </c>
      <c r="O2807" s="1">
        <v>2</v>
      </c>
      <c r="P2807" s="1">
        <v>1</v>
      </c>
      <c r="Q2807" s="1">
        <v>4</v>
      </c>
      <c r="R2807" s="1">
        <v>0</v>
      </c>
      <c r="S2807" s="1">
        <v>0</v>
      </c>
      <c r="T2807" s="1">
        <v>1</v>
      </c>
      <c r="U2807" s="13">
        <v>0</v>
      </c>
    </row>
    <row r="2808" spans="2:21" x14ac:dyDescent="0.2">
      <c r="D2808" s="105"/>
      <c r="E2808" s="55" t="s">
        <v>49</v>
      </c>
      <c r="F2808" s="58"/>
      <c r="G2808" s="53">
        <v>2</v>
      </c>
      <c r="H2808" s="66">
        <v>1</v>
      </c>
      <c r="I2808" s="26">
        <v>0</v>
      </c>
      <c r="J2808" s="26">
        <v>1</v>
      </c>
      <c r="K2808" s="26">
        <v>0</v>
      </c>
      <c r="L2808" s="26">
        <v>0</v>
      </c>
      <c r="M2808" s="26">
        <v>0</v>
      </c>
      <c r="N2808" s="26">
        <v>0</v>
      </c>
      <c r="O2808" s="26">
        <v>0</v>
      </c>
      <c r="P2808" s="26">
        <v>0</v>
      </c>
      <c r="Q2808" s="26">
        <v>0</v>
      </c>
      <c r="R2808" s="26">
        <v>0</v>
      </c>
      <c r="S2808" s="26">
        <v>0</v>
      </c>
      <c r="T2808" s="26">
        <v>1</v>
      </c>
      <c r="U2808" s="70">
        <v>0</v>
      </c>
    </row>
    <row r="2810" spans="2:21" x14ac:dyDescent="0.2">
      <c r="B2810" s="47" t="str">
        <f xml:space="preserve"> HYPERLINK("#'目次'!B68", "[62]")</f>
        <v>[62]</v>
      </c>
      <c r="C2810" s="31" t="s">
        <v>608</v>
      </c>
    </row>
    <row r="2811" spans="2:21" x14ac:dyDescent="0.2">
      <c r="C2811" s="89" t="s">
        <v>572</v>
      </c>
    </row>
    <row r="2813" spans="2:21" x14ac:dyDescent="0.2">
      <c r="C2813" s="31" t="s">
        <v>13</v>
      </c>
    </row>
    <row r="2814" spans="2:21" ht="48" x14ac:dyDescent="0.2">
      <c r="D2814" s="99"/>
      <c r="E2814" s="100"/>
      <c r="F2814" s="100"/>
      <c r="G2814" s="41" t="s">
        <v>14</v>
      </c>
      <c r="H2814" s="42" t="s">
        <v>609</v>
      </c>
      <c r="I2814" s="16" t="s">
        <v>610</v>
      </c>
      <c r="J2814" s="16" t="s">
        <v>611</v>
      </c>
      <c r="K2814" s="16" t="s">
        <v>612</v>
      </c>
      <c r="L2814" s="16" t="s">
        <v>523</v>
      </c>
      <c r="M2814" s="16" t="s">
        <v>524</v>
      </c>
      <c r="N2814" s="16" t="s">
        <v>613</v>
      </c>
      <c r="O2814" s="16" t="s">
        <v>525</v>
      </c>
      <c r="P2814" s="16" t="s">
        <v>614</v>
      </c>
      <c r="Q2814" s="16" t="s">
        <v>615</v>
      </c>
      <c r="R2814" s="16" t="s">
        <v>22</v>
      </c>
      <c r="S2814" s="16" t="s">
        <v>528</v>
      </c>
      <c r="T2814" s="46" t="s">
        <v>24</v>
      </c>
    </row>
    <row r="2815" spans="2:21" x14ac:dyDescent="0.2">
      <c r="D2815" s="101"/>
      <c r="E2815" s="102"/>
      <c r="F2815" s="102"/>
      <c r="G2815" s="44"/>
      <c r="H2815" s="48"/>
      <c r="I2815" s="17"/>
      <c r="J2815" s="17"/>
      <c r="K2815" s="17"/>
      <c r="L2815" s="17"/>
      <c r="M2815" s="17"/>
      <c r="N2815" s="17"/>
      <c r="O2815" s="17"/>
      <c r="P2815" s="17"/>
      <c r="Q2815" s="17"/>
      <c r="R2815" s="17"/>
      <c r="S2815" s="17"/>
      <c r="T2815" s="43"/>
    </row>
    <row r="2816" spans="2:21" x14ac:dyDescent="0.2">
      <c r="D2816" s="52"/>
      <c r="E2816" s="59" t="s">
        <v>14</v>
      </c>
      <c r="F2816" s="54"/>
      <c r="G2816" s="45">
        <v>1009</v>
      </c>
      <c r="H2816" s="20">
        <v>426</v>
      </c>
      <c r="I2816" s="20">
        <v>114</v>
      </c>
      <c r="J2816" s="20">
        <v>35</v>
      </c>
      <c r="K2816" s="20">
        <v>250</v>
      </c>
      <c r="L2816" s="20">
        <v>84</v>
      </c>
      <c r="M2816" s="20">
        <v>167</v>
      </c>
      <c r="N2816" s="20">
        <v>20</v>
      </c>
      <c r="O2816" s="20">
        <v>228</v>
      </c>
      <c r="P2816" s="20">
        <v>12</v>
      </c>
      <c r="Q2816" s="20">
        <v>159</v>
      </c>
      <c r="R2816" s="20">
        <v>17</v>
      </c>
      <c r="S2816" s="20">
        <v>217</v>
      </c>
      <c r="T2816" s="61">
        <v>13</v>
      </c>
    </row>
    <row r="2817" spans="4:20" x14ac:dyDescent="0.2">
      <c r="D2817" s="103" t="s">
        <v>25</v>
      </c>
      <c r="E2817" s="24" t="s">
        <v>26</v>
      </c>
      <c r="F2817" s="22"/>
      <c r="G2817" s="23">
        <v>156</v>
      </c>
      <c r="H2817" s="30">
        <v>73</v>
      </c>
      <c r="I2817" s="4">
        <v>19</v>
      </c>
      <c r="J2817" s="4">
        <v>3</v>
      </c>
      <c r="K2817" s="4">
        <v>39</v>
      </c>
      <c r="L2817" s="4">
        <v>14</v>
      </c>
      <c r="M2817" s="4">
        <v>19</v>
      </c>
      <c r="N2817" s="4">
        <v>1</v>
      </c>
      <c r="O2817" s="4">
        <v>47</v>
      </c>
      <c r="P2817" s="4">
        <v>1</v>
      </c>
      <c r="Q2817" s="4">
        <v>24</v>
      </c>
      <c r="R2817" s="4">
        <v>2</v>
      </c>
      <c r="S2817" s="4">
        <v>37</v>
      </c>
      <c r="T2817" s="34">
        <v>1</v>
      </c>
    </row>
    <row r="2818" spans="4:20" x14ac:dyDescent="0.2">
      <c r="D2818" s="104"/>
      <c r="E2818" s="5" t="s">
        <v>27</v>
      </c>
      <c r="F2818" s="6"/>
      <c r="G2818" s="7">
        <v>175</v>
      </c>
      <c r="H2818" s="8">
        <v>82</v>
      </c>
      <c r="I2818" s="1">
        <v>19</v>
      </c>
      <c r="J2818" s="1">
        <v>8</v>
      </c>
      <c r="K2818" s="1">
        <v>40</v>
      </c>
      <c r="L2818" s="1">
        <v>14</v>
      </c>
      <c r="M2818" s="1">
        <v>27</v>
      </c>
      <c r="N2818" s="1">
        <v>1</v>
      </c>
      <c r="O2818" s="1">
        <v>49</v>
      </c>
      <c r="P2818" s="1">
        <v>3</v>
      </c>
      <c r="Q2818" s="1">
        <v>21</v>
      </c>
      <c r="R2818" s="1">
        <v>3</v>
      </c>
      <c r="S2818" s="1">
        <v>34</v>
      </c>
      <c r="T2818" s="13">
        <v>2</v>
      </c>
    </row>
    <row r="2819" spans="4:20" x14ac:dyDescent="0.2">
      <c r="D2819" s="104"/>
      <c r="E2819" s="5" t="s">
        <v>28</v>
      </c>
      <c r="F2819" s="6"/>
      <c r="G2819" s="7">
        <v>155</v>
      </c>
      <c r="H2819" s="8">
        <v>70</v>
      </c>
      <c r="I2819" s="1">
        <v>20</v>
      </c>
      <c r="J2819" s="1">
        <v>8</v>
      </c>
      <c r="K2819" s="1">
        <v>37</v>
      </c>
      <c r="L2819" s="1">
        <v>8</v>
      </c>
      <c r="M2819" s="1">
        <v>25</v>
      </c>
      <c r="N2819" s="1">
        <v>1</v>
      </c>
      <c r="O2819" s="1">
        <v>39</v>
      </c>
      <c r="P2819" s="1">
        <v>0</v>
      </c>
      <c r="Q2819" s="1">
        <v>20</v>
      </c>
      <c r="R2819" s="1">
        <v>6</v>
      </c>
      <c r="S2819" s="1">
        <v>30</v>
      </c>
      <c r="T2819" s="13">
        <v>3</v>
      </c>
    </row>
    <row r="2820" spans="4:20" x14ac:dyDescent="0.2">
      <c r="D2820" s="104"/>
      <c r="E2820" s="5" t="s">
        <v>29</v>
      </c>
      <c r="F2820" s="6"/>
      <c r="G2820" s="7">
        <v>116</v>
      </c>
      <c r="H2820" s="8">
        <v>43</v>
      </c>
      <c r="I2820" s="1">
        <v>17</v>
      </c>
      <c r="J2820" s="1">
        <v>3</v>
      </c>
      <c r="K2820" s="1">
        <v>28</v>
      </c>
      <c r="L2820" s="1">
        <v>12</v>
      </c>
      <c r="M2820" s="1">
        <v>17</v>
      </c>
      <c r="N2820" s="1">
        <v>3</v>
      </c>
      <c r="O2820" s="1">
        <v>19</v>
      </c>
      <c r="P2820" s="1">
        <v>3</v>
      </c>
      <c r="Q2820" s="1">
        <v>25</v>
      </c>
      <c r="R2820" s="1">
        <v>1</v>
      </c>
      <c r="S2820" s="1">
        <v>27</v>
      </c>
      <c r="T2820" s="13">
        <v>0</v>
      </c>
    </row>
    <row r="2821" spans="4:20" x14ac:dyDescent="0.2">
      <c r="D2821" s="104"/>
      <c r="E2821" s="5" t="s">
        <v>30</v>
      </c>
      <c r="F2821" s="6"/>
      <c r="G2821" s="7">
        <v>107</v>
      </c>
      <c r="H2821" s="8">
        <v>37</v>
      </c>
      <c r="I2821" s="1">
        <v>7</v>
      </c>
      <c r="J2821" s="1">
        <v>6</v>
      </c>
      <c r="K2821" s="1">
        <v>24</v>
      </c>
      <c r="L2821" s="1">
        <v>8</v>
      </c>
      <c r="M2821" s="1">
        <v>24</v>
      </c>
      <c r="N2821" s="1">
        <v>3</v>
      </c>
      <c r="O2821" s="1">
        <v>21</v>
      </c>
      <c r="P2821" s="1">
        <v>2</v>
      </c>
      <c r="Q2821" s="1">
        <v>14</v>
      </c>
      <c r="R2821" s="1">
        <v>2</v>
      </c>
      <c r="S2821" s="1">
        <v>24</v>
      </c>
      <c r="T2821" s="13">
        <v>3</v>
      </c>
    </row>
    <row r="2822" spans="4:20" x14ac:dyDescent="0.2">
      <c r="D2822" s="104"/>
      <c r="E2822" s="5" t="s">
        <v>31</v>
      </c>
      <c r="F2822" s="6"/>
      <c r="G2822" s="7">
        <v>131</v>
      </c>
      <c r="H2822" s="8">
        <v>56</v>
      </c>
      <c r="I2822" s="1">
        <v>15</v>
      </c>
      <c r="J2822" s="1">
        <v>6</v>
      </c>
      <c r="K2822" s="1">
        <v>33</v>
      </c>
      <c r="L2822" s="1">
        <v>12</v>
      </c>
      <c r="M2822" s="1">
        <v>26</v>
      </c>
      <c r="N2822" s="1">
        <v>5</v>
      </c>
      <c r="O2822" s="1">
        <v>24</v>
      </c>
      <c r="P2822" s="1">
        <v>1</v>
      </c>
      <c r="Q2822" s="1">
        <v>26</v>
      </c>
      <c r="R2822" s="1">
        <v>2</v>
      </c>
      <c r="S2822" s="1">
        <v>22</v>
      </c>
      <c r="T2822" s="13">
        <v>2</v>
      </c>
    </row>
    <row r="2823" spans="4:20" x14ac:dyDescent="0.2">
      <c r="D2823" s="104"/>
      <c r="E2823" s="5" t="s">
        <v>32</v>
      </c>
      <c r="F2823" s="6"/>
      <c r="G2823" s="7">
        <v>75</v>
      </c>
      <c r="H2823" s="8">
        <v>30</v>
      </c>
      <c r="I2823" s="1">
        <v>9</v>
      </c>
      <c r="J2823" s="1">
        <v>1</v>
      </c>
      <c r="K2823" s="1">
        <v>24</v>
      </c>
      <c r="L2823" s="1">
        <v>9</v>
      </c>
      <c r="M2823" s="1">
        <v>20</v>
      </c>
      <c r="N2823" s="1">
        <v>0</v>
      </c>
      <c r="O2823" s="1">
        <v>14</v>
      </c>
      <c r="P2823" s="1">
        <v>2</v>
      </c>
      <c r="Q2823" s="1">
        <v>15</v>
      </c>
      <c r="R2823" s="1">
        <v>1</v>
      </c>
      <c r="S2823" s="1">
        <v>18</v>
      </c>
      <c r="T2823" s="13">
        <v>0</v>
      </c>
    </row>
    <row r="2824" spans="4:20" x14ac:dyDescent="0.2">
      <c r="D2824" s="104"/>
      <c r="E2824" s="5" t="s">
        <v>33</v>
      </c>
      <c r="F2824" s="6"/>
      <c r="G2824" s="7">
        <v>43</v>
      </c>
      <c r="H2824" s="8">
        <v>15</v>
      </c>
      <c r="I2824" s="1">
        <v>3</v>
      </c>
      <c r="J2824" s="1">
        <v>0</v>
      </c>
      <c r="K2824" s="1">
        <v>11</v>
      </c>
      <c r="L2824" s="1">
        <v>3</v>
      </c>
      <c r="M2824" s="1">
        <v>4</v>
      </c>
      <c r="N2824" s="1">
        <v>3</v>
      </c>
      <c r="O2824" s="1">
        <v>7</v>
      </c>
      <c r="P2824" s="1">
        <v>0</v>
      </c>
      <c r="Q2824" s="1">
        <v>4</v>
      </c>
      <c r="R2824" s="1">
        <v>0</v>
      </c>
      <c r="S2824" s="1">
        <v>11</v>
      </c>
      <c r="T2824" s="13">
        <v>0</v>
      </c>
    </row>
    <row r="2825" spans="4:20" x14ac:dyDescent="0.2">
      <c r="D2825" s="103" t="s">
        <v>34</v>
      </c>
      <c r="E2825" s="24" t="s">
        <v>35</v>
      </c>
      <c r="F2825" s="22"/>
      <c r="G2825" s="23">
        <v>7</v>
      </c>
      <c r="H2825" s="30">
        <v>1</v>
      </c>
      <c r="I2825" s="4">
        <v>0</v>
      </c>
      <c r="J2825" s="4">
        <v>0</v>
      </c>
      <c r="K2825" s="4">
        <v>0</v>
      </c>
      <c r="L2825" s="4">
        <v>0</v>
      </c>
      <c r="M2825" s="4">
        <v>1</v>
      </c>
      <c r="N2825" s="4">
        <v>0</v>
      </c>
      <c r="O2825" s="4">
        <v>1</v>
      </c>
      <c r="P2825" s="4">
        <v>0</v>
      </c>
      <c r="Q2825" s="4">
        <v>1</v>
      </c>
      <c r="R2825" s="4">
        <v>0</v>
      </c>
      <c r="S2825" s="4">
        <v>2</v>
      </c>
      <c r="T2825" s="34">
        <v>1</v>
      </c>
    </row>
    <row r="2826" spans="4:20" x14ac:dyDescent="0.2">
      <c r="D2826" s="104"/>
      <c r="E2826" s="5" t="s">
        <v>36</v>
      </c>
      <c r="F2826" s="6"/>
      <c r="G2826" s="7">
        <v>18</v>
      </c>
      <c r="H2826" s="8">
        <v>5</v>
      </c>
      <c r="I2826" s="1">
        <v>0</v>
      </c>
      <c r="J2826" s="1">
        <v>0</v>
      </c>
      <c r="K2826" s="1">
        <v>5</v>
      </c>
      <c r="L2826" s="1">
        <v>0</v>
      </c>
      <c r="M2826" s="1">
        <v>3</v>
      </c>
      <c r="N2826" s="1">
        <v>0</v>
      </c>
      <c r="O2826" s="1">
        <v>1</v>
      </c>
      <c r="P2826" s="1">
        <v>0</v>
      </c>
      <c r="Q2826" s="1">
        <v>3</v>
      </c>
      <c r="R2826" s="1">
        <v>0</v>
      </c>
      <c r="S2826" s="1">
        <v>5</v>
      </c>
      <c r="T2826" s="13">
        <v>0</v>
      </c>
    </row>
    <row r="2827" spans="4:20" x14ac:dyDescent="0.2">
      <c r="D2827" s="104"/>
      <c r="E2827" s="5" t="s">
        <v>37</v>
      </c>
      <c r="F2827" s="6"/>
      <c r="G2827" s="7">
        <v>27</v>
      </c>
      <c r="H2827" s="8">
        <v>7</v>
      </c>
      <c r="I2827" s="1">
        <v>0</v>
      </c>
      <c r="J2827" s="1">
        <v>0</v>
      </c>
      <c r="K2827" s="1">
        <v>5</v>
      </c>
      <c r="L2827" s="1">
        <v>3</v>
      </c>
      <c r="M2827" s="1">
        <v>5</v>
      </c>
      <c r="N2827" s="1">
        <v>1</v>
      </c>
      <c r="O2827" s="1">
        <v>2</v>
      </c>
      <c r="P2827" s="1">
        <v>0</v>
      </c>
      <c r="Q2827" s="1">
        <v>8</v>
      </c>
      <c r="R2827" s="1">
        <v>0</v>
      </c>
      <c r="S2827" s="1">
        <v>10</v>
      </c>
      <c r="T2827" s="13">
        <v>0</v>
      </c>
    </row>
    <row r="2828" spans="4:20" x14ac:dyDescent="0.2">
      <c r="D2828" s="104"/>
      <c r="E2828" s="5" t="s">
        <v>38</v>
      </c>
      <c r="F2828" s="6"/>
      <c r="G2828" s="7">
        <v>52</v>
      </c>
      <c r="H2828" s="8">
        <v>12</v>
      </c>
      <c r="I2828" s="1">
        <v>1</v>
      </c>
      <c r="J2828" s="1">
        <v>2</v>
      </c>
      <c r="K2828" s="1">
        <v>11</v>
      </c>
      <c r="L2828" s="1">
        <v>6</v>
      </c>
      <c r="M2828" s="1">
        <v>5</v>
      </c>
      <c r="N2828" s="1">
        <v>1</v>
      </c>
      <c r="O2828" s="1">
        <v>7</v>
      </c>
      <c r="P2828" s="1">
        <v>1</v>
      </c>
      <c r="Q2828" s="1">
        <v>10</v>
      </c>
      <c r="R2828" s="1">
        <v>0</v>
      </c>
      <c r="S2828" s="1">
        <v>16</v>
      </c>
      <c r="T2828" s="13">
        <v>0</v>
      </c>
    </row>
    <row r="2829" spans="4:20" x14ac:dyDescent="0.2">
      <c r="D2829" s="104"/>
      <c r="E2829" s="5" t="s">
        <v>39</v>
      </c>
      <c r="F2829" s="6"/>
      <c r="G2829" s="7">
        <v>48</v>
      </c>
      <c r="H2829" s="8">
        <v>8</v>
      </c>
      <c r="I2829" s="1">
        <v>4</v>
      </c>
      <c r="J2829" s="1">
        <v>1</v>
      </c>
      <c r="K2829" s="1">
        <v>10</v>
      </c>
      <c r="L2829" s="1">
        <v>4</v>
      </c>
      <c r="M2829" s="1">
        <v>7</v>
      </c>
      <c r="N2829" s="1">
        <v>1</v>
      </c>
      <c r="O2829" s="1">
        <v>6</v>
      </c>
      <c r="P2829" s="1">
        <v>3</v>
      </c>
      <c r="Q2829" s="1">
        <v>6</v>
      </c>
      <c r="R2829" s="1">
        <v>1</v>
      </c>
      <c r="S2829" s="1">
        <v>12</v>
      </c>
      <c r="T2829" s="13">
        <v>2</v>
      </c>
    </row>
    <row r="2830" spans="4:20" x14ac:dyDescent="0.2">
      <c r="D2830" s="104"/>
      <c r="E2830" s="5" t="s">
        <v>40</v>
      </c>
      <c r="F2830" s="6"/>
      <c r="G2830" s="7">
        <v>52</v>
      </c>
      <c r="H2830" s="8">
        <v>23</v>
      </c>
      <c r="I2830" s="1">
        <v>8</v>
      </c>
      <c r="J2830" s="1">
        <v>1</v>
      </c>
      <c r="K2830" s="1">
        <v>13</v>
      </c>
      <c r="L2830" s="1">
        <v>7</v>
      </c>
      <c r="M2830" s="1">
        <v>10</v>
      </c>
      <c r="N2830" s="1">
        <v>2</v>
      </c>
      <c r="O2830" s="1">
        <v>12</v>
      </c>
      <c r="P2830" s="1">
        <v>0</v>
      </c>
      <c r="Q2830" s="1">
        <v>10</v>
      </c>
      <c r="R2830" s="1">
        <v>0</v>
      </c>
      <c r="S2830" s="1">
        <v>9</v>
      </c>
      <c r="T2830" s="13">
        <v>0</v>
      </c>
    </row>
    <row r="2831" spans="4:20" x14ac:dyDescent="0.2">
      <c r="D2831" s="104"/>
      <c r="E2831" s="5" t="s">
        <v>41</v>
      </c>
      <c r="F2831" s="6"/>
      <c r="G2831" s="7">
        <v>26</v>
      </c>
      <c r="H2831" s="8">
        <v>12</v>
      </c>
      <c r="I2831" s="1">
        <v>1</v>
      </c>
      <c r="J2831" s="1">
        <v>1</v>
      </c>
      <c r="K2831" s="1">
        <v>6</v>
      </c>
      <c r="L2831" s="1">
        <v>3</v>
      </c>
      <c r="M2831" s="1">
        <v>5</v>
      </c>
      <c r="N2831" s="1">
        <v>3</v>
      </c>
      <c r="O2831" s="1">
        <v>3</v>
      </c>
      <c r="P2831" s="1">
        <v>0</v>
      </c>
      <c r="Q2831" s="1">
        <v>1</v>
      </c>
      <c r="R2831" s="1">
        <v>1</v>
      </c>
      <c r="S2831" s="1">
        <v>7</v>
      </c>
      <c r="T2831" s="13">
        <v>0</v>
      </c>
    </row>
    <row r="2832" spans="4:20" x14ac:dyDescent="0.2">
      <c r="D2832" s="104"/>
      <c r="E2832" s="5" t="s">
        <v>42</v>
      </c>
      <c r="F2832" s="6"/>
      <c r="G2832" s="7">
        <v>59</v>
      </c>
      <c r="H2832" s="8">
        <v>26</v>
      </c>
      <c r="I2832" s="1">
        <v>6</v>
      </c>
      <c r="J2832" s="1">
        <v>2</v>
      </c>
      <c r="K2832" s="1">
        <v>19</v>
      </c>
      <c r="L2832" s="1">
        <v>6</v>
      </c>
      <c r="M2832" s="1">
        <v>16</v>
      </c>
      <c r="N2832" s="1">
        <v>2</v>
      </c>
      <c r="O2832" s="1">
        <v>11</v>
      </c>
      <c r="P2832" s="1">
        <v>0</v>
      </c>
      <c r="Q2832" s="1">
        <v>8</v>
      </c>
      <c r="R2832" s="1">
        <v>1</v>
      </c>
      <c r="S2832" s="1">
        <v>9</v>
      </c>
      <c r="T2832" s="13">
        <v>1</v>
      </c>
    </row>
    <row r="2833" spans="4:20" x14ac:dyDescent="0.2">
      <c r="D2833" s="104"/>
      <c r="E2833" s="5" t="s">
        <v>43</v>
      </c>
      <c r="F2833" s="6"/>
      <c r="G2833" s="7">
        <v>56</v>
      </c>
      <c r="H2833" s="8">
        <v>24</v>
      </c>
      <c r="I2833" s="1">
        <v>4</v>
      </c>
      <c r="J2833" s="1">
        <v>2</v>
      </c>
      <c r="K2833" s="1">
        <v>18</v>
      </c>
      <c r="L2833" s="1">
        <v>5</v>
      </c>
      <c r="M2833" s="1">
        <v>10</v>
      </c>
      <c r="N2833" s="1">
        <v>2</v>
      </c>
      <c r="O2833" s="1">
        <v>12</v>
      </c>
      <c r="P2833" s="1">
        <v>1</v>
      </c>
      <c r="Q2833" s="1">
        <v>8</v>
      </c>
      <c r="R2833" s="1">
        <v>1</v>
      </c>
      <c r="S2833" s="1">
        <v>11</v>
      </c>
      <c r="T2833" s="13">
        <v>0</v>
      </c>
    </row>
    <row r="2834" spans="4:20" x14ac:dyDescent="0.2">
      <c r="D2834" s="104"/>
      <c r="E2834" s="5" t="s">
        <v>44</v>
      </c>
      <c r="F2834" s="6"/>
      <c r="G2834" s="7">
        <v>76</v>
      </c>
      <c r="H2834" s="8">
        <v>40</v>
      </c>
      <c r="I2834" s="1">
        <v>8</v>
      </c>
      <c r="J2834" s="1">
        <v>2</v>
      </c>
      <c r="K2834" s="1">
        <v>20</v>
      </c>
      <c r="L2834" s="1">
        <v>6</v>
      </c>
      <c r="M2834" s="1">
        <v>21</v>
      </c>
      <c r="N2834" s="1">
        <v>4</v>
      </c>
      <c r="O2834" s="1">
        <v>18</v>
      </c>
      <c r="P2834" s="1">
        <v>1</v>
      </c>
      <c r="Q2834" s="1">
        <v>12</v>
      </c>
      <c r="R2834" s="1">
        <v>1</v>
      </c>
      <c r="S2834" s="1">
        <v>17</v>
      </c>
      <c r="T2834" s="13">
        <v>1</v>
      </c>
    </row>
    <row r="2835" spans="4:20" x14ac:dyDescent="0.2">
      <c r="D2835" s="104"/>
      <c r="E2835" s="5" t="s">
        <v>45</v>
      </c>
      <c r="F2835" s="6"/>
      <c r="G2835" s="7">
        <v>60</v>
      </c>
      <c r="H2835" s="8">
        <v>31</v>
      </c>
      <c r="I2835" s="1">
        <v>8</v>
      </c>
      <c r="J2835" s="1">
        <v>3</v>
      </c>
      <c r="K2835" s="1">
        <v>17</v>
      </c>
      <c r="L2835" s="1">
        <v>9</v>
      </c>
      <c r="M2835" s="1">
        <v>9</v>
      </c>
      <c r="N2835" s="1">
        <v>0</v>
      </c>
      <c r="O2835" s="1">
        <v>21</v>
      </c>
      <c r="P2835" s="1">
        <v>0</v>
      </c>
      <c r="Q2835" s="1">
        <v>6</v>
      </c>
      <c r="R2835" s="1">
        <v>4</v>
      </c>
      <c r="S2835" s="1">
        <v>7</v>
      </c>
      <c r="T2835" s="13">
        <v>0</v>
      </c>
    </row>
    <row r="2836" spans="4:20" x14ac:dyDescent="0.2">
      <c r="D2836" s="104"/>
      <c r="E2836" s="5" t="s">
        <v>46</v>
      </c>
      <c r="F2836" s="6"/>
      <c r="G2836" s="7">
        <v>42</v>
      </c>
      <c r="H2836" s="8">
        <v>23</v>
      </c>
      <c r="I2836" s="1">
        <v>7</v>
      </c>
      <c r="J2836" s="1">
        <v>3</v>
      </c>
      <c r="K2836" s="1">
        <v>17</v>
      </c>
      <c r="L2836" s="1">
        <v>5</v>
      </c>
      <c r="M2836" s="1">
        <v>5</v>
      </c>
      <c r="N2836" s="1">
        <v>0</v>
      </c>
      <c r="O2836" s="1">
        <v>14</v>
      </c>
      <c r="P2836" s="1">
        <v>1</v>
      </c>
      <c r="Q2836" s="1">
        <v>5</v>
      </c>
      <c r="R2836" s="1">
        <v>0</v>
      </c>
      <c r="S2836" s="1">
        <v>8</v>
      </c>
      <c r="T2836" s="13">
        <v>0</v>
      </c>
    </row>
    <row r="2837" spans="4:20" x14ac:dyDescent="0.2">
      <c r="D2837" s="104"/>
      <c r="E2837" s="5" t="s">
        <v>47</v>
      </c>
      <c r="F2837" s="6"/>
      <c r="G2837" s="7">
        <v>38</v>
      </c>
      <c r="H2837" s="8">
        <v>23</v>
      </c>
      <c r="I2837" s="1">
        <v>10</v>
      </c>
      <c r="J2837" s="1">
        <v>2</v>
      </c>
      <c r="K2837" s="1">
        <v>10</v>
      </c>
      <c r="L2837" s="1">
        <v>1</v>
      </c>
      <c r="M2837" s="1">
        <v>6</v>
      </c>
      <c r="N2837" s="1">
        <v>0</v>
      </c>
      <c r="O2837" s="1">
        <v>12</v>
      </c>
      <c r="P2837" s="1">
        <v>0</v>
      </c>
      <c r="Q2837" s="1">
        <v>6</v>
      </c>
      <c r="R2837" s="1">
        <v>1</v>
      </c>
      <c r="S2837" s="1">
        <v>6</v>
      </c>
      <c r="T2837" s="13">
        <v>2</v>
      </c>
    </row>
    <row r="2838" spans="4:20" x14ac:dyDescent="0.2">
      <c r="D2838" s="104"/>
      <c r="E2838" s="5" t="s">
        <v>48</v>
      </c>
      <c r="F2838" s="6"/>
      <c r="G2838" s="7">
        <v>8</v>
      </c>
      <c r="H2838" s="8">
        <v>3</v>
      </c>
      <c r="I2838" s="1">
        <v>2</v>
      </c>
      <c r="J2838" s="1">
        <v>2</v>
      </c>
      <c r="K2838" s="1">
        <v>2</v>
      </c>
      <c r="L2838" s="1">
        <v>0</v>
      </c>
      <c r="M2838" s="1">
        <v>2</v>
      </c>
      <c r="N2838" s="1">
        <v>0</v>
      </c>
      <c r="O2838" s="1">
        <v>3</v>
      </c>
      <c r="P2838" s="1">
        <v>0</v>
      </c>
      <c r="Q2838" s="1">
        <v>0</v>
      </c>
      <c r="R2838" s="1">
        <v>0</v>
      </c>
      <c r="S2838" s="1">
        <v>1</v>
      </c>
      <c r="T2838" s="13">
        <v>0</v>
      </c>
    </row>
    <row r="2839" spans="4:20" x14ac:dyDescent="0.2">
      <c r="D2839" s="104"/>
      <c r="E2839" s="5" t="s">
        <v>49</v>
      </c>
      <c r="F2839" s="6"/>
      <c r="G2839" s="7">
        <v>1</v>
      </c>
      <c r="H2839" s="8">
        <v>1</v>
      </c>
      <c r="I2839" s="1">
        <v>1</v>
      </c>
      <c r="J2839" s="1">
        <v>0</v>
      </c>
      <c r="K2839" s="1">
        <v>0</v>
      </c>
      <c r="L2839" s="1">
        <v>0</v>
      </c>
      <c r="M2839" s="1">
        <v>0</v>
      </c>
      <c r="N2839" s="1">
        <v>0</v>
      </c>
      <c r="O2839" s="1">
        <v>0</v>
      </c>
      <c r="P2839" s="1">
        <v>0</v>
      </c>
      <c r="Q2839" s="1">
        <v>0</v>
      </c>
      <c r="R2839" s="1">
        <v>0</v>
      </c>
      <c r="S2839" s="1">
        <v>0</v>
      </c>
      <c r="T2839" s="13">
        <v>0</v>
      </c>
    </row>
    <row r="2840" spans="4:20" x14ac:dyDescent="0.2">
      <c r="D2840" s="103" t="s">
        <v>50</v>
      </c>
      <c r="E2840" s="24" t="s">
        <v>35</v>
      </c>
      <c r="F2840" s="22"/>
      <c r="G2840" s="23">
        <v>4</v>
      </c>
      <c r="H2840" s="30">
        <v>0</v>
      </c>
      <c r="I2840" s="4">
        <v>1</v>
      </c>
      <c r="J2840" s="4">
        <v>0</v>
      </c>
      <c r="K2840" s="4">
        <v>1</v>
      </c>
      <c r="L2840" s="4">
        <v>0</v>
      </c>
      <c r="M2840" s="4">
        <v>0</v>
      </c>
      <c r="N2840" s="4">
        <v>1</v>
      </c>
      <c r="O2840" s="4">
        <v>0</v>
      </c>
      <c r="P2840" s="4">
        <v>1</v>
      </c>
      <c r="Q2840" s="4">
        <v>2</v>
      </c>
      <c r="R2840" s="4">
        <v>0</v>
      </c>
      <c r="S2840" s="4">
        <v>0</v>
      </c>
      <c r="T2840" s="34">
        <v>0</v>
      </c>
    </row>
    <row r="2841" spans="4:20" x14ac:dyDescent="0.2">
      <c r="D2841" s="104"/>
      <c r="E2841" s="5" t="s">
        <v>36</v>
      </c>
      <c r="F2841" s="6"/>
      <c r="G2841" s="7">
        <v>11</v>
      </c>
      <c r="H2841" s="8">
        <v>2</v>
      </c>
      <c r="I2841" s="1">
        <v>1</v>
      </c>
      <c r="J2841" s="1">
        <v>0</v>
      </c>
      <c r="K2841" s="1">
        <v>4</v>
      </c>
      <c r="L2841" s="1">
        <v>1</v>
      </c>
      <c r="M2841" s="1">
        <v>1</v>
      </c>
      <c r="N2841" s="1">
        <v>0</v>
      </c>
      <c r="O2841" s="1">
        <v>0</v>
      </c>
      <c r="P2841" s="1">
        <v>0</v>
      </c>
      <c r="Q2841" s="1">
        <v>3</v>
      </c>
      <c r="R2841" s="1">
        <v>0</v>
      </c>
      <c r="S2841" s="1">
        <v>4</v>
      </c>
      <c r="T2841" s="13">
        <v>0</v>
      </c>
    </row>
    <row r="2842" spans="4:20" x14ac:dyDescent="0.2">
      <c r="D2842" s="104"/>
      <c r="E2842" s="5" t="s">
        <v>37</v>
      </c>
      <c r="F2842" s="6"/>
      <c r="G2842" s="7">
        <v>16</v>
      </c>
      <c r="H2842" s="8">
        <v>3</v>
      </c>
      <c r="I2842" s="1">
        <v>0</v>
      </c>
      <c r="J2842" s="1">
        <v>0</v>
      </c>
      <c r="K2842" s="1">
        <v>3</v>
      </c>
      <c r="L2842" s="1">
        <v>1</v>
      </c>
      <c r="M2842" s="1">
        <v>3</v>
      </c>
      <c r="N2842" s="1">
        <v>0</v>
      </c>
      <c r="O2842" s="1">
        <v>1</v>
      </c>
      <c r="P2842" s="1">
        <v>0</v>
      </c>
      <c r="Q2842" s="1">
        <v>3</v>
      </c>
      <c r="R2842" s="1">
        <v>0</v>
      </c>
      <c r="S2842" s="1">
        <v>7</v>
      </c>
      <c r="T2842" s="13">
        <v>1</v>
      </c>
    </row>
    <row r="2843" spans="4:20" x14ac:dyDescent="0.2">
      <c r="D2843" s="104"/>
      <c r="E2843" s="5" t="s">
        <v>38</v>
      </c>
      <c r="F2843" s="6"/>
      <c r="G2843" s="7">
        <v>30</v>
      </c>
      <c r="H2843" s="8">
        <v>9</v>
      </c>
      <c r="I2843" s="1">
        <v>4</v>
      </c>
      <c r="J2843" s="1">
        <v>0</v>
      </c>
      <c r="K2843" s="1">
        <v>5</v>
      </c>
      <c r="L2843" s="1">
        <v>4</v>
      </c>
      <c r="M2843" s="1">
        <v>0</v>
      </c>
      <c r="N2843" s="1">
        <v>0</v>
      </c>
      <c r="O2843" s="1">
        <v>6</v>
      </c>
      <c r="P2843" s="1">
        <v>1</v>
      </c>
      <c r="Q2843" s="1">
        <v>7</v>
      </c>
      <c r="R2843" s="1">
        <v>1</v>
      </c>
      <c r="S2843" s="1">
        <v>9</v>
      </c>
      <c r="T2843" s="13">
        <v>0</v>
      </c>
    </row>
    <row r="2844" spans="4:20" x14ac:dyDescent="0.2">
      <c r="D2844" s="104"/>
      <c r="E2844" s="5" t="s">
        <v>39</v>
      </c>
      <c r="F2844" s="6"/>
      <c r="G2844" s="7">
        <v>33</v>
      </c>
      <c r="H2844" s="8">
        <v>6</v>
      </c>
      <c r="I2844" s="1">
        <v>1</v>
      </c>
      <c r="J2844" s="1">
        <v>0</v>
      </c>
      <c r="K2844" s="1">
        <v>3</v>
      </c>
      <c r="L2844" s="1">
        <v>4</v>
      </c>
      <c r="M2844" s="1">
        <v>6</v>
      </c>
      <c r="N2844" s="1">
        <v>1</v>
      </c>
      <c r="O2844" s="1">
        <v>5</v>
      </c>
      <c r="P2844" s="1">
        <v>0</v>
      </c>
      <c r="Q2844" s="1">
        <v>10</v>
      </c>
      <c r="R2844" s="1">
        <v>0</v>
      </c>
      <c r="S2844" s="1">
        <v>11</v>
      </c>
      <c r="T2844" s="13">
        <v>0</v>
      </c>
    </row>
    <row r="2845" spans="4:20" x14ac:dyDescent="0.2">
      <c r="D2845" s="104"/>
      <c r="E2845" s="5" t="s">
        <v>40</v>
      </c>
      <c r="F2845" s="6"/>
      <c r="G2845" s="7">
        <v>38</v>
      </c>
      <c r="H2845" s="8">
        <v>13</v>
      </c>
      <c r="I2845" s="1">
        <v>3</v>
      </c>
      <c r="J2845" s="1">
        <v>1</v>
      </c>
      <c r="K2845" s="1">
        <v>10</v>
      </c>
      <c r="L2845" s="1">
        <v>2</v>
      </c>
      <c r="M2845" s="1">
        <v>10</v>
      </c>
      <c r="N2845" s="1">
        <v>0</v>
      </c>
      <c r="O2845" s="1">
        <v>9</v>
      </c>
      <c r="P2845" s="1">
        <v>1</v>
      </c>
      <c r="Q2845" s="1">
        <v>7</v>
      </c>
      <c r="R2845" s="1">
        <v>0</v>
      </c>
      <c r="S2845" s="1">
        <v>10</v>
      </c>
      <c r="T2845" s="13">
        <v>1</v>
      </c>
    </row>
    <row r="2846" spans="4:20" x14ac:dyDescent="0.2">
      <c r="D2846" s="104"/>
      <c r="E2846" s="5" t="s">
        <v>41</v>
      </c>
      <c r="F2846" s="6"/>
      <c r="G2846" s="7">
        <v>28</v>
      </c>
      <c r="H2846" s="8">
        <v>13</v>
      </c>
      <c r="I2846" s="1">
        <v>2</v>
      </c>
      <c r="J2846" s="1">
        <v>2</v>
      </c>
      <c r="K2846" s="1">
        <v>5</v>
      </c>
      <c r="L2846" s="1">
        <v>0</v>
      </c>
      <c r="M2846" s="1">
        <v>3</v>
      </c>
      <c r="N2846" s="1">
        <v>0</v>
      </c>
      <c r="O2846" s="1">
        <v>4</v>
      </c>
      <c r="P2846" s="1">
        <v>0</v>
      </c>
      <c r="Q2846" s="1">
        <v>5</v>
      </c>
      <c r="R2846" s="1">
        <v>1</v>
      </c>
      <c r="S2846" s="1">
        <v>7</v>
      </c>
      <c r="T2846" s="13">
        <v>1</v>
      </c>
    </row>
    <row r="2847" spans="4:20" x14ac:dyDescent="0.2">
      <c r="D2847" s="104"/>
      <c r="E2847" s="5" t="s">
        <v>42</v>
      </c>
      <c r="F2847" s="6"/>
      <c r="G2847" s="7">
        <v>38</v>
      </c>
      <c r="H2847" s="8">
        <v>17</v>
      </c>
      <c r="I2847" s="1">
        <v>9</v>
      </c>
      <c r="J2847" s="1">
        <v>3</v>
      </c>
      <c r="K2847" s="1">
        <v>8</v>
      </c>
      <c r="L2847" s="1">
        <v>3</v>
      </c>
      <c r="M2847" s="1">
        <v>1</v>
      </c>
      <c r="N2847" s="1">
        <v>0</v>
      </c>
      <c r="O2847" s="1">
        <v>13</v>
      </c>
      <c r="P2847" s="1">
        <v>0</v>
      </c>
      <c r="Q2847" s="1">
        <v>5</v>
      </c>
      <c r="R2847" s="1">
        <v>2</v>
      </c>
      <c r="S2847" s="1">
        <v>7</v>
      </c>
      <c r="T2847" s="13">
        <v>0</v>
      </c>
    </row>
    <row r="2848" spans="4:20" x14ac:dyDescent="0.2">
      <c r="D2848" s="104"/>
      <c r="E2848" s="5" t="s">
        <v>43</v>
      </c>
      <c r="F2848" s="6"/>
      <c r="G2848" s="7">
        <v>40</v>
      </c>
      <c r="H2848" s="8">
        <v>17</v>
      </c>
      <c r="I2848" s="1">
        <v>5</v>
      </c>
      <c r="J2848" s="1">
        <v>0</v>
      </c>
      <c r="K2848" s="1">
        <v>11</v>
      </c>
      <c r="L2848" s="1">
        <v>3</v>
      </c>
      <c r="M2848" s="1">
        <v>9</v>
      </c>
      <c r="N2848" s="1">
        <v>1</v>
      </c>
      <c r="O2848" s="1">
        <v>11</v>
      </c>
      <c r="P2848" s="1">
        <v>0</v>
      </c>
      <c r="Q2848" s="1">
        <v>7</v>
      </c>
      <c r="R2848" s="1">
        <v>1</v>
      </c>
      <c r="S2848" s="1">
        <v>4</v>
      </c>
      <c r="T2848" s="13">
        <v>1</v>
      </c>
    </row>
    <row r="2849" spans="2:20" x14ac:dyDescent="0.2">
      <c r="D2849" s="104"/>
      <c r="E2849" s="5" t="s">
        <v>44</v>
      </c>
      <c r="F2849" s="6"/>
      <c r="G2849" s="7">
        <v>64</v>
      </c>
      <c r="H2849" s="8">
        <v>34</v>
      </c>
      <c r="I2849" s="1">
        <v>8</v>
      </c>
      <c r="J2849" s="1">
        <v>6</v>
      </c>
      <c r="K2849" s="1">
        <v>17</v>
      </c>
      <c r="L2849" s="1">
        <v>5</v>
      </c>
      <c r="M2849" s="1">
        <v>11</v>
      </c>
      <c r="N2849" s="1">
        <v>1</v>
      </c>
      <c r="O2849" s="1">
        <v>11</v>
      </c>
      <c r="P2849" s="1">
        <v>0</v>
      </c>
      <c r="Q2849" s="1">
        <v>10</v>
      </c>
      <c r="R2849" s="1">
        <v>1</v>
      </c>
      <c r="S2849" s="1">
        <v>13</v>
      </c>
      <c r="T2849" s="13">
        <v>1</v>
      </c>
    </row>
    <row r="2850" spans="2:20" x14ac:dyDescent="0.2">
      <c r="D2850" s="104"/>
      <c r="E2850" s="5" t="s">
        <v>45</v>
      </c>
      <c r="F2850" s="6"/>
      <c r="G2850" s="7">
        <v>62</v>
      </c>
      <c r="H2850" s="8">
        <v>31</v>
      </c>
      <c r="I2850" s="1">
        <v>7</v>
      </c>
      <c r="J2850" s="1">
        <v>2</v>
      </c>
      <c r="K2850" s="1">
        <v>17</v>
      </c>
      <c r="L2850" s="1">
        <v>1</v>
      </c>
      <c r="M2850" s="1">
        <v>10</v>
      </c>
      <c r="N2850" s="1">
        <v>0</v>
      </c>
      <c r="O2850" s="1">
        <v>23</v>
      </c>
      <c r="P2850" s="1">
        <v>1</v>
      </c>
      <c r="Q2850" s="1">
        <v>8</v>
      </c>
      <c r="R2850" s="1">
        <v>0</v>
      </c>
      <c r="S2850" s="1">
        <v>9</v>
      </c>
      <c r="T2850" s="13">
        <v>1</v>
      </c>
    </row>
    <row r="2851" spans="2:20" x14ac:dyDescent="0.2">
      <c r="D2851" s="104"/>
      <c r="E2851" s="5" t="s">
        <v>46</v>
      </c>
      <c r="F2851" s="6"/>
      <c r="G2851" s="7">
        <v>19</v>
      </c>
      <c r="H2851" s="8">
        <v>9</v>
      </c>
      <c r="I2851" s="1">
        <v>0</v>
      </c>
      <c r="J2851" s="1">
        <v>0</v>
      </c>
      <c r="K2851" s="1">
        <v>2</v>
      </c>
      <c r="L2851" s="1">
        <v>3</v>
      </c>
      <c r="M2851" s="1">
        <v>1</v>
      </c>
      <c r="N2851" s="1">
        <v>0</v>
      </c>
      <c r="O2851" s="1">
        <v>6</v>
      </c>
      <c r="P2851" s="1">
        <v>0</v>
      </c>
      <c r="Q2851" s="1">
        <v>0</v>
      </c>
      <c r="R2851" s="1">
        <v>1</v>
      </c>
      <c r="S2851" s="1">
        <v>5</v>
      </c>
      <c r="T2851" s="13">
        <v>0</v>
      </c>
    </row>
    <row r="2852" spans="2:20" x14ac:dyDescent="0.2">
      <c r="D2852" s="104"/>
      <c r="E2852" s="5" t="s">
        <v>47</v>
      </c>
      <c r="F2852" s="6"/>
      <c r="G2852" s="7">
        <v>35</v>
      </c>
      <c r="H2852" s="8">
        <v>19</v>
      </c>
      <c r="I2852" s="1">
        <v>9</v>
      </c>
      <c r="J2852" s="1">
        <v>0</v>
      </c>
      <c r="K2852" s="1">
        <v>8</v>
      </c>
      <c r="L2852" s="1">
        <v>2</v>
      </c>
      <c r="M2852" s="1">
        <v>5</v>
      </c>
      <c r="N2852" s="1">
        <v>0</v>
      </c>
      <c r="O2852" s="1">
        <v>9</v>
      </c>
      <c r="P2852" s="1">
        <v>0</v>
      </c>
      <c r="Q2852" s="1">
        <v>7</v>
      </c>
      <c r="R2852" s="1">
        <v>0</v>
      </c>
      <c r="S2852" s="1">
        <v>8</v>
      </c>
      <c r="T2852" s="13">
        <v>0</v>
      </c>
    </row>
    <row r="2853" spans="2:20" x14ac:dyDescent="0.2">
      <c r="D2853" s="104"/>
      <c r="E2853" s="5" t="s">
        <v>48</v>
      </c>
      <c r="F2853" s="6"/>
      <c r="G2853" s="7">
        <v>19</v>
      </c>
      <c r="H2853" s="8">
        <v>12</v>
      </c>
      <c r="I2853" s="1">
        <v>3</v>
      </c>
      <c r="J2853" s="1">
        <v>0</v>
      </c>
      <c r="K2853" s="1">
        <v>3</v>
      </c>
      <c r="L2853" s="1">
        <v>0</v>
      </c>
      <c r="M2853" s="1">
        <v>2</v>
      </c>
      <c r="N2853" s="1">
        <v>0</v>
      </c>
      <c r="O2853" s="1">
        <v>5</v>
      </c>
      <c r="P2853" s="1">
        <v>1</v>
      </c>
      <c r="Q2853" s="1">
        <v>1</v>
      </c>
      <c r="R2853" s="1">
        <v>0</v>
      </c>
      <c r="S2853" s="1">
        <v>3</v>
      </c>
      <c r="T2853" s="13">
        <v>0</v>
      </c>
    </row>
    <row r="2854" spans="2:20" x14ac:dyDescent="0.2">
      <c r="D2854" s="105"/>
      <c r="E2854" s="55" t="s">
        <v>49</v>
      </c>
      <c r="F2854" s="58"/>
      <c r="G2854" s="53">
        <v>2</v>
      </c>
      <c r="H2854" s="66">
        <v>2</v>
      </c>
      <c r="I2854" s="26">
        <v>1</v>
      </c>
      <c r="J2854" s="26">
        <v>0</v>
      </c>
      <c r="K2854" s="26">
        <v>0</v>
      </c>
      <c r="L2854" s="26">
        <v>0</v>
      </c>
      <c r="M2854" s="26">
        <v>0</v>
      </c>
      <c r="N2854" s="26">
        <v>0</v>
      </c>
      <c r="O2854" s="26">
        <v>2</v>
      </c>
      <c r="P2854" s="26">
        <v>0</v>
      </c>
      <c r="Q2854" s="26">
        <v>0</v>
      </c>
      <c r="R2854" s="26">
        <v>0</v>
      </c>
      <c r="S2854" s="26">
        <v>0</v>
      </c>
      <c r="T2854" s="70">
        <v>0</v>
      </c>
    </row>
    <row r="2856" spans="2:20" x14ac:dyDescent="0.2">
      <c r="B2856" s="47" t="str">
        <f xml:space="preserve"> HYPERLINK("#'目次'!B69", "[63]")</f>
        <v>[63]</v>
      </c>
      <c r="C2856" s="31" t="s">
        <v>618</v>
      </c>
    </row>
    <row r="2857" spans="2:20" x14ac:dyDescent="0.2">
      <c r="C2857" s="89" t="s">
        <v>619</v>
      </c>
    </row>
    <row r="2859" spans="2:20" x14ac:dyDescent="0.2">
      <c r="C2859" s="31" t="s">
        <v>13</v>
      </c>
    </row>
    <row r="2860" spans="2:20" ht="48" x14ac:dyDescent="0.2">
      <c r="D2860" s="99"/>
      <c r="E2860" s="100"/>
      <c r="F2860" s="100"/>
      <c r="G2860" s="41" t="s">
        <v>14</v>
      </c>
      <c r="H2860" s="42" t="s">
        <v>620</v>
      </c>
      <c r="I2860" s="16" t="s">
        <v>539</v>
      </c>
      <c r="J2860" s="16" t="s">
        <v>621</v>
      </c>
      <c r="K2860" s="16" t="s">
        <v>541</v>
      </c>
      <c r="L2860" s="16" t="s">
        <v>622</v>
      </c>
      <c r="M2860" s="16" t="s">
        <v>623</v>
      </c>
      <c r="N2860" s="16" t="s">
        <v>543</v>
      </c>
      <c r="O2860" s="16" t="s">
        <v>624</v>
      </c>
      <c r="P2860" s="16" t="s">
        <v>546</v>
      </c>
      <c r="Q2860" s="16" t="s">
        <v>186</v>
      </c>
      <c r="R2860" s="16" t="s">
        <v>22</v>
      </c>
      <c r="S2860" s="16" t="s">
        <v>625</v>
      </c>
      <c r="T2860" s="46" t="s">
        <v>24</v>
      </c>
    </row>
    <row r="2861" spans="2:20" x14ac:dyDescent="0.2">
      <c r="D2861" s="101"/>
      <c r="E2861" s="102"/>
      <c r="F2861" s="102"/>
      <c r="G2861" s="44"/>
      <c r="H2861" s="48"/>
      <c r="I2861" s="17"/>
      <c r="J2861" s="17"/>
      <c r="K2861" s="17"/>
      <c r="L2861" s="17"/>
      <c r="M2861" s="17"/>
      <c r="N2861" s="17"/>
      <c r="O2861" s="17"/>
      <c r="P2861" s="17"/>
      <c r="Q2861" s="17"/>
      <c r="R2861" s="17"/>
      <c r="S2861" s="17"/>
      <c r="T2861" s="43"/>
    </row>
    <row r="2862" spans="2:20" x14ac:dyDescent="0.2">
      <c r="D2862" s="52"/>
      <c r="E2862" s="59" t="s">
        <v>14</v>
      </c>
      <c r="F2862" s="54"/>
      <c r="G2862" s="45">
        <v>5941</v>
      </c>
      <c r="H2862" s="20">
        <v>97</v>
      </c>
      <c r="I2862" s="20">
        <v>999</v>
      </c>
      <c r="J2862" s="20">
        <v>578</v>
      </c>
      <c r="K2862" s="20">
        <v>539</v>
      </c>
      <c r="L2862" s="20">
        <v>978</v>
      </c>
      <c r="M2862" s="20">
        <v>447</v>
      </c>
      <c r="N2862" s="20">
        <v>1319</v>
      </c>
      <c r="O2862" s="20">
        <v>108</v>
      </c>
      <c r="P2862" s="20">
        <v>468</v>
      </c>
      <c r="Q2862" s="20">
        <v>1003</v>
      </c>
      <c r="R2862" s="20">
        <v>103</v>
      </c>
      <c r="S2862" s="20">
        <v>3844</v>
      </c>
      <c r="T2862" s="61">
        <v>11</v>
      </c>
    </row>
    <row r="2863" spans="2:20" x14ac:dyDescent="0.2">
      <c r="D2863" s="103" t="s">
        <v>25</v>
      </c>
      <c r="E2863" s="24" t="s">
        <v>26</v>
      </c>
      <c r="F2863" s="22"/>
      <c r="G2863" s="23">
        <v>1619</v>
      </c>
      <c r="H2863" s="30">
        <v>22</v>
      </c>
      <c r="I2863" s="4">
        <v>249</v>
      </c>
      <c r="J2863" s="4">
        <v>137</v>
      </c>
      <c r="K2863" s="4">
        <v>122</v>
      </c>
      <c r="L2863" s="4">
        <v>259</v>
      </c>
      <c r="M2863" s="4">
        <v>107</v>
      </c>
      <c r="N2863" s="4">
        <v>344</v>
      </c>
      <c r="O2863" s="4">
        <v>23</v>
      </c>
      <c r="P2863" s="4">
        <v>107</v>
      </c>
      <c r="Q2863" s="4">
        <v>251</v>
      </c>
      <c r="R2863" s="4">
        <v>23</v>
      </c>
      <c r="S2863" s="4">
        <v>1107</v>
      </c>
      <c r="T2863" s="34">
        <v>1</v>
      </c>
    </row>
    <row r="2864" spans="2:20" x14ac:dyDescent="0.2">
      <c r="D2864" s="104"/>
      <c r="E2864" s="5" t="s">
        <v>27</v>
      </c>
      <c r="F2864" s="6"/>
      <c r="G2864" s="7">
        <v>1146</v>
      </c>
      <c r="H2864" s="8">
        <v>15</v>
      </c>
      <c r="I2864" s="1">
        <v>186</v>
      </c>
      <c r="J2864" s="1">
        <v>111</v>
      </c>
      <c r="K2864" s="1">
        <v>94</v>
      </c>
      <c r="L2864" s="1">
        <v>198</v>
      </c>
      <c r="M2864" s="1">
        <v>74</v>
      </c>
      <c r="N2864" s="1">
        <v>210</v>
      </c>
      <c r="O2864" s="1">
        <v>21</v>
      </c>
      <c r="P2864" s="1">
        <v>109</v>
      </c>
      <c r="Q2864" s="1">
        <v>202</v>
      </c>
      <c r="R2864" s="1">
        <v>16</v>
      </c>
      <c r="S2864" s="1">
        <v>781</v>
      </c>
      <c r="T2864" s="13">
        <v>2</v>
      </c>
    </row>
    <row r="2865" spans="4:20" x14ac:dyDescent="0.2">
      <c r="D2865" s="104"/>
      <c r="E2865" s="5" t="s">
        <v>28</v>
      </c>
      <c r="F2865" s="6"/>
      <c r="G2865" s="7">
        <v>911</v>
      </c>
      <c r="H2865" s="8">
        <v>16</v>
      </c>
      <c r="I2865" s="1">
        <v>162</v>
      </c>
      <c r="J2865" s="1">
        <v>91</v>
      </c>
      <c r="K2865" s="1">
        <v>90</v>
      </c>
      <c r="L2865" s="1">
        <v>168</v>
      </c>
      <c r="M2865" s="1">
        <v>71</v>
      </c>
      <c r="N2865" s="1">
        <v>202</v>
      </c>
      <c r="O2865" s="1">
        <v>15</v>
      </c>
      <c r="P2865" s="1">
        <v>68</v>
      </c>
      <c r="Q2865" s="1">
        <v>161</v>
      </c>
      <c r="R2865" s="1">
        <v>12</v>
      </c>
      <c r="S2865" s="1">
        <v>579</v>
      </c>
      <c r="T2865" s="13">
        <v>2</v>
      </c>
    </row>
    <row r="2866" spans="4:20" x14ac:dyDescent="0.2">
      <c r="D2866" s="104"/>
      <c r="E2866" s="5" t="s">
        <v>29</v>
      </c>
      <c r="F2866" s="6"/>
      <c r="G2866" s="7">
        <v>613</v>
      </c>
      <c r="H2866" s="8">
        <v>12</v>
      </c>
      <c r="I2866" s="1">
        <v>114</v>
      </c>
      <c r="J2866" s="1">
        <v>69</v>
      </c>
      <c r="K2866" s="1">
        <v>66</v>
      </c>
      <c r="L2866" s="1">
        <v>99</v>
      </c>
      <c r="M2866" s="1">
        <v>57</v>
      </c>
      <c r="N2866" s="1">
        <v>178</v>
      </c>
      <c r="O2866" s="1">
        <v>12</v>
      </c>
      <c r="P2866" s="1">
        <v>57</v>
      </c>
      <c r="Q2866" s="1">
        <v>112</v>
      </c>
      <c r="R2866" s="1">
        <v>10</v>
      </c>
      <c r="S2866" s="1">
        <v>356</v>
      </c>
      <c r="T2866" s="13">
        <v>1</v>
      </c>
    </row>
    <row r="2867" spans="4:20" x14ac:dyDescent="0.2">
      <c r="D2867" s="104"/>
      <c r="E2867" s="5" t="s">
        <v>30</v>
      </c>
      <c r="F2867" s="6"/>
      <c r="G2867" s="7">
        <v>504</v>
      </c>
      <c r="H2867" s="8">
        <v>9</v>
      </c>
      <c r="I2867" s="1">
        <v>105</v>
      </c>
      <c r="J2867" s="1">
        <v>59</v>
      </c>
      <c r="K2867" s="1">
        <v>59</v>
      </c>
      <c r="L2867" s="1">
        <v>97</v>
      </c>
      <c r="M2867" s="1">
        <v>52</v>
      </c>
      <c r="N2867" s="1">
        <v>133</v>
      </c>
      <c r="O2867" s="1">
        <v>12</v>
      </c>
      <c r="P2867" s="1">
        <v>37</v>
      </c>
      <c r="Q2867" s="1">
        <v>85</v>
      </c>
      <c r="R2867" s="1">
        <v>13</v>
      </c>
      <c r="S2867" s="1">
        <v>295</v>
      </c>
      <c r="T2867" s="13">
        <v>3</v>
      </c>
    </row>
    <row r="2868" spans="4:20" x14ac:dyDescent="0.2">
      <c r="D2868" s="104"/>
      <c r="E2868" s="5" t="s">
        <v>31</v>
      </c>
      <c r="F2868" s="6"/>
      <c r="G2868" s="7">
        <v>418</v>
      </c>
      <c r="H2868" s="8">
        <v>13</v>
      </c>
      <c r="I2868" s="1">
        <v>73</v>
      </c>
      <c r="J2868" s="1">
        <v>53</v>
      </c>
      <c r="K2868" s="1">
        <v>49</v>
      </c>
      <c r="L2868" s="1">
        <v>81</v>
      </c>
      <c r="M2868" s="1">
        <v>35</v>
      </c>
      <c r="N2868" s="1">
        <v>116</v>
      </c>
      <c r="O2868" s="1">
        <v>8</v>
      </c>
      <c r="P2868" s="1">
        <v>38</v>
      </c>
      <c r="Q2868" s="1">
        <v>80</v>
      </c>
      <c r="R2868" s="1">
        <v>15</v>
      </c>
      <c r="S2868" s="1">
        <v>240</v>
      </c>
      <c r="T2868" s="13">
        <v>0</v>
      </c>
    </row>
    <row r="2869" spans="4:20" x14ac:dyDescent="0.2">
      <c r="D2869" s="104"/>
      <c r="E2869" s="5" t="s">
        <v>32</v>
      </c>
      <c r="F2869" s="6"/>
      <c r="G2869" s="7">
        <v>206</v>
      </c>
      <c r="H2869" s="8">
        <v>4</v>
      </c>
      <c r="I2869" s="1">
        <v>50</v>
      </c>
      <c r="J2869" s="1">
        <v>28</v>
      </c>
      <c r="K2869" s="1">
        <v>27</v>
      </c>
      <c r="L2869" s="1">
        <v>30</v>
      </c>
      <c r="M2869" s="1">
        <v>21</v>
      </c>
      <c r="N2869" s="1">
        <v>55</v>
      </c>
      <c r="O2869" s="1">
        <v>5</v>
      </c>
      <c r="P2869" s="1">
        <v>20</v>
      </c>
      <c r="Q2869" s="1">
        <v>40</v>
      </c>
      <c r="R2869" s="1">
        <v>4</v>
      </c>
      <c r="S2869" s="1">
        <v>99</v>
      </c>
      <c r="T2869" s="13">
        <v>0</v>
      </c>
    </row>
    <row r="2870" spans="4:20" x14ac:dyDescent="0.2">
      <c r="D2870" s="104"/>
      <c r="E2870" s="5" t="s">
        <v>33</v>
      </c>
      <c r="F2870" s="6"/>
      <c r="G2870" s="7">
        <v>58</v>
      </c>
      <c r="H2870" s="8">
        <v>0</v>
      </c>
      <c r="I2870" s="1">
        <v>9</v>
      </c>
      <c r="J2870" s="1">
        <v>6</v>
      </c>
      <c r="K2870" s="1">
        <v>6</v>
      </c>
      <c r="L2870" s="1">
        <v>4</v>
      </c>
      <c r="M2870" s="1">
        <v>5</v>
      </c>
      <c r="N2870" s="1">
        <v>11</v>
      </c>
      <c r="O2870" s="1">
        <v>5</v>
      </c>
      <c r="P2870" s="1">
        <v>4</v>
      </c>
      <c r="Q2870" s="1">
        <v>7</v>
      </c>
      <c r="R2870" s="1">
        <v>2</v>
      </c>
      <c r="S2870" s="1">
        <v>34</v>
      </c>
      <c r="T2870" s="13">
        <v>0</v>
      </c>
    </row>
    <row r="2871" spans="4:20" x14ac:dyDescent="0.2">
      <c r="D2871" s="103" t="s">
        <v>34</v>
      </c>
      <c r="E2871" s="24" t="s">
        <v>35</v>
      </c>
      <c r="F2871" s="22"/>
      <c r="G2871" s="23">
        <v>199</v>
      </c>
      <c r="H2871" s="30">
        <v>4</v>
      </c>
      <c r="I2871" s="4">
        <v>13</v>
      </c>
      <c r="J2871" s="4">
        <v>6</v>
      </c>
      <c r="K2871" s="4">
        <v>20</v>
      </c>
      <c r="L2871" s="4">
        <v>42</v>
      </c>
      <c r="M2871" s="4">
        <v>14</v>
      </c>
      <c r="N2871" s="4">
        <v>54</v>
      </c>
      <c r="O2871" s="4">
        <v>2</v>
      </c>
      <c r="P2871" s="4">
        <v>10</v>
      </c>
      <c r="Q2871" s="4">
        <v>21</v>
      </c>
      <c r="R2871" s="4">
        <v>8</v>
      </c>
      <c r="S2871" s="4">
        <v>129</v>
      </c>
      <c r="T2871" s="34">
        <v>0</v>
      </c>
    </row>
    <row r="2872" spans="4:20" x14ac:dyDescent="0.2">
      <c r="D2872" s="104"/>
      <c r="E2872" s="5" t="s">
        <v>36</v>
      </c>
      <c r="F2872" s="6"/>
      <c r="G2872" s="7">
        <v>196</v>
      </c>
      <c r="H2872" s="8">
        <v>0</v>
      </c>
      <c r="I2872" s="1">
        <v>20</v>
      </c>
      <c r="J2872" s="1">
        <v>14</v>
      </c>
      <c r="K2872" s="1">
        <v>26</v>
      </c>
      <c r="L2872" s="1">
        <v>44</v>
      </c>
      <c r="M2872" s="1">
        <v>15</v>
      </c>
      <c r="N2872" s="1">
        <v>54</v>
      </c>
      <c r="O2872" s="1">
        <v>5</v>
      </c>
      <c r="P2872" s="1">
        <v>15</v>
      </c>
      <c r="Q2872" s="1">
        <v>37</v>
      </c>
      <c r="R2872" s="1">
        <v>6</v>
      </c>
      <c r="S2872" s="1">
        <v>115</v>
      </c>
      <c r="T2872" s="13">
        <v>1</v>
      </c>
    </row>
    <row r="2873" spans="4:20" x14ac:dyDescent="0.2">
      <c r="D2873" s="104"/>
      <c r="E2873" s="5" t="s">
        <v>37</v>
      </c>
      <c r="F2873" s="6"/>
      <c r="G2873" s="7">
        <v>190</v>
      </c>
      <c r="H2873" s="8">
        <v>7</v>
      </c>
      <c r="I2873" s="1">
        <v>33</v>
      </c>
      <c r="J2873" s="1">
        <v>21</v>
      </c>
      <c r="K2873" s="1">
        <v>18</v>
      </c>
      <c r="L2873" s="1">
        <v>39</v>
      </c>
      <c r="M2873" s="1">
        <v>17</v>
      </c>
      <c r="N2873" s="1">
        <v>52</v>
      </c>
      <c r="O2873" s="1">
        <v>3</v>
      </c>
      <c r="P2873" s="1">
        <v>23</v>
      </c>
      <c r="Q2873" s="1">
        <v>42</v>
      </c>
      <c r="R2873" s="1">
        <v>1</v>
      </c>
      <c r="S2873" s="1">
        <v>104</v>
      </c>
      <c r="T2873" s="13">
        <v>0</v>
      </c>
    </row>
    <row r="2874" spans="4:20" x14ac:dyDescent="0.2">
      <c r="D2874" s="104"/>
      <c r="E2874" s="5" t="s">
        <v>38</v>
      </c>
      <c r="F2874" s="6"/>
      <c r="G2874" s="7">
        <v>258</v>
      </c>
      <c r="H2874" s="8">
        <v>5</v>
      </c>
      <c r="I2874" s="1">
        <v>38</v>
      </c>
      <c r="J2874" s="1">
        <v>30</v>
      </c>
      <c r="K2874" s="1">
        <v>34</v>
      </c>
      <c r="L2874" s="1">
        <v>43</v>
      </c>
      <c r="M2874" s="1">
        <v>21</v>
      </c>
      <c r="N2874" s="1">
        <v>64</v>
      </c>
      <c r="O2874" s="1">
        <v>6</v>
      </c>
      <c r="P2874" s="1">
        <v>26</v>
      </c>
      <c r="Q2874" s="1">
        <v>56</v>
      </c>
      <c r="R2874" s="1">
        <v>7</v>
      </c>
      <c r="S2874" s="1">
        <v>147</v>
      </c>
      <c r="T2874" s="13">
        <v>1</v>
      </c>
    </row>
    <row r="2875" spans="4:20" x14ac:dyDescent="0.2">
      <c r="D2875" s="104"/>
      <c r="E2875" s="5" t="s">
        <v>39</v>
      </c>
      <c r="F2875" s="6"/>
      <c r="G2875" s="7">
        <v>257</v>
      </c>
      <c r="H2875" s="8">
        <v>8</v>
      </c>
      <c r="I2875" s="1">
        <v>53</v>
      </c>
      <c r="J2875" s="1">
        <v>29</v>
      </c>
      <c r="K2875" s="1">
        <v>32</v>
      </c>
      <c r="L2875" s="1">
        <v>55</v>
      </c>
      <c r="M2875" s="1">
        <v>28</v>
      </c>
      <c r="N2875" s="1">
        <v>70</v>
      </c>
      <c r="O2875" s="1">
        <v>3</v>
      </c>
      <c r="P2875" s="1">
        <v>20</v>
      </c>
      <c r="Q2875" s="1">
        <v>53</v>
      </c>
      <c r="R2875" s="1">
        <v>9</v>
      </c>
      <c r="S2875" s="1">
        <v>144</v>
      </c>
      <c r="T2875" s="13">
        <v>1</v>
      </c>
    </row>
    <row r="2876" spans="4:20" x14ac:dyDescent="0.2">
      <c r="D2876" s="104"/>
      <c r="E2876" s="5" t="s">
        <v>40</v>
      </c>
      <c r="F2876" s="6"/>
      <c r="G2876" s="7">
        <v>267</v>
      </c>
      <c r="H2876" s="8">
        <v>6</v>
      </c>
      <c r="I2876" s="1">
        <v>49</v>
      </c>
      <c r="J2876" s="1">
        <v>28</v>
      </c>
      <c r="K2876" s="1">
        <v>40</v>
      </c>
      <c r="L2876" s="1">
        <v>43</v>
      </c>
      <c r="M2876" s="1">
        <v>31</v>
      </c>
      <c r="N2876" s="1">
        <v>71</v>
      </c>
      <c r="O2876" s="1">
        <v>5</v>
      </c>
      <c r="P2876" s="1">
        <v>20</v>
      </c>
      <c r="Q2876" s="1">
        <v>53</v>
      </c>
      <c r="R2876" s="1">
        <v>7</v>
      </c>
      <c r="S2876" s="1">
        <v>162</v>
      </c>
      <c r="T2876" s="13">
        <v>1</v>
      </c>
    </row>
    <row r="2877" spans="4:20" x14ac:dyDescent="0.2">
      <c r="D2877" s="104"/>
      <c r="E2877" s="5" t="s">
        <v>41</v>
      </c>
      <c r="F2877" s="6"/>
      <c r="G2877" s="7">
        <v>230</v>
      </c>
      <c r="H2877" s="8">
        <v>4</v>
      </c>
      <c r="I2877" s="1">
        <v>45</v>
      </c>
      <c r="J2877" s="1">
        <v>26</v>
      </c>
      <c r="K2877" s="1">
        <v>19</v>
      </c>
      <c r="L2877" s="1">
        <v>45</v>
      </c>
      <c r="M2877" s="1">
        <v>21</v>
      </c>
      <c r="N2877" s="1">
        <v>51</v>
      </c>
      <c r="O2877" s="1">
        <v>10</v>
      </c>
      <c r="P2877" s="1">
        <v>24</v>
      </c>
      <c r="Q2877" s="1">
        <v>34</v>
      </c>
      <c r="R2877" s="1">
        <v>3</v>
      </c>
      <c r="S2877" s="1">
        <v>135</v>
      </c>
      <c r="T2877" s="13">
        <v>0</v>
      </c>
    </row>
    <row r="2878" spans="4:20" x14ac:dyDescent="0.2">
      <c r="D2878" s="104"/>
      <c r="E2878" s="5" t="s">
        <v>42</v>
      </c>
      <c r="F2878" s="6"/>
      <c r="G2878" s="7">
        <v>195</v>
      </c>
      <c r="H2878" s="8">
        <v>6</v>
      </c>
      <c r="I2878" s="1">
        <v>41</v>
      </c>
      <c r="J2878" s="1">
        <v>27</v>
      </c>
      <c r="K2878" s="1">
        <v>19</v>
      </c>
      <c r="L2878" s="1">
        <v>29</v>
      </c>
      <c r="M2878" s="1">
        <v>17</v>
      </c>
      <c r="N2878" s="1">
        <v>38</v>
      </c>
      <c r="O2878" s="1">
        <v>5</v>
      </c>
      <c r="P2878" s="1">
        <v>13</v>
      </c>
      <c r="Q2878" s="1">
        <v>40</v>
      </c>
      <c r="R2878" s="1">
        <v>8</v>
      </c>
      <c r="S2878" s="1">
        <v>127</v>
      </c>
      <c r="T2878" s="13">
        <v>0</v>
      </c>
    </row>
    <row r="2879" spans="4:20" x14ac:dyDescent="0.2">
      <c r="D2879" s="104"/>
      <c r="E2879" s="5" t="s">
        <v>43</v>
      </c>
      <c r="F2879" s="6"/>
      <c r="G2879" s="7">
        <v>197</v>
      </c>
      <c r="H2879" s="8">
        <v>6</v>
      </c>
      <c r="I2879" s="1">
        <v>36</v>
      </c>
      <c r="J2879" s="1">
        <v>19</v>
      </c>
      <c r="K2879" s="1">
        <v>19</v>
      </c>
      <c r="L2879" s="1">
        <v>44</v>
      </c>
      <c r="M2879" s="1">
        <v>16</v>
      </c>
      <c r="N2879" s="1">
        <v>39</v>
      </c>
      <c r="O2879" s="1">
        <v>8</v>
      </c>
      <c r="P2879" s="1">
        <v>15</v>
      </c>
      <c r="Q2879" s="1">
        <v>34</v>
      </c>
      <c r="R2879" s="1">
        <v>3</v>
      </c>
      <c r="S2879" s="1">
        <v>115</v>
      </c>
      <c r="T2879" s="13">
        <v>0</v>
      </c>
    </row>
    <row r="2880" spans="4:20" x14ac:dyDescent="0.2">
      <c r="D2880" s="104"/>
      <c r="E2880" s="5" t="s">
        <v>44</v>
      </c>
      <c r="F2880" s="6"/>
      <c r="G2880" s="7">
        <v>258</v>
      </c>
      <c r="H2880" s="8">
        <v>8</v>
      </c>
      <c r="I2880" s="1">
        <v>64</v>
      </c>
      <c r="J2880" s="1">
        <v>39</v>
      </c>
      <c r="K2880" s="1">
        <v>22</v>
      </c>
      <c r="L2880" s="1">
        <v>48</v>
      </c>
      <c r="M2880" s="1">
        <v>13</v>
      </c>
      <c r="N2880" s="1">
        <v>56</v>
      </c>
      <c r="O2880" s="1">
        <v>6</v>
      </c>
      <c r="P2880" s="1">
        <v>33</v>
      </c>
      <c r="Q2880" s="1">
        <v>50</v>
      </c>
      <c r="R2880" s="1">
        <v>3</v>
      </c>
      <c r="S2880" s="1">
        <v>148</v>
      </c>
      <c r="T2880" s="13">
        <v>0</v>
      </c>
    </row>
    <row r="2881" spans="4:20" x14ac:dyDescent="0.2">
      <c r="D2881" s="104"/>
      <c r="E2881" s="5" t="s">
        <v>45</v>
      </c>
      <c r="F2881" s="6"/>
      <c r="G2881" s="7">
        <v>198</v>
      </c>
      <c r="H2881" s="8">
        <v>4</v>
      </c>
      <c r="I2881" s="1">
        <v>26</v>
      </c>
      <c r="J2881" s="1">
        <v>12</v>
      </c>
      <c r="K2881" s="1">
        <v>6</v>
      </c>
      <c r="L2881" s="1">
        <v>33</v>
      </c>
      <c r="M2881" s="1">
        <v>13</v>
      </c>
      <c r="N2881" s="1">
        <v>32</v>
      </c>
      <c r="O2881" s="1">
        <v>3</v>
      </c>
      <c r="P2881" s="1">
        <v>19</v>
      </c>
      <c r="Q2881" s="1">
        <v>33</v>
      </c>
      <c r="R2881" s="1">
        <v>4</v>
      </c>
      <c r="S2881" s="1">
        <v>135</v>
      </c>
      <c r="T2881" s="13">
        <v>0</v>
      </c>
    </row>
    <row r="2882" spans="4:20" x14ac:dyDescent="0.2">
      <c r="D2882" s="104"/>
      <c r="E2882" s="5" t="s">
        <v>46</v>
      </c>
      <c r="F2882" s="6"/>
      <c r="G2882" s="7">
        <v>126</v>
      </c>
      <c r="H2882" s="8">
        <v>1</v>
      </c>
      <c r="I2882" s="1">
        <v>18</v>
      </c>
      <c r="J2882" s="1">
        <v>14</v>
      </c>
      <c r="K2882" s="1">
        <v>5</v>
      </c>
      <c r="L2882" s="1">
        <v>22</v>
      </c>
      <c r="M2882" s="1">
        <v>8</v>
      </c>
      <c r="N2882" s="1">
        <v>20</v>
      </c>
      <c r="O2882" s="1">
        <v>2</v>
      </c>
      <c r="P2882" s="1">
        <v>14</v>
      </c>
      <c r="Q2882" s="1">
        <v>18</v>
      </c>
      <c r="R2882" s="1">
        <v>1</v>
      </c>
      <c r="S2882" s="1">
        <v>90</v>
      </c>
      <c r="T2882" s="13">
        <v>0</v>
      </c>
    </row>
    <row r="2883" spans="4:20" x14ac:dyDescent="0.2">
      <c r="D2883" s="104"/>
      <c r="E2883" s="5" t="s">
        <v>47</v>
      </c>
      <c r="F2883" s="6"/>
      <c r="G2883" s="7">
        <v>120</v>
      </c>
      <c r="H2883" s="8">
        <v>2</v>
      </c>
      <c r="I2883" s="1">
        <v>19</v>
      </c>
      <c r="J2883" s="1">
        <v>6</v>
      </c>
      <c r="K2883" s="1">
        <v>4</v>
      </c>
      <c r="L2883" s="1">
        <v>12</v>
      </c>
      <c r="M2883" s="1">
        <v>6</v>
      </c>
      <c r="N2883" s="1">
        <v>17</v>
      </c>
      <c r="O2883" s="1">
        <v>1</v>
      </c>
      <c r="P2883" s="1">
        <v>14</v>
      </c>
      <c r="Q2883" s="1">
        <v>22</v>
      </c>
      <c r="R2883" s="1">
        <v>3</v>
      </c>
      <c r="S2883" s="1">
        <v>83</v>
      </c>
      <c r="T2883" s="13">
        <v>1</v>
      </c>
    </row>
    <row r="2884" spans="4:20" x14ac:dyDescent="0.2">
      <c r="D2884" s="104"/>
      <c r="E2884" s="5" t="s">
        <v>48</v>
      </c>
      <c r="F2884" s="6"/>
      <c r="G2884" s="7">
        <v>54</v>
      </c>
      <c r="H2884" s="8">
        <v>0</v>
      </c>
      <c r="I2884" s="1">
        <v>3</v>
      </c>
      <c r="J2884" s="1">
        <v>2</v>
      </c>
      <c r="K2884" s="1">
        <v>1</v>
      </c>
      <c r="L2884" s="1">
        <v>6</v>
      </c>
      <c r="M2884" s="1">
        <v>1</v>
      </c>
      <c r="N2884" s="1">
        <v>2</v>
      </c>
      <c r="O2884" s="1">
        <v>0</v>
      </c>
      <c r="P2884" s="1">
        <v>0</v>
      </c>
      <c r="Q2884" s="1">
        <v>3</v>
      </c>
      <c r="R2884" s="1">
        <v>2</v>
      </c>
      <c r="S2884" s="1">
        <v>44</v>
      </c>
      <c r="T2884" s="13">
        <v>0</v>
      </c>
    </row>
    <row r="2885" spans="4:20" x14ac:dyDescent="0.2">
      <c r="D2885" s="104"/>
      <c r="E2885" s="5" t="s">
        <v>49</v>
      </c>
      <c r="F2885" s="6"/>
      <c r="G2885" s="7">
        <v>12</v>
      </c>
      <c r="H2885" s="8">
        <v>0</v>
      </c>
      <c r="I2885" s="1">
        <v>1</v>
      </c>
      <c r="J2885" s="1">
        <v>1</v>
      </c>
      <c r="K2885" s="1">
        <v>0</v>
      </c>
      <c r="L2885" s="1">
        <v>0</v>
      </c>
      <c r="M2885" s="1">
        <v>0</v>
      </c>
      <c r="N2885" s="1">
        <v>0</v>
      </c>
      <c r="O2885" s="1">
        <v>0</v>
      </c>
      <c r="P2885" s="1">
        <v>0</v>
      </c>
      <c r="Q2885" s="1">
        <v>0</v>
      </c>
      <c r="R2885" s="1">
        <v>1</v>
      </c>
      <c r="S2885" s="1">
        <v>11</v>
      </c>
      <c r="T2885" s="13">
        <v>0</v>
      </c>
    </row>
    <row r="2886" spans="4:20" x14ac:dyDescent="0.2">
      <c r="D2886" s="103" t="s">
        <v>50</v>
      </c>
      <c r="E2886" s="24" t="s">
        <v>35</v>
      </c>
      <c r="F2886" s="22"/>
      <c r="G2886" s="23">
        <v>170</v>
      </c>
      <c r="H2886" s="30">
        <v>2</v>
      </c>
      <c r="I2886" s="4">
        <v>17</v>
      </c>
      <c r="J2886" s="4">
        <v>10</v>
      </c>
      <c r="K2886" s="4">
        <v>18</v>
      </c>
      <c r="L2886" s="4">
        <v>27</v>
      </c>
      <c r="M2886" s="4">
        <v>13</v>
      </c>
      <c r="N2886" s="4">
        <v>42</v>
      </c>
      <c r="O2886" s="4">
        <v>3</v>
      </c>
      <c r="P2886" s="4">
        <v>6</v>
      </c>
      <c r="Q2886" s="4">
        <v>20</v>
      </c>
      <c r="R2886" s="4">
        <v>2</v>
      </c>
      <c r="S2886" s="4">
        <v>120</v>
      </c>
      <c r="T2886" s="34">
        <v>0</v>
      </c>
    </row>
    <row r="2887" spans="4:20" x14ac:dyDescent="0.2">
      <c r="D2887" s="104"/>
      <c r="E2887" s="5" t="s">
        <v>36</v>
      </c>
      <c r="F2887" s="6"/>
      <c r="G2887" s="7">
        <v>219</v>
      </c>
      <c r="H2887" s="8">
        <v>2</v>
      </c>
      <c r="I2887" s="1">
        <v>26</v>
      </c>
      <c r="J2887" s="1">
        <v>19</v>
      </c>
      <c r="K2887" s="1">
        <v>21</v>
      </c>
      <c r="L2887" s="1">
        <v>30</v>
      </c>
      <c r="M2887" s="1">
        <v>23</v>
      </c>
      <c r="N2887" s="1">
        <v>52</v>
      </c>
      <c r="O2887" s="1">
        <v>2</v>
      </c>
      <c r="P2887" s="1">
        <v>5</v>
      </c>
      <c r="Q2887" s="1">
        <v>29</v>
      </c>
      <c r="R2887" s="1">
        <v>2</v>
      </c>
      <c r="S2887" s="1">
        <v>147</v>
      </c>
      <c r="T2887" s="13">
        <v>0</v>
      </c>
    </row>
    <row r="2888" spans="4:20" x14ac:dyDescent="0.2">
      <c r="D2888" s="104"/>
      <c r="E2888" s="5" t="s">
        <v>37</v>
      </c>
      <c r="F2888" s="6"/>
      <c r="G2888" s="7">
        <v>181</v>
      </c>
      <c r="H2888" s="8">
        <v>1</v>
      </c>
      <c r="I2888" s="1">
        <v>20</v>
      </c>
      <c r="J2888" s="1">
        <v>11</v>
      </c>
      <c r="K2888" s="1">
        <v>20</v>
      </c>
      <c r="L2888" s="1">
        <v>18</v>
      </c>
      <c r="M2888" s="1">
        <v>18</v>
      </c>
      <c r="N2888" s="1">
        <v>50</v>
      </c>
      <c r="O2888" s="1">
        <v>3</v>
      </c>
      <c r="P2888" s="1">
        <v>13</v>
      </c>
      <c r="Q2888" s="1">
        <v>37</v>
      </c>
      <c r="R2888" s="1">
        <v>1</v>
      </c>
      <c r="S2888" s="1">
        <v>115</v>
      </c>
      <c r="T2888" s="13">
        <v>0</v>
      </c>
    </row>
    <row r="2889" spans="4:20" x14ac:dyDescent="0.2">
      <c r="D2889" s="104"/>
      <c r="E2889" s="5" t="s">
        <v>38</v>
      </c>
      <c r="F2889" s="6"/>
      <c r="G2889" s="7">
        <v>287</v>
      </c>
      <c r="H2889" s="8">
        <v>6</v>
      </c>
      <c r="I2889" s="1">
        <v>52</v>
      </c>
      <c r="J2889" s="1">
        <v>29</v>
      </c>
      <c r="K2889" s="1">
        <v>40</v>
      </c>
      <c r="L2889" s="1">
        <v>46</v>
      </c>
      <c r="M2889" s="1">
        <v>28</v>
      </c>
      <c r="N2889" s="1">
        <v>78</v>
      </c>
      <c r="O2889" s="1">
        <v>5</v>
      </c>
      <c r="P2889" s="1">
        <v>16</v>
      </c>
      <c r="Q2889" s="1">
        <v>47</v>
      </c>
      <c r="R2889" s="1">
        <v>4</v>
      </c>
      <c r="S2889" s="1">
        <v>178</v>
      </c>
      <c r="T2889" s="13">
        <v>1</v>
      </c>
    </row>
    <row r="2890" spans="4:20" x14ac:dyDescent="0.2">
      <c r="D2890" s="104"/>
      <c r="E2890" s="5" t="s">
        <v>39</v>
      </c>
      <c r="F2890" s="6"/>
      <c r="G2890" s="7">
        <v>234</v>
      </c>
      <c r="H2890" s="8">
        <v>1</v>
      </c>
      <c r="I2890" s="1">
        <v>46</v>
      </c>
      <c r="J2890" s="1">
        <v>25</v>
      </c>
      <c r="K2890" s="1">
        <v>29</v>
      </c>
      <c r="L2890" s="1">
        <v>33</v>
      </c>
      <c r="M2890" s="1">
        <v>20</v>
      </c>
      <c r="N2890" s="1">
        <v>66</v>
      </c>
      <c r="O2890" s="1">
        <v>1</v>
      </c>
      <c r="P2890" s="1">
        <v>13</v>
      </c>
      <c r="Q2890" s="1">
        <v>38</v>
      </c>
      <c r="R2890" s="1">
        <v>3</v>
      </c>
      <c r="S2890" s="1">
        <v>151</v>
      </c>
      <c r="T2890" s="13">
        <v>0</v>
      </c>
    </row>
    <row r="2891" spans="4:20" x14ac:dyDescent="0.2">
      <c r="D2891" s="104"/>
      <c r="E2891" s="5" t="s">
        <v>40</v>
      </c>
      <c r="F2891" s="6"/>
      <c r="G2891" s="7">
        <v>308</v>
      </c>
      <c r="H2891" s="8">
        <v>5</v>
      </c>
      <c r="I2891" s="1">
        <v>66</v>
      </c>
      <c r="J2891" s="1">
        <v>43</v>
      </c>
      <c r="K2891" s="1">
        <v>35</v>
      </c>
      <c r="L2891" s="1">
        <v>59</v>
      </c>
      <c r="M2891" s="1">
        <v>24</v>
      </c>
      <c r="N2891" s="1">
        <v>92</v>
      </c>
      <c r="O2891" s="1">
        <v>8</v>
      </c>
      <c r="P2891" s="1">
        <v>23</v>
      </c>
      <c r="Q2891" s="1">
        <v>64</v>
      </c>
      <c r="R2891" s="1">
        <v>1</v>
      </c>
      <c r="S2891" s="1">
        <v>184</v>
      </c>
      <c r="T2891" s="13">
        <v>2</v>
      </c>
    </row>
    <row r="2892" spans="4:20" x14ac:dyDescent="0.2">
      <c r="D2892" s="104"/>
      <c r="E2892" s="5" t="s">
        <v>41</v>
      </c>
      <c r="F2892" s="6"/>
      <c r="G2892" s="7">
        <v>254</v>
      </c>
      <c r="H2892" s="8">
        <v>7</v>
      </c>
      <c r="I2892" s="1">
        <v>59</v>
      </c>
      <c r="J2892" s="1">
        <v>34</v>
      </c>
      <c r="K2892" s="1">
        <v>25</v>
      </c>
      <c r="L2892" s="1">
        <v>47</v>
      </c>
      <c r="M2892" s="1">
        <v>26</v>
      </c>
      <c r="N2892" s="1">
        <v>61</v>
      </c>
      <c r="O2892" s="1">
        <v>9</v>
      </c>
      <c r="P2892" s="1">
        <v>16</v>
      </c>
      <c r="Q2892" s="1">
        <v>45</v>
      </c>
      <c r="R2892" s="1">
        <v>5</v>
      </c>
      <c r="S2892" s="1">
        <v>166</v>
      </c>
      <c r="T2892" s="13">
        <v>0</v>
      </c>
    </row>
    <row r="2893" spans="4:20" x14ac:dyDescent="0.2">
      <c r="D2893" s="104"/>
      <c r="E2893" s="5" t="s">
        <v>42</v>
      </c>
      <c r="F2893" s="6"/>
      <c r="G2893" s="7">
        <v>203</v>
      </c>
      <c r="H2893" s="8">
        <v>0</v>
      </c>
      <c r="I2893" s="1">
        <v>45</v>
      </c>
      <c r="J2893" s="1">
        <v>20</v>
      </c>
      <c r="K2893" s="1">
        <v>20</v>
      </c>
      <c r="L2893" s="1">
        <v>32</v>
      </c>
      <c r="M2893" s="1">
        <v>12</v>
      </c>
      <c r="N2893" s="1">
        <v>48</v>
      </c>
      <c r="O2893" s="1">
        <v>5</v>
      </c>
      <c r="P2893" s="1">
        <v>25</v>
      </c>
      <c r="Q2893" s="1">
        <v>36</v>
      </c>
      <c r="R2893" s="1">
        <v>3</v>
      </c>
      <c r="S2893" s="1">
        <v>133</v>
      </c>
      <c r="T2893" s="13">
        <v>0</v>
      </c>
    </row>
    <row r="2894" spans="4:20" x14ac:dyDescent="0.2">
      <c r="D2894" s="104"/>
      <c r="E2894" s="5" t="s">
        <v>43</v>
      </c>
      <c r="F2894" s="6"/>
      <c r="G2894" s="7">
        <v>222</v>
      </c>
      <c r="H2894" s="8">
        <v>3</v>
      </c>
      <c r="I2894" s="1">
        <v>47</v>
      </c>
      <c r="J2894" s="1">
        <v>32</v>
      </c>
      <c r="K2894" s="1">
        <v>24</v>
      </c>
      <c r="L2894" s="1">
        <v>32</v>
      </c>
      <c r="M2894" s="1">
        <v>19</v>
      </c>
      <c r="N2894" s="1">
        <v>58</v>
      </c>
      <c r="O2894" s="1">
        <v>3</v>
      </c>
      <c r="P2894" s="1">
        <v>13</v>
      </c>
      <c r="Q2894" s="1">
        <v>32</v>
      </c>
      <c r="R2894" s="1">
        <v>1</v>
      </c>
      <c r="S2894" s="1">
        <v>138</v>
      </c>
      <c r="T2894" s="13">
        <v>0</v>
      </c>
    </row>
    <row r="2895" spans="4:20" x14ac:dyDescent="0.2">
      <c r="D2895" s="104"/>
      <c r="E2895" s="5" t="s">
        <v>44</v>
      </c>
      <c r="F2895" s="6"/>
      <c r="G2895" s="7">
        <v>298</v>
      </c>
      <c r="H2895" s="8">
        <v>2</v>
      </c>
      <c r="I2895" s="1">
        <v>62</v>
      </c>
      <c r="J2895" s="1">
        <v>30</v>
      </c>
      <c r="K2895" s="1">
        <v>9</v>
      </c>
      <c r="L2895" s="1">
        <v>54</v>
      </c>
      <c r="M2895" s="1">
        <v>12</v>
      </c>
      <c r="N2895" s="1">
        <v>51</v>
      </c>
      <c r="O2895" s="1">
        <v>3</v>
      </c>
      <c r="P2895" s="1">
        <v>30</v>
      </c>
      <c r="Q2895" s="1">
        <v>55</v>
      </c>
      <c r="R2895" s="1">
        <v>5</v>
      </c>
      <c r="S2895" s="1">
        <v>200</v>
      </c>
      <c r="T2895" s="13">
        <v>1</v>
      </c>
    </row>
    <row r="2896" spans="4:20" x14ac:dyDescent="0.2">
      <c r="D2896" s="104"/>
      <c r="E2896" s="5" t="s">
        <v>45</v>
      </c>
      <c r="F2896" s="6"/>
      <c r="G2896" s="7">
        <v>260</v>
      </c>
      <c r="H2896" s="8">
        <v>4</v>
      </c>
      <c r="I2896" s="1">
        <v>45</v>
      </c>
      <c r="J2896" s="1">
        <v>30</v>
      </c>
      <c r="K2896" s="1">
        <v>21</v>
      </c>
      <c r="L2896" s="1">
        <v>39</v>
      </c>
      <c r="M2896" s="1">
        <v>17</v>
      </c>
      <c r="N2896" s="1">
        <v>48</v>
      </c>
      <c r="O2896" s="1">
        <v>3</v>
      </c>
      <c r="P2896" s="1">
        <v>27</v>
      </c>
      <c r="Q2896" s="1">
        <v>47</v>
      </c>
      <c r="R2896" s="1">
        <v>1</v>
      </c>
      <c r="S2896" s="1">
        <v>191</v>
      </c>
      <c r="T2896" s="13">
        <v>0</v>
      </c>
    </row>
    <row r="2897" spans="2:20" x14ac:dyDescent="0.2">
      <c r="D2897" s="104"/>
      <c r="E2897" s="5" t="s">
        <v>46</v>
      </c>
      <c r="F2897" s="6"/>
      <c r="G2897" s="7">
        <v>173</v>
      </c>
      <c r="H2897" s="8">
        <v>0</v>
      </c>
      <c r="I2897" s="1">
        <v>19</v>
      </c>
      <c r="J2897" s="1">
        <v>9</v>
      </c>
      <c r="K2897" s="1">
        <v>4</v>
      </c>
      <c r="L2897" s="1">
        <v>22</v>
      </c>
      <c r="M2897" s="1">
        <v>4</v>
      </c>
      <c r="N2897" s="1">
        <v>16</v>
      </c>
      <c r="O2897" s="1">
        <v>1</v>
      </c>
      <c r="P2897" s="1">
        <v>12</v>
      </c>
      <c r="Q2897" s="1">
        <v>20</v>
      </c>
      <c r="R2897" s="1">
        <v>1</v>
      </c>
      <c r="S2897" s="1">
        <v>132</v>
      </c>
      <c r="T2897" s="13">
        <v>1</v>
      </c>
    </row>
    <row r="2898" spans="2:20" x14ac:dyDescent="0.2">
      <c r="D2898" s="104"/>
      <c r="E2898" s="5" t="s">
        <v>47</v>
      </c>
      <c r="F2898" s="6"/>
      <c r="G2898" s="7">
        <v>253</v>
      </c>
      <c r="H2898" s="8">
        <v>2</v>
      </c>
      <c r="I2898" s="1">
        <v>27</v>
      </c>
      <c r="J2898" s="1">
        <v>11</v>
      </c>
      <c r="K2898" s="1">
        <v>6</v>
      </c>
      <c r="L2898" s="1">
        <v>28</v>
      </c>
      <c r="M2898" s="1">
        <v>8</v>
      </c>
      <c r="N2898" s="1">
        <v>29</v>
      </c>
      <c r="O2898" s="1">
        <v>2</v>
      </c>
      <c r="P2898" s="1">
        <v>16</v>
      </c>
      <c r="Q2898" s="1">
        <v>27</v>
      </c>
      <c r="R2898" s="1">
        <v>4</v>
      </c>
      <c r="S2898" s="1">
        <v>197</v>
      </c>
      <c r="T2898" s="13">
        <v>0</v>
      </c>
    </row>
    <row r="2899" spans="2:20" x14ac:dyDescent="0.2">
      <c r="D2899" s="104"/>
      <c r="E2899" s="5" t="s">
        <v>48</v>
      </c>
      <c r="F2899" s="6"/>
      <c r="G2899" s="7">
        <v>94</v>
      </c>
      <c r="H2899" s="8">
        <v>1</v>
      </c>
      <c r="I2899" s="1">
        <v>7</v>
      </c>
      <c r="J2899" s="1">
        <v>1</v>
      </c>
      <c r="K2899" s="1">
        <v>2</v>
      </c>
      <c r="L2899" s="1">
        <v>6</v>
      </c>
      <c r="M2899" s="1">
        <v>1</v>
      </c>
      <c r="N2899" s="1">
        <v>6</v>
      </c>
      <c r="O2899" s="1">
        <v>1</v>
      </c>
      <c r="P2899" s="1">
        <v>7</v>
      </c>
      <c r="Q2899" s="1">
        <v>10</v>
      </c>
      <c r="R2899" s="1">
        <v>2</v>
      </c>
      <c r="S2899" s="1">
        <v>79</v>
      </c>
      <c r="T2899" s="13">
        <v>1</v>
      </c>
    </row>
    <row r="2900" spans="2:20" x14ac:dyDescent="0.2">
      <c r="D2900" s="105"/>
      <c r="E2900" s="55" t="s">
        <v>49</v>
      </c>
      <c r="F2900" s="58"/>
      <c r="G2900" s="53">
        <v>28</v>
      </c>
      <c r="H2900" s="66">
        <v>0</v>
      </c>
      <c r="I2900" s="26">
        <v>2</v>
      </c>
      <c r="J2900" s="26">
        <v>0</v>
      </c>
      <c r="K2900" s="26">
        <v>0</v>
      </c>
      <c r="L2900" s="26">
        <v>0</v>
      </c>
      <c r="M2900" s="26">
        <v>1</v>
      </c>
      <c r="N2900" s="26">
        <v>2</v>
      </c>
      <c r="O2900" s="26">
        <v>0</v>
      </c>
      <c r="P2900" s="26">
        <v>0</v>
      </c>
      <c r="Q2900" s="26">
        <v>0</v>
      </c>
      <c r="R2900" s="26">
        <v>2</v>
      </c>
      <c r="S2900" s="26">
        <v>24</v>
      </c>
      <c r="T2900" s="70">
        <v>0</v>
      </c>
    </row>
    <row r="2902" spans="2:20" x14ac:dyDescent="0.2">
      <c r="B2902" s="47" t="str">
        <f xml:space="preserve"> HYPERLINK("#'目次'!B70", "[64]")</f>
        <v>[64]</v>
      </c>
      <c r="C2902" s="31" t="s">
        <v>629</v>
      </c>
    </row>
    <row r="2905" spans="2:20" x14ac:dyDescent="0.2">
      <c r="C2905" s="31" t="s">
        <v>13</v>
      </c>
    </row>
    <row r="2906" spans="2:20" ht="48" x14ac:dyDescent="0.2">
      <c r="D2906" s="99"/>
      <c r="E2906" s="100"/>
      <c r="F2906" s="100"/>
      <c r="G2906" s="41" t="s">
        <v>14</v>
      </c>
      <c r="H2906" s="42" t="s">
        <v>630</v>
      </c>
      <c r="I2906" s="16" t="s">
        <v>631</v>
      </c>
      <c r="J2906" s="16" t="s">
        <v>632</v>
      </c>
      <c r="K2906" s="16" t="s">
        <v>633</v>
      </c>
      <c r="L2906" s="16" t="s">
        <v>634</v>
      </c>
      <c r="M2906" s="16" t="s">
        <v>376</v>
      </c>
      <c r="N2906" s="46" t="s">
        <v>24</v>
      </c>
    </row>
    <row r="2907" spans="2:20" x14ac:dyDescent="0.2">
      <c r="D2907" s="101"/>
      <c r="E2907" s="102"/>
      <c r="F2907" s="102"/>
      <c r="G2907" s="44"/>
      <c r="H2907" s="48"/>
      <c r="I2907" s="17"/>
      <c r="J2907" s="17"/>
      <c r="K2907" s="17"/>
      <c r="L2907" s="17"/>
      <c r="M2907" s="17"/>
      <c r="N2907" s="43"/>
    </row>
    <row r="2908" spans="2:20" x14ac:dyDescent="0.2">
      <c r="D2908" s="52"/>
      <c r="E2908" s="59" t="s">
        <v>14</v>
      </c>
      <c r="F2908" s="54"/>
      <c r="G2908" s="45">
        <v>7000</v>
      </c>
      <c r="H2908" s="20">
        <v>3103</v>
      </c>
      <c r="I2908" s="20">
        <v>1087</v>
      </c>
      <c r="J2908" s="20">
        <v>459</v>
      </c>
      <c r="K2908" s="20">
        <v>1072</v>
      </c>
      <c r="L2908" s="20">
        <v>214</v>
      </c>
      <c r="M2908" s="20">
        <v>3690</v>
      </c>
      <c r="N2908" s="61">
        <v>17</v>
      </c>
    </row>
    <row r="2909" spans="2:20" x14ac:dyDescent="0.2">
      <c r="D2909" s="103" t="s">
        <v>25</v>
      </c>
      <c r="E2909" s="24" t="s">
        <v>26</v>
      </c>
      <c r="F2909" s="22"/>
      <c r="G2909" s="23">
        <v>1780</v>
      </c>
      <c r="H2909" s="30">
        <v>653</v>
      </c>
      <c r="I2909" s="4">
        <v>181</v>
      </c>
      <c r="J2909" s="4">
        <v>51</v>
      </c>
      <c r="K2909" s="4">
        <v>223</v>
      </c>
      <c r="L2909" s="4">
        <v>22</v>
      </c>
      <c r="M2909" s="4">
        <v>1076</v>
      </c>
      <c r="N2909" s="34">
        <v>5</v>
      </c>
    </row>
    <row r="2910" spans="2:20" x14ac:dyDescent="0.2">
      <c r="D2910" s="104"/>
      <c r="E2910" s="5" t="s">
        <v>27</v>
      </c>
      <c r="F2910" s="6"/>
      <c r="G2910" s="7">
        <v>1328</v>
      </c>
      <c r="H2910" s="8">
        <v>535</v>
      </c>
      <c r="I2910" s="1">
        <v>166</v>
      </c>
      <c r="J2910" s="1">
        <v>54</v>
      </c>
      <c r="K2910" s="1">
        <v>171</v>
      </c>
      <c r="L2910" s="1">
        <v>25</v>
      </c>
      <c r="M2910" s="1">
        <v>754</v>
      </c>
      <c r="N2910" s="13">
        <v>1</v>
      </c>
    </row>
    <row r="2911" spans="2:20" x14ac:dyDescent="0.2">
      <c r="D2911" s="104"/>
      <c r="E2911" s="5" t="s">
        <v>28</v>
      </c>
      <c r="F2911" s="6"/>
      <c r="G2911" s="7">
        <v>1075</v>
      </c>
      <c r="H2911" s="8">
        <v>483</v>
      </c>
      <c r="I2911" s="1">
        <v>165</v>
      </c>
      <c r="J2911" s="1">
        <v>57</v>
      </c>
      <c r="K2911" s="1">
        <v>150</v>
      </c>
      <c r="L2911" s="1">
        <v>20</v>
      </c>
      <c r="M2911" s="1">
        <v>559</v>
      </c>
      <c r="N2911" s="13">
        <v>4</v>
      </c>
    </row>
    <row r="2912" spans="2:20" x14ac:dyDescent="0.2">
      <c r="D2912" s="104"/>
      <c r="E2912" s="5" t="s">
        <v>29</v>
      </c>
      <c r="F2912" s="6"/>
      <c r="G2912" s="7">
        <v>733</v>
      </c>
      <c r="H2912" s="8">
        <v>370</v>
      </c>
      <c r="I2912" s="1">
        <v>125</v>
      </c>
      <c r="J2912" s="1">
        <v>64</v>
      </c>
      <c r="K2912" s="1">
        <v>138</v>
      </c>
      <c r="L2912" s="1">
        <v>26</v>
      </c>
      <c r="M2912" s="1">
        <v>338</v>
      </c>
      <c r="N2912" s="13">
        <v>3</v>
      </c>
    </row>
    <row r="2913" spans="4:14" x14ac:dyDescent="0.2">
      <c r="D2913" s="104"/>
      <c r="E2913" s="5" t="s">
        <v>30</v>
      </c>
      <c r="F2913" s="6"/>
      <c r="G2913" s="7">
        <v>619</v>
      </c>
      <c r="H2913" s="8">
        <v>322</v>
      </c>
      <c r="I2913" s="1">
        <v>129</v>
      </c>
      <c r="J2913" s="1">
        <v>62</v>
      </c>
      <c r="K2913" s="1">
        <v>112</v>
      </c>
      <c r="L2913" s="1">
        <v>34</v>
      </c>
      <c r="M2913" s="1">
        <v>275</v>
      </c>
      <c r="N2913" s="13">
        <v>2</v>
      </c>
    </row>
    <row r="2914" spans="4:14" x14ac:dyDescent="0.2">
      <c r="D2914" s="104"/>
      <c r="E2914" s="5" t="s">
        <v>31</v>
      </c>
      <c r="F2914" s="6"/>
      <c r="G2914" s="7">
        <v>559</v>
      </c>
      <c r="H2914" s="8">
        <v>317</v>
      </c>
      <c r="I2914" s="1">
        <v>145</v>
      </c>
      <c r="J2914" s="1">
        <v>71</v>
      </c>
      <c r="K2914" s="1">
        <v>122</v>
      </c>
      <c r="L2914" s="1">
        <v>37</v>
      </c>
      <c r="M2914" s="1">
        <v>224</v>
      </c>
      <c r="N2914" s="13">
        <v>0</v>
      </c>
    </row>
    <row r="2915" spans="4:14" x14ac:dyDescent="0.2">
      <c r="D2915" s="104"/>
      <c r="E2915" s="5" t="s">
        <v>32</v>
      </c>
      <c r="F2915" s="6"/>
      <c r="G2915" s="7">
        <v>284</v>
      </c>
      <c r="H2915" s="8">
        <v>173</v>
      </c>
      <c r="I2915" s="1">
        <v>86</v>
      </c>
      <c r="J2915" s="1">
        <v>52</v>
      </c>
      <c r="K2915" s="1">
        <v>76</v>
      </c>
      <c r="L2915" s="1">
        <v>19</v>
      </c>
      <c r="M2915" s="1">
        <v>100</v>
      </c>
      <c r="N2915" s="13">
        <v>0</v>
      </c>
    </row>
    <row r="2916" spans="4:14" x14ac:dyDescent="0.2">
      <c r="D2916" s="104"/>
      <c r="E2916" s="5" t="s">
        <v>33</v>
      </c>
      <c r="F2916" s="6"/>
      <c r="G2916" s="7">
        <v>104</v>
      </c>
      <c r="H2916" s="8">
        <v>81</v>
      </c>
      <c r="I2916" s="1">
        <v>39</v>
      </c>
      <c r="J2916" s="1">
        <v>26</v>
      </c>
      <c r="K2916" s="1">
        <v>31</v>
      </c>
      <c r="L2916" s="1">
        <v>15</v>
      </c>
      <c r="M2916" s="1">
        <v>22</v>
      </c>
      <c r="N2916" s="13">
        <v>0</v>
      </c>
    </row>
    <row r="2917" spans="4:14" x14ac:dyDescent="0.2">
      <c r="D2917" s="103" t="s">
        <v>34</v>
      </c>
      <c r="E2917" s="24" t="s">
        <v>35</v>
      </c>
      <c r="F2917" s="22"/>
      <c r="G2917" s="23">
        <v>206</v>
      </c>
      <c r="H2917" s="30">
        <v>71</v>
      </c>
      <c r="I2917" s="4">
        <v>19</v>
      </c>
      <c r="J2917" s="4">
        <v>5</v>
      </c>
      <c r="K2917" s="4">
        <v>13</v>
      </c>
      <c r="L2917" s="4">
        <v>2</v>
      </c>
      <c r="M2917" s="4">
        <v>130</v>
      </c>
      <c r="N2917" s="34">
        <v>2</v>
      </c>
    </row>
    <row r="2918" spans="4:14" x14ac:dyDescent="0.2">
      <c r="D2918" s="104"/>
      <c r="E2918" s="5" t="s">
        <v>36</v>
      </c>
      <c r="F2918" s="6"/>
      <c r="G2918" s="7">
        <v>218</v>
      </c>
      <c r="H2918" s="8">
        <v>70</v>
      </c>
      <c r="I2918" s="1">
        <v>25</v>
      </c>
      <c r="J2918" s="1">
        <v>8</v>
      </c>
      <c r="K2918" s="1">
        <v>24</v>
      </c>
      <c r="L2918" s="1">
        <v>8</v>
      </c>
      <c r="M2918" s="1">
        <v>142</v>
      </c>
      <c r="N2918" s="13">
        <v>0</v>
      </c>
    </row>
    <row r="2919" spans="4:14" x14ac:dyDescent="0.2">
      <c r="D2919" s="104"/>
      <c r="E2919" s="5" t="s">
        <v>37</v>
      </c>
      <c r="F2919" s="6"/>
      <c r="G2919" s="7">
        <v>218</v>
      </c>
      <c r="H2919" s="8">
        <v>89</v>
      </c>
      <c r="I2919" s="1">
        <v>31</v>
      </c>
      <c r="J2919" s="1">
        <v>11</v>
      </c>
      <c r="K2919" s="1">
        <v>32</v>
      </c>
      <c r="L2919" s="1">
        <v>6</v>
      </c>
      <c r="M2919" s="1">
        <v>122</v>
      </c>
      <c r="N2919" s="13">
        <v>1</v>
      </c>
    </row>
    <row r="2920" spans="4:14" x14ac:dyDescent="0.2">
      <c r="D2920" s="104"/>
      <c r="E2920" s="5" t="s">
        <v>38</v>
      </c>
      <c r="F2920" s="6"/>
      <c r="G2920" s="7">
        <v>313</v>
      </c>
      <c r="H2920" s="8">
        <v>132</v>
      </c>
      <c r="I2920" s="1">
        <v>51</v>
      </c>
      <c r="J2920" s="1">
        <v>31</v>
      </c>
      <c r="K2920" s="1">
        <v>52</v>
      </c>
      <c r="L2920" s="1">
        <v>18</v>
      </c>
      <c r="M2920" s="1">
        <v>173</v>
      </c>
      <c r="N2920" s="13">
        <v>0</v>
      </c>
    </row>
    <row r="2921" spans="4:14" x14ac:dyDescent="0.2">
      <c r="D2921" s="104"/>
      <c r="E2921" s="5" t="s">
        <v>39</v>
      </c>
      <c r="F2921" s="6"/>
      <c r="G2921" s="7">
        <v>306</v>
      </c>
      <c r="H2921" s="8">
        <v>145</v>
      </c>
      <c r="I2921" s="1">
        <v>54</v>
      </c>
      <c r="J2921" s="1">
        <v>29</v>
      </c>
      <c r="K2921" s="1">
        <v>65</v>
      </c>
      <c r="L2921" s="1">
        <v>14</v>
      </c>
      <c r="M2921" s="1">
        <v>150</v>
      </c>
      <c r="N2921" s="13">
        <v>0</v>
      </c>
    </row>
    <row r="2922" spans="4:14" x14ac:dyDescent="0.2">
      <c r="D2922" s="104"/>
      <c r="E2922" s="5" t="s">
        <v>40</v>
      </c>
      <c r="F2922" s="6"/>
      <c r="G2922" s="7">
        <v>323</v>
      </c>
      <c r="H2922" s="8">
        <v>152</v>
      </c>
      <c r="I2922" s="1">
        <v>63</v>
      </c>
      <c r="J2922" s="1">
        <v>36</v>
      </c>
      <c r="K2922" s="1">
        <v>55</v>
      </c>
      <c r="L2922" s="1">
        <v>19</v>
      </c>
      <c r="M2922" s="1">
        <v>162</v>
      </c>
      <c r="N2922" s="13">
        <v>1</v>
      </c>
    </row>
    <row r="2923" spans="4:14" x14ac:dyDescent="0.2">
      <c r="D2923" s="104"/>
      <c r="E2923" s="5" t="s">
        <v>41</v>
      </c>
      <c r="F2923" s="6"/>
      <c r="G2923" s="7">
        <v>260</v>
      </c>
      <c r="H2923" s="8">
        <v>144</v>
      </c>
      <c r="I2923" s="1">
        <v>62</v>
      </c>
      <c r="J2923" s="1">
        <v>33</v>
      </c>
      <c r="K2923" s="1">
        <v>44</v>
      </c>
      <c r="L2923" s="1">
        <v>8</v>
      </c>
      <c r="M2923" s="1">
        <v>112</v>
      </c>
      <c r="N2923" s="13">
        <v>0</v>
      </c>
    </row>
    <row r="2924" spans="4:14" x14ac:dyDescent="0.2">
      <c r="D2924" s="104"/>
      <c r="E2924" s="5" t="s">
        <v>42</v>
      </c>
      <c r="F2924" s="6"/>
      <c r="G2924" s="7">
        <v>258</v>
      </c>
      <c r="H2924" s="8">
        <v>148</v>
      </c>
      <c r="I2924" s="1">
        <v>63</v>
      </c>
      <c r="J2924" s="1">
        <v>32</v>
      </c>
      <c r="K2924" s="1">
        <v>43</v>
      </c>
      <c r="L2924" s="1">
        <v>12</v>
      </c>
      <c r="M2924" s="1">
        <v>103</v>
      </c>
      <c r="N2924" s="13">
        <v>0</v>
      </c>
    </row>
    <row r="2925" spans="4:14" x14ac:dyDescent="0.2">
      <c r="D2925" s="104"/>
      <c r="E2925" s="5" t="s">
        <v>43</v>
      </c>
      <c r="F2925" s="6"/>
      <c r="G2925" s="7">
        <v>258</v>
      </c>
      <c r="H2925" s="8">
        <v>167</v>
      </c>
      <c r="I2925" s="1">
        <v>80</v>
      </c>
      <c r="J2925" s="1">
        <v>40</v>
      </c>
      <c r="K2925" s="1">
        <v>59</v>
      </c>
      <c r="L2925" s="1">
        <v>16</v>
      </c>
      <c r="M2925" s="1">
        <v>83</v>
      </c>
      <c r="N2925" s="13">
        <v>1</v>
      </c>
    </row>
    <row r="2926" spans="4:14" x14ac:dyDescent="0.2">
      <c r="D2926" s="104"/>
      <c r="E2926" s="5" t="s">
        <v>44</v>
      </c>
      <c r="F2926" s="6"/>
      <c r="G2926" s="7">
        <v>336</v>
      </c>
      <c r="H2926" s="8">
        <v>201</v>
      </c>
      <c r="I2926" s="1">
        <v>84</v>
      </c>
      <c r="J2926" s="1">
        <v>37</v>
      </c>
      <c r="K2926" s="1">
        <v>75</v>
      </c>
      <c r="L2926" s="1">
        <v>14</v>
      </c>
      <c r="M2926" s="1">
        <v>127</v>
      </c>
      <c r="N2926" s="13">
        <v>0</v>
      </c>
    </row>
    <row r="2927" spans="4:14" x14ac:dyDescent="0.2">
      <c r="D2927" s="104"/>
      <c r="E2927" s="5" t="s">
        <v>45</v>
      </c>
      <c r="F2927" s="6"/>
      <c r="G2927" s="7">
        <v>259</v>
      </c>
      <c r="H2927" s="8">
        <v>147</v>
      </c>
      <c r="I2927" s="1">
        <v>62</v>
      </c>
      <c r="J2927" s="1">
        <v>27</v>
      </c>
      <c r="K2927" s="1">
        <v>57</v>
      </c>
      <c r="L2927" s="1">
        <v>16</v>
      </c>
      <c r="M2927" s="1">
        <v>96</v>
      </c>
      <c r="N2927" s="13">
        <v>1</v>
      </c>
    </row>
    <row r="2928" spans="4:14" x14ac:dyDescent="0.2">
      <c r="D2928" s="104"/>
      <c r="E2928" s="5" t="s">
        <v>46</v>
      </c>
      <c r="F2928" s="6"/>
      <c r="G2928" s="7">
        <v>171</v>
      </c>
      <c r="H2928" s="8">
        <v>105</v>
      </c>
      <c r="I2928" s="1">
        <v>45</v>
      </c>
      <c r="J2928" s="1">
        <v>24</v>
      </c>
      <c r="K2928" s="1">
        <v>41</v>
      </c>
      <c r="L2928" s="1">
        <v>8</v>
      </c>
      <c r="M2928" s="1">
        <v>63</v>
      </c>
      <c r="N2928" s="13">
        <v>0</v>
      </c>
    </row>
    <row r="2929" spans="4:14" x14ac:dyDescent="0.2">
      <c r="D2929" s="104"/>
      <c r="E2929" s="5" t="s">
        <v>47</v>
      </c>
      <c r="F2929" s="6"/>
      <c r="G2929" s="7">
        <v>158</v>
      </c>
      <c r="H2929" s="8">
        <v>84</v>
      </c>
      <c r="I2929" s="1">
        <v>32</v>
      </c>
      <c r="J2929" s="1">
        <v>19</v>
      </c>
      <c r="K2929" s="1">
        <v>28</v>
      </c>
      <c r="L2929" s="1">
        <v>10</v>
      </c>
      <c r="M2929" s="1">
        <v>67</v>
      </c>
      <c r="N2929" s="13">
        <v>2</v>
      </c>
    </row>
    <row r="2930" spans="4:14" x14ac:dyDescent="0.2">
      <c r="D2930" s="104"/>
      <c r="E2930" s="5" t="s">
        <v>48</v>
      </c>
      <c r="F2930" s="6"/>
      <c r="G2930" s="7">
        <v>62</v>
      </c>
      <c r="H2930" s="8">
        <v>29</v>
      </c>
      <c r="I2930" s="1">
        <v>11</v>
      </c>
      <c r="J2930" s="1">
        <v>2</v>
      </c>
      <c r="K2930" s="1">
        <v>9</v>
      </c>
      <c r="L2930" s="1">
        <v>1</v>
      </c>
      <c r="M2930" s="1">
        <v>33</v>
      </c>
      <c r="N2930" s="13">
        <v>0</v>
      </c>
    </row>
    <row r="2931" spans="4:14" x14ac:dyDescent="0.2">
      <c r="D2931" s="104"/>
      <c r="E2931" s="5" t="s">
        <v>49</v>
      </c>
      <c r="F2931" s="6"/>
      <c r="G2931" s="7">
        <v>13</v>
      </c>
      <c r="H2931" s="8">
        <v>5</v>
      </c>
      <c r="I2931" s="1">
        <v>2</v>
      </c>
      <c r="J2931" s="1">
        <v>1</v>
      </c>
      <c r="K2931" s="1">
        <v>1</v>
      </c>
      <c r="L2931" s="1">
        <v>0</v>
      </c>
      <c r="M2931" s="1">
        <v>8</v>
      </c>
      <c r="N2931" s="13">
        <v>0</v>
      </c>
    </row>
    <row r="2932" spans="4:14" x14ac:dyDescent="0.2">
      <c r="D2932" s="103" t="s">
        <v>50</v>
      </c>
      <c r="E2932" s="24" t="s">
        <v>35</v>
      </c>
      <c r="F2932" s="22"/>
      <c r="G2932" s="23">
        <v>174</v>
      </c>
      <c r="H2932" s="30">
        <v>40</v>
      </c>
      <c r="I2932" s="4">
        <v>4</v>
      </c>
      <c r="J2932" s="4">
        <v>0</v>
      </c>
      <c r="K2932" s="4">
        <v>9</v>
      </c>
      <c r="L2932" s="4">
        <v>0</v>
      </c>
      <c r="M2932" s="4">
        <v>132</v>
      </c>
      <c r="N2932" s="34">
        <v>0</v>
      </c>
    </row>
    <row r="2933" spans="4:14" x14ac:dyDescent="0.2">
      <c r="D2933" s="104"/>
      <c r="E2933" s="5" t="s">
        <v>36</v>
      </c>
      <c r="F2933" s="6"/>
      <c r="G2933" s="7">
        <v>233</v>
      </c>
      <c r="H2933" s="8">
        <v>63</v>
      </c>
      <c r="I2933" s="1">
        <v>12</v>
      </c>
      <c r="J2933" s="1">
        <v>7</v>
      </c>
      <c r="K2933" s="1">
        <v>16</v>
      </c>
      <c r="L2933" s="1">
        <v>3</v>
      </c>
      <c r="M2933" s="1">
        <v>166</v>
      </c>
      <c r="N2933" s="13">
        <v>1</v>
      </c>
    </row>
    <row r="2934" spans="4:14" x14ac:dyDescent="0.2">
      <c r="D2934" s="104"/>
      <c r="E2934" s="5" t="s">
        <v>37</v>
      </c>
      <c r="F2934" s="6"/>
      <c r="G2934" s="7">
        <v>199</v>
      </c>
      <c r="H2934" s="8">
        <v>48</v>
      </c>
      <c r="I2934" s="1">
        <v>11</v>
      </c>
      <c r="J2934" s="1">
        <v>4</v>
      </c>
      <c r="K2934" s="1">
        <v>15</v>
      </c>
      <c r="L2934" s="1">
        <v>4</v>
      </c>
      <c r="M2934" s="1">
        <v>147</v>
      </c>
      <c r="N2934" s="13">
        <v>1</v>
      </c>
    </row>
    <row r="2935" spans="4:14" x14ac:dyDescent="0.2">
      <c r="D2935" s="104"/>
      <c r="E2935" s="5" t="s">
        <v>38</v>
      </c>
      <c r="F2935" s="6"/>
      <c r="G2935" s="7">
        <v>319</v>
      </c>
      <c r="H2935" s="8">
        <v>97</v>
      </c>
      <c r="I2935" s="1">
        <v>27</v>
      </c>
      <c r="J2935" s="1">
        <v>10</v>
      </c>
      <c r="K2935" s="1">
        <v>39</v>
      </c>
      <c r="L2935" s="1">
        <v>7</v>
      </c>
      <c r="M2935" s="1">
        <v>209</v>
      </c>
      <c r="N2935" s="13">
        <v>1</v>
      </c>
    </row>
    <row r="2936" spans="4:14" x14ac:dyDescent="0.2">
      <c r="D2936" s="104"/>
      <c r="E2936" s="5" t="s">
        <v>39</v>
      </c>
      <c r="F2936" s="6"/>
      <c r="G2936" s="7">
        <v>269</v>
      </c>
      <c r="H2936" s="8">
        <v>92</v>
      </c>
      <c r="I2936" s="1">
        <v>26</v>
      </c>
      <c r="J2936" s="1">
        <v>8</v>
      </c>
      <c r="K2936" s="1">
        <v>36</v>
      </c>
      <c r="L2936" s="1">
        <v>8</v>
      </c>
      <c r="M2936" s="1">
        <v>164</v>
      </c>
      <c r="N2936" s="13">
        <v>0</v>
      </c>
    </row>
    <row r="2937" spans="4:14" x14ac:dyDescent="0.2">
      <c r="D2937" s="104"/>
      <c r="E2937" s="5" t="s">
        <v>40</v>
      </c>
      <c r="F2937" s="6"/>
      <c r="G2937" s="7">
        <v>348</v>
      </c>
      <c r="H2937" s="8">
        <v>149</v>
      </c>
      <c r="I2937" s="1">
        <v>38</v>
      </c>
      <c r="J2937" s="1">
        <v>10</v>
      </c>
      <c r="K2937" s="1">
        <v>62</v>
      </c>
      <c r="L2937" s="1">
        <v>8</v>
      </c>
      <c r="M2937" s="1">
        <v>186</v>
      </c>
      <c r="N2937" s="13">
        <v>0</v>
      </c>
    </row>
    <row r="2938" spans="4:14" x14ac:dyDescent="0.2">
      <c r="D2938" s="104"/>
      <c r="E2938" s="5" t="s">
        <v>41</v>
      </c>
      <c r="F2938" s="6"/>
      <c r="G2938" s="7">
        <v>282</v>
      </c>
      <c r="H2938" s="8">
        <v>115</v>
      </c>
      <c r="I2938" s="1">
        <v>33</v>
      </c>
      <c r="J2938" s="1">
        <v>10</v>
      </c>
      <c r="K2938" s="1">
        <v>42</v>
      </c>
      <c r="L2938" s="1">
        <v>7</v>
      </c>
      <c r="M2938" s="1">
        <v>156</v>
      </c>
      <c r="N2938" s="13">
        <v>1</v>
      </c>
    </row>
    <row r="2939" spans="4:14" x14ac:dyDescent="0.2">
      <c r="D2939" s="104"/>
      <c r="E2939" s="5" t="s">
        <v>42</v>
      </c>
      <c r="F2939" s="6"/>
      <c r="G2939" s="7">
        <v>242</v>
      </c>
      <c r="H2939" s="8">
        <v>113</v>
      </c>
      <c r="I2939" s="1">
        <v>35</v>
      </c>
      <c r="J2939" s="1">
        <v>11</v>
      </c>
      <c r="K2939" s="1">
        <v>34</v>
      </c>
      <c r="L2939" s="1">
        <v>4</v>
      </c>
      <c r="M2939" s="1">
        <v>123</v>
      </c>
      <c r="N2939" s="13">
        <v>1</v>
      </c>
    </row>
    <row r="2940" spans="4:14" x14ac:dyDescent="0.2">
      <c r="D2940" s="104"/>
      <c r="E2940" s="5" t="s">
        <v>43</v>
      </c>
      <c r="F2940" s="6"/>
      <c r="G2940" s="7">
        <v>263</v>
      </c>
      <c r="H2940" s="8">
        <v>137</v>
      </c>
      <c r="I2940" s="1">
        <v>45</v>
      </c>
      <c r="J2940" s="1">
        <v>15</v>
      </c>
      <c r="K2940" s="1">
        <v>45</v>
      </c>
      <c r="L2940" s="1">
        <v>4</v>
      </c>
      <c r="M2940" s="1">
        <v>116</v>
      </c>
      <c r="N2940" s="13">
        <v>0</v>
      </c>
    </row>
    <row r="2941" spans="4:14" x14ac:dyDescent="0.2">
      <c r="D2941" s="104"/>
      <c r="E2941" s="5" t="s">
        <v>44</v>
      </c>
      <c r="F2941" s="6"/>
      <c r="G2941" s="7">
        <v>364</v>
      </c>
      <c r="H2941" s="8">
        <v>179</v>
      </c>
      <c r="I2941" s="1">
        <v>57</v>
      </c>
      <c r="J2941" s="1">
        <v>19</v>
      </c>
      <c r="K2941" s="1">
        <v>61</v>
      </c>
      <c r="L2941" s="1">
        <v>6</v>
      </c>
      <c r="M2941" s="1">
        <v>173</v>
      </c>
      <c r="N2941" s="13">
        <v>1</v>
      </c>
    </row>
    <row r="2942" spans="4:14" x14ac:dyDescent="0.2">
      <c r="D2942" s="104"/>
      <c r="E2942" s="5" t="s">
        <v>45</v>
      </c>
      <c r="F2942" s="6"/>
      <c r="G2942" s="7">
        <v>324</v>
      </c>
      <c r="H2942" s="8">
        <v>158</v>
      </c>
      <c r="I2942" s="1">
        <v>46</v>
      </c>
      <c r="J2942" s="1">
        <v>12</v>
      </c>
      <c r="K2942" s="1">
        <v>60</v>
      </c>
      <c r="L2942" s="1">
        <v>5</v>
      </c>
      <c r="M2942" s="1">
        <v>156</v>
      </c>
      <c r="N2942" s="13">
        <v>1</v>
      </c>
    </row>
    <row r="2943" spans="4:14" x14ac:dyDescent="0.2">
      <c r="D2943" s="104"/>
      <c r="E2943" s="5" t="s">
        <v>46</v>
      </c>
      <c r="F2943" s="6"/>
      <c r="G2943" s="7">
        <v>192</v>
      </c>
      <c r="H2943" s="8">
        <v>71</v>
      </c>
      <c r="I2943" s="1">
        <v>22</v>
      </c>
      <c r="J2943" s="1">
        <v>5</v>
      </c>
      <c r="K2943" s="1">
        <v>20</v>
      </c>
      <c r="L2943" s="1">
        <v>2</v>
      </c>
      <c r="M2943" s="1">
        <v>118</v>
      </c>
      <c r="N2943" s="13">
        <v>0</v>
      </c>
    </row>
    <row r="2944" spans="4:14" x14ac:dyDescent="0.2">
      <c r="D2944" s="104"/>
      <c r="E2944" s="5" t="s">
        <v>47</v>
      </c>
      <c r="F2944" s="6"/>
      <c r="G2944" s="7">
        <v>288</v>
      </c>
      <c r="H2944" s="8">
        <v>107</v>
      </c>
      <c r="I2944" s="1">
        <v>32</v>
      </c>
      <c r="J2944" s="1">
        <v>7</v>
      </c>
      <c r="K2944" s="1">
        <v>26</v>
      </c>
      <c r="L2944" s="1">
        <v>3</v>
      </c>
      <c r="M2944" s="1">
        <v>176</v>
      </c>
      <c r="N2944" s="13">
        <v>1</v>
      </c>
    </row>
    <row r="2945" spans="2:14" x14ac:dyDescent="0.2">
      <c r="D2945" s="104"/>
      <c r="E2945" s="5" t="s">
        <v>48</v>
      </c>
      <c r="F2945" s="6"/>
      <c r="G2945" s="7">
        <v>114</v>
      </c>
      <c r="H2945" s="8">
        <v>40</v>
      </c>
      <c r="I2945" s="1">
        <v>14</v>
      </c>
      <c r="J2945" s="1">
        <v>6</v>
      </c>
      <c r="K2945" s="1">
        <v>9</v>
      </c>
      <c r="L2945" s="1">
        <v>1</v>
      </c>
      <c r="M2945" s="1">
        <v>72</v>
      </c>
      <c r="N2945" s="13">
        <v>1</v>
      </c>
    </row>
    <row r="2946" spans="2:14" x14ac:dyDescent="0.2">
      <c r="D2946" s="105"/>
      <c r="E2946" s="55" t="s">
        <v>49</v>
      </c>
      <c r="F2946" s="58"/>
      <c r="G2946" s="53">
        <v>30</v>
      </c>
      <c r="H2946" s="66">
        <v>5</v>
      </c>
      <c r="I2946" s="26">
        <v>1</v>
      </c>
      <c r="J2946" s="26">
        <v>0</v>
      </c>
      <c r="K2946" s="26">
        <v>0</v>
      </c>
      <c r="L2946" s="26">
        <v>0</v>
      </c>
      <c r="M2946" s="26">
        <v>25</v>
      </c>
      <c r="N2946" s="70">
        <v>0</v>
      </c>
    </row>
    <row r="2948" spans="2:14" x14ac:dyDescent="0.2">
      <c r="B2948" s="47" t="str">
        <f xml:space="preserve"> HYPERLINK("#'目次'!B71", "[65]")</f>
        <v>[65]</v>
      </c>
      <c r="C2948" s="31" t="s">
        <v>637</v>
      </c>
    </row>
    <row r="2951" spans="2:14" x14ac:dyDescent="0.2">
      <c r="C2951" s="31" t="s">
        <v>13</v>
      </c>
    </row>
    <row r="2952" spans="2:14" ht="36" x14ac:dyDescent="0.2">
      <c r="D2952" s="99"/>
      <c r="E2952" s="100"/>
      <c r="F2952" s="100"/>
      <c r="G2952" s="41" t="s">
        <v>14</v>
      </c>
      <c r="H2952" s="42" t="s">
        <v>468</v>
      </c>
      <c r="I2952" s="16" t="s">
        <v>469</v>
      </c>
      <c r="J2952" s="16" t="s">
        <v>470</v>
      </c>
      <c r="K2952" s="46" t="s">
        <v>24</v>
      </c>
    </row>
    <row r="2953" spans="2:14" x14ac:dyDescent="0.2">
      <c r="D2953" s="101"/>
      <c r="E2953" s="102"/>
      <c r="F2953" s="102"/>
      <c r="G2953" s="44"/>
      <c r="H2953" s="48"/>
      <c r="I2953" s="17"/>
      <c r="J2953" s="17"/>
      <c r="K2953" s="43"/>
    </row>
    <row r="2954" spans="2:14" x14ac:dyDescent="0.2">
      <c r="D2954" s="52"/>
      <c r="E2954" s="59" t="s">
        <v>14</v>
      </c>
      <c r="F2954" s="54"/>
      <c r="G2954" s="45">
        <v>7000</v>
      </c>
      <c r="H2954" s="20">
        <v>146</v>
      </c>
      <c r="I2954" s="20">
        <v>319</v>
      </c>
      <c r="J2954" s="20">
        <v>6526</v>
      </c>
      <c r="K2954" s="61">
        <v>9</v>
      </c>
    </row>
    <row r="2955" spans="2:14" x14ac:dyDescent="0.2">
      <c r="D2955" s="103" t="s">
        <v>25</v>
      </c>
      <c r="E2955" s="24" t="s">
        <v>26</v>
      </c>
      <c r="F2955" s="22"/>
      <c r="G2955" s="23">
        <v>1780</v>
      </c>
      <c r="H2955" s="30">
        <v>35</v>
      </c>
      <c r="I2955" s="4">
        <v>71</v>
      </c>
      <c r="J2955" s="4">
        <v>1674</v>
      </c>
      <c r="K2955" s="34">
        <v>0</v>
      </c>
    </row>
    <row r="2956" spans="2:14" x14ac:dyDescent="0.2">
      <c r="D2956" s="104"/>
      <c r="E2956" s="5" t="s">
        <v>27</v>
      </c>
      <c r="F2956" s="6"/>
      <c r="G2956" s="7">
        <v>1328</v>
      </c>
      <c r="H2956" s="8">
        <v>26</v>
      </c>
      <c r="I2956" s="1">
        <v>69</v>
      </c>
      <c r="J2956" s="1">
        <v>1232</v>
      </c>
      <c r="K2956" s="13">
        <v>1</v>
      </c>
    </row>
    <row r="2957" spans="2:14" x14ac:dyDescent="0.2">
      <c r="D2957" s="104"/>
      <c r="E2957" s="5" t="s">
        <v>28</v>
      </c>
      <c r="F2957" s="6"/>
      <c r="G2957" s="7">
        <v>1075</v>
      </c>
      <c r="H2957" s="8">
        <v>18</v>
      </c>
      <c r="I2957" s="1">
        <v>51</v>
      </c>
      <c r="J2957" s="1">
        <v>1005</v>
      </c>
      <c r="K2957" s="13">
        <v>1</v>
      </c>
    </row>
    <row r="2958" spans="2:14" x14ac:dyDescent="0.2">
      <c r="D2958" s="104"/>
      <c r="E2958" s="5" t="s">
        <v>29</v>
      </c>
      <c r="F2958" s="6"/>
      <c r="G2958" s="7">
        <v>733</v>
      </c>
      <c r="H2958" s="8">
        <v>16</v>
      </c>
      <c r="I2958" s="1">
        <v>33</v>
      </c>
      <c r="J2958" s="1">
        <v>683</v>
      </c>
      <c r="K2958" s="13">
        <v>1</v>
      </c>
    </row>
    <row r="2959" spans="2:14" x14ac:dyDescent="0.2">
      <c r="D2959" s="104"/>
      <c r="E2959" s="5" t="s">
        <v>30</v>
      </c>
      <c r="F2959" s="6"/>
      <c r="G2959" s="7">
        <v>619</v>
      </c>
      <c r="H2959" s="8">
        <v>12</v>
      </c>
      <c r="I2959" s="1">
        <v>30</v>
      </c>
      <c r="J2959" s="1">
        <v>576</v>
      </c>
      <c r="K2959" s="13">
        <v>1</v>
      </c>
    </row>
    <row r="2960" spans="2:14" x14ac:dyDescent="0.2">
      <c r="D2960" s="104"/>
      <c r="E2960" s="5" t="s">
        <v>31</v>
      </c>
      <c r="F2960" s="6"/>
      <c r="G2960" s="7">
        <v>559</v>
      </c>
      <c r="H2960" s="8">
        <v>12</v>
      </c>
      <c r="I2960" s="1">
        <v>25</v>
      </c>
      <c r="J2960" s="1">
        <v>519</v>
      </c>
      <c r="K2960" s="13">
        <v>3</v>
      </c>
    </row>
    <row r="2961" spans="4:11" x14ac:dyDescent="0.2">
      <c r="D2961" s="104"/>
      <c r="E2961" s="5" t="s">
        <v>32</v>
      </c>
      <c r="F2961" s="6"/>
      <c r="G2961" s="7">
        <v>284</v>
      </c>
      <c r="H2961" s="8">
        <v>10</v>
      </c>
      <c r="I2961" s="1">
        <v>13</v>
      </c>
      <c r="J2961" s="1">
        <v>260</v>
      </c>
      <c r="K2961" s="13">
        <v>1</v>
      </c>
    </row>
    <row r="2962" spans="4:11" x14ac:dyDescent="0.2">
      <c r="D2962" s="104"/>
      <c r="E2962" s="5" t="s">
        <v>33</v>
      </c>
      <c r="F2962" s="6"/>
      <c r="G2962" s="7">
        <v>104</v>
      </c>
      <c r="H2962" s="8">
        <v>8</v>
      </c>
      <c r="I2962" s="1">
        <v>10</v>
      </c>
      <c r="J2962" s="1">
        <v>86</v>
      </c>
      <c r="K2962" s="13">
        <v>0</v>
      </c>
    </row>
    <row r="2963" spans="4:11" x14ac:dyDescent="0.2">
      <c r="D2963" s="103" t="s">
        <v>34</v>
      </c>
      <c r="E2963" s="24" t="s">
        <v>35</v>
      </c>
      <c r="F2963" s="22"/>
      <c r="G2963" s="23">
        <v>206</v>
      </c>
      <c r="H2963" s="30">
        <v>2</v>
      </c>
      <c r="I2963" s="4">
        <v>0</v>
      </c>
      <c r="J2963" s="4">
        <v>204</v>
      </c>
      <c r="K2963" s="34">
        <v>0</v>
      </c>
    </row>
    <row r="2964" spans="4:11" x14ac:dyDescent="0.2">
      <c r="D2964" s="104"/>
      <c r="E2964" s="5" t="s">
        <v>36</v>
      </c>
      <c r="F2964" s="6"/>
      <c r="G2964" s="7">
        <v>218</v>
      </c>
      <c r="H2964" s="8">
        <v>0</v>
      </c>
      <c r="I2964" s="1">
        <v>0</v>
      </c>
      <c r="J2964" s="1">
        <v>218</v>
      </c>
      <c r="K2964" s="13">
        <v>0</v>
      </c>
    </row>
    <row r="2965" spans="4:11" x14ac:dyDescent="0.2">
      <c r="D2965" s="104"/>
      <c r="E2965" s="5" t="s">
        <v>37</v>
      </c>
      <c r="F2965" s="6"/>
      <c r="G2965" s="7">
        <v>218</v>
      </c>
      <c r="H2965" s="8">
        <v>1</v>
      </c>
      <c r="I2965" s="1">
        <v>3</v>
      </c>
      <c r="J2965" s="1">
        <v>214</v>
      </c>
      <c r="K2965" s="13">
        <v>0</v>
      </c>
    </row>
    <row r="2966" spans="4:11" x14ac:dyDescent="0.2">
      <c r="D2966" s="104"/>
      <c r="E2966" s="5" t="s">
        <v>38</v>
      </c>
      <c r="F2966" s="6"/>
      <c r="G2966" s="7">
        <v>313</v>
      </c>
      <c r="H2966" s="8">
        <v>4</v>
      </c>
      <c r="I2966" s="1">
        <v>4</v>
      </c>
      <c r="J2966" s="1">
        <v>305</v>
      </c>
      <c r="K2966" s="13">
        <v>0</v>
      </c>
    </row>
    <row r="2967" spans="4:11" x14ac:dyDescent="0.2">
      <c r="D2967" s="104"/>
      <c r="E2967" s="5" t="s">
        <v>39</v>
      </c>
      <c r="F2967" s="6"/>
      <c r="G2967" s="7">
        <v>306</v>
      </c>
      <c r="H2967" s="8">
        <v>3</v>
      </c>
      <c r="I2967" s="1">
        <v>10</v>
      </c>
      <c r="J2967" s="1">
        <v>292</v>
      </c>
      <c r="K2967" s="13">
        <v>1</v>
      </c>
    </row>
    <row r="2968" spans="4:11" x14ac:dyDescent="0.2">
      <c r="D2968" s="104"/>
      <c r="E2968" s="5" t="s">
        <v>40</v>
      </c>
      <c r="F2968" s="6"/>
      <c r="G2968" s="7">
        <v>323</v>
      </c>
      <c r="H2968" s="8">
        <v>4</v>
      </c>
      <c r="I2968" s="1">
        <v>11</v>
      </c>
      <c r="J2968" s="1">
        <v>307</v>
      </c>
      <c r="K2968" s="13">
        <v>1</v>
      </c>
    </row>
    <row r="2969" spans="4:11" x14ac:dyDescent="0.2">
      <c r="D2969" s="104"/>
      <c r="E2969" s="5" t="s">
        <v>41</v>
      </c>
      <c r="F2969" s="6"/>
      <c r="G2969" s="7">
        <v>260</v>
      </c>
      <c r="H2969" s="8">
        <v>2</v>
      </c>
      <c r="I2969" s="1">
        <v>9</v>
      </c>
      <c r="J2969" s="1">
        <v>249</v>
      </c>
      <c r="K2969" s="13">
        <v>0</v>
      </c>
    </row>
    <row r="2970" spans="4:11" x14ac:dyDescent="0.2">
      <c r="D2970" s="104"/>
      <c r="E2970" s="5" t="s">
        <v>42</v>
      </c>
      <c r="F2970" s="6"/>
      <c r="G2970" s="7">
        <v>258</v>
      </c>
      <c r="H2970" s="8">
        <v>8</v>
      </c>
      <c r="I2970" s="1">
        <v>13</v>
      </c>
      <c r="J2970" s="1">
        <v>235</v>
      </c>
      <c r="K2970" s="13">
        <v>2</v>
      </c>
    </row>
    <row r="2971" spans="4:11" x14ac:dyDescent="0.2">
      <c r="D2971" s="104"/>
      <c r="E2971" s="5" t="s">
        <v>43</v>
      </c>
      <c r="F2971" s="6"/>
      <c r="G2971" s="7">
        <v>258</v>
      </c>
      <c r="H2971" s="8">
        <v>7</v>
      </c>
      <c r="I2971" s="1">
        <v>20</v>
      </c>
      <c r="J2971" s="1">
        <v>231</v>
      </c>
      <c r="K2971" s="13">
        <v>0</v>
      </c>
    </row>
    <row r="2972" spans="4:11" x14ac:dyDescent="0.2">
      <c r="D2972" s="104"/>
      <c r="E2972" s="5" t="s">
        <v>44</v>
      </c>
      <c r="F2972" s="6"/>
      <c r="G2972" s="7">
        <v>336</v>
      </c>
      <c r="H2972" s="8">
        <v>12</v>
      </c>
      <c r="I2972" s="1">
        <v>21</v>
      </c>
      <c r="J2972" s="1">
        <v>302</v>
      </c>
      <c r="K2972" s="13">
        <v>1</v>
      </c>
    </row>
    <row r="2973" spans="4:11" x14ac:dyDescent="0.2">
      <c r="D2973" s="104"/>
      <c r="E2973" s="5" t="s">
        <v>45</v>
      </c>
      <c r="F2973" s="6"/>
      <c r="G2973" s="7">
        <v>259</v>
      </c>
      <c r="H2973" s="8">
        <v>7</v>
      </c>
      <c r="I2973" s="1">
        <v>21</v>
      </c>
      <c r="J2973" s="1">
        <v>231</v>
      </c>
      <c r="K2973" s="13">
        <v>0</v>
      </c>
    </row>
    <row r="2974" spans="4:11" x14ac:dyDescent="0.2">
      <c r="D2974" s="104"/>
      <c r="E2974" s="5" t="s">
        <v>46</v>
      </c>
      <c r="F2974" s="6"/>
      <c r="G2974" s="7">
        <v>171</v>
      </c>
      <c r="H2974" s="8">
        <v>10</v>
      </c>
      <c r="I2974" s="1">
        <v>24</v>
      </c>
      <c r="J2974" s="1">
        <v>135</v>
      </c>
      <c r="K2974" s="13">
        <v>2</v>
      </c>
    </row>
    <row r="2975" spans="4:11" x14ac:dyDescent="0.2">
      <c r="D2975" s="104"/>
      <c r="E2975" s="5" t="s">
        <v>47</v>
      </c>
      <c r="F2975" s="6"/>
      <c r="G2975" s="7">
        <v>158</v>
      </c>
      <c r="H2975" s="8">
        <v>11</v>
      </c>
      <c r="I2975" s="1">
        <v>12</v>
      </c>
      <c r="J2975" s="1">
        <v>135</v>
      </c>
      <c r="K2975" s="13">
        <v>0</v>
      </c>
    </row>
    <row r="2976" spans="4:11" x14ac:dyDescent="0.2">
      <c r="D2976" s="104"/>
      <c r="E2976" s="5" t="s">
        <v>48</v>
      </c>
      <c r="F2976" s="6"/>
      <c r="G2976" s="7">
        <v>62</v>
      </c>
      <c r="H2976" s="8">
        <v>1</v>
      </c>
      <c r="I2976" s="1">
        <v>2</v>
      </c>
      <c r="J2976" s="1">
        <v>58</v>
      </c>
      <c r="K2976" s="13">
        <v>1</v>
      </c>
    </row>
    <row r="2977" spans="4:11" x14ac:dyDescent="0.2">
      <c r="D2977" s="104"/>
      <c r="E2977" s="5" t="s">
        <v>49</v>
      </c>
      <c r="F2977" s="6"/>
      <c r="G2977" s="7">
        <v>13</v>
      </c>
      <c r="H2977" s="8">
        <v>0</v>
      </c>
      <c r="I2977" s="1">
        <v>0</v>
      </c>
      <c r="J2977" s="1">
        <v>13</v>
      </c>
      <c r="K2977" s="13">
        <v>0</v>
      </c>
    </row>
    <row r="2978" spans="4:11" x14ac:dyDescent="0.2">
      <c r="D2978" s="103" t="s">
        <v>50</v>
      </c>
      <c r="E2978" s="24" t="s">
        <v>35</v>
      </c>
      <c r="F2978" s="22"/>
      <c r="G2978" s="23">
        <v>174</v>
      </c>
      <c r="H2978" s="30">
        <v>0</v>
      </c>
      <c r="I2978" s="4">
        <v>0</v>
      </c>
      <c r="J2978" s="4">
        <v>174</v>
      </c>
      <c r="K2978" s="34">
        <v>0</v>
      </c>
    </row>
    <row r="2979" spans="4:11" x14ac:dyDescent="0.2">
      <c r="D2979" s="104"/>
      <c r="E2979" s="5" t="s">
        <v>36</v>
      </c>
      <c r="F2979" s="6"/>
      <c r="G2979" s="7">
        <v>233</v>
      </c>
      <c r="H2979" s="8">
        <v>0</v>
      </c>
      <c r="I2979" s="1">
        <v>1</v>
      </c>
      <c r="J2979" s="1">
        <v>232</v>
      </c>
      <c r="K2979" s="13">
        <v>0</v>
      </c>
    </row>
    <row r="2980" spans="4:11" x14ac:dyDescent="0.2">
      <c r="D2980" s="104"/>
      <c r="E2980" s="5" t="s">
        <v>37</v>
      </c>
      <c r="F2980" s="6"/>
      <c r="G2980" s="7">
        <v>199</v>
      </c>
      <c r="H2980" s="8">
        <v>0</v>
      </c>
      <c r="I2980" s="1">
        <v>1</v>
      </c>
      <c r="J2980" s="1">
        <v>198</v>
      </c>
      <c r="K2980" s="13">
        <v>0</v>
      </c>
    </row>
    <row r="2981" spans="4:11" x14ac:dyDescent="0.2">
      <c r="D2981" s="104"/>
      <c r="E2981" s="5" t="s">
        <v>38</v>
      </c>
      <c r="F2981" s="6"/>
      <c r="G2981" s="7">
        <v>319</v>
      </c>
      <c r="H2981" s="8">
        <v>2</v>
      </c>
      <c r="I2981" s="1">
        <v>2</v>
      </c>
      <c r="J2981" s="1">
        <v>315</v>
      </c>
      <c r="K2981" s="13">
        <v>0</v>
      </c>
    </row>
    <row r="2982" spans="4:11" x14ac:dyDescent="0.2">
      <c r="D2982" s="104"/>
      <c r="E2982" s="5" t="s">
        <v>39</v>
      </c>
      <c r="F2982" s="6"/>
      <c r="G2982" s="7">
        <v>269</v>
      </c>
      <c r="H2982" s="8">
        <v>4</v>
      </c>
      <c r="I2982" s="1">
        <v>6</v>
      </c>
      <c r="J2982" s="1">
        <v>259</v>
      </c>
      <c r="K2982" s="13">
        <v>0</v>
      </c>
    </row>
    <row r="2983" spans="4:11" x14ac:dyDescent="0.2">
      <c r="D2983" s="104"/>
      <c r="E2983" s="5" t="s">
        <v>40</v>
      </c>
      <c r="F2983" s="6"/>
      <c r="G2983" s="7">
        <v>348</v>
      </c>
      <c r="H2983" s="8">
        <v>3</v>
      </c>
      <c r="I2983" s="1">
        <v>16</v>
      </c>
      <c r="J2983" s="1">
        <v>329</v>
      </c>
      <c r="K2983" s="13">
        <v>0</v>
      </c>
    </row>
    <row r="2984" spans="4:11" x14ac:dyDescent="0.2">
      <c r="D2984" s="104"/>
      <c r="E2984" s="5" t="s">
        <v>41</v>
      </c>
      <c r="F2984" s="6"/>
      <c r="G2984" s="7">
        <v>282</v>
      </c>
      <c r="H2984" s="8">
        <v>3</v>
      </c>
      <c r="I2984" s="1">
        <v>11</v>
      </c>
      <c r="J2984" s="1">
        <v>268</v>
      </c>
      <c r="K2984" s="13">
        <v>0</v>
      </c>
    </row>
    <row r="2985" spans="4:11" x14ac:dyDescent="0.2">
      <c r="D2985" s="104"/>
      <c r="E2985" s="5" t="s">
        <v>42</v>
      </c>
      <c r="F2985" s="6"/>
      <c r="G2985" s="7">
        <v>242</v>
      </c>
      <c r="H2985" s="8">
        <v>6</v>
      </c>
      <c r="I2985" s="1">
        <v>11</v>
      </c>
      <c r="J2985" s="1">
        <v>225</v>
      </c>
      <c r="K2985" s="13">
        <v>0</v>
      </c>
    </row>
    <row r="2986" spans="4:11" x14ac:dyDescent="0.2">
      <c r="D2986" s="104"/>
      <c r="E2986" s="5" t="s">
        <v>43</v>
      </c>
      <c r="F2986" s="6"/>
      <c r="G2986" s="7">
        <v>263</v>
      </c>
      <c r="H2986" s="8">
        <v>12</v>
      </c>
      <c r="I2986" s="1">
        <v>20</v>
      </c>
      <c r="J2986" s="1">
        <v>231</v>
      </c>
      <c r="K2986" s="13">
        <v>0</v>
      </c>
    </row>
    <row r="2987" spans="4:11" x14ac:dyDescent="0.2">
      <c r="D2987" s="104"/>
      <c r="E2987" s="5" t="s">
        <v>44</v>
      </c>
      <c r="F2987" s="6"/>
      <c r="G2987" s="7">
        <v>364</v>
      </c>
      <c r="H2987" s="8">
        <v>14</v>
      </c>
      <c r="I2987" s="1">
        <v>29</v>
      </c>
      <c r="J2987" s="1">
        <v>321</v>
      </c>
      <c r="K2987" s="13">
        <v>0</v>
      </c>
    </row>
    <row r="2988" spans="4:11" x14ac:dyDescent="0.2">
      <c r="D2988" s="104"/>
      <c r="E2988" s="5" t="s">
        <v>45</v>
      </c>
      <c r="F2988" s="6"/>
      <c r="G2988" s="7">
        <v>324</v>
      </c>
      <c r="H2988" s="8">
        <v>16</v>
      </c>
      <c r="I2988" s="1">
        <v>28</v>
      </c>
      <c r="J2988" s="1">
        <v>279</v>
      </c>
      <c r="K2988" s="13">
        <v>1</v>
      </c>
    </row>
    <row r="2989" spans="4:11" x14ac:dyDescent="0.2">
      <c r="D2989" s="104"/>
      <c r="E2989" s="5" t="s">
        <v>46</v>
      </c>
      <c r="F2989" s="6"/>
      <c r="G2989" s="7">
        <v>192</v>
      </c>
      <c r="H2989" s="8">
        <v>5</v>
      </c>
      <c r="I2989" s="1">
        <v>12</v>
      </c>
      <c r="J2989" s="1">
        <v>175</v>
      </c>
      <c r="K2989" s="13">
        <v>0</v>
      </c>
    </row>
    <row r="2990" spans="4:11" x14ac:dyDescent="0.2">
      <c r="D2990" s="104"/>
      <c r="E2990" s="5" t="s">
        <v>47</v>
      </c>
      <c r="F2990" s="6"/>
      <c r="G2990" s="7">
        <v>288</v>
      </c>
      <c r="H2990" s="8">
        <v>6</v>
      </c>
      <c r="I2990" s="1">
        <v>19</v>
      </c>
      <c r="J2990" s="1">
        <v>263</v>
      </c>
      <c r="K2990" s="13">
        <v>0</v>
      </c>
    </row>
    <row r="2991" spans="4:11" x14ac:dyDescent="0.2">
      <c r="D2991" s="104"/>
      <c r="E2991" s="5" t="s">
        <v>48</v>
      </c>
      <c r="F2991" s="6"/>
      <c r="G2991" s="7">
        <v>114</v>
      </c>
      <c r="H2991" s="8">
        <v>3</v>
      </c>
      <c r="I2991" s="1">
        <v>11</v>
      </c>
      <c r="J2991" s="1">
        <v>100</v>
      </c>
      <c r="K2991" s="13">
        <v>0</v>
      </c>
    </row>
    <row r="2992" spans="4:11" x14ac:dyDescent="0.2">
      <c r="D2992" s="105"/>
      <c r="E2992" s="55" t="s">
        <v>49</v>
      </c>
      <c r="F2992" s="58"/>
      <c r="G2992" s="53">
        <v>30</v>
      </c>
      <c r="H2992" s="66">
        <v>0</v>
      </c>
      <c r="I2992" s="26">
        <v>2</v>
      </c>
      <c r="J2992" s="26">
        <v>28</v>
      </c>
      <c r="K2992" s="70">
        <v>0</v>
      </c>
    </row>
    <row r="2994" spans="2:16" x14ac:dyDescent="0.2">
      <c r="B2994" s="47" t="str">
        <f xml:space="preserve"> HYPERLINK("#'目次'!B72", "[66]")</f>
        <v>[66]</v>
      </c>
      <c r="C2994" s="31" t="s">
        <v>640</v>
      </c>
    </row>
    <row r="2995" spans="2:16" x14ac:dyDescent="0.2">
      <c r="C2995" s="89" t="s">
        <v>641</v>
      </c>
    </row>
    <row r="2997" spans="2:16" x14ac:dyDescent="0.2">
      <c r="C2997" s="31" t="s">
        <v>13</v>
      </c>
    </row>
    <row r="2998" spans="2:16" x14ac:dyDescent="0.2">
      <c r="D2998" s="99"/>
      <c r="E2998" s="100"/>
      <c r="F2998" s="100"/>
      <c r="G2998" s="41" t="s">
        <v>14</v>
      </c>
      <c r="H2998" s="42" t="s">
        <v>475</v>
      </c>
      <c r="I2998" s="16" t="s">
        <v>476</v>
      </c>
      <c r="J2998" s="16" t="s">
        <v>477</v>
      </c>
      <c r="K2998" s="16" t="s">
        <v>478</v>
      </c>
      <c r="L2998" s="16" t="s">
        <v>479</v>
      </c>
      <c r="M2998" s="16" t="s">
        <v>642</v>
      </c>
      <c r="N2998" s="16" t="s">
        <v>24</v>
      </c>
      <c r="O2998" s="16" t="s">
        <v>67</v>
      </c>
      <c r="P2998" s="46" t="s">
        <v>68</v>
      </c>
    </row>
    <row r="2999" spans="2:16" x14ac:dyDescent="0.2">
      <c r="D2999" s="101"/>
      <c r="E2999" s="102"/>
      <c r="F2999" s="102"/>
      <c r="G2999" s="44"/>
      <c r="H2999" s="48"/>
      <c r="I2999" s="17"/>
      <c r="J2999" s="17"/>
      <c r="K2999" s="17"/>
      <c r="L2999" s="17"/>
      <c r="M2999" s="17"/>
      <c r="N2999" s="17"/>
      <c r="O2999" s="17"/>
      <c r="P2999" s="43"/>
    </row>
    <row r="3000" spans="2:16" x14ac:dyDescent="0.2">
      <c r="D3000" s="52"/>
      <c r="E3000" s="59" t="s">
        <v>14</v>
      </c>
      <c r="F3000" s="54"/>
      <c r="G3000" s="45">
        <v>146</v>
      </c>
      <c r="H3000" s="20">
        <v>88</v>
      </c>
      <c r="I3000" s="20">
        <v>24</v>
      </c>
      <c r="J3000" s="20">
        <v>9</v>
      </c>
      <c r="K3000" s="20">
        <v>2</v>
      </c>
      <c r="L3000" s="20">
        <v>2</v>
      </c>
      <c r="M3000" s="20">
        <v>2</v>
      </c>
      <c r="N3000" s="20">
        <v>19</v>
      </c>
      <c r="O3000" s="25">
        <v>1.566929133858</v>
      </c>
      <c r="P3000" s="63">
        <v>1.27106224521</v>
      </c>
    </row>
    <row r="3001" spans="2:16" x14ac:dyDescent="0.2">
      <c r="D3001" s="103" t="s">
        <v>25</v>
      </c>
      <c r="E3001" s="24" t="s">
        <v>26</v>
      </c>
      <c r="F3001" s="22"/>
      <c r="G3001" s="23">
        <v>35</v>
      </c>
      <c r="H3001" s="30">
        <v>25</v>
      </c>
      <c r="I3001" s="4">
        <v>5</v>
      </c>
      <c r="J3001" s="4">
        <v>1</v>
      </c>
      <c r="K3001" s="4">
        <v>0</v>
      </c>
      <c r="L3001" s="4">
        <v>0</v>
      </c>
      <c r="M3001" s="4">
        <v>0</v>
      </c>
      <c r="N3001" s="4">
        <v>4</v>
      </c>
      <c r="O3001" s="19">
        <v>1.2258064516130001</v>
      </c>
      <c r="P3001" s="51">
        <v>0.48921777058400001</v>
      </c>
    </row>
    <row r="3002" spans="2:16" x14ac:dyDescent="0.2">
      <c r="D3002" s="104"/>
      <c r="E3002" s="5" t="s">
        <v>27</v>
      </c>
      <c r="F3002" s="6"/>
      <c r="G3002" s="7">
        <v>26</v>
      </c>
      <c r="H3002" s="8">
        <v>12</v>
      </c>
      <c r="I3002" s="1">
        <v>9</v>
      </c>
      <c r="J3002" s="1">
        <v>1</v>
      </c>
      <c r="K3002" s="1">
        <v>0</v>
      </c>
      <c r="L3002" s="1">
        <v>0</v>
      </c>
      <c r="M3002" s="1">
        <v>0</v>
      </c>
      <c r="N3002" s="1">
        <v>4</v>
      </c>
      <c r="O3002" s="14">
        <v>1.5</v>
      </c>
      <c r="P3002" s="29">
        <v>0.58387420812099999</v>
      </c>
    </row>
    <row r="3003" spans="2:16" x14ac:dyDescent="0.2">
      <c r="D3003" s="104"/>
      <c r="E3003" s="5" t="s">
        <v>28</v>
      </c>
      <c r="F3003" s="6"/>
      <c r="G3003" s="7">
        <v>18</v>
      </c>
      <c r="H3003" s="8">
        <v>12</v>
      </c>
      <c r="I3003" s="1">
        <v>0</v>
      </c>
      <c r="J3003" s="1">
        <v>3</v>
      </c>
      <c r="K3003" s="1">
        <v>0</v>
      </c>
      <c r="L3003" s="1">
        <v>1</v>
      </c>
      <c r="M3003" s="1">
        <v>0</v>
      </c>
      <c r="N3003" s="1">
        <v>2</v>
      </c>
      <c r="O3003" s="14">
        <v>1.625</v>
      </c>
      <c r="P3003" s="29">
        <v>1.165922381636</v>
      </c>
    </row>
    <row r="3004" spans="2:16" x14ac:dyDescent="0.2">
      <c r="D3004" s="104"/>
      <c r="E3004" s="5" t="s">
        <v>29</v>
      </c>
      <c r="F3004" s="6"/>
      <c r="G3004" s="7">
        <v>16</v>
      </c>
      <c r="H3004" s="8">
        <v>13</v>
      </c>
      <c r="I3004" s="1">
        <v>1</v>
      </c>
      <c r="J3004" s="1">
        <v>0</v>
      </c>
      <c r="K3004" s="1">
        <v>0</v>
      </c>
      <c r="L3004" s="1">
        <v>0</v>
      </c>
      <c r="M3004" s="1">
        <v>0</v>
      </c>
      <c r="N3004" s="1">
        <v>2</v>
      </c>
      <c r="O3004" s="14">
        <v>1.0714285714289999</v>
      </c>
      <c r="P3004" s="29">
        <v>0.25753937681900002</v>
      </c>
    </row>
    <row r="3005" spans="2:16" x14ac:dyDescent="0.2">
      <c r="D3005" s="104"/>
      <c r="E3005" s="5" t="s">
        <v>30</v>
      </c>
      <c r="F3005" s="6"/>
      <c r="G3005" s="7">
        <v>12</v>
      </c>
      <c r="H3005" s="8">
        <v>5</v>
      </c>
      <c r="I3005" s="1">
        <v>4</v>
      </c>
      <c r="J3005" s="1">
        <v>0</v>
      </c>
      <c r="K3005" s="1">
        <v>2</v>
      </c>
      <c r="L3005" s="1">
        <v>0</v>
      </c>
      <c r="M3005" s="1">
        <v>0</v>
      </c>
      <c r="N3005" s="1">
        <v>1</v>
      </c>
      <c r="O3005" s="14">
        <v>1.909090909091</v>
      </c>
      <c r="P3005" s="29">
        <v>1.083306844347</v>
      </c>
    </row>
    <row r="3006" spans="2:16" x14ac:dyDescent="0.2">
      <c r="D3006" s="104"/>
      <c r="E3006" s="5" t="s">
        <v>31</v>
      </c>
      <c r="F3006" s="6"/>
      <c r="G3006" s="7">
        <v>12</v>
      </c>
      <c r="H3006" s="8">
        <v>8</v>
      </c>
      <c r="I3006" s="1">
        <v>2</v>
      </c>
      <c r="J3006" s="1">
        <v>1</v>
      </c>
      <c r="K3006" s="1">
        <v>0</v>
      </c>
      <c r="L3006" s="1">
        <v>0</v>
      </c>
      <c r="M3006" s="1">
        <v>0</v>
      </c>
      <c r="N3006" s="1">
        <v>1</v>
      </c>
      <c r="O3006" s="14">
        <v>1.363636363636</v>
      </c>
      <c r="P3006" s="29">
        <v>0.64282434653300002</v>
      </c>
    </row>
    <row r="3007" spans="2:16" x14ac:dyDescent="0.2">
      <c r="D3007" s="104"/>
      <c r="E3007" s="5" t="s">
        <v>32</v>
      </c>
      <c r="F3007" s="6"/>
      <c r="G3007" s="7">
        <v>10</v>
      </c>
      <c r="H3007" s="8">
        <v>4</v>
      </c>
      <c r="I3007" s="1">
        <v>2</v>
      </c>
      <c r="J3007" s="1">
        <v>1</v>
      </c>
      <c r="K3007" s="1">
        <v>0</v>
      </c>
      <c r="L3007" s="1">
        <v>0</v>
      </c>
      <c r="M3007" s="1">
        <v>2</v>
      </c>
      <c r="N3007" s="1">
        <v>1</v>
      </c>
      <c r="O3007" s="14">
        <v>3.2222222222219998</v>
      </c>
      <c r="P3007" s="29">
        <v>3.2923405311180001</v>
      </c>
    </row>
    <row r="3008" spans="2:16" x14ac:dyDescent="0.2">
      <c r="D3008" s="104"/>
      <c r="E3008" s="5" t="s">
        <v>33</v>
      </c>
      <c r="F3008" s="6"/>
      <c r="G3008" s="7">
        <v>8</v>
      </c>
      <c r="H3008" s="8">
        <v>3</v>
      </c>
      <c r="I3008" s="1">
        <v>1</v>
      </c>
      <c r="J3008" s="1">
        <v>1</v>
      </c>
      <c r="K3008" s="1">
        <v>0</v>
      </c>
      <c r="L3008" s="1">
        <v>1</v>
      </c>
      <c r="M3008" s="1">
        <v>0</v>
      </c>
      <c r="N3008" s="1">
        <v>2</v>
      </c>
      <c r="O3008" s="14">
        <v>2.166666666667</v>
      </c>
      <c r="P3008" s="29">
        <v>1.462494064565</v>
      </c>
    </row>
    <row r="3009" spans="4:16" x14ac:dyDescent="0.2">
      <c r="D3009" s="103" t="s">
        <v>34</v>
      </c>
      <c r="E3009" s="24" t="s">
        <v>35</v>
      </c>
      <c r="F3009" s="22"/>
      <c r="G3009" s="23">
        <v>2</v>
      </c>
      <c r="H3009" s="30">
        <v>2</v>
      </c>
      <c r="I3009" s="4">
        <v>0</v>
      </c>
      <c r="J3009" s="4">
        <v>0</v>
      </c>
      <c r="K3009" s="4">
        <v>0</v>
      </c>
      <c r="L3009" s="4">
        <v>0</v>
      </c>
      <c r="M3009" s="4">
        <v>0</v>
      </c>
      <c r="N3009" s="4">
        <v>0</v>
      </c>
      <c r="O3009" s="19">
        <v>1</v>
      </c>
      <c r="P3009" s="51">
        <v>0</v>
      </c>
    </row>
    <row r="3010" spans="4:16" x14ac:dyDescent="0.2">
      <c r="D3010" s="104"/>
      <c r="E3010" s="5" t="s">
        <v>36</v>
      </c>
      <c r="F3010" s="6"/>
      <c r="G3010" s="7">
        <v>0</v>
      </c>
      <c r="H3010" s="8">
        <v>0</v>
      </c>
      <c r="I3010" s="1">
        <v>0</v>
      </c>
      <c r="J3010" s="1">
        <v>0</v>
      </c>
      <c r="K3010" s="1">
        <v>0</v>
      </c>
      <c r="L3010" s="1">
        <v>0</v>
      </c>
      <c r="M3010" s="1">
        <v>0</v>
      </c>
      <c r="N3010" s="1">
        <v>0</v>
      </c>
      <c r="O3010" s="18">
        <v>0</v>
      </c>
      <c r="P3010" s="32">
        <v>0</v>
      </c>
    </row>
    <row r="3011" spans="4:16" x14ac:dyDescent="0.2">
      <c r="D3011" s="104"/>
      <c r="E3011" s="5" t="s">
        <v>37</v>
      </c>
      <c r="F3011" s="6"/>
      <c r="G3011" s="7">
        <v>1</v>
      </c>
      <c r="H3011" s="8">
        <v>1</v>
      </c>
      <c r="I3011" s="1">
        <v>0</v>
      </c>
      <c r="J3011" s="1">
        <v>0</v>
      </c>
      <c r="K3011" s="1">
        <v>0</v>
      </c>
      <c r="L3011" s="1">
        <v>0</v>
      </c>
      <c r="M3011" s="1">
        <v>0</v>
      </c>
      <c r="N3011" s="1">
        <v>0</v>
      </c>
      <c r="O3011" s="14">
        <v>1</v>
      </c>
      <c r="P3011" s="29">
        <v>0</v>
      </c>
    </row>
    <row r="3012" spans="4:16" x14ac:dyDescent="0.2">
      <c r="D3012" s="104"/>
      <c r="E3012" s="5" t="s">
        <v>38</v>
      </c>
      <c r="F3012" s="6"/>
      <c r="G3012" s="7">
        <v>4</v>
      </c>
      <c r="H3012" s="8">
        <v>3</v>
      </c>
      <c r="I3012" s="1">
        <v>0</v>
      </c>
      <c r="J3012" s="1">
        <v>0</v>
      </c>
      <c r="K3012" s="1">
        <v>0</v>
      </c>
      <c r="L3012" s="1">
        <v>0</v>
      </c>
      <c r="M3012" s="1">
        <v>0</v>
      </c>
      <c r="N3012" s="1">
        <v>1</v>
      </c>
      <c r="O3012" s="14">
        <v>1</v>
      </c>
      <c r="P3012" s="29">
        <v>0</v>
      </c>
    </row>
    <row r="3013" spans="4:16" x14ac:dyDescent="0.2">
      <c r="D3013" s="104"/>
      <c r="E3013" s="5" t="s">
        <v>39</v>
      </c>
      <c r="F3013" s="6"/>
      <c r="G3013" s="7">
        <v>3</v>
      </c>
      <c r="H3013" s="8">
        <v>2</v>
      </c>
      <c r="I3013" s="1">
        <v>1</v>
      </c>
      <c r="J3013" s="1">
        <v>0</v>
      </c>
      <c r="K3013" s="1">
        <v>0</v>
      </c>
      <c r="L3013" s="1">
        <v>0</v>
      </c>
      <c r="M3013" s="1">
        <v>0</v>
      </c>
      <c r="N3013" s="1">
        <v>0</v>
      </c>
      <c r="O3013" s="14">
        <v>1.333333333333</v>
      </c>
      <c r="P3013" s="29">
        <v>0.47140452079099998</v>
      </c>
    </row>
    <row r="3014" spans="4:16" x14ac:dyDescent="0.2">
      <c r="D3014" s="104"/>
      <c r="E3014" s="5" t="s">
        <v>40</v>
      </c>
      <c r="F3014" s="6"/>
      <c r="G3014" s="7">
        <v>4</v>
      </c>
      <c r="H3014" s="8">
        <v>1</v>
      </c>
      <c r="I3014" s="1">
        <v>1</v>
      </c>
      <c r="J3014" s="1">
        <v>1</v>
      </c>
      <c r="K3014" s="1">
        <v>0</v>
      </c>
      <c r="L3014" s="1">
        <v>0</v>
      </c>
      <c r="M3014" s="1">
        <v>1</v>
      </c>
      <c r="N3014" s="1">
        <v>0</v>
      </c>
      <c r="O3014" s="14">
        <v>4.25</v>
      </c>
      <c r="P3014" s="29">
        <v>3.9607448794389999</v>
      </c>
    </row>
    <row r="3015" spans="4:16" x14ac:dyDescent="0.2">
      <c r="D3015" s="104"/>
      <c r="E3015" s="5" t="s">
        <v>41</v>
      </c>
      <c r="F3015" s="6"/>
      <c r="G3015" s="7">
        <v>2</v>
      </c>
      <c r="H3015" s="8">
        <v>1</v>
      </c>
      <c r="I3015" s="1">
        <v>0</v>
      </c>
      <c r="J3015" s="1">
        <v>0</v>
      </c>
      <c r="K3015" s="1">
        <v>0</v>
      </c>
      <c r="L3015" s="1">
        <v>0</v>
      </c>
      <c r="M3015" s="1">
        <v>0</v>
      </c>
      <c r="N3015" s="1">
        <v>1</v>
      </c>
      <c r="O3015" s="14">
        <v>1</v>
      </c>
      <c r="P3015" s="29">
        <v>0</v>
      </c>
    </row>
    <row r="3016" spans="4:16" x14ac:dyDescent="0.2">
      <c r="D3016" s="104"/>
      <c r="E3016" s="5" t="s">
        <v>42</v>
      </c>
      <c r="F3016" s="6"/>
      <c r="G3016" s="7">
        <v>8</v>
      </c>
      <c r="H3016" s="8">
        <v>3</v>
      </c>
      <c r="I3016" s="1">
        <v>1</v>
      </c>
      <c r="J3016" s="1">
        <v>1</v>
      </c>
      <c r="K3016" s="1">
        <v>0</v>
      </c>
      <c r="L3016" s="1">
        <v>0</v>
      </c>
      <c r="M3016" s="1">
        <v>0</v>
      </c>
      <c r="N3016" s="1">
        <v>3</v>
      </c>
      <c r="O3016" s="14">
        <v>1.6</v>
      </c>
      <c r="P3016" s="29">
        <v>0.8</v>
      </c>
    </row>
    <row r="3017" spans="4:16" x14ac:dyDescent="0.2">
      <c r="D3017" s="104"/>
      <c r="E3017" s="5" t="s">
        <v>43</v>
      </c>
      <c r="F3017" s="6"/>
      <c r="G3017" s="7">
        <v>7</v>
      </c>
      <c r="H3017" s="8">
        <v>4</v>
      </c>
      <c r="I3017" s="1">
        <v>1</v>
      </c>
      <c r="J3017" s="1">
        <v>1</v>
      </c>
      <c r="K3017" s="1">
        <v>0</v>
      </c>
      <c r="L3017" s="1">
        <v>0</v>
      </c>
      <c r="M3017" s="1">
        <v>0</v>
      </c>
      <c r="N3017" s="1">
        <v>1</v>
      </c>
      <c r="O3017" s="14">
        <v>1.5</v>
      </c>
      <c r="P3017" s="29">
        <v>0.76376261582600002</v>
      </c>
    </row>
    <row r="3018" spans="4:16" x14ac:dyDescent="0.2">
      <c r="D3018" s="104"/>
      <c r="E3018" s="5" t="s">
        <v>44</v>
      </c>
      <c r="F3018" s="6"/>
      <c r="G3018" s="7">
        <v>12</v>
      </c>
      <c r="H3018" s="8">
        <v>9</v>
      </c>
      <c r="I3018" s="1">
        <v>2</v>
      </c>
      <c r="J3018" s="1">
        <v>0</v>
      </c>
      <c r="K3018" s="1">
        <v>1</v>
      </c>
      <c r="L3018" s="1">
        <v>0</v>
      </c>
      <c r="M3018" s="1">
        <v>0</v>
      </c>
      <c r="N3018" s="1">
        <v>0</v>
      </c>
      <c r="O3018" s="14">
        <v>1.416666666667</v>
      </c>
      <c r="P3018" s="29">
        <v>0.86200670273199997</v>
      </c>
    </row>
    <row r="3019" spans="4:16" x14ac:dyDescent="0.2">
      <c r="D3019" s="104"/>
      <c r="E3019" s="5" t="s">
        <v>45</v>
      </c>
      <c r="F3019" s="6"/>
      <c r="G3019" s="7">
        <v>7</v>
      </c>
      <c r="H3019" s="8">
        <v>4</v>
      </c>
      <c r="I3019" s="1">
        <v>0</v>
      </c>
      <c r="J3019" s="1">
        <v>0</v>
      </c>
      <c r="K3019" s="1">
        <v>0</v>
      </c>
      <c r="L3019" s="1">
        <v>0</v>
      </c>
      <c r="M3019" s="1">
        <v>1</v>
      </c>
      <c r="N3019" s="1">
        <v>2</v>
      </c>
      <c r="O3019" s="14">
        <v>2.2000000000000002</v>
      </c>
      <c r="P3019" s="29">
        <v>2.4</v>
      </c>
    </row>
    <row r="3020" spans="4:16" x14ac:dyDescent="0.2">
      <c r="D3020" s="104"/>
      <c r="E3020" s="5" t="s">
        <v>46</v>
      </c>
      <c r="F3020" s="6"/>
      <c r="G3020" s="7">
        <v>10</v>
      </c>
      <c r="H3020" s="8">
        <v>5</v>
      </c>
      <c r="I3020" s="1">
        <v>3</v>
      </c>
      <c r="J3020" s="1">
        <v>0</v>
      </c>
      <c r="K3020" s="1">
        <v>1</v>
      </c>
      <c r="L3020" s="1">
        <v>1</v>
      </c>
      <c r="M3020" s="1">
        <v>0</v>
      </c>
      <c r="N3020" s="1">
        <v>0</v>
      </c>
      <c r="O3020" s="14">
        <v>2</v>
      </c>
      <c r="P3020" s="29">
        <v>1.3416407865</v>
      </c>
    </row>
    <row r="3021" spans="4:16" x14ac:dyDescent="0.2">
      <c r="D3021" s="104"/>
      <c r="E3021" s="5" t="s">
        <v>47</v>
      </c>
      <c r="F3021" s="6"/>
      <c r="G3021" s="7">
        <v>11</v>
      </c>
      <c r="H3021" s="8">
        <v>7</v>
      </c>
      <c r="I3021" s="1">
        <v>2</v>
      </c>
      <c r="J3021" s="1">
        <v>1</v>
      </c>
      <c r="K3021" s="1">
        <v>0</v>
      </c>
      <c r="L3021" s="1">
        <v>0</v>
      </c>
      <c r="M3021" s="1">
        <v>0</v>
      </c>
      <c r="N3021" s="1">
        <v>1</v>
      </c>
      <c r="O3021" s="14">
        <v>1.4</v>
      </c>
      <c r="P3021" s="29">
        <v>0.663324958071</v>
      </c>
    </row>
    <row r="3022" spans="4:16" x14ac:dyDescent="0.2">
      <c r="D3022" s="104"/>
      <c r="E3022" s="5" t="s">
        <v>48</v>
      </c>
      <c r="F3022" s="6"/>
      <c r="G3022" s="7">
        <v>1</v>
      </c>
      <c r="H3022" s="8">
        <v>0</v>
      </c>
      <c r="I3022" s="1">
        <v>0</v>
      </c>
      <c r="J3022" s="1">
        <v>1</v>
      </c>
      <c r="K3022" s="1">
        <v>0</v>
      </c>
      <c r="L3022" s="1">
        <v>0</v>
      </c>
      <c r="M3022" s="1">
        <v>0</v>
      </c>
      <c r="N3022" s="1">
        <v>0</v>
      </c>
      <c r="O3022" s="14">
        <v>3</v>
      </c>
      <c r="P3022" s="29">
        <v>0</v>
      </c>
    </row>
    <row r="3023" spans="4:16" x14ac:dyDescent="0.2">
      <c r="D3023" s="104"/>
      <c r="E3023" s="5" t="s">
        <v>49</v>
      </c>
      <c r="F3023" s="6"/>
      <c r="G3023" s="7">
        <v>0</v>
      </c>
      <c r="H3023" s="8">
        <v>0</v>
      </c>
      <c r="I3023" s="1">
        <v>0</v>
      </c>
      <c r="J3023" s="1">
        <v>0</v>
      </c>
      <c r="K3023" s="1">
        <v>0</v>
      </c>
      <c r="L3023" s="1">
        <v>0</v>
      </c>
      <c r="M3023" s="1">
        <v>0</v>
      </c>
      <c r="N3023" s="1">
        <v>0</v>
      </c>
      <c r="O3023" s="18">
        <v>0</v>
      </c>
      <c r="P3023" s="32">
        <v>0</v>
      </c>
    </row>
    <row r="3024" spans="4:16" x14ac:dyDescent="0.2">
      <c r="D3024" s="103" t="s">
        <v>50</v>
      </c>
      <c r="E3024" s="24" t="s">
        <v>35</v>
      </c>
      <c r="F3024" s="22"/>
      <c r="G3024" s="23">
        <v>0</v>
      </c>
      <c r="H3024" s="30">
        <v>0</v>
      </c>
      <c r="I3024" s="4">
        <v>0</v>
      </c>
      <c r="J3024" s="4">
        <v>0</v>
      </c>
      <c r="K3024" s="4">
        <v>0</v>
      </c>
      <c r="L3024" s="4">
        <v>0</v>
      </c>
      <c r="M3024" s="4">
        <v>0</v>
      </c>
      <c r="N3024" s="4">
        <v>0</v>
      </c>
      <c r="O3024" s="33">
        <v>0</v>
      </c>
      <c r="P3024" s="62">
        <v>0</v>
      </c>
    </row>
    <row r="3025" spans="2:16" x14ac:dyDescent="0.2">
      <c r="D3025" s="104"/>
      <c r="E3025" s="5" t="s">
        <v>36</v>
      </c>
      <c r="F3025" s="6"/>
      <c r="G3025" s="7">
        <v>0</v>
      </c>
      <c r="H3025" s="8">
        <v>0</v>
      </c>
      <c r="I3025" s="1">
        <v>0</v>
      </c>
      <c r="J3025" s="1">
        <v>0</v>
      </c>
      <c r="K3025" s="1">
        <v>0</v>
      </c>
      <c r="L3025" s="1">
        <v>0</v>
      </c>
      <c r="M3025" s="1">
        <v>0</v>
      </c>
      <c r="N3025" s="1">
        <v>0</v>
      </c>
      <c r="O3025" s="18">
        <v>0</v>
      </c>
      <c r="P3025" s="32">
        <v>0</v>
      </c>
    </row>
    <row r="3026" spans="2:16" x14ac:dyDescent="0.2">
      <c r="D3026" s="104"/>
      <c r="E3026" s="5" t="s">
        <v>37</v>
      </c>
      <c r="F3026" s="6"/>
      <c r="G3026" s="7">
        <v>0</v>
      </c>
      <c r="H3026" s="8">
        <v>0</v>
      </c>
      <c r="I3026" s="1">
        <v>0</v>
      </c>
      <c r="J3026" s="1">
        <v>0</v>
      </c>
      <c r="K3026" s="1">
        <v>0</v>
      </c>
      <c r="L3026" s="1">
        <v>0</v>
      </c>
      <c r="M3026" s="1">
        <v>0</v>
      </c>
      <c r="N3026" s="1">
        <v>0</v>
      </c>
      <c r="O3026" s="18">
        <v>0</v>
      </c>
      <c r="P3026" s="32">
        <v>0</v>
      </c>
    </row>
    <row r="3027" spans="2:16" x14ac:dyDescent="0.2">
      <c r="D3027" s="104"/>
      <c r="E3027" s="5" t="s">
        <v>38</v>
      </c>
      <c r="F3027" s="6"/>
      <c r="G3027" s="7">
        <v>2</v>
      </c>
      <c r="H3027" s="8">
        <v>2</v>
      </c>
      <c r="I3027" s="1">
        <v>0</v>
      </c>
      <c r="J3027" s="1">
        <v>0</v>
      </c>
      <c r="K3027" s="1">
        <v>0</v>
      </c>
      <c r="L3027" s="1">
        <v>0</v>
      </c>
      <c r="M3027" s="1">
        <v>0</v>
      </c>
      <c r="N3027" s="1">
        <v>0</v>
      </c>
      <c r="O3027" s="14">
        <v>1</v>
      </c>
      <c r="P3027" s="29">
        <v>0</v>
      </c>
    </row>
    <row r="3028" spans="2:16" x14ac:dyDescent="0.2">
      <c r="D3028" s="104"/>
      <c r="E3028" s="5" t="s">
        <v>39</v>
      </c>
      <c r="F3028" s="6"/>
      <c r="G3028" s="7">
        <v>4</v>
      </c>
      <c r="H3028" s="8">
        <v>3</v>
      </c>
      <c r="I3028" s="1">
        <v>0</v>
      </c>
      <c r="J3028" s="1">
        <v>0</v>
      </c>
      <c r="K3028" s="1">
        <v>0</v>
      </c>
      <c r="L3028" s="1">
        <v>0</v>
      </c>
      <c r="M3028" s="1">
        <v>0</v>
      </c>
      <c r="N3028" s="1">
        <v>1</v>
      </c>
      <c r="O3028" s="14">
        <v>1</v>
      </c>
      <c r="P3028" s="29">
        <v>0</v>
      </c>
    </row>
    <row r="3029" spans="2:16" x14ac:dyDescent="0.2">
      <c r="D3029" s="104"/>
      <c r="E3029" s="5" t="s">
        <v>40</v>
      </c>
      <c r="F3029" s="6"/>
      <c r="G3029" s="7">
        <v>3</v>
      </c>
      <c r="H3029" s="8">
        <v>2</v>
      </c>
      <c r="I3029" s="1">
        <v>1</v>
      </c>
      <c r="J3029" s="1">
        <v>0</v>
      </c>
      <c r="K3029" s="1">
        <v>0</v>
      </c>
      <c r="L3029" s="1">
        <v>0</v>
      </c>
      <c r="M3029" s="1">
        <v>0</v>
      </c>
      <c r="N3029" s="1">
        <v>0</v>
      </c>
      <c r="O3029" s="14">
        <v>1.333333333333</v>
      </c>
      <c r="P3029" s="29">
        <v>0.47140452079099998</v>
      </c>
    </row>
    <row r="3030" spans="2:16" x14ac:dyDescent="0.2">
      <c r="D3030" s="104"/>
      <c r="E3030" s="5" t="s">
        <v>41</v>
      </c>
      <c r="F3030" s="6"/>
      <c r="G3030" s="7">
        <v>3</v>
      </c>
      <c r="H3030" s="8">
        <v>3</v>
      </c>
      <c r="I3030" s="1">
        <v>0</v>
      </c>
      <c r="J3030" s="1">
        <v>0</v>
      </c>
      <c r="K3030" s="1">
        <v>0</v>
      </c>
      <c r="L3030" s="1">
        <v>0</v>
      </c>
      <c r="M3030" s="1">
        <v>0</v>
      </c>
      <c r="N3030" s="1">
        <v>0</v>
      </c>
      <c r="O3030" s="14">
        <v>1</v>
      </c>
      <c r="P3030" s="29">
        <v>0</v>
      </c>
    </row>
    <row r="3031" spans="2:16" x14ac:dyDescent="0.2">
      <c r="D3031" s="104"/>
      <c r="E3031" s="5" t="s">
        <v>42</v>
      </c>
      <c r="F3031" s="6"/>
      <c r="G3031" s="7">
        <v>6</v>
      </c>
      <c r="H3031" s="8">
        <v>3</v>
      </c>
      <c r="I3031" s="1">
        <v>1</v>
      </c>
      <c r="J3031" s="1">
        <v>0</v>
      </c>
      <c r="K3031" s="1">
        <v>0</v>
      </c>
      <c r="L3031" s="1">
        <v>1</v>
      </c>
      <c r="M3031" s="1">
        <v>0</v>
      </c>
      <c r="N3031" s="1">
        <v>1</v>
      </c>
      <c r="O3031" s="14">
        <v>2</v>
      </c>
      <c r="P3031" s="29">
        <v>1.5491933384829999</v>
      </c>
    </row>
    <row r="3032" spans="2:16" x14ac:dyDescent="0.2">
      <c r="D3032" s="104"/>
      <c r="E3032" s="5" t="s">
        <v>43</v>
      </c>
      <c r="F3032" s="6"/>
      <c r="G3032" s="7">
        <v>12</v>
      </c>
      <c r="H3032" s="8">
        <v>10</v>
      </c>
      <c r="I3032" s="1">
        <v>1</v>
      </c>
      <c r="J3032" s="1">
        <v>0</v>
      </c>
      <c r="K3032" s="1">
        <v>0</v>
      </c>
      <c r="L3032" s="1">
        <v>0</v>
      </c>
      <c r="M3032" s="1">
        <v>0</v>
      </c>
      <c r="N3032" s="1">
        <v>1</v>
      </c>
      <c r="O3032" s="14">
        <v>1.090909090909</v>
      </c>
      <c r="P3032" s="29">
        <v>0.287479787288</v>
      </c>
    </row>
    <row r="3033" spans="2:16" x14ac:dyDescent="0.2">
      <c r="D3033" s="104"/>
      <c r="E3033" s="5" t="s">
        <v>44</v>
      </c>
      <c r="F3033" s="6"/>
      <c r="G3033" s="7">
        <v>14</v>
      </c>
      <c r="H3033" s="8">
        <v>6</v>
      </c>
      <c r="I3033" s="1">
        <v>2</v>
      </c>
      <c r="J3033" s="1">
        <v>2</v>
      </c>
      <c r="K3033" s="1">
        <v>0</v>
      </c>
      <c r="L3033" s="1">
        <v>0</v>
      </c>
      <c r="M3033" s="1">
        <v>0</v>
      </c>
      <c r="N3033" s="1">
        <v>4</v>
      </c>
      <c r="O3033" s="14">
        <v>1.6</v>
      </c>
      <c r="P3033" s="29">
        <v>0.8</v>
      </c>
    </row>
    <row r="3034" spans="2:16" x14ac:dyDescent="0.2">
      <c r="D3034" s="104"/>
      <c r="E3034" s="5" t="s">
        <v>45</v>
      </c>
      <c r="F3034" s="6"/>
      <c r="G3034" s="7">
        <v>16</v>
      </c>
      <c r="H3034" s="8">
        <v>9</v>
      </c>
      <c r="I3034" s="1">
        <v>5</v>
      </c>
      <c r="J3034" s="1">
        <v>2</v>
      </c>
      <c r="K3034" s="1">
        <v>0</v>
      </c>
      <c r="L3034" s="1">
        <v>0</v>
      </c>
      <c r="M3034" s="1">
        <v>0</v>
      </c>
      <c r="N3034" s="1">
        <v>0</v>
      </c>
      <c r="O3034" s="14">
        <v>1.5625</v>
      </c>
      <c r="P3034" s="29">
        <v>0.70433922934899995</v>
      </c>
    </row>
    <row r="3035" spans="2:16" x14ac:dyDescent="0.2">
      <c r="D3035" s="104"/>
      <c r="E3035" s="5" t="s">
        <v>46</v>
      </c>
      <c r="F3035" s="6"/>
      <c r="G3035" s="7">
        <v>5</v>
      </c>
      <c r="H3035" s="8">
        <v>2</v>
      </c>
      <c r="I3035" s="1">
        <v>1</v>
      </c>
      <c r="J3035" s="1">
        <v>0</v>
      </c>
      <c r="K3035" s="1">
        <v>0</v>
      </c>
      <c r="L3035" s="1">
        <v>0</v>
      </c>
      <c r="M3035" s="1">
        <v>0</v>
      </c>
      <c r="N3035" s="1">
        <v>2</v>
      </c>
      <c r="O3035" s="14">
        <v>1.333333333333</v>
      </c>
      <c r="P3035" s="29">
        <v>0.47140452079099998</v>
      </c>
    </row>
    <row r="3036" spans="2:16" x14ac:dyDescent="0.2">
      <c r="D3036" s="104"/>
      <c r="E3036" s="5" t="s">
        <v>47</v>
      </c>
      <c r="F3036" s="6"/>
      <c r="G3036" s="7">
        <v>6</v>
      </c>
      <c r="H3036" s="8">
        <v>4</v>
      </c>
      <c r="I3036" s="1">
        <v>2</v>
      </c>
      <c r="J3036" s="1">
        <v>0</v>
      </c>
      <c r="K3036" s="1">
        <v>0</v>
      </c>
      <c r="L3036" s="1">
        <v>0</v>
      </c>
      <c r="M3036" s="1">
        <v>0</v>
      </c>
      <c r="N3036" s="1">
        <v>0</v>
      </c>
      <c r="O3036" s="14">
        <v>1.333333333333</v>
      </c>
      <c r="P3036" s="29">
        <v>0.47140452079099998</v>
      </c>
    </row>
    <row r="3037" spans="2:16" x14ac:dyDescent="0.2">
      <c r="D3037" s="104"/>
      <c r="E3037" s="5" t="s">
        <v>48</v>
      </c>
      <c r="F3037" s="6"/>
      <c r="G3037" s="7">
        <v>3</v>
      </c>
      <c r="H3037" s="8">
        <v>2</v>
      </c>
      <c r="I3037" s="1">
        <v>0</v>
      </c>
      <c r="J3037" s="1">
        <v>0</v>
      </c>
      <c r="K3037" s="1">
        <v>0</v>
      </c>
      <c r="L3037" s="1">
        <v>0</v>
      </c>
      <c r="M3037" s="1">
        <v>0</v>
      </c>
      <c r="N3037" s="1">
        <v>1</v>
      </c>
      <c r="O3037" s="14">
        <v>1</v>
      </c>
      <c r="P3037" s="29">
        <v>0</v>
      </c>
    </row>
    <row r="3038" spans="2:16" x14ac:dyDescent="0.2">
      <c r="D3038" s="105"/>
      <c r="E3038" s="55" t="s">
        <v>49</v>
      </c>
      <c r="F3038" s="58"/>
      <c r="G3038" s="53">
        <v>0</v>
      </c>
      <c r="H3038" s="66">
        <v>0</v>
      </c>
      <c r="I3038" s="26">
        <v>0</v>
      </c>
      <c r="J3038" s="26">
        <v>0</v>
      </c>
      <c r="K3038" s="26">
        <v>0</v>
      </c>
      <c r="L3038" s="26">
        <v>0</v>
      </c>
      <c r="M3038" s="26">
        <v>0</v>
      </c>
      <c r="N3038" s="26">
        <v>0</v>
      </c>
      <c r="O3038" s="35">
        <v>0</v>
      </c>
      <c r="P3038" s="71">
        <v>0</v>
      </c>
    </row>
    <row r="3040" spans="2:16" x14ac:dyDescent="0.2">
      <c r="B3040" s="47" t="str">
        <f xml:space="preserve"> HYPERLINK("#'目次'!B73", "[67]")</f>
        <v>[67]</v>
      </c>
      <c r="C3040" s="31" t="s">
        <v>646</v>
      </c>
    </row>
    <row r="3041" spans="3:13" x14ac:dyDescent="0.2">
      <c r="C3041" s="89" t="s">
        <v>647</v>
      </c>
    </row>
    <row r="3043" spans="3:13" x14ac:dyDescent="0.2">
      <c r="C3043" s="31" t="s">
        <v>13</v>
      </c>
    </row>
    <row r="3044" spans="3:13" ht="60" x14ac:dyDescent="0.2">
      <c r="D3044" s="99"/>
      <c r="E3044" s="100"/>
      <c r="F3044" s="100"/>
      <c r="G3044" s="41" t="s">
        <v>14</v>
      </c>
      <c r="H3044" s="42" t="s">
        <v>573</v>
      </c>
      <c r="I3044" s="16" t="s">
        <v>574</v>
      </c>
      <c r="J3044" s="16" t="s">
        <v>575</v>
      </c>
      <c r="K3044" s="16" t="s">
        <v>576</v>
      </c>
      <c r="L3044" s="16" t="s">
        <v>22</v>
      </c>
      <c r="M3044" s="46" t="s">
        <v>24</v>
      </c>
    </row>
    <row r="3045" spans="3:13" x14ac:dyDescent="0.2">
      <c r="D3045" s="101"/>
      <c r="E3045" s="102"/>
      <c r="F3045" s="102"/>
      <c r="G3045" s="44"/>
      <c r="H3045" s="48"/>
      <c r="I3045" s="17"/>
      <c r="J3045" s="17"/>
      <c r="K3045" s="17"/>
      <c r="L3045" s="17"/>
      <c r="M3045" s="43"/>
    </row>
    <row r="3046" spans="3:13" x14ac:dyDescent="0.2">
      <c r="D3046" s="52"/>
      <c r="E3046" s="59" t="s">
        <v>14</v>
      </c>
      <c r="F3046" s="54"/>
      <c r="G3046" s="45">
        <v>465</v>
      </c>
      <c r="H3046" s="20">
        <v>194</v>
      </c>
      <c r="I3046" s="20">
        <v>26</v>
      </c>
      <c r="J3046" s="20">
        <v>241</v>
      </c>
      <c r="K3046" s="20">
        <v>10</v>
      </c>
      <c r="L3046" s="20">
        <v>16</v>
      </c>
      <c r="M3046" s="61">
        <v>3</v>
      </c>
    </row>
    <row r="3047" spans="3:13" x14ac:dyDescent="0.2">
      <c r="D3047" s="103" t="s">
        <v>25</v>
      </c>
      <c r="E3047" s="24" t="s">
        <v>26</v>
      </c>
      <c r="F3047" s="22"/>
      <c r="G3047" s="23">
        <v>106</v>
      </c>
      <c r="H3047" s="30">
        <v>43</v>
      </c>
      <c r="I3047" s="4">
        <v>2</v>
      </c>
      <c r="J3047" s="4">
        <v>58</v>
      </c>
      <c r="K3047" s="4">
        <v>1</v>
      </c>
      <c r="L3047" s="4">
        <v>5</v>
      </c>
      <c r="M3047" s="34">
        <v>1</v>
      </c>
    </row>
    <row r="3048" spans="3:13" x14ac:dyDescent="0.2">
      <c r="D3048" s="104"/>
      <c r="E3048" s="5" t="s">
        <v>27</v>
      </c>
      <c r="F3048" s="6"/>
      <c r="G3048" s="7">
        <v>95</v>
      </c>
      <c r="H3048" s="8">
        <v>43</v>
      </c>
      <c r="I3048" s="1">
        <v>3</v>
      </c>
      <c r="J3048" s="1">
        <v>50</v>
      </c>
      <c r="K3048" s="1">
        <v>1</v>
      </c>
      <c r="L3048" s="1">
        <v>4</v>
      </c>
      <c r="M3048" s="13">
        <v>0</v>
      </c>
    </row>
    <row r="3049" spans="3:13" x14ac:dyDescent="0.2">
      <c r="D3049" s="104"/>
      <c r="E3049" s="5" t="s">
        <v>28</v>
      </c>
      <c r="F3049" s="6"/>
      <c r="G3049" s="7">
        <v>69</v>
      </c>
      <c r="H3049" s="8">
        <v>32</v>
      </c>
      <c r="I3049" s="1">
        <v>3</v>
      </c>
      <c r="J3049" s="1">
        <v>37</v>
      </c>
      <c r="K3049" s="1">
        <v>1</v>
      </c>
      <c r="L3049" s="1">
        <v>0</v>
      </c>
      <c r="M3049" s="13">
        <v>1</v>
      </c>
    </row>
    <row r="3050" spans="3:13" x14ac:dyDescent="0.2">
      <c r="D3050" s="104"/>
      <c r="E3050" s="5" t="s">
        <v>29</v>
      </c>
      <c r="F3050" s="6"/>
      <c r="G3050" s="7">
        <v>49</v>
      </c>
      <c r="H3050" s="8">
        <v>20</v>
      </c>
      <c r="I3050" s="1">
        <v>3</v>
      </c>
      <c r="J3050" s="1">
        <v>26</v>
      </c>
      <c r="K3050" s="1">
        <v>1</v>
      </c>
      <c r="L3050" s="1">
        <v>2</v>
      </c>
      <c r="M3050" s="13">
        <v>0</v>
      </c>
    </row>
    <row r="3051" spans="3:13" x14ac:dyDescent="0.2">
      <c r="D3051" s="104"/>
      <c r="E3051" s="5" t="s">
        <v>30</v>
      </c>
      <c r="F3051" s="6"/>
      <c r="G3051" s="7">
        <v>42</v>
      </c>
      <c r="H3051" s="8">
        <v>24</v>
      </c>
      <c r="I3051" s="1">
        <v>2</v>
      </c>
      <c r="J3051" s="1">
        <v>18</v>
      </c>
      <c r="K3051" s="1">
        <v>0</v>
      </c>
      <c r="L3051" s="1">
        <v>1</v>
      </c>
      <c r="M3051" s="13">
        <v>0</v>
      </c>
    </row>
    <row r="3052" spans="3:13" x14ac:dyDescent="0.2">
      <c r="D3052" s="104"/>
      <c r="E3052" s="5" t="s">
        <v>31</v>
      </c>
      <c r="F3052" s="6"/>
      <c r="G3052" s="7">
        <v>37</v>
      </c>
      <c r="H3052" s="8">
        <v>11</v>
      </c>
      <c r="I3052" s="1">
        <v>7</v>
      </c>
      <c r="J3052" s="1">
        <v>19</v>
      </c>
      <c r="K3052" s="1">
        <v>3</v>
      </c>
      <c r="L3052" s="1">
        <v>0</v>
      </c>
      <c r="M3052" s="13">
        <v>0</v>
      </c>
    </row>
    <row r="3053" spans="3:13" x14ac:dyDescent="0.2">
      <c r="D3053" s="104"/>
      <c r="E3053" s="5" t="s">
        <v>32</v>
      </c>
      <c r="F3053" s="6"/>
      <c r="G3053" s="7">
        <v>23</v>
      </c>
      <c r="H3053" s="8">
        <v>8</v>
      </c>
      <c r="I3053" s="1">
        <v>3</v>
      </c>
      <c r="J3053" s="1">
        <v>10</v>
      </c>
      <c r="K3053" s="1">
        <v>2</v>
      </c>
      <c r="L3053" s="1">
        <v>0</v>
      </c>
      <c r="M3053" s="13">
        <v>0</v>
      </c>
    </row>
    <row r="3054" spans="3:13" x14ac:dyDescent="0.2">
      <c r="D3054" s="104"/>
      <c r="E3054" s="5" t="s">
        <v>33</v>
      </c>
      <c r="F3054" s="6"/>
      <c r="G3054" s="7">
        <v>18</v>
      </c>
      <c r="H3054" s="8">
        <v>8</v>
      </c>
      <c r="I3054" s="1">
        <v>0</v>
      </c>
      <c r="J3054" s="1">
        <v>10</v>
      </c>
      <c r="K3054" s="1">
        <v>0</v>
      </c>
      <c r="L3054" s="1">
        <v>1</v>
      </c>
      <c r="M3054" s="13">
        <v>0</v>
      </c>
    </row>
    <row r="3055" spans="3:13" x14ac:dyDescent="0.2">
      <c r="D3055" s="103" t="s">
        <v>34</v>
      </c>
      <c r="E3055" s="24" t="s">
        <v>35</v>
      </c>
      <c r="F3055" s="22"/>
      <c r="G3055" s="23">
        <v>2</v>
      </c>
      <c r="H3055" s="30">
        <v>1</v>
      </c>
      <c r="I3055" s="4">
        <v>1</v>
      </c>
      <c r="J3055" s="4">
        <v>0</v>
      </c>
      <c r="K3055" s="4">
        <v>0</v>
      </c>
      <c r="L3055" s="4">
        <v>0</v>
      </c>
      <c r="M3055" s="34">
        <v>0</v>
      </c>
    </row>
    <row r="3056" spans="3:13" x14ac:dyDescent="0.2">
      <c r="D3056" s="104"/>
      <c r="E3056" s="5" t="s">
        <v>36</v>
      </c>
      <c r="F3056" s="6"/>
      <c r="G3056" s="7">
        <v>0</v>
      </c>
      <c r="H3056" s="8">
        <v>0</v>
      </c>
      <c r="I3056" s="1">
        <v>0</v>
      </c>
      <c r="J3056" s="1">
        <v>0</v>
      </c>
      <c r="K3056" s="1">
        <v>0</v>
      </c>
      <c r="L3056" s="1">
        <v>0</v>
      </c>
      <c r="M3056" s="13">
        <v>0</v>
      </c>
    </row>
    <row r="3057" spans="4:13" x14ac:dyDescent="0.2">
      <c r="D3057" s="104"/>
      <c r="E3057" s="5" t="s">
        <v>37</v>
      </c>
      <c r="F3057" s="6"/>
      <c r="G3057" s="7">
        <v>4</v>
      </c>
      <c r="H3057" s="8">
        <v>1</v>
      </c>
      <c r="I3057" s="1">
        <v>1</v>
      </c>
      <c r="J3057" s="1">
        <v>2</v>
      </c>
      <c r="K3057" s="1">
        <v>0</v>
      </c>
      <c r="L3057" s="1">
        <v>1</v>
      </c>
      <c r="M3057" s="13">
        <v>0</v>
      </c>
    </row>
    <row r="3058" spans="4:13" x14ac:dyDescent="0.2">
      <c r="D3058" s="104"/>
      <c r="E3058" s="5" t="s">
        <v>38</v>
      </c>
      <c r="F3058" s="6"/>
      <c r="G3058" s="7">
        <v>8</v>
      </c>
      <c r="H3058" s="8">
        <v>4</v>
      </c>
      <c r="I3058" s="1">
        <v>2</v>
      </c>
      <c r="J3058" s="1">
        <v>2</v>
      </c>
      <c r="K3058" s="1">
        <v>1</v>
      </c>
      <c r="L3058" s="1">
        <v>0</v>
      </c>
      <c r="M3058" s="13">
        <v>0</v>
      </c>
    </row>
    <row r="3059" spans="4:13" x14ac:dyDescent="0.2">
      <c r="D3059" s="104"/>
      <c r="E3059" s="5" t="s">
        <v>39</v>
      </c>
      <c r="F3059" s="6"/>
      <c r="G3059" s="7">
        <v>13</v>
      </c>
      <c r="H3059" s="8">
        <v>1</v>
      </c>
      <c r="I3059" s="1">
        <v>5</v>
      </c>
      <c r="J3059" s="1">
        <v>4</v>
      </c>
      <c r="K3059" s="1">
        <v>3</v>
      </c>
      <c r="L3059" s="1">
        <v>0</v>
      </c>
      <c r="M3059" s="13">
        <v>0</v>
      </c>
    </row>
    <row r="3060" spans="4:13" x14ac:dyDescent="0.2">
      <c r="D3060" s="104"/>
      <c r="E3060" s="5" t="s">
        <v>40</v>
      </c>
      <c r="F3060" s="6"/>
      <c r="G3060" s="7">
        <v>15</v>
      </c>
      <c r="H3060" s="8">
        <v>4</v>
      </c>
      <c r="I3060" s="1">
        <v>2</v>
      </c>
      <c r="J3060" s="1">
        <v>9</v>
      </c>
      <c r="K3060" s="1">
        <v>0</v>
      </c>
      <c r="L3060" s="1">
        <v>0</v>
      </c>
      <c r="M3060" s="13">
        <v>0</v>
      </c>
    </row>
    <row r="3061" spans="4:13" x14ac:dyDescent="0.2">
      <c r="D3061" s="104"/>
      <c r="E3061" s="5" t="s">
        <v>41</v>
      </c>
      <c r="F3061" s="6"/>
      <c r="G3061" s="7">
        <v>11</v>
      </c>
      <c r="H3061" s="8">
        <v>3</v>
      </c>
      <c r="I3061" s="1">
        <v>1</v>
      </c>
      <c r="J3061" s="1">
        <v>7</v>
      </c>
      <c r="K3061" s="1">
        <v>0</v>
      </c>
      <c r="L3061" s="1">
        <v>2</v>
      </c>
      <c r="M3061" s="13">
        <v>0</v>
      </c>
    </row>
    <row r="3062" spans="4:13" x14ac:dyDescent="0.2">
      <c r="D3062" s="104"/>
      <c r="E3062" s="5" t="s">
        <v>42</v>
      </c>
      <c r="F3062" s="6"/>
      <c r="G3062" s="7">
        <v>21</v>
      </c>
      <c r="H3062" s="8">
        <v>7</v>
      </c>
      <c r="I3062" s="1">
        <v>3</v>
      </c>
      <c r="J3062" s="1">
        <v>8</v>
      </c>
      <c r="K3062" s="1">
        <v>1</v>
      </c>
      <c r="L3062" s="1">
        <v>2</v>
      </c>
      <c r="M3062" s="13">
        <v>0</v>
      </c>
    </row>
    <row r="3063" spans="4:13" x14ac:dyDescent="0.2">
      <c r="D3063" s="104"/>
      <c r="E3063" s="5" t="s">
        <v>43</v>
      </c>
      <c r="F3063" s="6"/>
      <c r="G3063" s="7">
        <v>27</v>
      </c>
      <c r="H3063" s="8">
        <v>14</v>
      </c>
      <c r="I3063" s="1">
        <v>2</v>
      </c>
      <c r="J3063" s="1">
        <v>13</v>
      </c>
      <c r="K3063" s="1">
        <v>1</v>
      </c>
      <c r="L3063" s="1">
        <v>0</v>
      </c>
      <c r="M3063" s="13">
        <v>0</v>
      </c>
    </row>
    <row r="3064" spans="4:13" x14ac:dyDescent="0.2">
      <c r="D3064" s="104"/>
      <c r="E3064" s="5" t="s">
        <v>44</v>
      </c>
      <c r="F3064" s="6"/>
      <c r="G3064" s="7">
        <v>33</v>
      </c>
      <c r="H3064" s="8">
        <v>15</v>
      </c>
      <c r="I3064" s="1">
        <v>0</v>
      </c>
      <c r="J3064" s="1">
        <v>15</v>
      </c>
      <c r="K3064" s="1">
        <v>2</v>
      </c>
      <c r="L3064" s="1">
        <v>2</v>
      </c>
      <c r="M3064" s="13">
        <v>1</v>
      </c>
    </row>
    <row r="3065" spans="4:13" x14ac:dyDescent="0.2">
      <c r="D3065" s="104"/>
      <c r="E3065" s="5" t="s">
        <v>45</v>
      </c>
      <c r="F3065" s="6"/>
      <c r="G3065" s="7">
        <v>28</v>
      </c>
      <c r="H3065" s="8">
        <v>10</v>
      </c>
      <c r="I3065" s="1">
        <v>1</v>
      </c>
      <c r="J3065" s="1">
        <v>20</v>
      </c>
      <c r="K3065" s="1">
        <v>0</v>
      </c>
      <c r="L3065" s="1">
        <v>1</v>
      </c>
      <c r="M3065" s="13">
        <v>0</v>
      </c>
    </row>
    <row r="3066" spans="4:13" x14ac:dyDescent="0.2">
      <c r="D3066" s="104"/>
      <c r="E3066" s="5" t="s">
        <v>46</v>
      </c>
      <c r="F3066" s="6"/>
      <c r="G3066" s="7">
        <v>34</v>
      </c>
      <c r="H3066" s="8">
        <v>19</v>
      </c>
      <c r="I3066" s="1">
        <v>0</v>
      </c>
      <c r="J3066" s="1">
        <v>16</v>
      </c>
      <c r="K3066" s="1">
        <v>1</v>
      </c>
      <c r="L3066" s="1">
        <v>0</v>
      </c>
      <c r="M3066" s="13">
        <v>0</v>
      </c>
    </row>
    <row r="3067" spans="4:13" x14ac:dyDescent="0.2">
      <c r="D3067" s="104"/>
      <c r="E3067" s="5" t="s">
        <v>47</v>
      </c>
      <c r="F3067" s="6"/>
      <c r="G3067" s="7">
        <v>23</v>
      </c>
      <c r="H3067" s="8">
        <v>9</v>
      </c>
      <c r="I3067" s="1">
        <v>0</v>
      </c>
      <c r="J3067" s="1">
        <v>13</v>
      </c>
      <c r="K3067" s="1">
        <v>0</v>
      </c>
      <c r="L3067" s="1">
        <v>1</v>
      </c>
      <c r="M3067" s="13">
        <v>0</v>
      </c>
    </row>
    <row r="3068" spans="4:13" x14ac:dyDescent="0.2">
      <c r="D3068" s="104"/>
      <c r="E3068" s="5" t="s">
        <v>48</v>
      </c>
      <c r="F3068" s="6"/>
      <c r="G3068" s="7">
        <v>3</v>
      </c>
      <c r="H3068" s="8">
        <v>2</v>
      </c>
      <c r="I3068" s="1">
        <v>1</v>
      </c>
      <c r="J3068" s="1">
        <v>0</v>
      </c>
      <c r="K3068" s="1">
        <v>0</v>
      </c>
      <c r="L3068" s="1">
        <v>0</v>
      </c>
      <c r="M3068" s="13">
        <v>0</v>
      </c>
    </row>
    <row r="3069" spans="4:13" x14ac:dyDescent="0.2">
      <c r="D3069" s="104"/>
      <c r="E3069" s="5" t="s">
        <v>49</v>
      </c>
      <c r="F3069" s="6"/>
      <c r="G3069" s="7">
        <v>0</v>
      </c>
      <c r="H3069" s="8">
        <v>0</v>
      </c>
      <c r="I3069" s="1">
        <v>0</v>
      </c>
      <c r="J3069" s="1">
        <v>0</v>
      </c>
      <c r="K3069" s="1">
        <v>0</v>
      </c>
      <c r="L3069" s="1">
        <v>0</v>
      </c>
      <c r="M3069" s="13">
        <v>0</v>
      </c>
    </row>
    <row r="3070" spans="4:13" x14ac:dyDescent="0.2">
      <c r="D3070" s="103" t="s">
        <v>50</v>
      </c>
      <c r="E3070" s="24" t="s">
        <v>35</v>
      </c>
      <c r="F3070" s="22"/>
      <c r="G3070" s="23">
        <v>0</v>
      </c>
      <c r="H3070" s="30">
        <v>0</v>
      </c>
      <c r="I3070" s="4">
        <v>0</v>
      </c>
      <c r="J3070" s="4">
        <v>0</v>
      </c>
      <c r="K3070" s="4">
        <v>0</v>
      </c>
      <c r="L3070" s="4">
        <v>0</v>
      </c>
      <c r="M3070" s="34">
        <v>0</v>
      </c>
    </row>
    <row r="3071" spans="4:13" x14ac:dyDescent="0.2">
      <c r="D3071" s="104"/>
      <c r="E3071" s="5" t="s">
        <v>36</v>
      </c>
      <c r="F3071" s="6"/>
      <c r="G3071" s="7">
        <v>1</v>
      </c>
      <c r="H3071" s="8">
        <v>0</v>
      </c>
      <c r="I3071" s="1">
        <v>0</v>
      </c>
      <c r="J3071" s="1">
        <v>1</v>
      </c>
      <c r="K3071" s="1">
        <v>0</v>
      </c>
      <c r="L3071" s="1">
        <v>0</v>
      </c>
      <c r="M3071" s="13">
        <v>0</v>
      </c>
    </row>
    <row r="3072" spans="4:13" x14ac:dyDescent="0.2">
      <c r="D3072" s="104"/>
      <c r="E3072" s="5" t="s">
        <v>37</v>
      </c>
      <c r="F3072" s="6"/>
      <c r="G3072" s="7">
        <v>1</v>
      </c>
      <c r="H3072" s="8">
        <v>0</v>
      </c>
      <c r="I3072" s="1">
        <v>0</v>
      </c>
      <c r="J3072" s="1">
        <v>1</v>
      </c>
      <c r="K3072" s="1">
        <v>0</v>
      </c>
      <c r="L3072" s="1">
        <v>0</v>
      </c>
      <c r="M3072" s="13">
        <v>0</v>
      </c>
    </row>
    <row r="3073" spans="2:13" x14ac:dyDescent="0.2">
      <c r="D3073" s="104"/>
      <c r="E3073" s="5" t="s">
        <v>38</v>
      </c>
      <c r="F3073" s="6"/>
      <c r="G3073" s="7">
        <v>4</v>
      </c>
      <c r="H3073" s="8">
        <v>1</v>
      </c>
      <c r="I3073" s="1">
        <v>1</v>
      </c>
      <c r="J3073" s="1">
        <v>2</v>
      </c>
      <c r="K3073" s="1">
        <v>0</v>
      </c>
      <c r="L3073" s="1">
        <v>0</v>
      </c>
      <c r="M3073" s="13">
        <v>0</v>
      </c>
    </row>
    <row r="3074" spans="2:13" x14ac:dyDescent="0.2">
      <c r="D3074" s="104"/>
      <c r="E3074" s="5" t="s">
        <v>39</v>
      </c>
      <c r="F3074" s="6"/>
      <c r="G3074" s="7">
        <v>10</v>
      </c>
      <c r="H3074" s="8">
        <v>5</v>
      </c>
      <c r="I3074" s="1">
        <v>1</v>
      </c>
      <c r="J3074" s="1">
        <v>3</v>
      </c>
      <c r="K3074" s="1">
        <v>0</v>
      </c>
      <c r="L3074" s="1">
        <v>1</v>
      </c>
      <c r="M3074" s="13">
        <v>0</v>
      </c>
    </row>
    <row r="3075" spans="2:13" x14ac:dyDescent="0.2">
      <c r="D3075" s="104"/>
      <c r="E3075" s="5" t="s">
        <v>40</v>
      </c>
      <c r="F3075" s="6"/>
      <c r="G3075" s="7">
        <v>19</v>
      </c>
      <c r="H3075" s="8">
        <v>3</v>
      </c>
      <c r="I3075" s="1">
        <v>1</v>
      </c>
      <c r="J3075" s="1">
        <v>14</v>
      </c>
      <c r="K3075" s="1">
        <v>1</v>
      </c>
      <c r="L3075" s="1">
        <v>0</v>
      </c>
      <c r="M3075" s="13">
        <v>0</v>
      </c>
    </row>
    <row r="3076" spans="2:13" x14ac:dyDescent="0.2">
      <c r="D3076" s="104"/>
      <c r="E3076" s="5" t="s">
        <v>41</v>
      </c>
      <c r="F3076" s="6"/>
      <c r="G3076" s="7">
        <v>14</v>
      </c>
      <c r="H3076" s="8">
        <v>2</v>
      </c>
      <c r="I3076" s="1">
        <v>1</v>
      </c>
      <c r="J3076" s="1">
        <v>10</v>
      </c>
      <c r="K3076" s="1">
        <v>0</v>
      </c>
      <c r="L3076" s="1">
        <v>1</v>
      </c>
      <c r="M3076" s="13">
        <v>0</v>
      </c>
    </row>
    <row r="3077" spans="2:13" x14ac:dyDescent="0.2">
      <c r="D3077" s="104"/>
      <c r="E3077" s="5" t="s">
        <v>42</v>
      </c>
      <c r="F3077" s="6"/>
      <c r="G3077" s="7">
        <v>17</v>
      </c>
      <c r="H3077" s="8">
        <v>9</v>
      </c>
      <c r="I3077" s="1">
        <v>0</v>
      </c>
      <c r="J3077" s="1">
        <v>7</v>
      </c>
      <c r="K3077" s="1">
        <v>0</v>
      </c>
      <c r="L3077" s="1">
        <v>0</v>
      </c>
      <c r="M3077" s="13">
        <v>1</v>
      </c>
    </row>
    <row r="3078" spans="2:13" x14ac:dyDescent="0.2">
      <c r="D3078" s="104"/>
      <c r="E3078" s="5" t="s">
        <v>43</v>
      </c>
      <c r="F3078" s="6"/>
      <c r="G3078" s="7">
        <v>32</v>
      </c>
      <c r="H3078" s="8">
        <v>15</v>
      </c>
      <c r="I3078" s="1">
        <v>0</v>
      </c>
      <c r="J3078" s="1">
        <v>17</v>
      </c>
      <c r="K3078" s="1">
        <v>0</v>
      </c>
      <c r="L3078" s="1">
        <v>1</v>
      </c>
      <c r="M3078" s="13">
        <v>0</v>
      </c>
    </row>
    <row r="3079" spans="2:13" x14ac:dyDescent="0.2">
      <c r="D3079" s="104"/>
      <c r="E3079" s="5" t="s">
        <v>44</v>
      </c>
      <c r="F3079" s="6"/>
      <c r="G3079" s="7">
        <v>43</v>
      </c>
      <c r="H3079" s="8">
        <v>19</v>
      </c>
      <c r="I3079" s="1">
        <v>2</v>
      </c>
      <c r="J3079" s="1">
        <v>23</v>
      </c>
      <c r="K3079" s="1">
        <v>0</v>
      </c>
      <c r="L3079" s="1">
        <v>1</v>
      </c>
      <c r="M3079" s="13">
        <v>0</v>
      </c>
    </row>
    <row r="3080" spans="2:13" x14ac:dyDescent="0.2">
      <c r="D3080" s="104"/>
      <c r="E3080" s="5" t="s">
        <v>45</v>
      </c>
      <c r="F3080" s="6"/>
      <c r="G3080" s="7">
        <v>44</v>
      </c>
      <c r="H3080" s="8">
        <v>24</v>
      </c>
      <c r="I3080" s="1">
        <v>1</v>
      </c>
      <c r="J3080" s="1">
        <v>19</v>
      </c>
      <c r="K3080" s="1">
        <v>0</v>
      </c>
      <c r="L3080" s="1">
        <v>2</v>
      </c>
      <c r="M3080" s="13">
        <v>0</v>
      </c>
    </row>
    <row r="3081" spans="2:13" x14ac:dyDescent="0.2">
      <c r="D3081" s="104"/>
      <c r="E3081" s="5" t="s">
        <v>46</v>
      </c>
      <c r="F3081" s="6"/>
      <c r="G3081" s="7">
        <v>17</v>
      </c>
      <c r="H3081" s="8">
        <v>7</v>
      </c>
      <c r="I3081" s="1">
        <v>0</v>
      </c>
      <c r="J3081" s="1">
        <v>10</v>
      </c>
      <c r="K3081" s="1">
        <v>0</v>
      </c>
      <c r="L3081" s="1">
        <v>0</v>
      </c>
      <c r="M3081" s="13">
        <v>0</v>
      </c>
    </row>
    <row r="3082" spans="2:13" x14ac:dyDescent="0.2">
      <c r="D3082" s="104"/>
      <c r="E3082" s="5" t="s">
        <v>47</v>
      </c>
      <c r="F3082" s="6"/>
      <c r="G3082" s="7">
        <v>25</v>
      </c>
      <c r="H3082" s="8">
        <v>11</v>
      </c>
      <c r="I3082" s="1">
        <v>0</v>
      </c>
      <c r="J3082" s="1">
        <v>15</v>
      </c>
      <c r="K3082" s="1">
        <v>0</v>
      </c>
      <c r="L3082" s="1">
        <v>1</v>
      </c>
      <c r="M3082" s="13">
        <v>1</v>
      </c>
    </row>
    <row r="3083" spans="2:13" x14ac:dyDescent="0.2">
      <c r="D3083" s="104"/>
      <c r="E3083" s="5" t="s">
        <v>48</v>
      </c>
      <c r="F3083" s="6"/>
      <c r="G3083" s="7">
        <v>14</v>
      </c>
      <c r="H3083" s="8">
        <v>7</v>
      </c>
      <c r="I3083" s="1">
        <v>0</v>
      </c>
      <c r="J3083" s="1">
        <v>9</v>
      </c>
      <c r="K3083" s="1">
        <v>0</v>
      </c>
      <c r="L3083" s="1">
        <v>0</v>
      </c>
      <c r="M3083" s="13">
        <v>0</v>
      </c>
    </row>
    <row r="3084" spans="2:13" x14ac:dyDescent="0.2">
      <c r="D3084" s="105"/>
      <c r="E3084" s="55" t="s">
        <v>49</v>
      </c>
      <c r="F3084" s="58"/>
      <c r="G3084" s="53">
        <v>2</v>
      </c>
      <c r="H3084" s="66">
        <v>1</v>
      </c>
      <c r="I3084" s="26">
        <v>0</v>
      </c>
      <c r="J3084" s="26">
        <v>1</v>
      </c>
      <c r="K3084" s="26">
        <v>0</v>
      </c>
      <c r="L3084" s="26">
        <v>0</v>
      </c>
      <c r="M3084" s="70">
        <v>0</v>
      </c>
    </row>
    <row r="3086" spans="2:13" x14ac:dyDescent="0.2">
      <c r="B3086" s="47" t="str">
        <f xml:space="preserve"> HYPERLINK("#'目次'!B74", "[68]")</f>
        <v>[68]</v>
      </c>
      <c r="C3086" s="31" t="s">
        <v>651</v>
      </c>
    </row>
    <row r="3087" spans="2:13" x14ac:dyDescent="0.2">
      <c r="C3087" s="89" t="s">
        <v>647</v>
      </c>
    </row>
    <row r="3089" spans="3:17" x14ac:dyDescent="0.2">
      <c r="C3089" s="31" t="s">
        <v>13</v>
      </c>
    </row>
    <row r="3090" spans="3:17" ht="48" x14ac:dyDescent="0.2">
      <c r="D3090" s="99"/>
      <c r="E3090" s="100"/>
      <c r="F3090" s="100"/>
      <c r="G3090" s="41" t="s">
        <v>14</v>
      </c>
      <c r="H3090" s="42" t="s">
        <v>652</v>
      </c>
      <c r="I3090" s="16" t="s">
        <v>653</v>
      </c>
      <c r="J3090" s="16" t="s">
        <v>654</v>
      </c>
      <c r="K3090" s="16" t="s">
        <v>655</v>
      </c>
      <c r="L3090" s="16" t="s">
        <v>656</v>
      </c>
      <c r="M3090" s="16" t="s">
        <v>657</v>
      </c>
      <c r="N3090" s="16" t="s">
        <v>658</v>
      </c>
      <c r="O3090" s="16" t="s">
        <v>659</v>
      </c>
      <c r="P3090" s="16" t="s">
        <v>22</v>
      </c>
      <c r="Q3090" s="46" t="s">
        <v>24</v>
      </c>
    </row>
    <row r="3091" spans="3:17" x14ac:dyDescent="0.2">
      <c r="D3091" s="101"/>
      <c r="E3091" s="102"/>
      <c r="F3091" s="102"/>
      <c r="G3091" s="44"/>
      <c r="H3091" s="48"/>
      <c r="I3091" s="17"/>
      <c r="J3091" s="17"/>
      <c r="K3091" s="17"/>
      <c r="L3091" s="17"/>
      <c r="M3091" s="17"/>
      <c r="N3091" s="17"/>
      <c r="O3091" s="17"/>
      <c r="P3091" s="17"/>
      <c r="Q3091" s="43"/>
    </row>
    <row r="3092" spans="3:17" x14ac:dyDescent="0.2">
      <c r="D3092" s="52"/>
      <c r="E3092" s="59" t="s">
        <v>14</v>
      </c>
      <c r="F3092" s="54"/>
      <c r="G3092" s="45">
        <v>465</v>
      </c>
      <c r="H3092" s="20">
        <v>267</v>
      </c>
      <c r="I3092" s="20">
        <v>322</v>
      </c>
      <c r="J3092" s="20">
        <v>80</v>
      </c>
      <c r="K3092" s="20">
        <v>58</v>
      </c>
      <c r="L3092" s="20">
        <v>119</v>
      </c>
      <c r="M3092" s="20">
        <v>20</v>
      </c>
      <c r="N3092" s="20">
        <v>40</v>
      </c>
      <c r="O3092" s="20">
        <v>13</v>
      </c>
      <c r="P3092" s="20">
        <v>27</v>
      </c>
      <c r="Q3092" s="61">
        <v>2</v>
      </c>
    </row>
    <row r="3093" spans="3:17" x14ac:dyDescent="0.2">
      <c r="D3093" s="103" t="s">
        <v>25</v>
      </c>
      <c r="E3093" s="24" t="s">
        <v>26</v>
      </c>
      <c r="F3093" s="22"/>
      <c r="G3093" s="23">
        <v>106</v>
      </c>
      <c r="H3093" s="30">
        <v>67</v>
      </c>
      <c r="I3093" s="4">
        <v>81</v>
      </c>
      <c r="J3093" s="4">
        <v>19</v>
      </c>
      <c r="K3093" s="4">
        <v>15</v>
      </c>
      <c r="L3093" s="4">
        <v>32</v>
      </c>
      <c r="M3093" s="4">
        <v>1</v>
      </c>
      <c r="N3093" s="4">
        <v>7</v>
      </c>
      <c r="O3093" s="4">
        <v>3</v>
      </c>
      <c r="P3093" s="4">
        <v>5</v>
      </c>
      <c r="Q3093" s="34">
        <v>0</v>
      </c>
    </row>
    <row r="3094" spans="3:17" x14ac:dyDescent="0.2">
      <c r="D3094" s="104"/>
      <c r="E3094" s="5" t="s">
        <v>27</v>
      </c>
      <c r="F3094" s="6"/>
      <c r="G3094" s="7">
        <v>95</v>
      </c>
      <c r="H3094" s="8">
        <v>58</v>
      </c>
      <c r="I3094" s="1">
        <v>57</v>
      </c>
      <c r="J3094" s="1">
        <v>15</v>
      </c>
      <c r="K3094" s="1">
        <v>16</v>
      </c>
      <c r="L3094" s="1">
        <v>21</v>
      </c>
      <c r="M3094" s="1">
        <v>1</v>
      </c>
      <c r="N3094" s="1">
        <v>10</v>
      </c>
      <c r="O3094" s="1">
        <v>3</v>
      </c>
      <c r="P3094" s="1">
        <v>9</v>
      </c>
      <c r="Q3094" s="13">
        <v>1</v>
      </c>
    </row>
    <row r="3095" spans="3:17" x14ac:dyDescent="0.2">
      <c r="D3095" s="104"/>
      <c r="E3095" s="5" t="s">
        <v>28</v>
      </c>
      <c r="F3095" s="6"/>
      <c r="G3095" s="7">
        <v>69</v>
      </c>
      <c r="H3095" s="8">
        <v>32</v>
      </c>
      <c r="I3095" s="1">
        <v>49</v>
      </c>
      <c r="J3095" s="1">
        <v>14</v>
      </c>
      <c r="K3095" s="1">
        <v>7</v>
      </c>
      <c r="L3095" s="1">
        <v>18</v>
      </c>
      <c r="M3095" s="1">
        <v>6</v>
      </c>
      <c r="N3095" s="1">
        <v>7</v>
      </c>
      <c r="O3095" s="1">
        <v>1</v>
      </c>
      <c r="P3095" s="1">
        <v>5</v>
      </c>
      <c r="Q3095" s="13">
        <v>1</v>
      </c>
    </row>
    <row r="3096" spans="3:17" x14ac:dyDescent="0.2">
      <c r="D3096" s="104"/>
      <c r="E3096" s="5" t="s">
        <v>29</v>
      </c>
      <c r="F3096" s="6"/>
      <c r="G3096" s="7">
        <v>49</v>
      </c>
      <c r="H3096" s="8">
        <v>30</v>
      </c>
      <c r="I3096" s="1">
        <v>37</v>
      </c>
      <c r="J3096" s="1">
        <v>12</v>
      </c>
      <c r="K3096" s="1">
        <v>6</v>
      </c>
      <c r="L3096" s="1">
        <v>15</v>
      </c>
      <c r="M3096" s="1">
        <v>2</v>
      </c>
      <c r="N3096" s="1">
        <v>4</v>
      </c>
      <c r="O3096" s="1">
        <v>0</v>
      </c>
      <c r="P3096" s="1">
        <v>2</v>
      </c>
      <c r="Q3096" s="13">
        <v>0</v>
      </c>
    </row>
    <row r="3097" spans="3:17" x14ac:dyDescent="0.2">
      <c r="D3097" s="104"/>
      <c r="E3097" s="5" t="s">
        <v>30</v>
      </c>
      <c r="F3097" s="6"/>
      <c r="G3097" s="7">
        <v>42</v>
      </c>
      <c r="H3097" s="8">
        <v>24</v>
      </c>
      <c r="I3097" s="1">
        <v>28</v>
      </c>
      <c r="J3097" s="1">
        <v>5</v>
      </c>
      <c r="K3097" s="1">
        <v>6</v>
      </c>
      <c r="L3097" s="1">
        <v>10</v>
      </c>
      <c r="M3097" s="1">
        <v>5</v>
      </c>
      <c r="N3097" s="1">
        <v>4</v>
      </c>
      <c r="O3097" s="1">
        <v>1</v>
      </c>
      <c r="P3097" s="1">
        <v>2</v>
      </c>
      <c r="Q3097" s="13">
        <v>0</v>
      </c>
    </row>
    <row r="3098" spans="3:17" x14ac:dyDescent="0.2">
      <c r="D3098" s="104"/>
      <c r="E3098" s="5" t="s">
        <v>31</v>
      </c>
      <c r="F3098" s="6"/>
      <c r="G3098" s="7">
        <v>37</v>
      </c>
      <c r="H3098" s="8">
        <v>23</v>
      </c>
      <c r="I3098" s="1">
        <v>27</v>
      </c>
      <c r="J3098" s="1">
        <v>6</v>
      </c>
      <c r="K3098" s="1">
        <v>5</v>
      </c>
      <c r="L3098" s="1">
        <v>12</v>
      </c>
      <c r="M3098" s="1">
        <v>2</v>
      </c>
      <c r="N3098" s="1">
        <v>3</v>
      </c>
      <c r="O3098" s="1">
        <v>1</v>
      </c>
      <c r="P3098" s="1">
        <v>1</v>
      </c>
      <c r="Q3098" s="13">
        <v>0</v>
      </c>
    </row>
    <row r="3099" spans="3:17" x14ac:dyDescent="0.2">
      <c r="D3099" s="104"/>
      <c r="E3099" s="5" t="s">
        <v>32</v>
      </c>
      <c r="F3099" s="6"/>
      <c r="G3099" s="7">
        <v>23</v>
      </c>
      <c r="H3099" s="8">
        <v>13</v>
      </c>
      <c r="I3099" s="1">
        <v>14</v>
      </c>
      <c r="J3099" s="1">
        <v>3</v>
      </c>
      <c r="K3099" s="1">
        <v>1</v>
      </c>
      <c r="L3099" s="1">
        <v>4</v>
      </c>
      <c r="M3099" s="1">
        <v>1</v>
      </c>
      <c r="N3099" s="1">
        <v>2</v>
      </c>
      <c r="O3099" s="1">
        <v>1</v>
      </c>
      <c r="P3099" s="1">
        <v>1</v>
      </c>
      <c r="Q3099" s="13">
        <v>0</v>
      </c>
    </row>
    <row r="3100" spans="3:17" x14ac:dyDescent="0.2">
      <c r="D3100" s="104"/>
      <c r="E3100" s="5" t="s">
        <v>33</v>
      </c>
      <c r="F3100" s="6"/>
      <c r="G3100" s="7">
        <v>18</v>
      </c>
      <c r="H3100" s="8">
        <v>9</v>
      </c>
      <c r="I3100" s="1">
        <v>13</v>
      </c>
      <c r="J3100" s="1">
        <v>3</v>
      </c>
      <c r="K3100" s="1">
        <v>1</v>
      </c>
      <c r="L3100" s="1">
        <v>2</v>
      </c>
      <c r="M3100" s="1">
        <v>2</v>
      </c>
      <c r="N3100" s="1">
        <v>2</v>
      </c>
      <c r="O3100" s="1">
        <v>1</v>
      </c>
      <c r="P3100" s="1">
        <v>0</v>
      </c>
      <c r="Q3100" s="13">
        <v>0</v>
      </c>
    </row>
    <row r="3101" spans="3:17" x14ac:dyDescent="0.2">
      <c r="D3101" s="103" t="s">
        <v>34</v>
      </c>
      <c r="E3101" s="24" t="s">
        <v>35</v>
      </c>
      <c r="F3101" s="22"/>
      <c r="G3101" s="23">
        <v>2</v>
      </c>
      <c r="H3101" s="30">
        <v>2</v>
      </c>
      <c r="I3101" s="4">
        <v>2</v>
      </c>
      <c r="J3101" s="4">
        <v>0</v>
      </c>
      <c r="K3101" s="4">
        <v>0</v>
      </c>
      <c r="L3101" s="4">
        <v>0</v>
      </c>
      <c r="M3101" s="4">
        <v>0</v>
      </c>
      <c r="N3101" s="4">
        <v>0</v>
      </c>
      <c r="O3101" s="4">
        <v>0</v>
      </c>
      <c r="P3101" s="4">
        <v>0</v>
      </c>
      <c r="Q3101" s="34">
        <v>0</v>
      </c>
    </row>
    <row r="3102" spans="3:17" x14ac:dyDescent="0.2">
      <c r="D3102" s="104"/>
      <c r="E3102" s="5" t="s">
        <v>36</v>
      </c>
      <c r="F3102" s="6"/>
      <c r="G3102" s="7">
        <v>0</v>
      </c>
      <c r="H3102" s="8">
        <v>0</v>
      </c>
      <c r="I3102" s="1">
        <v>0</v>
      </c>
      <c r="J3102" s="1">
        <v>0</v>
      </c>
      <c r="K3102" s="1">
        <v>0</v>
      </c>
      <c r="L3102" s="1">
        <v>0</v>
      </c>
      <c r="M3102" s="1">
        <v>0</v>
      </c>
      <c r="N3102" s="1">
        <v>0</v>
      </c>
      <c r="O3102" s="1">
        <v>0</v>
      </c>
      <c r="P3102" s="1">
        <v>0</v>
      </c>
      <c r="Q3102" s="13">
        <v>0</v>
      </c>
    </row>
    <row r="3103" spans="3:17" x14ac:dyDescent="0.2">
      <c r="D3103" s="104"/>
      <c r="E3103" s="5" t="s">
        <v>37</v>
      </c>
      <c r="F3103" s="6"/>
      <c r="G3103" s="7">
        <v>4</v>
      </c>
      <c r="H3103" s="8">
        <v>1</v>
      </c>
      <c r="I3103" s="1">
        <v>3</v>
      </c>
      <c r="J3103" s="1">
        <v>1</v>
      </c>
      <c r="K3103" s="1">
        <v>1</v>
      </c>
      <c r="L3103" s="1">
        <v>0</v>
      </c>
      <c r="M3103" s="1">
        <v>1</v>
      </c>
      <c r="N3103" s="1">
        <v>0</v>
      </c>
      <c r="O3103" s="1">
        <v>0</v>
      </c>
      <c r="P3103" s="1">
        <v>1</v>
      </c>
      <c r="Q3103" s="13">
        <v>0</v>
      </c>
    </row>
    <row r="3104" spans="3:17" x14ac:dyDescent="0.2">
      <c r="D3104" s="104"/>
      <c r="E3104" s="5" t="s">
        <v>38</v>
      </c>
      <c r="F3104" s="6"/>
      <c r="G3104" s="7">
        <v>8</v>
      </c>
      <c r="H3104" s="8">
        <v>3</v>
      </c>
      <c r="I3104" s="1">
        <v>8</v>
      </c>
      <c r="J3104" s="1">
        <v>3</v>
      </c>
      <c r="K3104" s="1">
        <v>0</v>
      </c>
      <c r="L3104" s="1">
        <v>0</v>
      </c>
      <c r="M3104" s="1">
        <v>2</v>
      </c>
      <c r="N3104" s="1">
        <v>0</v>
      </c>
      <c r="O3104" s="1">
        <v>0</v>
      </c>
      <c r="P3104" s="1">
        <v>0</v>
      </c>
      <c r="Q3104" s="13">
        <v>0</v>
      </c>
    </row>
    <row r="3105" spans="4:17" x14ac:dyDescent="0.2">
      <c r="D3105" s="104"/>
      <c r="E3105" s="5" t="s">
        <v>39</v>
      </c>
      <c r="F3105" s="6"/>
      <c r="G3105" s="7">
        <v>13</v>
      </c>
      <c r="H3105" s="8">
        <v>5</v>
      </c>
      <c r="I3105" s="1">
        <v>8</v>
      </c>
      <c r="J3105" s="1">
        <v>2</v>
      </c>
      <c r="K3105" s="1">
        <v>0</v>
      </c>
      <c r="L3105" s="1">
        <v>2</v>
      </c>
      <c r="M3105" s="1">
        <v>0</v>
      </c>
      <c r="N3105" s="1">
        <v>2</v>
      </c>
      <c r="O3105" s="1">
        <v>1</v>
      </c>
      <c r="P3105" s="1">
        <v>0</v>
      </c>
      <c r="Q3105" s="13">
        <v>1</v>
      </c>
    </row>
    <row r="3106" spans="4:17" x14ac:dyDescent="0.2">
      <c r="D3106" s="104"/>
      <c r="E3106" s="5" t="s">
        <v>40</v>
      </c>
      <c r="F3106" s="6"/>
      <c r="G3106" s="7">
        <v>15</v>
      </c>
      <c r="H3106" s="8">
        <v>11</v>
      </c>
      <c r="I3106" s="1">
        <v>9</v>
      </c>
      <c r="J3106" s="1">
        <v>3</v>
      </c>
      <c r="K3106" s="1">
        <v>0</v>
      </c>
      <c r="L3106" s="1">
        <v>7</v>
      </c>
      <c r="M3106" s="1">
        <v>0</v>
      </c>
      <c r="N3106" s="1">
        <v>0</v>
      </c>
      <c r="O3106" s="1">
        <v>0</v>
      </c>
      <c r="P3106" s="1">
        <v>1</v>
      </c>
      <c r="Q3106" s="13">
        <v>0</v>
      </c>
    </row>
    <row r="3107" spans="4:17" x14ac:dyDescent="0.2">
      <c r="D3107" s="104"/>
      <c r="E3107" s="5" t="s">
        <v>41</v>
      </c>
      <c r="F3107" s="6"/>
      <c r="G3107" s="7">
        <v>11</v>
      </c>
      <c r="H3107" s="8">
        <v>5</v>
      </c>
      <c r="I3107" s="1">
        <v>4</v>
      </c>
      <c r="J3107" s="1">
        <v>2</v>
      </c>
      <c r="K3107" s="1">
        <v>1</v>
      </c>
      <c r="L3107" s="1">
        <v>0</v>
      </c>
      <c r="M3107" s="1">
        <v>0</v>
      </c>
      <c r="N3107" s="1">
        <v>2</v>
      </c>
      <c r="O3107" s="1">
        <v>1</v>
      </c>
      <c r="P3107" s="1">
        <v>1</v>
      </c>
      <c r="Q3107" s="13">
        <v>0</v>
      </c>
    </row>
    <row r="3108" spans="4:17" x14ac:dyDescent="0.2">
      <c r="D3108" s="104"/>
      <c r="E3108" s="5" t="s">
        <v>42</v>
      </c>
      <c r="F3108" s="6"/>
      <c r="G3108" s="7">
        <v>21</v>
      </c>
      <c r="H3108" s="8">
        <v>12</v>
      </c>
      <c r="I3108" s="1">
        <v>16</v>
      </c>
      <c r="J3108" s="1">
        <v>1</v>
      </c>
      <c r="K3108" s="1">
        <v>2</v>
      </c>
      <c r="L3108" s="1">
        <v>2</v>
      </c>
      <c r="M3108" s="1">
        <v>1</v>
      </c>
      <c r="N3108" s="1">
        <v>0</v>
      </c>
      <c r="O3108" s="1">
        <v>0</v>
      </c>
      <c r="P3108" s="1">
        <v>1</v>
      </c>
      <c r="Q3108" s="13">
        <v>0</v>
      </c>
    </row>
    <row r="3109" spans="4:17" x14ac:dyDescent="0.2">
      <c r="D3109" s="104"/>
      <c r="E3109" s="5" t="s">
        <v>43</v>
      </c>
      <c r="F3109" s="6"/>
      <c r="G3109" s="7">
        <v>27</v>
      </c>
      <c r="H3109" s="8">
        <v>17</v>
      </c>
      <c r="I3109" s="1">
        <v>19</v>
      </c>
      <c r="J3109" s="1">
        <v>5</v>
      </c>
      <c r="K3109" s="1">
        <v>5</v>
      </c>
      <c r="L3109" s="1">
        <v>7</v>
      </c>
      <c r="M3109" s="1">
        <v>2</v>
      </c>
      <c r="N3109" s="1">
        <v>5</v>
      </c>
      <c r="O3109" s="1">
        <v>1</v>
      </c>
      <c r="P3109" s="1">
        <v>1</v>
      </c>
      <c r="Q3109" s="13">
        <v>0</v>
      </c>
    </row>
    <row r="3110" spans="4:17" x14ac:dyDescent="0.2">
      <c r="D3110" s="104"/>
      <c r="E3110" s="5" t="s">
        <v>44</v>
      </c>
      <c r="F3110" s="6"/>
      <c r="G3110" s="7">
        <v>33</v>
      </c>
      <c r="H3110" s="8">
        <v>20</v>
      </c>
      <c r="I3110" s="1">
        <v>26</v>
      </c>
      <c r="J3110" s="1">
        <v>10</v>
      </c>
      <c r="K3110" s="1">
        <v>9</v>
      </c>
      <c r="L3110" s="1">
        <v>12</v>
      </c>
      <c r="M3110" s="1">
        <v>3</v>
      </c>
      <c r="N3110" s="1">
        <v>5</v>
      </c>
      <c r="O3110" s="1">
        <v>1</v>
      </c>
      <c r="P3110" s="1">
        <v>1</v>
      </c>
      <c r="Q3110" s="13">
        <v>0</v>
      </c>
    </row>
    <row r="3111" spans="4:17" x14ac:dyDescent="0.2">
      <c r="D3111" s="104"/>
      <c r="E3111" s="5" t="s">
        <v>45</v>
      </c>
      <c r="F3111" s="6"/>
      <c r="G3111" s="7">
        <v>28</v>
      </c>
      <c r="H3111" s="8">
        <v>16</v>
      </c>
      <c r="I3111" s="1">
        <v>16</v>
      </c>
      <c r="J3111" s="1">
        <v>4</v>
      </c>
      <c r="K3111" s="1">
        <v>4</v>
      </c>
      <c r="L3111" s="1">
        <v>8</v>
      </c>
      <c r="M3111" s="1">
        <v>4</v>
      </c>
      <c r="N3111" s="1">
        <v>0</v>
      </c>
      <c r="O3111" s="1">
        <v>1</v>
      </c>
      <c r="P3111" s="1">
        <v>3</v>
      </c>
      <c r="Q3111" s="13">
        <v>0</v>
      </c>
    </row>
    <row r="3112" spans="4:17" x14ac:dyDescent="0.2">
      <c r="D3112" s="104"/>
      <c r="E3112" s="5" t="s">
        <v>46</v>
      </c>
      <c r="F3112" s="6"/>
      <c r="G3112" s="7">
        <v>34</v>
      </c>
      <c r="H3112" s="8">
        <v>14</v>
      </c>
      <c r="I3112" s="1">
        <v>27</v>
      </c>
      <c r="J3112" s="1">
        <v>6</v>
      </c>
      <c r="K3112" s="1">
        <v>4</v>
      </c>
      <c r="L3112" s="1">
        <v>12</v>
      </c>
      <c r="M3112" s="1">
        <v>1</v>
      </c>
      <c r="N3112" s="1">
        <v>2</v>
      </c>
      <c r="O3112" s="1">
        <v>0</v>
      </c>
      <c r="P3112" s="1">
        <v>1</v>
      </c>
      <c r="Q3112" s="13">
        <v>0</v>
      </c>
    </row>
    <row r="3113" spans="4:17" x14ac:dyDescent="0.2">
      <c r="D3113" s="104"/>
      <c r="E3113" s="5" t="s">
        <v>47</v>
      </c>
      <c r="F3113" s="6"/>
      <c r="G3113" s="7">
        <v>23</v>
      </c>
      <c r="H3113" s="8">
        <v>11</v>
      </c>
      <c r="I3113" s="1">
        <v>15</v>
      </c>
      <c r="J3113" s="1">
        <v>3</v>
      </c>
      <c r="K3113" s="1">
        <v>2</v>
      </c>
      <c r="L3113" s="1">
        <v>9</v>
      </c>
      <c r="M3113" s="1">
        <v>2</v>
      </c>
      <c r="N3113" s="1">
        <v>2</v>
      </c>
      <c r="O3113" s="1">
        <v>1</v>
      </c>
      <c r="P3113" s="1">
        <v>1</v>
      </c>
      <c r="Q3113" s="13">
        <v>0</v>
      </c>
    </row>
    <row r="3114" spans="4:17" x14ac:dyDescent="0.2">
      <c r="D3114" s="104"/>
      <c r="E3114" s="5" t="s">
        <v>48</v>
      </c>
      <c r="F3114" s="6"/>
      <c r="G3114" s="7">
        <v>3</v>
      </c>
      <c r="H3114" s="8">
        <v>2</v>
      </c>
      <c r="I3114" s="1">
        <v>2</v>
      </c>
      <c r="J3114" s="1">
        <v>0</v>
      </c>
      <c r="K3114" s="1">
        <v>0</v>
      </c>
      <c r="L3114" s="1">
        <v>0</v>
      </c>
      <c r="M3114" s="1">
        <v>0</v>
      </c>
      <c r="N3114" s="1">
        <v>0</v>
      </c>
      <c r="O3114" s="1">
        <v>0</v>
      </c>
      <c r="P3114" s="1">
        <v>0</v>
      </c>
      <c r="Q3114" s="13">
        <v>0</v>
      </c>
    </row>
    <row r="3115" spans="4:17" x14ac:dyDescent="0.2">
      <c r="D3115" s="104"/>
      <c r="E3115" s="5" t="s">
        <v>49</v>
      </c>
      <c r="F3115" s="6"/>
      <c r="G3115" s="7">
        <v>0</v>
      </c>
      <c r="H3115" s="8">
        <v>0</v>
      </c>
      <c r="I3115" s="1">
        <v>0</v>
      </c>
      <c r="J3115" s="1">
        <v>0</v>
      </c>
      <c r="K3115" s="1">
        <v>0</v>
      </c>
      <c r="L3115" s="1">
        <v>0</v>
      </c>
      <c r="M3115" s="1">
        <v>0</v>
      </c>
      <c r="N3115" s="1">
        <v>0</v>
      </c>
      <c r="O3115" s="1">
        <v>0</v>
      </c>
      <c r="P3115" s="1">
        <v>0</v>
      </c>
      <c r="Q3115" s="13">
        <v>0</v>
      </c>
    </row>
    <row r="3116" spans="4:17" x14ac:dyDescent="0.2">
      <c r="D3116" s="103" t="s">
        <v>50</v>
      </c>
      <c r="E3116" s="24" t="s">
        <v>35</v>
      </c>
      <c r="F3116" s="22"/>
      <c r="G3116" s="23">
        <v>0</v>
      </c>
      <c r="H3116" s="30">
        <v>0</v>
      </c>
      <c r="I3116" s="4">
        <v>0</v>
      </c>
      <c r="J3116" s="4">
        <v>0</v>
      </c>
      <c r="K3116" s="4">
        <v>0</v>
      </c>
      <c r="L3116" s="4">
        <v>0</v>
      </c>
      <c r="M3116" s="4">
        <v>0</v>
      </c>
      <c r="N3116" s="4">
        <v>0</v>
      </c>
      <c r="O3116" s="4">
        <v>0</v>
      </c>
      <c r="P3116" s="4">
        <v>0</v>
      </c>
      <c r="Q3116" s="34">
        <v>0</v>
      </c>
    </row>
    <row r="3117" spans="4:17" x14ac:dyDescent="0.2">
      <c r="D3117" s="104"/>
      <c r="E3117" s="5" t="s">
        <v>36</v>
      </c>
      <c r="F3117" s="6"/>
      <c r="G3117" s="7">
        <v>1</v>
      </c>
      <c r="H3117" s="8">
        <v>0</v>
      </c>
      <c r="I3117" s="1">
        <v>0</v>
      </c>
      <c r="J3117" s="1">
        <v>0</v>
      </c>
      <c r="K3117" s="1">
        <v>0</v>
      </c>
      <c r="L3117" s="1">
        <v>0</v>
      </c>
      <c r="M3117" s="1">
        <v>0</v>
      </c>
      <c r="N3117" s="1">
        <v>0</v>
      </c>
      <c r="O3117" s="1">
        <v>1</v>
      </c>
      <c r="P3117" s="1">
        <v>0</v>
      </c>
      <c r="Q3117" s="13">
        <v>0</v>
      </c>
    </row>
    <row r="3118" spans="4:17" x14ac:dyDescent="0.2">
      <c r="D3118" s="104"/>
      <c r="E3118" s="5" t="s">
        <v>37</v>
      </c>
      <c r="F3118" s="6"/>
      <c r="G3118" s="7">
        <v>1</v>
      </c>
      <c r="H3118" s="8">
        <v>1</v>
      </c>
      <c r="I3118" s="1">
        <v>1</v>
      </c>
      <c r="J3118" s="1">
        <v>0</v>
      </c>
      <c r="K3118" s="1">
        <v>0</v>
      </c>
      <c r="L3118" s="1">
        <v>1</v>
      </c>
      <c r="M3118" s="1">
        <v>0</v>
      </c>
      <c r="N3118" s="1">
        <v>0</v>
      </c>
      <c r="O3118" s="1">
        <v>0</v>
      </c>
      <c r="P3118" s="1">
        <v>0</v>
      </c>
      <c r="Q3118" s="13">
        <v>0</v>
      </c>
    </row>
    <row r="3119" spans="4:17" x14ac:dyDescent="0.2">
      <c r="D3119" s="104"/>
      <c r="E3119" s="5" t="s">
        <v>38</v>
      </c>
      <c r="F3119" s="6"/>
      <c r="G3119" s="7">
        <v>4</v>
      </c>
      <c r="H3119" s="8">
        <v>0</v>
      </c>
      <c r="I3119" s="1">
        <v>3</v>
      </c>
      <c r="J3119" s="1">
        <v>2</v>
      </c>
      <c r="K3119" s="1">
        <v>0</v>
      </c>
      <c r="L3119" s="1">
        <v>1</v>
      </c>
      <c r="M3119" s="1">
        <v>0</v>
      </c>
      <c r="N3119" s="1">
        <v>0</v>
      </c>
      <c r="O3119" s="1">
        <v>0</v>
      </c>
      <c r="P3119" s="1">
        <v>0</v>
      </c>
      <c r="Q3119" s="13">
        <v>0</v>
      </c>
    </row>
    <row r="3120" spans="4:17" x14ac:dyDescent="0.2">
      <c r="D3120" s="104"/>
      <c r="E3120" s="5" t="s">
        <v>39</v>
      </c>
      <c r="F3120" s="6"/>
      <c r="G3120" s="7">
        <v>10</v>
      </c>
      <c r="H3120" s="8">
        <v>5</v>
      </c>
      <c r="I3120" s="1">
        <v>8</v>
      </c>
      <c r="J3120" s="1">
        <v>3</v>
      </c>
      <c r="K3120" s="1">
        <v>1</v>
      </c>
      <c r="L3120" s="1">
        <v>4</v>
      </c>
      <c r="M3120" s="1">
        <v>0</v>
      </c>
      <c r="N3120" s="1">
        <v>1</v>
      </c>
      <c r="O3120" s="1">
        <v>1</v>
      </c>
      <c r="P3120" s="1">
        <v>1</v>
      </c>
      <c r="Q3120" s="13">
        <v>0</v>
      </c>
    </row>
    <row r="3121" spans="2:18" x14ac:dyDescent="0.2">
      <c r="D3121" s="104"/>
      <c r="E3121" s="5" t="s">
        <v>40</v>
      </c>
      <c r="F3121" s="6"/>
      <c r="G3121" s="7">
        <v>19</v>
      </c>
      <c r="H3121" s="8">
        <v>14</v>
      </c>
      <c r="I3121" s="1">
        <v>13</v>
      </c>
      <c r="J3121" s="1">
        <v>4</v>
      </c>
      <c r="K3121" s="1">
        <v>3</v>
      </c>
      <c r="L3121" s="1">
        <v>6</v>
      </c>
      <c r="M3121" s="1">
        <v>0</v>
      </c>
      <c r="N3121" s="1">
        <v>1</v>
      </c>
      <c r="O3121" s="1">
        <v>1</v>
      </c>
      <c r="P3121" s="1">
        <v>1</v>
      </c>
      <c r="Q3121" s="13">
        <v>0</v>
      </c>
    </row>
    <row r="3122" spans="2:18" x14ac:dyDescent="0.2">
      <c r="D3122" s="104"/>
      <c r="E3122" s="5" t="s">
        <v>41</v>
      </c>
      <c r="F3122" s="6"/>
      <c r="G3122" s="7">
        <v>14</v>
      </c>
      <c r="H3122" s="8">
        <v>9</v>
      </c>
      <c r="I3122" s="1">
        <v>7</v>
      </c>
      <c r="J3122" s="1">
        <v>0</v>
      </c>
      <c r="K3122" s="1">
        <v>1</v>
      </c>
      <c r="L3122" s="1">
        <v>3</v>
      </c>
      <c r="M3122" s="1">
        <v>2</v>
      </c>
      <c r="N3122" s="1">
        <v>0</v>
      </c>
      <c r="O3122" s="1">
        <v>0</v>
      </c>
      <c r="P3122" s="1">
        <v>1</v>
      </c>
      <c r="Q3122" s="13">
        <v>0</v>
      </c>
    </row>
    <row r="3123" spans="2:18" x14ac:dyDescent="0.2">
      <c r="D3123" s="104"/>
      <c r="E3123" s="5" t="s">
        <v>42</v>
      </c>
      <c r="F3123" s="6"/>
      <c r="G3123" s="7">
        <v>17</v>
      </c>
      <c r="H3123" s="8">
        <v>10</v>
      </c>
      <c r="I3123" s="1">
        <v>15</v>
      </c>
      <c r="J3123" s="1">
        <v>3</v>
      </c>
      <c r="K3123" s="1">
        <v>3</v>
      </c>
      <c r="L3123" s="1">
        <v>2</v>
      </c>
      <c r="M3123" s="1">
        <v>0</v>
      </c>
      <c r="N3123" s="1">
        <v>2</v>
      </c>
      <c r="O3123" s="1">
        <v>0</v>
      </c>
      <c r="P3123" s="1">
        <v>1</v>
      </c>
      <c r="Q3123" s="13">
        <v>0</v>
      </c>
    </row>
    <row r="3124" spans="2:18" x14ac:dyDescent="0.2">
      <c r="D3124" s="104"/>
      <c r="E3124" s="5" t="s">
        <v>43</v>
      </c>
      <c r="F3124" s="6"/>
      <c r="G3124" s="7">
        <v>32</v>
      </c>
      <c r="H3124" s="8">
        <v>19</v>
      </c>
      <c r="I3124" s="1">
        <v>23</v>
      </c>
      <c r="J3124" s="1">
        <v>3</v>
      </c>
      <c r="K3124" s="1">
        <v>5</v>
      </c>
      <c r="L3124" s="1">
        <v>8</v>
      </c>
      <c r="M3124" s="1">
        <v>0</v>
      </c>
      <c r="N3124" s="1">
        <v>0</v>
      </c>
      <c r="O3124" s="1">
        <v>1</v>
      </c>
      <c r="P3124" s="1">
        <v>2</v>
      </c>
      <c r="Q3124" s="13">
        <v>0</v>
      </c>
    </row>
    <row r="3125" spans="2:18" x14ac:dyDescent="0.2">
      <c r="D3125" s="104"/>
      <c r="E3125" s="5" t="s">
        <v>44</v>
      </c>
      <c r="F3125" s="6"/>
      <c r="G3125" s="7">
        <v>43</v>
      </c>
      <c r="H3125" s="8">
        <v>29</v>
      </c>
      <c r="I3125" s="1">
        <v>31</v>
      </c>
      <c r="J3125" s="1">
        <v>9</v>
      </c>
      <c r="K3125" s="1">
        <v>7</v>
      </c>
      <c r="L3125" s="1">
        <v>6</v>
      </c>
      <c r="M3125" s="1">
        <v>0</v>
      </c>
      <c r="N3125" s="1">
        <v>9</v>
      </c>
      <c r="O3125" s="1">
        <v>0</v>
      </c>
      <c r="P3125" s="1">
        <v>0</v>
      </c>
      <c r="Q3125" s="13">
        <v>0</v>
      </c>
    </row>
    <row r="3126" spans="2:18" x14ac:dyDescent="0.2">
      <c r="D3126" s="104"/>
      <c r="E3126" s="5" t="s">
        <v>45</v>
      </c>
      <c r="F3126" s="6"/>
      <c r="G3126" s="7">
        <v>44</v>
      </c>
      <c r="H3126" s="8">
        <v>29</v>
      </c>
      <c r="I3126" s="1">
        <v>33</v>
      </c>
      <c r="J3126" s="1">
        <v>10</v>
      </c>
      <c r="K3126" s="1">
        <v>4</v>
      </c>
      <c r="L3126" s="1">
        <v>13</v>
      </c>
      <c r="M3126" s="1">
        <v>1</v>
      </c>
      <c r="N3126" s="1">
        <v>5</v>
      </c>
      <c r="O3126" s="1">
        <v>1</v>
      </c>
      <c r="P3126" s="1">
        <v>4</v>
      </c>
      <c r="Q3126" s="13">
        <v>0</v>
      </c>
    </row>
    <row r="3127" spans="2:18" x14ac:dyDescent="0.2">
      <c r="D3127" s="104"/>
      <c r="E3127" s="5" t="s">
        <v>46</v>
      </c>
      <c r="F3127" s="6"/>
      <c r="G3127" s="7">
        <v>17</v>
      </c>
      <c r="H3127" s="8">
        <v>10</v>
      </c>
      <c r="I3127" s="1">
        <v>11</v>
      </c>
      <c r="J3127" s="1">
        <v>2</v>
      </c>
      <c r="K3127" s="1">
        <v>1</v>
      </c>
      <c r="L3127" s="1">
        <v>2</v>
      </c>
      <c r="M3127" s="1">
        <v>0</v>
      </c>
      <c r="N3127" s="1">
        <v>0</v>
      </c>
      <c r="O3127" s="1">
        <v>1</v>
      </c>
      <c r="P3127" s="1">
        <v>1</v>
      </c>
      <c r="Q3127" s="13">
        <v>0</v>
      </c>
    </row>
    <row r="3128" spans="2:18" x14ac:dyDescent="0.2">
      <c r="D3128" s="104"/>
      <c r="E3128" s="5" t="s">
        <v>47</v>
      </c>
      <c r="F3128" s="6"/>
      <c r="G3128" s="7">
        <v>25</v>
      </c>
      <c r="H3128" s="8">
        <v>15</v>
      </c>
      <c r="I3128" s="1">
        <v>11</v>
      </c>
      <c r="J3128" s="1">
        <v>3</v>
      </c>
      <c r="K3128" s="1">
        <v>4</v>
      </c>
      <c r="L3128" s="1">
        <v>12</v>
      </c>
      <c r="M3128" s="1">
        <v>1</v>
      </c>
      <c r="N3128" s="1">
        <v>3</v>
      </c>
      <c r="O3128" s="1">
        <v>1</v>
      </c>
      <c r="P3128" s="1">
        <v>2</v>
      </c>
      <c r="Q3128" s="13">
        <v>1</v>
      </c>
    </row>
    <row r="3129" spans="2:18" x14ac:dyDescent="0.2">
      <c r="D3129" s="104"/>
      <c r="E3129" s="5" t="s">
        <v>48</v>
      </c>
      <c r="F3129" s="6"/>
      <c r="G3129" s="7">
        <v>14</v>
      </c>
      <c r="H3129" s="8">
        <v>7</v>
      </c>
      <c r="I3129" s="1">
        <v>9</v>
      </c>
      <c r="J3129" s="1">
        <v>1</v>
      </c>
      <c r="K3129" s="1">
        <v>0</v>
      </c>
      <c r="L3129" s="1">
        <v>2</v>
      </c>
      <c r="M3129" s="1">
        <v>0</v>
      </c>
      <c r="N3129" s="1">
        <v>1</v>
      </c>
      <c r="O3129" s="1">
        <v>0</v>
      </c>
      <c r="P3129" s="1">
        <v>3</v>
      </c>
      <c r="Q3129" s="13">
        <v>0</v>
      </c>
    </row>
    <row r="3130" spans="2:18" x14ac:dyDescent="0.2">
      <c r="D3130" s="105"/>
      <c r="E3130" s="55" t="s">
        <v>49</v>
      </c>
      <c r="F3130" s="58"/>
      <c r="G3130" s="53">
        <v>2</v>
      </c>
      <c r="H3130" s="66">
        <v>0</v>
      </c>
      <c r="I3130" s="26">
        <v>2</v>
      </c>
      <c r="J3130" s="26">
        <v>0</v>
      </c>
      <c r="K3130" s="26">
        <v>1</v>
      </c>
      <c r="L3130" s="26">
        <v>0</v>
      </c>
      <c r="M3130" s="26">
        <v>0</v>
      </c>
      <c r="N3130" s="26">
        <v>0</v>
      </c>
      <c r="O3130" s="26">
        <v>0</v>
      </c>
      <c r="P3130" s="26">
        <v>0</v>
      </c>
      <c r="Q3130" s="70">
        <v>0</v>
      </c>
    </row>
    <row r="3132" spans="2:18" x14ac:dyDescent="0.2">
      <c r="B3132" s="47" t="str">
        <f xml:space="preserve"> HYPERLINK("#'目次'!B75", "[69]")</f>
        <v>[69]</v>
      </c>
      <c r="C3132" s="31" t="s">
        <v>662</v>
      </c>
    </row>
    <row r="3133" spans="2:18" x14ac:dyDescent="0.2">
      <c r="C3133" s="89" t="s">
        <v>647</v>
      </c>
    </row>
    <row r="3135" spans="2:18" x14ac:dyDescent="0.2">
      <c r="C3135" s="31" t="s">
        <v>13</v>
      </c>
    </row>
    <row r="3136" spans="2:18" ht="36" x14ac:dyDescent="0.2">
      <c r="D3136" s="99"/>
      <c r="E3136" s="100"/>
      <c r="F3136" s="100"/>
      <c r="G3136" s="41" t="s">
        <v>14</v>
      </c>
      <c r="H3136" s="42" t="s">
        <v>663</v>
      </c>
      <c r="I3136" s="16" t="s">
        <v>610</v>
      </c>
      <c r="J3136" s="16" t="s">
        <v>611</v>
      </c>
      <c r="K3136" s="16" t="s">
        <v>664</v>
      </c>
      <c r="L3136" s="16" t="s">
        <v>524</v>
      </c>
      <c r="M3136" s="16" t="s">
        <v>665</v>
      </c>
      <c r="N3136" s="16" t="s">
        <v>666</v>
      </c>
      <c r="O3136" s="16" t="s">
        <v>525</v>
      </c>
      <c r="P3136" s="16" t="s">
        <v>22</v>
      </c>
      <c r="Q3136" s="16" t="s">
        <v>528</v>
      </c>
      <c r="R3136" s="46" t="s">
        <v>24</v>
      </c>
    </row>
    <row r="3137" spans="4:18" x14ac:dyDescent="0.2">
      <c r="D3137" s="101"/>
      <c r="E3137" s="102"/>
      <c r="F3137" s="102"/>
      <c r="G3137" s="44"/>
      <c r="H3137" s="48"/>
      <c r="I3137" s="17"/>
      <c r="J3137" s="17"/>
      <c r="K3137" s="17"/>
      <c r="L3137" s="17"/>
      <c r="M3137" s="17"/>
      <c r="N3137" s="17"/>
      <c r="O3137" s="17"/>
      <c r="P3137" s="17"/>
      <c r="Q3137" s="17"/>
      <c r="R3137" s="43"/>
    </row>
    <row r="3138" spans="4:18" x14ac:dyDescent="0.2">
      <c r="D3138" s="52"/>
      <c r="E3138" s="59" t="s">
        <v>14</v>
      </c>
      <c r="F3138" s="54"/>
      <c r="G3138" s="45">
        <v>465</v>
      </c>
      <c r="H3138" s="20">
        <v>176</v>
      </c>
      <c r="I3138" s="20">
        <v>52</v>
      </c>
      <c r="J3138" s="20">
        <v>13</v>
      </c>
      <c r="K3138" s="20">
        <v>44</v>
      </c>
      <c r="L3138" s="20">
        <v>41</v>
      </c>
      <c r="M3138" s="20">
        <v>18</v>
      </c>
      <c r="N3138" s="20">
        <v>41</v>
      </c>
      <c r="O3138" s="20">
        <v>37</v>
      </c>
      <c r="P3138" s="20">
        <v>5</v>
      </c>
      <c r="Q3138" s="20">
        <v>168</v>
      </c>
      <c r="R3138" s="61">
        <v>6</v>
      </c>
    </row>
    <row r="3139" spans="4:18" x14ac:dyDescent="0.2">
      <c r="D3139" s="103" t="s">
        <v>25</v>
      </c>
      <c r="E3139" s="24" t="s">
        <v>26</v>
      </c>
      <c r="F3139" s="22"/>
      <c r="G3139" s="23">
        <v>106</v>
      </c>
      <c r="H3139" s="30">
        <v>33</v>
      </c>
      <c r="I3139" s="4">
        <v>8</v>
      </c>
      <c r="J3139" s="4">
        <v>0</v>
      </c>
      <c r="K3139" s="4">
        <v>10</v>
      </c>
      <c r="L3139" s="4">
        <v>7</v>
      </c>
      <c r="M3139" s="4">
        <v>3</v>
      </c>
      <c r="N3139" s="4">
        <v>7</v>
      </c>
      <c r="O3139" s="4">
        <v>4</v>
      </c>
      <c r="P3139" s="4">
        <v>0</v>
      </c>
      <c r="Q3139" s="4">
        <v>49</v>
      </c>
      <c r="R3139" s="34">
        <v>3</v>
      </c>
    </row>
    <row r="3140" spans="4:18" x14ac:dyDescent="0.2">
      <c r="D3140" s="104"/>
      <c r="E3140" s="5" t="s">
        <v>27</v>
      </c>
      <c r="F3140" s="6"/>
      <c r="G3140" s="7">
        <v>95</v>
      </c>
      <c r="H3140" s="8">
        <v>33</v>
      </c>
      <c r="I3140" s="1">
        <v>11</v>
      </c>
      <c r="J3140" s="1">
        <v>5</v>
      </c>
      <c r="K3140" s="1">
        <v>4</v>
      </c>
      <c r="L3140" s="1">
        <v>8</v>
      </c>
      <c r="M3140" s="1">
        <v>3</v>
      </c>
      <c r="N3140" s="1">
        <v>4</v>
      </c>
      <c r="O3140" s="1">
        <v>11</v>
      </c>
      <c r="P3140" s="1">
        <v>1</v>
      </c>
      <c r="Q3140" s="1">
        <v>39</v>
      </c>
      <c r="R3140" s="13">
        <v>0</v>
      </c>
    </row>
    <row r="3141" spans="4:18" x14ac:dyDescent="0.2">
      <c r="D3141" s="104"/>
      <c r="E3141" s="5" t="s">
        <v>28</v>
      </c>
      <c r="F3141" s="6"/>
      <c r="G3141" s="7">
        <v>69</v>
      </c>
      <c r="H3141" s="8">
        <v>37</v>
      </c>
      <c r="I3141" s="1">
        <v>9</v>
      </c>
      <c r="J3141" s="1">
        <v>3</v>
      </c>
      <c r="K3141" s="1">
        <v>10</v>
      </c>
      <c r="L3141" s="1">
        <v>8</v>
      </c>
      <c r="M3141" s="1">
        <v>4</v>
      </c>
      <c r="N3141" s="1">
        <v>5</v>
      </c>
      <c r="O3141" s="1">
        <v>9</v>
      </c>
      <c r="P3141" s="1">
        <v>0</v>
      </c>
      <c r="Q3141" s="1">
        <v>15</v>
      </c>
      <c r="R3141" s="13">
        <v>2</v>
      </c>
    </row>
    <row r="3142" spans="4:18" x14ac:dyDescent="0.2">
      <c r="D3142" s="104"/>
      <c r="E3142" s="5" t="s">
        <v>29</v>
      </c>
      <c r="F3142" s="6"/>
      <c r="G3142" s="7">
        <v>49</v>
      </c>
      <c r="H3142" s="8">
        <v>23</v>
      </c>
      <c r="I3142" s="1">
        <v>7</v>
      </c>
      <c r="J3142" s="1">
        <v>2</v>
      </c>
      <c r="K3142" s="1">
        <v>6</v>
      </c>
      <c r="L3142" s="1">
        <v>3</v>
      </c>
      <c r="M3142" s="1">
        <v>3</v>
      </c>
      <c r="N3142" s="1">
        <v>7</v>
      </c>
      <c r="O3142" s="1">
        <v>5</v>
      </c>
      <c r="P3142" s="1">
        <v>2</v>
      </c>
      <c r="Q3142" s="1">
        <v>12</v>
      </c>
      <c r="R3142" s="13">
        <v>0</v>
      </c>
    </row>
    <row r="3143" spans="4:18" x14ac:dyDescent="0.2">
      <c r="D3143" s="104"/>
      <c r="E3143" s="5" t="s">
        <v>30</v>
      </c>
      <c r="F3143" s="6"/>
      <c r="G3143" s="7">
        <v>42</v>
      </c>
      <c r="H3143" s="8">
        <v>11</v>
      </c>
      <c r="I3143" s="1">
        <v>3</v>
      </c>
      <c r="J3143" s="1">
        <v>1</v>
      </c>
      <c r="K3143" s="1">
        <v>2</v>
      </c>
      <c r="L3143" s="1">
        <v>6</v>
      </c>
      <c r="M3143" s="1">
        <v>1</v>
      </c>
      <c r="N3143" s="1">
        <v>6</v>
      </c>
      <c r="O3143" s="1">
        <v>3</v>
      </c>
      <c r="P3143" s="1">
        <v>0</v>
      </c>
      <c r="Q3143" s="1">
        <v>20</v>
      </c>
      <c r="R3143" s="13">
        <v>1</v>
      </c>
    </row>
    <row r="3144" spans="4:18" x14ac:dyDescent="0.2">
      <c r="D3144" s="104"/>
      <c r="E3144" s="5" t="s">
        <v>31</v>
      </c>
      <c r="F3144" s="6"/>
      <c r="G3144" s="7">
        <v>37</v>
      </c>
      <c r="H3144" s="8">
        <v>18</v>
      </c>
      <c r="I3144" s="1">
        <v>7</v>
      </c>
      <c r="J3144" s="1">
        <v>1</v>
      </c>
      <c r="K3144" s="1">
        <v>5</v>
      </c>
      <c r="L3144" s="1">
        <v>4</v>
      </c>
      <c r="M3144" s="1">
        <v>2</v>
      </c>
      <c r="N3144" s="1">
        <v>4</v>
      </c>
      <c r="O3144" s="1">
        <v>3</v>
      </c>
      <c r="P3144" s="1">
        <v>0</v>
      </c>
      <c r="Q3144" s="1">
        <v>7</v>
      </c>
      <c r="R3144" s="13">
        <v>0</v>
      </c>
    </row>
    <row r="3145" spans="4:18" x14ac:dyDescent="0.2">
      <c r="D3145" s="104"/>
      <c r="E3145" s="5" t="s">
        <v>32</v>
      </c>
      <c r="F3145" s="6"/>
      <c r="G3145" s="7">
        <v>23</v>
      </c>
      <c r="H3145" s="8">
        <v>9</v>
      </c>
      <c r="I3145" s="1">
        <v>4</v>
      </c>
      <c r="J3145" s="1">
        <v>0</v>
      </c>
      <c r="K3145" s="1">
        <v>3</v>
      </c>
      <c r="L3145" s="1">
        <v>2</v>
      </c>
      <c r="M3145" s="1">
        <v>1</v>
      </c>
      <c r="N3145" s="1">
        <v>3</v>
      </c>
      <c r="O3145" s="1">
        <v>0</v>
      </c>
      <c r="P3145" s="1">
        <v>0</v>
      </c>
      <c r="Q3145" s="1">
        <v>7</v>
      </c>
      <c r="R3145" s="13">
        <v>0</v>
      </c>
    </row>
    <row r="3146" spans="4:18" x14ac:dyDescent="0.2">
      <c r="D3146" s="104"/>
      <c r="E3146" s="5" t="s">
        <v>33</v>
      </c>
      <c r="F3146" s="6"/>
      <c r="G3146" s="7">
        <v>18</v>
      </c>
      <c r="H3146" s="8">
        <v>4</v>
      </c>
      <c r="I3146" s="1">
        <v>0</v>
      </c>
      <c r="J3146" s="1">
        <v>1</v>
      </c>
      <c r="K3146" s="1">
        <v>2</v>
      </c>
      <c r="L3146" s="1">
        <v>0</v>
      </c>
      <c r="M3146" s="1">
        <v>0</v>
      </c>
      <c r="N3146" s="1">
        <v>2</v>
      </c>
      <c r="O3146" s="1">
        <v>1</v>
      </c>
      <c r="P3146" s="1">
        <v>2</v>
      </c>
      <c r="Q3146" s="1">
        <v>8</v>
      </c>
      <c r="R3146" s="13">
        <v>0</v>
      </c>
    </row>
    <row r="3147" spans="4:18" x14ac:dyDescent="0.2">
      <c r="D3147" s="103" t="s">
        <v>34</v>
      </c>
      <c r="E3147" s="24" t="s">
        <v>35</v>
      </c>
      <c r="F3147" s="22"/>
      <c r="G3147" s="23">
        <v>2</v>
      </c>
      <c r="H3147" s="30">
        <v>0</v>
      </c>
      <c r="I3147" s="4">
        <v>0</v>
      </c>
      <c r="J3147" s="4">
        <v>0</v>
      </c>
      <c r="K3147" s="4">
        <v>0</v>
      </c>
      <c r="L3147" s="4">
        <v>0</v>
      </c>
      <c r="M3147" s="4">
        <v>1</v>
      </c>
      <c r="N3147" s="4">
        <v>1</v>
      </c>
      <c r="O3147" s="4">
        <v>0</v>
      </c>
      <c r="P3147" s="4">
        <v>0</v>
      </c>
      <c r="Q3147" s="4">
        <v>0</v>
      </c>
      <c r="R3147" s="34">
        <v>0</v>
      </c>
    </row>
    <row r="3148" spans="4:18" x14ac:dyDescent="0.2">
      <c r="D3148" s="104"/>
      <c r="E3148" s="5" t="s">
        <v>36</v>
      </c>
      <c r="F3148" s="6"/>
      <c r="G3148" s="7">
        <v>0</v>
      </c>
      <c r="H3148" s="8">
        <v>0</v>
      </c>
      <c r="I3148" s="1">
        <v>0</v>
      </c>
      <c r="J3148" s="1">
        <v>0</v>
      </c>
      <c r="K3148" s="1">
        <v>0</v>
      </c>
      <c r="L3148" s="1">
        <v>0</v>
      </c>
      <c r="M3148" s="1">
        <v>0</v>
      </c>
      <c r="N3148" s="1">
        <v>0</v>
      </c>
      <c r="O3148" s="1">
        <v>0</v>
      </c>
      <c r="P3148" s="1">
        <v>0</v>
      </c>
      <c r="Q3148" s="1">
        <v>0</v>
      </c>
      <c r="R3148" s="13">
        <v>0</v>
      </c>
    </row>
    <row r="3149" spans="4:18" x14ac:dyDescent="0.2">
      <c r="D3149" s="104"/>
      <c r="E3149" s="5" t="s">
        <v>37</v>
      </c>
      <c r="F3149" s="6"/>
      <c r="G3149" s="7">
        <v>4</v>
      </c>
      <c r="H3149" s="8">
        <v>2</v>
      </c>
      <c r="I3149" s="1">
        <v>0</v>
      </c>
      <c r="J3149" s="1">
        <v>0</v>
      </c>
      <c r="K3149" s="1">
        <v>0</v>
      </c>
      <c r="L3149" s="1">
        <v>0</v>
      </c>
      <c r="M3149" s="1">
        <v>0</v>
      </c>
      <c r="N3149" s="1">
        <v>1</v>
      </c>
      <c r="O3149" s="1">
        <v>0</v>
      </c>
      <c r="P3149" s="1">
        <v>0</v>
      </c>
      <c r="Q3149" s="1">
        <v>2</v>
      </c>
      <c r="R3149" s="13">
        <v>0</v>
      </c>
    </row>
    <row r="3150" spans="4:18" x14ac:dyDescent="0.2">
      <c r="D3150" s="104"/>
      <c r="E3150" s="5" t="s">
        <v>38</v>
      </c>
      <c r="F3150" s="6"/>
      <c r="G3150" s="7">
        <v>8</v>
      </c>
      <c r="H3150" s="8">
        <v>2</v>
      </c>
      <c r="I3150" s="1">
        <v>1</v>
      </c>
      <c r="J3150" s="1">
        <v>0</v>
      </c>
      <c r="K3150" s="1">
        <v>0</v>
      </c>
      <c r="L3150" s="1">
        <v>1</v>
      </c>
      <c r="M3150" s="1">
        <v>0</v>
      </c>
      <c r="N3150" s="1">
        <v>2</v>
      </c>
      <c r="O3150" s="1">
        <v>0</v>
      </c>
      <c r="P3150" s="1">
        <v>0</v>
      </c>
      <c r="Q3150" s="1">
        <v>3</v>
      </c>
      <c r="R3150" s="13">
        <v>0</v>
      </c>
    </row>
    <row r="3151" spans="4:18" x14ac:dyDescent="0.2">
      <c r="D3151" s="104"/>
      <c r="E3151" s="5" t="s">
        <v>39</v>
      </c>
      <c r="F3151" s="6"/>
      <c r="G3151" s="7">
        <v>13</v>
      </c>
      <c r="H3151" s="8">
        <v>7</v>
      </c>
      <c r="I3151" s="1">
        <v>1</v>
      </c>
      <c r="J3151" s="1">
        <v>0</v>
      </c>
      <c r="K3151" s="1">
        <v>1</v>
      </c>
      <c r="L3151" s="1">
        <v>2</v>
      </c>
      <c r="M3151" s="1">
        <v>2</v>
      </c>
      <c r="N3151" s="1">
        <v>2</v>
      </c>
      <c r="O3151" s="1">
        <v>0</v>
      </c>
      <c r="P3151" s="1">
        <v>0</v>
      </c>
      <c r="Q3151" s="1">
        <v>1</v>
      </c>
      <c r="R3151" s="13">
        <v>1</v>
      </c>
    </row>
    <row r="3152" spans="4:18" x14ac:dyDescent="0.2">
      <c r="D3152" s="104"/>
      <c r="E3152" s="5" t="s">
        <v>40</v>
      </c>
      <c r="F3152" s="6"/>
      <c r="G3152" s="7">
        <v>15</v>
      </c>
      <c r="H3152" s="8">
        <v>8</v>
      </c>
      <c r="I3152" s="1">
        <v>4</v>
      </c>
      <c r="J3152" s="1">
        <v>0</v>
      </c>
      <c r="K3152" s="1">
        <v>1</v>
      </c>
      <c r="L3152" s="1">
        <v>3</v>
      </c>
      <c r="M3152" s="1">
        <v>0</v>
      </c>
      <c r="N3152" s="1">
        <v>1</v>
      </c>
      <c r="O3152" s="1">
        <v>0</v>
      </c>
      <c r="P3152" s="1">
        <v>2</v>
      </c>
      <c r="Q3152" s="1">
        <v>2</v>
      </c>
      <c r="R3152" s="13">
        <v>0</v>
      </c>
    </row>
    <row r="3153" spans="4:18" x14ac:dyDescent="0.2">
      <c r="D3153" s="104"/>
      <c r="E3153" s="5" t="s">
        <v>41</v>
      </c>
      <c r="F3153" s="6"/>
      <c r="G3153" s="7">
        <v>11</v>
      </c>
      <c r="H3153" s="8">
        <v>5</v>
      </c>
      <c r="I3153" s="1">
        <v>0</v>
      </c>
      <c r="J3153" s="1">
        <v>0</v>
      </c>
      <c r="K3153" s="1">
        <v>0</v>
      </c>
      <c r="L3153" s="1">
        <v>2</v>
      </c>
      <c r="M3153" s="1">
        <v>1</v>
      </c>
      <c r="N3153" s="1">
        <v>2</v>
      </c>
      <c r="O3153" s="1">
        <v>2</v>
      </c>
      <c r="P3153" s="1">
        <v>0</v>
      </c>
      <c r="Q3153" s="1">
        <v>4</v>
      </c>
      <c r="R3153" s="13">
        <v>0</v>
      </c>
    </row>
    <row r="3154" spans="4:18" x14ac:dyDescent="0.2">
      <c r="D3154" s="104"/>
      <c r="E3154" s="5" t="s">
        <v>42</v>
      </c>
      <c r="F3154" s="6"/>
      <c r="G3154" s="7">
        <v>21</v>
      </c>
      <c r="H3154" s="8">
        <v>14</v>
      </c>
      <c r="I3154" s="1">
        <v>1</v>
      </c>
      <c r="J3154" s="1">
        <v>0</v>
      </c>
      <c r="K3154" s="1">
        <v>0</v>
      </c>
      <c r="L3154" s="1">
        <v>2</v>
      </c>
      <c r="M3154" s="1">
        <v>1</v>
      </c>
      <c r="N3154" s="1">
        <v>1</v>
      </c>
      <c r="O3154" s="1">
        <v>2</v>
      </c>
      <c r="P3154" s="1">
        <v>0</v>
      </c>
      <c r="Q3154" s="1">
        <v>3</v>
      </c>
      <c r="R3154" s="13">
        <v>0</v>
      </c>
    </row>
    <row r="3155" spans="4:18" x14ac:dyDescent="0.2">
      <c r="D3155" s="104"/>
      <c r="E3155" s="5" t="s">
        <v>43</v>
      </c>
      <c r="F3155" s="6"/>
      <c r="G3155" s="7">
        <v>27</v>
      </c>
      <c r="H3155" s="8">
        <v>12</v>
      </c>
      <c r="I3155" s="1">
        <v>0</v>
      </c>
      <c r="J3155" s="1">
        <v>0</v>
      </c>
      <c r="K3155" s="1">
        <v>1</v>
      </c>
      <c r="L3155" s="1">
        <v>2</v>
      </c>
      <c r="M3155" s="1">
        <v>1</v>
      </c>
      <c r="N3155" s="1">
        <v>2</v>
      </c>
      <c r="O3155" s="1">
        <v>2</v>
      </c>
      <c r="P3155" s="1">
        <v>0</v>
      </c>
      <c r="Q3155" s="1">
        <v>13</v>
      </c>
      <c r="R3155" s="13">
        <v>0</v>
      </c>
    </row>
    <row r="3156" spans="4:18" x14ac:dyDescent="0.2">
      <c r="D3156" s="104"/>
      <c r="E3156" s="5" t="s">
        <v>44</v>
      </c>
      <c r="F3156" s="6"/>
      <c r="G3156" s="7">
        <v>33</v>
      </c>
      <c r="H3156" s="8">
        <v>12</v>
      </c>
      <c r="I3156" s="1">
        <v>5</v>
      </c>
      <c r="J3156" s="1">
        <v>0</v>
      </c>
      <c r="K3156" s="1">
        <v>5</v>
      </c>
      <c r="L3156" s="1">
        <v>4</v>
      </c>
      <c r="M3156" s="1">
        <v>1</v>
      </c>
      <c r="N3156" s="1">
        <v>4</v>
      </c>
      <c r="O3156" s="1">
        <v>3</v>
      </c>
      <c r="P3156" s="1">
        <v>1</v>
      </c>
      <c r="Q3156" s="1">
        <v>13</v>
      </c>
      <c r="R3156" s="13">
        <v>0</v>
      </c>
    </row>
    <row r="3157" spans="4:18" x14ac:dyDescent="0.2">
      <c r="D3157" s="104"/>
      <c r="E3157" s="5" t="s">
        <v>45</v>
      </c>
      <c r="F3157" s="6"/>
      <c r="G3157" s="7">
        <v>28</v>
      </c>
      <c r="H3157" s="8">
        <v>12</v>
      </c>
      <c r="I3157" s="1">
        <v>5</v>
      </c>
      <c r="J3157" s="1">
        <v>2</v>
      </c>
      <c r="K3157" s="1">
        <v>7</v>
      </c>
      <c r="L3157" s="1">
        <v>3</v>
      </c>
      <c r="M3157" s="1">
        <v>0</v>
      </c>
      <c r="N3157" s="1">
        <v>1</v>
      </c>
      <c r="O3157" s="1">
        <v>5</v>
      </c>
      <c r="P3157" s="1">
        <v>0</v>
      </c>
      <c r="Q3157" s="1">
        <v>5</v>
      </c>
      <c r="R3157" s="13">
        <v>1</v>
      </c>
    </row>
    <row r="3158" spans="4:18" x14ac:dyDescent="0.2">
      <c r="D3158" s="104"/>
      <c r="E3158" s="5" t="s">
        <v>46</v>
      </c>
      <c r="F3158" s="6"/>
      <c r="G3158" s="7">
        <v>34</v>
      </c>
      <c r="H3158" s="8">
        <v>11</v>
      </c>
      <c r="I3158" s="1">
        <v>7</v>
      </c>
      <c r="J3158" s="1">
        <v>3</v>
      </c>
      <c r="K3158" s="1">
        <v>5</v>
      </c>
      <c r="L3158" s="1">
        <v>2</v>
      </c>
      <c r="M3158" s="1">
        <v>4</v>
      </c>
      <c r="N3158" s="1">
        <v>4</v>
      </c>
      <c r="O3158" s="1">
        <v>1</v>
      </c>
      <c r="P3158" s="1">
        <v>0</v>
      </c>
      <c r="Q3158" s="1">
        <v>10</v>
      </c>
      <c r="R3158" s="13">
        <v>2</v>
      </c>
    </row>
    <row r="3159" spans="4:18" x14ac:dyDescent="0.2">
      <c r="D3159" s="104"/>
      <c r="E3159" s="5" t="s">
        <v>47</v>
      </c>
      <c r="F3159" s="6"/>
      <c r="G3159" s="7">
        <v>23</v>
      </c>
      <c r="H3159" s="8">
        <v>8</v>
      </c>
      <c r="I3159" s="1">
        <v>5</v>
      </c>
      <c r="J3159" s="1">
        <v>1</v>
      </c>
      <c r="K3159" s="1">
        <v>1</v>
      </c>
      <c r="L3159" s="1">
        <v>3</v>
      </c>
      <c r="M3159" s="1">
        <v>1</v>
      </c>
      <c r="N3159" s="1">
        <v>2</v>
      </c>
      <c r="O3159" s="1">
        <v>5</v>
      </c>
      <c r="P3159" s="1">
        <v>0</v>
      </c>
      <c r="Q3159" s="1">
        <v>9</v>
      </c>
      <c r="R3159" s="13">
        <v>0</v>
      </c>
    </row>
    <row r="3160" spans="4:18" x14ac:dyDescent="0.2">
      <c r="D3160" s="104"/>
      <c r="E3160" s="5" t="s">
        <v>48</v>
      </c>
      <c r="F3160" s="6"/>
      <c r="G3160" s="7">
        <v>3</v>
      </c>
      <c r="H3160" s="8">
        <v>2</v>
      </c>
      <c r="I3160" s="1">
        <v>0</v>
      </c>
      <c r="J3160" s="1">
        <v>0</v>
      </c>
      <c r="K3160" s="1">
        <v>0</v>
      </c>
      <c r="L3160" s="1">
        <v>0</v>
      </c>
      <c r="M3160" s="1">
        <v>0</v>
      </c>
      <c r="N3160" s="1">
        <v>0</v>
      </c>
      <c r="O3160" s="1">
        <v>0</v>
      </c>
      <c r="P3160" s="1">
        <v>0</v>
      </c>
      <c r="Q3160" s="1">
        <v>1</v>
      </c>
      <c r="R3160" s="13">
        <v>0</v>
      </c>
    </row>
    <row r="3161" spans="4:18" x14ac:dyDescent="0.2">
      <c r="D3161" s="104"/>
      <c r="E3161" s="5" t="s">
        <v>49</v>
      </c>
      <c r="F3161" s="6"/>
      <c r="G3161" s="7">
        <v>0</v>
      </c>
      <c r="H3161" s="8">
        <v>0</v>
      </c>
      <c r="I3161" s="1">
        <v>0</v>
      </c>
      <c r="J3161" s="1">
        <v>0</v>
      </c>
      <c r="K3161" s="1">
        <v>0</v>
      </c>
      <c r="L3161" s="1">
        <v>0</v>
      </c>
      <c r="M3161" s="1">
        <v>0</v>
      </c>
      <c r="N3161" s="1">
        <v>0</v>
      </c>
      <c r="O3161" s="1">
        <v>0</v>
      </c>
      <c r="P3161" s="1">
        <v>0</v>
      </c>
      <c r="Q3161" s="1">
        <v>0</v>
      </c>
      <c r="R3161" s="13">
        <v>0</v>
      </c>
    </row>
    <row r="3162" spans="4:18" x14ac:dyDescent="0.2">
      <c r="D3162" s="103" t="s">
        <v>50</v>
      </c>
      <c r="E3162" s="24" t="s">
        <v>35</v>
      </c>
      <c r="F3162" s="22"/>
      <c r="G3162" s="23">
        <v>0</v>
      </c>
      <c r="H3162" s="30">
        <v>0</v>
      </c>
      <c r="I3162" s="4">
        <v>0</v>
      </c>
      <c r="J3162" s="4">
        <v>0</v>
      </c>
      <c r="K3162" s="4">
        <v>0</v>
      </c>
      <c r="L3162" s="4">
        <v>0</v>
      </c>
      <c r="M3162" s="4">
        <v>0</v>
      </c>
      <c r="N3162" s="4">
        <v>0</v>
      </c>
      <c r="O3162" s="4">
        <v>0</v>
      </c>
      <c r="P3162" s="4">
        <v>0</v>
      </c>
      <c r="Q3162" s="4">
        <v>0</v>
      </c>
      <c r="R3162" s="34">
        <v>0</v>
      </c>
    </row>
    <row r="3163" spans="4:18" x14ac:dyDescent="0.2">
      <c r="D3163" s="104"/>
      <c r="E3163" s="5" t="s">
        <v>36</v>
      </c>
      <c r="F3163" s="6"/>
      <c r="G3163" s="7">
        <v>1</v>
      </c>
      <c r="H3163" s="8">
        <v>1</v>
      </c>
      <c r="I3163" s="1">
        <v>0</v>
      </c>
      <c r="J3163" s="1">
        <v>0</v>
      </c>
      <c r="K3163" s="1">
        <v>0</v>
      </c>
      <c r="L3163" s="1">
        <v>0</v>
      </c>
      <c r="M3163" s="1">
        <v>0</v>
      </c>
      <c r="N3163" s="1">
        <v>0</v>
      </c>
      <c r="O3163" s="1">
        <v>0</v>
      </c>
      <c r="P3163" s="1">
        <v>0</v>
      </c>
      <c r="Q3163" s="1">
        <v>0</v>
      </c>
      <c r="R3163" s="13">
        <v>0</v>
      </c>
    </row>
    <row r="3164" spans="4:18" x14ac:dyDescent="0.2">
      <c r="D3164" s="104"/>
      <c r="E3164" s="5" t="s">
        <v>37</v>
      </c>
      <c r="F3164" s="6"/>
      <c r="G3164" s="7">
        <v>1</v>
      </c>
      <c r="H3164" s="8">
        <v>0</v>
      </c>
      <c r="I3164" s="1">
        <v>0</v>
      </c>
      <c r="J3164" s="1">
        <v>0</v>
      </c>
      <c r="K3164" s="1">
        <v>0</v>
      </c>
      <c r="L3164" s="1">
        <v>0</v>
      </c>
      <c r="M3164" s="1">
        <v>0</v>
      </c>
      <c r="N3164" s="1">
        <v>0</v>
      </c>
      <c r="O3164" s="1">
        <v>0</v>
      </c>
      <c r="P3164" s="1">
        <v>0</v>
      </c>
      <c r="Q3164" s="1">
        <v>1</v>
      </c>
      <c r="R3164" s="13">
        <v>0</v>
      </c>
    </row>
    <row r="3165" spans="4:18" x14ac:dyDescent="0.2">
      <c r="D3165" s="104"/>
      <c r="E3165" s="5" t="s">
        <v>38</v>
      </c>
      <c r="F3165" s="6"/>
      <c r="G3165" s="7">
        <v>4</v>
      </c>
      <c r="H3165" s="8">
        <v>1</v>
      </c>
      <c r="I3165" s="1">
        <v>0</v>
      </c>
      <c r="J3165" s="1">
        <v>0</v>
      </c>
      <c r="K3165" s="1">
        <v>0</v>
      </c>
      <c r="L3165" s="1">
        <v>0</v>
      </c>
      <c r="M3165" s="1">
        <v>0</v>
      </c>
      <c r="N3165" s="1">
        <v>1</v>
      </c>
      <c r="O3165" s="1">
        <v>0</v>
      </c>
      <c r="P3165" s="1">
        <v>0</v>
      </c>
      <c r="Q3165" s="1">
        <v>2</v>
      </c>
      <c r="R3165" s="13">
        <v>0</v>
      </c>
    </row>
    <row r="3166" spans="4:18" x14ac:dyDescent="0.2">
      <c r="D3166" s="104"/>
      <c r="E3166" s="5" t="s">
        <v>39</v>
      </c>
      <c r="F3166" s="6"/>
      <c r="G3166" s="7">
        <v>10</v>
      </c>
      <c r="H3166" s="8">
        <v>3</v>
      </c>
      <c r="I3166" s="1">
        <v>1</v>
      </c>
      <c r="J3166" s="1">
        <v>0</v>
      </c>
      <c r="K3166" s="1">
        <v>0</v>
      </c>
      <c r="L3166" s="1">
        <v>1</v>
      </c>
      <c r="M3166" s="1">
        <v>0</v>
      </c>
      <c r="N3166" s="1">
        <v>1</v>
      </c>
      <c r="O3166" s="1">
        <v>0</v>
      </c>
      <c r="P3166" s="1">
        <v>0</v>
      </c>
      <c r="Q3166" s="1">
        <v>5</v>
      </c>
      <c r="R3166" s="13">
        <v>0</v>
      </c>
    </row>
    <row r="3167" spans="4:18" x14ac:dyDescent="0.2">
      <c r="D3167" s="104"/>
      <c r="E3167" s="5" t="s">
        <v>40</v>
      </c>
      <c r="F3167" s="6"/>
      <c r="G3167" s="7">
        <v>19</v>
      </c>
      <c r="H3167" s="8">
        <v>5</v>
      </c>
      <c r="I3167" s="1">
        <v>1</v>
      </c>
      <c r="J3167" s="1">
        <v>0</v>
      </c>
      <c r="K3167" s="1">
        <v>2</v>
      </c>
      <c r="L3167" s="1">
        <v>4</v>
      </c>
      <c r="M3167" s="1">
        <v>2</v>
      </c>
      <c r="N3167" s="1">
        <v>2</v>
      </c>
      <c r="O3167" s="1">
        <v>1</v>
      </c>
      <c r="P3167" s="1">
        <v>0</v>
      </c>
      <c r="Q3167" s="1">
        <v>10</v>
      </c>
      <c r="R3167" s="13">
        <v>0</v>
      </c>
    </row>
    <row r="3168" spans="4:18" x14ac:dyDescent="0.2">
      <c r="D3168" s="104"/>
      <c r="E3168" s="5" t="s">
        <v>41</v>
      </c>
      <c r="F3168" s="6"/>
      <c r="G3168" s="7">
        <v>14</v>
      </c>
      <c r="H3168" s="8">
        <v>2</v>
      </c>
      <c r="I3168" s="1">
        <v>1</v>
      </c>
      <c r="J3168" s="1">
        <v>0</v>
      </c>
      <c r="K3168" s="1">
        <v>1</v>
      </c>
      <c r="L3168" s="1">
        <v>2</v>
      </c>
      <c r="M3168" s="1">
        <v>0</v>
      </c>
      <c r="N3168" s="1">
        <v>1</v>
      </c>
      <c r="O3168" s="1">
        <v>1</v>
      </c>
      <c r="P3168" s="1">
        <v>0</v>
      </c>
      <c r="Q3168" s="1">
        <v>7</v>
      </c>
      <c r="R3168" s="13">
        <v>0</v>
      </c>
    </row>
    <row r="3169" spans="2:20" x14ac:dyDescent="0.2">
      <c r="D3169" s="104"/>
      <c r="E3169" s="5" t="s">
        <v>42</v>
      </c>
      <c r="F3169" s="6"/>
      <c r="G3169" s="7">
        <v>17</v>
      </c>
      <c r="H3169" s="8">
        <v>3</v>
      </c>
      <c r="I3169" s="1">
        <v>1</v>
      </c>
      <c r="J3169" s="1">
        <v>0</v>
      </c>
      <c r="K3169" s="1">
        <v>2</v>
      </c>
      <c r="L3169" s="1">
        <v>0</v>
      </c>
      <c r="M3169" s="1">
        <v>1</v>
      </c>
      <c r="N3169" s="1">
        <v>2</v>
      </c>
      <c r="O3169" s="1">
        <v>1</v>
      </c>
      <c r="P3169" s="1">
        <v>1</v>
      </c>
      <c r="Q3169" s="1">
        <v>9</v>
      </c>
      <c r="R3169" s="13">
        <v>0</v>
      </c>
    </row>
    <row r="3170" spans="2:20" x14ac:dyDescent="0.2">
      <c r="D3170" s="104"/>
      <c r="E3170" s="5" t="s">
        <v>43</v>
      </c>
      <c r="F3170" s="6"/>
      <c r="G3170" s="7">
        <v>32</v>
      </c>
      <c r="H3170" s="8">
        <v>12</v>
      </c>
      <c r="I3170" s="1">
        <v>4</v>
      </c>
      <c r="J3170" s="1">
        <v>1</v>
      </c>
      <c r="K3170" s="1">
        <v>5</v>
      </c>
      <c r="L3170" s="1">
        <v>1</v>
      </c>
      <c r="M3170" s="1">
        <v>0</v>
      </c>
      <c r="N3170" s="1">
        <v>2</v>
      </c>
      <c r="O3170" s="1">
        <v>4</v>
      </c>
      <c r="P3170" s="1">
        <v>0</v>
      </c>
      <c r="Q3170" s="1">
        <v>11</v>
      </c>
      <c r="R3170" s="13">
        <v>0</v>
      </c>
    </row>
    <row r="3171" spans="2:20" x14ac:dyDescent="0.2">
      <c r="D3171" s="104"/>
      <c r="E3171" s="5" t="s">
        <v>44</v>
      </c>
      <c r="F3171" s="6"/>
      <c r="G3171" s="7">
        <v>43</v>
      </c>
      <c r="H3171" s="8">
        <v>16</v>
      </c>
      <c r="I3171" s="1">
        <v>6</v>
      </c>
      <c r="J3171" s="1">
        <v>3</v>
      </c>
      <c r="K3171" s="1">
        <v>5</v>
      </c>
      <c r="L3171" s="1">
        <v>4</v>
      </c>
      <c r="M3171" s="1">
        <v>1</v>
      </c>
      <c r="N3171" s="1">
        <v>4</v>
      </c>
      <c r="O3171" s="1">
        <v>2</v>
      </c>
      <c r="P3171" s="1">
        <v>0</v>
      </c>
      <c r="Q3171" s="1">
        <v>16</v>
      </c>
      <c r="R3171" s="13">
        <v>0</v>
      </c>
    </row>
    <row r="3172" spans="2:20" x14ac:dyDescent="0.2">
      <c r="D3172" s="104"/>
      <c r="E3172" s="5" t="s">
        <v>45</v>
      </c>
      <c r="F3172" s="6"/>
      <c r="G3172" s="7">
        <v>44</v>
      </c>
      <c r="H3172" s="8">
        <v>16</v>
      </c>
      <c r="I3172" s="1">
        <v>2</v>
      </c>
      <c r="J3172" s="1">
        <v>1</v>
      </c>
      <c r="K3172" s="1">
        <v>3</v>
      </c>
      <c r="L3172" s="1">
        <v>0</v>
      </c>
      <c r="M3172" s="1">
        <v>2</v>
      </c>
      <c r="N3172" s="1">
        <v>3</v>
      </c>
      <c r="O3172" s="1">
        <v>4</v>
      </c>
      <c r="P3172" s="1">
        <v>1</v>
      </c>
      <c r="Q3172" s="1">
        <v>17</v>
      </c>
      <c r="R3172" s="13">
        <v>1</v>
      </c>
    </row>
    <row r="3173" spans="2:20" x14ac:dyDescent="0.2">
      <c r="D3173" s="104"/>
      <c r="E3173" s="5" t="s">
        <v>46</v>
      </c>
      <c r="F3173" s="6"/>
      <c r="G3173" s="7">
        <v>17</v>
      </c>
      <c r="H3173" s="8">
        <v>7</v>
      </c>
      <c r="I3173" s="1">
        <v>3</v>
      </c>
      <c r="J3173" s="1">
        <v>0</v>
      </c>
      <c r="K3173" s="1">
        <v>1</v>
      </c>
      <c r="L3173" s="1">
        <v>2</v>
      </c>
      <c r="M3173" s="1">
        <v>0</v>
      </c>
      <c r="N3173" s="1">
        <v>0</v>
      </c>
      <c r="O3173" s="1">
        <v>1</v>
      </c>
      <c r="P3173" s="1">
        <v>0</v>
      </c>
      <c r="Q3173" s="1">
        <v>6</v>
      </c>
      <c r="R3173" s="13">
        <v>0</v>
      </c>
    </row>
    <row r="3174" spans="2:20" x14ac:dyDescent="0.2">
      <c r="D3174" s="104"/>
      <c r="E3174" s="5" t="s">
        <v>47</v>
      </c>
      <c r="F3174" s="6"/>
      <c r="G3174" s="7">
        <v>25</v>
      </c>
      <c r="H3174" s="8">
        <v>9</v>
      </c>
      <c r="I3174" s="1">
        <v>3</v>
      </c>
      <c r="J3174" s="1">
        <v>1</v>
      </c>
      <c r="K3174" s="1">
        <v>2</v>
      </c>
      <c r="L3174" s="1">
        <v>3</v>
      </c>
      <c r="M3174" s="1">
        <v>0</v>
      </c>
      <c r="N3174" s="1">
        <v>0</v>
      </c>
      <c r="O3174" s="1">
        <v>1</v>
      </c>
      <c r="P3174" s="1">
        <v>0</v>
      </c>
      <c r="Q3174" s="1">
        <v>10</v>
      </c>
      <c r="R3174" s="13">
        <v>1</v>
      </c>
    </row>
    <row r="3175" spans="2:20" x14ac:dyDescent="0.2">
      <c r="D3175" s="104"/>
      <c r="E3175" s="5" t="s">
        <v>48</v>
      </c>
      <c r="F3175" s="6"/>
      <c r="G3175" s="7">
        <v>14</v>
      </c>
      <c r="H3175" s="8">
        <v>5</v>
      </c>
      <c r="I3175" s="1">
        <v>1</v>
      </c>
      <c r="J3175" s="1">
        <v>1</v>
      </c>
      <c r="K3175" s="1">
        <v>2</v>
      </c>
      <c r="L3175" s="1">
        <v>0</v>
      </c>
      <c r="M3175" s="1">
        <v>0</v>
      </c>
      <c r="N3175" s="1">
        <v>2</v>
      </c>
      <c r="O3175" s="1">
        <v>1</v>
      </c>
      <c r="P3175" s="1">
        <v>0</v>
      </c>
      <c r="Q3175" s="1">
        <v>8</v>
      </c>
      <c r="R3175" s="13">
        <v>0</v>
      </c>
    </row>
    <row r="3176" spans="2:20" x14ac:dyDescent="0.2">
      <c r="D3176" s="105"/>
      <c r="E3176" s="55" t="s">
        <v>49</v>
      </c>
      <c r="F3176" s="58"/>
      <c r="G3176" s="53">
        <v>2</v>
      </c>
      <c r="H3176" s="66">
        <v>1</v>
      </c>
      <c r="I3176" s="26">
        <v>0</v>
      </c>
      <c r="J3176" s="26">
        <v>0</v>
      </c>
      <c r="K3176" s="26">
        <v>0</v>
      </c>
      <c r="L3176" s="26">
        <v>0</v>
      </c>
      <c r="M3176" s="26">
        <v>0</v>
      </c>
      <c r="N3176" s="26">
        <v>0</v>
      </c>
      <c r="O3176" s="26">
        <v>1</v>
      </c>
      <c r="P3176" s="26">
        <v>0</v>
      </c>
      <c r="Q3176" s="26">
        <v>0</v>
      </c>
      <c r="R3176" s="70">
        <v>0</v>
      </c>
    </row>
    <row r="3178" spans="2:20" x14ac:dyDescent="0.2">
      <c r="B3178" s="47" t="str">
        <f xml:space="preserve"> HYPERLINK("#'目次'!B76", "[70]")</f>
        <v>[70]</v>
      </c>
      <c r="C3178" s="31" t="s">
        <v>669</v>
      </c>
    </row>
    <row r="3179" spans="2:20" x14ac:dyDescent="0.2">
      <c r="C3179" s="89" t="s">
        <v>670</v>
      </c>
    </row>
    <row r="3181" spans="2:20" x14ac:dyDescent="0.2">
      <c r="C3181" s="31" t="s">
        <v>13</v>
      </c>
    </row>
    <row r="3182" spans="2:20" ht="48" x14ac:dyDescent="0.2">
      <c r="D3182" s="99"/>
      <c r="E3182" s="100"/>
      <c r="F3182" s="100"/>
      <c r="G3182" s="41" t="s">
        <v>14</v>
      </c>
      <c r="H3182" s="42" t="s">
        <v>671</v>
      </c>
      <c r="I3182" s="16" t="s">
        <v>539</v>
      </c>
      <c r="J3182" s="16" t="s">
        <v>672</v>
      </c>
      <c r="K3182" s="16" t="s">
        <v>541</v>
      </c>
      <c r="L3182" s="16" t="s">
        <v>673</v>
      </c>
      <c r="M3182" s="16" t="s">
        <v>623</v>
      </c>
      <c r="N3182" s="16" t="s">
        <v>543</v>
      </c>
      <c r="O3182" s="16" t="s">
        <v>624</v>
      </c>
      <c r="P3182" s="16" t="s">
        <v>546</v>
      </c>
      <c r="Q3182" s="16" t="s">
        <v>186</v>
      </c>
      <c r="R3182" s="16" t="s">
        <v>22</v>
      </c>
      <c r="S3182" s="16" t="s">
        <v>674</v>
      </c>
      <c r="T3182" s="46" t="s">
        <v>24</v>
      </c>
    </row>
    <row r="3183" spans="2:20" x14ac:dyDescent="0.2">
      <c r="D3183" s="101"/>
      <c r="E3183" s="102"/>
      <c r="F3183" s="102"/>
      <c r="G3183" s="44"/>
      <c r="H3183" s="48"/>
      <c r="I3183" s="17"/>
      <c r="J3183" s="17"/>
      <c r="K3183" s="17"/>
      <c r="L3183" s="17"/>
      <c r="M3183" s="17"/>
      <c r="N3183" s="17"/>
      <c r="O3183" s="17"/>
      <c r="P3183" s="17"/>
      <c r="Q3183" s="17"/>
      <c r="R3183" s="17"/>
      <c r="S3183" s="17"/>
      <c r="T3183" s="43"/>
    </row>
    <row r="3184" spans="2:20" x14ac:dyDescent="0.2">
      <c r="D3184" s="52"/>
      <c r="E3184" s="59" t="s">
        <v>14</v>
      </c>
      <c r="F3184" s="54"/>
      <c r="G3184" s="45">
        <v>6526</v>
      </c>
      <c r="H3184" s="20">
        <v>319</v>
      </c>
      <c r="I3184" s="20">
        <v>449</v>
      </c>
      <c r="J3184" s="20">
        <v>312</v>
      </c>
      <c r="K3184" s="20">
        <v>452</v>
      </c>
      <c r="L3184" s="20">
        <v>785</v>
      </c>
      <c r="M3184" s="20">
        <v>270</v>
      </c>
      <c r="N3184" s="20">
        <v>1108</v>
      </c>
      <c r="O3184" s="20">
        <v>63</v>
      </c>
      <c r="P3184" s="20">
        <v>166</v>
      </c>
      <c r="Q3184" s="20">
        <v>511</v>
      </c>
      <c r="R3184" s="20">
        <v>95</v>
      </c>
      <c r="S3184" s="20">
        <v>4704</v>
      </c>
      <c r="T3184" s="61">
        <v>44</v>
      </c>
    </row>
    <row r="3185" spans="4:20" x14ac:dyDescent="0.2">
      <c r="D3185" s="103" t="s">
        <v>25</v>
      </c>
      <c r="E3185" s="24" t="s">
        <v>26</v>
      </c>
      <c r="F3185" s="22"/>
      <c r="G3185" s="23">
        <v>1674</v>
      </c>
      <c r="H3185" s="30">
        <v>33</v>
      </c>
      <c r="I3185" s="4">
        <v>119</v>
      </c>
      <c r="J3185" s="4">
        <v>80</v>
      </c>
      <c r="K3185" s="4">
        <v>100</v>
      </c>
      <c r="L3185" s="4">
        <v>193</v>
      </c>
      <c r="M3185" s="4">
        <v>51</v>
      </c>
      <c r="N3185" s="4">
        <v>240</v>
      </c>
      <c r="O3185" s="4">
        <v>15</v>
      </c>
      <c r="P3185" s="4">
        <v>33</v>
      </c>
      <c r="Q3185" s="4">
        <v>131</v>
      </c>
      <c r="R3185" s="4">
        <v>26</v>
      </c>
      <c r="S3185" s="4">
        <v>1289</v>
      </c>
      <c r="T3185" s="34">
        <v>7</v>
      </c>
    </row>
    <row r="3186" spans="4:20" x14ac:dyDescent="0.2">
      <c r="D3186" s="104"/>
      <c r="E3186" s="5" t="s">
        <v>27</v>
      </c>
      <c r="F3186" s="6"/>
      <c r="G3186" s="7">
        <v>1232</v>
      </c>
      <c r="H3186" s="8">
        <v>35</v>
      </c>
      <c r="I3186" s="1">
        <v>88</v>
      </c>
      <c r="J3186" s="1">
        <v>61</v>
      </c>
      <c r="K3186" s="1">
        <v>75</v>
      </c>
      <c r="L3186" s="1">
        <v>167</v>
      </c>
      <c r="M3186" s="1">
        <v>53</v>
      </c>
      <c r="N3186" s="1">
        <v>183</v>
      </c>
      <c r="O3186" s="1">
        <v>15</v>
      </c>
      <c r="P3186" s="1">
        <v>36</v>
      </c>
      <c r="Q3186" s="1">
        <v>109</v>
      </c>
      <c r="R3186" s="1">
        <v>19</v>
      </c>
      <c r="S3186" s="1">
        <v>930</v>
      </c>
      <c r="T3186" s="13">
        <v>9</v>
      </c>
    </row>
    <row r="3187" spans="4:20" x14ac:dyDescent="0.2">
      <c r="D3187" s="104"/>
      <c r="E3187" s="5" t="s">
        <v>28</v>
      </c>
      <c r="F3187" s="6"/>
      <c r="G3187" s="7">
        <v>1005</v>
      </c>
      <c r="H3187" s="8">
        <v>49</v>
      </c>
      <c r="I3187" s="1">
        <v>73</v>
      </c>
      <c r="J3187" s="1">
        <v>44</v>
      </c>
      <c r="K3187" s="1">
        <v>72</v>
      </c>
      <c r="L3187" s="1">
        <v>134</v>
      </c>
      <c r="M3187" s="1">
        <v>49</v>
      </c>
      <c r="N3187" s="1">
        <v>183</v>
      </c>
      <c r="O3187" s="1">
        <v>10</v>
      </c>
      <c r="P3187" s="1">
        <v>32</v>
      </c>
      <c r="Q3187" s="1">
        <v>84</v>
      </c>
      <c r="R3187" s="1">
        <v>13</v>
      </c>
      <c r="S3187" s="1">
        <v>724</v>
      </c>
      <c r="T3187" s="13">
        <v>8</v>
      </c>
    </row>
    <row r="3188" spans="4:20" x14ac:dyDescent="0.2">
      <c r="D3188" s="104"/>
      <c r="E3188" s="5" t="s">
        <v>29</v>
      </c>
      <c r="F3188" s="6"/>
      <c r="G3188" s="7">
        <v>683</v>
      </c>
      <c r="H3188" s="8">
        <v>47</v>
      </c>
      <c r="I3188" s="1">
        <v>49</v>
      </c>
      <c r="J3188" s="1">
        <v>38</v>
      </c>
      <c r="K3188" s="1">
        <v>49</v>
      </c>
      <c r="L3188" s="1">
        <v>91</v>
      </c>
      <c r="M3188" s="1">
        <v>39</v>
      </c>
      <c r="N3188" s="1">
        <v>147</v>
      </c>
      <c r="O3188" s="1">
        <v>5</v>
      </c>
      <c r="P3188" s="1">
        <v>23</v>
      </c>
      <c r="Q3188" s="1">
        <v>54</v>
      </c>
      <c r="R3188" s="1">
        <v>9</v>
      </c>
      <c r="S3188" s="1">
        <v>452</v>
      </c>
      <c r="T3188" s="13">
        <v>5</v>
      </c>
    </row>
    <row r="3189" spans="4:20" x14ac:dyDescent="0.2">
      <c r="D3189" s="104"/>
      <c r="E3189" s="5" t="s">
        <v>30</v>
      </c>
      <c r="F3189" s="6"/>
      <c r="G3189" s="7">
        <v>576</v>
      </c>
      <c r="H3189" s="8">
        <v>44</v>
      </c>
      <c r="I3189" s="1">
        <v>45</v>
      </c>
      <c r="J3189" s="1">
        <v>30</v>
      </c>
      <c r="K3189" s="1">
        <v>53</v>
      </c>
      <c r="L3189" s="1">
        <v>79</v>
      </c>
      <c r="M3189" s="1">
        <v>33</v>
      </c>
      <c r="N3189" s="1">
        <v>118</v>
      </c>
      <c r="O3189" s="1">
        <v>9</v>
      </c>
      <c r="P3189" s="1">
        <v>12</v>
      </c>
      <c r="Q3189" s="1">
        <v>50</v>
      </c>
      <c r="R3189" s="1">
        <v>6</v>
      </c>
      <c r="S3189" s="1">
        <v>383</v>
      </c>
      <c r="T3189" s="13">
        <v>3</v>
      </c>
    </row>
    <row r="3190" spans="4:20" x14ac:dyDescent="0.2">
      <c r="D3190" s="104"/>
      <c r="E3190" s="5" t="s">
        <v>31</v>
      </c>
      <c r="F3190" s="6"/>
      <c r="G3190" s="7">
        <v>519</v>
      </c>
      <c r="H3190" s="8">
        <v>48</v>
      </c>
      <c r="I3190" s="1">
        <v>31</v>
      </c>
      <c r="J3190" s="1">
        <v>35</v>
      </c>
      <c r="K3190" s="1">
        <v>54</v>
      </c>
      <c r="L3190" s="1">
        <v>66</v>
      </c>
      <c r="M3190" s="1">
        <v>24</v>
      </c>
      <c r="N3190" s="1">
        <v>120</v>
      </c>
      <c r="O3190" s="1">
        <v>2</v>
      </c>
      <c r="P3190" s="1">
        <v>12</v>
      </c>
      <c r="Q3190" s="1">
        <v>29</v>
      </c>
      <c r="R3190" s="1">
        <v>6</v>
      </c>
      <c r="S3190" s="1">
        <v>329</v>
      </c>
      <c r="T3190" s="13">
        <v>3</v>
      </c>
    </row>
    <row r="3191" spans="4:20" x14ac:dyDescent="0.2">
      <c r="D3191" s="104"/>
      <c r="E3191" s="5" t="s">
        <v>32</v>
      </c>
      <c r="F3191" s="6"/>
      <c r="G3191" s="7">
        <v>260</v>
      </c>
      <c r="H3191" s="8">
        <v>31</v>
      </c>
      <c r="I3191" s="1">
        <v>21</v>
      </c>
      <c r="J3191" s="1">
        <v>15</v>
      </c>
      <c r="K3191" s="1">
        <v>26</v>
      </c>
      <c r="L3191" s="1">
        <v>25</v>
      </c>
      <c r="M3191" s="1">
        <v>9</v>
      </c>
      <c r="N3191" s="1">
        <v>53</v>
      </c>
      <c r="O3191" s="1">
        <v>2</v>
      </c>
      <c r="P3191" s="1">
        <v>4</v>
      </c>
      <c r="Q3191" s="1">
        <v>20</v>
      </c>
      <c r="R3191" s="1">
        <v>6</v>
      </c>
      <c r="S3191" s="1">
        <v>151</v>
      </c>
      <c r="T3191" s="13">
        <v>1</v>
      </c>
    </row>
    <row r="3192" spans="4:20" x14ac:dyDescent="0.2">
      <c r="D3192" s="104"/>
      <c r="E3192" s="5" t="s">
        <v>33</v>
      </c>
      <c r="F3192" s="6"/>
      <c r="G3192" s="7">
        <v>86</v>
      </c>
      <c r="H3192" s="8">
        <v>17</v>
      </c>
      <c r="I3192" s="1">
        <v>6</v>
      </c>
      <c r="J3192" s="1">
        <v>4</v>
      </c>
      <c r="K3192" s="1">
        <v>9</v>
      </c>
      <c r="L3192" s="1">
        <v>8</v>
      </c>
      <c r="M3192" s="1">
        <v>1</v>
      </c>
      <c r="N3192" s="1">
        <v>18</v>
      </c>
      <c r="O3192" s="1">
        <v>2</v>
      </c>
      <c r="P3192" s="1">
        <v>1</v>
      </c>
      <c r="Q3192" s="1">
        <v>4</v>
      </c>
      <c r="R3192" s="1">
        <v>1</v>
      </c>
      <c r="S3192" s="1">
        <v>49</v>
      </c>
      <c r="T3192" s="13">
        <v>1</v>
      </c>
    </row>
    <row r="3193" spans="4:20" x14ac:dyDescent="0.2">
      <c r="D3193" s="103" t="s">
        <v>34</v>
      </c>
      <c r="E3193" s="24" t="s">
        <v>35</v>
      </c>
      <c r="F3193" s="22"/>
      <c r="G3193" s="23">
        <v>204</v>
      </c>
      <c r="H3193" s="30">
        <v>7</v>
      </c>
      <c r="I3193" s="4">
        <v>4</v>
      </c>
      <c r="J3193" s="4">
        <v>5</v>
      </c>
      <c r="K3193" s="4">
        <v>10</v>
      </c>
      <c r="L3193" s="4">
        <v>31</v>
      </c>
      <c r="M3193" s="4">
        <v>7</v>
      </c>
      <c r="N3193" s="4">
        <v>41</v>
      </c>
      <c r="O3193" s="4">
        <v>2</v>
      </c>
      <c r="P3193" s="4">
        <v>3</v>
      </c>
      <c r="Q3193" s="4">
        <v>9</v>
      </c>
      <c r="R3193" s="4">
        <v>8</v>
      </c>
      <c r="S3193" s="4">
        <v>156</v>
      </c>
      <c r="T3193" s="34">
        <v>0</v>
      </c>
    </row>
    <row r="3194" spans="4:20" x14ac:dyDescent="0.2">
      <c r="D3194" s="104"/>
      <c r="E3194" s="5" t="s">
        <v>36</v>
      </c>
      <c r="F3194" s="6"/>
      <c r="G3194" s="7">
        <v>218</v>
      </c>
      <c r="H3194" s="8">
        <v>15</v>
      </c>
      <c r="I3194" s="1">
        <v>13</v>
      </c>
      <c r="J3194" s="1">
        <v>5</v>
      </c>
      <c r="K3194" s="1">
        <v>23</v>
      </c>
      <c r="L3194" s="1">
        <v>26</v>
      </c>
      <c r="M3194" s="1">
        <v>10</v>
      </c>
      <c r="N3194" s="1">
        <v>43</v>
      </c>
      <c r="O3194" s="1">
        <v>1</v>
      </c>
      <c r="P3194" s="1">
        <v>6</v>
      </c>
      <c r="Q3194" s="1">
        <v>21</v>
      </c>
      <c r="R3194" s="1">
        <v>2</v>
      </c>
      <c r="S3194" s="1">
        <v>149</v>
      </c>
      <c r="T3194" s="13">
        <v>1</v>
      </c>
    </row>
    <row r="3195" spans="4:20" x14ac:dyDescent="0.2">
      <c r="D3195" s="104"/>
      <c r="E3195" s="5" t="s">
        <v>37</v>
      </c>
      <c r="F3195" s="6"/>
      <c r="G3195" s="7">
        <v>214</v>
      </c>
      <c r="H3195" s="8">
        <v>16</v>
      </c>
      <c r="I3195" s="1">
        <v>13</v>
      </c>
      <c r="J3195" s="1">
        <v>9</v>
      </c>
      <c r="K3195" s="1">
        <v>12</v>
      </c>
      <c r="L3195" s="1">
        <v>29</v>
      </c>
      <c r="M3195" s="1">
        <v>12</v>
      </c>
      <c r="N3195" s="1">
        <v>38</v>
      </c>
      <c r="O3195" s="1">
        <v>0</v>
      </c>
      <c r="P3195" s="1">
        <v>3</v>
      </c>
      <c r="Q3195" s="1">
        <v>11</v>
      </c>
      <c r="R3195" s="1">
        <v>2</v>
      </c>
      <c r="S3195" s="1">
        <v>152</v>
      </c>
      <c r="T3195" s="13">
        <v>1</v>
      </c>
    </row>
    <row r="3196" spans="4:20" x14ac:dyDescent="0.2">
      <c r="D3196" s="104"/>
      <c r="E3196" s="5" t="s">
        <v>38</v>
      </c>
      <c r="F3196" s="6"/>
      <c r="G3196" s="7">
        <v>305</v>
      </c>
      <c r="H3196" s="8">
        <v>26</v>
      </c>
      <c r="I3196" s="1">
        <v>11</v>
      </c>
      <c r="J3196" s="1">
        <v>17</v>
      </c>
      <c r="K3196" s="1">
        <v>23</v>
      </c>
      <c r="L3196" s="1">
        <v>28</v>
      </c>
      <c r="M3196" s="1">
        <v>9</v>
      </c>
      <c r="N3196" s="1">
        <v>58</v>
      </c>
      <c r="O3196" s="1">
        <v>4</v>
      </c>
      <c r="P3196" s="1">
        <v>8</v>
      </c>
      <c r="Q3196" s="1">
        <v>23</v>
      </c>
      <c r="R3196" s="1">
        <v>4</v>
      </c>
      <c r="S3196" s="1">
        <v>212</v>
      </c>
      <c r="T3196" s="13">
        <v>0</v>
      </c>
    </row>
    <row r="3197" spans="4:20" x14ac:dyDescent="0.2">
      <c r="D3197" s="104"/>
      <c r="E3197" s="5" t="s">
        <v>39</v>
      </c>
      <c r="F3197" s="6"/>
      <c r="G3197" s="7">
        <v>292</v>
      </c>
      <c r="H3197" s="8">
        <v>25</v>
      </c>
      <c r="I3197" s="1">
        <v>24</v>
      </c>
      <c r="J3197" s="1">
        <v>16</v>
      </c>
      <c r="K3197" s="1">
        <v>25</v>
      </c>
      <c r="L3197" s="1">
        <v>36</v>
      </c>
      <c r="M3197" s="1">
        <v>15</v>
      </c>
      <c r="N3197" s="1">
        <v>62</v>
      </c>
      <c r="O3197" s="1">
        <v>1</v>
      </c>
      <c r="P3197" s="1">
        <v>6</v>
      </c>
      <c r="Q3197" s="1">
        <v>28</v>
      </c>
      <c r="R3197" s="1">
        <v>9</v>
      </c>
      <c r="S3197" s="1">
        <v>187</v>
      </c>
      <c r="T3197" s="13">
        <v>1</v>
      </c>
    </row>
    <row r="3198" spans="4:20" x14ac:dyDescent="0.2">
      <c r="D3198" s="104"/>
      <c r="E3198" s="5" t="s">
        <v>40</v>
      </c>
      <c r="F3198" s="6"/>
      <c r="G3198" s="7">
        <v>307</v>
      </c>
      <c r="H3198" s="8">
        <v>15</v>
      </c>
      <c r="I3198" s="1">
        <v>20</v>
      </c>
      <c r="J3198" s="1">
        <v>15</v>
      </c>
      <c r="K3198" s="1">
        <v>39</v>
      </c>
      <c r="L3198" s="1">
        <v>39</v>
      </c>
      <c r="M3198" s="1">
        <v>19</v>
      </c>
      <c r="N3198" s="1">
        <v>69</v>
      </c>
      <c r="O3198" s="1">
        <v>5</v>
      </c>
      <c r="P3198" s="1">
        <v>8</v>
      </c>
      <c r="Q3198" s="1">
        <v>25</v>
      </c>
      <c r="R3198" s="1">
        <v>3</v>
      </c>
      <c r="S3198" s="1">
        <v>208</v>
      </c>
      <c r="T3198" s="13">
        <v>2</v>
      </c>
    </row>
    <row r="3199" spans="4:20" x14ac:dyDescent="0.2">
      <c r="D3199" s="104"/>
      <c r="E3199" s="5" t="s">
        <v>41</v>
      </c>
      <c r="F3199" s="6"/>
      <c r="G3199" s="7">
        <v>249</v>
      </c>
      <c r="H3199" s="8">
        <v>18</v>
      </c>
      <c r="I3199" s="1">
        <v>21</v>
      </c>
      <c r="J3199" s="1">
        <v>14</v>
      </c>
      <c r="K3199" s="1">
        <v>26</v>
      </c>
      <c r="L3199" s="1">
        <v>43</v>
      </c>
      <c r="M3199" s="1">
        <v>12</v>
      </c>
      <c r="N3199" s="1">
        <v>54</v>
      </c>
      <c r="O3199" s="1">
        <v>5</v>
      </c>
      <c r="P3199" s="1">
        <v>8</v>
      </c>
      <c r="Q3199" s="1">
        <v>22</v>
      </c>
      <c r="R3199" s="1">
        <v>2</v>
      </c>
      <c r="S3199" s="1">
        <v>150</v>
      </c>
      <c r="T3199" s="13">
        <v>0</v>
      </c>
    </row>
    <row r="3200" spans="4:20" x14ac:dyDescent="0.2">
      <c r="D3200" s="104"/>
      <c r="E3200" s="5" t="s">
        <v>42</v>
      </c>
      <c r="F3200" s="6"/>
      <c r="G3200" s="7">
        <v>235</v>
      </c>
      <c r="H3200" s="8">
        <v>21</v>
      </c>
      <c r="I3200" s="1">
        <v>21</v>
      </c>
      <c r="J3200" s="1">
        <v>12</v>
      </c>
      <c r="K3200" s="1">
        <v>20</v>
      </c>
      <c r="L3200" s="1">
        <v>29</v>
      </c>
      <c r="M3200" s="1">
        <v>10</v>
      </c>
      <c r="N3200" s="1">
        <v>35</v>
      </c>
      <c r="O3200" s="1">
        <v>5</v>
      </c>
      <c r="P3200" s="1">
        <v>9</v>
      </c>
      <c r="Q3200" s="1">
        <v>22</v>
      </c>
      <c r="R3200" s="1">
        <v>4</v>
      </c>
      <c r="S3200" s="1">
        <v>161</v>
      </c>
      <c r="T3200" s="13">
        <v>1</v>
      </c>
    </row>
    <row r="3201" spans="4:20" x14ac:dyDescent="0.2">
      <c r="D3201" s="104"/>
      <c r="E3201" s="5" t="s">
        <v>43</v>
      </c>
      <c r="F3201" s="6"/>
      <c r="G3201" s="7">
        <v>231</v>
      </c>
      <c r="H3201" s="8">
        <v>22</v>
      </c>
      <c r="I3201" s="1">
        <v>18</v>
      </c>
      <c r="J3201" s="1">
        <v>15</v>
      </c>
      <c r="K3201" s="1">
        <v>23</v>
      </c>
      <c r="L3201" s="1">
        <v>45</v>
      </c>
      <c r="M3201" s="1">
        <v>11</v>
      </c>
      <c r="N3201" s="1">
        <v>44</v>
      </c>
      <c r="O3201" s="1">
        <v>5</v>
      </c>
      <c r="P3201" s="1">
        <v>9</v>
      </c>
      <c r="Q3201" s="1">
        <v>19</v>
      </c>
      <c r="R3201" s="1">
        <v>1</v>
      </c>
      <c r="S3201" s="1">
        <v>141</v>
      </c>
      <c r="T3201" s="13">
        <v>3</v>
      </c>
    </row>
    <row r="3202" spans="4:20" x14ac:dyDescent="0.2">
      <c r="D3202" s="104"/>
      <c r="E3202" s="5" t="s">
        <v>44</v>
      </c>
      <c r="F3202" s="6"/>
      <c r="G3202" s="7">
        <v>302</v>
      </c>
      <c r="H3202" s="8">
        <v>30</v>
      </c>
      <c r="I3202" s="1">
        <v>30</v>
      </c>
      <c r="J3202" s="1">
        <v>23</v>
      </c>
      <c r="K3202" s="1">
        <v>21</v>
      </c>
      <c r="L3202" s="1">
        <v>42</v>
      </c>
      <c r="M3202" s="1">
        <v>13</v>
      </c>
      <c r="N3202" s="1">
        <v>55</v>
      </c>
      <c r="O3202" s="1">
        <v>4</v>
      </c>
      <c r="P3202" s="1">
        <v>10</v>
      </c>
      <c r="Q3202" s="1">
        <v>31</v>
      </c>
      <c r="R3202" s="1">
        <v>2</v>
      </c>
      <c r="S3202" s="1">
        <v>191</v>
      </c>
      <c r="T3202" s="13">
        <v>2</v>
      </c>
    </row>
    <row r="3203" spans="4:20" x14ac:dyDescent="0.2">
      <c r="D3203" s="104"/>
      <c r="E3203" s="5" t="s">
        <v>45</v>
      </c>
      <c r="F3203" s="6"/>
      <c r="G3203" s="7">
        <v>231</v>
      </c>
      <c r="H3203" s="8">
        <v>16</v>
      </c>
      <c r="I3203" s="1">
        <v>16</v>
      </c>
      <c r="J3203" s="1">
        <v>5</v>
      </c>
      <c r="K3203" s="1">
        <v>8</v>
      </c>
      <c r="L3203" s="1">
        <v>28</v>
      </c>
      <c r="M3203" s="1">
        <v>5</v>
      </c>
      <c r="N3203" s="1">
        <v>44</v>
      </c>
      <c r="O3203" s="1">
        <v>0</v>
      </c>
      <c r="P3203" s="1">
        <v>5</v>
      </c>
      <c r="Q3203" s="1">
        <v>13</v>
      </c>
      <c r="R3203" s="1">
        <v>0</v>
      </c>
      <c r="S3203" s="1">
        <v>167</v>
      </c>
      <c r="T3203" s="13">
        <v>2</v>
      </c>
    </row>
    <row r="3204" spans="4:20" x14ac:dyDescent="0.2">
      <c r="D3204" s="104"/>
      <c r="E3204" s="5" t="s">
        <v>46</v>
      </c>
      <c r="F3204" s="6"/>
      <c r="G3204" s="7">
        <v>135</v>
      </c>
      <c r="H3204" s="8">
        <v>7</v>
      </c>
      <c r="I3204" s="1">
        <v>8</v>
      </c>
      <c r="J3204" s="1">
        <v>7</v>
      </c>
      <c r="K3204" s="1">
        <v>4</v>
      </c>
      <c r="L3204" s="1">
        <v>22</v>
      </c>
      <c r="M3204" s="1">
        <v>4</v>
      </c>
      <c r="N3204" s="1">
        <v>13</v>
      </c>
      <c r="O3204" s="1">
        <v>2</v>
      </c>
      <c r="P3204" s="1">
        <v>10</v>
      </c>
      <c r="Q3204" s="1">
        <v>15</v>
      </c>
      <c r="R3204" s="1">
        <v>2</v>
      </c>
      <c r="S3204" s="1">
        <v>97</v>
      </c>
      <c r="T3204" s="13">
        <v>3</v>
      </c>
    </row>
    <row r="3205" spans="4:20" x14ac:dyDescent="0.2">
      <c r="D3205" s="104"/>
      <c r="E3205" s="5" t="s">
        <v>47</v>
      </c>
      <c r="F3205" s="6"/>
      <c r="G3205" s="7">
        <v>135</v>
      </c>
      <c r="H3205" s="8">
        <v>7</v>
      </c>
      <c r="I3205" s="1">
        <v>13</v>
      </c>
      <c r="J3205" s="1">
        <v>5</v>
      </c>
      <c r="K3205" s="1">
        <v>5</v>
      </c>
      <c r="L3205" s="1">
        <v>19</v>
      </c>
      <c r="M3205" s="1">
        <v>5</v>
      </c>
      <c r="N3205" s="1">
        <v>16</v>
      </c>
      <c r="O3205" s="1">
        <v>2</v>
      </c>
      <c r="P3205" s="1">
        <v>8</v>
      </c>
      <c r="Q3205" s="1">
        <v>13</v>
      </c>
      <c r="R3205" s="1">
        <v>2</v>
      </c>
      <c r="S3205" s="1">
        <v>96</v>
      </c>
      <c r="T3205" s="13">
        <v>3</v>
      </c>
    </row>
    <row r="3206" spans="4:20" x14ac:dyDescent="0.2">
      <c r="D3206" s="104"/>
      <c r="E3206" s="5" t="s">
        <v>48</v>
      </c>
      <c r="F3206" s="6"/>
      <c r="G3206" s="7">
        <v>58</v>
      </c>
      <c r="H3206" s="8">
        <v>3</v>
      </c>
      <c r="I3206" s="1">
        <v>2</v>
      </c>
      <c r="J3206" s="1">
        <v>0</v>
      </c>
      <c r="K3206" s="1">
        <v>1</v>
      </c>
      <c r="L3206" s="1">
        <v>3</v>
      </c>
      <c r="M3206" s="1">
        <v>0</v>
      </c>
      <c r="N3206" s="1">
        <v>4</v>
      </c>
      <c r="O3206" s="1">
        <v>0</v>
      </c>
      <c r="P3206" s="1">
        <v>0</v>
      </c>
      <c r="Q3206" s="1">
        <v>1</v>
      </c>
      <c r="R3206" s="1">
        <v>1</v>
      </c>
      <c r="S3206" s="1">
        <v>50</v>
      </c>
      <c r="T3206" s="13">
        <v>0</v>
      </c>
    </row>
    <row r="3207" spans="4:20" x14ac:dyDescent="0.2">
      <c r="D3207" s="104"/>
      <c r="E3207" s="5" t="s">
        <v>49</v>
      </c>
      <c r="F3207" s="6"/>
      <c r="G3207" s="7">
        <v>13</v>
      </c>
      <c r="H3207" s="8">
        <v>0</v>
      </c>
      <c r="I3207" s="1">
        <v>0</v>
      </c>
      <c r="J3207" s="1">
        <v>0</v>
      </c>
      <c r="K3207" s="1">
        <v>0</v>
      </c>
      <c r="L3207" s="1">
        <v>0</v>
      </c>
      <c r="M3207" s="1">
        <v>0</v>
      </c>
      <c r="N3207" s="1">
        <v>0</v>
      </c>
      <c r="O3207" s="1">
        <v>0</v>
      </c>
      <c r="P3207" s="1">
        <v>0</v>
      </c>
      <c r="Q3207" s="1">
        <v>0</v>
      </c>
      <c r="R3207" s="1">
        <v>1</v>
      </c>
      <c r="S3207" s="1">
        <v>13</v>
      </c>
      <c r="T3207" s="13">
        <v>0</v>
      </c>
    </row>
    <row r="3208" spans="4:20" x14ac:dyDescent="0.2">
      <c r="D3208" s="103" t="s">
        <v>50</v>
      </c>
      <c r="E3208" s="24" t="s">
        <v>35</v>
      </c>
      <c r="F3208" s="22"/>
      <c r="G3208" s="23">
        <v>174</v>
      </c>
      <c r="H3208" s="30">
        <v>1</v>
      </c>
      <c r="I3208" s="4">
        <v>9</v>
      </c>
      <c r="J3208" s="4">
        <v>8</v>
      </c>
      <c r="K3208" s="4">
        <v>12</v>
      </c>
      <c r="L3208" s="4">
        <v>22</v>
      </c>
      <c r="M3208" s="4">
        <v>15</v>
      </c>
      <c r="N3208" s="4">
        <v>37</v>
      </c>
      <c r="O3208" s="4">
        <v>3</v>
      </c>
      <c r="P3208" s="4">
        <v>1</v>
      </c>
      <c r="Q3208" s="4">
        <v>13</v>
      </c>
      <c r="R3208" s="4">
        <v>3</v>
      </c>
      <c r="S3208" s="4">
        <v>139</v>
      </c>
      <c r="T3208" s="34">
        <v>1</v>
      </c>
    </row>
    <row r="3209" spans="4:20" x14ac:dyDescent="0.2">
      <c r="D3209" s="104"/>
      <c r="E3209" s="5" t="s">
        <v>36</v>
      </c>
      <c r="F3209" s="6"/>
      <c r="G3209" s="7">
        <v>232</v>
      </c>
      <c r="H3209" s="8">
        <v>12</v>
      </c>
      <c r="I3209" s="1">
        <v>14</v>
      </c>
      <c r="J3209" s="1">
        <v>4</v>
      </c>
      <c r="K3209" s="1">
        <v>17</v>
      </c>
      <c r="L3209" s="1">
        <v>19</v>
      </c>
      <c r="M3209" s="1">
        <v>13</v>
      </c>
      <c r="N3209" s="1">
        <v>46</v>
      </c>
      <c r="O3209" s="1">
        <v>0</v>
      </c>
      <c r="P3209" s="1">
        <v>1</v>
      </c>
      <c r="Q3209" s="1">
        <v>14</v>
      </c>
      <c r="R3209" s="1">
        <v>3</v>
      </c>
      <c r="S3209" s="1">
        <v>174</v>
      </c>
      <c r="T3209" s="13">
        <v>0</v>
      </c>
    </row>
    <row r="3210" spans="4:20" x14ac:dyDescent="0.2">
      <c r="D3210" s="104"/>
      <c r="E3210" s="5" t="s">
        <v>37</v>
      </c>
      <c r="F3210" s="6"/>
      <c r="G3210" s="7">
        <v>198</v>
      </c>
      <c r="H3210" s="8">
        <v>5</v>
      </c>
      <c r="I3210" s="1">
        <v>13</v>
      </c>
      <c r="J3210" s="1">
        <v>7</v>
      </c>
      <c r="K3210" s="1">
        <v>18</v>
      </c>
      <c r="L3210" s="1">
        <v>13</v>
      </c>
      <c r="M3210" s="1">
        <v>14</v>
      </c>
      <c r="N3210" s="1">
        <v>42</v>
      </c>
      <c r="O3210" s="1">
        <v>3</v>
      </c>
      <c r="P3210" s="1">
        <v>8</v>
      </c>
      <c r="Q3210" s="1">
        <v>21</v>
      </c>
      <c r="R3210" s="1">
        <v>2</v>
      </c>
      <c r="S3210" s="1">
        <v>143</v>
      </c>
      <c r="T3210" s="13">
        <v>1</v>
      </c>
    </row>
    <row r="3211" spans="4:20" x14ac:dyDescent="0.2">
      <c r="D3211" s="104"/>
      <c r="E3211" s="5" t="s">
        <v>38</v>
      </c>
      <c r="F3211" s="6"/>
      <c r="G3211" s="7">
        <v>315</v>
      </c>
      <c r="H3211" s="8">
        <v>17</v>
      </c>
      <c r="I3211" s="1">
        <v>24</v>
      </c>
      <c r="J3211" s="1">
        <v>17</v>
      </c>
      <c r="K3211" s="1">
        <v>25</v>
      </c>
      <c r="L3211" s="1">
        <v>27</v>
      </c>
      <c r="M3211" s="1">
        <v>17</v>
      </c>
      <c r="N3211" s="1">
        <v>56</v>
      </c>
      <c r="O3211" s="1">
        <v>2</v>
      </c>
      <c r="P3211" s="1">
        <v>4</v>
      </c>
      <c r="Q3211" s="1">
        <v>21</v>
      </c>
      <c r="R3211" s="1">
        <v>6</v>
      </c>
      <c r="S3211" s="1">
        <v>224</v>
      </c>
      <c r="T3211" s="13">
        <v>3</v>
      </c>
    </row>
    <row r="3212" spans="4:20" x14ac:dyDescent="0.2">
      <c r="D3212" s="104"/>
      <c r="E3212" s="5" t="s">
        <v>39</v>
      </c>
      <c r="F3212" s="6"/>
      <c r="G3212" s="7">
        <v>259</v>
      </c>
      <c r="H3212" s="8">
        <v>5</v>
      </c>
      <c r="I3212" s="1">
        <v>16</v>
      </c>
      <c r="J3212" s="1">
        <v>8</v>
      </c>
      <c r="K3212" s="1">
        <v>26</v>
      </c>
      <c r="L3212" s="1">
        <v>19</v>
      </c>
      <c r="M3212" s="1">
        <v>13</v>
      </c>
      <c r="N3212" s="1">
        <v>52</v>
      </c>
      <c r="O3212" s="1">
        <v>1</v>
      </c>
      <c r="P3212" s="1">
        <v>6</v>
      </c>
      <c r="Q3212" s="1">
        <v>15</v>
      </c>
      <c r="R3212" s="1">
        <v>2</v>
      </c>
      <c r="S3212" s="1">
        <v>189</v>
      </c>
      <c r="T3212" s="13">
        <v>1</v>
      </c>
    </row>
    <row r="3213" spans="4:20" x14ac:dyDescent="0.2">
      <c r="D3213" s="104"/>
      <c r="E3213" s="5" t="s">
        <v>40</v>
      </c>
      <c r="F3213" s="6"/>
      <c r="G3213" s="7">
        <v>329</v>
      </c>
      <c r="H3213" s="8">
        <v>11</v>
      </c>
      <c r="I3213" s="1">
        <v>28</v>
      </c>
      <c r="J3213" s="1">
        <v>18</v>
      </c>
      <c r="K3213" s="1">
        <v>28</v>
      </c>
      <c r="L3213" s="1">
        <v>51</v>
      </c>
      <c r="M3213" s="1">
        <v>16</v>
      </c>
      <c r="N3213" s="1">
        <v>62</v>
      </c>
      <c r="O3213" s="1">
        <v>5</v>
      </c>
      <c r="P3213" s="1">
        <v>4</v>
      </c>
      <c r="Q3213" s="1">
        <v>31</v>
      </c>
      <c r="R3213" s="1">
        <v>6</v>
      </c>
      <c r="S3213" s="1">
        <v>230</v>
      </c>
      <c r="T3213" s="13">
        <v>1</v>
      </c>
    </row>
    <row r="3214" spans="4:20" x14ac:dyDescent="0.2">
      <c r="D3214" s="104"/>
      <c r="E3214" s="5" t="s">
        <v>41</v>
      </c>
      <c r="F3214" s="6"/>
      <c r="G3214" s="7">
        <v>268</v>
      </c>
      <c r="H3214" s="8">
        <v>9</v>
      </c>
      <c r="I3214" s="1">
        <v>22</v>
      </c>
      <c r="J3214" s="1">
        <v>16</v>
      </c>
      <c r="K3214" s="1">
        <v>19</v>
      </c>
      <c r="L3214" s="1">
        <v>30</v>
      </c>
      <c r="M3214" s="1">
        <v>11</v>
      </c>
      <c r="N3214" s="1">
        <v>45</v>
      </c>
      <c r="O3214" s="1">
        <v>4</v>
      </c>
      <c r="P3214" s="1">
        <v>8</v>
      </c>
      <c r="Q3214" s="1">
        <v>25</v>
      </c>
      <c r="R3214" s="1">
        <v>6</v>
      </c>
      <c r="S3214" s="1">
        <v>195</v>
      </c>
      <c r="T3214" s="13">
        <v>4</v>
      </c>
    </row>
    <row r="3215" spans="4:20" x14ac:dyDescent="0.2">
      <c r="D3215" s="104"/>
      <c r="E3215" s="5" t="s">
        <v>42</v>
      </c>
      <c r="F3215" s="6"/>
      <c r="G3215" s="7">
        <v>225</v>
      </c>
      <c r="H3215" s="8">
        <v>5</v>
      </c>
      <c r="I3215" s="1">
        <v>20</v>
      </c>
      <c r="J3215" s="1">
        <v>11</v>
      </c>
      <c r="K3215" s="1">
        <v>12</v>
      </c>
      <c r="L3215" s="1">
        <v>31</v>
      </c>
      <c r="M3215" s="1">
        <v>9</v>
      </c>
      <c r="N3215" s="1">
        <v>33</v>
      </c>
      <c r="O3215" s="1">
        <v>3</v>
      </c>
      <c r="P3215" s="1">
        <v>7</v>
      </c>
      <c r="Q3215" s="1">
        <v>19</v>
      </c>
      <c r="R3215" s="1">
        <v>3</v>
      </c>
      <c r="S3215" s="1">
        <v>174</v>
      </c>
      <c r="T3215" s="13">
        <v>0</v>
      </c>
    </row>
    <row r="3216" spans="4:20" x14ac:dyDescent="0.2">
      <c r="D3216" s="104"/>
      <c r="E3216" s="5" t="s">
        <v>43</v>
      </c>
      <c r="F3216" s="6"/>
      <c r="G3216" s="7">
        <v>231</v>
      </c>
      <c r="H3216" s="8">
        <v>7</v>
      </c>
      <c r="I3216" s="1">
        <v>20</v>
      </c>
      <c r="J3216" s="1">
        <v>20</v>
      </c>
      <c r="K3216" s="1">
        <v>17</v>
      </c>
      <c r="L3216" s="1">
        <v>29</v>
      </c>
      <c r="M3216" s="1">
        <v>11</v>
      </c>
      <c r="N3216" s="1">
        <v>42</v>
      </c>
      <c r="O3216" s="1">
        <v>3</v>
      </c>
      <c r="P3216" s="1">
        <v>4</v>
      </c>
      <c r="Q3216" s="1">
        <v>14</v>
      </c>
      <c r="R3216" s="1">
        <v>2</v>
      </c>
      <c r="S3216" s="1">
        <v>171</v>
      </c>
      <c r="T3216" s="13">
        <v>0</v>
      </c>
    </row>
    <row r="3217" spans="2:20" x14ac:dyDescent="0.2">
      <c r="D3217" s="104"/>
      <c r="E3217" s="5" t="s">
        <v>44</v>
      </c>
      <c r="F3217" s="6"/>
      <c r="G3217" s="7">
        <v>321</v>
      </c>
      <c r="H3217" s="8">
        <v>9</v>
      </c>
      <c r="I3217" s="1">
        <v>30</v>
      </c>
      <c r="J3217" s="1">
        <v>16</v>
      </c>
      <c r="K3217" s="1">
        <v>8</v>
      </c>
      <c r="L3217" s="1">
        <v>44</v>
      </c>
      <c r="M3217" s="1">
        <v>8</v>
      </c>
      <c r="N3217" s="1">
        <v>39</v>
      </c>
      <c r="O3217" s="1">
        <v>0</v>
      </c>
      <c r="P3217" s="1">
        <v>9</v>
      </c>
      <c r="Q3217" s="1">
        <v>28</v>
      </c>
      <c r="R3217" s="1">
        <v>4</v>
      </c>
      <c r="S3217" s="1">
        <v>242</v>
      </c>
      <c r="T3217" s="13">
        <v>7</v>
      </c>
    </row>
    <row r="3218" spans="2:20" x14ac:dyDescent="0.2">
      <c r="D3218" s="104"/>
      <c r="E3218" s="5" t="s">
        <v>45</v>
      </c>
      <c r="F3218" s="6"/>
      <c r="G3218" s="7">
        <v>279</v>
      </c>
      <c r="H3218" s="8">
        <v>6</v>
      </c>
      <c r="I3218" s="1">
        <v>14</v>
      </c>
      <c r="J3218" s="1">
        <v>19</v>
      </c>
      <c r="K3218" s="1">
        <v>17</v>
      </c>
      <c r="L3218" s="1">
        <v>28</v>
      </c>
      <c r="M3218" s="1">
        <v>5</v>
      </c>
      <c r="N3218" s="1">
        <v>31</v>
      </c>
      <c r="O3218" s="1">
        <v>0</v>
      </c>
      <c r="P3218" s="1">
        <v>10</v>
      </c>
      <c r="Q3218" s="1">
        <v>23</v>
      </c>
      <c r="R3218" s="1">
        <v>2</v>
      </c>
      <c r="S3218" s="1">
        <v>222</v>
      </c>
      <c r="T3218" s="13">
        <v>2</v>
      </c>
    </row>
    <row r="3219" spans="2:20" x14ac:dyDescent="0.2">
      <c r="D3219" s="104"/>
      <c r="E3219" s="5" t="s">
        <v>46</v>
      </c>
      <c r="F3219" s="6"/>
      <c r="G3219" s="7">
        <v>175</v>
      </c>
      <c r="H3219" s="8">
        <v>3</v>
      </c>
      <c r="I3219" s="1">
        <v>8</v>
      </c>
      <c r="J3219" s="1">
        <v>9</v>
      </c>
      <c r="K3219" s="1">
        <v>2</v>
      </c>
      <c r="L3219" s="1">
        <v>22</v>
      </c>
      <c r="M3219" s="1">
        <v>1</v>
      </c>
      <c r="N3219" s="1">
        <v>16</v>
      </c>
      <c r="O3219" s="1">
        <v>1</v>
      </c>
      <c r="P3219" s="1">
        <v>4</v>
      </c>
      <c r="Q3219" s="1">
        <v>13</v>
      </c>
      <c r="R3219" s="1">
        <v>4</v>
      </c>
      <c r="S3219" s="1">
        <v>135</v>
      </c>
      <c r="T3219" s="13">
        <v>4</v>
      </c>
    </row>
    <row r="3220" spans="2:20" x14ac:dyDescent="0.2">
      <c r="D3220" s="104"/>
      <c r="E3220" s="5" t="s">
        <v>47</v>
      </c>
      <c r="F3220" s="6"/>
      <c r="G3220" s="7">
        <v>263</v>
      </c>
      <c r="H3220" s="8">
        <v>1</v>
      </c>
      <c r="I3220" s="1">
        <v>12</v>
      </c>
      <c r="J3220" s="1">
        <v>9</v>
      </c>
      <c r="K3220" s="1">
        <v>7</v>
      </c>
      <c r="L3220" s="1">
        <v>24</v>
      </c>
      <c r="M3220" s="1">
        <v>3</v>
      </c>
      <c r="N3220" s="1">
        <v>25</v>
      </c>
      <c r="O3220" s="1">
        <v>2</v>
      </c>
      <c r="P3220" s="1">
        <v>5</v>
      </c>
      <c r="Q3220" s="1">
        <v>14</v>
      </c>
      <c r="R3220" s="1">
        <v>4</v>
      </c>
      <c r="S3220" s="1">
        <v>225</v>
      </c>
      <c r="T3220" s="13">
        <v>0</v>
      </c>
    </row>
    <row r="3221" spans="2:20" x14ac:dyDescent="0.2">
      <c r="D3221" s="104"/>
      <c r="E3221" s="5" t="s">
        <v>48</v>
      </c>
      <c r="F3221" s="6"/>
      <c r="G3221" s="7">
        <v>100</v>
      </c>
      <c r="H3221" s="8">
        <v>0</v>
      </c>
      <c r="I3221" s="1">
        <v>4</v>
      </c>
      <c r="J3221" s="1">
        <v>2</v>
      </c>
      <c r="K3221" s="1">
        <v>3</v>
      </c>
      <c r="L3221" s="1">
        <v>6</v>
      </c>
      <c r="M3221" s="1">
        <v>1</v>
      </c>
      <c r="N3221" s="1">
        <v>5</v>
      </c>
      <c r="O3221" s="1">
        <v>0</v>
      </c>
      <c r="P3221" s="1">
        <v>2</v>
      </c>
      <c r="Q3221" s="1">
        <v>7</v>
      </c>
      <c r="R3221" s="1">
        <v>3</v>
      </c>
      <c r="S3221" s="1">
        <v>86</v>
      </c>
      <c r="T3221" s="13">
        <v>1</v>
      </c>
    </row>
    <row r="3222" spans="2:20" x14ac:dyDescent="0.2">
      <c r="D3222" s="105"/>
      <c r="E3222" s="55" t="s">
        <v>49</v>
      </c>
      <c r="F3222" s="58"/>
      <c r="G3222" s="53">
        <v>28</v>
      </c>
      <c r="H3222" s="66">
        <v>0</v>
      </c>
      <c r="I3222" s="26">
        <v>1</v>
      </c>
      <c r="J3222" s="26">
        <v>0</v>
      </c>
      <c r="K3222" s="26">
        <v>1</v>
      </c>
      <c r="L3222" s="26">
        <v>0</v>
      </c>
      <c r="M3222" s="26">
        <v>1</v>
      </c>
      <c r="N3222" s="26">
        <v>1</v>
      </c>
      <c r="O3222" s="26">
        <v>0</v>
      </c>
      <c r="P3222" s="26">
        <v>0</v>
      </c>
      <c r="Q3222" s="26">
        <v>0</v>
      </c>
      <c r="R3222" s="26">
        <v>2</v>
      </c>
      <c r="S3222" s="26">
        <v>25</v>
      </c>
      <c r="T3222" s="70">
        <v>0</v>
      </c>
    </row>
    <row r="3224" spans="2:20" x14ac:dyDescent="0.2">
      <c r="B3224" s="47" t="str">
        <f xml:space="preserve"> HYPERLINK("#'目次'!B77", "[71]")</f>
        <v>[71]</v>
      </c>
      <c r="C3224" s="31" t="s">
        <v>678</v>
      </c>
    </row>
    <row r="3227" spans="2:20" x14ac:dyDescent="0.2">
      <c r="C3227" s="31" t="s">
        <v>13</v>
      </c>
    </row>
    <row r="3228" spans="2:20" x14ac:dyDescent="0.2">
      <c r="D3228" s="99"/>
      <c r="E3228" s="100"/>
      <c r="F3228" s="100"/>
      <c r="G3228" s="41" t="s">
        <v>14</v>
      </c>
      <c r="H3228" s="42" t="s">
        <v>34</v>
      </c>
      <c r="I3228" s="16" t="s">
        <v>50</v>
      </c>
      <c r="J3228" s="46" t="s">
        <v>24</v>
      </c>
    </row>
    <row r="3229" spans="2:20" x14ac:dyDescent="0.2">
      <c r="D3229" s="101"/>
      <c r="E3229" s="102"/>
      <c r="F3229" s="102"/>
      <c r="G3229" s="44"/>
      <c r="H3229" s="48"/>
      <c r="I3229" s="17"/>
      <c r="J3229" s="43"/>
    </row>
    <row r="3230" spans="2:20" x14ac:dyDescent="0.2">
      <c r="D3230" s="52"/>
      <c r="E3230" s="59" t="s">
        <v>14</v>
      </c>
      <c r="F3230" s="54"/>
      <c r="G3230" s="45">
        <v>7000</v>
      </c>
      <c r="H3230" s="20">
        <v>3359</v>
      </c>
      <c r="I3230" s="20">
        <v>3641</v>
      </c>
      <c r="J3230" s="61">
        <v>0</v>
      </c>
    </row>
    <row r="3231" spans="2:20" x14ac:dyDescent="0.2">
      <c r="D3231" s="103" t="s">
        <v>25</v>
      </c>
      <c r="E3231" s="24" t="s">
        <v>26</v>
      </c>
      <c r="F3231" s="22"/>
      <c r="G3231" s="23">
        <v>1780</v>
      </c>
      <c r="H3231" s="30">
        <v>258</v>
      </c>
      <c r="I3231" s="4">
        <v>1522</v>
      </c>
      <c r="J3231" s="34">
        <v>0</v>
      </c>
    </row>
    <row r="3232" spans="2:20" x14ac:dyDescent="0.2">
      <c r="D3232" s="104"/>
      <c r="E3232" s="5" t="s">
        <v>27</v>
      </c>
      <c r="F3232" s="6"/>
      <c r="G3232" s="7">
        <v>1328</v>
      </c>
      <c r="H3232" s="8">
        <v>374</v>
      </c>
      <c r="I3232" s="1">
        <v>954</v>
      </c>
      <c r="J3232" s="13">
        <v>0</v>
      </c>
    </row>
    <row r="3233" spans="4:10" x14ac:dyDescent="0.2">
      <c r="D3233" s="104"/>
      <c r="E3233" s="5" t="s">
        <v>28</v>
      </c>
      <c r="F3233" s="6"/>
      <c r="G3233" s="7">
        <v>1075</v>
      </c>
      <c r="H3233" s="8">
        <v>642</v>
      </c>
      <c r="I3233" s="1">
        <v>433</v>
      </c>
      <c r="J3233" s="13">
        <v>0</v>
      </c>
    </row>
    <row r="3234" spans="4:10" x14ac:dyDescent="0.2">
      <c r="D3234" s="104"/>
      <c r="E3234" s="5" t="s">
        <v>29</v>
      </c>
      <c r="F3234" s="6"/>
      <c r="G3234" s="7">
        <v>733</v>
      </c>
      <c r="H3234" s="8">
        <v>513</v>
      </c>
      <c r="I3234" s="1">
        <v>220</v>
      </c>
      <c r="J3234" s="13">
        <v>0</v>
      </c>
    </row>
    <row r="3235" spans="4:10" x14ac:dyDescent="0.2">
      <c r="D3235" s="104"/>
      <c r="E3235" s="5" t="s">
        <v>30</v>
      </c>
      <c r="F3235" s="6"/>
      <c r="G3235" s="7">
        <v>619</v>
      </c>
      <c r="H3235" s="8">
        <v>507</v>
      </c>
      <c r="I3235" s="1">
        <v>112</v>
      </c>
      <c r="J3235" s="13">
        <v>0</v>
      </c>
    </row>
    <row r="3236" spans="4:10" x14ac:dyDescent="0.2">
      <c r="D3236" s="104"/>
      <c r="E3236" s="5" t="s">
        <v>31</v>
      </c>
      <c r="F3236" s="6"/>
      <c r="G3236" s="7">
        <v>559</v>
      </c>
      <c r="H3236" s="8">
        <v>505</v>
      </c>
      <c r="I3236" s="1">
        <v>54</v>
      </c>
      <c r="J3236" s="13">
        <v>0</v>
      </c>
    </row>
    <row r="3237" spans="4:10" x14ac:dyDescent="0.2">
      <c r="D3237" s="104"/>
      <c r="E3237" s="5" t="s">
        <v>32</v>
      </c>
      <c r="F3237" s="6"/>
      <c r="G3237" s="7">
        <v>284</v>
      </c>
      <c r="H3237" s="8">
        <v>267</v>
      </c>
      <c r="I3237" s="1">
        <v>17</v>
      </c>
      <c r="J3237" s="13">
        <v>0</v>
      </c>
    </row>
    <row r="3238" spans="4:10" x14ac:dyDescent="0.2">
      <c r="D3238" s="104"/>
      <c r="E3238" s="5" t="s">
        <v>33</v>
      </c>
      <c r="F3238" s="6"/>
      <c r="G3238" s="7">
        <v>104</v>
      </c>
      <c r="H3238" s="8">
        <v>95</v>
      </c>
      <c r="I3238" s="1">
        <v>9</v>
      </c>
      <c r="J3238" s="13">
        <v>0</v>
      </c>
    </row>
    <row r="3239" spans="4:10" x14ac:dyDescent="0.2">
      <c r="D3239" s="103" t="s">
        <v>34</v>
      </c>
      <c r="E3239" s="24" t="s">
        <v>35</v>
      </c>
      <c r="F3239" s="22"/>
      <c r="G3239" s="23">
        <v>206</v>
      </c>
      <c r="H3239" s="30">
        <v>206</v>
      </c>
      <c r="I3239" s="4">
        <v>0</v>
      </c>
      <c r="J3239" s="34">
        <v>0</v>
      </c>
    </row>
    <row r="3240" spans="4:10" x14ac:dyDescent="0.2">
      <c r="D3240" s="104"/>
      <c r="E3240" s="5" t="s">
        <v>36</v>
      </c>
      <c r="F3240" s="6"/>
      <c r="G3240" s="7">
        <v>218</v>
      </c>
      <c r="H3240" s="8">
        <v>218</v>
      </c>
      <c r="I3240" s="1">
        <v>0</v>
      </c>
      <c r="J3240" s="13">
        <v>0</v>
      </c>
    </row>
    <row r="3241" spans="4:10" x14ac:dyDescent="0.2">
      <c r="D3241" s="104"/>
      <c r="E3241" s="5" t="s">
        <v>37</v>
      </c>
      <c r="F3241" s="6"/>
      <c r="G3241" s="7">
        <v>218</v>
      </c>
      <c r="H3241" s="8">
        <v>218</v>
      </c>
      <c r="I3241" s="1">
        <v>0</v>
      </c>
      <c r="J3241" s="13">
        <v>0</v>
      </c>
    </row>
    <row r="3242" spans="4:10" x14ac:dyDescent="0.2">
      <c r="D3242" s="104"/>
      <c r="E3242" s="5" t="s">
        <v>38</v>
      </c>
      <c r="F3242" s="6"/>
      <c r="G3242" s="7">
        <v>313</v>
      </c>
      <c r="H3242" s="8">
        <v>313</v>
      </c>
      <c r="I3242" s="1">
        <v>0</v>
      </c>
      <c r="J3242" s="13">
        <v>0</v>
      </c>
    </row>
    <row r="3243" spans="4:10" x14ac:dyDescent="0.2">
      <c r="D3243" s="104"/>
      <c r="E3243" s="5" t="s">
        <v>39</v>
      </c>
      <c r="F3243" s="6"/>
      <c r="G3243" s="7">
        <v>306</v>
      </c>
      <c r="H3243" s="8">
        <v>306</v>
      </c>
      <c r="I3243" s="1">
        <v>0</v>
      </c>
      <c r="J3243" s="13">
        <v>0</v>
      </c>
    </row>
    <row r="3244" spans="4:10" x14ac:dyDescent="0.2">
      <c r="D3244" s="104"/>
      <c r="E3244" s="5" t="s">
        <v>40</v>
      </c>
      <c r="F3244" s="6"/>
      <c r="G3244" s="7">
        <v>323</v>
      </c>
      <c r="H3244" s="8">
        <v>323</v>
      </c>
      <c r="I3244" s="1">
        <v>0</v>
      </c>
      <c r="J3244" s="13">
        <v>0</v>
      </c>
    </row>
    <row r="3245" spans="4:10" x14ac:dyDescent="0.2">
      <c r="D3245" s="104"/>
      <c r="E3245" s="5" t="s">
        <v>41</v>
      </c>
      <c r="F3245" s="6"/>
      <c r="G3245" s="7">
        <v>260</v>
      </c>
      <c r="H3245" s="8">
        <v>260</v>
      </c>
      <c r="I3245" s="1">
        <v>0</v>
      </c>
      <c r="J3245" s="13">
        <v>0</v>
      </c>
    </row>
    <row r="3246" spans="4:10" x14ac:dyDescent="0.2">
      <c r="D3246" s="104"/>
      <c r="E3246" s="5" t="s">
        <v>42</v>
      </c>
      <c r="F3246" s="6"/>
      <c r="G3246" s="7">
        <v>258</v>
      </c>
      <c r="H3246" s="8">
        <v>258</v>
      </c>
      <c r="I3246" s="1">
        <v>0</v>
      </c>
      <c r="J3246" s="13">
        <v>0</v>
      </c>
    </row>
    <row r="3247" spans="4:10" x14ac:dyDescent="0.2">
      <c r="D3247" s="104"/>
      <c r="E3247" s="5" t="s">
        <v>43</v>
      </c>
      <c r="F3247" s="6"/>
      <c r="G3247" s="7">
        <v>258</v>
      </c>
      <c r="H3247" s="8">
        <v>258</v>
      </c>
      <c r="I3247" s="1">
        <v>0</v>
      </c>
      <c r="J3247" s="13">
        <v>0</v>
      </c>
    </row>
    <row r="3248" spans="4:10" x14ac:dyDescent="0.2">
      <c r="D3248" s="104"/>
      <c r="E3248" s="5" t="s">
        <v>44</v>
      </c>
      <c r="F3248" s="6"/>
      <c r="G3248" s="7">
        <v>336</v>
      </c>
      <c r="H3248" s="8">
        <v>336</v>
      </c>
      <c r="I3248" s="1">
        <v>0</v>
      </c>
      <c r="J3248" s="13">
        <v>0</v>
      </c>
    </row>
    <row r="3249" spans="4:10" x14ac:dyDescent="0.2">
      <c r="D3249" s="104"/>
      <c r="E3249" s="5" t="s">
        <v>45</v>
      </c>
      <c r="F3249" s="6"/>
      <c r="G3249" s="7">
        <v>259</v>
      </c>
      <c r="H3249" s="8">
        <v>259</v>
      </c>
      <c r="I3249" s="1">
        <v>0</v>
      </c>
      <c r="J3249" s="13">
        <v>0</v>
      </c>
    </row>
    <row r="3250" spans="4:10" x14ac:dyDescent="0.2">
      <c r="D3250" s="104"/>
      <c r="E3250" s="5" t="s">
        <v>46</v>
      </c>
      <c r="F3250" s="6"/>
      <c r="G3250" s="7">
        <v>171</v>
      </c>
      <c r="H3250" s="8">
        <v>171</v>
      </c>
      <c r="I3250" s="1">
        <v>0</v>
      </c>
      <c r="J3250" s="13">
        <v>0</v>
      </c>
    </row>
    <row r="3251" spans="4:10" x14ac:dyDescent="0.2">
      <c r="D3251" s="104"/>
      <c r="E3251" s="5" t="s">
        <v>47</v>
      </c>
      <c r="F3251" s="6"/>
      <c r="G3251" s="7">
        <v>158</v>
      </c>
      <c r="H3251" s="8">
        <v>158</v>
      </c>
      <c r="I3251" s="1">
        <v>0</v>
      </c>
      <c r="J3251" s="13">
        <v>0</v>
      </c>
    </row>
    <row r="3252" spans="4:10" x14ac:dyDescent="0.2">
      <c r="D3252" s="104"/>
      <c r="E3252" s="5" t="s">
        <v>48</v>
      </c>
      <c r="F3252" s="6"/>
      <c r="G3252" s="7">
        <v>62</v>
      </c>
      <c r="H3252" s="8">
        <v>62</v>
      </c>
      <c r="I3252" s="1">
        <v>0</v>
      </c>
      <c r="J3252" s="13">
        <v>0</v>
      </c>
    </row>
    <row r="3253" spans="4:10" x14ac:dyDescent="0.2">
      <c r="D3253" s="104"/>
      <c r="E3253" s="5" t="s">
        <v>49</v>
      </c>
      <c r="F3253" s="6"/>
      <c r="G3253" s="7">
        <v>13</v>
      </c>
      <c r="H3253" s="8">
        <v>13</v>
      </c>
      <c r="I3253" s="1">
        <v>0</v>
      </c>
      <c r="J3253" s="13">
        <v>0</v>
      </c>
    </row>
    <row r="3254" spans="4:10" x14ac:dyDescent="0.2">
      <c r="D3254" s="103" t="s">
        <v>50</v>
      </c>
      <c r="E3254" s="24" t="s">
        <v>35</v>
      </c>
      <c r="F3254" s="22"/>
      <c r="G3254" s="23">
        <v>174</v>
      </c>
      <c r="H3254" s="30">
        <v>0</v>
      </c>
      <c r="I3254" s="4">
        <v>174</v>
      </c>
      <c r="J3254" s="34">
        <v>0</v>
      </c>
    </row>
    <row r="3255" spans="4:10" x14ac:dyDescent="0.2">
      <c r="D3255" s="104"/>
      <c r="E3255" s="5" t="s">
        <v>36</v>
      </c>
      <c r="F3255" s="6"/>
      <c r="G3255" s="7">
        <v>233</v>
      </c>
      <c r="H3255" s="8">
        <v>0</v>
      </c>
      <c r="I3255" s="1">
        <v>233</v>
      </c>
      <c r="J3255" s="13">
        <v>0</v>
      </c>
    </row>
    <row r="3256" spans="4:10" x14ac:dyDescent="0.2">
      <c r="D3256" s="104"/>
      <c r="E3256" s="5" t="s">
        <v>37</v>
      </c>
      <c r="F3256" s="6"/>
      <c r="G3256" s="7">
        <v>199</v>
      </c>
      <c r="H3256" s="8">
        <v>0</v>
      </c>
      <c r="I3256" s="1">
        <v>199</v>
      </c>
      <c r="J3256" s="13">
        <v>0</v>
      </c>
    </row>
    <row r="3257" spans="4:10" x14ac:dyDescent="0.2">
      <c r="D3257" s="104"/>
      <c r="E3257" s="5" t="s">
        <v>38</v>
      </c>
      <c r="F3257" s="6"/>
      <c r="G3257" s="7">
        <v>319</v>
      </c>
      <c r="H3257" s="8">
        <v>0</v>
      </c>
      <c r="I3257" s="1">
        <v>319</v>
      </c>
      <c r="J3257" s="13">
        <v>0</v>
      </c>
    </row>
    <row r="3258" spans="4:10" x14ac:dyDescent="0.2">
      <c r="D3258" s="104"/>
      <c r="E3258" s="5" t="s">
        <v>39</v>
      </c>
      <c r="F3258" s="6"/>
      <c r="G3258" s="7">
        <v>269</v>
      </c>
      <c r="H3258" s="8">
        <v>0</v>
      </c>
      <c r="I3258" s="1">
        <v>269</v>
      </c>
      <c r="J3258" s="13">
        <v>0</v>
      </c>
    </row>
    <row r="3259" spans="4:10" x14ac:dyDescent="0.2">
      <c r="D3259" s="104"/>
      <c r="E3259" s="5" t="s">
        <v>40</v>
      </c>
      <c r="F3259" s="6"/>
      <c r="G3259" s="7">
        <v>348</v>
      </c>
      <c r="H3259" s="8">
        <v>0</v>
      </c>
      <c r="I3259" s="1">
        <v>348</v>
      </c>
      <c r="J3259" s="13">
        <v>0</v>
      </c>
    </row>
    <row r="3260" spans="4:10" x14ac:dyDescent="0.2">
      <c r="D3260" s="104"/>
      <c r="E3260" s="5" t="s">
        <v>41</v>
      </c>
      <c r="F3260" s="6"/>
      <c r="G3260" s="7">
        <v>282</v>
      </c>
      <c r="H3260" s="8">
        <v>0</v>
      </c>
      <c r="I3260" s="1">
        <v>282</v>
      </c>
      <c r="J3260" s="13">
        <v>0</v>
      </c>
    </row>
    <row r="3261" spans="4:10" x14ac:dyDescent="0.2">
      <c r="D3261" s="104"/>
      <c r="E3261" s="5" t="s">
        <v>42</v>
      </c>
      <c r="F3261" s="6"/>
      <c r="G3261" s="7">
        <v>242</v>
      </c>
      <c r="H3261" s="8">
        <v>0</v>
      </c>
      <c r="I3261" s="1">
        <v>242</v>
      </c>
      <c r="J3261" s="13">
        <v>0</v>
      </c>
    </row>
    <row r="3262" spans="4:10" x14ac:dyDescent="0.2">
      <c r="D3262" s="104"/>
      <c r="E3262" s="5" t="s">
        <v>43</v>
      </c>
      <c r="F3262" s="6"/>
      <c r="G3262" s="7">
        <v>263</v>
      </c>
      <c r="H3262" s="8">
        <v>0</v>
      </c>
      <c r="I3262" s="1">
        <v>263</v>
      </c>
      <c r="J3262" s="13">
        <v>0</v>
      </c>
    </row>
    <row r="3263" spans="4:10" x14ac:dyDescent="0.2">
      <c r="D3263" s="104"/>
      <c r="E3263" s="5" t="s">
        <v>44</v>
      </c>
      <c r="F3263" s="6"/>
      <c r="G3263" s="7">
        <v>364</v>
      </c>
      <c r="H3263" s="8">
        <v>0</v>
      </c>
      <c r="I3263" s="1">
        <v>364</v>
      </c>
      <c r="J3263" s="13">
        <v>0</v>
      </c>
    </row>
    <row r="3264" spans="4:10" x14ac:dyDescent="0.2">
      <c r="D3264" s="104"/>
      <c r="E3264" s="5" t="s">
        <v>45</v>
      </c>
      <c r="F3264" s="6"/>
      <c r="G3264" s="7">
        <v>324</v>
      </c>
      <c r="H3264" s="8">
        <v>0</v>
      </c>
      <c r="I3264" s="1">
        <v>324</v>
      </c>
      <c r="J3264" s="13">
        <v>0</v>
      </c>
    </row>
    <row r="3265" spans="2:25" x14ac:dyDescent="0.2">
      <c r="D3265" s="104"/>
      <c r="E3265" s="5" t="s">
        <v>46</v>
      </c>
      <c r="F3265" s="6"/>
      <c r="G3265" s="7">
        <v>192</v>
      </c>
      <c r="H3265" s="8">
        <v>0</v>
      </c>
      <c r="I3265" s="1">
        <v>192</v>
      </c>
      <c r="J3265" s="13">
        <v>0</v>
      </c>
    </row>
    <row r="3266" spans="2:25" x14ac:dyDescent="0.2">
      <c r="D3266" s="104"/>
      <c r="E3266" s="5" t="s">
        <v>47</v>
      </c>
      <c r="F3266" s="6"/>
      <c r="G3266" s="7">
        <v>288</v>
      </c>
      <c r="H3266" s="8">
        <v>0</v>
      </c>
      <c r="I3266" s="1">
        <v>288</v>
      </c>
      <c r="J3266" s="13">
        <v>0</v>
      </c>
    </row>
    <row r="3267" spans="2:25" x14ac:dyDescent="0.2">
      <c r="D3267" s="104"/>
      <c r="E3267" s="5" t="s">
        <v>48</v>
      </c>
      <c r="F3267" s="6"/>
      <c r="G3267" s="7">
        <v>114</v>
      </c>
      <c r="H3267" s="8">
        <v>0</v>
      </c>
      <c r="I3267" s="1">
        <v>114</v>
      </c>
      <c r="J3267" s="13">
        <v>0</v>
      </c>
    </row>
    <row r="3268" spans="2:25" x14ac:dyDescent="0.2">
      <c r="D3268" s="105"/>
      <c r="E3268" s="55" t="s">
        <v>49</v>
      </c>
      <c r="F3268" s="58"/>
      <c r="G3268" s="53">
        <v>30</v>
      </c>
      <c r="H3268" s="66">
        <v>0</v>
      </c>
      <c r="I3268" s="26">
        <v>30</v>
      </c>
      <c r="J3268" s="70">
        <v>0</v>
      </c>
    </row>
    <row r="3270" spans="2:25" x14ac:dyDescent="0.2">
      <c r="B3270" s="47" t="str">
        <f xml:space="preserve"> HYPERLINK("#'目次'!B78", "[72]")</f>
        <v>[72]</v>
      </c>
      <c r="C3270" s="31" t="s">
        <v>681</v>
      </c>
    </row>
    <row r="3273" spans="2:25" x14ac:dyDescent="0.2">
      <c r="C3273" s="31" t="s">
        <v>13</v>
      </c>
    </row>
    <row r="3274" spans="2:25" ht="24" x14ac:dyDescent="0.2">
      <c r="D3274" s="99"/>
      <c r="E3274" s="100"/>
      <c r="F3274" s="100"/>
      <c r="G3274" s="41" t="s">
        <v>14</v>
      </c>
      <c r="H3274" s="42" t="s">
        <v>682</v>
      </c>
      <c r="I3274" s="16" t="s">
        <v>683</v>
      </c>
      <c r="J3274" s="16" t="s">
        <v>684</v>
      </c>
      <c r="K3274" s="16" t="s">
        <v>685</v>
      </c>
      <c r="L3274" s="16" t="s">
        <v>686</v>
      </c>
      <c r="M3274" s="16" t="s">
        <v>687</v>
      </c>
      <c r="N3274" s="16" t="s">
        <v>688</v>
      </c>
      <c r="O3274" s="16" t="s">
        <v>689</v>
      </c>
      <c r="P3274" s="16" t="s">
        <v>690</v>
      </c>
      <c r="Q3274" s="16" t="s">
        <v>691</v>
      </c>
      <c r="R3274" s="16" t="s">
        <v>692</v>
      </c>
      <c r="S3274" s="16" t="s">
        <v>693</v>
      </c>
      <c r="T3274" s="16" t="s">
        <v>694</v>
      </c>
      <c r="U3274" s="16" t="s">
        <v>695</v>
      </c>
      <c r="V3274" s="16" t="s">
        <v>696</v>
      </c>
      <c r="W3274" s="16" t="s">
        <v>24</v>
      </c>
      <c r="X3274" s="16" t="s">
        <v>67</v>
      </c>
      <c r="Y3274" s="46" t="s">
        <v>68</v>
      </c>
    </row>
    <row r="3275" spans="2:25" x14ac:dyDescent="0.2">
      <c r="D3275" s="101"/>
      <c r="E3275" s="102"/>
      <c r="F3275" s="102"/>
      <c r="G3275" s="44"/>
      <c r="H3275" s="82" t="s">
        <v>697</v>
      </c>
      <c r="I3275" s="50" t="s">
        <v>698</v>
      </c>
      <c r="J3275" s="50" t="s">
        <v>699</v>
      </c>
      <c r="K3275" s="50" t="s">
        <v>700</v>
      </c>
      <c r="L3275" s="50" t="s">
        <v>701</v>
      </c>
      <c r="M3275" s="50" t="s">
        <v>702</v>
      </c>
      <c r="N3275" s="50" t="s">
        <v>703</v>
      </c>
      <c r="O3275" s="50" t="s">
        <v>704</v>
      </c>
      <c r="P3275" s="50" t="s">
        <v>705</v>
      </c>
      <c r="Q3275" s="50" t="s">
        <v>706</v>
      </c>
      <c r="R3275" s="50" t="s">
        <v>707</v>
      </c>
      <c r="S3275" s="50" t="s">
        <v>708</v>
      </c>
      <c r="T3275" s="50" t="s">
        <v>709</v>
      </c>
      <c r="U3275" s="50" t="s">
        <v>710</v>
      </c>
      <c r="V3275" s="50" t="s">
        <v>711</v>
      </c>
      <c r="W3275" s="17"/>
      <c r="X3275" s="17"/>
      <c r="Y3275" s="43"/>
    </row>
    <row r="3276" spans="2:25" x14ac:dyDescent="0.2">
      <c r="D3276" s="52"/>
      <c r="E3276" s="59" t="s">
        <v>14</v>
      </c>
      <c r="F3276" s="54"/>
      <c r="G3276" s="45">
        <v>7000</v>
      </c>
      <c r="H3276" s="20">
        <v>380</v>
      </c>
      <c r="I3276" s="20">
        <v>451</v>
      </c>
      <c r="J3276" s="20">
        <v>417</v>
      </c>
      <c r="K3276" s="20">
        <v>632</v>
      </c>
      <c r="L3276" s="20">
        <v>575</v>
      </c>
      <c r="M3276" s="20">
        <v>671</v>
      </c>
      <c r="N3276" s="20">
        <v>542</v>
      </c>
      <c r="O3276" s="20">
        <v>500</v>
      </c>
      <c r="P3276" s="20">
        <v>521</v>
      </c>
      <c r="Q3276" s="20">
        <v>700</v>
      </c>
      <c r="R3276" s="20">
        <v>583</v>
      </c>
      <c r="S3276" s="20">
        <v>363</v>
      </c>
      <c r="T3276" s="20">
        <v>446</v>
      </c>
      <c r="U3276" s="20">
        <v>176</v>
      </c>
      <c r="V3276" s="20">
        <v>43</v>
      </c>
      <c r="W3276" s="20">
        <v>0</v>
      </c>
      <c r="X3276" s="25">
        <v>53.515000000000001</v>
      </c>
      <c r="Y3276" s="63">
        <v>18.357787078746</v>
      </c>
    </row>
    <row r="3277" spans="2:25" x14ac:dyDescent="0.2">
      <c r="D3277" s="103" t="s">
        <v>25</v>
      </c>
      <c r="E3277" s="24" t="s">
        <v>26</v>
      </c>
      <c r="F3277" s="22"/>
      <c r="G3277" s="23">
        <v>1780</v>
      </c>
      <c r="H3277" s="30">
        <v>177</v>
      </c>
      <c r="I3277" s="4">
        <v>78</v>
      </c>
      <c r="J3277" s="4">
        <v>101</v>
      </c>
      <c r="K3277" s="4">
        <v>145</v>
      </c>
      <c r="L3277" s="4">
        <v>127</v>
      </c>
      <c r="M3277" s="4">
        <v>154</v>
      </c>
      <c r="N3277" s="4">
        <v>126</v>
      </c>
      <c r="O3277" s="4">
        <v>109</v>
      </c>
      <c r="P3277" s="4">
        <v>143</v>
      </c>
      <c r="Q3277" s="4">
        <v>173</v>
      </c>
      <c r="R3277" s="4">
        <v>157</v>
      </c>
      <c r="S3277" s="4">
        <v>93</v>
      </c>
      <c r="T3277" s="4">
        <v>139</v>
      </c>
      <c r="U3277" s="4">
        <v>48</v>
      </c>
      <c r="V3277" s="4">
        <v>10</v>
      </c>
      <c r="W3277" s="4">
        <v>0</v>
      </c>
      <c r="X3277" s="19">
        <v>53.567415730336997</v>
      </c>
      <c r="Y3277" s="51">
        <v>19.401536341812999</v>
      </c>
    </row>
    <row r="3278" spans="2:25" x14ac:dyDescent="0.2">
      <c r="D3278" s="104"/>
      <c r="E3278" s="5" t="s">
        <v>27</v>
      </c>
      <c r="F3278" s="6"/>
      <c r="G3278" s="7">
        <v>1328</v>
      </c>
      <c r="H3278" s="8">
        <v>57</v>
      </c>
      <c r="I3278" s="1">
        <v>56</v>
      </c>
      <c r="J3278" s="1">
        <v>50</v>
      </c>
      <c r="K3278" s="1">
        <v>74</v>
      </c>
      <c r="L3278" s="1">
        <v>65</v>
      </c>
      <c r="M3278" s="1">
        <v>90</v>
      </c>
      <c r="N3278" s="1">
        <v>77</v>
      </c>
      <c r="O3278" s="1">
        <v>73</v>
      </c>
      <c r="P3278" s="1">
        <v>98</v>
      </c>
      <c r="Q3278" s="1">
        <v>180</v>
      </c>
      <c r="R3278" s="1">
        <v>181</v>
      </c>
      <c r="S3278" s="1">
        <v>102</v>
      </c>
      <c r="T3278" s="1">
        <v>141</v>
      </c>
      <c r="U3278" s="1">
        <v>70</v>
      </c>
      <c r="V3278" s="1">
        <v>14</v>
      </c>
      <c r="W3278" s="1">
        <v>0</v>
      </c>
      <c r="X3278" s="14">
        <v>60.384789156627001</v>
      </c>
      <c r="Y3278" s="29">
        <v>18.644994578896998</v>
      </c>
    </row>
    <row r="3279" spans="2:25" x14ac:dyDescent="0.2">
      <c r="D3279" s="104"/>
      <c r="E3279" s="5" t="s">
        <v>28</v>
      </c>
      <c r="F3279" s="6"/>
      <c r="G3279" s="7">
        <v>1075</v>
      </c>
      <c r="H3279" s="8">
        <v>80</v>
      </c>
      <c r="I3279" s="1">
        <v>112</v>
      </c>
      <c r="J3279" s="1">
        <v>62</v>
      </c>
      <c r="K3279" s="1">
        <v>79</v>
      </c>
      <c r="L3279" s="1">
        <v>62</v>
      </c>
      <c r="M3279" s="1">
        <v>51</v>
      </c>
      <c r="N3279" s="1">
        <v>50</v>
      </c>
      <c r="O3279" s="1">
        <v>58</v>
      </c>
      <c r="P3279" s="1">
        <v>70</v>
      </c>
      <c r="Q3279" s="1">
        <v>134</v>
      </c>
      <c r="R3279" s="1">
        <v>108</v>
      </c>
      <c r="S3279" s="1">
        <v>94</v>
      </c>
      <c r="T3279" s="1">
        <v>84</v>
      </c>
      <c r="U3279" s="1">
        <v>22</v>
      </c>
      <c r="V3279" s="1">
        <v>9</v>
      </c>
      <c r="W3279" s="1">
        <v>0</v>
      </c>
      <c r="X3279" s="14">
        <v>54.474418604650999</v>
      </c>
      <c r="Y3279" s="29">
        <v>20.299342331232999</v>
      </c>
    </row>
    <row r="3280" spans="2:25" x14ac:dyDescent="0.2">
      <c r="D3280" s="104"/>
      <c r="E3280" s="5" t="s">
        <v>29</v>
      </c>
      <c r="F3280" s="6"/>
      <c r="G3280" s="7">
        <v>733</v>
      </c>
      <c r="H3280" s="8">
        <v>38</v>
      </c>
      <c r="I3280" s="1">
        <v>100</v>
      </c>
      <c r="J3280" s="1">
        <v>68</v>
      </c>
      <c r="K3280" s="1">
        <v>80</v>
      </c>
      <c r="L3280" s="1">
        <v>63</v>
      </c>
      <c r="M3280" s="1">
        <v>73</v>
      </c>
      <c r="N3280" s="1">
        <v>53</v>
      </c>
      <c r="O3280" s="1">
        <v>46</v>
      </c>
      <c r="P3280" s="1">
        <v>44</v>
      </c>
      <c r="Q3280" s="1">
        <v>69</v>
      </c>
      <c r="R3280" s="1">
        <v>41</v>
      </c>
      <c r="S3280" s="1">
        <v>23</v>
      </c>
      <c r="T3280" s="1">
        <v>25</v>
      </c>
      <c r="U3280" s="1">
        <v>9</v>
      </c>
      <c r="V3280" s="1">
        <v>1</v>
      </c>
      <c r="W3280" s="1">
        <v>0</v>
      </c>
      <c r="X3280" s="14">
        <v>47.920873124147001</v>
      </c>
      <c r="Y3280" s="29">
        <v>17.512552919047</v>
      </c>
    </row>
    <row r="3281" spans="4:25" x14ac:dyDescent="0.2">
      <c r="D3281" s="104"/>
      <c r="E3281" s="5" t="s">
        <v>30</v>
      </c>
      <c r="F3281" s="6"/>
      <c r="G3281" s="7">
        <v>619</v>
      </c>
      <c r="H3281" s="8">
        <v>9</v>
      </c>
      <c r="I3281" s="1">
        <v>58</v>
      </c>
      <c r="J3281" s="1">
        <v>50</v>
      </c>
      <c r="K3281" s="1">
        <v>95</v>
      </c>
      <c r="L3281" s="1">
        <v>81</v>
      </c>
      <c r="M3281" s="1">
        <v>82</v>
      </c>
      <c r="N3281" s="1">
        <v>53</v>
      </c>
      <c r="O3281" s="1">
        <v>51</v>
      </c>
      <c r="P3281" s="1">
        <v>44</v>
      </c>
      <c r="Q3281" s="1">
        <v>41</v>
      </c>
      <c r="R3281" s="1">
        <v>28</v>
      </c>
      <c r="S3281" s="1">
        <v>7</v>
      </c>
      <c r="T3281" s="1">
        <v>13</v>
      </c>
      <c r="U3281" s="1">
        <v>5</v>
      </c>
      <c r="V3281" s="1">
        <v>2</v>
      </c>
      <c r="W3281" s="1">
        <v>0</v>
      </c>
      <c r="X3281" s="14">
        <v>47.678513731826001</v>
      </c>
      <c r="Y3281" s="29">
        <v>14.812507498898</v>
      </c>
    </row>
    <row r="3282" spans="4:25" x14ac:dyDescent="0.2">
      <c r="D3282" s="104"/>
      <c r="E3282" s="5" t="s">
        <v>31</v>
      </c>
      <c r="F3282" s="6"/>
      <c r="G3282" s="7">
        <v>559</v>
      </c>
      <c r="H3282" s="8">
        <v>0</v>
      </c>
      <c r="I3282" s="1">
        <v>19</v>
      </c>
      <c r="J3282" s="1">
        <v>43</v>
      </c>
      <c r="K3282" s="1">
        <v>78</v>
      </c>
      <c r="L3282" s="1">
        <v>89</v>
      </c>
      <c r="M3282" s="1">
        <v>97</v>
      </c>
      <c r="N3282" s="1">
        <v>80</v>
      </c>
      <c r="O3282" s="1">
        <v>63</v>
      </c>
      <c r="P3282" s="1">
        <v>43</v>
      </c>
      <c r="Q3282" s="1">
        <v>22</v>
      </c>
      <c r="R3282" s="1">
        <v>17</v>
      </c>
      <c r="S3282" s="1">
        <v>3</v>
      </c>
      <c r="T3282" s="1">
        <v>3</v>
      </c>
      <c r="U3282" s="1">
        <v>2</v>
      </c>
      <c r="V3282" s="1">
        <v>0</v>
      </c>
      <c r="W3282" s="1">
        <v>0</v>
      </c>
      <c r="X3282" s="14">
        <v>48.010733452594003</v>
      </c>
      <c r="Y3282" s="29">
        <v>11.482578824318001</v>
      </c>
    </row>
    <row r="3283" spans="4:25" x14ac:dyDescent="0.2">
      <c r="D3283" s="104"/>
      <c r="E3283" s="5" t="s">
        <v>32</v>
      </c>
      <c r="F3283" s="6"/>
      <c r="G3283" s="7">
        <v>284</v>
      </c>
      <c r="H3283" s="8">
        <v>0</v>
      </c>
      <c r="I3283" s="1">
        <v>3</v>
      </c>
      <c r="J3283" s="1">
        <v>10</v>
      </c>
      <c r="K3283" s="1">
        <v>32</v>
      </c>
      <c r="L3283" s="1">
        <v>42</v>
      </c>
      <c r="M3283" s="1">
        <v>62</v>
      </c>
      <c r="N3283" s="1">
        <v>34</v>
      </c>
      <c r="O3283" s="1">
        <v>46</v>
      </c>
      <c r="P3283" s="1">
        <v>25</v>
      </c>
      <c r="Q3283" s="1">
        <v>15</v>
      </c>
      <c r="R3283" s="1">
        <v>7</v>
      </c>
      <c r="S3283" s="1">
        <v>2</v>
      </c>
      <c r="T3283" s="1">
        <v>3</v>
      </c>
      <c r="U3283" s="1">
        <v>3</v>
      </c>
      <c r="V3283" s="1">
        <v>0</v>
      </c>
      <c r="W3283" s="1">
        <v>0</v>
      </c>
      <c r="X3283" s="14">
        <v>50.609154929577002</v>
      </c>
      <c r="Y3283" s="29">
        <v>11.215811305007</v>
      </c>
    </row>
    <row r="3284" spans="4:25" x14ac:dyDescent="0.2">
      <c r="D3284" s="104"/>
      <c r="E3284" s="5" t="s">
        <v>33</v>
      </c>
      <c r="F3284" s="6"/>
      <c r="G3284" s="7">
        <v>104</v>
      </c>
      <c r="H3284" s="8">
        <v>0</v>
      </c>
      <c r="I3284" s="1">
        <v>0</v>
      </c>
      <c r="J3284" s="1">
        <v>3</v>
      </c>
      <c r="K3284" s="1">
        <v>11</v>
      </c>
      <c r="L3284" s="1">
        <v>11</v>
      </c>
      <c r="M3284" s="1">
        <v>18</v>
      </c>
      <c r="N3284" s="1">
        <v>16</v>
      </c>
      <c r="O3284" s="1">
        <v>16</v>
      </c>
      <c r="P3284" s="1">
        <v>11</v>
      </c>
      <c r="Q3284" s="1">
        <v>7</v>
      </c>
      <c r="R3284" s="1">
        <v>7</v>
      </c>
      <c r="S3284" s="1">
        <v>3</v>
      </c>
      <c r="T3284" s="1">
        <v>0</v>
      </c>
      <c r="U3284" s="1">
        <v>1</v>
      </c>
      <c r="V3284" s="1">
        <v>0</v>
      </c>
      <c r="W3284" s="1">
        <v>0</v>
      </c>
      <c r="X3284" s="14">
        <v>53.153846153845997</v>
      </c>
      <c r="Y3284" s="29">
        <v>11.627858813715999</v>
      </c>
    </row>
    <row r="3285" spans="4:25" x14ac:dyDescent="0.2">
      <c r="D3285" s="103" t="s">
        <v>34</v>
      </c>
      <c r="E3285" s="24" t="s">
        <v>35</v>
      </c>
      <c r="F3285" s="22"/>
      <c r="G3285" s="23">
        <v>206</v>
      </c>
      <c r="H3285" s="30">
        <v>206</v>
      </c>
      <c r="I3285" s="4">
        <v>0</v>
      </c>
      <c r="J3285" s="4">
        <v>0</v>
      </c>
      <c r="K3285" s="4">
        <v>0</v>
      </c>
      <c r="L3285" s="4">
        <v>0</v>
      </c>
      <c r="M3285" s="4">
        <v>0</v>
      </c>
      <c r="N3285" s="4">
        <v>0</v>
      </c>
      <c r="O3285" s="4">
        <v>0</v>
      </c>
      <c r="P3285" s="4">
        <v>0</v>
      </c>
      <c r="Q3285" s="4">
        <v>0</v>
      </c>
      <c r="R3285" s="4">
        <v>0</v>
      </c>
      <c r="S3285" s="4">
        <v>0</v>
      </c>
      <c r="T3285" s="4">
        <v>0</v>
      </c>
      <c r="U3285" s="4">
        <v>0</v>
      </c>
      <c r="V3285" s="4">
        <v>0</v>
      </c>
      <c r="W3285" s="4">
        <v>0</v>
      </c>
      <c r="X3285" s="19">
        <v>22</v>
      </c>
      <c r="Y3285" s="51">
        <v>0</v>
      </c>
    </row>
    <row r="3286" spans="4:25" x14ac:dyDescent="0.2">
      <c r="D3286" s="104"/>
      <c r="E3286" s="5" t="s">
        <v>36</v>
      </c>
      <c r="F3286" s="6"/>
      <c r="G3286" s="7">
        <v>218</v>
      </c>
      <c r="H3286" s="8">
        <v>0</v>
      </c>
      <c r="I3286" s="1">
        <v>218</v>
      </c>
      <c r="J3286" s="1">
        <v>0</v>
      </c>
      <c r="K3286" s="1">
        <v>0</v>
      </c>
      <c r="L3286" s="1">
        <v>0</v>
      </c>
      <c r="M3286" s="1">
        <v>0</v>
      </c>
      <c r="N3286" s="1">
        <v>0</v>
      </c>
      <c r="O3286" s="1">
        <v>0</v>
      </c>
      <c r="P3286" s="1">
        <v>0</v>
      </c>
      <c r="Q3286" s="1">
        <v>0</v>
      </c>
      <c r="R3286" s="1">
        <v>0</v>
      </c>
      <c r="S3286" s="1">
        <v>0</v>
      </c>
      <c r="T3286" s="1">
        <v>0</v>
      </c>
      <c r="U3286" s="1">
        <v>0</v>
      </c>
      <c r="V3286" s="1">
        <v>0</v>
      </c>
      <c r="W3286" s="1">
        <v>0</v>
      </c>
      <c r="X3286" s="14">
        <v>27</v>
      </c>
      <c r="Y3286" s="29">
        <v>0</v>
      </c>
    </row>
    <row r="3287" spans="4:25" x14ac:dyDescent="0.2">
      <c r="D3287" s="104"/>
      <c r="E3287" s="5" t="s">
        <v>37</v>
      </c>
      <c r="F3287" s="6"/>
      <c r="G3287" s="7">
        <v>218</v>
      </c>
      <c r="H3287" s="8">
        <v>0</v>
      </c>
      <c r="I3287" s="1">
        <v>0</v>
      </c>
      <c r="J3287" s="1">
        <v>218</v>
      </c>
      <c r="K3287" s="1">
        <v>0</v>
      </c>
      <c r="L3287" s="1">
        <v>0</v>
      </c>
      <c r="M3287" s="1">
        <v>0</v>
      </c>
      <c r="N3287" s="1">
        <v>0</v>
      </c>
      <c r="O3287" s="1">
        <v>0</v>
      </c>
      <c r="P3287" s="1">
        <v>0</v>
      </c>
      <c r="Q3287" s="1">
        <v>0</v>
      </c>
      <c r="R3287" s="1">
        <v>0</v>
      </c>
      <c r="S3287" s="1">
        <v>0</v>
      </c>
      <c r="T3287" s="1">
        <v>0</v>
      </c>
      <c r="U3287" s="1">
        <v>0</v>
      </c>
      <c r="V3287" s="1">
        <v>0</v>
      </c>
      <c r="W3287" s="1">
        <v>0</v>
      </c>
      <c r="X3287" s="14">
        <v>32</v>
      </c>
      <c r="Y3287" s="29">
        <v>0</v>
      </c>
    </row>
    <row r="3288" spans="4:25" x14ac:dyDescent="0.2">
      <c r="D3288" s="104"/>
      <c r="E3288" s="5" t="s">
        <v>38</v>
      </c>
      <c r="F3288" s="6"/>
      <c r="G3288" s="7">
        <v>313</v>
      </c>
      <c r="H3288" s="8">
        <v>0</v>
      </c>
      <c r="I3288" s="1">
        <v>0</v>
      </c>
      <c r="J3288" s="1">
        <v>0</v>
      </c>
      <c r="K3288" s="1">
        <v>313</v>
      </c>
      <c r="L3288" s="1">
        <v>0</v>
      </c>
      <c r="M3288" s="1">
        <v>0</v>
      </c>
      <c r="N3288" s="1">
        <v>0</v>
      </c>
      <c r="O3288" s="1">
        <v>0</v>
      </c>
      <c r="P3288" s="1">
        <v>0</v>
      </c>
      <c r="Q3288" s="1">
        <v>0</v>
      </c>
      <c r="R3288" s="1">
        <v>0</v>
      </c>
      <c r="S3288" s="1">
        <v>0</v>
      </c>
      <c r="T3288" s="1">
        <v>0</v>
      </c>
      <c r="U3288" s="1">
        <v>0</v>
      </c>
      <c r="V3288" s="1">
        <v>0</v>
      </c>
      <c r="W3288" s="1">
        <v>0</v>
      </c>
      <c r="X3288" s="14">
        <v>37</v>
      </c>
      <c r="Y3288" s="29">
        <v>0</v>
      </c>
    </row>
    <row r="3289" spans="4:25" x14ac:dyDescent="0.2">
      <c r="D3289" s="104"/>
      <c r="E3289" s="5" t="s">
        <v>39</v>
      </c>
      <c r="F3289" s="6"/>
      <c r="G3289" s="7">
        <v>306</v>
      </c>
      <c r="H3289" s="8">
        <v>0</v>
      </c>
      <c r="I3289" s="1">
        <v>0</v>
      </c>
      <c r="J3289" s="1">
        <v>0</v>
      </c>
      <c r="K3289" s="1">
        <v>0</v>
      </c>
      <c r="L3289" s="1">
        <v>306</v>
      </c>
      <c r="M3289" s="1">
        <v>0</v>
      </c>
      <c r="N3289" s="1">
        <v>0</v>
      </c>
      <c r="O3289" s="1">
        <v>0</v>
      </c>
      <c r="P3289" s="1">
        <v>0</v>
      </c>
      <c r="Q3289" s="1">
        <v>0</v>
      </c>
      <c r="R3289" s="1">
        <v>0</v>
      </c>
      <c r="S3289" s="1">
        <v>0</v>
      </c>
      <c r="T3289" s="1">
        <v>0</v>
      </c>
      <c r="U3289" s="1">
        <v>0</v>
      </c>
      <c r="V3289" s="1">
        <v>0</v>
      </c>
      <c r="W3289" s="1">
        <v>0</v>
      </c>
      <c r="X3289" s="14">
        <v>42</v>
      </c>
      <c r="Y3289" s="29">
        <v>0</v>
      </c>
    </row>
    <row r="3290" spans="4:25" x14ac:dyDescent="0.2">
      <c r="D3290" s="104"/>
      <c r="E3290" s="5" t="s">
        <v>40</v>
      </c>
      <c r="F3290" s="6"/>
      <c r="G3290" s="7">
        <v>323</v>
      </c>
      <c r="H3290" s="8">
        <v>0</v>
      </c>
      <c r="I3290" s="1">
        <v>0</v>
      </c>
      <c r="J3290" s="1">
        <v>0</v>
      </c>
      <c r="K3290" s="1">
        <v>0</v>
      </c>
      <c r="L3290" s="1">
        <v>0</v>
      </c>
      <c r="M3290" s="1">
        <v>323</v>
      </c>
      <c r="N3290" s="1">
        <v>0</v>
      </c>
      <c r="O3290" s="1">
        <v>0</v>
      </c>
      <c r="P3290" s="1">
        <v>0</v>
      </c>
      <c r="Q3290" s="1">
        <v>0</v>
      </c>
      <c r="R3290" s="1">
        <v>0</v>
      </c>
      <c r="S3290" s="1">
        <v>0</v>
      </c>
      <c r="T3290" s="1">
        <v>0</v>
      </c>
      <c r="U3290" s="1">
        <v>0</v>
      </c>
      <c r="V3290" s="1">
        <v>0</v>
      </c>
      <c r="W3290" s="1">
        <v>0</v>
      </c>
      <c r="X3290" s="14">
        <v>47</v>
      </c>
      <c r="Y3290" s="29">
        <v>0</v>
      </c>
    </row>
    <row r="3291" spans="4:25" x14ac:dyDescent="0.2">
      <c r="D3291" s="104"/>
      <c r="E3291" s="5" t="s">
        <v>41</v>
      </c>
      <c r="F3291" s="6"/>
      <c r="G3291" s="7">
        <v>260</v>
      </c>
      <c r="H3291" s="8">
        <v>0</v>
      </c>
      <c r="I3291" s="1">
        <v>0</v>
      </c>
      <c r="J3291" s="1">
        <v>0</v>
      </c>
      <c r="K3291" s="1">
        <v>0</v>
      </c>
      <c r="L3291" s="1">
        <v>0</v>
      </c>
      <c r="M3291" s="1">
        <v>0</v>
      </c>
      <c r="N3291" s="1">
        <v>260</v>
      </c>
      <c r="O3291" s="1">
        <v>0</v>
      </c>
      <c r="P3291" s="1">
        <v>0</v>
      </c>
      <c r="Q3291" s="1">
        <v>0</v>
      </c>
      <c r="R3291" s="1">
        <v>0</v>
      </c>
      <c r="S3291" s="1">
        <v>0</v>
      </c>
      <c r="T3291" s="1">
        <v>0</v>
      </c>
      <c r="U3291" s="1">
        <v>0</v>
      </c>
      <c r="V3291" s="1">
        <v>0</v>
      </c>
      <c r="W3291" s="1">
        <v>0</v>
      </c>
      <c r="X3291" s="14">
        <v>52</v>
      </c>
      <c r="Y3291" s="29">
        <v>0</v>
      </c>
    </row>
    <row r="3292" spans="4:25" x14ac:dyDescent="0.2">
      <c r="D3292" s="104"/>
      <c r="E3292" s="5" t="s">
        <v>42</v>
      </c>
      <c r="F3292" s="6"/>
      <c r="G3292" s="7">
        <v>258</v>
      </c>
      <c r="H3292" s="8">
        <v>0</v>
      </c>
      <c r="I3292" s="1">
        <v>0</v>
      </c>
      <c r="J3292" s="1">
        <v>0</v>
      </c>
      <c r="K3292" s="1">
        <v>0</v>
      </c>
      <c r="L3292" s="1">
        <v>0</v>
      </c>
      <c r="M3292" s="1">
        <v>0</v>
      </c>
      <c r="N3292" s="1">
        <v>0</v>
      </c>
      <c r="O3292" s="1">
        <v>258</v>
      </c>
      <c r="P3292" s="1">
        <v>0</v>
      </c>
      <c r="Q3292" s="1">
        <v>0</v>
      </c>
      <c r="R3292" s="1">
        <v>0</v>
      </c>
      <c r="S3292" s="1">
        <v>0</v>
      </c>
      <c r="T3292" s="1">
        <v>0</v>
      </c>
      <c r="U3292" s="1">
        <v>0</v>
      </c>
      <c r="V3292" s="1">
        <v>0</v>
      </c>
      <c r="W3292" s="1">
        <v>0</v>
      </c>
      <c r="X3292" s="14">
        <v>57</v>
      </c>
      <c r="Y3292" s="29">
        <v>0</v>
      </c>
    </row>
    <row r="3293" spans="4:25" x14ac:dyDescent="0.2">
      <c r="D3293" s="104"/>
      <c r="E3293" s="5" t="s">
        <v>43</v>
      </c>
      <c r="F3293" s="6"/>
      <c r="G3293" s="7">
        <v>258</v>
      </c>
      <c r="H3293" s="8">
        <v>0</v>
      </c>
      <c r="I3293" s="1">
        <v>0</v>
      </c>
      <c r="J3293" s="1">
        <v>0</v>
      </c>
      <c r="K3293" s="1">
        <v>0</v>
      </c>
      <c r="L3293" s="1">
        <v>0</v>
      </c>
      <c r="M3293" s="1">
        <v>0</v>
      </c>
      <c r="N3293" s="1">
        <v>0</v>
      </c>
      <c r="O3293" s="1">
        <v>0</v>
      </c>
      <c r="P3293" s="1">
        <v>258</v>
      </c>
      <c r="Q3293" s="1">
        <v>0</v>
      </c>
      <c r="R3293" s="1">
        <v>0</v>
      </c>
      <c r="S3293" s="1">
        <v>0</v>
      </c>
      <c r="T3293" s="1">
        <v>0</v>
      </c>
      <c r="U3293" s="1">
        <v>0</v>
      </c>
      <c r="V3293" s="1">
        <v>0</v>
      </c>
      <c r="W3293" s="1">
        <v>0</v>
      </c>
      <c r="X3293" s="14">
        <v>62</v>
      </c>
      <c r="Y3293" s="29">
        <v>0</v>
      </c>
    </row>
    <row r="3294" spans="4:25" x14ac:dyDescent="0.2">
      <c r="D3294" s="104"/>
      <c r="E3294" s="5" t="s">
        <v>44</v>
      </c>
      <c r="F3294" s="6"/>
      <c r="G3294" s="7">
        <v>336</v>
      </c>
      <c r="H3294" s="8">
        <v>0</v>
      </c>
      <c r="I3294" s="1">
        <v>0</v>
      </c>
      <c r="J3294" s="1">
        <v>0</v>
      </c>
      <c r="K3294" s="1">
        <v>0</v>
      </c>
      <c r="L3294" s="1">
        <v>0</v>
      </c>
      <c r="M3294" s="1">
        <v>0</v>
      </c>
      <c r="N3294" s="1">
        <v>0</v>
      </c>
      <c r="O3294" s="1">
        <v>0</v>
      </c>
      <c r="P3294" s="1">
        <v>0</v>
      </c>
      <c r="Q3294" s="1">
        <v>336</v>
      </c>
      <c r="R3294" s="1">
        <v>0</v>
      </c>
      <c r="S3294" s="1">
        <v>0</v>
      </c>
      <c r="T3294" s="1">
        <v>0</v>
      </c>
      <c r="U3294" s="1">
        <v>0</v>
      </c>
      <c r="V3294" s="1">
        <v>0</v>
      </c>
      <c r="W3294" s="1">
        <v>0</v>
      </c>
      <c r="X3294" s="14">
        <v>67</v>
      </c>
      <c r="Y3294" s="29">
        <v>0</v>
      </c>
    </row>
    <row r="3295" spans="4:25" x14ac:dyDescent="0.2">
      <c r="D3295" s="104"/>
      <c r="E3295" s="5" t="s">
        <v>45</v>
      </c>
      <c r="F3295" s="6"/>
      <c r="G3295" s="7">
        <v>259</v>
      </c>
      <c r="H3295" s="8">
        <v>0</v>
      </c>
      <c r="I3295" s="1">
        <v>0</v>
      </c>
      <c r="J3295" s="1">
        <v>0</v>
      </c>
      <c r="K3295" s="1">
        <v>0</v>
      </c>
      <c r="L3295" s="1">
        <v>0</v>
      </c>
      <c r="M3295" s="1">
        <v>0</v>
      </c>
      <c r="N3295" s="1">
        <v>0</v>
      </c>
      <c r="O3295" s="1">
        <v>0</v>
      </c>
      <c r="P3295" s="1">
        <v>0</v>
      </c>
      <c r="Q3295" s="1">
        <v>0</v>
      </c>
      <c r="R3295" s="1">
        <v>259</v>
      </c>
      <c r="S3295" s="1">
        <v>0</v>
      </c>
      <c r="T3295" s="1">
        <v>0</v>
      </c>
      <c r="U3295" s="1">
        <v>0</v>
      </c>
      <c r="V3295" s="1">
        <v>0</v>
      </c>
      <c r="W3295" s="1">
        <v>0</v>
      </c>
      <c r="X3295" s="14">
        <v>72</v>
      </c>
      <c r="Y3295" s="29">
        <v>0</v>
      </c>
    </row>
    <row r="3296" spans="4:25" x14ac:dyDescent="0.2">
      <c r="D3296" s="104"/>
      <c r="E3296" s="5" t="s">
        <v>46</v>
      </c>
      <c r="F3296" s="6"/>
      <c r="G3296" s="7">
        <v>171</v>
      </c>
      <c r="H3296" s="8">
        <v>0</v>
      </c>
      <c r="I3296" s="1">
        <v>0</v>
      </c>
      <c r="J3296" s="1">
        <v>0</v>
      </c>
      <c r="K3296" s="1">
        <v>0</v>
      </c>
      <c r="L3296" s="1">
        <v>0</v>
      </c>
      <c r="M3296" s="1">
        <v>0</v>
      </c>
      <c r="N3296" s="1">
        <v>0</v>
      </c>
      <c r="O3296" s="1">
        <v>0</v>
      </c>
      <c r="P3296" s="1">
        <v>0</v>
      </c>
      <c r="Q3296" s="1">
        <v>0</v>
      </c>
      <c r="R3296" s="1">
        <v>0</v>
      </c>
      <c r="S3296" s="1">
        <v>171</v>
      </c>
      <c r="T3296" s="1">
        <v>0</v>
      </c>
      <c r="U3296" s="1">
        <v>0</v>
      </c>
      <c r="V3296" s="1">
        <v>0</v>
      </c>
      <c r="W3296" s="1">
        <v>0</v>
      </c>
      <c r="X3296" s="14">
        <v>77</v>
      </c>
      <c r="Y3296" s="29">
        <v>0</v>
      </c>
    </row>
    <row r="3297" spans="4:25" x14ac:dyDescent="0.2">
      <c r="D3297" s="104"/>
      <c r="E3297" s="5" t="s">
        <v>47</v>
      </c>
      <c r="F3297" s="6"/>
      <c r="G3297" s="7">
        <v>158</v>
      </c>
      <c r="H3297" s="8">
        <v>0</v>
      </c>
      <c r="I3297" s="1">
        <v>0</v>
      </c>
      <c r="J3297" s="1">
        <v>0</v>
      </c>
      <c r="K3297" s="1">
        <v>0</v>
      </c>
      <c r="L3297" s="1">
        <v>0</v>
      </c>
      <c r="M3297" s="1">
        <v>0</v>
      </c>
      <c r="N3297" s="1">
        <v>0</v>
      </c>
      <c r="O3297" s="1">
        <v>0</v>
      </c>
      <c r="P3297" s="1">
        <v>0</v>
      </c>
      <c r="Q3297" s="1">
        <v>0</v>
      </c>
      <c r="R3297" s="1">
        <v>0</v>
      </c>
      <c r="S3297" s="1">
        <v>0</v>
      </c>
      <c r="T3297" s="1">
        <v>158</v>
      </c>
      <c r="U3297" s="1">
        <v>0</v>
      </c>
      <c r="V3297" s="1">
        <v>0</v>
      </c>
      <c r="W3297" s="1">
        <v>0</v>
      </c>
      <c r="X3297" s="14">
        <v>82</v>
      </c>
      <c r="Y3297" s="29">
        <v>0</v>
      </c>
    </row>
    <row r="3298" spans="4:25" x14ac:dyDescent="0.2">
      <c r="D3298" s="104"/>
      <c r="E3298" s="5" t="s">
        <v>48</v>
      </c>
      <c r="F3298" s="6"/>
      <c r="G3298" s="7">
        <v>62</v>
      </c>
      <c r="H3298" s="8">
        <v>0</v>
      </c>
      <c r="I3298" s="1">
        <v>0</v>
      </c>
      <c r="J3298" s="1">
        <v>0</v>
      </c>
      <c r="K3298" s="1">
        <v>0</v>
      </c>
      <c r="L3298" s="1">
        <v>0</v>
      </c>
      <c r="M3298" s="1">
        <v>0</v>
      </c>
      <c r="N3298" s="1">
        <v>0</v>
      </c>
      <c r="O3298" s="1">
        <v>0</v>
      </c>
      <c r="P3298" s="1">
        <v>0</v>
      </c>
      <c r="Q3298" s="1">
        <v>0</v>
      </c>
      <c r="R3298" s="1">
        <v>0</v>
      </c>
      <c r="S3298" s="1">
        <v>0</v>
      </c>
      <c r="T3298" s="1">
        <v>0</v>
      </c>
      <c r="U3298" s="1">
        <v>62</v>
      </c>
      <c r="V3298" s="1">
        <v>0</v>
      </c>
      <c r="W3298" s="1">
        <v>0</v>
      </c>
      <c r="X3298" s="14">
        <v>87</v>
      </c>
      <c r="Y3298" s="29">
        <v>0</v>
      </c>
    </row>
    <row r="3299" spans="4:25" x14ac:dyDescent="0.2">
      <c r="D3299" s="104"/>
      <c r="E3299" s="5" t="s">
        <v>49</v>
      </c>
      <c r="F3299" s="6"/>
      <c r="G3299" s="7">
        <v>13</v>
      </c>
      <c r="H3299" s="8">
        <v>0</v>
      </c>
      <c r="I3299" s="1">
        <v>0</v>
      </c>
      <c r="J3299" s="1">
        <v>0</v>
      </c>
      <c r="K3299" s="1">
        <v>0</v>
      </c>
      <c r="L3299" s="1">
        <v>0</v>
      </c>
      <c r="M3299" s="1">
        <v>0</v>
      </c>
      <c r="N3299" s="1">
        <v>0</v>
      </c>
      <c r="O3299" s="1">
        <v>0</v>
      </c>
      <c r="P3299" s="1">
        <v>0</v>
      </c>
      <c r="Q3299" s="1">
        <v>0</v>
      </c>
      <c r="R3299" s="1">
        <v>0</v>
      </c>
      <c r="S3299" s="1">
        <v>0</v>
      </c>
      <c r="T3299" s="1">
        <v>0</v>
      </c>
      <c r="U3299" s="1">
        <v>0</v>
      </c>
      <c r="V3299" s="1">
        <v>13</v>
      </c>
      <c r="W3299" s="1">
        <v>0</v>
      </c>
      <c r="X3299" s="14">
        <v>92</v>
      </c>
      <c r="Y3299" s="29">
        <v>0</v>
      </c>
    </row>
    <row r="3300" spans="4:25" x14ac:dyDescent="0.2">
      <c r="D3300" s="103" t="s">
        <v>50</v>
      </c>
      <c r="E3300" s="24" t="s">
        <v>35</v>
      </c>
      <c r="F3300" s="22"/>
      <c r="G3300" s="23">
        <v>174</v>
      </c>
      <c r="H3300" s="30">
        <v>174</v>
      </c>
      <c r="I3300" s="4">
        <v>0</v>
      </c>
      <c r="J3300" s="4">
        <v>0</v>
      </c>
      <c r="K3300" s="4">
        <v>0</v>
      </c>
      <c r="L3300" s="4">
        <v>0</v>
      </c>
      <c r="M3300" s="4">
        <v>0</v>
      </c>
      <c r="N3300" s="4">
        <v>0</v>
      </c>
      <c r="O3300" s="4">
        <v>0</v>
      </c>
      <c r="P3300" s="4">
        <v>0</v>
      </c>
      <c r="Q3300" s="4">
        <v>0</v>
      </c>
      <c r="R3300" s="4">
        <v>0</v>
      </c>
      <c r="S3300" s="4">
        <v>0</v>
      </c>
      <c r="T3300" s="4">
        <v>0</v>
      </c>
      <c r="U3300" s="4">
        <v>0</v>
      </c>
      <c r="V3300" s="4">
        <v>0</v>
      </c>
      <c r="W3300" s="4">
        <v>0</v>
      </c>
      <c r="X3300" s="19">
        <v>22</v>
      </c>
      <c r="Y3300" s="51">
        <v>0</v>
      </c>
    </row>
    <row r="3301" spans="4:25" x14ac:dyDescent="0.2">
      <c r="D3301" s="104"/>
      <c r="E3301" s="5" t="s">
        <v>36</v>
      </c>
      <c r="F3301" s="6"/>
      <c r="G3301" s="7">
        <v>233</v>
      </c>
      <c r="H3301" s="8">
        <v>0</v>
      </c>
      <c r="I3301" s="1">
        <v>233</v>
      </c>
      <c r="J3301" s="1">
        <v>0</v>
      </c>
      <c r="K3301" s="1">
        <v>0</v>
      </c>
      <c r="L3301" s="1">
        <v>0</v>
      </c>
      <c r="M3301" s="1">
        <v>0</v>
      </c>
      <c r="N3301" s="1">
        <v>0</v>
      </c>
      <c r="O3301" s="1">
        <v>0</v>
      </c>
      <c r="P3301" s="1">
        <v>0</v>
      </c>
      <c r="Q3301" s="1">
        <v>0</v>
      </c>
      <c r="R3301" s="1">
        <v>0</v>
      </c>
      <c r="S3301" s="1">
        <v>0</v>
      </c>
      <c r="T3301" s="1">
        <v>0</v>
      </c>
      <c r="U3301" s="1">
        <v>0</v>
      </c>
      <c r="V3301" s="1">
        <v>0</v>
      </c>
      <c r="W3301" s="1">
        <v>0</v>
      </c>
      <c r="X3301" s="14">
        <v>27</v>
      </c>
      <c r="Y3301" s="29">
        <v>0</v>
      </c>
    </row>
    <row r="3302" spans="4:25" x14ac:dyDescent="0.2">
      <c r="D3302" s="104"/>
      <c r="E3302" s="5" t="s">
        <v>37</v>
      </c>
      <c r="F3302" s="6"/>
      <c r="G3302" s="7">
        <v>199</v>
      </c>
      <c r="H3302" s="8">
        <v>0</v>
      </c>
      <c r="I3302" s="1">
        <v>0</v>
      </c>
      <c r="J3302" s="1">
        <v>199</v>
      </c>
      <c r="K3302" s="1">
        <v>0</v>
      </c>
      <c r="L3302" s="1">
        <v>0</v>
      </c>
      <c r="M3302" s="1">
        <v>0</v>
      </c>
      <c r="N3302" s="1">
        <v>0</v>
      </c>
      <c r="O3302" s="1">
        <v>0</v>
      </c>
      <c r="P3302" s="1">
        <v>0</v>
      </c>
      <c r="Q3302" s="1">
        <v>0</v>
      </c>
      <c r="R3302" s="1">
        <v>0</v>
      </c>
      <c r="S3302" s="1">
        <v>0</v>
      </c>
      <c r="T3302" s="1">
        <v>0</v>
      </c>
      <c r="U3302" s="1">
        <v>0</v>
      </c>
      <c r="V3302" s="1">
        <v>0</v>
      </c>
      <c r="W3302" s="1">
        <v>0</v>
      </c>
      <c r="X3302" s="14">
        <v>32</v>
      </c>
      <c r="Y3302" s="29">
        <v>0</v>
      </c>
    </row>
    <row r="3303" spans="4:25" x14ac:dyDescent="0.2">
      <c r="D3303" s="104"/>
      <c r="E3303" s="5" t="s">
        <v>38</v>
      </c>
      <c r="F3303" s="6"/>
      <c r="G3303" s="7">
        <v>319</v>
      </c>
      <c r="H3303" s="8">
        <v>0</v>
      </c>
      <c r="I3303" s="1">
        <v>0</v>
      </c>
      <c r="J3303" s="1">
        <v>0</v>
      </c>
      <c r="K3303" s="1">
        <v>319</v>
      </c>
      <c r="L3303" s="1">
        <v>0</v>
      </c>
      <c r="M3303" s="1">
        <v>0</v>
      </c>
      <c r="N3303" s="1">
        <v>0</v>
      </c>
      <c r="O3303" s="1">
        <v>0</v>
      </c>
      <c r="P3303" s="1">
        <v>0</v>
      </c>
      <c r="Q3303" s="1">
        <v>0</v>
      </c>
      <c r="R3303" s="1">
        <v>0</v>
      </c>
      <c r="S3303" s="1">
        <v>0</v>
      </c>
      <c r="T3303" s="1">
        <v>0</v>
      </c>
      <c r="U3303" s="1">
        <v>0</v>
      </c>
      <c r="V3303" s="1">
        <v>0</v>
      </c>
      <c r="W3303" s="1">
        <v>0</v>
      </c>
      <c r="X3303" s="14">
        <v>37</v>
      </c>
      <c r="Y3303" s="29">
        <v>0</v>
      </c>
    </row>
    <row r="3304" spans="4:25" x14ac:dyDescent="0.2">
      <c r="D3304" s="104"/>
      <c r="E3304" s="5" t="s">
        <v>39</v>
      </c>
      <c r="F3304" s="6"/>
      <c r="G3304" s="7">
        <v>269</v>
      </c>
      <c r="H3304" s="8">
        <v>0</v>
      </c>
      <c r="I3304" s="1">
        <v>0</v>
      </c>
      <c r="J3304" s="1">
        <v>0</v>
      </c>
      <c r="K3304" s="1">
        <v>0</v>
      </c>
      <c r="L3304" s="1">
        <v>269</v>
      </c>
      <c r="M3304" s="1">
        <v>0</v>
      </c>
      <c r="N3304" s="1">
        <v>0</v>
      </c>
      <c r="O3304" s="1">
        <v>0</v>
      </c>
      <c r="P3304" s="1">
        <v>0</v>
      </c>
      <c r="Q3304" s="1">
        <v>0</v>
      </c>
      <c r="R3304" s="1">
        <v>0</v>
      </c>
      <c r="S3304" s="1">
        <v>0</v>
      </c>
      <c r="T3304" s="1">
        <v>0</v>
      </c>
      <c r="U3304" s="1">
        <v>0</v>
      </c>
      <c r="V3304" s="1">
        <v>0</v>
      </c>
      <c r="W3304" s="1">
        <v>0</v>
      </c>
      <c r="X3304" s="14">
        <v>42</v>
      </c>
      <c r="Y3304" s="29">
        <v>0</v>
      </c>
    </row>
    <row r="3305" spans="4:25" x14ac:dyDescent="0.2">
      <c r="D3305" s="104"/>
      <c r="E3305" s="5" t="s">
        <v>40</v>
      </c>
      <c r="F3305" s="6"/>
      <c r="G3305" s="7">
        <v>348</v>
      </c>
      <c r="H3305" s="8">
        <v>0</v>
      </c>
      <c r="I3305" s="1">
        <v>0</v>
      </c>
      <c r="J3305" s="1">
        <v>0</v>
      </c>
      <c r="K3305" s="1">
        <v>0</v>
      </c>
      <c r="L3305" s="1">
        <v>0</v>
      </c>
      <c r="M3305" s="1">
        <v>348</v>
      </c>
      <c r="N3305" s="1">
        <v>0</v>
      </c>
      <c r="O3305" s="1">
        <v>0</v>
      </c>
      <c r="P3305" s="1">
        <v>0</v>
      </c>
      <c r="Q3305" s="1">
        <v>0</v>
      </c>
      <c r="R3305" s="1">
        <v>0</v>
      </c>
      <c r="S3305" s="1">
        <v>0</v>
      </c>
      <c r="T3305" s="1">
        <v>0</v>
      </c>
      <c r="U3305" s="1">
        <v>0</v>
      </c>
      <c r="V3305" s="1">
        <v>0</v>
      </c>
      <c r="W3305" s="1">
        <v>0</v>
      </c>
      <c r="X3305" s="14">
        <v>47</v>
      </c>
      <c r="Y3305" s="29">
        <v>0</v>
      </c>
    </row>
    <row r="3306" spans="4:25" x14ac:dyDescent="0.2">
      <c r="D3306" s="104"/>
      <c r="E3306" s="5" t="s">
        <v>41</v>
      </c>
      <c r="F3306" s="6"/>
      <c r="G3306" s="7">
        <v>282</v>
      </c>
      <c r="H3306" s="8">
        <v>0</v>
      </c>
      <c r="I3306" s="1">
        <v>0</v>
      </c>
      <c r="J3306" s="1">
        <v>0</v>
      </c>
      <c r="K3306" s="1">
        <v>0</v>
      </c>
      <c r="L3306" s="1">
        <v>0</v>
      </c>
      <c r="M3306" s="1">
        <v>0</v>
      </c>
      <c r="N3306" s="1">
        <v>282</v>
      </c>
      <c r="O3306" s="1">
        <v>0</v>
      </c>
      <c r="P3306" s="1">
        <v>0</v>
      </c>
      <c r="Q3306" s="1">
        <v>0</v>
      </c>
      <c r="R3306" s="1">
        <v>0</v>
      </c>
      <c r="S3306" s="1">
        <v>0</v>
      </c>
      <c r="T3306" s="1">
        <v>0</v>
      </c>
      <c r="U3306" s="1">
        <v>0</v>
      </c>
      <c r="V3306" s="1">
        <v>0</v>
      </c>
      <c r="W3306" s="1">
        <v>0</v>
      </c>
      <c r="X3306" s="14">
        <v>52</v>
      </c>
      <c r="Y3306" s="29">
        <v>0</v>
      </c>
    </row>
    <row r="3307" spans="4:25" x14ac:dyDescent="0.2">
      <c r="D3307" s="104"/>
      <c r="E3307" s="5" t="s">
        <v>42</v>
      </c>
      <c r="F3307" s="6"/>
      <c r="G3307" s="7">
        <v>242</v>
      </c>
      <c r="H3307" s="8">
        <v>0</v>
      </c>
      <c r="I3307" s="1">
        <v>0</v>
      </c>
      <c r="J3307" s="1">
        <v>0</v>
      </c>
      <c r="K3307" s="1">
        <v>0</v>
      </c>
      <c r="L3307" s="1">
        <v>0</v>
      </c>
      <c r="M3307" s="1">
        <v>0</v>
      </c>
      <c r="N3307" s="1">
        <v>0</v>
      </c>
      <c r="O3307" s="1">
        <v>242</v>
      </c>
      <c r="P3307" s="1">
        <v>0</v>
      </c>
      <c r="Q3307" s="1">
        <v>0</v>
      </c>
      <c r="R3307" s="1">
        <v>0</v>
      </c>
      <c r="S3307" s="1">
        <v>0</v>
      </c>
      <c r="T3307" s="1">
        <v>0</v>
      </c>
      <c r="U3307" s="1">
        <v>0</v>
      </c>
      <c r="V3307" s="1">
        <v>0</v>
      </c>
      <c r="W3307" s="1">
        <v>0</v>
      </c>
      <c r="X3307" s="14">
        <v>57</v>
      </c>
      <c r="Y3307" s="29">
        <v>0</v>
      </c>
    </row>
    <row r="3308" spans="4:25" x14ac:dyDescent="0.2">
      <c r="D3308" s="104"/>
      <c r="E3308" s="5" t="s">
        <v>43</v>
      </c>
      <c r="F3308" s="6"/>
      <c r="G3308" s="7">
        <v>263</v>
      </c>
      <c r="H3308" s="8">
        <v>0</v>
      </c>
      <c r="I3308" s="1">
        <v>0</v>
      </c>
      <c r="J3308" s="1">
        <v>0</v>
      </c>
      <c r="K3308" s="1">
        <v>0</v>
      </c>
      <c r="L3308" s="1">
        <v>0</v>
      </c>
      <c r="M3308" s="1">
        <v>0</v>
      </c>
      <c r="N3308" s="1">
        <v>0</v>
      </c>
      <c r="O3308" s="1">
        <v>0</v>
      </c>
      <c r="P3308" s="1">
        <v>263</v>
      </c>
      <c r="Q3308" s="1">
        <v>0</v>
      </c>
      <c r="R3308" s="1">
        <v>0</v>
      </c>
      <c r="S3308" s="1">
        <v>0</v>
      </c>
      <c r="T3308" s="1">
        <v>0</v>
      </c>
      <c r="U3308" s="1">
        <v>0</v>
      </c>
      <c r="V3308" s="1">
        <v>0</v>
      </c>
      <c r="W3308" s="1">
        <v>0</v>
      </c>
      <c r="X3308" s="14">
        <v>62</v>
      </c>
      <c r="Y3308" s="29">
        <v>0</v>
      </c>
    </row>
    <row r="3309" spans="4:25" x14ac:dyDescent="0.2">
      <c r="D3309" s="104"/>
      <c r="E3309" s="5" t="s">
        <v>44</v>
      </c>
      <c r="F3309" s="6"/>
      <c r="G3309" s="7">
        <v>364</v>
      </c>
      <c r="H3309" s="8">
        <v>0</v>
      </c>
      <c r="I3309" s="1">
        <v>0</v>
      </c>
      <c r="J3309" s="1">
        <v>0</v>
      </c>
      <c r="K3309" s="1">
        <v>0</v>
      </c>
      <c r="L3309" s="1">
        <v>0</v>
      </c>
      <c r="M3309" s="1">
        <v>0</v>
      </c>
      <c r="N3309" s="1">
        <v>0</v>
      </c>
      <c r="O3309" s="1">
        <v>0</v>
      </c>
      <c r="P3309" s="1">
        <v>0</v>
      </c>
      <c r="Q3309" s="1">
        <v>364</v>
      </c>
      <c r="R3309" s="1">
        <v>0</v>
      </c>
      <c r="S3309" s="1">
        <v>0</v>
      </c>
      <c r="T3309" s="1">
        <v>0</v>
      </c>
      <c r="U3309" s="1">
        <v>0</v>
      </c>
      <c r="V3309" s="1">
        <v>0</v>
      </c>
      <c r="W3309" s="1">
        <v>0</v>
      </c>
      <c r="X3309" s="14">
        <v>67</v>
      </c>
      <c r="Y3309" s="29">
        <v>0</v>
      </c>
    </row>
    <row r="3310" spans="4:25" x14ac:dyDescent="0.2">
      <c r="D3310" s="104"/>
      <c r="E3310" s="5" t="s">
        <v>45</v>
      </c>
      <c r="F3310" s="6"/>
      <c r="G3310" s="7">
        <v>324</v>
      </c>
      <c r="H3310" s="8">
        <v>0</v>
      </c>
      <c r="I3310" s="1">
        <v>0</v>
      </c>
      <c r="J3310" s="1">
        <v>0</v>
      </c>
      <c r="K3310" s="1">
        <v>0</v>
      </c>
      <c r="L3310" s="1">
        <v>0</v>
      </c>
      <c r="M3310" s="1">
        <v>0</v>
      </c>
      <c r="N3310" s="1">
        <v>0</v>
      </c>
      <c r="O3310" s="1">
        <v>0</v>
      </c>
      <c r="P3310" s="1">
        <v>0</v>
      </c>
      <c r="Q3310" s="1">
        <v>0</v>
      </c>
      <c r="R3310" s="1">
        <v>324</v>
      </c>
      <c r="S3310" s="1">
        <v>0</v>
      </c>
      <c r="T3310" s="1">
        <v>0</v>
      </c>
      <c r="U3310" s="1">
        <v>0</v>
      </c>
      <c r="V3310" s="1">
        <v>0</v>
      </c>
      <c r="W3310" s="1">
        <v>0</v>
      </c>
      <c r="X3310" s="14">
        <v>72</v>
      </c>
      <c r="Y3310" s="29">
        <v>0</v>
      </c>
    </row>
    <row r="3311" spans="4:25" x14ac:dyDescent="0.2">
      <c r="D3311" s="104"/>
      <c r="E3311" s="5" t="s">
        <v>46</v>
      </c>
      <c r="F3311" s="6"/>
      <c r="G3311" s="7">
        <v>192</v>
      </c>
      <c r="H3311" s="8">
        <v>0</v>
      </c>
      <c r="I3311" s="1">
        <v>0</v>
      </c>
      <c r="J3311" s="1">
        <v>0</v>
      </c>
      <c r="K3311" s="1">
        <v>0</v>
      </c>
      <c r="L3311" s="1">
        <v>0</v>
      </c>
      <c r="M3311" s="1">
        <v>0</v>
      </c>
      <c r="N3311" s="1">
        <v>0</v>
      </c>
      <c r="O3311" s="1">
        <v>0</v>
      </c>
      <c r="P3311" s="1">
        <v>0</v>
      </c>
      <c r="Q3311" s="1">
        <v>0</v>
      </c>
      <c r="R3311" s="1">
        <v>0</v>
      </c>
      <c r="S3311" s="1">
        <v>192</v>
      </c>
      <c r="T3311" s="1">
        <v>0</v>
      </c>
      <c r="U3311" s="1">
        <v>0</v>
      </c>
      <c r="V3311" s="1">
        <v>0</v>
      </c>
      <c r="W3311" s="1">
        <v>0</v>
      </c>
      <c r="X3311" s="14">
        <v>77</v>
      </c>
      <c r="Y3311" s="29">
        <v>0</v>
      </c>
    </row>
    <row r="3312" spans="4:25" x14ac:dyDescent="0.2">
      <c r="D3312" s="104"/>
      <c r="E3312" s="5" t="s">
        <v>47</v>
      </c>
      <c r="F3312" s="6"/>
      <c r="G3312" s="7">
        <v>288</v>
      </c>
      <c r="H3312" s="8">
        <v>0</v>
      </c>
      <c r="I3312" s="1">
        <v>0</v>
      </c>
      <c r="J3312" s="1">
        <v>0</v>
      </c>
      <c r="K3312" s="1">
        <v>0</v>
      </c>
      <c r="L3312" s="1">
        <v>0</v>
      </c>
      <c r="M3312" s="1">
        <v>0</v>
      </c>
      <c r="N3312" s="1">
        <v>0</v>
      </c>
      <c r="O3312" s="1">
        <v>0</v>
      </c>
      <c r="P3312" s="1">
        <v>0</v>
      </c>
      <c r="Q3312" s="1">
        <v>0</v>
      </c>
      <c r="R3312" s="1">
        <v>0</v>
      </c>
      <c r="S3312" s="1">
        <v>0</v>
      </c>
      <c r="T3312" s="1">
        <v>288</v>
      </c>
      <c r="U3312" s="1">
        <v>0</v>
      </c>
      <c r="V3312" s="1">
        <v>0</v>
      </c>
      <c r="W3312" s="1">
        <v>0</v>
      </c>
      <c r="X3312" s="14">
        <v>82</v>
      </c>
      <c r="Y3312" s="29">
        <v>0</v>
      </c>
    </row>
    <row r="3313" spans="2:25" x14ac:dyDescent="0.2">
      <c r="D3313" s="104"/>
      <c r="E3313" s="5" t="s">
        <v>48</v>
      </c>
      <c r="F3313" s="6"/>
      <c r="G3313" s="7">
        <v>114</v>
      </c>
      <c r="H3313" s="8">
        <v>0</v>
      </c>
      <c r="I3313" s="1">
        <v>0</v>
      </c>
      <c r="J3313" s="1">
        <v>0</v>
      </c>
      <c r="K3313" s="1">
        <v>0</v>
      </c>
      <c r="L3313" s="1">
        <v>0</v>
      </c>
      <c r="M3313" s="1">
        <v>0</v>
      </c>
      <c r="N3313" s="1">
        <v>0</v>
      </c>
      <c r="O3313" s="1">
        <v>0</v>
      </c>
      <c r="P3313" s="1">
        <v>0</v>
      </c>
      <c r="Q3313" s="1">
        <v>0</v>
      </c>
      <c r="R3313" s="1">
        <v>0</v>
      </c>
      <c r="S3313" s="1">
        <v>0</v>
      </c>
      <c r="T3313" s="1">
        <v>0</v>
      </c>
      <c r="U3313" s="1">
        <v>114</v>
      </c>
      <c r="V3313" s="1">
        <v>0</v>
      </c>
      <c r="W3313" s="1">
        <v>0</v>
      </c>
      <c r="X3313" s="14">
        <v>87</v>
      </c>
      <c r="Y3313" s="29">
        <v>0</v>
      </c>
    </row>
    <row r="3314" spans="2:25" x14ac:dyDescent="0.2">
      <c r="D3314" s="105"/>
      <c r="E3314" s="55" t="s">
        <v>49</v>
      </c>
      <c r="F3314" s="58"/>
      <c r="G3314" s="53">
        <v>30</v>
      </c>
      <c r="H3314" s="66">
        <v>0</v>
      </c>
      <c r="I3314" s="26">
        <v>0</v>
      </c>
      <c r="J3314" s="26">
        <v>0</v>
      </c>
      <c r="K3314" s="26">
        <v>0</v>
      </c>
      <c r="L3314" s="26">
        <v>0</v>
      </c>
      <c r="M3314" s="26">
        <v>0</v>
      </c>
      <c r="N3314" s="26">
        <v>0</v>
      </c>
      <c r="O3314" s="26">
        <v>0</v>
      </c>
      <c r="P3314" s="26">
        <v>0</v>
      </c>
      <c r="Q3314" s="26">
        <v>0</v>
      </c>
      <c r="R3314" s="26">
        <v>0</v>
      </c>
      <c r="S3314" s="26">
        <v>0</v>
      </c>
      <c r="T3314" s="26">
        <v>0</v>
      </c>
      <c r="U3314" s="26">
        <v>0</v>
      </c>
      <c r="V3314" s="26">
        <v>30</v>
      </c>
      <c r="W3314" s="26">
        <v>0</v>
      </c>
      <c r="X3314" s="38">
        <v>92</v>
      </c>
      <c r="Y3314" s="80">
        <v>0</v>
      </c>
    </row>
    <row r="3316" spans="2:25" x14ac:dyDescent="0.2">
      <c r="B3316" s="47" t="str">
        <f xml:space="preserve"> HYPERLINK("#'目次'!B79", "[73]")</f>
        <v>[73]</v>
      </c>
      <c r="C3316" s="31" t="s">
        <v>714</v>
      </c>
    </row>
    <row r="3319" spans="2:25" x14ac:dyDescent="0.2">
      <c r="C3319" s="31" t="s">
        <v>13</v>
      </c>
    </row>
    <row r="3320" spans="2:25" x14ac:dyDescent="0.2">
      <c r="D3320" s="99"/>
      <c r="E3320" s="100"/>
      <c r="F3320" s="100"/>
      <c r="G3320" s="41" t="s">
        <v>14</v>
      </c>
      <c r="H3320" s="42" t="s">
        <v>715</v>
      </c>
      <c r="I3320" s="16" t="s">
        <v>716</v>
      </c>
      <c r="J3320" s="46" t="s">
        <v>24</v>
      </c>
    </row>
    <row r="3321" spans="2:25" x14ac:dyDescent="0.2">
      <c r="D3321" s="101"/>
      <c r="E3321" s="102"/>
      <c r="F3321" s="102"/>
      <c r="G3321" s="44"/>
      <c r="H3321" s="48"/>
      <c r="I3321" s="17"/>
      <c r="J3321" s="43"/>
    </row>
    <row r="3322" spans="2:25" x14ac:dyDescent="0.2">
      <c r="D3322" s="52"/>
      <c r="E3322" s="59" t="s">
        <v>14</v>
      </c>
      <c r="F3322" s="54"/>
      <c r="G3322" s="45">
        <v>7000</v>
      </c>
      <c r="H3322" s="20">
        <v>4765</v>
      </c>
      <c r="I3322" s="20">
        <v>2105</v>
      </c>
      <c r="J3322" s="61">
        <v>130</v>
      </c>
    </row>
    <row r="3323" spans="2:25" x14ac:dyDescent="0.2">
      <c r="D3323" s="103" t="s">
        <v>25</v>
      </c>
      <c r="E3323" s="24" t="s">
        <v>26</v>
      </c>
      <c r="F3323" s="22"/>
      <c r="G3323" s="23">
        <v>1780</v>
      </c>
      <c r="H3323" s="30">
        <v>1264</v>
      </c>
      <c r="I3323" s="4">
        <v>480</v>
      </c>
      <c r="J3323" s="34">
        <v>36</v>
      </c>
    </row>
    <row r="3324" spans="2:25" x14ac:dyDescent="0.2">
      <c r="D3324" s="104"/>
      <c r="E3324" s="5" t="s">
        <v>27</v>
      </c>
      <c r="F3324" s="6"/>
      <c r="G3324" s="7">
        <v>1328</v>
      </c>
      <c r="H3324" s="8">
        <v>795</v>
      </c>
      <c r="I3324" s="1">
        <v>511</v>
      </c>
      <c r="J3324" s="13">
        <v>22</v>
      </c>
    </row>
    <row r="3325" spans="2:25" x14ac:dyDescent="0.2">
      <c r="D3325" s="104"/>
      <c r="E3325" s="5" t="s">
        <v>28</v>
      </c>
      <c r="F3325" s="6"/>
      <c r="G3325" s="7">
        <v>1075</v>
      </c>
      <c r="H3325" s="8">
        <v>616</v>
      </c>
      <c r="I3325" s="1">
        <v>442</v>
      </c>
      <c r="J3325" s="13">
        <v>17</v>
      </c>
    </row>
    <row r="3326" spans="2:25" x14ac:dyDescent="0.2">
      <c r="D3326" s="104"/>
      <c r="E3326" s="5" t="s">
        <v>29</v>
      </c>
      <c r="F3326" s="6"/>
      <c r="G3326" s="7">
        <v>733</v>
      </c>
      <c r="H3326" s="8">
        <v>451</v>
      </c>
      <c r="I3326" s="1">
        <v>273</v>
      </c>
      <c r="J3326" s="13">
        <v>9</v>
      </c>
    </row>
    <row r="3327" spans="2:25" x14ac:dyDescent="0.2">
      <c r="D3327" s="104"/>
      <c r="E3327" s="5" t="s">
        <v>30</v>
      </c>
      <c r="F3327" s="6"/>
      <c r="G3327" s="7">
        <v>619</v>
      </c>
      <c r="H3327" s="8">
        <v>459</v>
      </c>
      <c r="I3327" s="1">
        <v>151</v>
      </c>
      <c r="J3327" s="13">
        <v>9</v>
      </c>
    </row>
    <row r="3328" spans="2:25" x14ac:dyDescent="0.2">
      <c r="D3328" s="104"/>
      <c r="E3328" s="5" t="s">
        <v>31</v>
      </c>
      <c r="F3328" s="6"/>
      <c r="G3328" s="7">
        <v>559</v>
      </c>
      <c r="H3328" s="8">
        <v>480</v>
      </c>
      <c r="I3328" s="1">
        <v>73</v>
      </c>
      <c r="J3328" s="13">
        <v>6</v>
      </c>
    </row>
    <row r="3329" spans="4:10" x14ac:dyDescent="0.2">
      <c r="D3329" s="104"/>
      <c r="E3329" s="5" t="s">
        <v>32</v>
      </c>
      <c r="F3329" s="6"/>
      <c r="G3329" s="7">
        <v>284</v>
      </c>
      <c r="H3329" s="8">
        <v>243</v>
      </c>
      <c r="I3329" s="1">
        <v>38</v>
      </c>
      <c r="J3329" s="13">
        <v>3</v>
      </c>
    </row>
    <row r="3330" spans="4:10" x14ac:dyDescent="0.2">
      <c r="D3330" s="104"/>
      <c r="E3330" s="5" t="s">
        <v>33</v>
      </c>
      <c r="F3330" s="6"/>
      <c r="G3330" s="7">
        <v>104</v>
      </c>
      <c r="H3330" s="8">
        <v>92</v>
      </c>
      <c r="I3330" s="1">
        <v>9</v>
      </c>
      <c r="J3330" s="13">
        <v>3</v>
      </c>
    </row>
    <row r="3331" spans="4:10" x14ac:dyDescent="0.2">
      <c r="D3331" s="103" t="s">
        <v>34</v>
      </c>
      <c r="E3331" s="24" t="s">
        <v>35</v>
      </c>
      <c r="F3331" s="22"/>
      <c r="G3331" s="23">
        <v>206</v>
      </c>
      <c r="H3331" s="30">
        <v>13</v>
      </c>
      <c r="I3331" s="4">
        <v>192</v>
      </c>
      <c r="J3331" s="34">
        <v>1</v>
      </c>
    </row>
    <row r="3332" spans="4:10" x14ac:dyDescent="0.2">
      <c r="D3332" s="104"/>
      <c r="E3332" s="5" t="s">
        <v>36</v>
      </c>
      <c r="F3332" s="6"/>
      <c r="G3332" s="7">
        <v>218</v>
      </c>
      <c r="H3332" s="8">
        <v>69</v>
      </c>
      <c r="I3332" s="1">
        <v>148</v>
      </c>
      <c r="J3332" s="13">
        <v>1</v>
      </c>
    </row>
    <row r="3333" spans="4:10" x14ac:dyDescent="0.2">
      <c r="D3333" s="104"/>
      <c r="E3333" s="5" t="s">
        <v>37</v>
      </c>
      <c r="F3333" s="6"/>
      <c r="G3333" s="7">
        <v>218</v>
      </c>
      <c r="H3333" s="8">
        <v>127</v>
      </c>
      <c r="I3333" s="1">
        <v>90</v>
      </c>
      <c r="J3333" s="13">
        <v>1</v>
      </c>
    </row>
    <row r="3334" spans="4:10" x14ac:dyDescent="0.2">
      <c r="D3334" s="104"/>
      <c r="E3334" s="5" t="s">
        <v>38</v>
      </c>
      <c r="F3334" s="6"/>
      <c r="G3334" s="7">
        <v>313</v>
      </c>
      <c r="H3334" s="8">
        <v>223</v>
      </c>
      <c r="I3334" s="1">
        <v>87</v>
      </c>
      <c r="J3334" s="13">
        <v>3</v>
      </c>
    </row>
    <row r="3335" spans="4:10" x14ac:dyDescent="0.2">
      <c r="D3335" s="104"/>
      <c r="E3335" s="5" t="s">
        <v>39</v>
      </c>
      <c r="F3335" s="6"/>
      <c r="G3335" s="7">
        <v>306</v>
      </c>
      <c r="H3335" s="8">
        <v>242</v>
      </c>
      <c r="I3335" s="1">
        <v>58</v>
      </c>
      <c r="J3335" s="13">
        <v>6</v>
      </c>
    </row>
    <row r="3336" spans="4:10" x14ac:dyDescent="0.2">
      <c r="D3336" s="104"/>
      <c r="E3336" s="5" t="s">
        <v>40</v>
      </c>
      <c r="F3336" s="6"/>
      <c r="G3336" s="7">
        <v>323</v>
      </c>
      <c r="H3336" s="8">
        <v>262</v>
      </c>
      <c r="I3336" s="1">
        <v>58</v>
      </c>
      <c r="J3336" s="13">
        <v>3</v>
      </c>
    </row>
    <row r="3337" spans="4:10" x14ac:dyDescent="0.2">
      <c r="D3337" s="104"/>
      <c r="E3337" s="5" t="s">
        <v>41</v>
      </c>
      <c r="F3337" s="6"/>
      <c r="G3337" s="7">
        <v>260</v>
      </c>
      <c r="H3337" s="8">
        <v>198</v>
      </c>
      <c r="I3337" s="1">
        <v>53</v>
      </c>
      <c r="J3337" s="13">
        <v>9</v>
      </c>
    </row>
    <row r="3338" spans="4:10" x14ac:dyDescent="0.2">
      <c r="D3338" s="104"/>
      <c r="E3338" s="5" t="s">
        <v>42</v>
      </c>
      <c r="F3338" s="6"/>
      <c r="G3338" s="7">
        <v>258</v>
      </c>
      <c r="H3338" s="8">
        <v>207</v>
      </c>
      <c r="I3338" s="1">
        <v>46</v>
      </c>
      <c r="J3338" s="13">
        <v>5</v>
      </c>
    </row>
    <row r="3339" spans="4:10" x14ac:dyDescent="0.2">
      <c r="D3339" s="104"/>
      <c r="E3339" s="5" t="s">
        <v>43</v>
      </c>
      <c r="F3339" s="6"/>
      <c r="G3339" s="7">
        <v>258</v>
      </c>
      <c r="H3339" s="8">
        <v>214</v>
      </c>
      <c r="I3339" s="1">
        <v>41</v>
      </c>
      <c r="J3339" s="13">
        <v>3</v>
      </c>
    </row>
    <row r="3340" spans="4:10" x14ac:dyDescent="0.2">
      <c r="D3340" s="104"/>
      <c r="E3340" s="5" t="s">
        <v>44</v>
      </c>
      <c r="F3340" s="6"/>
      <c r="G3340" s="7">
        <v>336</v>
      </c>
      <c r="H3340" s="8">
        <v>288</v>
      </c>
      <c r="I3340" s="1">
        <v>41</v>
      </c>
      <c r="J3340" s="13">
        <v>7</v>
      </c>
    </row>
    <row r="3341" spans="4:10" x14ac:dyDescent="0.2">
      <c r="D3341" s="104"/>
      <c r="E3341" s="5" t="s">
        <v>45</v>
      </c>
      <c r="F3341" s="6"/>
      <c r="G3341" s="7">
        <v>259</v>
      </c>
      <c r="H3341" s="8">
        <v>220</v>
      </c>
      <c r="I3341" s="1">
        <v>37</v>
      </c>
      <c r="J3341" s="13">
        <v>2</v>
      </c>
    </row>
    <row r="3342" spans="4:10" x14ac:dyDescent="0.2">
      <c r="D3342" s="104"/>
      <c r="E3342" s="5" t="s">
        <v>46</v>
      </c>
      <c r="F3342" s="6"/>
      <c r="G3342" s="7">
        <v>171</v>
      </c>
      <c r="H3342" s="8">
        <v>136</v>
      </c>
      <c r="I3342" s="1">
        <v>26</v>
      </c>
      <c r="J3342" s="13">
        <v>9</v>
      </c>
    </row>
    <row r="3343" spans="4:10" x14ac:dyDescent="0.2">
      <c r="D3343" s="104"/>
      <c r="E3343" s="5" t="s">
        <v>47</v>
      </c>
      <c r="F3343" s="6"/>
      <c r="G3343" s="7">
        <v>158</v>
      </c>
      <c r="H3343" s="8">
        <v>124</v>
      </c>
      <c r="I3343" s="1">
        <v>24</v>
      </c>
      <c r="J3343" s="13">
        <v>10</v>
      </c>
    </row>
    <row r="3344" spans="4:10" x14ac:dyDescent="0.2">
      <c r="D3344" s="104"/>
      <c r="E3344" s="5" t="s">
        <v>48</v>
      </c>
      <c r="F3344" s="6"/>
      <c r="G3344" s="7">
        <v>62</v>
      </c>
      <c r="H3344" s="8">
        <v>43</v>
      </c>
      <c r="I3344" s="1">
        <v>17</v>
      </c>
      <c r="J3344" s="13">
        <v>2</v>
      </c>
    </row>
    <row r="3345" spans="4:10" x14ac:dyDescent="0.2">
      <c r="D3345" s="104"/>
      <c r="E3345" s="5" t="s">
        <v>49</v>
      </c>
      <c r="F3345" s="6"/>
      <c r="G3345" s="7">
        <v>13</v>
      </c>
      <c r="H3345" s="8">
        <v>7</v>
      </c>
      <c r="I3345" s="1">
        <v>4</v>
      </c>
      <c r="J3345" s="13">
        <v>2</v>
      </c>
    </row>
    <row r="3346" spans="4:10" x14ac:dyDescent="0.2">
      <c r="D3346" s="103" t="s">
        <v>50</v>
      </c>
      <c r="E3346" s="24" t="s">
        <v>35</v>
      </c>
      <c r="F3346" s="22"/>
      <c r="G3346" s="23">
        <v>174</v>
      </c>
      <c r="H3346" s="30">
        <v>13</v>
      </c>
      <c r="I3346" s="4">
        <v>160</v>
      </c>
      <c r="J3346" s="34">
        <v>1</v>
      </c>
    </row>
    <row r="3347" spans="4:10" x14ac:dyDescent="0.2">
      <c r="D3347" s="104"/>
      <c r="E3347" s="5" t="s">
        <v>36</v>
      </c>
      <c r="F3347" s="6"/>
      <c r="G3347" s="7">
        <v>233</v>
      </c>
      <c r="H3347" s="8">
        <v>110</v>
      </c>
      <c r="I3347" s="1">
        <v>123</v>
      </c>
      <c r="J3347" s="13">
        <v>0</v>
      </c>
    </row>
    <row r="3348" spans="4:10" x14ac:dyDescent="0.2">
      <c r="D3348" s="104"/>
      <c r="E3348" s="5" t="s">
        <v>37</v>
      </c>
      <c r="F3348" s="6"/>
      <c r="G3348" s="7">
        <v>199</v>
      </c>
      <c r="H3348" s="8">
        <v>142</v>
      </c>
      <c r="I3348" s="1">
        <v>56</v>
      </c>
      <c r="J3348" s="13">
        <v>1</v>
      </c>
    </row>
    <row r="3349" spans="4:10" x14ac:dyDescent="0.2">
      <c r="D3349" s="104"/>
      <c r="E3349" s="5" t="s">
        <v>38</v>
      </c>
      <c r="F3349" s="6"/>
      <c r="G3349" s="7">
        <v>319</v>
      </c>
      <c r="H3349" s="8">
        <v>244</v>
      </c>
      <c r="I3349" s="1">
        <v>71</v>
      </c>
      <c r="J3349" s="13">
        <v>4</v>
      </c>
    </row>
    <row r="3350" spans="4:10" x14ac:dyDescent="0.2">
      <c r="D3350" s="104"/>
      <c r="E3350" s="5" t="s">
        <v>39</v>
      </c>
      <c r="F3350" s="6"/>
      <c r="G3350" s="7">
        <v>269</v>
      </c>
      <c r="H3350" s="8">
        <v>213</v>
      </c>
      <c r="I3350" s="1">
        <v>52</v>
      </c>
      <c r="J3350" s="13">
        <v>4</v>
      </c>
    </row>
    <row r="3351" spans="4:10" x14ac:dyDescent="0.2">
      <c r="D3351" s="104"/>
      <c r="E3351" s="5" t="s">
        <v>40</v>
      </c>
      <c r="F3351" s="6"/>
      <c r="G3351" s="7">
        <v>348</v>
      </c>
      <c r="H3351" s="8">
        <v>282</v>
      </c>
      <c r="I3351" s="1">
        <v>61</v>
      </c>
      <c r="J3351" s="13">
        <v>5</v>
      </c>
    </row>
    <row r="3352" spans="4:10" x14ac:dyDescent="0.2">
      <c r="D3352" s="104"/>
      <c r="E3352" s="5" t="s">
        <v>41</v>
      </c>
      <c r="F3352" s="6"/>
      <c r="G3352" s="7">
        <v>282</v>
      </c>
      <c r="H3352" s="8">
        <v>217</v>
      </c>
      <c r="I3352" s="1">
        <v>57</v>
      </c>
      <c r="J3352" s="13">
        <v>8</v>
      </c>
    </row>
    <row r="3353" spans="4:10" x14ac:dyDescent="0.2">
      <c r="D3353" s="104"/>
      <c r="E3353" s="5" t="s">
        <v>42</v>
      </c>
      <c r="F3353" s="6"/>
      <c r="G3353" s="7">
        <v>242</v>
      </c>
      <c r="H3353" s="8">
        <v>186</v>
      </c>
      <c r="I3353" s="1">
        <v>50</v>
      </c>
      <c r="J3353" s="13">
        <v>6</v>
      </c>
    </row>
    <row r="3354" spans="4:10" x14ac:dyDescent="0.2">
      <c r="D3354" s="104"/>
      <c r="E3354" s="5" t="s">
        <v>43</v>
      </c>
      <c r="F3354" s="6"/>
      <c r="G3354" s="7">
        <v>263</v>
      </c>
      <c r="H3354" s="8">
        <v>219</v>
      </c>
      <c r="I3354" s="1">
        <v>44</v>
      </c>
      <c r="J3354" s="13">
        <v>0</v>
      </c>
    </row>
    <row r="3355" spans="4:10" x14ac:dyDescent="0.2">
      <c r="D3355" s="104"/>
      <c r="E3355" s="5" t="s">
        <v>44</v>
      </c>
      <c r="F3355" s="6"/>
      <c r="G3355" s="7">
        <v>364</v>
      </c>
      <c r="H3355" s="8">
        <v>276</v>
      </c>
      <c r="I3355" s="1">
        <v>87</v>
      </c>
      <c r="J3355" s="13">
        <v>1</v>
      </c>
    </row>
    <row r="3356" spans="4:10" x14ac:dyDescent="0.2">
      <c r="D3356" s="104"/>
      <c r="E3356" s="5" t="s">
        <v>45</v>
      </c>
      <c r="F3356" s="6"/>
      <c r="G3356" s="7">
        <v>324</v>
      </c>
      <c r="H3356" s="8">
        <v>215</v>
      </c>
      <c r="I3356" s="1">
        <v>101</v>
      </c>
      <c r="J3356" s="13">
        <v>8</v>
      </c>
    </row>
    <row r="3357" spans="4:10" x14ac:dyDescent="0.2">
      <c r="D3357" s="104"/>
      <c r="E3357" s="5" t="s">
        <v>46</v>
      </c>
      <c r="F3357" s="6"/>
      <c r="G3357" s="7">
        <v>192</v>
      </c>
      <c r="H3357" s="8">
        <v>105</v>
      </c>
      <c r="I3357" s="1">
        <v>81</v>
      </c>
      <c r="J3357" s="13">
        <v>6</v>
      </c>
    </row>
    <row r="3358" spans="4:10" x14ac:dyDescent="0.2">
      <c r="D3358" s="104"/>
      <c r="E3358" s="5" t="s">
        <v>47</v>
      </c>
      <c r="F3358" s="6"/>
      <c r="G3358" s="7">
        <v>288</v>
      </c>
      <c r="H3358" s="8">
        <v>137</v>
      </c>
      <c r="I3358" s="1">
        <v>136</v>
      </c>
      <c r="J3358" s="13">
        <v>15</v>
      </c>
    </row>
    <row r="3359" spans="4:10" x14ac:dyDescent="0.2">
      <c r="D3359" s="104"/>
      <c r="E3359" s="5" t="s">
        <v>48</v>
      </c>
      <c r="F3359" s="6"/>
      <c r="G3359" s="7">
        <v>114</v>
      </c>
      <c r="H3359" s="8">
        <v>27</v>
      </c>
      <c r="I3359" s="1">
        <v>81</v>
      </c>
      <c r="J3359" s="13">
        <v>6</v>
      </c>
    </row>
    <row r="3360" spans="4:10" x14ac:dyDescent="0.2">
      <c r="D3360" s="105"/>
      <c r="E3360" s="55" t="s">
        <v>49</v>
      </c>
      <c r="F3360" s="58"/>
      <c r="G3360" s="53">
        <v>30</v>
      </c>
      <c r="H3360" s="66">
        <v>6</v>
      </c>
      <c r="I3360" s="26">
        <v>23</v>
      </c>
      <c r="J3360" s="70">
        <v>1</v>
      </c>
    </row>
    <row r="3362" spans="2:19" x14ac:dyDescent="0.2">
      <c r="B3362" s="47" t="str">
        <f xml:space="preserve"> HYPERLINK("#'目次'!B80", "[74]")</f>
        <v>[74]</v>
      </c>
      <c r="C3362" s="31" t="s">
        <v>719</v>
      </c>
    </row>
    <row r="3365" spans="2:19" x14ac:dyDescent="0.2">
      <c r="C3365" s="31" t="s">
        <v>13</v>
      </c>
    </row>
    <row r="3366" spans="2:19" ht="36" x14ac:dyDescent="0.2">
      <c r="D3366" s="99"/>
      <c r="E3366" s="100"/>
      <c r="F3366" s="100"/>
      <c r="G3366" s="41" t="s">
        <v>14</v>
      </c>
      <c r="H3366" s="42" t="s">
        <v>720</v>
      </c>
      <c r="I3366" s="16" t="s">
        <v>721</v>
      </c>
      <c r="J3366" s="16" t="s">
        <v>722</v>
      </c>
      <c r="K3366" s="16" t="s">
        <v>723</v>
      </c>
      <c r="L3366" s="16" t="s">
        <v>724</v>
      </c>
      <c r="M3366" s="16" t="s">
        <v>725</v>
      </c>
      <c r="N3366" s="16" t="s">
        <v>726</v>
      </c>
      <c r="O3366" s="16" t="s">
        <v>727</v>
      </c>
      <c r="P3366" s="16" t="s">
        <v>728</v>
      </c>
      <c r="Q3366" s="16" t="s">
        <v>729</v>
      </c>
      <c r="R3366" s="16" t="s">
        <v>22</v>
      </c>
      <c r="S3366" s="46" t="s">
        <v>24</v>
      </c>
    </row>
    <row r="3367" spans="2:19" x14ac:dyDescent="0.2">
      <c r="D3367" s="101"/>
      <c r="E3367" s="102"/>
      <c r="F3367" s="102"/>
      <c r="G3367" s="44"/>
      <c r="H3367" s="48"/>
      <c r="I3367" s="17"/>
      <c r="J3367" s="17"/>
      <c r="K3367" s="17"/>
      <c r="L3367" s="17"/>
      <c r="M3367" s="17"/>
      <c r="N3367" s="17"/>
      <c r="O3367" s="17"/>
      <c r="P3367" s="17"/>
      <c r="Q3367" s="17"/>
      <c r="R3367" s="17"/>
      <c r="S3367" s="43"/>
    </row>
    <row r="3368" spans="2:19" x14ac:dyDescent="0.2">
      <c r="D3368" s="52"/>
      <c r="E3368" s="59" t="s">
        <v>14</v>
      </c>
      <c r="F3368" s="54"/>
      <c r="G3368" s="45">
        <v>7000</v>
      </c>
      <c r="H3368" s="20">
        <v>759</v>
      </c>
      <c r="I3368" s="20">
        <v>41</v>
      </c>
      <c r="J3368" s="20">
        <v>104</v>
      </c>
      <c r="K3368" s="20">
        <v>523</v>
      </c>
      <c r="L3368" s="20">
        <v>1672</v>
      </c>
      <c r="M3368" s="20">
        <v>296</v>
      </c>
      <c r="N3368" s="20">
        <v>1073</v>
      </c>
      <c r="O3368" s="20">
        <v>957</v>
      </c>
      <c r="P3368" s="20">
        <v>1426</v>
      </c>
      <c r="Q3368" s="20">
        <v>127</v>
      </c>
      <c r="R3368" s="20">
        <v>21</v>
      </c>
      <c r="S3368" s="61">
        <v>1</v>
      </c>
    </row>
    <row r="3369" spans="2:19" x14ac:dyDescent="0.2">
      <c r="D3369" s="103" t="s">
        <v>25</v>
      </c>
      <c r="E3369" s="24" t="s">
        <v>26</v>
      </c>
      <c r="F3369" s="22"/>
      <c r="G3369" s="23">
        <v>1780</v>
      </c>
      <c r="H3369" s="30">
        <v>86</v>
      </c>
      <c r="I3369" s="4">
        <v>4</v>
      </c>
      <c r="J3369" s="4">
        <v>45</v>
      </c>
      <c r="K3369" s="4">
        <v>5</v>
      </c>
      <c r="L3369" s="4">
        <v>19</v>
      </c>
      <c r="M3369" s="4">
        <v>18</v>
      </c>
      <c r="N3369" s="4">
        <v>463</v>
      </c>
      <c r="O3369" s="4">
        <v>637</v>
      </c>
      <c r="P3369" s="4">
        <v>387</v>
      </c>
      <c r="Q3369" s="4">
        <v>113</v>
      </c>
      <c r="R3369" s="4">
        <v>3</v>
      </c>
      <c r="S3369" s="34">
        <v>0</v>
      </c>
    </row>
    <row r="3370" spans="2:19" x14ac:dyDescent="0.2">
      <c r="D3370" s="104"/>
      <c r="E3370" s="5" t="s">
        <v>27</v>
      </c>
      <c r="F3370" s="6"/>
      <c r="G3370" s="7">
        <v>1328</v>
      </c>
      <c r="H3370" s="8">
        <v>125</v>
      </c>
      <c r="I3370" s="1">
        <v>6</v>
      </c>
      <c r="J3370" s="1">
        <v>33</v>
      </c>
      <c r="K3370" s="1">
        <v>14</v>
      </c>
      <c r="L3370" s="1">
        <v>98</v>
      </c>
      <c r="M3370" s="1">
        <v>67</v>
      </c>
      <c r="N3370" s="1">
        <v>409</v>
      </c>
      <c r="O3370" s="1">
        <v>134</v>
      </c>
      <c r="P3370" s="1">
        <v>436</v>
      </c>
      <c r="Q3370" s="1">
        <v>3</v>
      </c>
      <c r="R3370" s="1">
        <v>2</v>
      </c>
      <c r="S3370" s="13">
        <v>1</v>
      </c>
    </row>
    <row r="3371" spans="2:19" x14ac:dyDescent="0.2">
      <c r="D3371" s="104"/>
      <c r="E3371" s="5" t="s">
        <v>28</v>
      </c>
      <c r="F3371" s="6"/>
      <c r="G3371" s="7">
        <v>1075</v>
      </c>
      <c r="H3371" s="8">
        <v>142</v>
      </c>
      <c r="I3371" s="1">
        <v>3</v>
      </c>
      <c r="J3371" s="1">
        <v>14</v>
      </c>
      <c r="K3371" s="1">
        <v>43</v>
      </c>
      <c r="L3371" s="1">
        <v>310</v>
      </c>
      <c r="M3371" s="1">
        <v>109</v>
      </c>
      <c r="N3371" s="1">
        <v>115</v>
      </c>
      <c r="O3371" s="1">
        <v>26</v>
      </c>
      <c r="P3371" s="1">
        <v>308</v>
      </c>
      <c r="Q3371" s="1">
        <v>2</v>
      </c>
      <c r="R3371" s="1">
        <v>3</v>
      </c>
      <c r="S3371" s="13">
        <v>0</v>
      </c>
    </row>
    <row r="3372" spans="2:19" x14ac:dyDescent="0.2">
      <c r="D3372" s="104"/>
      <c r="E3372" s="5" t="s">
        <v>29</v>
      </c>
      <c r="F3372" s="6"/>
      <c r="G3372" s="7">
        <v>733</v>
      </c>
      <c r="H3372" s="8">
        <v>114</v>
      </c>
      <c r="I3372" s="1">
        <v>2</v>
      </c>
      <c r="J3372" s="1">
        <v>6</v>
      </c>
      <c r="K3372" s="1">
        <v>55</v>
      </c>
      <c r="L3372" s="1">
        <v>375</v>
      </c>
      <c r="M3372" s="1">
        <v>48</v>
      </c>
      <c r="N3372" s="1">
        <v>31</v>
      </c>
      <c r="O3372" s="1">
        <v>6</v>
      </c>
      <c r="P3372" s="1">
        <v>93</v>
      </c>
      <c r="Q3372" s="1">
        <v>0</v>
      </c>
      <c r="R3372" s="1">
        <v>3</v>
      </c>
      <c r="S3372" s="13">
        <v>0</v>
      </c>
    </row>
    <row r="3373" spans="2:19" x14ac:dyDescent="0.2">
      <c r="D3373" s="104"/>
      <c r="E3373" s="5" t="s">
        <v>30</v>
      </c>
      <c r="F3373" s="6"/>
      <c r="G3373" s="7">
        <v>619</v>
      </c>
      <c r="H3373" s="8">
        <v>83</v>
      </c>
      <c r="I3373" s="1">
        <v>9</v>
      </c>
      <c r="J3373" s="1">
        <v>2</v>
      </c>
      <c r="K3373" s="1">
        <v>83</v>
      </c>
      <c r="L3373" s="1">
        <v>363</v>
      </c>
      <c r="M3373" s="1">
        <v>23</v>
      </c>
      <c r="N3373" s="1">
        <v>11</v>
      </c>
      <c r="O3373" s="1">
        <v>0</v>
      </c>
      <c r="P3373" s="1">
        <v>41</v>
      </c>
      <c r="Q3373" s="1">
        <v>0</v>
      </c>
      <c r="R3373" s="1">
        <v>4</v>
      </c>
      <c r="S3373" s="13">
        <v>0</v>
      </c>
    </row>
    <row r="3374" spans="2:19" x14ac:dyDescent="0.2">
      <c r="D3374" s="104"/>
      <c r="E3374" s="5" t="s">
        <v>31</v>
      </c>
      <c r="F3374" s="6"/>
      <c r="G3374" s="7">
        <v>559</v>
      </c>
      <c r="H3374" s="8">
        <v>81</v>
      </c>
      <c r="I3374" s="1">
        <v>6</v>
      </c>
      <c r="J3374" s="1">
        <v>0</v>
      </c>
      <c r="K3374" s="1">
        <v>135</v>
      </c>
      <c r="L3374" s="1">
        <v>307</v>
      </c>
      <c r="M3374" s="1">
        <v>14</v>
      </c>
      <c r="N3374" s="1">
        <v>3</v>
      </c>
      <c r="O3374" s="1">
        <v>2</v>
      </c>
      <c r="P3374" s="1">
        <v>10</v>
      </c>
      <c r="Q3374" s="1">
        <v>0</v>
      </c>
      <c r="R3374" s="1">
        <v>1</v>
      </c>
      <c r="S3374" s="13">
        <v>0</v>
      </c>
    </row>
    <row r="3375" spans="2:19" x14ac:dyDescent="0.2">
      <c r="D3375" s="104"/>
      <c r="E3375" s="5" t="s">
        <v>32</v>
      </c>
      <c r="F3375" s="6"/>
      <c r="G3375" s="7">
        <v>284</v>
      </c>
      <c r="H3375" s="8">
        <v>59</v>
      </c>
      <c r="I3375" s="1">
        <v>5</v>
      </c>
      <c r="J3375" s="1">
        <v>0</v>
      </c>
      <c r="K3375" s="1">
        <v>101</v>
      </c>
      <c r="L3375" s="1">
        <v>110</v>
      </c>
      <c r="M3375" s="1">
        <v>1</v>
      </c>
      <c r="N3375" s="1">
        <v>1</v>
      </c>
      <c r="O3375" s="1">
        <v>1</v>
      </c>
      <c r="P3375" s="1">
        <v>4</v>
      </c>
      <c r="Q3375" s="1">
        <v>0</v>
      </c>
      <c r="R3375" s="1">
        <v>2</v>
      </c>
      <c r="S3375" s="13">
        <v>0</v>
      </c>
    </row>
    <row r="3376" spans="2:19" x14ac:dyDescent="0.2">
      <c r="D3376" s="104"/>
      <c r="E3376" s="5" t="s">
        <v>33</v>
      </c>
      <c r="F3376" s="6"/>
      <c r="G3376" s="7">
        <v>104</v>
      </c>
      <c r="H3376" s="8">
        <v>24</v>
      </c>
      <c r="I3376" s="1">
        <v>4</v>
      </c>
      <c r="J3376" s="1">
        <v>0</v>
      </c>
      <c r="K3376" s="1">
        <v>53</v>
      </c>
      <c r="L3376" s="1">
        <v>16</v>
      </c>
      <c r="M3376" s="1">
        <v>2</v>
      </c>
      <c r="N3376" s="1">
        <v>0</v>
      </c>
      <c r="O3376" s="1">
        <v>1</v>
      </c>
      <c r="P3376" s="1">
        <v>4</v>
      </c>
      <c r="Q3376" s="1">
        <v>0</v>
      </c>
      <c r="R3376" s="1">
        <v>0</v>
      </c>
      <c r="S3376" s="13">
        <v>0</v>
      </c>
    </row>
    <row r="3377" spans="4:19" x14ac:dyDescent="0.2">
      <c r="D3377" s="103" t="s">
        <v>34</v>
      </c>
      <c r="E3377" s="24" t="s">
        <v>35</v>
      </c>
      <c r="F3377" s="22"/>
      <c r="G3377" s="23">
        <v>206</v>
      </c>
      <c r="H3377" s="30">
        <v>9</v>
      </c>
      <c r="I3377" s="4">
        <v>0</v>
      </c>
      <c r="J3377" s="4">
        <v>3</v>
      </c>
      <c r="K3377" s="4">
        <v>7</v>
      </c>
      <c r="L3377" s="4">
        <v>69</v>
      </c>
      <c r="M3377" s="4">
        <v>14</v>
      </c>
      <c r="N3377" s="4">
        <v>28</v>
      </c>
      <c r="O3377" s="4">
        <v>0</v>
      </c>
      <c r="P3377" s="4">
        <v>2</v>
      </c>
      <c r="Q3377" s="4">
        <v>73</v>
      </c>
      <c r="R3377" s="4">
        <v>1</v>
      </c>
      <c r="S3377" s="34">
        <v>0</v>
      </c>
    </row>
    <row r="3378" spans="4:19" x14ac:dyDescent="0.2">
      <c r="D3378" s="104"/>
      <c r="E3378" s="5" t="s">
        <v>36</v>
      </c>
      <c r="F3378" s="6"/>
      <c r="G3378" s="7">
        <v>218</v>
      </c>
      <c r="H3378" s="8">
        <v>13</v>
      </c>
      <c r="I3378" s="1">
        <v>0</v>
      </c>
      <c r="J3378" s="1">
        <v>3</v>
      </c>
      <c r="K3378" s="1">
        <v>21</v>
      </c>
      <c r="L3378" s="1">
        <v>146</v>
      </c>
      <c r="M3378" s="1">
        <v>21</v>
      </c>
      <c r="N3378" s="1">
        <v>11</v>
      </c>
      <c r="O3378" s="1">
        <v>0</v>
      </c>
      <c r="P3378" s="1">
        <v>2</v>
      </c>
      <c r="Q3378" s="1">
        <v>1</v>
      </c>
      <c r="R3378" s="1">
        <v>0</v>
      </c>
      <c r="S3378" s="13">
        <v>0</v>
      </c>
    </row>
    <row r="3379" spans="4:19" x14ac:dyDescent="0.2">
      <c r="D3379" s="104"/>
      <c r="E3379" s="5" t="s">
        <v>37</v>
      </c>
      <c r="F3379" s="6"/>
      <c r="G3379" s="7">
        <v>218</v>
      </c>
      <c r="H3379" s="8">
        <v>23</v>
      </c>
      <c r="I3379" s="1">
        <v>1</v>
      </c>
      <c r="J3379" s="1">
        <v>6</v>
      </c>
      <c r="K3379" s="1">
        <v>26</v>
      </c>
      <c r="L3379" s="1">
        <v>127</v>
      </c>
      <c r="M3379" s="1">
        <v>15</v>
      </c>
      <c r="N3379" s="1">
        <v>15</v>
      </c>
      <c r="O3379" s="1">
        <v>0</v>
      </c>
      <c r="P3379" s="1">
        <v>4</v>
      </c>
      <c r="Q3379" s="1">
        <v>0</v>
      </c>
      <c r="R3379" s="1">
        <v>1</v>
      </c>
      <c r="S3379" s="13">
        <v>0</v>
      </c>
    </row>
    <row r="3380" spans="4:19" x14ac:dyDescent="0.2">
      <c r="D3380" s="104"/>
      <c r="E3380" s="5" t="s">
        <v>38</v>
      </c>
      <c r="F3380" s="6"/>
      <c r="G3380" s="7">
        <v>313</v>
      </c>
      <c r="H3380" s="8">
        <v>41</v>
      </c>
      <c r="I3380" s="1">
        <v>5</v>
      </c>
      <c r="J3380" s="1">
        <v>4</v>
      </c>
      <c r="K3380" s="1">
        <v>51</v>
      </c>
      <c r="L3380" s="1">
        <v>185</v>
      </c>
      <c r="M3380" s="1">
        <v>12</v>
      </c>
      <c r="N3380" s="1">
        <v>10</v>
      </c>
      <c r="O3380" s="1">
        <v>0</v>
      </c>
      <c r="P3380" s="1">
        <v>2</v>
      </c>
      <c r="Q3380" s="1">
        <v>1</v>
      </c>
      <c r="R3380" s="1">
        <v>2</v>
      </c>
      <c r="S3380" s="13">
        <v>0</v>
      </c>
    </row>
    <row r="3381" spans="4:19" x14ac:dyDescent="0.2">
      <c r="D3381" s="104"/>
      <c r="E3381" s="5" t="s">
        <v>39</v>
      </c>
      <c r="F3381" s="6"/>
      <c r="G3381" s="7">
        <v>306</v>
      </c>
      <c r="H3381" s="8">
        <v>49</v>
      </c>
      <c r="I3381" s="1">
        <v>3</v>
      </c>
      <c r="J3381" s="1">
        <v>3</v>
      </c>
      <c r="K3381" s="1">
        <v>69</v>
      </c>
      <c r="L3381" s="1">
        <v>163</v>
      </c>
      <c r="M3381" s="1">
        <v>10</v>
      </c>
      <c r="N3381" s="1">
        <v>6</v>
      </c>
      <c r="O3381" s="1">
        <v>0</v>
      </c>
      <c r="P3381" s="1">
        <v>3</v>
      </c>
      <c r="Q3381" s="1">
        <v>0</v>
      </c>
      <c r="R3381" s="1">
        <v>0</v>
      </c>
      <c r="S3381" s="13">
        <v>0</v>
      </c>
    </row>
    <row r="3382" spans="4:19" x14ac:dyDescent="0.2">
      <c r="D3382" s="104"/>
      <c r="E3382" s="5" t="s">
        <v>40</v>
      </c>
      <c r="F3382" s="6"/>
      <c r="G3382" s="7">
        <v>323</v>
      </c>
      <c r="H3382" s="8">
        <v>60</v>
      </c>
      <c r="I3382" s="1">
        <v>3</v>
      </c>
      <c r="J3382" s="1">
        <v>6</v>
      </c>
      <c r="K3382" s="1">
        <v>80</v>
      </c>
      <c r="L3382" s="1">
        <v>160</v>
      </c>
      <c r="M3382" s="1">
        <v>5</v>
      </c>
      <c r="N3382" s="1">
        <v>7</v>
      </c>
      <c r="O3382" s="1">
        <v>0</v>
      </c>
      <c r="P3382" s="1">
        <v>2</v>
      </c>
      <c r="Q3382" s="1">
        <v>0</v>
      </c>
      <c r="R3382" s="1">
        <v>0</v>
      </c>
      <c r="S3382" s="13">
        <v>0</v>
      </c>
    </row>
    <row r="3383" spans="4:19" x14ac:dyDescent="0.2">
      <c r="D3383" s="104"/>
      <c r="E3383" s="5" t="s">
        <v>41</v>
      </c>
      <c r="F3383" s="6"/>
      <c r="G3383" s="7">
        <v>260</v>
      </c>
      <c r="H3383" s="8">
        <v>55</v>
      </c>
      <c r="I3383" s="1">
        <v>4</v>
      </c>
      <c r="J3383" s="1">
        <v>4</v>
      </c>
      <c r="K3383" s="1">
        <v>69</v>
      </c>
      <c r="L3383" s="1">
        <v>105</v>
      </c>
      <c r="M3383" s="1">
        <v>11</v>
      </c>
      <c r="N3383" s="1">
        <v>6</v>
      </c>
      <c r="O3383" s="1">
        <v>0</v>
      </c>
      <c r="P3383" s="1">
        <v>6</v>
      </c>
      <c r="Q3383" s="1">
        <v>0</v>
      </c>
      <c r="R3383" s="1">
        <v>0</v>
      </c>
      <c r="S3383" s="13">
        <v>0</v>
      </c>
    </row>
    <row r="3384" spans="4:19" x14ac:dyDescent="0.2">
      <c r="D3384" s="104"/>
      <c r="E3384" s="5" t="s">
        <v>42</v>
      </c>
      <c r="F3384" s="6"/>
      <c r="G3384" s="7">
        <v>258</v>
      </c>
      <c r="H3384" s="8">
        <v>75</v>
      </c>
      <c r="I3384" s="1">
        <v>3</v>
      </c>
      <c r="J3384" s="1">
        <v>0</v>
      </c>
      <c r="K3384" s="1">
        <v>59</v>
      </c>
      <c r="L3384" s="1">
        <v>95</v>
      </c>
      <c r="M3384" s="1">
        <v>9</v>
      </c>
      <c r="N3384" s="1">
        <v>6</v>
      </c>
      <c r="O3384" s="1">
        <v>0</v>
      </c>
      <c r="P3384" s="1">
        <v>11</v>
      </c>
      <c r="Q3384" s="1">
        <v>0</v>
      </c>
      <c r="R3384" s="1">
        <v>0</v>
      </c>
      <c r="S3384" s="13">
        <v>0</v>
      </c>
    </row>
    <row r="3385" spans="4:19" x14ac:dyDescent="0.2">
      <c r="D3385" s="104"/>
      <c r="E3385" s="5" t="s">
        <v>43</v>
      </c>
      <c r="F3385" s="6"/>
      <c r="G3385" s="7">
        <v>258</v>
      </c>
      <c r="H3385" s="8">
        <v>58</v>
      </c>
      <c r="I3385" s="1">
        <v>2</v>
      </c>
      <c r="J3385" s="1">
        <v>0</v>
      </c>
      <c r="K3385" s="1">
        <v>39</v>
      </c>
      <c r="L3385" s="1">
        <v>80</v>
      </c>
      <c r="M3385" s="1">
        <v>30</v>
      </c>
      <c r="N3385" s="1">
        <v>23</v>
      </c>
      <c r="O3385" s="1">
        <v>0</v>
      </c>
      <c r="P3385" s="1">
        <v>24</v>
      </c>
      <c r="Q3385" s="1">
        <v>0</v>
      </c>
      <c r="R3385" s="1">
        <v>2</v>
      </c>
      <c r="S3385" s="13">
        <v>0</v>
      </c>
    </row>
    <row r="3386" spans="4:19" x14ac:dyDescent="0.2">
      <c r="D3386" s="104"/>
      <c r="E3386" s="5" t="s">
        <v>44</v>
      </c>
      <c r="F3386" s="6"/>
      <c r="G3386" s="7">
        <v>336</v>
      </c>
      <c r="H3386" s="8">
        <v>78</v>
      </c>
      <c r="I3386" s="1">
        <v>2</v>
      </c>
      <c r="J3386" s="1">
        <v>0</v>
      </c>
      <c r="K3386" s="1">
        <v>21</v>
      </c>
      <c r="L3386" s="1">
        <v>20</v>
      </c>
      <c r="M3386" s="1">
        <v>23</v>
      </c>
      <c r="N3386" s="1">
        <v>49</v>
      </c>
      <c r="O3386" s="1">
        <v>0</v>
      </c>
      <c r="P3386" s="1">
        <v>139</v>
      </c>
      <c r="Q3386" s="1">
        <v>0</v>
      </c>
      <c r="R3386" s="1">
        <v>4</v>
      </c>
      <c r="S3386" s="13">
        <v>0</v>
      </c>
    </row>
    <row r="3387" spans="4:19" x14ac:dyDescent="0.2">
      <c r="D3387" s="104"/>
      <c r="E3387" s="5" t="s">
        <v>45</v>
      </c>
      <c r="F3387" s="6"/>
      <c r="G3387" s="7">
        <v>259</v>
      </c>
      <c r="H3387" s="8">
        <v>61</v>
      </c>
      <c r="I3387" s="1">
        <v>8</v>
      </c>
      <c r="J3387" s="1">
        <v>0</v>
      </c>
      <c r="K3387" s="1">
        <v>10</v>
      </c>
      <c r="L3387" s="1">
        <v>5</v>
      </c>
      <c r="M3387" s="1">
        <v>9</v>
      </c>
      <c r="N3387" s="1">
        <v>31</v>
      </c>
      <c r="O3387" s="1">
        <v>1</v>
      </c>
      <c r="P3387" s="1">
        <v>133</v>
      </c>
      <c r="Q3387" s="1">
        <v>0</v>
      </c>
      <c r="R3387" s="1">
        <v>1</v>
      </c>
      <c r="S3387" s="13">
        <v>0</v>
      </c>
    </row>
    <row r="3388" spans="4:19" x14ac:dyDescent="0.2">
      <c r="D3388" s="104"/>
      <c r="E3388" s="5" t="s">
        <v>46</v>
      </c>
      <c r="F3388" s="6"/>
      <c r="G3388" s="7">
        <v>171</v>
      </c>
      <c r="H3388" s="8">
        <v>26</v>
      </c>
      <c r="I3388" s="1">
        <v>1</v>
      </c>
      <c r="J3388" s="1">
        <v>0</v>
      </c>
      <c r="K3388" s="1">
        <v>2</v>
      </c>
      <c r="L3388" s="1">
        <v>1</v>
      </c>
      <c r="M3388" s="1">
        <v>1</v>
      </c>
      <c r="N3388" s="1">
        <v>10</v>
      </c>
      <c r="O3388" s="1">
        <v>0</v>
      </c>
      <c r="P3388" s="1">
        <v>129</v>
      </c>
      <c r="Q3388" s="1">
        <v>0</v>
      </c>
      <c r="R3388" s="1">
        <v>1</v>
      </c>
      <c r="S3388" s="13">
        <v>0</v>
      </c>
    </row>
    <row r="3389" spans="4:19" x14ac:dyDescent="0.2">
      <c r="D3389" s="104"/>
      <c r="E3389" s="5" t="s">
        <v>47</v>
      </c>
      <c r="F3389" s="6"/>
      <c r="G3389" s="7">
        <v>158</v>
      </c>
      <c r="H3389" s="8">
        <v>16</v>
      </c>
      <c r="I3389" s="1">
        <v>0</v>
      </c>
      <c r="J3389" s="1">
        <v>0</v>
      </c>
      <c r="K3389" s="1">
        <v>1</v>
      </c>
      <c r="L3389" s="1">
        <v>1</v>
      </c>
      <c r="M3389" s="1">
        <v>1</v>
      </c>
      <c r="N3389" s="1">
        <v>2</v>
      </c>
      <c r="O3389" s="1">
        <v>0</v>
      </c>
      <c r="P3389" s="1">
        <v>135</v>
      </c>
      <c r="Q3389" s="1">
        <v>0</v>
      </c>
      <c r="R3389" s="1">
        <v>2</v>
      </c>
      <c r="S3389" s="13">
        <v>0</v>
      </c>
    </row>
    <row r="3390" spans="4:19" x14ac:dyDescent="0.2">
      <c r="D3390" s="104"/>
      <c r="E3390" s="5" t="s">
        <v>48</v>
      </c>
      <c r="F3390" s="6"/>
      <c r="G3390" s="7">
        <v>62</v>
      </c>
      <c r="H3390" s="8">
        <v>9</v>
      </c>
      <c r="I3390" s="1">
        <v>0</v>
      </c>
      <c r="J3390" s="1">
        <v>1</v>
      </c>
      <c r="K3390" s="1">
        <v>0</v>
      </c>
      <c r="L3390" s="1">
        <v>0</v>
      </c>
      <c r="M3390" s="1">
        <v>0</v>
      </c>
      <c r="N3390" s="1">
        <v>0</v>
      </c>
      <c r="O3390" s="1">
        <v>0</v>
      </c>
      <c r="P3390" s="1">
        <v>52</v>
      </c>
      <c r="Q3390" s="1">
        <v>0</v>
      </c>
      <c r="R3390" s="1">
        <v>0</v>
      </c>
      <c r="S3390" s="13">
        <v>0</v>
      </c>
    </row>
    <row r="3391" spans="4:19" x14ac:dyDescent="0.2">
      <c r="D3391" s="104"/>
      <c r="E3391" s="5" t="s">
        <v>49</v>
      </c>
      <c r="F3391" s="6"/>
      <c r="G3391" s="7">
        <v>13</v>
      </c>
      <c r="H3391" s="8">
        <v>0</v>
      </c>
      <c r="I3391" s="1">
        <v>0</v>
      </c>
      <c r="J3391" s="1">
        <v>0</v>
      </c>
      <c r="K3391" s="1">
        <v>0</v>
      </c>
      <c r="L3391" s="1">
        <v>0</v>
      </c>
      <c r="M3391" s="1">
        <v>0</v>
      </c>
      <c r="N3391" s="1">
        <v>0</v>
      </c>
      <c r="O3391" s="1">
        <v>0</v>
      </c>
      <c r="P3391" s="1">
        <v>13</v>
      </c>
      <c r="Q3391" s="1">
        <v>0</v>
      </c>
      <c r="R3391" s="1">
        <v>0</v>
      </c>
      <c r="S3391" s="13">
        <v>0</v>
      </c>
    </row>
    <row r="3392" spans="4:19" x14ac:dyDescent="0.2">
      <c r="D3392" s="103" t="s">
        <v>50</v>
      </c>
      <c r="E3392" s="24" t="s">
        <v>35</v>
      </c>
      <c r="F3392" s="22"/>
      <c r="G3392" s="23">
        <v>174</v>
      </c>
      <c r="H3392" s="30">
        <v>0</v>
      </c>
      <c r="I3392" s="4">
        <v>0</v>
      </c>
      <c r="J3392" s="4">
        <v>1</v>
      </c>
      <c r="K3392" s="4">
        <v>5</v>
      </c>
      <c r="L3392" s="4">
        <v>55</v>
      </c>
      <c r="M3392" s="4">
        <v>14</v>
      </c>
      <c r="N3392" s="4">
        <v>35</v>
      </c>
      <c r="O3392" s="4">
        <v>6</v>
      </c>
      <c r="P3392" s="4">
        <v>7</v>
      </c>
      <c r="Q3392" s="4">
        <v>51</v>
      </c>
      <c r="R3392" s="4">
        <v>0</v>
      </c>
      <c r="S3392" s="34">
        <v>0</v>
      </c>
    </row>
    <row r="3393" spans="2:19" x14ac:dyDescent="0.2">
      <c r="D3393" s="104"/>
      <c r="E3393" s="5" t="s">
        <v>36</v>
      </c>
      <c r="F3393" s="6"/>
      <c r="G3393" s="7">
        <v>233</v>
      </c>
      <c r="H3393" s="8">
        <v>6</v>
      </c>
      <c r="I3393" s="1">
        <v>0</v>
      </c>
      <c r="J3393" s="1">
        <v>0</v>
      </c>
      <c r="K3393" s="1">
        <v>6</v>
      </c>
      <c r="L3393" s="1">
        <v>97</v>
      </c>
      <c r="M3393" s="1">
        <v>17</v>
      </c>
      <c r="N3393" s="1">
        <v>51</v>
      </c>
      <c r="O3393" s="1">
        <v>35</v>
      </c>
      <c r="P3393" s="1">
        <v>20</v>
      </c>
      <c r="Q3393" s="1">
        <v>0</v>
      </c>
      <c r="R3393" s="1">
        <v>1</v>
      </c>
      <c r="S3393" s="13">
        <v>0</v>
      </c>
    </row>
    <row r="3394" spans="2:19" x14ac:dyDescent="0.2">
      <c r="D3394" s="104"/>
      <c r="E3394" s="5" t="s">
        <v>37</v>
      </c>
      <c r="F3394" s="6"/>
      <c r="G3394" s="7">
        <v>199</v>
      </c>
      <c r="H3394" s="8">
        <v>6</v>
      </c>
      <c r="I3394" s="1">
        <v>3</v>
      </c>
      <c r="J3394" s="1">
        <v>2</v>
      </c>
      <c r="K3394" s="1">
        <v>3</v>
      </c>
      <c r="L3394" s="1">
        <v>59</v>
      </c>
      <c r="M3394" s="1">
        <v>12</v>
      </c>
      <c r="N3394" s="1">
        <v>54</v>
      </c>
      <c r="O3394" s="1">
        <v>45</v>
      </c>
      <c r="P3394" s="1">
        <v>13</v>
      </c>
      <c r="Q3394" s="1">
        <v>0</v>
      </c>
      <c r="R3394" s="1">
        <v>2</v>
      </c>
      <c r="S3394" s="13">
        <v>0</v>
      </c>
    </row>
    <row r="3395" spans="2:19" x14ac:dyDescent="0.2">
      <c r="D3395" s="104"/>
      <c r="E3395" s="5" t="s">
        <v>38</v>
      </c>
      <c r="F3395" s="6"/>
      <c r="G3395" s="7">
        <v>319</v>
      </c>
      <c r="H3395" s="8">
        <v>8</v>
      </c>
      <c r="I3395" s="1">
        <v>0</v>
      </c>
      <c r="J3395" s="1">
        <v>4</v>
      </c>
      <c r="K3395" s="1">
        <v>8</v>
      </c>
      <c r="L3395" s="1">
        <v>74</v>
      </c>
      <c r="M3395" s="1">
        <v>22</v>
      </c>
      <c r="N3395" s="1">
        <v>107</v>
      </c>
      <c r="O3395" s="1">
        <v>84</v>
      </c>
      <c r="P3395" s="1">
        <v>12</v>
      </c>
      <c r="Q3395" s="1">
        <v>0</v>
      </c>
      <c r="R3395" s="1">
        <v>0</v>
      </c>
      <c r="S3395" s="13">
        <v>0</v>
      </c>
    </row>
    <row r="3396" spans="2:19" x14ac:dyDescent="0.2">
      <c r="D3396" s="104"/>
      <c r="E3396" s="5" t="s">
        <v>39</v>
      </c>
      <c r="F3396" s="6"/>
      <c r="G3396" s="7">
        <v>269</v>
      </c>
      <c r="H3396" s="8">
        <v>9</v>
      </c>
      <c r="I3396" s="1">
        <v>0</v>
      </c>
      <c r="J3396" s="1">
        <v>6</v>
      </c>
      <c r="K3396" s="1">
        <v>9</v>
      </c>
      <c r="L3396" s="1">
        <v>62</v>
      </c>
      <c r="M3396" s="1">
        <v>11</v>
      </c>
      <c r="N3396" s="1">
        <v>99</v>
      </c>
      <c r="O3396" s="1">
        <v>61</v>
      </c>
      <c r="P3396" s="1">
        <v>11</v>
      </c>
      <c r="Q3396" s="1">
        <v>1</v>
      </c>
      <c r="R3396" s="1">
        <v>0</v>
      </c>
      <c r="S3396" s="13">
        <v>0</v>
      </c>
    </row>
    <row r="3397" spans="2:19" x14ac:dyDescent="0.2">
      <c r="D3397" s="104"/>
      <c r="E3397" s="5" t="s">
        <v>40</v>
      </c>
      <c r="F3397" s="6"/>
      <c r="G3397" s="7">
        <v>348</v>
      </c>
      <c r="H3397" s="8">
        <v>23</v>
      </c>
      <c r="I3397" s="1">
        <v>2</v>
      </c>
      <c r="J3397" s="1">
        <v>12</v>
      </c>
      <c r="K3397" s="1">
        <v>11</v>
      </c>
      <c r="L3397" s="1">
        <v>65</v>
      </c>
      <c r="M3397" s="1">
        <v>18</v>
      </c>
      <c r="N3397" s="1">
        <v>132</v>
      </c>
      <c r="O3397" s="1">
        <v>77</v>
      </c>
      <c r="P3397" s="1">
        <v>8</v>
      </c>
      <c r="Q3397" s="1">
        <v>0</v>
      </c>
      <c r="R3397" s="1">
        <v>0</v>
      </c>
      <c r="S3397" s="13">
        <v>0</v>
      </c>
    </row>
    <row r="3398" spans="2:19" x14ac:dyDescent="0.2">
      <c r="D3398" s="104"/>
      <c r="E3398" s="5" t="s">
        <v>41</v>
      </c>
      <c r="F3398" s="6"/>
      <c r="G3398" s="7">
        <v>282</v>
      </c>
      <c r="H3398" s="8">
        <v>13</v>
      </c>
      <c r="I3398" s="1">
        <v>1</v>
      </c>
      <c r="J3398" s="1">
        <v>10</v>
      </c>
      <c r="K3398" s="1">
        <v>2</v>
      </c>
      <c r="L3398" s="1">
        <v>47</v>
      </c>
      <c r="M3398" s="1">
        <v>13</v>
      </c>
      <c r="N3398" s="1">
        <v>118</v>
      </c>
      <c r="O3398" s="1">
        <v>68</v>
      </c>
      <c r="P3398" s="1">
        <v>9</v>
      </c>
      <c r="Q3398" s="1">
        <v>0</v>
      </c>
      <c r="R3398" s="1">
        <v>1</v>
      </c>
      <c r="S3398" s="13">
        <v>0</v>
      </c>
    </row>
    <row r="3399" spans="2:19" x14ac:dyDescent="0.2">
      <c r="D3399" s="104"/>
      <c r="E3399" s="5" t="s">
        <v>42</v>
      </c>
      <c r="F3399" s="6"/>
      <c r="G3399" s="7">
        <v>242</v>
      </c>
      <c r="H3399" s="8">
        <v>23</v>
      </c>
      <c r="I3399" s="1">
        <v>1</v>
      </c>
      <c r="J3399" s="1">
        <v>8</v>
      </c>
      <c r="K3399" s="1">
        <v>11</v>
      </c>
      <c r="L3399" s="1">
        <v>35</v>
      </c>
      <c r="M3399" s="1">
        <v>12</v>
      </c>
      <c r="N3399" s="1">
        <v>77</v>
      </c>
      <c r="O3399" s="1">
        <v>61</v>
      </c>
      <c r="P3399" s="1">
        <v>14</v>
      </c>
      <c r="Q3399" s="1">
        <v>0</v>
      </c>
      <c r="R3399" s="1">
        <v>0</v>
      </c>
      <c r="S3399" s="13">
        <v>0</v>
      </c>
    </row>
    <row r="3400" spans="2:19" x14ac:dyDescent="0.2">
      <c r="D3400" s="104"/>
      <c r="E3400" s="5" t="s">
        <v>43</v>
      </c>
      <c r="F3400" s="6"/>
      <c r="G3400" s="7">
        <v>263</v>
      </c>
      <c r="H3400" s="8">
        <v>23</v>
      </c>
      <c r="I3400" s="1">
        <v>0</v>
      </c>
      <c r="J3400" s="1">
        <v>4</v>
      </c>
      <c r="K3400" s="1">
        <v>4</v>
      </c>
      <c r="L3400" s="1">
        <v>14</v>
      </c>
      <c r="M3400" s="1">
        <v>9</v>
      </c>
      <c r="N3400" s="1">
        <v>80</v>
      </c>
      <c r="O3400" s="1">
        <v>89</v>
      </c>
      <c r="P3400" s="1">
        <v>39</v>
      </c>
      <c r="Q3400" s="1">
        <v>0</v>
      </c>
      <c r="R3400" s="1">
        <v>1</v>
      </c>
      <c r="S3400" s="13">
        <v>0</v>
      </c>
    </row>
    <row r="3401" spans="2:19" x14ac:dyDescent="0.2">
      <c r="D3401" s="104"/>
      <c r="E3401" s="5" t="s">
        <v>44</v>
      </c>
      <c r="F3401" s="6"/>
      <c r="G3401" s="7">
        <v>364</v>
      </c>
      <c r="H3401" s="8">
        <v>24</v>
      </c>
      <c r="I3401" s="1">
        <v>1</v>
      </c>
      <c r="J3401" s="1">
        <v>11</v>
      </c>
      <c r="K3401" s="1">
        <v>5</v>
      </c>
      <c r="L3401" s="1">
        <v>6</v>
      </c>
      <c r="M3401" s="1">
        <v>7</v>
      </c>
      <c r="N3401" s="1">
        <v>69</v>
      </c>
      <c r="O3401" s="1">
        <v>132</v>
      </c>
      <c r="P3401" s="1">
        <v>108</v>
      </c>
      <c r="Q3401" s="1">
        <v>0</v>
      </c>
      <c r="R3401" s="1">
        <v>1</v>
      </c>
      <c r="S3401" s="13">
        <v>0</v>
      </c>
    </row>
    <row r="3402" spans="2:19" x14ac:dyDescent="0.2">
      <c r="D3402" s="104"/>
      <c r="E3402" s="5" t="s">
        <v>45</v>
      </c>
      <c r="F3402" s="6"/>
      <c r="G3402" s="7">
        <v>324</v>
      </c>
      <c r="H3402" s="8">
        <v>14</v>
      </c>
      <c r="I3402" s="1">
        <v>0</v>
      </c>
      <c r="J3402" s="1">
        <v>6</v>
      </c>
      <c r="K3402" s="1">
        <v>2</v>
      </c>
      <c r="L3402" s="1">
        <v>1</v>
      </c>
      <c r="M3402" s="1">
        <v>0</v>
      </c>
      <c r="N3402" s="1">
        <v>33</v>
      </c>
      <c r="O3402" s="1">
        <v>124</v>
      </c>
      <c r="P3402" s="1">
        <v>144</v>
      </c>
      <c r="Q3402" s="1">
        <v>0</v>
      </c>
      <c r="R3402" s="1">
        <v>0</v>
      </c>
      <c r="S3402" s="13">
        <v>0</v>
      </c>
    </row>
    <row r="3403" spans="2:19" x14ac:dyDescent="0.2">
      <c r="D3403" s="104"/>
      <c r="E3403" s="5" t="s">
        <v>46</v>
      </c>
      <c r="F3403" s="6"/>
      <c r="G3403" s="7">
        <v>192</v>
      </c>
      <c r="H3403" s="8">
        <v>9</v>
      </c>
      <c r="I3403" s="1">
        <v>1</v>
      </c>
      <c r="J3403" s="1">
        <v>3</v>
      </c>
      <c r="K3403" s="1">
        <v>1</v>
      </c>
      <c r="L3403" s="1">
        <v>0</v>
      </c>
      <c r="M3403" s="1">
        <v>0</v>
      </c>
      <c r="N3403" s="1">
        <v>11</v>
      </c>
      <c r="O3403" s="1">
        <v>70</v>
      </c>
      <c r="P3403" s="1">
        <v>96</v>
      </c>
      <c r="Q3403" s="1">
        <v>0</v>
      </c>
      <c r="R3403" s="1">
        <v>1</v>
      </c>
      <c r="S3403" s="13">
        <v>0</v>
      </c>
    </row>
    <row r="3404" spans="2:19" x14ac:dyDescent="0.2">
      <c r="D3404" s="104"/>
      <c r="E3404" s="5" t="s">
        <v>47</v>
      </c>
      <c r="F3404" s="6"/>
      <c r="G3404" s="7">
        <v>288</v>
      </c>
      <c r="H3404" s="8">
        <v>23</v>
      </c>
      <c r="I3404" s="1">
        <v>0</v>
      </c>
      <c r="J3404" s="1">
        <v>6</v>
      </c>
      <c r="K3404" s="1">
        <v>0</v>
      </c>
      <c r="L3404" s="1">
        <v>0</v>
      </c>
      <c r="M3404" s="1">
        <v>0</v>
      </c>
      <c r="N3404" s="1">
        <v>3</v>
      </c>
      <c r="O3404" s="1">
        <v>81</v>
      </c>
      <c r="P3404" s="1">
        <v>174</v>
      </c>
      <c r="Q3404" s="1">
        <v>0</v>
      </c>
      <c r="R3404" s="1">
        <v>0</v>
      </c>
      <c r="S3404" s="13">
        <v>1</v>
      </c>
    </row>
    <row r="3405" spans="2:19" x14ac:dyDescent="0.2">
      <c r="D3405" s="104"/>
      <c r="E3405" s="5" t="s">
        <v>48</v>
      </c>
      <c r="F3405" s="6"/>
      <c r="G3405" s="7">
        <v>114</v>
      </c>
      <c r="H3405" s="8">
        <v>4</v>
      </c>
      <c r="I3405" s="1">
        <v>0</v>
      </c>
      <c r="J3405" s="1">
        <v>1</v>
      </c>
      <c r="K3405" s="1">
        <v>0</v>
      </c>
      <c r="L3405" s="1">
        <v>0</v>
      </c>
      <c r="M3405" s="1">
        <v>0</v>
      </c>
      <c r="N3405" s="1">
        <v>0</v>
      </c>
      <c r="O3405" s="1">
        <v>21</v>
      </c>
      <c r="P3405" s="1">
        <v>88</v>
      </c>
      <c r="Q3405" s="1">
        <v>0</v>
      </c>
      <c r="R3405" s="1">
        <v>0</v>
      </c>
      <c r="S3405" s="13">
        <v>0</v>
      </c>
    </row>
    <row r="3406" spans="2:19" x14ac:dyDescent="0.2">
      <c r="D3406" s="105"/>
      <c r="E3406" s="55" t="s">
        <v>49</v>
      </c>
      <c r="F3406" s="58"/>
      <c r="G3406" s="53">
        <v>30</v>
      </c>
      <c r="H3406" s="66">
        <v>1</v>
      </c>
      <c r="I3406" s="26">
        <v>0</v>
      </c>
      <c r="J3406" s="26">
        <v>0</v>
      </c>
      <c r="K3406" s="26">
        <v>1</v>
      </c>
      <c r="L3406" s="26">
        <v>0</v>
      </c>
      <c r="M3406" s="26">
        <v>0</v>
      </c>
      <c r="N3406" s="26">
        <v>0</v>
      </c>
      <c r="O3406" s="26">
        <v>2</v>
      </c>
      <c r="P3406" s="26">
        <v>26</v>
      </c>
      <c r="Q3406" s="26">
        <v>0</v>
      </c>
      <c r="R3406" s="26">
        <v>0</v>
      </c>
      <c r="S3406" s="70">
        <v>0</v>
      </c>
    </row>
    <row r="3408" spans="2:19" x14ac:dyDescent="0.2">
      <c r="B3408" s="47" t="str">
        <f xml:space="preserve"> HYPERLINK("#'目次'!B81", "[75]")</f>
        <v>[75]</v>
      </c>
      <c r="C3408" s="31" t="s">
        <v>732</v>
      </c>
    </row>
    <row r="3411" spans="3:16" x14ac:dyDescent="0.2">
      <c r="C3411" s="31" t="s">
        <v>13</v>
      </c>
    </row>
    <row r="3412" spans="3:16" ht="24" x14ac:dyDescent="0.2">
      <c r="D3412" s="99"/>
      <c r="E3412" s="100"/>
      <c r="F3412" s="100"/>
      <c r="G3412" s="41" t="s">
        <v>14</v>
      </c>
      <c r="H3412" s="42" t="s">
        <v>733</v>
      </c>
      <c r="I3412" s="16" t="s">
        <v>734</v>
      </c>
      <c r="J3412" s="16" t="s">
        <v>735</v>
      </c>
      <c r="K3412" s="16" t="s">
        <v>736</v>
      </c>
      <c r="L3412" s="16" t="s">
        <v>737</v>
      </c>
      <c r="M3412" s="16" t="s">
        <v>738</v>
      </c>
      <c r="N3412" s="16" t="s">
        <v>739</v>
      </c>
      <c r="O3412" s="16" t="s">
        <v>22</v>
      </c>
      <c r="P3412" s="46" t="s">
        <v>24</v>
      </c>
    </row>
    <row r="3413" spans="3:16" x14ac:dyDescent="0.2">
      <c r="D3413" s="101"/>
      <c r="E3413" s="102"/>
      <c r="F3413" s="102"/>
      <c r="G3413" s="44"/>
      <c r="H3413" s="48"/>
      <c r="I3413" s="17"/>
      <c r="J3413" s="17"/>
      <c r="K3413" s="17"/>
      <c r="L3413" s="17"/>
      <c r="M3413" s="17"/>
      <c r="N3413" s="17"/>
      <c r="O3413" s="17"/>
      <c r="P3413" s="43"/>
    </row>
    <row r="3414" spans="3:16" x14ac:dyDescent="0.2">
      <c r="D3414" s="52"/>
      <c r="E3414" s="59" t="s">
        <v>14</v>
      </c>
      <c r="F3414" s="54"/>
      <c r="G3414" s="45">
        <v>7000</v>
      </c>
      <c r="H3414" s="20">
        <v>3694</v>
      </c>
      <c r="I3414" s="20">
        <v>508</v>
      </c>
      <c r="J3414" s="20">
        <v>27</v>
      </c>
      <c r="K3414" s="20">
        <v>99</v>
      </c>
      <c r="L3414" s="20">
        <v>54</v>
      </c>
      <c r="M3414" s="20">
        <v>1834</v>
      </c>
      <c r="N3414" s="20">
        <v>714</v>
      </c>
      <c r="O3414" s="20">
        <v>58</v>
      </c>
      <c r="P3414" s="61">
        <v>12</v>
      </c>
    </row>
    <row r="3415" spans="3:16" x14ac:dyDescent="0.2">
      <c r="D3415" s="103" t="s">
        <v>25</v>
      </c>
      <c r="E3415" s="24" t="s">
        <v>26</v>
      </c>
      <c r="F3415" s="22"/>
      <c r="G3415" s="23">
        <v>1780</v>
      </c>
      <c r="H3415" s="30">
        <v>537</v>
      </c>
      <c r="I3415" s="4">
        <v>54</v>
      </c>
      <c r="J3415" s="4">
        <v>6</v>
      </c>
      <c r="K3415" s="4">
        <v>52</v>
      </c>
      <c r="L3415" s="4">
        <v>2</v>
      </c>
      <c r="M3415" s="4">
        <v>552</v>
      </c>
      <c r="N3415" s="4">
        <v>541</v>
      </c>
      <c r="O3415" s="4">
        <v>34</v>
      </c>
      <c r="P3415" s="34">
        <v>2</v>
      </c>
    </row>
    <row r="3416" spans="3:16" x14ac:dyDescent="0.2">
      <c r="D3416" s="104"/>
      <c r="E3416" s="5" t="s">
        <v>27</v>
      </c>
      <c r="F3416" s="6"/>
      <c r="G3416" s="7">
        <v>1328</v>
      </c>
      <c r="H3416" s="8">
        <v>599</v>
      </c>
      <c r="I3416" s="1">
        <v>85</v>
      </c>
      <c r="J3416" s="1">
        <v>2</v>
      </c>
      <c r="K3416" s="1">
        <v>15</v>
      </c>
      <c r="L3416" s="1">
        <v>5</v>
      </c>
      <c r="M3416" s="1">
        <v>595</v>
      </c>
      <c r="N3416" s="1">
        <v>12</v>
      </c>
      <c r="O3416" s="1">
        <v>14</v>
      </c>
      <c r="P3416" s="13">
        <v>1</v>
      </c>
    </row>
    <row r="3417" spans="3:16" x14ac:dyDescent="0.2">
      <c r="D3417" s="104"/>
      <c r="E3417" s="5" t="s">
        <v>28</v>
      </c>
      <c r="F3417" s="6"/>
      <c r="G3417" s="7">
        <v>1075</v>
      </c>
      <c r="H3417" s="8">
        <v>588</v>
      </c>
      <c r="I3417" s="1">
        <v>94</v>
      </c>
      <c r="J3417" s="1">
        <v>3</v>
      </c>
      <c r="K3417" s="1">
        <v>13</v>
      </c>
      <c r="L3417" s="1">
        <v>8</v>
      </c>
      <c r="M3417" s="1">
        <v>363</v>
      </c>
      <c r="N3417" s="1">
        <v>2</v>
      </c>
      <c r="O3417" s="1">
        <v>3</v>
      </c>
      <c r="P3417" s="13">
        <v>1</v>
      </c>
    </row>
    <row r="3418" spans="3:16" x14ac:dyDescent="0.2">
      <c r="D3418" s="104"/>
      <c r="E3418" s="5" t="s">
        <v>29</v>
      </c>
      <c r="F3418" s="6"/>
      <c r="G3418" s="7">
        <v>733</v>
      </c>
      <c r="H3418" s="8">
        <v>529</v>
      </c>
      <c r="I3418" s="1">
        <v>77</v>
      </c>
      <c r="J3418" s="1">
        <v>2</v>
      </c>
      <c r="K3418" s="1">
        <v>4</v>
      </c>
      <c r="L3418" s="1">
        <v>5</v>
      </c>
      <c r="M3418" s="1">
        <v>108</v>
      </c>
      <c r="N3418" s="1">
        <v>7</v>
      </c>
      <c r="O3418" s="1">
        <v>1</v>
      </c>
      <c r="P3418" s="13">
        <v>0</v>
      </c>
    </row>
    <row r="3419" spans="3:16" x14ac:dyDescent="0.2">
      <c r="D3419" s="104"/>
      <c r="E3419" s="5" t="s">
        <v>30</v>
      </c>
      <c r="F3419" s="6"/>
      <c r="G3419" s="7">
        <v>619</v>
      </c>
      <c r="H3419" s="8">
        <v>493</v>
      </c>
      <c r="I3419" s="1">
        <v>58</v>
      </c>
      <c r="J3419" s="1">
        <v>3</v>
      </c>
      <c r="K3419" s="1">
        <v>3</v>
      </c>
      <c r="L3419" s="1">
        <v>6</v>
      </c>
      <c r="M3419" s="1">
        <v>54</v>
      </c>
      <c r="N3419" s="1">
        <v>0</v>
      </c>
      <c r="O3419" s="1">
        <v>1</v>
      </c>
      <c r="P3419" s="13">
        <v>1</v>
      </c>
    </row>
    <row r="3420" spans="3:16" x14ac:dyDescent="0.2">
      <c r="D3420" s="104"/>
      <c r="E3420" s="5" t="s">
        <v>31</v>
      </c>
      <c r="F3420" s="6"/>
      <c r="G3420" s="7">
        <v>559</v>
      </c>
      <c r="H3420" s="8">
        <v>485</v>
      </c>
      <c r="I3420" s="1">
        <v>45</v>
      </c>
      <c r="J3420" s="1">
        <v>6</v>
      </c>
      <c r="K3420" s="1">
        <v>1</v>
      </c>
      <c r="L3420" s="1">
        <v>12</v>
      </c>
      <c r="M3420" s="1">
        <v>9</v>
      </c>
      <c r="N3420" s="1">
        <v>1</v>
      </c>
      <c r="O3420" s="1">
        <v>0</v>
      </c>
      <c r="P3420" s="13">
        <v>0</v>
      </c>
    </row>
    <row r="3421" spans="3:16" x14ac:dyDescent="0.2">
      <c r="D3421" s="104"/>
      <c r="E3421" s="5" t="s">
        <v>32</v>
      </c>
      <c r="F3421" s="6"/>
      <c r="G3421" s="7">
        <v>284</v>
      </c>
      <c r="H3421" s="8">
        <v>227</v>
      </c>
      <c r="I3421" s="1">
        <v>38</v>
      </c>
      <c r="J3421" s="1">
        <v>1</v>
      </c>
      <c r="K3421" s="1">
        <v>0</v>
      </c>
      <c r="L3421" s="1">
        <v>10</v>
      </c>
      <c r="M3421" s="1">
        <v>6</v>
      </c>
      <c r="N3421" s="1">
        <v>0</v>
      </c>
      <c r="O3421" s="1">
        <v>2</v>
      </c>
      <c r="P3421" s="13">
        <v>0</v>
      </c>
    </row>
    <row r="3422" spans="3:16" x14ac:dyDescent="0.2">
      <c r="D3422" s="104"/>
      <c r="E3422" s="5" t="s">
        <v>33</v>
      </c>
      <c r="F3422" s="6"/>
      <c r="G3422" s="7">
        <v>104</v>
      </c>
      <c r="H3422" s="8">
        <v>72</v>
      </c>
      <c r="I3422" s="1">
        <v>24</v>
      </c>
      <c r="J3422" s="1">
        <v>2</v>
      </c>
      <c r="K3422" s="1">
        <v>1</v>
      </c>
      <c r="L3422" s="1">
        <v>3</v>
      </c>
      <c r="M3422" s="1">
        <v>0</v>
      </c>
      <c r="N3422" s="1">
        <v>0</v>
      </c>
      <c r="O3422" s="1">
        <v>1</v>
      </c>
      <c r="P3422" s="13">
        <v>1</v>
      </c>
    </row>
    <row r="3423" spans="3:16" x14ac:dyDescent="0.2">
      <c r="D3423" s="103" t="s">
        <v>34</v>
      </c>
      <c r="E3423" s="24" t="s">
        <v>35</v>
      </c>
      <c r="F3423" s="22"/>
      <c r="G3423" s="23">
        <v>206</v>
      </c>
      <c r="H3423" s="30">
        <v>150</v>
      </c>
      <c r="I3423" s="4">
        <v>1</v>
      </c>
      <c r="J3423" s="4">
        <v>0</v>
      </c>
      <c r="K3423" s="4">
        <v>0</v>
      </c>
      <c r="L3423" s="4">
        <v>0</v>
      </c>
      <c r="M3423" s="4">
        <v>0</v>
      </c>
      <c r="N3423" s="4">
        <v>44</v>
      </c>
      <c r="O3423" s="4">
        <v>11</v>
      </c>
      <c r="P3423" s="34">
        <v>0</v>
      </c>
    </row>
    <row r="3424" spans="3:16" x14ac:dyDescent="0.2">
      <c r="D3424" s="104"/>
      <c r="E3424" s="5" t="s">
        <v>36</v>
      </c>
      <c r="F3424" s="6"/>
      <c r="G3424" s="7">
        <v>218</v>
      </c>
      <c r="H3424" s="8">
        <v>209</v>
      </c>
      <c r="I3424" s="1">
        <v>7</v>
      </c>
      <c r="J3424" s="1">
        <v>0</v>
      </c>
      <c r="K3424" s="1">
        <v>1</v>
      </c>
      <c r="L3424" s="1">
        <v>0</v>
      </c>
      <c r="M3424" s="1">
        <v>0</v>
      </c>
      <c r="N3424" s="1">
        <v>1</v>
      </c>
      <c r="O3424" s="1">
        <v>0</v>
      </c>
      <c r="P3424" s="13">
        <v>0</v>
      </c>
    </row>
    <row r="3425" spans="4:16" x14ac:dyDescent="0.2">
      <c r="D3425" s="104"/>
      <c r="E3425" s="5" t="s">
        <v>37</v>
      </c>
      <c r="F3425" s="6"/>
      <c r="G3425" s="7">
        <v>218</v>
      </c>
      <c r="H3425" s="8">
        <v>198</v>
      </c>
      <c r="I3425" s="1">
        <v>13</v>
      </c>
      <c r="J3425" s="1">
        <v>2</v>
      </c>
      <c r="K3425" s="1">
        <v>1</v>
      </c>
      <c r="L3425" s="1">
        <v>0</v>
      </c>
      <c r="M3425" s="1">
        <v>0</v>
      </c>
      <c r="N3425" s="1">
        <v>3</v>
      </c>
      <c r="O3425" s="1">
        <v>0</v>
      </c>
      <c r="P3425" s="13">
        <v>1</v>
      </c>
    </row>
    <row r="3426" spans="4:16" x14ac:dyDescent="0.2">
      <c r="D3426" s="104"/>
      <c r="E3426" s="5" t="s">
        <v>38</v>
      </c>
      <c r="F3426" s="6"/>
      <c r="G3426" s="7">
        <v>313</v>
      </c>
      <c r="H3426" s="8">
        <v>269</v>
      </c>
      <c r="I3426" s="1">
        <v>37</v>
      </c>
      <c r="J3426" s="1">
        <v>2</v>
      </c>
      <c r="K3426" s="1">
        <v>2</v>
      </c>
      <c r="L3426" s="1">
        <v>0</v>
      </c>
      <c r="M3426" s="1">
        <v>0</v>
      </c>
      <c r="N3426" s="1">
        <v>2</v>
      </c>
      <c r="O3426" s="1">
        <v>0</v>
      </c>
      <c r="P3426" s="13">
        <v>1</v>
      </c>
    </row>
    <row r="3427" spans="4:16" x14ac:dyDescent="0.2">
      <c r="D3427" s="104"/>
      <c r="E3427" s="5" t="s">
        <v>39</v>
      </c>
      <c r="F3427" s="6"/>
      <c r="G3427" s="7">
        <v>306</v>
      </c>
      <c r="H3427" s="8">
        <v>265</v>
      </c>
      <c r="I3427" s="1">
        <v>36</v>
      </c>
      <c r="J3427" s="1">
        <v>0</v>
      </c>
      <c r="K3427" s="1">
        <v>0</v>
      </c>
      <c r="L3427" s="1">
        <v>0</v>
      </c>
      <c r="M3427" s="1">
        <v>1</v>
      </c>
      <c r="N3427" s="1">
        <v>2</v>
      </c>
      <c r="O3427" s="1">
        <v>1</v>
      </c>
      <c r="P3427" s="13">
        <v>1</v>
      </c>
    </row>
    <row r="3428" spans="4:16" x14ac:dyDescent="0.2">
      <c r="D3428" s="104"/>
      <c r="E3428" s="5" t="s">
        <v>40</v>
      </c>
      <c r="F3428" s="6"/>
      <c r="G3428" s="7">
        <v>323</v>
      </c>
      <c r="H3428" s="8">
        <v>276</v>
      </c>
      <c r="I3428" s="1">
        <v>38</v>
      </c>
      <c r="J3428" s="1">
        <v>1</v>
      </c>
      <c r="K3428" s="1">
        <v>3</v>
      </c>
      <c r="L3428" s="1">
        <v>0</v>
      </c>
      <c r="M3428" s="1">
        <v>2</v>
      </c>
      <c r="N3428" s="1">
        <v>2</v>
      </c>
      <c r="O3428" s="1">
        <v>1</v>
      </c>
      <c r="P3428" s="13">
        <v>0</v>
      </c>
    </row>
    <row r="3429" spans="4:16" x14ac:dyDescent="0.2">
      <c r="D3429" s="104"/>
      <c r="E3429" s="5" t="s">
        <v>41</v>
      </c>
      <c r="F3429" s="6"/>
      <c r="G3429" s="7">
        <v>260</v>
      </c>
      <c r="H3429" s="8">
        <v>212</v>
      </c>
      <c r="I3429" s="1">
        <v>39</v>
      </c>
      <c r="J3429" s="1">
        <v>1</v>
      </c>
      <c r="K3429" s="1">
        <v>0</v>
      </c>
      <c r="L3429" s="1">
        <v>1</v>
      </c>
      <c r="M3429" s="1">
        <v>1</v>
      </c>
      <c r="N3429" s="1">
        <v>4</v>
      </c>
      <c r="O3429" s="1">
        <v>1</v>
      </c>
      <c r="P3429" s="13">
        <v>1</v>
      </c>
    </row>
    <row r="3430" spans="4:16" x14ac:dyDescent="0.2">
      <c r="D3430" s="104"/>
      <c r="E3430" s="5" t="s">
        <v>42</v>
      </c>
      <c r="F3430" s="6"/>
      <c r="G3430" s="7">
        <v>258</v>
      </c>
      <c r="H3430" s="8">
        <v>189</v>
      </c>
      <c r="I3430" s="1">
        <v>50</v>
      </c>
      <c r="J3430" s="1">
        <v>4</v>
      </c>
      <c r="K3430" s="1">
        <v>6</v>
      </c>
      <c r="L3430" s="1">
        <v>4</v>
      </c>
      <c r="M3430" s="1">
        <v>2</v>
      </c>
      <c r="N3430" s="1">
        <v>3</v>
      </c>
      <c r="O3430" s="1">
        <v>0</v>
      </c>
      <c r="P3430" s="13">
        <v>0</v>
      </c>
    </row>
    <row r="3431" spans="4:16" x14ac:dyDescent="0.2">
      <c r="D3431" s="104"/>
      <c r="E3431" s="5" t="s">
        <v>43</v>
      </c>
      <c r="F3431" s="6"/>
      <c r="G3431" s="7">
        <v>258</v>
      </c>
      <c r="H3431" s="8">
        <v>171</v>
      </c>
      <c r="I3431" s="1">
        <v>47</v>
      </c>
      <c r="J3431" s="1">
        <v>0</v>
      </c>
      <c r="K3431" s="1">
        <v>6</v>
      </c>
      <c r="L3431" s="1">
        <v>3</v>
      </c>
      <c r="M3431" s="1">
        <v>21</v>
      </c>
      <c r="N3431" s="1">
        <v>7</v>
      </c>
      <c r="O3431" s="1">
        <v>2</v>
      </c>
      <c r="P3431" s="13">
        <v>1</v>
      </c>
    </row>
    <row r="3432" spans="4:16" x14ac:dyDescent="0.2">
      <c r="D3432" s="104"/>
      <c r="E3432" s="5" t="s">
        <v>44</v>
      </c>
      <c r="F3432" s="6"/>
      <c r="G3432" s="7">
        <v>336</v>
      </c>
      <c r="H3432" s="8">
        <v>85</v>
      </c>
      <c r="I3432" s="1">
        <v>43</v>
      </c>
      <c r="J3432" s="1">
        <v>6</v>
      </c>
      <c r="K3432" s="1">
        <v>3</v>
      </c>
      <c r="L3432" s="1">
        <v>12</v>
      </c>
      <c r="M3432" s="1">
        <v>179</v>
      </c>
      <c r="N3432" s="1">
        <v>4</v>
      </c>
      <c r="O3432" s="1">
        <v>2</v>
      </c>
      <c r="P3432" s="13">
        <v>2</v>
      </c>
    </row>
    <row r="3433" spans="4:16" x14ac:dyDescent="0.2">
      <c r="D3433" s="104"/>
      <c r="E3433" s="5" t="s">
        <v>45</v>
      </c>
      <c r="F3433" s="6"/>
      <c r="G3433" s="7">
        <v>259</v>
      </c>
      <c r="H3433" s="8">
        <v>33</v>
      </c>
      <c r="I3433" s="1">
        <v>45</v>
      </c>
      <c r="J3433" s="1">
        <v>2</v>
      </c>
      <c r="K3433" s="1">
        <v>3</v>
      </c>
      <c r="L3433" s="1">
        <v>6</v>
      </c>
      <c r="M3433" s="1">
        <v>165</v>
      </c>
      <c r="N3433" s="1">
        <v>3</v>
      </c>
      <c r="O3433" s="1">
        <v>1</v>
      </c>
      <c r="P3433" s="13">
        <v>1</v>
      </c>
    </row>
    <row r="3434" spans="4:16" x14ac:dyDescent="0.2">
      <c r="D3434" s="104"/>
      <c r="E3434" s="5" t="s">
        <v>46</v>
      </c>
      <c r="F3434" s="6"/>
      <c r="G3434" s="7">
        <v>171</v>
      </c>
      <c r="H3434" s="8">
        <v>8</v>
      </c>
      <c r="I3434" s="1">
        <v>16</v>
      </c>
      <c r="J3434" s="1">
        <v>1</v>
      </c>
      <c r="K3434" s="1">
        <v>1</v>
      </c>
      <c r="L3434" s="1">
        <v>4</v>
      </c>
      <c r="M3434" s="1">
        <v>139</v>
      </c>
      <c r="N3434" s="1">
        <v>1</v>
      </c>
      <c r="O3434" s="1">
        <v>0</v>
      </c>
      <c r="P3434" s="13">
        <v>1</v>
      </c>
    </row>
    <row r="3435" spans="4:16" x14ac:dyDescent="0.2">
      <c r="D3435" s="104"/>
      <c r="E3435" s="5" t="s">
        <v>47</v>
      </c>
      <c r="F3435" s="6"/>
      <c r="G3435" s="7">
        <v>158</v>
      </c>
      <c r="H3435" s="8">
        <v>2</v>
      </c>
      <c r="I3435" s="1">
        <v>7</v>
      </c>
      <c r="J3435" s="1">
        <v>1</v>
      </c>
      <c r="K3435" s="1">
        <v>4</v>
      </c>
      <c r="L3435" s="1">
        <v>4</v>
      </c>
      <c r="M3435" s="1">
        <v>137</v>
      </c>
      <c r="N3435" s="1">
        <v>2</v>
      </c>
      <c r="O3435" s="1">
        <v>1</v>
      </c>
      <c r="P3435" s="13">
        <v>0</v>
      </c>
    </row>
    <row r="3436" spans="4:16" x14ac:dyDescent="0.2">
      <c r="D3436" s="104"/>
      <c r="E3436" s="5" t="s">
        <v>48</v>
      </c>
      <c r="F3436" s="6"/>
      <c r="G3436" s="7">
        <v>62</v>
      </c>
      <c r="H3436" s="8">
        <v>1</v>
      </c>
      <c r="I3436" s="1">
        <v>6</v>
      </c>
      <c r="J3436" s="1">
        <v>0</v>
      </c>
      <c r="K3436" s="1">
        <v>1</v>
      </c>
      <c r="L3436" s="1">
        <v>1</v>
      </c>
      <c r="M3436" s="1">
        <v>52</v>
      </c>
      <c r="N3436" s="1">
        <v>0</v>
      </c>
      <c r="O3436" s="1">
        <v>0</v>
      </c>
      <c r="P3436" s="13">
        <v>1</v>
      </c>
    </row>
    <row r="3437" spans="4:16" x14ac:dyDescent="0.2">
      <c r="D3437" s="104"/>
      <c r="E3437" s="5" t="s">
        <v>49</v>
      </c>
      <c r="F3437" s="6"/>
      <c r="G3437" s="7">
        <v>13</v>
      </c>
      <c r="H3437" s="8">
        <v>0</v>
      </c>
      <c r="I3437" s="1">
        <v>0</v>
      </c>
      <c r="J3437" s="1">
        <v>0</v>
      </c>
      <c r="K3437" s="1">
        <v>0</v>
      </c>
      <c r="L3437" s="1">
        <v>0</v>
      </c>
      <c r="M3437" s="1">
        <v>12</v>
      </c>
      <c r="N3437" s="1">
        <v>1</v>
      </c>
      <c r="O3437" s="1">
        <v>0</v>
      </c>
      <c r="P3437" s="13">
        <v>0</v>
      </c>
    </row>
    <row r="3438" spans="4:16" x14ac:dyDescent="0.2">
      <c r="D3438" s="103" t="s">
        <v>50</v>
      </c>
      <c r="E3438" s="24" t="s">
        <v>35</v>
      </c>
      <c r="F3438" s="22"/>
      <c r="G3438" s="23">
        <v>174</v>
      </c>
      <c r="H3438" s="30">
        <v>111</v>
      </c>
      <c r="I3438" s="4">
        <v>0</v>
      </c>
      <c r="J3438" s="4">
        <v>1</v>
      </c>
      <c r="K3438" s="4">
        <v>3</v>
      </c>
      <c r="L3438" s="4">
        <v>0</v>
      </c>
      <c r="M3438" s="4">
        <v>0</v>
      </c>
      <c r="N3438" s="4">
        <v>56</v>
      </c>
      <c r="O3438" s="4">
        <v>3</v>
      </c>
      <c r="P3438" s="34">
        <v>0</v>
      </c>
    </row>
    <row r="3439" spans="4:16" x14ac:dyDescent="0.2">
      <c r="D3439" s="104"/>
      <c r="E3439" s="5" t="s">
        <v>36</v>
      </c>
      <c r="F3439" s="6"/>
      <c r="G3439" s="7">
        <v>233</v>
      </c>
      <c r="H3439" s="8">
        <v>177</v>
      </c>
      <c r="I3439" s="1">
        <v>1</v>
      </c>
      <c r="J3439" s="1">
        <v>0</v>
      </c>
      <c r="K3439" s="1">
        <v>3</v>
      </c>
      <c r="L3439" s="1">
        <v>0</v>
      </c>
      <c r="M3439" s="1">
        <v>1</v>
      </c>
      <c r="N3439" s="1">
        <v>51</v>
      </c>
      <c r="O3439" s="1">
        <v>0</v>
      </c>
      <c r="P3439" s="13">
        <v>0</v>
      </c>
    </row>
    <row r="3440" spans="4:16" x14ac:dyDescent="0.2">
      <c r="D3440" s="104"/>
      <c r="E3440" s="5" t="s">
        <v>37</v>
      </c>
      <c r="F3440" s="6"/>
      <c r="G3440" s="7">
        <v>199</v>
      </c>
      <c r="H3440" s="8">
        <v>133</v>
      </c>
      <c r="I3440" s="1">
        <v>5</v>
      </c>
      <c r="J3440" s="1">
        <v>0</v>
      </c>
      <c r="K3440" s="1">
        <v>3</v>
      </c>
      <c r="L3440" s="1">
        <v>1</v>
      </c>
      <c r="M3440" s="1">
        <v>0</v>
      </c>
      <c r="N3440" s="1">
        <v>55</v>
      </c>
      <c r="O3440" s="1">
        <v>2</v>
      </c>
      <c r="P3440" s="13">
        <v>0</v>
      </c>
    </row>
    <row r="3441" spans="2:16" x14ac:dyDescent="0.2">
      <c r="D3441" s="104"/>
      <c r="E3441" s="5" t="s">
        <v>38</v>
      </c>
      <c r="F3441" s="6"/>
      <c r="G3441" s="7">
        <v>319</v>
      </c>
      <c r="H3441" s="8">
        <v>213</v>
      </c>
      <c r="I3441" s="1">
        <v>8</v>
      </c>
      <c r="J3441" s="1">
        <v>0</v>
      </c>
      <c r="K3441" s="1">
        <v>7</v>
      </c>
      <c r="L3441" s="1">
        <v>0</v>
      </c>
      <c r="M3441" s="1">
        <v>1</v>
      </c>
      <c r="N3441" s="1">
        <v>87</v>
      </c>
      <c r="O3441" s="1">
        <v>2</v>
      </c>
      <c r="P3441" s="13">
        <v>1</v>
      </c>
    </row>
    <row r="3442" spans="2:16" x14ac:dyDescent="0.2">
      <c r="D3442" s="104"/>
      <c r="E3442" s="5" t="s">
        <v>39</v>
      </c>
      <c r="F3442" s="6"/>
      <c r="G3442" s="7">
        <v>269</v>
      </c>
      <c r="H3442" s="8">
        <v>186</v>
      </c>
      <c r="I3442" s="1">
        <v>9</v>
      </c>
      <c r="J3442" s="1">
        <v>0</v>
      </c>
      <c r="K3442" s="1">
        <v>5</v>
      </c>
      <c r="L3442" s="1">
        <v>0</v>
      </c>
      <c r="M3442" s="1">
        <v>0</v>
      </c>
      <c r="N3442" s="1">
        <v>69</v>
      </c>
      <c r="O3442" s="1">
        <v>0</v>
      </c>
      <c r="P3442" s="13">
        <v>0</v>
      </c>
    </row>
    <row r="3443" spans="2:16" x14ac:dyDescent="0.2">
      <c r="D3443" s="104"/>
      <c r="E3443" s="5" t="s">
        <v>40</v>
      </c>
      <c r="F3443" s="6"/>
      <c r="G3443" s="7">
        <v>348</v>
      </c>
      <c r="H3443" s="8">
        <v>240</v>
      </c>
      <c r="I3443" s="1">
        <v>19</v>
      </c>
      <c r="J3443" s="1">
        <v>2</v>
      </c>
      <c r="K3443" s="1">
        <v>6</v>
      </c>
      <c r="L3443" s="1">
        <v>0</v>
      </c>
      <c r="M3443" s="1">
        <v>2</v>
      </c>
      <c r="N3443" s="1">
        <v>77</v>
      </c>
      <c r="O3443" s="1">
        <v>2</v>
      </c>
      <c r="P3443" s="13">
        <v>0</v>
      </c>
    </row>
    <row r="3444" spans="2:16" x14ac:dyDescent="0.2">
      <c r="D3444" s="104"/>
      <c r="E3444" s="5" t="s">
        <v>41</v>
      </c>
      <c r="F3444" s="6"/>
      <c r="G3444" s="7">
        <v>282</v>
      </c>
      <c r="H3444" s="8">
        <v>188</v>
      </c>
      <c r="I3444" s="1">
        <v>11</v>
      </c>
      <c r="J3444" s="1">
        <v>1</v>
      </c>
      <c r="K3444" s="1">
        <v>6</v>
      </c>
      <c r="L3444" s="1">
        <v>1</v>
      </c>
      <c r="M3444" s="1">
        <v>1</v>
      </c>
      <c r="N3444" s="1">
        <v>73</v>
      </c>
      <c r="O3444" s="1">
        <v>1</v>
      </c>
      <c r="P3444" s="13">
        <v>0</v>
      </c>
    </row>
    <row r="3445" spans="2:16" x14ac:dyDescent="0.2">
      <c r="D3445" s="104"/>
      <c r="E3445" s="5" t="s">
        <v>42</v>
      </c>
      <c r="F3445" s="6"/>
      <c r="G3445" s="7">
        <v>242</v>
      </c>
      <c r="H3445" s="8">
        <v>142</v>
      </c>
      <c r="I3445" s="1">
        <v>19</v>
      </c>
      <c r="J3445" s="1">
        <v>1</v>
      </c>
      <c r="K3445" s="1">
        <v>5</v>
      </c>
      <c r="L3445" s="1">
        <v>3</v>
      </c>
      <c r="M3445" s="1">
        <v>4</v>
      </c>
      <c r="N3445" s="1">
        <v>61</v>
      </c>
      <c r="O3445" s="1">
        <v>7</v>
      </c>
      <c r="P3445" s="13">
        <v>0</v>
      </c>
    </row>
    <row r="3446" spans="2:16" x14ac:dyDescent="0.2">
      <c r="D3446" s="104"/>
      <c r="E3446" s="5" t="s">
        <v>43</v>
      </c>
      <c r="F3446" s="6"/>
      <c r="G3446" s="7">
        <v>263</v>
      </c>
      <c r="H3446" s="8">
        <v>112</v>
      </c>
      <c r="I3446" s="1">
        <v>14</v>
      </c>
      <c r="J3446" s="1">
        <v>1</v>
      </c>
      <c r="K3446" s="1">
        <v>10</v>
      </c>
      <c r="L3446" s="1">
        <v>2</v>
      </c>
      <c r="M3446" s="1">
        <v>56</v>
      </c>
      <c r="N3446" s="1">
        <v>62</v>
      </c>
      <c r="O3446" s="1">
        <v>6</v>
      </c>
      <c r="P3446" s="13">
        <v>0</v>
      </c>
    </row>
    <row r="3447" spans="2:16" x14ac:dyDescent="0.2">
      <c r="D3447" s="104"/>
      <c r="E3447" s="5" t="s">
        <v>44</v>
      </c>
      <c r="F3447" s="6"/>
      <c r="G3447" s="7">
        <v>364</v>
      </c>
      <c r="H3447" s="8">
        <v>79</v>
      </c>
      <c r="I3447" s="1">
        <v>13</v>
      </c>
      <c r="J3447" s="1">
        <v>0</v>
      </c>
      <c r="K3447" s="1">
        <v>3</v>
      </c>
      <c r="L3447" s="1">
        <v>3</v>
      </c>
      <c r="M3447" s="1">
        <v>244</v>
      </c>
      <c r="N3447" s="1">
        <v>16</v>
      </c>
      <c r="O3447" s="1">
        <v>5</v>
      </c>
      <c r="P3447" s="13">
        <v>1</v>
      </c>
    </row>
    <row r="3448" spans="2:16" x14ac:dyDescent="0.2">
      <c r="D3448" s="104"/>
      <c r="E3448" s="5" t="s">
        <v>45</v>
      </c>
      <c r="F3448" s="6"/>
      <c r="G3448" s="7">
        <v>324</v>
      </c>
      <c r="H3448" s="8">
        <v>29</v>
      </c>
      <c r="I3448" s="1">
        <v>9</v>
      </c>
      <c r="J3448" s="1">
        <v>0</v>
      </c>
      <c r="K3448" s="1">
        <v>7</v>
      </c>
      <c r="L3448" s="1">
        <v>2</v>
      </c>
      <c r="M3448" s="1">
        <v>263</v>
      </c>
      <c r="N3448" s="1">
        <v>11</v>
      </c>
      <c r="O3448" s="1">
        <v>3</v>
      </c>
      <c r="P3448" s="13">
        <v>0</v>
      </c>
    </row>
    <row r="3449" spans="2:16" x14ac:dyDescent="0.2">
      <c r="D3449" s="104"/>
      <c r="E3449" s="5" t="s">
        <v>46</v>
      </c>
      <c r="F3449" s="6"/>
      <c r="G3449" s="7">
        <v>192</v>
      </c>
      <c r="H3449" s="8">
        <v>8</v>
      </c>
      <c r="I3449" s="1">
        <v>6</v>
      </c>
      <c r="J3449" s="1">
        <v>0</v>
      </c>
      <c r="K3449" s="1">
        <v>4</v>
      </c>
      <c r="L3449" s="1">
        <v>0</v>
      </c>
      <c r="M3449" s="1">
        <v>165</v>
      </c>
      <c r="N3449" s="1">
        <v>7</v>
      </c>
      <c r="O3449" s="1">
        <v>2</v>
      </c>
      <c r="P3449" s="13">
        <v>0</v>
      </c>
    </row>
    <row r="3450" spans="2:16" x14ac:dyDescent="0.2">
      <c r="D3450" s="104"/>
      <c r="E3450" s="5" t="s">
        <v>47</v>
      </c>
      <c r="F3450" s="6"/>
      <c r="G3450" s="7">
        <v>288</v>
      </c>
      <c r="H3450" s="8">
        <v>8</v>
      </c>
      <c r="I3450" s="1">
        <v>7</v>
      </c>
      <c r="J3450" s="1">
        <v>0</v>
      </c>
      <c r="K3450" s="1">
        <v>4</v>
      </c>
      <c r="L3450" s="1">
        <v>4</v>
      </c>
      <c r="M3450" s="1">
        <v>253</v>
      </c>
      <c r="N3450" s="1">
        <v>7</v>
      </c>
      <c r="O3450" s="1">
        <v>5</v>
      </c>
      <c r="P3450" s="13">
        <v>0</v>
      </c>
    </row>
    <row r="3451" spans="2:16" x14ac:dyDescent="0.2">
      <c r="D3451" s="104"/>
      <c r="E3451" s="5" t="s">
        <v>48</v>
      </c>
      <c r="F3451" s="6"/>
      <c r="G3451" s="7">
        <v>114</v>
      </c>
      <c r="H3451" s="8">
        <v>0</v>
      </c>
      <c r="I3451" s="1">
        <v>2</v>
      </c>
      <c r="J3451" s="1">
        <v>1</v>
      </c>
      <c r="K3451" s="1">
        <v>2</v>
      </c>
      <c r="L3451" s="1">
        <v>2</v>
      </c>
      <c r="M3451" s="1">
        <v>104</v>
      </c>
      <c r="N3451" s="1">
        <v>3</v>
      </c>
      <c r="O3451" s="1">
        <v>0</v>
      </c>
      <c r="P3451" s="13">
        <v>0</v>
      </c>
    </row>
    <row r="3452" spans="2:16" x14ac:dyDescent="0.2">
      <c r="D3452" s="105"/>
      <c r="E3452" s="55" t="s">
        <v>49</v>
      </c>
      <c r="F3452" s="58"/>
      <c r="G3452" s="53">
        <v>30</v>
      </c>
      <c r="H3452" s="66">
        <v>0</v>
      </c>
      <c r="I3452" s="26">
        <v>0</v>
      </c>
      <c r="J3452" s="26">
        <v>0</v>
      </c>
      <c r="K3452" s="26">
        <v>0</v>
      </c>
      <c r="L3452" s="26">
        <v>1</v>
      </c>
      <c r="M3452" s="26">
        <v>29</v>
      </c>
      <c r="N3452" s="26">
        <v>0</v>
      </c>
      <c r="O3452" s="26">
        <v>0</v>
      </c>
      <c r="P3452" s="70">
        <v>0</v>
      </c>
    </row>
    <row r="3454" spans="2:16" x14ac:dyDescent="0.2">
      <c r="B3454" s="47" t="str">
        <f xml:space="preserve"> HYPERLINK("#'目次'!B82", "[76]")</f>
        <v>[76]</v>
      </c>
      <c r="C3454" s="31" t="s">
        <v>742</v>
      </c>
    </row>
    <row r="3457" spans="3:20" x14ac:dyDescent="0.2">
      <c r="C3457" s="31" t="s">
        <v>13</v>
      </c>
    </row>
    <row r="3458" spans="3:20" ht="36" x14ac:dyDescent="0.2">
      <c r="D3458" s="99"/>
      <c r="E3458" s="100"/>
      <c r="F3458" s="100"/>
      <c r="G3458" s="41" t="s">
        <v>14</v>
      </c>
      <c r="H3458" s="42" t="s">
        <v>743</v>
      </c>
      <c r="I3458" s="16" t="s">
        <v>744</v>
      </c>
      <c r="J3458" s="16" t="s">
        <v>745</v>
      </c>
      <c r="K3458" s="16" t="s">
        <v>746</v>
      </c>
      <c r="L3458" s="16" t="s">
        <v>747</v>
      </c>
      <c r="M3458" s="16" t="s">
        <v>748</v>
      </c>
      <c r="N3458" s="16" t="s">
        <v>749</v>
      </c>
      <c r="O3458" s="16" t="s">
        <v>750</v>
      </c>
      <c r="P3458" s="16" t="s">
        <v>751</v>
      </c>
      <c r="Q3458" s="16" t="s">
        <v>752</v>
      </c>
      <c r="R3458" s="16" t="s">
        <v>24</v>
      </c>
      <c r="S3458" s="16" t="s">
        <v>67</v>
      </c>
      <c r="T3458" s="46" t="s">
        <v>68</v>
      </c>
    </row>
    <row r="3459" spans="3:20" x14ac:dyDescent="0.2">
      <c r="D3459" s="101"/>
      <c r="E3459" s="102"/>
      <c r="F3459" s="102"/>
      <c r="G3459" s="44"/>
      <c r="H3459" s="82" t="s">
        <v>753</v>
      </c>
      <c r="I3459" s="50" t="s">
        <v>754</v>
      </c>
      <c r="J3459" s="50" t="s">
        <v>755</v>
      </c>
      <c r="K3459" s="50" t="s">
        <v>756</v>
      </c>
      <c r="L3459" s="50" t="s">
        <v>757</v>
      </c>
      <c r="M3459" s="50" t="s">
        <v>758</v>
      </c>
      <c r="N3459" s="50" t="s">
        <v>759</v>
      </c>
      <c r="O3459" s="50" t="s">
        <v>760</v>
      </c>
      <c r="P3459" s="50" t="s">
        <v>761</v>
      </c>
      <c r="Q3459" s="50" t="s">
        <v>762</v>
      </c>
      <c r="R3459" s="17"/>
      <c r="S3459" s="17"/>
      <c r="T3459" s="43"/>
    </row>
    <row r="3460" spans="3:20" x14ac:dyDescent="0.2">
      <c r="D3460" s="52"/>
      <c r="E3460" s="59" t="s">
        <v>14</v>
      </c>
      <c r="F3460" s="54"/>
      <c r="G3460" s="45">
        <v>7000</v>
      </c>
      <c r="H3460" s="20">
        <v>1780</v>
      </c>
      <c r="I3460" s="20">
        <v>1328</v>
      </c>
      <c r="J3460" s="20">
        <v>1075</v>
      </c>
      <c r="K3460" s="20">
        <v>733</v>
      </c>
      <c r="L3460" s="20">
        <v>619</v>
      </c>
      <c r="M3460" s="20">
        <v>559</v>
      </c>
      <c r="N3460" s="20">
        <v>284</v>
      </c>
      <c r="O3460" s="20">
        <v>80</v>
      </c>
      <c r="P3460" s="20">
        <v>15</v>
      </c>
      <c r="Q3460" s="20">
        <v>9</v>
      </c>
      <c r="R3460" s="20">
        <v>518</v>
      </c>
      <c r="S3460" s="25">
        <v>280.060166615242</v>
      </c>
      <c r="T3460" s="63">
        <v>257.91400772406098</v>
      </c>
    </row>
    <row r="3461" spans="3:20" x14ac:dyDescent="0.2">
      <c r="D3461" s="103" t="s">
        <v>25</v>
      </c>
      <c r="E3461" s="24" t="s">
        <v>26</v>
      </c>
      <c r="F3461" s="22"/>
      <c r="G3461" s="23">
        <v>1780</v>
      </c>
      <c r="H3461" s="30">
        <v>1780</v>
      </c>
      <c r="I3461" s="4">
        <v>0</v>
      </c>
      <c r="J3461" s="4">
        <v>0</v>
      </c>
      <c r="K3461" s="4">
        <v>0</v>
      </c>
      <c r="L3461" s="4">
        <v>0</v>
      </c>
      <c r="M3461" s="4">
        <v>0</v>
      </c>
      <c r="N3461" s="4">
        <v>0</v>
      </c>
      <c r="O3461" s="4">
        <v>0</v>
      </c>
      <c r="P3461" s="4">
        <v>0</v>
      </c>
      <c r="Q3461" s="4">
        <v>0</v>
      </c>
      <c r="R3461" s="4">
        <v>0</v>
      </c>
      <c r="S3461" s="19">
        <v>50</v>
      </c>
      <c r="T3461" s="51">
        <v>0</v>
      </c>
    </row>
    <row r="3462" spans="3:20" x14ac:dyDescent="0.2">
      <c r="D3462" s="104"/>
      <c r="E3462" s="5" t="s">
        <v>27</v>
      </c>
      <c r="F3462" s="6"/>
      <c r="G3462" s="7">
        <v>1328</v>
      </c>
      <c r="H3462" s="8">
        <v>0</v>
      </c>
      <c r="I3462" s="1">
        <v>1328</v>
      </c>
      <c r="J3462" s="1">
        <v>0</v>
      </c>
      <c r="K3462" s="1">
        <v>0</v>
      </c>
      <c r="L3462" s="1">
        <v>0</v>
      </c>
      <c r="M3462" s="1">
        <v>0</v>
      </c>
      <c r="N3462" s="1">
        <v>0</v>
      </c>
      <c r="O3462" s="1">
        <v>0</v>
      </c>
      <c r="P3462" s="1">
        <v>0</v>
      </c>
      <c r="Q3462" s="1">
        <v>0</v>
      </c>
      <c r="R3462" s="1">
        <v>0</v>
      </c>
      <c r="S3462" s="14">
        <v>150</v>
      </c>
      <c r="T3462" s="29">
        <v>0</v>
      </c>
    </row>
    <row r="3463" spans="3:20" x14ac:dyDescent="0.2">
      <c r="D3463" s="104"/>
      <c r="E3463" s="5" t="s">
        <v>28</v>
      </c>
      <c r="F3463" s="6"/>
      <c r="G3463" s="7">
        <v>1075</v>
      </c>
      <c r="H3463" s="8">
        <v>0</v>
      </c>
      <c r="I3463" s="1">
        <v>0</v>
      </c>
      <c r="J3463" s="1">
        <v>1075</v>
      </c>
      <c r="K3463" s="1">
        <v>0</v>
      </c>
      <c r="L3463" s="1">
        <v>0</v>
      </c>
      <c r="M3463" s="1">
        <v>0</v>
      </c>
      <c r="N3463" s="1">
        <v>0</v>
      </c>
      <c r="O3463" s="1">
        <v>0</v>
      </c>
      <c r="P3463" s="1">
        <v>0</v>
      </c>
      <c r="Q3463" s="1">
        <v>0</v>
      </c>
      <c r="R3463" s="1">
        <v>0</v>
      </c>
      <c r="S3463" s="14">
        <v>250</v>
      </c>
      <c r="T3463" s="29">
        <v>0</v>
      </c>
    </row>
    <row r="3464" spans="3:20" x14ac:dyDescent="0.2">
      <c r="D3464" s="104"/>
      <c r="E3464" s="5" t="s">
        <v>29</v>
      </c>
      <c r="F3464" s="6"/>
      <c r="G3464" s="7">
        <v>733</v>
      </c>
      <c r="H3464" s="8">
        <v>0</v>
      </c>
      <c r="I3464" s="1">
        <v>0</v>
      </c>
      <c r="J3464" s="1">
        <v>0</v>
      </c>
      <c r="K3464" s="1">
        <v>733</v>
      </c>
      <c r="L3464" s="1">
        <v>0</v>
      </c>
      <c r="M3464" s="1">
        <v>0</v>
      </c>
      <c r="N3464" s="1">
        <v>0</v>
      </c>
      <c r="O3464" s="1">
        <v>0</v>
      </c>
      <c r="P3464" s="1">
        <v>0</v>
      </c>
      <c r="Q3464" s="1">
        <v>0</v>
      </c>
      <c r="R3464" s="1">
        <v>0</v>
      </c>
      <c r="S3464" s="14">
        <v>350</v>
      </c>
      <c r="T3464" s="29">
        <v>0</v>
      </c>
    </row>
    <row r="3465" spans="3:20" x14ac:dyDescent="0.2">
      <c r="D3465" s="104"/>
      <c r="E3465" s="5" t="s">
        <v>30</v>
      </c>
      <c r="F3465" s="6"/>
      <c r="G3465" s="7">
        <v>619</v>
      </c>
      <c r="H3465" s="8">
        <v>0</v>
      </c>
      <c r="I3465" s="1">
        <v>0</v>
      </c>
      <c r="J3465" s="1">
        <v>0</v>
      </c>
      <c r="K3465" s="1">
        <v>0</v>
      </c>
      <c r="L3465" s="1">
        <v>619</v>
      </c>
      <c r="M3465" s="1">
        <v>0</v>
      </c>
      <c r="N3465" s="1">
        <v>0</v>
      </c>
      <c r="O3465" s="1">
        <v>0</v>
      </c>
      <c r="P3465" s="1">
        <v>0</v>
      </c>
      <c r="Q3465" s="1">
        <v>0</v>
      </c>
      <c r="R3465" s="1">
        <v>0</v>
      </c>
      <c r="S3465" s="14">
        <v>450</v>
      </c>
      <c r="T3465" s="29">
        <v>0</v>
      </c>
    </row>
    <row r="3466" spans="3:20" x14ac:dyDescent="0.2">
      <c r="D3466" s="104"/>
      <c r="E3466" s="5" t="s">
        <v>31</v>
      </c>
      <c r="F3466" s="6"/>
      <c r="G3466" s="7">
        <v>559</v>
      </c>
      <c r="H3466" s="8">
        <v>0</v>
      </c>
      <c r="I3466" s="1">
        <v>0</v>
      </c>
      <c r="J3466" s="1">
        <v>0</v>
      </c>
      <c r="K3466" s="1">
        <v>0</v>
      </c>
      <c r="L3466" s="1">
        <v>0</v>
      </c>
      <c r="M3466" s="1">
        <v>559</v>
      </c>
      <c r="N3466" s="1">
        <v>0</v>
      </c>
      <c r="O3466" s="1">
        <v>0</v>
      </c>
      <c r="P3466" s="1">
        <v>0</v>
      </c>
      <c r="Q3466" s="1">
        <v>0</v>
      </c>
      <c r="R3466" s="1">
        <v>0</v>
      </c>
      <c r="S3466" s="14">
        <v>600</v>
      </c>
      <c r="T3466" s="29">
        <v>0</v>
      </c>
    </row>
    <row r="3467" spans="3:20" x14ac:dyDescent="0.2">
      <c r="D3467" s="104"/>
      <c r="E3467" s="5" t="s">
        <v>32</v>
      </c>
      <c r="F3467" s="6"/>
      <c r="G3467" s="7">
        <v>284</v>
      </c>
      <c r="H3467" s="8">
        <v>0</v>
      </c>
      <c r="I3467" s="1">
        <v>0</v>
      </c>
      <c r="J3467" s="1">
        <v>0</v>
      </c>
      <c r="K3467" s="1">
        <v>0</v>
      </c>
      <c r="L3467" s="1">
        <v>0</v>
      </c>
      <c r="M3467" s="1">
        <v>0</v>
      </c>
      <c r="N3467" s="1">
        <v>284</v>
      </c>
      <c r="O3467" s="1">
        <v>0</v>
      </c>
      <c r="P3467" s="1">
        <v>0</v>
      </c>
      <c r="Q3467" s="1">
        <v>0</v>
      </c>
      <c r="R3467" s="1">
        <v>0</v>
      </c>
      <c r="S3467" s="14">
        <v>850</v>
      </c>
      <c r="T3467" s="29">
        <v>0</v>
      </c>
    </row>
    <row r="3468" spans="3:20" x14ac:dyDescent="0.2">
      <c r="D3468" s="104"/>
      <c r="E3468" s="5" t="s">
        <v>33</v>
      </c>
      <c r="F3468" s="6"/>
      <c r="G3468" s="7">
        <v>104</v>
      </c>
      <c r="H3468" s="8">
        <v>0</v>
      </c>
      <c r="I3468" s="1">
        <v>0</v>
      </c>
      <c r="J3468" s="1">
        <v>0</v>
      </c>
      <c r="K3468" s="1">
        <v>0</v>
      </c>
      <c r="L3468" s="1">
        <v>0</v>
      </c>
      <c r="M3468" s="1">
        <v>0</v>
      </c>
      <c r="N3468" s="1">
        <v>0</v>
      </c>
      <c r="O3468" s="1">
        <v>80</v>
      </c>
      <c r="P3468" s="1">
        <v>15</v>
      </c>
      <c r="Q3468" s="1">
        <v>9</v>
      </c>
      <c r="R3468" s="1">
        <v>0</v>
      </c>
      <c r="S3468" s="14">
        <v>1408.6538461538501</v>
      </c>
      <c r="T3468" s="29">
        <v>312.12995842556597</v>
      </c>
    </row>
    <row r="3469" spans="3:20" x14ac:dyDescent="0.2">
      <c r="D3469" s="103" t="s">
        <v>34</v>
      </c>
      <c r="E3469" s="24" t="s">
        <v>35</v>
      </c>
      <c r="F3469" s="22"/>
      <c r="G3469" s="23">
        <v>206</v>
      </c>
      <c r="H3469" s="30">
        <v>92</v>
      </c>
      <c r="I3469" s="4">
        <v>31</v>
      </c>
      <c r="J3469" s="4">
        <v>49</v>
      </c>
      <c r="K3469" s="4">
        <v>23</v>
      </c>
      <c r="L3469" s="4">
        <v>7</v>
      </c>
      <c r="M3469" s="4">
        <v>0</v>
      </c>
      <c r="N3469" s="4">
        <v>0</v>
      </c>
      <c r="O3469" s="4">
        <v>0</v>
      </c>
      <c r="P3469" s="4">
        <v>0</v>
      </c>
      <c r="Q3469" s="4">
        <v>0</v>
      </c>
      <c r="R3469" s="4">
        <v>4</v>
      </c>
      <c r="S3469" s="19">
        <v>161.88118811881199</v>
      </c>
      <c r="T3469" s="51">
        <v>120.46701920202101</v>
      </c>
    </row>
    <row r="3470" spans="3:20" x14ac:dyDescent="0.2">
      <c r="D3470" s="104"/>
      <c r="E3470" s="5" t="s">
        <v>36</v>
      </c>
      <c r="F3470" s="6"/>
      <c r="G3470" s="7">
        <v>218</v>
      </c>
      <c r="H3470" s="8">
        <v>10</v>
      </c>
      <c r="I3470" s="1">
        <v>19</v>
      </c>
      <c r="J3470" s="1">
        <v>57</v>
      </c>
      <c r="K3470" s="1">
        <v>68</v>
      </c>
      <c r="L3470" s="1">
        <v>39</v>
      </c>
      <c r="M3470" s="1">
        <v>16</v>
      </c>
      <c r="N3470" s="1">
        <v>3</v>
      </c>
      <c r="O3470" s="1">
        <v>0</v>
      </c>
      <c r="P3470" s="1">
        <v>0</v>
      </c>
      <c r="Q3470" s="1">
        <v>0</v>
      </c>
      <c r="R3470" s="1">
        <v>6</v>
      </c>
      <c r="S3470" s="14">
        <v>335.377358490566</v>
      </c>
      <c r="T3470" s="29">
        <v>142.826418783278</v>
      </c>
    </row>
    <row r="3471" spans="3:20" x14ac:dyDescent="0.2">
      <c r="D3471" s="104"/>
      <c r="E3471" s="5" t="s">
        <v>37</v>
      </c>
      <c r="F3471" s="6"/>
      <c r="G3471" s="7">
        <v>218</v>
      </c>
      <c r="H3471" s="8">
        <v>13</v>
      </c>
      <c r="I3471" s="1">
        <v>19</v>
      </c>
      <c r="J3471" s="1">
        <v>35</v>
      </c>
      <c r="K3471" s="1">
        <v>47</v>
      </c>
      <c r="L3471" s="1">
        <v>44</v>
      </c>
      <c r="M3471" s="1">
        <v>38</v>
      </c>
      <c r="N3471" s="1">
        <v>9</v>
      </c>
      <c r="O3471" s="1">
        <v>3</v>
      </c>
      <c r="P3471" s="1">
        <v>0</v>
      </c>
      <c r="Q3471" s="1">
        <v>0</v>
      </c>
      <c r="R3471" s="1">
        <v>10</v>
      </c>
      <c r="S3471" s="14">
        <v>397.59615384615398</v>
      </c>
      <c r="T3471" s="29">
        <v>211.49420428641901</v>
      </c>
    </row>
    <row r="3472" spans="3:20" x14ac:dyDescent="0.2">
      <c r="D3472" s="104"/>
      <c r="E3472" s="5" t="s">
        <v>38</v>
      </c>
      <c r="F3472" s="6"/>
      <c r="G3472" s="7">
        <v>313</v>
      </c>
      <c r="H3472" s="8">
        <v>11</v>
      </c>
      <c r="I3472" s="1">
        <v>12</v>
      </c>
      <c r="J3472" s="1">
        <v>36</v>
      </c>
      <c r="K3472" s="1">
        <v>49</v>
      </c>
      <c r="L3472" s="1">
        <v>77</v>
      </c>
      <c r="M3472" s="1">
        <v>71</v>
      </c>
      <c r="N3472" s="1">
        <v>31</v>
      </c>
      <c r="O3472" s="1">
        <v>11</v>
      </c>
      <c r="P3472" s="1">
        <v>0</v>
      </c>
      <c r="Q3472" s="1">
        <v>0</v>
      </c>
      <c r="R3472" s="1">
        <v>15</v>
      </c>
      <c r="S3472" s="14">
        <v>489.429530201342</v>
      </c>
      <c r="T3472" s="29">
        <v>245.11470414556899</v>
      </c>
    </row>
    <row r="3473" spans="4:20" x14ac:dyDescent="0.2">
      <c r="D3473" s="104"/>
      <c r="E3473" s="5" t="s">
        <v>39</v>
      </c>
      <c r="F3473" s="6"/>
      <c r="G3473" s="7">
        <v>306</v>
      </c>
      <c r="H3473" s="8">
        <v>4</v>
      </c>
      <c r="I3473" s="1">
        <v>14</v>
      </c>
      <c r="J3473" s="1">
        <v>26</v>
      </c>
      <c r="K3473" s="1">
        <v>47</v>
      </c>
      <c r="L3473" s="1">
        <v>66</v>
      </c>
      <c r="M3473" s="1">
        <v>84</v>
      </c>
      <c r="N3473" s="1">
        <v>39</v>
      </c>
      <c r="O3473" s="1">
        <v>8</v>
      </c>
      <c r="P3473" s="1">
        <v>1</v>
      </c>
      <c r="Q3473" s="1">
        <v>2</v>
      </c>
      <c r="R3473" s="1">
        <v>15</v>
      </c>
      <c r="S3473" s="14">
        <v>531.78694158075598</v>
      </c>
      <c r="T3473" s="29">
        <v>280.42353087422202</v>
      </c>
    </row>
    <row r="3474" spans="4:20" x14ac:dyDescent="0.2">
      <c r="D3474" s="104"/>
      <c r="E3474" s="5" t="s">
        <v>40</v>
      </c>
      <c r="F3474" s="6"/>
      <c r="G3474" s="7">
        <v>323</v>
      </c>
      <c r="H3474" s="8">
        <v>10</v>
      </c>
      <c r="I3474" s="1">
        <v>6</v>
      </c>
      <c r="J3474" s="1">
        <v>16</v>
      </c>
      <c r="K3474" s="1">
        <v>47</v>
      </c>
      <c r="L3474" s="1">
        <v>68</v>
      </c>
      <c r="M3474" s="1">
        <v>85</v>
      </c>
      <c r="N3474" s="1">
        <v>59</v>
      </c>
      <c r="O3474" s="1">
        <v>13</v>
      </c>
      <c r="P3474" s="1">
        <v>2</v>
      </c>
      <c r="Q3474" s="1">
        <v>1</v>
      </c>
      <c r="R3474" s="1">
        <v>16</v>
      </c>
      <c r="S3474" s="14">
        <v>571.98697068403897</v>
      </c>
      <c r="T3474" s="29">
        <v>285.21714653425499</v>
      </c>
    </row>
    <row r="3475" spans="4:20" x14ac:dyDescent="0.2">
      <c r="D3475" s="104"/>
      <c r="E3475" s="5" t="s">
        <v>41</v>
      </c>
      <c r="F3475" s="6"/>
      <c r="G3475" s="7">
        <v>260</v>
      </c>
      <c r="H3475" s="8">
        <v>13</v>
      </c>
      <c r="I3475" s="1">
        <v>6</v>
      </c>
      <c r="J3475" s="1">
        <v>25</v>
      </c>
      <c r="K3475" s="1">
        <v>39</v>
      </c>
      <c r="L3475" s="1">
        <v>42</v>
      </c>
      <c r="M3475" s="1">
        <v>71</v>
      </c>
      <c r="N3475" s="1">
        <v>33</v>
      </c>
      <c r="O3475" s="1">
        <v>12</v>
      </c>
      <c r="P3475" s="1">
        <v>2</v>
      </c>
      <c r="Q3475" s="1">
        <v>0</v>
      </c>
      <c r="R3475" s="1">
        <v>17</v>
      </c>
      <c r="S3475" s="14">
        <v>532.92181069958804</v>
      </c>
      <c r="T3475" s="29">
        <v>288.86485309129199</v>
      </c>
    </row>
    <row r="3476" spans="4:20" x14ac:dyDescent="0.2">
      <c r="D3476" s="104"/>
      <c r="E3476" s="5" t="s">
        <v>42</v>
      </c>
      <c r="F3476" s="6"/>
      <c r="G3476" s="7">
        <v>258</v>
      </c>
      <c r="H3476" s="8">
        <v>12</v>
      </c>
      <c r="I3476" s="1">
        <v>18</v>
      </c>
      <c r="J3476" s="1">
        <v>30</v>
      </c>
      <c r="K3476" s="1">
        <v>26</v>
      </c>
      <c r="L3476" s="1">
        <v>40</v>
      </c>
      <c r="M3476" s="1">
        <v>59</v>
      </c>
      <c r="N3476" s="1">
        <v>44</v>
      </c>
      <c r="O3476" s="1">
        <v>9</v>
      </c>
      <c r="P3476" s="1">
        <v>5</v>
      </c>
      <c r="Q3476" s="1">
        <v>0</v>
      </c>
      <c r="R3476" s="1">
        <v>15</v>
      </c>
      <c r="S3476" s="14">
        <v>537.86008230452705</v>
      </c>
      <c r="T3476" s="29">
        <v>325.22032571539802</v>
      </c>
    </row>
    <row r="3477" spans="4:20" x14ac:dyDescent="0.2">
      <c r="D3477" s="104"/>
      <c r="E3477" s="5" t="s">
        <v>43</v>
      </c>
      <c r="F3477" s="6"/>
      <c r="G3477" s="7">
        <v>258</v>
      </c>
      <c r="H3477" s="8">
        <v>14</v>
      </c>
      <c r="I3477" s="1">
        <v>33</v>
      </c>
      <c r="J3477" s="1">
        <v>49</v>
      </c>
      <c r="K3477" s="1">
        <v>35</v>
      </c>
      <c r="L3477" s="1">
        <v>39</v>
      </c>
      <c r="M3477" s="1">
        <v>40</v>
      </c>
      <c r="N3477" s="1">
        <v>24</v>
      </c>
      <c r="O3477" s="1">
        <v>5</v>
      </c>
      <c r="P3477" s="1">
        <v>3</v>
      </c>
      <c r="Q3477" s="1">
        <v>2</v>
      </c>
      <c r="R3477" s="1">
        <v>14</v>
      </c>
      <c r="S3477" s="14">
        <v>443.03278688524603</v>
      </c>
      <c r="T3477" s="29">
        <v>332.63821075289701</v>
      </c>
    </row>
    <row r="3478" spans="4:20" x14ac:dyDescent="0.2">
      <c r="D3478" s="104"/>
      <c r="E3478" s="5" t="s">
        <v>44</v>
      </c>
      <c r="F3478" s="6"/>
      <c r="G3478" s="7">
        <v>336</v>
      </c>
      <c r="H3478" s="8">
        <v>18</v>
      </c>
      <c r="I3478" s="1">
        <v>58</v>
      </c>
      <c r="J3478" s="1">
        <v>96</v>
      </c>
      <c r="K3478" s="1">
        <v>54</v>
      </c>
      <c r="L3478" s="1">
        <v>38</v>
      </c>
      <c r="M3478" s="1">
        <v>19</v>
      </c>
      <c r="N3478" s="1">
        <v>14</v>
      </c>
      <c r="O3478" s="1">
        <v>4</v>
      </c>
      <c r="P3478" s="1">
        <v>1</v>
      </c>
      <c r="Q3478" s="1">
        <v>2</v>
      </c>
      <c r="R3478" s="1">
        <v>32</v>
      </c>
      <c r="S3478" s="14">
        <v>342.59868421052602</v>
      </c>
      <c r="T3478" s="29">
        <v>271.27165836085402</v>
      </c>
    </row>
    <row r="3479" spans="4:20" x14ac:dyDescent="0.2">
      <c r="D3479" s="104"/>
      <c r="E3479" s="5" t="s">
        <v>45</v>
      </c>
      <c r="F3479" s="6"/>
      <c r="G3479" s="7">
        <v>259</v>
      </c>
      <c r="H3479" s="8">
        <v>22</v>
      </c>
      <c r="I3479" s="1">
        <v>55</v>
      </c>
      <c r="J3479" s="1">
        <v>83</v>
      </c>
      <c r="K3479" s="1">
        <v>31</v>
      </c>
      <c r="L3479" s="1">
        <v>25</v>
      </c>
      <c r="M3479" s="1">
        <v>17</v>
      </c>
      <c r="N3479" s="1">
        <v>6</v>
      </c>
      <c r="O3479" s="1">
        <v>5</v>
      </c>
      <c r="P3479" s="1">
        <v>0</v>
      </c>
      <c r="Q3479" s="1">
        <v>0</v>
      </c>
      <c r="R3479" s="1">
        <v>15</v>
      </c>
      <c r="S3479" s="14">
        <v>302.25409836065597</v>
      </c>
      <c r="T3479" s="29">
        <v>215.35578878194099</v>
      </c>
    </row>
    <row r="3480" spans="4:20" x14ac:dyDescent="0.2">
      <c r="D3480" s="104"/>
      <c r="E3480" s="5" t="s">
        <v>46</v>
      </c>
      <c r="F3480" s="6"/>
      <c r="G3480" s="7">
        <v>171</v>
      </c>
      <c r="H3480" s="8">
        <v>6</v>
      </c>
      <c r="I3480" s="1">
        <v>45</v>
      </c>
      <c r="J3480" s="1">
        <v>69</v>
      </c>
      <c r="K3480" s="1">
        <v>22</v>
      </c>
      <c r="L3480" s="1">
        <v>6</v>
      </c>
      <c r="M3480" s="1">
        <v>2</v>
      </c>
      <c r="N3480" s="1">
        <v>2</v>
      </c>
      <c r="O3480" s="1">
        <v>3</v>
      </c>
      <c r="P3480" s="1">
        <v>0</v>
      </c>
      <c r="Q3480" s="1">
        <v>0</v>
      </c>
      <c r="R3480" s="1">
        <v>16</v>
      </c>
      <c r="S3480" s="14">
        <v>266.77419354838702</v>
      </c>
      <c r="T3480" s="29">
        <v>180.882908067073</v>
      </c>
    </row>
    <row r="3481" spans="4:20" x14ac:dyDescent="0.2">
      <c r="D3481" s="104"/>
      <c r="E3481" s="5" t="s">
        <v>47</v>
      </c>
      <c r="F3481" s="6"/>
      <c r="G3481" s="7">
        <v>158</v>
      </c>
      <c r="H3481" s="8">
        <v>20</v>
      </c>
      <c r="I3481" s="1">
        <v>32</v>
      </c>
      <c r="J3481" s="1">
        <v>55</v>
      </c>
      <c r="K3481" s="1">
        <v>19</v>
      </c>
      <c r="L3481" s="1">
        <v>12</v>
      </c>
      <c r="M3481" s="1">
        <v>2</v>
      </c>
      <c r="N3481" s="1">
        <v>2</v>
      </c>
      <c r="O3481" s="1">
        <v>0</v>
      </c>
      <c r="P3481" s="1">
        <v>0</v>
      </c>
      <c r="Q3481" s="1">
        <v>0</v>
      </c>
      <c r="R3481" s="1">
        <v>16</v>
      </c>
      <c r="S3481" s="14">
        <v>242.95774647887299</v>
      </c>
      <c r="T3481" s="29">
        <v>139.110801579347</v>
      </c>
    </row>
    <row r="3482" spans="4:20" x14ac:dyDescent="0.2">
      <c r="D3482" s="104"/>
      <c r="E3482" s="5" t="s">
        <v>48</v>
      </c>
      <c r="F3482" s="6"/>
      <c r="G3482" s="7">
        <v>62</v>
      </c>
      <c r="H3482" s="8">
        <v>12</v>
      </c>
      <c r="I3482" s="1">
        <v>22</v>
      </c>
      <c r="J3482" s="1">
        <v>12</v>
      </c>
      <c r="K3482" s="1">
        <v>6</v>
      </c>
      <c r="L3482" s="1">
        <v>3</v>
      </c>
      <c r="M3482" s="1">
        <v>1</v>
      </c>
      <c r="N3482" s="1">
        <v>1</v>
      </c>
      <c r="O3482" s="1">
        <v>1</v>
      </c>
      <c r="P3482" s="1">
        <v>0</v>
      </c>
      <c r="Q3482" s="1">
        <v>0</v>
      </c>
      <c r="R3482" s="1">
        <v>4</v>
      </c>
      <c r="S3482" s="14">
        <v>225</v>
      </c>
      <c r="T3482" s="29">
        <v>200.26921535944999</v>
      </c>
    </row>
    <row r="3483" spans="4:20" x14ac:dyDescent="0.2">
      <c r="D3483" s="104"/>
      <c r="E3483" s="5" t="s">
        <v>49</v>
      </c>
      <c r="F3483" s="6"/>
      <c r="G3483" s="7">
        <v>13</v>
      </c>
      <c r="H3483" s="8">
        <v>1</v>
      </c>
      <c r="I3483" s="1">
        <v>4</v>
      </c>
      <c r="J3483" s="1">
        <v>4</v>
      </c>
      <c r="K3483" s="1">
        <v>0</v>
      </c>
      <c r="L3483" s="1">
        <v>1</v>
      </c>
      <c r="M3483" s="1">
        <v>0</v>
      </c>
      <c r="N3483" s="1">
        <v>0</v>
      </c>
      <c r="O3483" s="1">
        <v>0</v>
      </c>
      <c r="P3483" s="1">
        <v>0</v>
      </c>
      <c r="Q3483" s="1">
        <v>0</v>
      </c>
      <c r="R3483" s="1">
        <v>3</v>
      </c>
      <c r="S3483" s="14">
        <v>210</v>
      </c>
      <c r="T3483" s="29">
        <v>101.980390271856</v>
      </c>
    </row>
    <row r="3484" spans="4:20" x14ac:dyDescent="0.2">
      <c r="D3484" s="103" t="s">
        <v>50</v>
      </c>
      <c r="E3484" s="24" t="s">
        <v>35</v>
      </c>
      <c r="F3484" s="22"/>
      <c r="G3484" s="23">
        <v>174</v>
      </c>
      <c r="H3484" s="30">
        <v>85</v>
      </c>
      <c r="I3484" s="4">
        <v>26</v>
      </c>
      <c r="J3484" s="4">
        <v>31</v>
      </c>
      <c r="K3484" s="4">
        <v>15</v>
      </c>
      <c r="L3484" s="4">
        <v>2</v>
      </c>
      <c r="M3484" s="4">
        <v>0</v>
      </c>
      <c r="N3484" s="4">
        <v>0</v>
      </c>
      <c r="O3484" s="4">
        <v>0</v>
      </c>
      <c r="P3484" s="4">
        <v>0</v>
      </c>
      <c r="Q3484" s="4">
        <v>0</v>
      </c>
      <c r="R3484" s="4">
        <v>15</v>
      </c>
      <c r="S3484" s="19">
        <v>138.67924528301899</v>
      </c>
      <c r="T3484" s="51">
        <v>109.877651841824</v>
      </c>
    </row>
    <row r="3485" spans="4:20" x14ac:dyDescent="0.2">
      <c r="D3485" s="104"/>
      <c r="E3485" s="5" t="s">
        <v>36</v>
      </c>
      <c r="F3485" s="6"/>
      <c r="G3485" s="7">
        <v>233</v>
      </c>
      <c r="H3485" s="8">
        <v>68</v>
      </c>
      <c r="I3485" s="1">
        <v>37</v>
      </c>
      <c r="J3485" s="1">
        <v>55</v>
      </c>
      <c r="K3485" s="1">
        <v>32</v>
      </c>
      <c r="L3485" s="1">
        <v>19</v>
      </c>
      <c r="M3485" s="1">
        <v>3</v>
      </c>
      <c r="N3485" s="1">
        <v>0</v>
      </c>
      <c r="O3485" s="1">
        <v>0</v>
      </c>
      <c r="P3485" s="1">
        <v>0</v>
      </c>
      <c r="Q3485" s="1">
        <v>0</v>
      </c>
      <c r="R3485" s="1">
        <v>19</v>
      </c>
      <c r="S3485" s="14">
        <v>206.77570093457899</v>
      </c>
      <c r="T3485" s="29">
        <v>139.050102475117</v>
      </c>
    </row>
    <row r="3486" spans="4:20" x14ac:dyDescent="0.2">
      <c r="D3486" s="104"/>
      <c r="E3486" s="5" t="s">
        <v>37</v>
      </c>
      <c r="F3486" s="6"/>
      <c r="G3486" s="7">
        <v>199</v>
      </c>
      <c r="H3486" s="8">
        <v>88</v>
      </c>
      <c r="I3486" s="1">
        <v>31</v>
      </c>
      <c r="J3486" s="1">
        <v>27</v>
      </c>
      <c r="K3486" s="1">
        <v>21</v>
      </c>
      <c r="L3486" s="1">
        <v>6</v>
      </c>
      <c r="M3486" s="1">
        <v>5</v>
      </c>
      <c r="N3486" s="1">
        <v>1</v>
      </c>
      <c r="O3486" s="1">
        <v>0</v>
      </c>
      <c r="P3486" s="1">
        <v>0</v>
      </c>
      <c r="Q3486" s="1">
        <v>0</v>
      </c>
      <c r="R3486" s="1">
        <v>20</v>
      </c>
      <c r="S3486" s="14">
        <v>165.92178770949701</v>
      </c>
      <c r="T3486" s="29">
        <v>149.246204765909</v>
      </c>
    </row>
    <row r="3487" spans="4:20" x14ac:dyDescent="0.2">
      <c r="D3487" s="104"/>
      <c r="E3487" s="5" t="s">
        <v>38</v>
      </c>
      <c r="F3487" s="6"/>
      <c r="G3487" s="7">
        <v>319</v>
      </c>
      <c r="H3487" s="8">
        <v>134</v>
      </c>
      <c r="I3487" s="1">
        <v>62</v>
      </c>
      <c r="J3487" s="1">
        <v>43</v>
      </c>
      <c r="K3487" s="1">
        <v>31</v>
      </c>
      <c r="L3487" s="1">
        <v>18</v>
      </c>
      <c r="M3487" s="1">
        <v>7</v>
      </c>
      <c r="N3487" s="1">
        <v>1</v>
      </c>
      <c r="O3487" s="1">
        <v>0</v>
      </c>
      <c r="P3487" s="1">
        <v>0</v>
      </c>
      <c r="Q3487" s="1">
        <v>0</v>
      </c>
      <c r="R3487" s="1">
        <v>23</v>
      </c>
      <c r="S3487" s="14">
        <v>171.45270270270299</v>
      </c>
      <c r="T3487" s="29">
        <v>147.057574423755</v>
      </c>
    </row>
    <row r="3488" spans="4:20" x14ac:dyDescent="0.2">
      <c r="D3488" s="104"/>
      <c r="E3488" s="5" t="s">
        <v>39</v>
      </c>
      <c r="F3488" s="6"/>
      <c r="G3488" s="7">
        <v>269</v>
      </c>
      <c r="H3488" s="8">
        <v>123</v>
      </c>
      <c r="I3488" s="1">
        <v>51</v>
      </c>
      <c r="J3488" s="1">
        <v>36</v>
      </c>
      <c r="K3488" s="1">
        <v>16</v>
      </c>
      <c r="L3488" s="1">
        <v>15</v>
      </c>
      <c r="M3488" s="1">
        <v>5</v>
      </c>
      <c r="N3488" s="1">
        <v>3</v>
      </c>
      <c r="O3488" s="1">
        <v>0</v>
      </c>
      <c r="P3488" s="1">
        <v>0</v>
      </c>
      <c r="Q3488" s="1">
        <v>0</v>
      </c>
      <c r="R3488" s="1">
        <v>20</v>
      </c>
      <c r="S3488" s="14">
        <v>163.45381526104401</v>
      </c>
      <c r="T3488" s="29">
        <v>155.45540972624499</v>
      </c>
    </row>
    <row r="3489" spans="2:20" x14ac:dyDescent="0.2">
      <c r="D3489" s="104"/>
      <c r="E3489" s="5" t="s">
        <v>40</v>
      </c>
      <c r="F3489" s="6"/>
      <c r="G3489" s="7">
        <v>348</v>
      </c>
      <c r="H3489" s="8">
        <v>144</v>
      </c>
      <c r="I3489" s="1">
        <v>84</v>
      </c>
      <c r="J3489" s="1">
        <v>35</v>
      </c>
      <c r="K3489" s="1">
        <v>26</v>
      </c>
      <c r="L3489" s="1">
        <v>14</v>
      </c>
      <c r="M3489" s="1">
        <v>12</v>
      </c>
      <c r="N3489" s="1">
        <v>3</v>
      </c>
      <c r="O3489" s="1">
        <v>2</v>
      </c>
      <c r="P3489" s="1">
        <v>0</v>
      </c>
      <c r="Q3489" s="1">
        <v>0</v>
      </c>
      <c r="R3489" s="1">
        <v>28</v>
      </c>
      <c r="S3489" s="14">
        <v>175.625</v>
      </c>
      <c r="T3489" s="29">
        <v>178.53461674140399</v>
      </c>
    </row>
    <row r="3490" spans="2:20" x14ac:dyDescent="0.2">
      <c r="D3490" s="104"/>
      <c r="E3490" s="5" t="s">
        <v>41</v>
      </c>
      <c r="F3490" s="6"/>
      <c r="G3490" s="7">
        <v>282</v>
      </c>
      <c r="H3490" s="8">
        <v>113</v>
      </c>
      <c r="I3490" s="1">
        <v>71</v>
      </c>
      <c r="J3490" s="1">
        <v>25</v>
      </c>
      <c r="K3490" s="1">
        <v>14</v>
      </c>
      <c r="L3490" s="1">
        <v>11</v>
      </c>
      <c r="M3490" s="1">
        <v>9</v>
      </c>
      <c r="N3490" s="1">
        <v>1</v>
      </c>
      <c r="O3490" s="1">
        <v>1</v>
      </c>
      <c r="P3490" s="1">
        <v>1</v>
      </c>
      <c r="Q3490" s="1">
        <v>0</v>
      </c>
      <c r="R3490" s="1">
        <v>36</v>
      </c>
      <c r="S3490" s="14">
        <v>169.30894308943101</v>
      </c>
      <c r="T3490" s="29">
        <v>190.42936637650601</v>
      </c>
    </row>
    <row r="3491" spans="2:20" x14ac:dyDescent="0.2">
      <c r="D3491" s="104"/>
      <c r="E3491" s="5" t="s">
        <v>42</v>
      </c>
      <c r="F3491" s="6"/>
      <c r="G3491" s="7">
        <v>242</v>
      </c>
      <c r="H3491" s="8">
        <v>97</v>
      </c>
      <c r="I3491" s="1">
        <v>55</v>
      </c>
      <c r="J3491" s="1">
        <v>28</v>
      </c>
      <c r="K3491" s="1">
        <v>20</v>
      </c>
      <c r="L3491" s="1">
        <v>11</v>
      </c>
      <c r="M3491" s="1">
        <v>4</v>
      </c>
      <c r="N3491" s="1">
        <v>2</v>
      </c>
      <c r="O3491" s="1">
        <v>1</v>
      </c>
      <c r="P3491" s="1">
        <v>0</v>
      </c>
      <c r="Q3491" s="1">
        <v>1</v>
      </c>
      <c r="R3491" s="1">
        <v>23</v>
      </c>
      <c r="S3491" s="14">
        <v>181.05022831050201</v>
      </c>
      <c r="T3491" s="29">
        <v>216.22390778781801</v>
      </c>
    </row>
    <row r="3492" spans="2:20" x14ac:dyDescent="0.2">
      <c r="D3492" s="104"/>
      <c r="E3492" s="5" t="s">
        <v>43</v>
      </c>
      <c r="F3492" s="6"/>
      <c r="G3492" s="7">
        <v>263</v>
      </c>
      <c r="H3492" s="8">
        <v>129</v>
      </c>
      <c r="I3492" s="1">
        <v>65</v>
      </c>
      <c r="J3492" s="1">
        <v>21</v>
      </c>
      <c r="K3492" s="1">
        <v>9</v>
      </c>
      <c r="L3492" s="1">
        <v>5</v>
      </c>
      <c r="M3492" s="1">
        <v>3</v>
      </c>
      <c r="N3492" s="1">
        <v>1</v>
      </c>
      <c r="O3492" s="1">
        <v>0</v>
      </c>
      <c r="P3492" s="1">
        <v>0</v>
      </c>
      <c r="Q3492" s="1">
        <v>1</v>
      </c>
      <c r="R3492" s="1">
        <v>29</v>
      </c>
      <c r="S3492" s="14">
        <v>135.68376068376099</v>
      </c>
      <c r="T3492" s="29">
        <v>182.217356335668</v>
      </c>
    </row>
    <row r="3493" spans="2:20" x14ac:dyDescent="0.2">
      <c r="D3493" s="104"/>
      <c r="E3493" s="5" t="s">
        <v>44</v>
      </c>
      <c r="F3493" s="6"/>
      <c r="G3493" s="7">
        <v>364</v>
      </c>
      <c r="H3493" s="8">
        <v>155</v>
      </c>
      <c r="I3493" s="1">
        <v>122</v>
      </c>
      <c r="J3493" s="1">
        <v>38</v>
      </c>
      <c r="K3493" s="1">
        <v>15</v>
      </c>
      <c r="L3493" s="1">
        <v>3</v>
      </c>
      <c r="M3493" s="1">
        <v>3</v>
      </c>
      <c r="N3493" s="1">
        <v>1</v>
      </c>
      <c r="O3493" s="1">
        <v>0</v>
      </c>
      <c r="P3493" s="1">
        <v>0</v>
      </c>
      <c r="Q3493" s="1">
        <v>0</v>
      </c>
      <c r="R3493" s="1">
        <v>27</v>
      </c>
      <c r="S3493" s="14">
        <v>132.93768545994101</v>
      </c>
      <c r="T3493" s="29">
        <v>106.179844234421</v>
      </c>
    </row>
    <row r="3494" spans="2:20" x14ac:dyDescent="0.2">
      <c r="D3494" s="104"/>
      <c r="E3494" s="5" t="s">
        <v>45</v>
      </c>
      <c r="F3494" s="6"/>
      <c r="G3494" s="7">
        <v>324</v>
      </c>
      <c r="H3494" s="8">
        <v>135</v>
      </c>
      <c r="I3494" s="1">
        <v>126</v>
      </c>
      <c r="J3494" s="1">
        <v>25</v>
      </c>
      <c r="K3494" s="1">
        <v>10</v>
      </c>
      <c r="L3494" s="1">
        <v>3</v>
      </c>
      <c r="M3494" s="1">
        <v>0</v>
      </c>
      <c r="N3494" s="1">
        <v>1</v>
      </c>
      <c r="O3494" s="1">
        <v>2</v>
      </c>
      <c r="P3494" s="1">
        <v>0</v>
      </c>
      <c r="Q3494" s="1">
        <v>0</v>
      </c>
      <c r="R3494" s="1">
        <v>22</v>
      </c>
      <c r="S3494" s="14">
        <v>132.78145695364199</v>
      </c>
      <c r="T3494" s="29">
        <v>129.83004142399199</v>
      </c>
    </row>
    <row r="3495" spans="2:20" x14ac:dyDescent="0.2">
      <c r="D3495" s="104"/>
      <c r="E3495" s="5" t="s">
        <v>46</v>
      </c>
      <c r="F3495" s="6"/>
      <c r="G3495" s="7">
        <v>192</v>
      </c>
      <c r="H3495" s="8">
        <v>87</v>
      </c>
      <c r="I3495" s="1">
        <v>57</v>
      </c>
      <c r="J3495" s="1">
        <v>25</v>
      </c>
      <c r="K3495" s="1">
        <v>1</v>
      </c>
      <c r="L3495" s="1">
        <v>1</v>
      </c>
      <c r="M3495" s="1">
        <v>1</v>
      </c>
      <c r="N3495" s="1">
        <v>0</v>
      </c>
      <c r="O3495" s="1">
        <v>0</v>
      </c>
      <c r="P3495" s="1">
        <v>0</v>
      </c>
      <c r="Q3495" s="1">
        <v>0</v>
      </c>
      <c r="R3495" s="1">
        <v>20</v>
      </c>
      <c r="S3495" s="14">
        <v>119.476744186047</v>
      </c>
      <c r="T3495" s="29">
        <v>86.678130438861999</v>
      </c>
    </row>
    <row r="3496" spans="2:20" x14ac:dyDescent="0.2">
      <c r="D3496" s="104"/>
      <c r="E3496" s="5" t="s">
        <v>47</v>
      </c>
      <c r="F3496" s="6"/>
      <c r="G3496" s="7">
        <v>288</v>
      </c>
      <c r="H3496" s="8">
        <v>119</v>
      </c>
      <c r="I3496" s="1">
        <v>109</v>
      </c>
      <c r="J3496" s="1">
        <v>29</v>
      </c>
      <c r="K3496" s="1">
        <v>6</v>
      </c>
      <c r="L3496" s="1">
        <v>1</v>
      </c>
      <c r="M3496" s="1">
        <v>1</v>
      </c>
      <c r="N3496" s="1">
        <v>1</v>
      </c>
      <c r="O3496" s="1">
        <v>0</v>
      </c>
      <c r="P3496" s="1">
        <v>0</v>
      </c>
      <c r="Q3496" s="1">
        <v>0</v>
      </c>
      <c r="R3496" s="1">
        <v>22</v>
      </c>
      <c r="S3496" s="14">
        <v>126.127819548872</v>
      </c>
      <c r="T3496" s="29">
        <v>94.010710758673</v>
      </c>
    </row>
    <row r="3497" spans="2:20" x14ac:dyDescent="0.2">
      <c r="D3497" s="104"/>
      <c r="E3497" s="5" t="s">
        <v>48</v>
      </c>
      <c r="F3497" s="6"/>
      <c r="G3497" s="7">
        <v>114</v>
      </c>
      <c r="H3497" s="8">
        <v>36</v>
      </c>
      <c r="I3497" s="1">
        <v>48</v>
      </c>
      <c r="J3497" s="1">
        <v>10</v>
      </c>
      <c r="K3497" s="1">
        <v>3</v>
      </c>
      <c r="L3497" s="1">
        <v>2</v>
      </c>
      <c r="M3497" s="1">
        <v>1</v>
      </c>
      <c r="N3497" s="1">
        <v>2</v>
      </c>
      <c r="O3497" s="1">
        <v>0</v>
      </c>
      <c r="P3497" s="1">
        <v>0</v>
      </c>
      <c r="Q3497" s="1">
        <v>0</v>
      </c>
      <c r="R3497" s="1">
        <v>12</v>
      </c>
      <c r="S3497" s="14">
        <v>154.41176470588201</v>
      </c>
      <c r="T3497" s="29">
        <v>137.929887911354</v>
      </c>
    </row>
    <row r="3498" spans="2:20" x14ac:dyDescent="0.2">
      <c r="D3498" s="105"/>
      <c r="E3498" s="55" t="s">
        <v>49</v>
      </c>
      <c r="F3498" s="58"/>
      <c r="G3498" s="53">
        <v>30</v>
      </c>
      <c r="H3498" s="66">
        <v>9</v>
      </c>
      <c r="I3498" s="26">
        <v>10</v>
      </c>
      <c r="J3498" s="26">
        <v>5</v>
      </c>
      <c r="K3498" s="26">
        <v>1</v>
      </c>
      <c r="L3498" s="26">
        <v>1</v>
      </c>
      <c r="M3498" s="26">
        <v>0</v>
      </c>
      <c r="N3498" s="26">
        <v>0</v>
      </c>
      <c r="O3498" s="26">
        <v>0</v>
      </c>
      <c r="P3498" s="26">
        <v>0</v>
      </c>
      <c r="Q3498" s="26">
        <v>0</v>
      </c>
      <c r="R3498" s="26">
        <v>4</v>
      </c>
      <c r="S3498" s="38">
        <v>153.84615384615401</v>
      </c>
      <c r="T3498" s="80">
        <v>101.83232534518299</v>
      </c>
    </row>
    <row r="3500" spans="2:20" x14ac:dyDescent="0.2">
      <c r="B3500" s="47" t="str">
        <f xml:space="preserve"> HYPERLINK("#'目次'!B83", "[77]")</f>
        <v>[77]</v>
      </c>
      <c r="C3500" s="31" t="s">
        <v>765</v>
      </c>
    </row>
    <row r="3503" spans="2:20" x14ac:dyDescent="0.2">
      <c r="C3503" s="31" t="s">
        <v>13</v>
      </c>
    </row>
    <row r="3504" spans="2:20" ht="36" x14ac:dyDescent="0.2">
      <c r="D3504" s="99"/>
      <c r="E3504" s="100"/>
      <c r="F3504" s="100"/>
      <c r="G3504" s="41" t="s">
        <v>14</v>
      </c>
      <c r="H3504" s="42" t="s">
        <v>766</v>
      </c>
      <c r="I3504" s="16" t="s">
        <v>767</v>
      </c>
      <c r="J3504" s="16" t="s">
        <v>768</v>
      </c>
      <c r="K3504" s="16" t="s">
        <v>769</v>
      </c>
      <c r="L3504" s="16" t="s">
        <v>770</v>
      </c>
      <c r="M3504" s="16" t="s">
        <v>771</v>
      </c>
      <c r="N3504" s="16" t="s">
        <v>772</v>
      </c>
      <c r="O3504" s="16" t="s">
        <v>22</v>
      </c>
      <c r="P3504" s="16" t="s">
        <v>773</v>
      </c>
      <c r="Q3504" s="46" t="s">
        <v>24</v>
      </c>
    </row>
    <row r="3505" spans="4:17" x14ac:dyDescent="0.2">
      <c r="D3505" s="101"/>
      <c r="E3505" s="102"/>
      <c r="F3505" s="102"/>
      <c r="G3505" s="44"/>
      <c r="H3505" s="48"/>
      <c r="I3505" s="17"/>
      <c r="J3505" s="17"/>
      <c r="K3505" s="17"/>
      <c r="L3505" s="17"/>
      <c r="M3505" s="17"/>
      <c r="N3505" s="17"/>
      <c r="O3505" s="17"/>
      <c r="P3505" s="17"/>
      <c r="Q3505" s="43"/>
    </row>
    <row r="3506" spans="4:17" x14ac:dyDescent="0.2">
      <c r="D3506" s="52"/>
      <c r="E3506" s="59" t="s">
        <v>14</v>
      </c>
      <c r="F3506" s="54"/>
      <c r="G3506" s="45">
        <v>7000</v>
      </c>
      <c r="H3506" s="20">
        <v>639</v>
      </c>
      <c r="I3506" s="20">
        <v>871</v>
      </c>
      <c r="J3506" s="20">
        <v>216</v>
      </c>
      <c r="K3506" s="20">
        <v>148</v>
      </c>
      <c r="L3506" s="20">
        <v>244</v>
      </c>
      <c r="M3506" s="20">
        <v>1656</v>
      </c>
      <c r="N3506" s="20">
        <v>209</v>
      </c>
      <c r="O3506" s="20">
        <v>315</v>
      </c>
      <c r="P3506" s="20">
        <v>3168</v>
      </c>
      <c r="Q3506" s="61">
        <v>15</v>
      </c>
    </row>
    <row r="3507" spans="4:17" x14ac:dyDescent="0.2">
      <c r="D3507" s="103" t="s">
        <v>25</v>
      </c>
      <c r="E3507" s="24" t="s">
        <v>26</v>
      </c>
      <c r="F3507" s="22"/>
      <c r="G3507" s="23">
        <v>1780</v>
      </c>
      <c r="H3507" s="30">
        <v>160</v>
      </c>
      <c r="I3507" s="4">
        <v>217</v>
      </c>
      <c r="J3507" s="4">
        <v>45</v>
      </c>
      <c r="K3507" s="4">
        <v>34</v>
      </c>
      <c r="L3507" s="4">
        <v>36</v>
      </c>
      <c r="M3507" s="4">
        <v>373</v>
      </c>
      <c r="N3507" s="4">
        <v>31</v>
      </c>
      <c r="O3507" s="4">
        <v>82</v>
      </c>
      <c r="P3507" s="4">
        <v>868</v>
      </c>
      <c r="Q3507" s="34">
        <v>1</v>
      </c>
    </row>
    <row r="3508" spans="4:17" x14ac:dyDescent="0.2">
      <c r="D3508" s="104"/>
      <c r="E3508" s="5" t="s">
        <v>27</v>
      </c>
      <c r="F3508" s="6"/>
      <c r="G3508" s="7">
        <v>1328</v>
      </c>
      <c r="H3508" s="8">
        <v>125</v>
      </c>
      <c r="I3508" s="1">
        <v>173</v>
      </c>
      <c r="J3508" s="1">
        <v>53</v>
      </c>
      <c r="K3508" s="1">
        <v>27</v>
      </c>
      <c r="L3508" s="1">
        <v>12</v>
      </c>
      <c r="M3508" s="1">
        <v>375</v>
      </c>
      <c r="N3508" s="1">
        <v>32</v>
      </c>
      <c r="O3508" s="1">
        <v>73</v>
      </c>
      <c r="P3508" s="1">
        <v>530</v>
      </c>
      <c r="Q3508" s="13">
        <v>1</v>
      </c>
    </row>
    <row r="3509" spans="4:17" x14ac:dyDescent="0.2">
      <c r="D3509" s="104"/>
      <c r="E3509" s="5" t="s">
        <v>28</v>
      </c>
      <c r="F3509" s="6"/>
      <c r="G3509" s="7">
        <v>1075</v>
      </c>
      <c r="H3509" s="8">
        <v>105</v>
      </c>
      <c r="I3509" s="1">
        <v>152</v>
      </c>
      <c r="J3509" s="1">
        <v>38</v>
      </c>
      <c r="K3509" s="1">
        <v>29</v>
      </c>
      <c r="L3509" s="1">
        <v>34</v>
      </c>
      <c r="M3509" s="1">
        <v>270</v>
      </c>
      <c r="N3509" s="1">
        <v>34</v>
      </c>
      <c r="O3509" s="1">
        <v>48</v>
      </c>
      <c r="P3509" s="1">
        <v>445</v>
      </c>
      <c r="Q3509" s="13">
        <v>1</v>
      </c>
    </row>
    <row r="3510" spans="4:17" x14ac:dyDescent="0.2">
      <c r="D3510" s="104"/>
      <c r="E3510" s="5" t="s">
        <v>29</v>
      </c>
      <c r="F3510" s="6"/>
      <c r="G3510" s="7">
        <v>733</v>
      </c>
      <c r="H3510" s="8">
        <v>62</v>
      </c>
      <c r="I3510" s="1">
        <v>83</v>
      </c>
      <c r="J3510" s="1">
        <v>29</v>
      </c>
      <c r="K3510" s="1">
        <v>18</v>
      </c>
      <c r="L3510" s="1">
        <v>26</v>
      </c>
      <c r="M3510" s="1">
        <v>152</v>
      </c>
      <c r="N3510" s="1">
        <v>34</v>
      </c>
      <c r="O3510" s="1">
        <v>28</v>
      </c>
      <c r="P3510" s="1">
        <v>357</v>
      </c>
      <c r="Q3510" s="13">
        <v>1</v>
      </c>
    </row>
    <row r="3511" spans="4:17" x14ac:dyDescent="0.2">
      <c r="D3511" s="104"/>
      <c r="E3511" s="5" t="s">
        <v>30</v>
      </c>
      <c r="F3511" s="6"/>
      <c r="G3511" s="7">
        <v>619</v>
      </c>
      <c r="H3511" s="8">
        <v>47</v>
      </c>
      <c r="I3511" s="1">
        <v>72</v>
      </c>
      <c r="J3511" s="1">
        <v>15</v>
      </c>
      <c r="K3511" s="1">
        <v>12</v>
      </c>
      <c r="L3511" s="1">
        <v>30</v>
      </c>
      <c r="M3511" s="1">
        <v>131</v>
      </c>
      <c r="N3511" s="1">
        <v>28</v>
      </c>
      <c r="O3511" s="1">
        <v>27</v>
      </c>
      <c r="P3511" s="1">
        <v>315</v>
      </c>
      <c r="Q3511" s="13">
        <v>1</v>
      </c>
    </row>
    <row r="3512" spans="4:17" x14ac:dyDescent="0.2">
      <c r="D3512" s="104"/>
      <c r="E3512" s="5" t="s">
        <v>31</v>
      </c>
      <c r="F3512" s="6"/>
      <c r="G3512" s="7">
        <v>559</v>
      </c>
      <c r="H3512" s="8">
        <v>49</v>
      </c>
      <c r="I3512" s="1">
        <v>64</v>
      </c>
      <c r="J3512" s="1">
        <v>7</v>
      </c>
      <c r="K3512" s="1">
        <v>9</v>
      </c>
      <c r="L3512" s="1">
        <v>31</v>
      </c>
      <c r="M3512" s="1">
        <v>128</v>
      </c>
      <c r="N3512" s="1">
        <v>26</v>
      </c>
      <c r="O3512" s="1">
        <v>23</v>
      </c>
      <c r="P3512" s="1">
        <v>287</v>
      </c>
      <c r="Q3512" s="13">
        <v>0</v>
      </c>
    </row>
    <row r="3513" spans="4:17" x14ac:dyDescent="0.2">
      <c r="D3513" s="104"/>
      <c r="E3513" s="5" t="s">
        <v>32</v>
      </c>
      <c r="F3513" s="6"/>
      <c r="G3513" s="7">
        <v>284</v>
      </c>
      <c r="H3513" s="8">
        <v>44</v>
      </c>
      <c r="I3513" s="1">
        <v>31</v>
      </c>
      <c r="J3513" s="1">
        <v>12</v>
      </c>
      <c r="K3513" s="1">
        <v>9</v>
      </c>
      <c r="L3513" s="1">
        <v>33</v>
      </c>
      <c r="M3513" s="1">
        <v>67</v>
      </c>
      <c r="N3513" s="1">
        <v>9</v>
      </c>
      <c r="O3513" s="1">
        <v>9</v>
      </c>
      <c r="P3513" s="1">
        <v>112</v>
      </c>
      <c r="Q3513" s="13">
        <v>0</v>
      </c>
    </row>
    <row r="3514" spans="4:17" x14ac:dyDescent="0.2">
      <c r="D3514" s="104"/>
      <c r="E3514" s="5" t="s">
        <v>33</v>
      </c>
      <c r="F3514" s="6"/>
      <c r="G3514" s="7">
        <v>104</v>
      </c>
      <c r="H3514" s="8">
        <v>15</v>
      </c>
      <c r="I3514" s="1">
        <v>19</v>
      </c>
      <c r="J3514" s="1">
        <v>2</v>
      </c>
      <c r="K3514" s="1">
        <v>4</v>
      </c>
      <c r="L3514" s="1">
        <v>32</v>
      </c>
      <c r="M3514" s="1">
        <v>18</v>
      </c>
      <c r="N3514" s="1">
        <v>6</v>
      </c>
      <c r="O3514" s="1">
        <v>3</v>
      </c>
      <c r="P3514" s="1">
        <v>26</v>
      </c>
      <c r="Q3514" s="13">
        <v>0</v>
      </c>
    </row>
    <row r="3515" spans="4:17" x14ac:dyDescent="0.2">
      <c r="D3515" s="103" t="s">
        <v>34</v>
      </c>
      <c r="E3515" s="24" t="s">
        <v>35</v>
      </c>
      <c r="F3515" s="22"/>
      <c r="G3515" s="23">
        <v>206</v>
      </c>
      <c r="H3515" s="30">
        <v>14</v>
      </c>
      <c r="I3515" s="4">
        <v>14</v>
      </c>
      <c r="J3515" s="4">
        <v>6</v>
      </c>
      <c r="K3515" s="4">
        <v>4</v>
      </c>
      <c r="L3515" s="4">
        <v>11</v>
      </c>
      <c r="M3515" s="4">
        <v>9</v>
      </c>
      <c r="N3515" s="4">
        <v>10</v>
      </c>
      <c r="O3515" s="4">
        <v>1</v>
      </c>
      <c r="P3515" s="4">
        <v>158</v>
      </c>
      <c r="Q3515" s="34">
        <v>0</v>
      </c>
    </row>
    <row r="3516" spans="4:17" x14ac:dyDescent="0.2">
      <c r="D3516" s="104"/>
      <c r="E3516" s="5" t="s">
        <v>36</v>
      </c>
      <c r="F3516" s="6"/>
      <c r="G3516" s="7">
        <v>218</v>
      </c>
      <c r="H3516" s="8">
        <v>6</v>
      </c>
      <c r="I3516" s="1">
        <v>8</v>
      </c>
      <c r="J3516" s="1">
        <v>3</v>
      </c>
      <c r="K3516" s="1">
        <v>5</v>
      </c>
      <c r="L3516" s="1">
        <v>17</v>
      </c>
      <c r="M3516" s="1">
        <v>22</v>
      </c>
      <c r="N3516" s="1">
        <v>4</v>
      </c>
      <c r="O3516" s="1">
        <v>5</v>
      </c>
      <c r="P3516" s="1">
        <v>160</v>
      </c>
      <c r="Q3516" s="13">
        <v>0</v>
      </c>
    </row>
    <row r="3517" spans="4:17" x14ac:dyDescent="0.2">
      <c r="D3517" s="104"/>
      <c r="E3517" s="5" t="s">
        <v>37</v>
      </c>
      <c r="F3517" s="6"/>
      <c r="G3517" s="7">
        <v>218</v>
      </c>
      <c r="H3517" s="8">
        <v>11</v>
      </c>
      <c r="I3517" s="1">
        <v>9</v>
      </c>
      <c r="J3517" s="1">
        <v>2</v>
      </c>
      <c r="K3517" s="1">
        <v>4</v>
      </c>
      <c r="L3517" s="1">
        <v>4</v>
      </c>
      <c r="M3517" s="1">
        <v>22</v>
      </c>
      <c r="N3517" s="1">
        <v>9</v>
      </c>
      <c r="O3517" s="1">
        <v>4</v>
      </c>
      <c r="P3517" s="1">
        <v>160</v>
      </c>
      <c r="Q3517" s="13">
        <v>0</v>
      </c>
    </row>
    <row r="3518" spans="4:17" x14ac:dyDescent="0.2">
      <c r="D3518" s="104"/>
      <c r="E3518" s="5" t="s">
        <v>38</v>
      </c>
      <c r="F3518" s="6"/>
      <c r="G3518" s="7">
        <v>313</v>
      </c>
      <c r="H3518" s="8">
        <v>9</v>
      </c>
      <c r="I3518" s="1">
        <v>19</v>
      </c>
      <c r="J3518" s="1">
        <v>8</v>
      </c>
      <c r="K3518" s="1">
        <v>3</v>
      </c>
      <c r="L3518" s="1">
        <v>24</v>
      </c>
      <c r="M3518" s="1">
        <v>37</v>
      </c>
      <c r="N3518" s="1">
        <v>10</v>
      </c>
      <c r="O3518" s="1">
        <v>11</v>
      </c>
      <c r="P3518" s="1">
        <v>205</v>
      </c>
      <c r="Q3518" s="13">
        <v>1</v>
      </c>
    </row>
    <row r="3519" spans="4:17" x14ac:dyDescent="0.2">
      <c r="D3519" s="104"/>
      <c r="E3519" s="5" t="s">
        <v>39</v>
      </c>
      <c r="F3519" s="6"/>
      <c r="G3519" s="7">
        <v>306</v>
      </c>
      <c r="H3519" s="8">
        <v>23</v>
      </c>
      <c r="I3519" s="1">
        <v>17</v>
      </c>
      <c r="J3519" s="1">
        <v>8</v>
      </c>
      <c r="K3519" s="1">
        <v>8</v>
      </c>
      <c r="L3519" s="1">
        <v>17</v>
      </c>
      <c r="M3519" s="1">
        <v>51</v>
      </c>
      <c r="N3519" s="1">
        <v>14</v>
      </c>
      <c r="O3519" s="1">
        <v>10</v>
      </c>
      <c r="P3519" s="1">
        <v>193</v>
      </c>
      <c r="Q3519" s="13">
        <v>1</v>
      </c>
    </row>
    <row r="3520" spans="4:17" x14ac:dyDescent="0.2">
      <c r="D3520" s="104"/>
      <c r="E3520" s="5" t="s">
        <v>40</v>
      </c>
      <c r="F3520" s="6"/>
      <c r="G3520" s="7">
        <v>323</v>
      </c>
      <c r="H3520" s="8">
        <v>28</v>
      </c>
      <c r="I3520" s="1">
        <v>39</v>
      </c>
      <c r="J3520" s="1">
        <v>4</v>
      </c>
      <c r="K3520" s="1">
        <v>6</v>
      </c>
      <c r="L3520" s="1">
        <v>15</v>
      </c>
      <c r="M3520" s="1">
        <v>65</v>
      </c>
      <c r="N3520" s="1">
        <v>19</v>
      </c>
      <c r="O3520" s="1">
        <v>9</v>
      </c>
      <c r="P3520" s="1">
        <v>167</v>
      </c>
      <c r="Q3520" s="13">
        <v>0</v>
      </c>
    </row>
    <row r="3521" spans="4:17" x14ac:dyDescent="0.2">
      <c r="D3521" s="104"/>
      <c r="E3521" s="5" t="s">
        <v>41</v>
      </c>
      <c r="F3521" s="6"/>
      <c r="G3521" s="7">
        <v>260</v>
      </c>
      <c r="H3521" s="8">
        <v>26</v>
      </c>
      <c r="I3521" s="1">
        <v>37</v>
      </c>
      <c r="J3521" s="1">
        <v>13</v>
      </c>
      <c r="K3521" s="1">
        <v>6</v>
      </c>
      <c r="L3521" s="1">
        <v>12</v>
      </c>
      <c r="M3521" s="1">
        <v>59</v>
      </c>
      <c r="N3521" s="1">
        <v>13</v>
      </c>
      <c r="O3521" s="1">
        <v>8</v>
      </c>
      <c r="P3521" s="1">
        <v>117</v>
      </c>
      <c r="Q3521" s="13">
        <v>0</v>
      </c>
    </row>
    <row r="3522" spans="4:17" x14ac:dyDescent="0.2">
      <c r="D3522" s="104"/>
      <c r="E3522" s="5" t="s">
        <v>42</v>
      </c>
      <c r="F3522" s="6"/>
      <c r="G3522" s="7">
        <v>258</v>
      </c>
      <c r="H3522" s="8">
        <v>29</v>
      </c>
      <c r="I3522" s="1">
        <v>34</v>
      </c>
      <c r="J3522" s="1">
        <v>5</v>
      </c>
      <c r="K3522" s="1">
        <v>9</v>
      </c>
      <c r="L3522" s="1">
        <v>17</v>
      </c>
      <c r="M3522" s="1">
        <v>78</v>
      </c>
      <c r="N3522" s="1">
        <v>13</v>
      </c>
      <c r="O3522" s="1">
        <v>15</v>
      </c>
      <c r="P3522" s="1">
        <v>85</v>
      </c>
      <c r="Q3522" s="13">
        <v>0</v>
      </c>
    </row>
    <row r="3523" spans="4:17" x14ac:dyDescent="0.2">
      <c r="D3523" s="104"/>
      <c r="E3523" s="5" t="s">
        <v>43</v>
      </c>
      <c r="F3523" s="6"/>
      <c r="G3523" s="7">
        <v>258</v>
      </c>
      <c r="H3523" s="8">
        <v>23</v>
      </c>
      <c r="I3523" s="1">
        <v>38</v>
      </c>
      <c r="J3523" s="1">
        <v>11</v>
      </c>
      <c r="K3523" s="1">
        <v>4</v>
      </c>
      <c r="L3523" s="1">
        <v>9</v>
      </c>
      <c r="M3523" s="1">
        <v>90</v>
      </c>
      <c r="N3523" s="1">
        <v>19</v>
      </c>
      <c r="O3523" s="1">
        <v>13</v>
      </c>
      <c r="P3523" s="1">
        <v>84</v>
      </c>
      <c r="Q3523" s="13">
        <v>1</v>
      </c>
    </row>
    <row r="3524" spans="4:17" x14ac:dyDescent="0.2">
      <c r="D3524" s="104"/>
      <c r="E3524" s="5" t="s">
        <v>44</v>
      </c>
      <c r="F3524" s="6"/>
      <c r="G3524" s="7">
        <v>336</v>
      </c>
      <c r="H3524" s="8">
        <v>35</v>
      </c>
      <c r="I3524" s="1">
        <v>83</v>
      </c>
      <c r="J3524" s="1">
        <v>15</v>
      </c>
      <c r="K3524" s="1">
        <v>10</v>
      </c>
      <c r="L3524" s="1">
        <v>21</v>
      </c>
      <c r="M3524" s="1">
        <v>126</v>
      </c>
      <c r="N3524" s="1">
        <v>18</v>
      </c>
      <c r="O3524" s="1">
        <v>14</v>
      </c>
      <c r="P3524" s="1">
        <v>56</v>
      </c>
      <c r="Q3524" s="13">
        <v>0</v>
      </c>
    </row>
    <row r="3525" spans="4:17" x14ac:dyDescent="0.2">
      <c r="D3525" s="104"/>
      <c r="E3525" s="5" t="s">
        <v>45</v>
      </c>
      <c r="F3525" s="6"/>
      <c r="G3525" s="7">
        <v>259</v>
      </c>
      <c r="H3525" s="8">
        <v>37</v>
      </c>
      <c r="I3525" s="1">
        <v>52</v>
      </c>
      <c r="J3525" s="1">
        <v>15</v>
      </c>
      <c r="K3525" s="1">
        <v>11</v>
      </c>
      <c r="L3525" s="1">
        <v>11</v>
      </c>
      <c r="M3525" s="1">
        <v>94</v>
      </c>
      <c r="N3525" s="1">
        <v>16</v>
      </c>
      <c r="O3525" s="1">
        <v>17</v>
      </c>
      <c r="P3525" s="1">
        <v>45</v>
      </c>
      <c r="Q3525" s="13">
        <v>2</v>
      </c>
    </row>
    <row r="3526" spans="4:17" x14ac:dyDescent="0.2">
      <c r="D3526" s="104"/>
      <c r="E3526" s="5" t="s">
        <v>46</v>
      </c>
      <c r="F3526" s="6"/>
      <c r="G3526" s="7">
        <v>171</v>
      </c>
      <c r="H3526" s="8">
        <v>36</v>
      </c>
      <c r="I3526" s="1">
        <v>34</v>
      </c>
      <c r="J3526" s="1">
        <v>10</v>
      </c>
      <c r="K3526" s="1">
        <v>8</v>
      </c>
      <c r="L3526" s="1">
        <v>4</v>
      </c>
      <c r="M3526" s="1">
        <v>60</v>
      </c>
      <c r="N3526" s="1">
        <v>7</v>
      </c>
      <c r="O3526" s="1">
        <v>8</v>
      </c>
      <c r="P3526" s="1">
        <v>20</v>
      </c>
      <c r="Q3526" s="13">
        <v>0</v>
      </c>
    </row>
    <row r="3527" spans="4:17" x14ac:dyDescent="0.2">
      <c r="D3527" s="104"/>
      <c r="E3527" s="5" t="s">
        <v>47</v>
      </c>
      <c r="F3527" s="6"/>
      <c r="G3527" s="7">
        <v>158</v>
      </c>
      <c r="H3527" s="8">
        <v>29</v>
      </c>
      <c r="I3527" s="1">
        <v>33</v>
      </c>
      <c r="J3527" s="1">
        <v>4</v>
      </c>
      <c r="K3527" s="1">
        <v>6</v>
      </c>
      <c r="L3527" s="1">
        <v>7</v>
      </c>
      <c r="M3527" s="1">
        <v>57</v>
      </c>
      <c r="N3527" s="1">
        <v>5</v>
      </c>
      <c r="O3527" s="1">
        <v>11</v>
      </c>
      <c r="P3527" s="1">
        <v>20</v>
      </c>
      <c r="Q3527" s="13">
        <v>1</v>
      </c>
    </row>
    <row r="3528" spans="4:17" x14ac:dyDescent="0.2">
      <c r="D3528" s="104"/>
      <c r="E3528" s="5" t="s">
        <v>48</v>
      </c>
      <c r="F3528" s="6"/>
      <c r="G3528" s="7">
        <v>62</v>
      </c>
      <c r="H3528" s="8">
        <v>7</v>
      </c>
      <c r="I3528" s="1">
        <v>11</v>
      </c>
      <c r="J3528" s="1">
        <v>7</v>
      </c>
      <c r="K3528" s="1">
        <v>0</v>
      </c>
      <c r="L3528" s="1">
        <v>0</v>
      </c>
      <c r="M3528" s="1">
        <v>27</v>
      </c>
      <c r="N3528" s="1">
        <v>1</v>
      </c>
      <c r="O3528" s="1">
        <v>3</v>
      </c>
      <c r="P3528" s="1">
        <v>8</v>
      </c>
      <c r="Q3528" s="13">
        <v>0</v>
      </c>
    </row>
    <row r="3529" spans="4:17" x14ac:dyDescent="0.2">
      <c r="D3529" s="104"/>
      <c r="E3529" s="5" t="s">
        <v>49</v>
      </c>
      <c r="F3529" s="6"/>
      <c r="G3529" s="7">
        <v>13</v>
      </c>
      <c r="H3529" s="8">
        <v>2</v>
      </c>
      <c r="I3529" s="1">
        <v>4</v>
      </c>
      <c r="J3529" s="1">
        <v>0</v>
      </c>
      <c r="K3529" s="1">
        <v>0</v>
      </c>
      <c r="L3529" s="1">
        <v>0</v>
      </c>
      <c r="M3529" s="1">
        <v>6</v>
      </c>
      <c r="N3529" s="1">
        <v>0</v>
      </c>
      <c r="O3529" s="1">
        <v>2</v>
      </c>
      <c r="P3529" s="1">
        <v>0</v>
      </c>
      <c r="Q3529" s="13">
        <v>0</v>
      </c>
    </row>
    <row r="3530" spans="4:17" x14ac:dyDescent="0.2">
      <c r="D3530" s="103" t="s">
        <v>50</v>
      </c>
      <c r="E3530" s="24" t="s">
        <v>35</v>
      </c>
      <c r="F3530" s="22"/>
      <c r="G3530" s="23">
        <v>174</v>
      </c>
      <c r="H3530" s="30">
        <v>7</v>
      </c>
      <c r="I3530" s="4">
        <v>12</v>
      </c>
      <c r="J3530" s="4">
        <v>3</v>
      </c>
      <c r="K3530" s="4">
        <v>0</v>
      </c>
      <c r="L3530" s="4">
        <v>4</v>
      </c>
      <c r="M3530" s="4">
        <v>7</v>
      </c>
      <c r="N3530" s="4">
        <v>0</v>
      </c>
      <c r="O3530" s="4">
        <v>2</v>
      </c>
      <c r="P3530" s="4">
        <v>139</v>
      </c>
      <c r="Q3530" s="34">
        <v>2</v>
      </c>
    </row>
    <row r="3531" spans="4:17" x14ac:dyDescent="0.2">
      <c r="D3531" s="104"/>
      <c r="E3531" s="5" t="s">
        <v>36</v>
      </c>
      <c r="F3531" s="6"/>
      <c r="G3531" s="7">
        <v>233</v>
      </c>
      <c r="H3531" s="8">
        <v>9</v>
      </c>
      <c r="I3531" s="1">
        <v>8</v>
      </c>
      <c r="J3531" s="1">
        <v>2</v>
      </c>
      <c r="K3531" s="1">
        <v>4</v>
      </c>
      <c r="L3531" s="1">
        <v>3</v>
      </c>
      <c r="M3531" s="1">
        <v>17</v>
      </c>
      <c r="N3531" s="1">
        <v>1</v>
      </c>
      <c r="O3531" s="1">
        <v>2</v>
      </c>
      <c r="P3531" s="1">
        <v>191</v>
      </c>
      <c r="Q3531" s="13">
        <v>1</v>
      </c>
    </row>
    <row r="3532" spans="4:17" x14ac:dyDescent="0.2">
      <c r="D3532" s="104"/>
      <c r="E3532" s="5" t="s">
        <v>37</v>
      </c>
      <c r="F3532" s="6"/>
      <c r="G3532" s="7">
        <v>199</v>
      </c>
      <c r="H3532" s="8">
        <v>4</v>
      </c>
      <c r="I3532" s="1">
        <v>6</v>
      </c>
      <c r="J3532" s="1">
        <v>0</v>
      </c>
      <c r="K3532" s="1">
        <v>1</v>
      </c>
      <c r="L3532" s="1">
        <v>8</v>
      </c>
      <c r="M3532" s="1">
        <v>10</v>
      </c>
      <c r="N3532" s="1">
        <v>0</v>
      </c>
      <c r="O3532" s="1">
        <v>2</v>
      </c>
      <c r="P3532" s="1">
        <v>168</v>
      </c>
      <c r="Q3532" s="13">
        <v>0</v>
      </c>
    </row>
    <row r="3533" spans="4:17" x14ac:dyDescent="0.2">
      <c r="D3533" s="104"/>
      <c r="E3533" s="5" t="s">
        <v>38</v>
      </c>
      <c r="F3533" s="6"/>
      <c r="G3533" s="7">
        <v>319</v>
      </c>
      <c r="H3533" s="8">
        <v>16</v>
      </c>
      <c r="I3533" s="1">
        <v>17</v>
      </c>
      <c r="J3533" s="1">
        <v>2</v>
      </c>
      <c r="K3533" s="1">
        <v>3</v>
      </c>
      <c r="L3533" s="1">
        <v>6</v>
      </c>
      <c r="M3533" s="1">
        <v>38</v>
      </c>
      <c r="N3533" s="1">
        <v>4</v>
      </c>
      <c r="O3533" s="1">
        <v>14</v>
      </c>
      <c r="P3533" s="1">
        <v>230</v>
      </c>
      <c r="Q3533" s="13">
        <v>0</v>
      </c>
    </row>
    <row r="3534" spans="4:17" x14ac:dyDescent="0.2">
      <c r="D3534" s="104"/>
      <c r="E3534" s="5" t="s">
        <v>39</v>
      </c>
      <c r="F3534" s="6"/>
      <c r="G3534" s="7">
        <v>269</v>
      </c>
      <c r="H3534" s="8">
        <v>10</v>
      </c>
      <c r="I3534" s="1">
        <v>17</v>
      </c>
      <c r="J3534" s="1">
        <v>7</v>
      </c>
      <c r="K3534" s="1">
        <v>2</v>
      </c>
      <c r="L3534" s="1">
        <v>7</v>
      </c>
      <c r="M3534" s="1">
        <v>47</v>
      </c>
      <c r="N3534" s="1">
        <v>4</v>
      </c>
      <c r="O3534" s="1">
        <v>5</v>
      </c>
      <c r="P3534" s="1">
        <v>178</v>
      </c>
      <c r="Q3534" s="13">
        <v>0</v>
      </c>
    </row>
    <row r="3535" spans="4:17" x14ac:dyDescent="0.2">
      <c r="D3535" s="104"/>
      <c r="E3535" s="5" t="s">
        <v>40</v>
      </c>
      <c r="F3535" s="6"/>
      <c r="G3535" s="7">
        <v>348</v>
      </c>
      <c r="H3535" s="8">
        <v>28</v>
      </c>
      <c r="I3535" s="1">
        <v>35</v>
      </c>
      <c r="J3535" s="1">
        <v>10</v>
      </c>
      <c r="K3535" s="1">
        <v>6</v>
      </c>
      <c r="L3535" s="1">
        <v>8</v>
      </c>
      <c r="M3535" s="1">
        <v>62</v>
      </c>
      <c r="N3535" s="1">
        <v>4</v>
      </c>
      <c r="O3535" s="1">
        <v>17</v>
      </c>
      <c r="P3535" s="1">
        <v>186</v>
      </c>
      <c r="Q3535" s="13">
        <v>2</v>
      </c>
    </row>
    <row r="3536" spans="4:17" x14ac:dyDescent="0.2">
      <c r="D3536" s="104"/>
      <c r="E3536" s="5" t="s">
        <v>41</v>
      </c>
      <c r="F3536" s="6"/>
      <c r="G3536" s="7">
        <v>282</v>
      </c>
      <c r="H3536" s="8">
        <v>22</v>
      </c>
      <c r="I3536" s="1">
        <v>31</v>
      </c>
      <c r="J3536" s="1">
        <v>3</v>
      </c>
      <c r="K3536" s="1">
        <v>3</v>
      </c>
      <c r="L3536" s="1">
        <v>8</v>
      </c>
      <c r="M3536" s="1">
        <v>63</v>
      </c>
      <c r="N3536" s="1">
        <v>7</v>
      </c>
      <c r="O3536" s="1">
        <v>14</v>
      </c>
      <c r="P3536" s="1">
        <v>142</v>
      </c>
      <c r="Q3536" s="13">
        <v>0</v>
      </c>
    </row>
    <row r="3537" spans="2:17" x14ac:dyDescent="0.2">
      <c r="D3537" s="104"/>
      <c r="E3537" s="5" t="s">
        <v>42</v>
      </c>
      <c r="F3537" s="6"/>
      <c r="G3537" s="7">
        <v>242</v>
      </c>
      <c r="H3537" s="8">
        <v>20</v>
      </c>
      <c r="I3537" s="1">
        <v>30</v>
      </c>
      <c r="J3537" s="1">
        <v>11</v>
      </c>
      <c r="K3537" s="1">
        <v>9</v>
      </c>
      <c r="L3537" s="1">
        <v>9</v>
      </c>
      <c r="M3537" s="1">
        <v>70</v>
      </c>
      <c r="N3537" s="1">
        <v>3</v>
      </c>
      <c r="O3537" s="1">
        <v>13</v>
      </c>
      <c r="P3537" s="1">
        <v>91</v>
      </c>
      <c r="Q3537" s="13">
        <v>0</v>
      </c>
    </row>
    <row r="3538" spans="2:17" x14ac:dyDescent="0.2">
      <c r="D3538" s="104"/>
      <c r="E3538" s="5" t="s">
        <v>43</v>
      </c>
      <c r="F3538" s="6"/>
      <c r="G3538" s="7">
        <v>263</v>
      </c>
      <c r="H3538" s="8">
        <v>29</v>
      </c>
      <c r="I3538" s="1">
        <v>41</v>
      </c>
      <c r="J3538" s="1">
        <v>12</v>
      </c>
      <c r="K3538" s="1">
        <v>3</v>
      </c>
      <c r="L3538" s="1">
        <v>5</v>
      </c>
      <c r="M3538" s="1">
        <v>97</v>
      </c>
      <c r="N3538" s="1">
        <v>2</v>
      </c>
      <c r="O3538" s="1">
        <v>16</v>
      </c>
      <c r="P3538" s="1">
        <v>70</v>
      </c>
      <c r="Q3538" s="13">
        <v>0</v>
      </c>
    </row>
    <row r="3539" spans="2:17" x14ac:dyDescent="0.2">
      <c r="D3539" s="104"/>
      <c r="E3539" s="5" t="s">
        <v>44</v>
      </c>
      <c r="F3539" s="6"/>
      <c r="G3539" s="7">
        <v>364</v>
      </c>
      <c r="H3539" s="8">
        <v>51</v>
      </c>
      <c r="I3539" s="1">
        <v>78</v>
      </c>
      <c r="J3539" s="1">
        <v>12</v>
      </c>
      <c r="K3539" s="1">
        <v>8</v>
      </c>
      <c r="L3539" s="1">
        <v>5</v>
      </c>
      <c r="M3539" s="1">
        <v>121</v>
      </c>
      <c r="N3539" s="1">
        <v>7</v>
      </c>
      <c r="O3539" s="1">
        <v>25</v>
      </c>
      <c r="P3539" s="1">
        <v>81</v>
      </c>
      <c r="Q3539" s="13">
        <v>0</v>
      </c>
    </row>
    <row r="3540" spans="2:17" x14ac:dyDescent="0.2">
      <c r="D3540" s="104"/>
      <c r="E3540" s="5" t="s">
        <v>45</v>
      </c>
      <c r="F3540" s="6"/>
      <c r="G3540" s="7">
        <v>324</v>
      </c>
      <c r="H3540" s="8">
        <v>45</v>
      </c>
      <c r="I3540" s="1">
        <v>56</v>
      </c>
      <c r="J3540" s="1">
        <v>15</v>
      </c>
      <c r="K3540" s="1">
        <v>12</v>
      </c>
      <c r="L3540" s="1">
        <v>6</v>
      </c>
      <c r="M3540" s="1">
        <v>104</v>
      </c>
      <c r="N3540" s="1">
        <v>5</v>
      </c>
      <c r="O3540" s="1">
        <v>22</v>
      </c>
      <c r="P3540" s="1">
        <v>75</v>
      </c>
      <c r="Q3540" s="13">
        <v>2</v>
      </c>
    </row>
    <row r="3541" spans="2:17" x14ac:dyDescent="0.2">
      <c r="D3541" s="104"/>
      <c r="E3541" s="5" t="s">
        <v>46</v>
      </c>
      <c r="F3541" s="6"/>
      <c r="G3541" s="7">
        <v>192</v>
      </c>
      <c r="H3541" s="8">
        <v>22</v>
      </c>
      <c r="I3541" s="1">
        <v>43</v>
      </c>
      <c r="J3541" s="1">
        <v>6</v>
      </c>
      <c r="K3541" s="1">
        <v>3</v>
      </c>
      <c r="L3541" s="1">
        <v>2</v>
      </c>
      <c r="M3541" s="1">
        <v>72</v>
      </c>
      <c r="N3541" s="1">
        <v>10</v>
      </c>
      <c r="O3541" s="1">
        <v>12</v>
      </c>
      <c r="P3541" s="1">
        <v>35</v>
      </c>
      <c r="Q3541" s="13">
        <v>0</v>
      </c>
    </row>
    <row r="3542" spans="2:17" x14ac:dyDescent="0.2">
      <c r="D3542" s="104"/>
      <c r="E3542" s="5" t="s">
        <v>47</v>
      </c>
      <c r="F3542" s="6"/>
      <c r="G3542" s="7">
        <v>288</v>
      </c>
      <c r="H3542" s="8">
        <v>50</v>
      </c>
      <c r="I3542" s="1">
        <v>43</v>
      </c>
      <c r="J3542" s="1">
        <v>17</v>
      </c>
      <c r="K3542" s="1">
        <v>7</v>
      </c>
      <c r="L3542" s="1">
        <v>3</v>
      </c>
      <c r="M3542" s="1">
        <v>86</v>
      </c>
      <c r="N3542" s="1">
        <v>3</v>
      </c>
      <c r="O3542" s="1">
        <v>26</v>
      </c>
      <c r="P3542" s="1">
        <v>70</v>
      </c>
      <c r="Q3542" s="13">
        <v>2</v>
      </c>
    </row>
    <row r="3543" spans="2:17" x14ac:dyDescent="0.2">
      <c r="D3543" s="104"/>
      <c r="E3543" s="5" t="s">
        <v>48</v>
      </c>
      <c r="F3543" s="6"/>
      <c r="G3543" s="7">
        <v>114</v>
      </c>
      <c r="H3543" s="8">
        <v>9</v>
      </c>
      <c r="I3543" s="1">
        <v>17</v>
      </c>
      <c r="J3543" s="1">
        <v>3</v>
      </c>
      <c r="K3543" s="1">
        <v>3</v>
      </c>
      <c r="L3543" s="1">
        <v>1</v>
      </c>
      <c r="M3543" s="1">
        <v>46</v>
      </c>
      <c r="N3543" s="1">
        <v>1</v>
      </c>
      <c r="O3543" s="1">
        <v>12</v>
      </c>
      <c r="P3543" s="1">
        <v>27</v>
      </c>
      <c r="Q3543" s="13">
        <v>0</v>
      </c>
    </row>
    <row r="3544" spans="2:17" x14ac:dyDescent="0.2">
      <c r="D3544" s="105"/>
      <c r="E3544" s="55" t="s">
        <v>49</v>
      </c>
      <c r="F3544" s="58"/>
      <c r="G3544" s="53">
        <v>30</v>
      </c>
      <c r="H3544" s="66">
        <v>2</v>
      </c>
      <c r="I3544" s="26">
        <v>5</v>
      </c>
      <c r="J3544" s="26">
        <v>2</v>
      </c>
      <c r="K3544" s="26">
        <v>0</v>
      </c>
      <c r="L3544" s="26">
        <v>0</v>
      </c>
      <c r="M3544" s="26">
        <v>13</v>
      </c>
      <c r="N3544" s="26">
        <v>0</v>
      </c>
      <c r="O3544" s="26">
        <v>2</v>
      </c>
      <c r="P3544" s="26">
        <v>7</v>
      </c>
      <c r="Q3544" s="70">
        <v>0</v>
      </c>
    </row>
    <row r="3546" spans="2:17" x14ac:dyDescent="0.2">
      <c r="B3546" s="47" t="str">
        <f xml:space="preserve"> HYPERLINK("#'目次'!B84", "[78]")</f>
        <v>[78]</v>
      </c>
      <c r="C3546" s="31" t="s">
        <v>776</v>
      </c>
    </row>
    <row r="3549" spans="2:17" x14ac:dyDescent="0.2">
      <c r="C3549" s="31" t="s">
        <v>13</v>
      </c>
    </row>
    <row r="3550" spans="2:17" ht="24" x14ac:dyDescent="0.2">
      <c r="D3550" s="99"/>
      <c r="E3550" s="100"/>
      <c r="F3550" s="100"/>
      <c r="G3550" s="41" t="s">
        <v>14</v>
      </c>
      <c r="H3550" s="42" t="s">
        <v>777</v>
      </c>
      <c r="I3550" s="16" t="s">
        <v>778</v>
      </c>
      <c r="J3550" s="16" t="s">
        <v>779</v>
      </c>
      <c r="K3550" s="16" t="s">
        <v>780</v>
      </c>
      <c r="L3550" s="16" t="s">
        <v>781</v>
      </c>
      <c r="M3550" s="16" t="s">
        <v>22</v>
      </c>
      <c r="N3550" s="46" t="s">
        <v>24</v>
      </c>
    </row>
    <row r="3551" spans="2:17" x14ac:dyDescent="0.2">
      <c r="D3551" s="101"/>
      <c r="E3551" s="102"/>
      <c r="F3551" s="102"/>
      <c r="G3551" s="44"/>
      <c r="H3551" s="48"/>
      <c r="I3551" s="17"/>
      <c r="J3551" s="17"/>
      <c r="K3551" s="17"/>
      <c r="L3551" s="17"/>
      <c r="M3551" s="17"/>
      <c r="N3551" s="43"/>
    </row>
    <row r="3552" spans="2:17" x14ac:dyDescent="0.2">
      <c r="D3552" s="52"/>
      <c r="E3552" s="59" t="s">
        <v>14</v>
      </c>
      <c r="F3552" s="54"/>
      <c r="G3552" s="45">
        <v>7000</v>
      </c>
      <c r="H3552" s="20">
        <v>3585</v>
      </c>
      <c r="I3552" s="20">
        <v>2375</v>
      </c>
      <c r="J3552" s="20">
        <v>868</v>
      </c>
      <c r="K3552" s="20">
        <v>121</v>
      </c>
      <c r="L3552" s="20">
        <v>16</v>
      </c>
      <c r="M3552" s="20">
        <v>28</v>
      </c>
      <c r="N3552" s="61">
        <v>7</v>
      </c>
    </row>
    <row r="3553" spans="4:14" x14ac:dyDescent="0.2">
      <c r="D3553" s="103" t="s">
        <v>25</v>
      </c>
      <c r="E3553" s="24" t="s">
        <v>26</v>
      </c>
      <c r="F3553" s="22"/>
      <c r="G3553" s="23">
        <v>1780</v>
      </c>
      <c r="H3553" s="30">
        <v>300</v>
      </c>
      <c r="I3553" s="4">
        <v>1168</v>
      </c>
      <c r="J3553" s="4">
        <v>248</v>
      </c>
      <c r="K3553" s="4">
        <v>51</v>
      </c>
      <c r="L3553" s="4">
        <v>6</v>
      </c>
      <c r="M3553" s="4">
        <v>7</v>
      </c>
      <c r="N3553" s="34">
        <v>0</v>
      </c>
    </row>
    <row r="3554" spans="4:14" x14ac:dyDescent="0.2">
      <c r="D3554" s="104"/>
      <c r="E3554" s="5" t="s">
        <v>27</v>
      </c>
      <c r="F3554" s="6"/>
      <c r="G3554" s="7">
        <v>1328</v>
      </c>
      <c r="H3554" s="8">
        <v>597</v>
      </c>
      <c r="I3554" s="1">
        <v>564</v>
      </c>
      <c r="J3554" s="1">
        <v>120</v>
      </c>
      <c r="K3554" s="1">
        <v>39</v>
      </c>
      <c r="L3554" s="1">
        <v>1</v>
      </c>
      <c r="M3554" s="1">
        <v>6</v>
      </c>
      <c r="N3554" s="13">
        <v>1</v>
      </c>
    </row>
    <row r="3555" spans="4:14" x14ac:dyDescent="0.2">
      <c r="D3555" s="104"/>
      <c r="E3555" s="5" t="s">
        <v>28</v>
      </c>
      <c r="F3555" s="6"/>
      <c r="G3555" s="7">
        <v>1075</v>
      </c>
      <c r="H3555" s="8">
        <v>656</v>
      </c>
      <c r="I3555" s="1">
        <v>199</v>
      </c>
      <c r="J3555" s="1">
        <v>199</v>
      </c>
      <c r="K3555" s="1">
        <v>14</v>
      </c>
      <c r="L3555" s="1">
        <v>2</v>
      </c>
      <c r="M3555" s="1">
        <v>5</v>
      </c>
      <c r="N3555" s="13">
        <v>0</v>
      </c>
    </row>
    <row r="3556" spans="4:14" x14ac:dyDescent="0.2">
      <c r="D3556" s="104"/>
      <c r="E3556" s="5" t="s">
        <v>29</v>
      </c>
      <c r="F3556" s="6"/>
      <c r="G3556" s="7">
        <v>733</v>
      </c>
      <c r="H3556" s="8">
        <v>474</v>
      </c>
      <c r="I3556" s="1">
        <v>102</v>
      </c>
      <c r="J3556" s="1">
        <v>150</v>
      </c>
      <c r="K3556" s="1">
        <v>3</v>
      </c>
      <c r="L3556" s="1">
        <v>2</v>
      </c>
      <c r="M3556" s="1">
        <v>2</v>
      </c>
      <c r="N3556" s="13">
        <v>0</v>
      </c>
    </row>
    <row r="3557" spans="4:14" x14ac:dyDescent="0.2">
      <c r="D3557" s="104"/>
      <c r="E3557" s="5" t="s">
        <v>30</v>
      </c>
      <c r="F3557" s="6"/>
      <c r="G3557" s="7">
        <v>619</v>
      </c>
      <c r="H3557" s="8">
        <v>467</v>
      </c>
      <c r="I3557" s="1">
        <v>75</v>
      </c>
      <c r="J3557" s="1">
        <v>70</v>
      </c>
      <c r="K3557" s="1">
        <v>2</v>
      </c>
      <c r="L3557" s="1">
        <v>2</v>
      </c>
      <c r="M3557" s="1">
        <v>2</v>
      </c>
      <c r="N3557" s="13">
        <v>1</v>
      </c>
    </row>
    <row r="3558" spans="4:14" x14ac:dyDescent="0.2">
      <c r="D3558" s="104"/>
      <c r="E3558" s="5" t="s">
        <v>31</v>
      </c>
      <c r="F3558" s="6"/>
      <c r="G3558" s="7">
        <v>559</v>
      </c>
      <c r="H3558" s="8">
        <v>499</v>
      </c>
      <c r="I3558" s="1">
        <v>32</v>
      </c>
      <c r="J3558" s="1">
        <v>24</v>
      </c>
      <c r="K3558" s="1">
        <v>2</v>
      </c>
      <c r="L3558" s="1">
        <v>0</v>
      </c>
      <c r="M3558" s="1">
        <v>1</v>
      </c>
      <c r="N3558" s="13">
        <v>1</v>
      </c>
    </row>
    <row r="3559" spans="4:14" x14ac:dyDescent="0.2">
      <c r="D3559" s="104"/>
      <c r="E3559" s="5" t="s">
        <v>32</v>
      </c>
      <c r="F3559" s="6"/>
      <c r="G3559" s="7">
        <v>284</v>
      </c>
      <c r="H3559" s="8">
        <v>264</v>
      </c>
      <c r="I3559" s="1">
        <v>11</v>
      </c>
      <c r="J3559" s="1">
        <v>8</v>
      </c>
      <c r="K3559" s="1">
        <v>0</v>
      </c>
      <c r="L3559" s="1">
        <v>0</v>
      </c>
      <c r="M3559" s="1">
        <v>0</v>
      </c>
      <c r="N3559" s="13">
        <v>1</v>
      </c>
    </row>
    <row r="3560" spans="4:14" x14ac:dyDescent="0.2">
      <c r="D3560" s="104"/>
      <c r="E3560" s="5" t="s">
        <v>33</v>
      </c>
      <c r="F3560" s="6"/>
      <c r="G3560" s="7">
        <v>104</v>
      </c>
      <c r="H3560" s="8">
        <v>98</v>
      </c>
      <c r="I3560" s="1">
        <v>4</v>
      </c>
      <c r="J3560" s="1">
        <v>2</v>
      </c>
      <c r="K3560" s="1">
        <v>0</v>
      </c>
      <c r="L3560" s="1">
        <v>0</v>
      </c>
      <c r="M3560" s="1">
        <v>0</v>
      </c>
      <c r="N3560" s="13">
        <v>0</v>
      </c>
    </row>
    <row r="3561" spans="4:14" x14ac:dyDescent="0.2">
      <c r="D3561" s="103" t="s">
        <v>34</v>
      </c>
      <c r="E3561" s="24" t="s">
        <v>35</v>
      </c>
      <c r="F3561" s="22"/>
      <c r="G3561" s="23">
        <v>206</v>
      </c>
      <c r="H3561" s="30">
        <v>39</v>
      </c>
      <c r="I3561" s="4">
        <v>0</v>
      </c>
      <c r="J3561" s="4">
        <v>161</v>
      </c>
      <c r="K3561" s="4">
        <v>0</v>
      </c>
      <c r="L3561" s="4">
        <v>5</v>
      </c>
      <c r="M3561" s="4">
        <v>1</v>
      </c>
      <c r="N3561" s="34">
        <v>0</v>
      </c>
    </row>
    <row r="3562" spans="4:14" x14ac:dyDescent="0.2">
      <c r="D3562" s="104"/>
      <c r="E3562" s="5" t="s">
        <v>36</v>
      </c>
      <c r="F3562" s="6"/>
      <c r="G3562" s="7">
        <v>218</v>
      </c>
      <c r="H3562" s="8">
        <v>102</v>
      </c>
      <c r="I3562" s="1">
        <v>1</v>
      </c>
      <c r="J3562" s="1">
        <v>109</v>
      </c>
      <c r="K3562" s="1">
        <v>1</v>
      </c>
      <c r="L3562" s="1">
        <v>2</v>
      </c>
      <c r="M3562" s="1">
        <v>3</v>
      </c>
      <c r="N3562" s="13">
        <v>0</v>
      </c>
    </row>
    <row r="3563" spans="4:14" x14ac:dyDescent="0.2">
      <c r="D3563" s="104"/>
      <c r="E3563" s="5" t="s">
        <v>37</v>
      </c>
      <c r="F3563" s="6"/>
      <c r="G3563" s="7">
        <v>218</v>
      </c>
      <c r="H3563" s="8">
        <v>156</v>
      </c>
      <c r="I3563" s="1">
        <v>2</v>
      </c>
      <c r="J3563" s="1">
        <v>59</v>
      </c>
      <c r="K3563" s="1">
        <v>0</v>
      </c>
      <c r="L3563" s="1">
        <v>1</v>
      </c>
      <c r="M3563" s="1">
        <v>0</v>
      </c>
      <c r="N3563" s="13">
        <v>0</v>
      </c>
    </row>
    <row r="3564" spans="4:14" x14ac:dyDescent="0.2">
      <c r="D3564" s="104"/>
      <c r="E3564" s="5" t="s">
        <v>38</v>
      </c>
      <c r="F3564" s="6"/>
      <c r="G3564" s="7">
        <v>313</v>
      </c>
      <c r="H3564" s="8">
        <v>256</v>
      </c>
      <c r="I3564" s="1">
        <v>2</v>
      </c>
      <c r="J3564" s="1">
        <v>53</v>
      </c>
      <c r="K3564" s="1">
        <v>1</v>
      </c>
      <c r="L3564" s="1">
        <v>0</v>
      </c>
      <c r="M3564" s="1">
        <v>0</v>
      </c>
      <c r="N3564" s="13">
        <v>1</v>
      </c>
    </row>
    <row r="3565" spans="4:14" x14ac:dyDescent="0.2">
      <c r="D3565" s="104"/>
      <c r="E3565" s="5" t="s">
        <v>39</v>
      </c>
      <c r="F3565" s="6"/>
      <c r="G3565" s="7">
        <v>306</v>
      </c>
      <c r="H3565" s="8">
        <v>269</v>
      </c>
      <c r="I3565" s="1">
        <v>3</v>
      </c>
      <c r="J3565" s="1">
        <v>31</v>
      </c>
      <c r="K3565" s="1">
        <v>1</v>
      </c>
      <c r="L3565" s="1">
        <v>0</v>
      </c>
      <c r="M3565" s="1">
        <v>0</v>
      </c>
      <c r="N3565" s="13">
        <v>2</v>
      </c>
    </row>
    <row r="3566" spans="4:14" x14ac:dyDescent="0.2">
      <c r="D3566" s="104"/>
      <c r="E3566" s="5" t="s">
        <v>40</v>
      </c>
      <c r="F3566" s="6"/>
      <c r="G3566" s="7">
        <v>323</v>
      </c>
      <c r="H3566" s="8">
        <v>288</v>
      </c>
      <c r="I3566" s="1">
        <v>2</v>
      </c>
      <c r="J3566" s="1">
        <v>29</v>
      </c>
      <c r="K3566" s="1">
        <v>1</v>
      </c>
      <c r="L3566" s="1">
        <v>1</v>
      </c>
      <c r="M3566" s="1">
        <v>2</v>
      </c>
      <c r="N3566" s="13">
        <v>0</v>
      </c>
    </row>
    <row r="3567" spans="4:14" x14ac:dyDescent="0.2">
      <c r="D3567" s="104"/>
      <c r="E3567" s="5" t="s">
        <v>41</v>
      </c>
      <c r="F3567" s="6"/>
      <c r="G3567" s="7">
        <v>260</v>
      </c>
      <c r="H3567" s="8">
        <v>237</v>
      </c>
      <c r="I3567" s="1">
        <v>3</v>
      </c>
      <c r="J3567" s="1">
        <v>19</v>
      </c>
      <c r="K3567" s="1">
        <v>1</v>
      </c>
      <c r="L3567" s="1">
        <v>0</v>
      </c>
      <c r="M3567" s="1">
        <v>0</v>
      </c>
      <c r="N3567" s="13">
        <v>0</v>
      </c>
    </row>
    <row r="3568" spans="4:14" x14ac:dyDescent="0.2">
      <c r="D3568" s="104"/>
      <c r="E3568" s="5" t="s">
        <v>42</v>
      </c>
      <c r="F3568" s="6"/>
      <c r="G3568" s="7">
        <v>258</v>
      </c>
      <c r="H3568" s="8">
        <v>248</v>
      </c>
      <c r="I3568" s="1">
        <v>1</v>
      </c>
      <c r="J3568" s="1">
        <v>8</v>
      </c>
      <c r="K3568" s="1">
        <v>1</v>
      </c>
      <c r="L3568" s="1">
        <v>0</v>
      </c>
      <c r="M3568" s="1">
        <v>0</v>
      </c>
      <c r="N3568" s="13">
        <v>0</v>
      </c>
    </row>
    <row r="3569" spans="4:14" x14ac:dyDescent="0.2">
      <c r="D3569" s="104"/>
      <c r="E3569" s="5" t="s">
        <v>43</v>
      </c>
      <c r="F3569" s="6"/>
      <c r="G3569" s="7">
        <v>258</v>
      </c>
      <c r="H3569" s="8">
        <v>250</v>
      </c>
      <c r="I3569" s="1">
        <v>2</v>
      </c>
      <c r="J3569" s="1">
        <v>5</v>
      </c>
      <c r="K3569" s="1">
        <v>0</v>
      </c>
      <c r="L3569" s="1">
        <v>1</v>
      </c>
      <c r="M3569" s="1">
        <v>0</v>
      </c>
      <c r="N3569" s="13">
        <v>0</v>
      </c>
    </row>
    <row r="3570" spans="4:14" x14ac:dyDescent="0.2">
      <c r="D3570" s="104"/>
      <c r="E3570" s="5" t="s">
        <v>44</v>
      </c>
      <c r="F3570" s="6"/>
      <c r="G3570" s="7">
        <v>336</v>
      </c>
      <c r="H3570" s="8">
        <v>326</v>
      </c>
      <c r="I3570" s="1">
        <v>3</v>
      </c>
      <c r="J3570" s="1">
        <v>4</v>
      </c>
      <c r="K3570" s="1">
        <v>2</v>
      </c>
      <c r="L3570" s="1">
        <v>0</v>
      </c>
      <c r="M3570" s="1">
        <v>1</v>
      </c>
      <c r="N3570" s="13">
        <v>0</v>
      </c>
    </row>
    <row r="3571" spans="4:14" x14ac:dyDescent="0.2">
      <c r="D3571" s="104"/>
      <c r="E3571" s="5" t="s">
        <v>45</v>
      </c>
      <c r="F3571" s="6"/>
      <c r="G3571" s="7">
        <v>259</v>
      </c>
      <c r="H3571" s="8">
        <v>253</v>
      </c>
      <c r="I3571" s="1">
        <v>0</v>
      </c>
      <c r="J3571" s="1">
        <v>3</v>
      </c>
      <c r="K3571" s="1">
        <v>3</v>
      </c>
      <c r="L3571" s="1">
        <v>0</v>
      </c>
      <c r="M3571" s="1">
        <v>0</v>
      </c>
      <c r="N3571" s="13">
        <v>0</v>
      </c>
    </row>
    <row r="3572" spans="4:14" x14ac:dyDescent="0.2">
      <c r="D3572" s="104"/>
      <c r="E3572" s="5" t="s">
        <v>46</v>
      </c>
      <c r="F3572" s="6"/>
      <c r="G3572" s="7">
        <v>171</v>
      </c>
      <c r="H3572" s="8">
        <v>166</v>
      </c>
      <c r="I3572" s="1">
        <v>2</v>
      </c>
      <c r="J3572" s="1">
        <v>1</v>
      </c>
      <c r="K3572" s="1">
        <v>2</v>
      </c>
      <c r="L3572" s="1">
        <v>0</v>
      </c>
      <c r="M3572" s="1">
        <v>0</v>
      </c>
      <c r="N3572" s="13">
        <v>0</v>
      </c>
    </row>
    <row r="3573" spans="4:14" x14ac:dyDescent="0.2">
      <c r="D3573" s="104"/>
      <c r="E3573" s="5" t="s">
        <v>47</v>
      </c>
      <c r="F3573" s="6"/>
      <c r="G3573" s="7">
        <v>158</v>
      </c>
      <c r="H3573" s="8">
        <v>154</v>
      </c>
      <c r="I3573" s="1">
        <v>2</v>
      </c>
      <c r="J3573" s="1">
        <v>0</v>
      </c>
      <c r="K3573" s="1">
        <v>2</v>
      </c>
      <c r="L3573" s="1">
        <v>0</v>
      </c>
      <c r="M3573" s="1">
        <v>0</v>
      </c>
      <c r="N3573" s="13">
        <v>0</v>
      </c>
    </row>
    <row r="3574" spans="4:14" x14ac:dyDescent="0.2">
      <c r="D3574" s="104"/>
      <c r="E3574" s="5" t="s">
        <v>48</v>
      </c>
      <c r="F3574" s="6"/>
      <c r="G3574" s="7">
        <v>62</v>
      </c>
      <c r="H3574" s="8">
        <v>56</v>
      </c>
      <c r="I3574" s="1">
        <v>0</v>
      </c>
      <c r="J3574" s="1">
        <v>0</v>
      </c>
      <c r="K3574" s="1">
        <v>5</v>
      </c>
      <c r="L3574" s="1">
        <v>0</v>
      </c>
      <c r="M3574" s="1">
        <v>1</v>
      </c>
      <c r="N3574" s="13">
        <v>0</v>
      </c>
    </row>
    <row r="3575" spans="4:14" x14ac:dyDescent="0.2">
      <c r="D3575" s="104"/>
      <c r="E3575" s="5" t="s">
        <v>49</v>
      </c>
      <c r="F3575" s="6"/>
      <c r="G3575" s="7">
        <v>13</v>
      </c>
      <c r="H3575" s="8">
        <v>13</v>
      </c>
      <c r="I3575" s="1">
        <v>0</v>
      </c>
      <c r="J3575" s="1">
        <v>0</v>
      </c>
      <c r="K3575" s="1">
        <v>0</v>
      </c>
      <c r="L3575" s="1">
        <v>0</v>
      </c>
      <c r="M3575" s="1">
        <v>0</v>
      </c>
      <c r="N3575" s="13">
        <v>0</v>
      </c>
    </row>
    <row r="3576" spans="4:14" x14ac:dyDescent="0.2">
      <c r="D3576" s="103" t="s">
        <v>50</v>
      </c>
      <c r="E3576" s="24" t="s">
        <v>35</v>
      </c>
      <c r="F3576" s="22"/>
      <c r="G3576" s="23">
        <v>174</v>
      </c>
      <c r="H3576" s="30">
        <v>20</v>
      </c>
      <c r="I3576" s="4">
        <v>12</v>
      </c>
      <c r="J3576" s="4">
        <v>135</v>
      </c>
      <c r="K3576" s="4">
        <v>1</v>
      </c>
      <c r="L3576" s="4">
        <v>4</v>
      </c>
      <c r="M3576" s="4">
        <v>1</v>
      </c>
      <c r="N3576" s="34">
        <v>1</v>
      </c>
    </row>
    <row r="3577" spans="4:14" x14ac:dyDescent="0.2">
      <c r="D3577" s="104"/>
      <c r="E3577" s="5" t="s">
        <v>36</v>
      </c>
      <c r="F3577" s="6"/>
      <c r="G3577" s="7">
        <v>233</v>
      </c>
      <c r="H3577" s="8">
        <v>18</v>
      </c>
      <c r="I3577" s="1">
        <v>109</v>
      </c>
      <c r="J3577" s="1">
        <v>103</v>
      </c>
      <c r="K3577" s="1">
        <v>0</v>
      </c>
      <c r="L3577" s="1">
        <v>0</v>
      </c>
      <c r="M3577" s="1">
        <v>2</v>
      </c>
      <c r="N3577" s="13">
        <v>1</v>
      </c>
    </row>
    <row r="3578" spans="4:14" x14ac:dyDescent="0.2">
      <c r="D3578" s="104"/>
      <c r="E3578" s="5" t="s">
        <v>37</v>
      </c>
      <c r="F3578" s="6"/>
      <c r="G3578" s="7">
        <v>199</v>
      </c>
      <c r="H3578" s="8">
        <v>26</v>
      </c>
      <c r="I3578" s="1">
        <v>138</v>
      </c>
      <c r="J3578" s="1">
        <v>33</v>
      </c>
      <c r="K3578" s="1">
        <v>0</v>
      </c>
      <c r="L3578" s="1">
        <v>0</v>
      </c>
      <c r="M3578" s="1">
        <v>2</v>
      </c>
      <c r="N3578" s="13">
        <v>0</v>
      </c>
    </row>
    <row r="3579" spans="4:14" x14ac:dyDescent="0.2">
      <c r="D3579" s="104"/>
      <c r="E3579" s="5" t="s">
        <v>38</v>
      </c>
      <c r="F3579" s="6"/>
      <c r="G3579" s="7">
        <v>319</v>
      </c>
      <c r="H3579" s="8">
        <v>40</v>
      </c>
      <c r="I3579" s="1">
        <v>237</v>
      </c>
      <c r="J3579" s="1">
        <v>36</v>
      </c>
      <c r="K3579" s="1">
        <v>0</v>
      </c>
      <c r="L3579" s="1">
        <v>1</v>
      </c>
      <c r="M3579" s="1">
        <v>5</v>
      </c>
      <c r="N3579" s="13">
        <v>0</v>
      </c>
    </row>
    <row r="3580" spans="4:14" x14ac:dyDescent="0.2">
      <c r="D3580" s="104"/>
      <c r="E3580" s="5" t="s">
        <v>39</v>
      </c>
      <c r="F3580" s="6"/>
      <c r="G3580" s="7">
        <v>269</v>
      </c>
      <c r="H3580" s="8">
        <v>33</v>
      </c>
      <c r="I3580" s="1">
        <v>213</v>
      </c>
      <c r="J3580" s="1">
        <v>22</v>
      </c>
      <c r="K3580" s="1">
        <v>0</v>
      </c>
      <c r="L3580" s="1">
        <v>0</v>
      </c>
      <c r="M3580" s="1">
        <v>1</v>
      </c>
      <c r="N3580" s="13">
        <v>0</v>
      </c>
    </row>
    <row r="3581" spans="4:14" x14ac:dyDescent="0.2">
      <c r="D3581" s="104"/>
      <c r="E3581" s="5" t="s">
        <v>40</v>
      </c>
      <c r="F3581" s="6"/>
      <c r="G3581" s="7">
        <v>348</v>
      </c>
      <c r="H3581" s="8">
        <v>56</v>
      </c>
      <c r="I3581" s="1">
        <v>270</v>
      </c>
      <c r="J3581" s="1">
        <v>21</v>
      </c>
      <c r="K3581" s="1">
        <v>0</v>
      </c>
      <c r="L3581" s="1">
        <v>0</v>
      </c>
      <c r="M3581" s="1">
        <v>1</v>
      </c>
      <c r="N3581" s="13">
        <v>0</v>
      </c>
    </row>
    <row r="3582" spans="4:14" x14ac:dyDescent="0.2">
      <c r="D3582" s="104"/>
      <c r="E3582" s="5" t="s">
        <v>41</v>
      </c>
      <c r="F3582" s="6"/>
      <c r="G3582" s="7">
        <v>282</v>
      </c>
      <c r="H3582" s="8">
        <v>47</v>
      </c>
      <c r="I3582" s="1">
        <v>217</v>
      </c>
      <c r="J3582" s="1">
        <v>16</v>
      </c>
      <c r="K3582" s="1">
        <v>0</v>
      </c>
      <c r="L3582" s="1">
        <v>0</v>
      </c>
      <c r="M3582" s="1">
        <v>2</v>
      </c>
      <c r="N3582" s="13">
        <v>0</v>
      </c>
    </row>
    <row r="3583" spans="4:14" x14ac:dyDescent="0.2">
      <c r="D3583" s="104"/>
      <c r="E3583" s="5" t="s">
        <v>42</v>
      </c>
      <c r="F3583" s="6"/>
      <c r="G3583" s="7">
        <v>242</v>
      </c>
      <c r="H3583" s="8">
        <v>47</v>
      </c>
      <c r="I3583" s="1">
        <v>184</v>
      </c>
      <c r="J3583" s="1">
        <v>8</v>
      </c>
      <c r="K3583" s="1">
        <v>0</v>
      </c>
      <c r="L3583" s="1">
        <v>0</v>
      </c>
      <c r="M3583" s="1">
        <v>2</v>
      </c>
      <c r="N3583" s="13">
        <v>1</v>
      </c>
    </row>
    <row r="3584" spans="4:14" x14ac:dyDescent="0.2">
      <c r="D3584" s="104"/>
      <c r="E3584" s="5" t="s">
        <v>43</v>
      </c>
      <c r="F3584" s="6"/>
      <c r="G3584" s="7">
        <v>263</v>
      </c>
      <c r="H3584" s="8">
        <v>37</v>
      </c>
      <c r="I3584" s="1">
        <v>215</v>
      </c>
      <c r="J3584" s="1">
        <v>5</v>
      </c>
      <c r="K3584" s="1">
        <v>4</v>
      </c>
      <c r="L3584" s="1">
        <v>0</v>
      </c>
      <c r="M3584" s="1">
        <v>1</v>
      </c>
      <c r="N3584" s="13">
        <v>1</v>
      </c>
    </row>
    <row r="3585" spans="2:14" x14ac:dyDescent="0.2">
      <c r="D3585" s="104"/>
      <c r="E3585" s="5" t="s">
        <v>44</v>
      </c>
      <c r="F3585" s="6"/>
      <c r="G3585" s="7">
        <v>364</v>
      </c>
      <c r="H3585" s="8">
        <v>75</v>
      </c>
      <c r="I3585" s="1">
        <v>273</v>
      </c>
      <c r="J3585" s="1">
        <v>2</v>
      </c>
      <c r="K3585" s="1">
        <v>13</v>
      </c>
      <c r="L3585" s="1">
        <v>0</v>
      </c>
      <c r="M3585" s="1">
        <v>1</v>
      </c>
      <c r="N3585" s="13">
        <v>0</v>
      </c>
    </row>
    <row r="3586" spans="2:14" x14ac:dyDescent="0.2">
      <c r="D3586" s="104"/>
      <c r="E3586" s="5" t="s">
        <v>45</v>
      </c>
      <c r="F3586" s="6"/>
      <c r="G3586" s="7">
        <v>324</v>
      </c>
      <c r="H3586" s="8">
        <v>96</v>
      </c>
      <c r="I3586" s="1">
        <v>213</v>
      </c>
      <c r="J3586" s="1">
        <v>1</v>
      </c>
      <c r="K3586" s="1">
        <v>13</v>
      </c>
      <c r="L3586" s="1">
        <v>0</v>
      </c>
      <c r="M3586" s="1">
        <v>1</v>
      </c>
      <c r="N3586" s="13">
        <v>0</v>
      </c>
    </row>
    <row r="3587" spans="2:14" x14ac:dyDescent="0.2">
      <c r="D3587" s="104"/>
      <c r="E3587" s="5" t="s">
        <v>46</v>
      </c>
      <c r="F3587" s="6"/>
      <c r="G3587" s="7">
        <v>192</v>
      </c>
      <c r="H3587" s="8">
        <v>75</v>
      </c>
      <c r="I3587" s="1">
        <v>102</v>
      </c>
      <c r="J3587" s="1">
        <v>2</v>
      </c>
      <c r="K3587" s="1">
        <v>13</v>
      </c>
      <c r="L3587" s="1">
        <v>0</v>
      </c>
      <c r="M3587" s="1">
        <v>0</v>
      </c>
      <c r="N3587" s="13">
        <v>0</v>
      </c>
    </row>
    <row r="3588" spans="2:14" x14ac:dyDescent="0.2">
      <c r="D3588" s="104"/>
      <c r="E3588" s="5" t="s">
        <v>47</v>
      </c>
      <c r="F3588" s="6"/>
      <c r="G3588" s="7">
        <v>288</v>
      </c>
      <c r="H3588" s="8">
        <v>122</v>
      </c>
      <c r="I3588" s="1">
        <v>135</v>
      </c>
      <c r="J3588" s="1">
        <v>1</v>
      </c>
      <c r="K3588" s="1">
        <v>28</v>
      </c>
      <c r="L3588" s="1">
        <v>1</v>
      </c>
      <c r="M3588" s="1">
        <v>1</v>
      </c>
      <c r="N3588" s="13">
        <v>0</v>
      </c>
    </row>
    <row r="3589" spans="2:14" x14ac:dyDescent="0.2">
      <c r="D3589" s="104"/>
      <c r="E3589" s="5" t="s">
        <v>48</v>
      </c>
      <c r="F3589" s="6"/>
      <c r="G3589" s="7">
        <v>114</v>
      </c>
      <c r="H3589" s="8">
        <v>65</v>
      </c>
      <c r="I3589" s="1">
        <v>29</v>
      </c>
      <c r="J3589" s="1">
        <v>1</v>
      </c>
      <c r="K3589" s="1">
        <v>19</v>
      </c>
      <c r="L3589" s="1">
        <v>0</v>
      </c>
      <c r="M3589" s="1">
        <v>0</v>
      </c>
      <c r="N3589" s="13">
        <v>0</v>
      </c>
    </row>
    <row r="3590" spans="2:14" x14ac:dyDescent="0.2">
      <c r="D3590" s="105"/>
      <c r="E3590" s="55" t="s">
        <v>49</v>
      </c>
      <c r="F3590" s="58"/>
      <c r="G3590" s="53">
        <v>30</v>
      </c>
      <c r="H3590" s="66">
        <v>15</v>
      </c>
      <c r="I3590" s="26">
        <v>5</v>
      </c>
      <c r="J3590" s="26">
        <v>0</v>
      </c>
      <c r="K3590" s="26">
        <v>10</v>
      </c>
      <c r="L3590" s="26">
        <v>0</v>
      </c>
      <c r="M3590" s="26">
        <v>0</v>
      </c>
      <c r="N3590" s="70">
        <v>0</v>
      </c>
    </row>
    <row r="3592" spans="2:14" x14ac:dyDescent="0.2">
      <c r="B3592" s="47" t="str">
        <f xml:space="preserve"> HYPERLINK("#'目次'!B85", "[79]")</f>
        <v>[79]</v>
      </c>
      <c r="C3592" s="31" t="s">
        <v>784</v>
      </c>
    </row>
    <row r="3595" spans="2:14" x14ac:dyDescent="0.2">
      <c r="C3595" s="31" t="s">
        <v>13</v>
      </c>
    </row>
    <row r="3596" spans="2:14" ht="36" x14ac:dyDescent="0.2">
      <c r="D3596" s="99"/>
      <c r="E3596" s="100"/>
      <c r="F3596" s="100"/>
      <c r="G3596" s="41" t="s">
        <v>14</v>
      </c>
      <c r="H3596" s="42" t="s">
        <v>785</v>
      </c>
      <c r="I3596" s="16" t="s">
        <v>786</v>
      </c>
      <c r="J3596" s="16" t="s">
        <v>787</v>
      </c>
      <c r="K3596" s="16" t="s">
        <v>788</v>
      </c>
      <c r="L3596" s="16" t="s">
        <v>789</v>
      </c>
      <c r="M3596" s="16" t="s">
        <v>22</v>
      </c>
      <c r="N3596" s="46" t="s">
        <v>24</v>
      </c>
    </row>
    <row r="3597" spans="2:14" x14ac:dyDescent="0.2">
      <c r="D3597" s="101"/>
      <c r="E3597" s="102"/>
      <c r="F3597" s="102"/>
      <c r="G3597" s="44"/>
      <c r="H3597" s="48"/>
      <c r="I3597" s="17"/>
      <c r="J3597" s="17"/>
      <c r="K3597" s="17"/>
      <c r="L3597" s="17"/>
      <c r="M3597" s="17"/>
      <c r="N3597" s="43"/>
    </row>
    <row r="3598" spans="2:14" x14ac:dyDescent="0.2">
      <c r="D3598" s="52"/>
      <c r="E3598" s="59" t="s">
        <v>14</v>
      </c>
      <c r="F3598" s="54"/>
      <c r="G3598" s="45">
        <v>7000</v>
      </c>
      <c r="H3598" s="20">
        <v>5301</v>
      </c>
      <c r="I3598" s="20">
        <v>406</v>
      </c>
      <c r="J3598" s="20">
        <v>1152</v>
      </c>
      <c r="K3598" s="20">
        <v>57</v>
      </c>
      <c r="L3598" s="20">
        <v>53</v>
      </c>
      <c r="M3598" s="20">
        <v>23</v>
      </c>
      <c r="N3598" s="61">
        <v>8</v>
      </c>
    </row>
    <row r="3599" spans="2:14" x14ac:dyDescent="0.2">
      <c r="D3599" s="103" t="s">
        <v>25</v>
      </c>
      <c r="E3599" s="24" t="s">
        <v>26</v>
      </c>
      <c r="F3599" s="22"/>
      <c r="G3599" s="23">
        <v>1780</v>
      </c>
      <c r="H3599" s="30">
        <v>1346</v>
      </c>
      <c r="I3599" s="4">
        <v>100</v>
      </c>
      <c r="J3599" s="4">
        <v>301</v>
      </c>
      <c r="K3599" s="4">
        <v>12</v>
      </c>
      <c r="L3599" s="4">
        <v>14</v>
      </c>
      <c r="M3599" s="4">
        <v>6</v>
      </c>
      <c r="N3599" s="34">
        <v>1</v>
      </c>
    </row>
    <row r="3600" spans="2:14" x14ac:dyDescent="0.2">
      <c r="D3600" s="104"/>
      <c r="E3600" s="5" t="s">
        <v>27</v>
      </c>
      <c r="F3600" s="6"/>
      <c r="G3600" s="7">
        <v>1328</v>
      </c>
      <c r="H3600" s="8">
        <v>1010</v>
      </c>
      <c r="I3600" s="1">
        <v>64</v>
      </c>
      <c r="J3600" s="1">
        <v>237</v>
      </c>
      <c r="K3600" s="1">
        <v>6</v>
      </c>
      <c r="L3600" s="1">
        <v>5</v>
      </c>
      <c r="M3600" s="1">
        <v>5</v>
      </c>
      <c r="N3600" s="13">
        <v>1</v>
      </c>
    </row>
    <row r="3601" spans="4:14" x14ac:dyDescent="0.2">
      <c r="D3601" s="104"/>
      <c r="E3601" s="5" t="s">
        <v>28</v>
      </c>
      <c r="F3601" s="6"/>
      <c r="G3601" s="7">
        <v>1075</v>
      </c>
      <c r="H3601" s="8">
        <v>807</v>
      </c>
      <c r="I3601" s="1">
        <v>59</v>
      </c>
      <c r="J3601" s="1">
        <v>189</v>
      </c>
      <c r="K3601" s="1">
        <v>8</v>
      </c>
      <c r="L3601" s="1">
        <v>8</v>
      </c>
      <c r="M3601" s="1">
        <v>2</v>
      </c>
      <c r="N3601" s="13">
        <v>2</v>
      </c>
    </row>
    <row r="3602" spans="4:14" x14ac:dyDescent="0.2">
      <c r="D3602" s="104"/>
      <c r="E3602" s="5" t="s">
        <v>29</v>
      </c>
      <c r="F3602" s="6"/>
      <c r="G3602" s="7">
        <v>733</v>
      </c>
      <c r="H3602" s="8">
        <v>522</v>
      </c>
      <c r="I3602" s="1">
        <v>56</v>
      </c>
      <c r="J3602" s="1">
        <v>136</v>
      </c>
      <c r="K3602" s="1">
        <v>9</v>
      </c>
      <c r="L3602" s="1">
        <v>10</v>
      </c>
      <c r="M3602" s="1">
        <v>0</v>
      </c>
      <c r="N3602" s="13">
        <v>0</v>
      </c>
    </row>
    <row r="3603" spans="4:14" x14ac:dyDescent="0.2">
      <c r="D3603" s="104"/>
      <c r="E3603" s="5" t="s">
        <v>30</v>
      </c>
      <c r="F3603" s="6"/>
      <c r="G3603" s="7">
        <v>619</v>
      </c>
      <c r="H3603" s="8">
        <v>450</v>
      </c>
      <c r="I3603" s="1">
        <v>39</v>
      </c>
      <c r="J3603" s="1">
        <v>116</v>
      </c>
      <c r="K3603" s="1">
        <v>5</v>
      </c>
      <c r="L3603" s="1">
        <v>5</v>
      </c>
      <c r="M3603" s="1">
        <v>4</v>
      </c>
      <c r="N3603" s="13">
        <v>0</v>
      </c>
    </row>
    <row r="3604" spans="4:14" x14ac:dyDescent="0.2">
      <c r="D3604" s="104"/>
      <c r="E3604" s="5" t="s">
        <v>31</v>
      </c>
      <c r="F3604" s="6"/>
      <c r="G3604" s="7">
        <v>559</v>
      </c>
      <c r="H3604" s="8">
        <v>441</v>
      </c>
      <c r="I3604" s="1">
        <v>35</v>
      </c>
      <c r="J3604" s="1">
        <v>68</v>
      </c>
      <c r="K3604" s="1">
        <v>7</v>
      </c>
      <c r="L3604" s="1">
        <v>4</v>
      </c>
      <c r="M3604" s="1">
        <v>3</v>
      </c>
      <c r="N3604" s="13">
        <v>1</v>
      </c>
    </row>
    <row r="3605" spans="4:14" x14ac:dyDescent="0.2">
      <c r="D3605" s="104"/>
      <c r="E3605" s="5" t="s">
        <v>32</v>
      </c>
      <c r="F3605" s="6"/>
      <c r="G3605" s="7">
        <v>284</v>
      </c>
      <c r="H3605" s="8">
        <v>245</v>
      </c>
      <c r="I3605" s="1">
        <v>12</v>
      </c>
      <c r="J3605" s="1">
        <v>18</v>
      </c>
      <c r="K3605" s="1">
        <v>6</v>
      </c>
      <c r="L3605" s="1">
        <v>3</v>
      </c>
      <c r="M3605" s="1">
        <v>0</v>
      </c>
      <c r="N3605" s="13">
        <v>0</v>
      </c>
    </row>
    <row r="3606" spans="4:14" x14ac:dyDescent="0.2">
      <c r="D3606" s="104"/>
      <c r="E3606" s="5" t="s">
        <v>33</v>
      </c>
      <c r="F3606" s="6"/>
      <c r="G3606" s="7">
        <v>104</v>
      </c>
      <c r="H3606" s="8">
        <v>80</v>
      </c>
      <c r="I3606" s="1">
        <v>9</v>
      </c>
      <c r="J3606" s="1">
        <v>13</v>
      </c>
      <c r="K3606" s="1">
        <v>2</v>
      </c>
      <c r="L3606" s="1">
        <v>0</v>
      </c>
      <c r="M3606" s="1">
        <v>0</v>
      </c>
      <c r="N3606" s="13">
        <v>0</v>
      </c>
    </row>
    <row r="3607" spans="4:14" x14ac:dyDescent="0.2">
      <c r="D3607" s="103" t="s">
        <v>34</v>
      </c>
      <c r="E3607" s="24" t="s">
        <v>35</v>
      </c>
      <c r="F3607" s="22"/>
      <c r="G3607" s="23">
        <v>206</v>
      </c>
      <c r="H3607" s="30">
        <v>126</v>
      </c>
      <c r="I3607" s="4">
        <v>16</v>
      </c>
      <c r="J3607" s="4">
        <v>56</v>
      </c>
      <c r="K3607" s="4">
        <v>5</v>
      </c>
      <c r="L3607" s="4">
        <v>3</v>
      </c>
      <c r="M3607" s="4">
        <v>0</v>
      </c>
      <c r="N3607" s="34">
        <v>0</v>
      </c>
    </row>
    <row r="3608" spans="4:14" x14ac:dyDescent="0.2">
      <c r="D3608" s="104"/>
      <c r="E3608" s="5" t="s">
        <v>36</v>
      </c>
      <c r="F3608" s="6"/>
      <c r="G3608" s="7">
        <v>218</v>
      </c>
      <c r="H3608" s="8">
        <v>116</v>
      </c>
      <c r="I3608" s="1">
        <v>18</v>
      </c>
      <c r="J3608" s="1">
        <v>74</v>
      </c>
      <c r="K3608" s="1">
        <v>7</v>
      </c>
      <c r="L3608" s="1">
        <v>3</v>
      </c>
      <c r="M3608" s="1">
        <v>0</v>
      </c>
      <c r="N3608" s="13">
        <v>0</v>
      </c>
    </row>
    <row r="3609" spans="4:14" x14ac:dyDescent="0.2">
      <c r="D3609" s="104"/>
      <c r="E3609" s="5" t="s">
        <v>37</v>
      </c>
      <c r="F3609" s="6"/>
      <c r="G3609" s="7">
        <v>218</v>
      </c>
      <c r="H3609" s="8">
        <v>133</v>
      </c>
      <c r="I3609" s="1">
        <v>11</v>
      </c>
      <c r="J3609" s="1">
        <v>63</v>
      </c>
      <c r="K3609" s="1">
        <v>8</v>
      </c>
      <c r="L3609" s="1">
        <v>2</v>
      </c>
      <c r="M3609" s="1">
        <v>1</v>
      </c>
      <c r="N3609" s="13">
        <v>0</v>
      </c>
    </row>
    <row r="3610" spans="4:14" x14ac:dyDescent="0.2">
      <c r="D3610" s="104"/>
      <c r="E3610" s="5" t="s">
        <v>38</v>
      </c>
      <c r="F3610" s="6"/>
      <c r="G3610" s="7">
        <v>313</v>
      </c>
      <c r="H3610" s="8">
        <v>211</v>
      </c>
      <c r="I3610" s="1">
        <v>13</v>
      </c>
      <c r="J3610" s="1">
        <v>78</v>
      </c>
      <c r="K3610" s="1">
        <v>5</v>
      </c>
      <c r="L3610" s="1">
        <v>5</v>
      </c>
      <c r="M3610" s="1">
        <v>1</v>
      </c>
      <c r="N3610" s="13">
        <v>0</v>
      </c>
    </row>
    <row r="3611" spans="4:14" x14ac:dyDescent="0.2">
      <c r="D3611" s="104"/>
      <c r="E3611" s="5" t="s">
        <v>39</v>
      </c>
      <c r="F3611" s="6"/>
      <c r="G3611" s="7">
        <v>306</v>
      </c>
      <c r="H3611" s="8">
        <v>241</v>
      </c>
      <c r="I3611" s="1">
        <v>15</v>
      </c>
      <c r="J3611" s="1">
        <v>42</v>
      </c>
      <c r="K3611" s="1">
        <v>3</v>
      </c>
      <c r="L3611" s="1">
        <v>2</v>
      </c>
      <c r="M3611" s="1">
        <v>1</v>
      </c>
      <c r="N3611" s="13">
        <v>2</v>
      </c>
    </row>
    <row r="3612" spans="4:14" x14ac:dyDescent="0.2">
      <c r="D3612" s="104"/>
      <c r="E3612" s="5" t="s">
        <v>40</v>
      </c>
      <c r="F3612" s="6"/>
      <c r="G3612" s="7">
        <v>323</v>
      </c>
      <c r="H3612" s="8">
        <v>240</v>
      </c>
      <c r="I3612" s="1">
        <v>25</v>
      </c>
      <c r="J3612" s="1">
        <v>50</v>
      </c>
      <c r="K3612" s="1">
        <v>5</v>
      </c>
      <c r="L3612" s="1">
        <v>1</v>
      </c>
      <c r="M3612" s="1">
        <v>2</v>
      </c>
      <c r="N3612" s="13">
        <v>0</v>
      </c>
    </row>
    <row r="3613" spans="4:14" x14ac:dyDescent="0.2">
      <c r="D3613" s="104"/>
      <c r="E3613" s="5" t="s">
        <v>41</v>
      </c>
      <c r="F3613" s="6"/>
      <c r="G3613" s="7">
        <v>260</v>
      </c>
      <c r="H3613" s="8">
        <v>191</v>
      </c>
      <c r="I3613" s="1">
        <v>22</v>
      </c>
      <c r="J3613" s="1">
        <v>42</v>
      </c>
      <c r="K3613" s="1">
        <v>2</v>
      </c>
      <c r="L3613" s="1">
        <v>0</v>
      </c>
      <c r="M3613" s="1">
        <v>3</v>
      </c>
      <c r="N3613" s="13">
        <v>0</v>
      </c>
    </row>
    <row r="3614" spans="4:14" x14ac:dyDescent="0.2">
      <c r="D3614" s="104"/>
      <c r="E3614" s="5" t="s">
        <v>42</v>
      </c>
      <c r="F3614" s="6"/>
      <c r="G3614" s="7">
        <v>258</v>
      </c>
      <c r="H3614" s="8">
        <v>206</v>
      </c>
      <c r="I3614" s="1">
        <v>18</v>
      </c>
      <c r="J3614" s="1">
        <v>27</v>
      </c>
      <c r="K3614" s="1">
        <v>3</v>
      </c>
      <c r="L3614" s="1">
        <v>3</v>
      </c>
      <c r="M3614" s="1">
        <v>1</v>
      </c>
      <c r="N3614" s="13">
        <v>0</v>
      </c>
    </row>
    <row r="3615" spans="4:14" x14ac:dyDescent="0.2">
      <c r="D3615" s="104"/>
      <c r="E3615" s="5" t="s">
        <v>43</v>
      </c>
      <c r="F3615" s="6"/>
      <c r="G3615" s="7">
        <v>258</v>
      </c>
      <c r="H3615" s="8">
        <v>219</v>
      </c>
      <c r="I3615" s="1">
        <v>14</v>
      </c>
      <c r="J3615" s="1">
        <v>25</v>
      </c>
      <c r="K3615" s="1">
        <v>0</v>
      </c>
      <c r="L3615" s="1">
        <v>0</v>
      </c>
      <c r="M3615" s="1">
        <v>0</v>
      </c>
      <c r="N3615" s="13">
        <v>0</v>
      </c>
    </row>
    <row r="3616" spans="4:14" x14ac:dyDescent="0.2">
      <c r="D3616" s="104"/>
      <c r="E3616" s="5" t="s">
        <v>44</v>
      </c>
      <c r="F3616" s="6"/>
      <c r="G3616" s="7">
        <v>336</v>
      </c>
      <c r="H3616" s="8">
        <v>293</v>
      </c>
      <c r="I3616" s="1">
        <v>17</v>
      </c>
      <c r="J3616" s="1">
        <v>25</v>
      </c>
      <c r="K3616" s="1">
        <v>0</v>
      </c>
      <c r="L3616" s="1">
        <v>1</v>
      </c>
      <c r="M3616" s="1">
        <v>0</v>
      </c>
      <c r="N3616" s="13">
        <v>0</v>
      </c>
    </row>
    <row r="3617" spans="4:14" x14ac:dyDescent="0.2">
      <c r="D3617" s="104"/>
      <c r="E3617" s="5" t="s">
        <v>45</v>
      </c>
      <c r="F3617" s="6"/>
      <c r="G3617" s="7">
        <v>259</v>
      </c>
      <c r="H3617" s="8">
        <v>218</v>
      </c>
      <c r="I3617" s="1">
        <v>15</v>
      </c>
      <c r="J3617" s="1">
        <v>24</v>
      </c>
      <c r="K3617" s="1">
        <v>0</v>
      </c>
      <c r="L3617" s="1">
        <v>2</v>
      </c>
      <c r="M3617" s="1">
        <v>0</v>
      </c>
      <c r="N3617" s="13">
        <v>0</v>
      </c>
    </row>
    <row r="3618" spans="4:14" x14ac:dyDescent="0.2">
      <c r="D3618" s="104"/>
      <c r="E3618" s="5" t="s">
        <v>46</v>
      </c>
      <c r="F3618" s="6"/>
      <c r="G3618" s="7">
        <v>171</v>
      </c>
      <c r="H3618" s="8">
        <v>150</v>
      </c>
      <c r="I3618" s="1">
        <v>5</v>
      </c>
      <c r="J3618" s="1">
        <v>14</v>
      </c>
      <c r="K3618" s="1">
        <v>0</v>
      </c>
      <c r="L3618" s="1">
        <v>1</v>
      </c>
      <c r="M3618" s="1">
        <v>0</v>
      </c>
      <c r="N3618" s="13">
        <v>1</v>
      </c>
    </row>
    <row r="3619" spans="4:14" x14ac:dyDescent="0.2">
      <c r="D3619" s="104"/>
      <c r="E3619" s="5" t="s">
        <v>47</v>
      </c>
      <c r="F3619" s="6"/>
      <c r="G3619" s="7">
        <v>158</v>
      </c>
      <c r="H3619" s="8">
        <v>139</v>
      </c>
      <c r="I3619" s="1">
        <v>4</v>
      </c>
      <c r="J3619" s="1">
        <v>14</v>
      </c>
      <c r="K3619" s="1">
        <v>0</v>
      </c>
      <c r="L3619" s="1">
        <v>1</v>
      </c>
      <c r="M3619" s="1">
        <v>0</v>
      </c>
      <c r="N3619" s="13">
        <v>0</v>
      </c>
    </row>
    <row r="3620" spans="4:14" x14ac:dyDescent="0.2">
      <c r="D3620" s="104"/>
      <c r="E3620" s="5" t="s">
        <v>48</v>
      </c>
      <c r="F3620" s="6"/>
      <c r="G3620" s="7">
        <v>62</v>
      </c>
      <c r="H3620" s="8">
        <v>54</v>
      </c>
      <c r="I3620" s="1">
        <v>3</v>
      </c>
      <c r="J3620" s="1">
        <v>5</v>
      </c>
      <c r="K3620" s="1">
        <v>0</v>
      </c>
      <c r="L3620" s="1">
        <v>0</v>
      </c>
      <c r="M3620" s="1">
        <v>0</v>
      </c>
      <c r="N3620" s="13">
        <v>0</v>
      </c>
    </row>
    <row r="3621" spans="4:14" x14ac:dyDescent="0.2">
      <c r="D3621" s="104"/>
      <c r="E3621" s="5" t="s">
        <v>49</v>
      </c>
      <c r="F3621" s="6"/>
      <c r="G3621" s="7">
        <v>13</v>
      </c>
      <c r="H3621" s="8">
        <v>13</v>
      </c>
      <c r="I3621" s="1">
        <v>0</v>
      </c>
      <c r="J3621" s="1">
        <v>0</v>
      </c>
      <c r="K3621" s="1">
        <v>0</v>
      </c>
      <c r="L3621" s="1">
        <v>0</v>
      </c>
      <c r="M3621" s="1">
        <v>0</v>
      </c>
      <c r="N3621" s="13">
        <v>0</v>
      </c>
    </row>
    <row r="3622" spans="4:14" x14ac:dyDescent="0.2">
      <c r="D3622" s="103" t="s">
        <v>50</v>
      </c>
      <c r="E3622" s="24" t="s">
        <v>35</v>
      </c>
      <c r="F3622" s="22"/>
      <c r="G3622" s="23">
        <v>174</v>
      </c>
      <c r="H3622" s="30">
        <v>109</v>
      </c>
      <c r="I3622" s="4">
        <v>14</v>
      </c>
      <c r="J3622" s="4">
        <v>47</v>
      </c>
      <c r="K3622" s="4">
        <v>1</v>
      </c>
      <c r="L3622" s="4">
        <v>3</v>
      </c>
      <c r="M3622" s="4">
        <v>0</v>
      </c>
      <c r="N3622" s="34">
        <v>0</v>
      </c>
    </row>
    <row r="3623" spans="4:14" x14ac:dyDescent="0.2">
      <c r="D3623" s="104"/>
      <c r="E3623" s="5" t="s">
        <v>36</v>
      </c>
      <c r="F3623" s="6"/>
      <c r="G3623" s="7">
        <v>233</v>
      </c>
      <c r="H3623" s="8">
        <v>129</v>
      </c>
      <c r="I3623" s="1">
        <v>13</v>
      </c>
      <c r="J3623" s="1">
        <v>85</v>
      </c>
      <c r="K3623" s="1">
        <v>3</v>
      </c>
      <c r="L3623" s="1">
        <v>0</v>
      </c>
      <c r="M3623" s="1">
        <v>2</v>
      </c>
      <c r="N3623" s="13">
        <v>1</v>
      </c>
    </row>
    <row r="3624" spans="4:14" x14ac:dyDescent="0.2">
      <c r="D3624" s="104"/>
      <c r="E3624" s="5" t="s">
        <v>37</v>
      </c>
      <c r="F3624" s="6"/>
      <c r="G3624" s="7">
        <v>199</v>
      </c>
      <c r="H3624" s="8">
        <v>118</v>
      </c>
      <c r="I3624" s="1">
        <v>9</v>
      </c>
      <c r="J3624" s="1">
        <v>64</v>
      </c>
      <c r="K3624" s="1">
        <v>4</v>
      </c>
      <c r="L3624" s="1">
        <v>3</v>
      </c>
      <c r="M3624" s="1">
        <v>1</v>
      </c>
      <c r="N3624" s="13">
        <v>0</v>
      </c>
    </row>
    <row r="3625" spans="4:14" x14ac:dyDescent="0.2">
      <c r="D3625" s="104"/>
      <c r="E3625" s="5" t="s">
        <v>38</v>
      </c>
      <c r="F3625" s="6"/>
      <c r="G3625" s="7">
        <v>319</v>
      </c>
      <c r="H3625" s="8">
        <v>206</v>
      </c>
      <c r="I3625" s="1">
        <v>28</v>
      </c>
      <c r="J3625" s="1">
        <v>76</v>
      </c>
      <c r="K3625" s="1">
        <v>3</v>
      </c>
      <c r="L3625" s="1">
        <v>5</v>
      </c>
      <c r="M3625" s="1">
        <v>1</v>
      </c>
      <c r="N3625" s="13">
        <v>0</v>
      </c>
    </row>
    <row r="3626" spans="4:14" x14ac:dyDescent="0.2">
      <c r="D3626" s="104"/>
      <c r="E3626" s="5" t="s">
        <v>39</v>
      </c>
      <c r="F3626" s="6"/>
      <c r="G3626" s="7">
        <v>269</v>
      </c>
      <c r="H3626" s="8">
        <v>195</v>
      </c>
      <c r="I3626" s="1">
        <v>10</v>
      </c>
      <c r="J3626" s="1">
        <v>50</v>
      </c>
      <c r="K3626" s="1">
        <v>3</v>
      </c>
      <c r="L3626" s="1">
        <v>8</v>
      </c>
      <c r="M3626" s="1">
        <v>1</v>
      </c>
      <c r="N3626" s="13">
        <v>2</v>
      </c>
    </row>
    <row r="3627" spans="4:14" x14ac:dyDescent="0.2">
      <c r="D3627" s="104"/>
      <c r="E3627" s="5" t="s">
        <v>40</v>
      </c>
      <c r="F3627" s="6"/>
      <c r="G3627" s="7">
        <v>348</v>
      </c>
      <c r="H3627" s="8">
        <v>262</v>
      </c>
      <c r="I3627" s="1">
        <v>27</v>
      </c>
      <c r="J3627" s="1">
        <v>50</v>
      </c>
      <c r="K3627" s="1">
        <v>4</v>
      </c>
      <c r="L3627" s="1">
        <v>4</v>
      </c>
      <c r="M3627" s="1">
        <v>1</v>
      </c>
      <c r="N3627" s="13">
        <v>0</v>
      </c>
    </row>
    <row r="3628" spans="4:14" x14ac:dyDescent="0.2">
      <c r="D3628" s="104"/>
      <c r="E3628" s="5" t="s">
        <v>41</v>
      </c>
      <c r="F3628" s="6"/>
      <c r="G3628" s="7">
        <v>282</v>
      </c>
      <c r="H3628" s="8">
        <v>207</v>
      </c>
      <c r="I3628" s="1">
        <v>11</v>
      </c>
      <c r="J3628" s="1">
        <v>59</v>
      </c>
      <c r="K3628" s="1">
        <v>0</v>
      </c>
      <c r="L3628" s="1">
        <v>2</v>
      </c>
      <c r="M3628" s="1">
        <v>3</v>
      </c>
      <c r="N3628" s="13">
        <v>0</v>
      </c>
    </row>
    <row r="3629" spans="4:14" x14ac:dyDescent="0.2">
      <c r="D3629" s="104"/>
      <c r="E3629" s="5" t="s">
        <v>42</v>
      </c>
      <c r="F3629" s="6"/>
      <c r="G3629" s="7">
        <v>242</v>
      </c>
      <c r="H3629" s="8">
        <v>190</v>
      </c>
      <c r="I3629" s="1">
        <v>13</v>
      </c>
      <c r="J3629" s="1">
        <v>36</v>
      </c>
      <c r="K3629" s="1">
        <v>1</v>
      </c>
      <c r="L3629" s="1">
        <v>0</v>
      </c>
      <c r="M3629" s="1">
        <v>2</v>
      </c>
      <c r="N3629" s="13">
        <v>0</v>
      </c>
    </row>
    <row r="3630" spans="4:14" x14ac:dyDescent="0.2">
      <c r="D3630" s="104"/>
      <c r="E3630" s="5" t="s">
        <v>43</v>
      </c>
      <c r="F3630" s="6"/>
      <c r="G3630" s="7">
        <v>263</v>
      </c>
      <c r="H3630" s="8">
        <v>219</v>
      </c>
      <c r="I3630" s="1">
        <v>21</v>
      </c>
      <c r="J3630" s="1">
        <v>21</v>
      </c>
      <c r="K3630" s="1">
        <v>0</v>
      </c>
      <c r="L3630" s="1">
        <v>1</v>
      </c>
      <c r="M3630" s="1">
        <v>0</v>
      </c>
      <c r="N3630" s="13">
        <v>1</v>
      </c>
    </row>
    <row r="3631" spans="4:14" x14ac:dyDescent="0.2">
      <c r="D3631" s="104"/>
      <c r="E3631" s="5" t="s">
        <v>44</v>
      </c>
      <c r="F3631" s="6"/>
      <c r="G3631" s="7">
        <v>364</v>
      </c>
      <c r="H3631" s="8">
        <v>311</v>
      </c>
      <c r="I3631" s="1">
        <v>18</v>
      </c>
      <c r="J3631" s="1">
        <v>34</v>
      </c>
      <c r="K3631" s="1">
        <v>0</v>
      </c>
      <c r="L3631" s="1">
        <v>1</v>
      </c>
      <c r="M3631" s="1">
        <v>0</v>
      </c>
      <c r="N3631" s="13">
        <v>0</v>
      </c>
    </row>
    <row r="3632" spans="4:14" x14ac:dyDescent="0.2">
      <c r="D3632" s="104"/>
      <c r="E3632" s="5" t="s">
        <v>45</v>
      </c>
      <c r="F3632" s="6"/>
      <c r="G3632" s="7">
        <v>324</v>
      </c>
      <c r="H3632" s="8">
        <v>272</v>
      </c>
      <c r="I3632" s="1">
        <v>21</v>
      </c>
      <c r="J3632" s="1">
        <v>30</v>
      </c>
      <c r="K3632" s="1">
        <v>0</v>
      </c>
      <c r="L3632" s="1">
        <v>1</v>
      </c>
      <c r="M3632" s="1">
        <v>0</v>
      </c>
      <c r="N3632" s="13">
        <v>0</v>
      </c>
    </row>
    <row r="3633" spans="2:19" x14ac:dyDescent="0.2">
      <c r="D3633" s="104"/>
      <c r="E3633" s="5" t="s">
        <v>46</v>
      </c>
      <c r="F3633" s="6"/>
      <c r="G3633" s="7">
        <v>192</v>
      </c>
      <c r="H3633" s="8">
        <v>156</v>
      </c>
      <c r="I3633" s="1">
        <v>10</v>
      </c>
      <c r="J3633" s="1">
        <v>24</v>
      </c>
      <c r="K3633" s="1">
        <v>0</v>
      </c>
      <c r="L3633" s="1">
        <v>1</v>
      </c>
      <c r="M3633" s="1">
        <v>0</v>
      </c>
      <c r="N3633" s="13">
        <v>1</v>
      </c>
    </row>
    <row r="3634" spans="2:19" x14ac:dyDescent="0.2">
      <c r="D3634" s="104"/>
      <c r="E3634" s="5" t="s">
        <v>47</v>
      </c>
      <c r="F3634" s="6"/>
      <c r="G3634" s="7">
        <v>288</v>
      </c>
      <c r="H3634" s="8">
        <v>244</v>
      </c>
      <c r="I3634" s="1">
        <v>14</v>
      </c>
      <c r="J3634" s="1">
        <v>28</v>
      </c>
      <c r="K3634" s="1">
        <v>0</v>
      </c>
      <c r="L3634" s="1">
        <v>0</v>
      </c>
      <c r="M3634" s="1">
        <v>2</v>
      </c>
      <c r="N3634" s="13">
        <v>0</v>
      </c>
    </row>
    <row r="3635" spans="2:19" x14ac:dyDescent="0.2">
      <c r="D3635" s="104"/>
      <c r="E3635" s="5" t="s">
        <v>48</v>
      </c>
      <c r="F3635" s="6"/>
      <c r="G3635" s="7">
        <v>114</v>
      </c>
      <c r="H3635" s="8">
        <v>104</v>
      </c>
      <c r="I3635" s="1">
        <v>1</v>
      </c>
      <c r="J3635" s="1">
        <v>8</v>
      </c>
      <c r="K3635" s="1">
        <v>0</v>
      </c>
      <c r="L3635" s="1">
        <v>0</v>
      </c>
      <c r="M3635" s="1">
        <v>1</v>
      </c>
      <c r="N3635" s="13">
        <v>0</v>
      </c>
    </row>
    <row r="3636" spans="2:19" x14ac:dyDescent="0.2">
      <c r="D3636" s="105"/>
      <c r="E3636" s="55" t="s">
        <v>49</v>
      </c>
      <c r="F3636" s="58"/>
      <c r="G3636" s="53">
        <v>30</v>
      </c>
      <c r="H3636" s="66">
        <v>29</v>
      </c>
      <c r="I3636" s="26">
        <v>0</v>
      </c>
      <c r="J3636" s="26">
        <v>1</v>
      </c>
      <c r="K3636" s="26">
        <v>0</v>
      </c>
      <c r="L3636" s="26">
        <v>0</v>
      </c>
      <c r="M3636" s="26">
        <v>0</v>
      </c>
      <c r="N3636" s="70">
        <v>0</v>
      </c>
    </row>
    <row r="3638" spans="2:19" x14ac:dyDescent="0.2">
      <c r="B3638" s="47" t="str">
        <f xml:space="preserve"> HYPERLINK("#'目次'!B86", "[80]")</f>
        <v>[80]</v>
      </c>
      <c r="C3638" s="31" t="s">
        <v>792</v>
      </c>
    </row>
    <row r="3641" spans="2:19" x14ac:dyDescent="0.2">
      <c r="C3641" s="31" t="s">
        <v>13</v>
      </c>
    </row>
    <row r="3642" spans="2:19" ht="24" x14ac:dyDescent="0.2">
      <c r="D3642" s="99"/>
      <c r="E3642" s="100"/>
      <c r="F3642" s="100"/>
      <c r="G3642" s="41" t="s">
        <v>14</v>
      </c>
      <c r="H3642" s="42" t="s">
        <v>793</v>
      </c>
      <c r="I3642" s="16" t="s">
        <v>794</v>
      </c>
      <c r="J3642" s="16" t="s">
        <v>795</v>
      </c>
      <c r="K3642" s="16" t="s">
        <v>796</v>
      </c>
      <c r="L3642" s="16" t="s">
        <v>797</v>
      </c>
      <c r="M3642" s="16" t="s">
        <v>798</v>
      </c>
      <c r="N3642" s="16" t="s">
        <v>799</v>
      </c>
      <c r="O3642" s="16" t="s">
        <v>800</v>
      </c>
      <c r="P3642" s="16" t="s">
        <v>801</v>
      </c>
      <c r="Q3642" s="16" t="s">
        <v>24</v>
      </c>
      <c r="R3642" s="16" t="s">
        <v>67</v>
      </c>
      <c r="S3642" s="46" t="s">
        <v>68</v>
      </c>
    </row>
    <row r="3643" spans="2:19" x14ac:dyDescent="0.2">
      <c r="D3643" s="101"/>
      <c r="E3643" s="102"/>
      <c r="F3643" s="102"/>
      <c r="G3643" s="44"/>
      <c r="H3643" s="82" t="s">
        <v>802</v>
      </c>
      <c r="I3643" s="50" t="s">
        <v>803</v>
      </c>
      <c r="J3643" s="50" t="s">
        <v>804</v>
      </c>
      <c r="K3643" s="50" t="s">
        <v>805</v>
      </c>
      <c r="L3643" s="50" t="s">
        <v>69</v>
      </c>
      <c r="M3643" s="50" t="s">
        <v>806</v>
      </c>
      <c r="N3643" s="50" t="s">
        <v>807</v>
      </c>
      <c r="O3643" s="50" t="s">
        <v>808</v>
      </c>
      <c r="P3643" s="50" t="s">
        <v>809</v>
      </c>
      <c r="Q3643" s="17"/>
      <c r="R3643" s="17"/>
      <c r="S3643" s="43"/>
    </row>
    <row r="3644" spans="2:19" x14ac:dyDescent="0.2">
      <c r="D3644" s="52"/>
      <c r="E3644" s="59" t="s">
        <v>14</v>
      </c>
      <c r="F3644" s="54"/>
      <c r="G3644" s="45">
        <v>7000</v>
      </c>
      <c r="H3644" s="20">
        <v>779</v>
      </c>
      <c r="I3644" s="20">
        <v>2019</v>
      </c>
      <c r="J3644" s="20">
        <v>1566</v>
      </c>
      <c r="K3644" s="20">
        <v>1615</v>
      </c>
      <c r="L3644" s="20">
        <v>702</v>
      </c>
      <c r="M3644" s="20">
        <v>210</v>
      </c>
      <c r="N3644" s="20">
        <v>59</v>
      </c>
      <c r="O3644" s="20">
        <v>20</v>
      </c>
      <c r="P3644" s="20">
        <v>8</v>
      </c>
      <c r="Q3644" s="20">
        <v>22</v>
      </c>
      <c r="R3644" s="25">
        <v>3.065348237317</v>
      </c>
      <c r="S3644" s="63">
        <v>1.3727792824809999</v>
      </c>
    </row>
    <row r="3645" spans="2:19" x14ac:dyDescent="0.2">
      <c r="D3645" s="103" t="s">
        <v>25</v>
      </c>
      <c r="E3645" s="24" t="s">
        <v>26</v>
      </c>
      <c r="F3645" s="22"/>
      <c r="G3645" s="23">
        <v>1780</v>
      </c>
      <c r="H3645" s="30">
        <v>144</v>
      </c>
      <c r="I3645" s="4">
        <v>509</v>
      </c>
      <c r="J3645" s="4">
        <v>388</v>
      </c>
      <c r="K3645" s="4">
        <v>433</v>
      </c>
      <c r="L3645" s="4">
        <v>225</v>
      </c>
      <c r="M3645" s="4">
        <v>52</v>
      </c>
      <c r="N3645" s="4">
        <v>14</v>
      </c>
      <c r="O3645" s="4">
        <v>8</v>
      </c>
      <c r="P3645" s="4">
        <v>3</v>
      </c>
      <c r="Q3645" s="4">
        <v>4</v>
      </c>
      <c r="R3645" s="19">
        <v>3.20045045045</v>
      </c>
      <c r="S3645" s="51">
        <v>1.3727232665269999</v>
      </c>
    </row>
    <row r="3646" spans="2:19" x14ac:dyDescent="0.2">
      <c r="D3646" s="104"/>
      <c r="E3646" s="5" t="s">
        <v>27</v>
      </c>
      <c r="F3646" s="6"/>
      <c r="G3646" s="7">
        <v>1328</v>
      </c>
      <c r="H3646" s="8">
        <v>225</v>
      </c>
      <c r="I3646" s="1">
        <v>464</v>
      </c>
      <c r="J3646" s="1">
        <v>260</v>
      </c>
      <c r="K3646" s="1">
        <v>233</v>
      </c>
      <c r="L3646" s="1">
        <v>93</v>
      </c>
      <c r="M3646" s="1">
        <v>34</v>
      </c>
      <c r="N3646" s="1">
        <v>9</v>
      </c>
      <c r="O3646" s="1">
        <v>4</v>
      </c>
      <c r="P3646" s="1">
        <v>3</v>
      </c>
      <c r="Q3646" s="1">
        <v>3</v>
      </c>
      <c r="R3646" s="14">
        <v>2.7592452830190002</v>
      </c>
      <c r="S3646" s="29">
        <v>1.387327890473</v>
      </c>
    </row>
    <row r="3647" spans="2:19" x14ac:dyDescent="0.2">
      <c r="D3647" s="104"/>
      <c r="E3647" s="5" t="s">
        <v>28</v>
      </c>
      <c r="F3647" s="6"/>
      <c r="G3647" s="7">
        <v>1075</v>
      </c>
      <c r="H3647" s="8">
        <v>154</v>
      </c>
      <c r="I3647" s="1">
        <v>372</v>
      </c>
      <c r="J3647" s="1">
        <v>241</v>
      </c>
      <c r="K3647" s="1">
        <v>181</v>
      </c>
      <c r="L3647" s="1">
        <v>81</v>
      </c>
      <c r="M3647" s="1">
        <v>30</v>
      </c>
      <c r="N3647" s="1">
        <v>14</v>
      </c>
      <c r="O3647" s="1">
        <v>0</v>
      </c>
      <c r="P3647" s="1">
        <v>1</v>
      </c>
      <c r="Q3647" s="1">
        <v>1</v>
      </c>
      <c r="R3647" s="14">
        <v>2.8277467411549999</v>
      </c>
      <c r="S3647" s="29">
        <v>1.361595195996</v>
      </c>
    </row>
    <row r="3648" spans="2:19" x14ac:dyDescent="0.2">
      <c r="D3648" s="104"/>
      <c r="E3648" s="5" t="s">
        <v>29</v>
      </c>
      <c r="F3648" s="6"/>
      <c r="G3648" s="7">
        <v>733</v>
      </c>
      <c r="H3648" s="8">
        <v>84</v>
      </c>
      <c r="I3648" s="1">
        <v>178</v>
      </c>
      <c r="J3648" s="1">
        <v>207</v>
      </c>
      <c r="K3648" s="1">
        <v>165</v>
      </c>
      <c r="L3648" s="1">
        <v>67</v>
      </c>
      <c r="M3648" s="1">
        <v>25</v>
      </c>
      <c r="N3648" s="1">
        <v>4</v>
      </c>
      <c r="O3648" s="1">
        <v>2</v>
      </c>
      <c r="P3648" s="1">
        <v>0</v>
      </c>
      <c r="Q3648" s="1">
        <v>1</v>
      </c>
      <c r="R3648" s="14">
        <v>3.0737704918030002</v>
      </c>
      <c r="S3648" s="29">
        <v>1.323400361052</v>
      </c>
    </row>
    <row r="3649" spans="4:19" x14ac:dyDescent="0.2">
      <c r="D3649" s="104"/>
      <c r="E3649" s="5" t="s">
        <v>30</v>
      </c>
      <c r="F3649" s="6"/>
      <c r="G3649" s="7">
        <v>619</v>
      </c>
      <c r="H3649" s="8">
        <v>57</v>
      </c>
      <c r="I3649" s="1">
        <v>140</v>
      </c>
      <c r="J3649" s="1">
        <v>155</v>
      </c>
      <c r="K3649" s="1">
        <v>169</v>
      </c>
      <c r="L3649" s="1">
        <v>65</v>
      </c>
      <c r="M3649" s="1">
        <v>23</v>
      </c>
      <c r="N3649" s="1">
        <v>6</v>
      </c>
      <c r="O3649" s="1">
        <v>3</v>
      </c>
      <c r="P3649" s="1">
        <v>1</v>
      </c>
      <c r="Q3649" s="1">
        <v>0</v>
      </c>
      <c r="R3649" s="14">
        <v>3.2568659127630002</v>
      </c>
      <c r="S3649" s="29">
        <v>1.374918602303</v>
      </c>
    </row>
    <row r="3650" spans="4:19" x14ac:dyDescent="0.2">
      <c r="D3650" s="104"/>
      <c r="E3650" s="5" t="s">
        <v>31</v>
      </c>
      <c r="F3650" s="6"/>
      <c r="G3650" s="7">
        <v>559</v>
      </c>
      <c r="H3650" s="8">
        <v>32</v>
      </c>
      <c r="I3650" s="1">
        <v>91</v>
      </c>
      <c r="J3650" s="1">
        <v>121</v>
      </c>
      <c r="K3650" s="1">
        <v>202</v>
      </c>
      <c r="L3650" s="1">
        <v>85</v>
      </c>
      <c r="M3650" s="1">
        <v>22</v>
      </c>
      <c r="N3650" s="1">
        <v>4</v>
      </c>
      <c r="O3650" s="1">
        <v>1</v>
      </c>
      <c r="P3650" s="1">
        <v>0</v>
      </c>
      <c r="Q3650" s="1">
        <v>1</v>
      </c>
      <c r="R3650" s="14">
        <v>3.544802867384</v>
      </c>
      <c r="S3650" s="29">
        <v>1.2575078673340001</v>
      </c>
    </row>
    <row r="3651" spans="4:19" x14ac:dyDescent="0.2">
      <c r="D3651" s="104"/>
      <c r="E3651" s="5" t="s">
        <v>32</v>
      </c>
      <c r="F3651" s="6"/>
      <c r="G3651" s="7">
        <v>284</v>
      </c>
      <c r="H3651" s="8">
        <v>21</v>
      </c>
      <c r="I3651" s="1">
        <v>54</v>
      </c>
      <c r="J3651" s="1">
        <v>60</v>
      </c>
      <c r="K3651" s="1">
        <v>96</v>
      </c>
      <c r="L3651" s="1">
        <v>43</v>
      </c>
      <c r="M3651" s="1">
        <v>7</v>
      </c>
      <c r="N3651" s="1">
        <v>1</v>
      </c>
      <c r="O3651" s="1">
        <v>0</v>
      </c>
      <c r="P3651" s="1">
        <v>0</v>
      </c>
      <c r="Q3651" s="1">
        <v>2</v>
      </c>
      <c r="R3651" s="14">
        <v>3.393617021277</v>
      </c>
      <c r="S3651" s="29">
        <v>1.2509691429409999</v>
      </c>
    </row>
    <row r="3652" spans="4:19" x14ac:dyDescent="0.2">
      <c r="D3652" s="104"/>
      <c r="E3652" s="5" t="s">
        <v>33</v>
      </c>
      <c r="F3652" s="6"/>
      <c r="G3652" s="7">
        <v>104</v>
      </c>
      <c r="H3652" s="8">
        <v>8</v>
      </c>
      <c r="I3652" s="1">
        <v>21</v>
      </c>
      <c r="J3652" s="1">
        <v>30</v>
      </c>
      <c r="K3652" s="1">
        <v>30</v>
      </c>
      <c r="L3652" s="1">
        <v>12</v>
      </c>
      <c r="M3652" s="1">
        <v>1</v>
      </c>
      <c r="N3652" s="1">
        <v>2</v>
      </c>
      <c r="O3652" s="1">
        <v>0</v>
      </c>
      <c r="P3652" s="1">
        <v>0</v>
      </c>
      <c r="Q3652" s="1">
        <v>0</v>
      </c>
      <c r="R3652" s="14">
        <v>3.2692307692310001</v>
      </c>
      <c r="S3652" s="29">
        <v>1.2575217480209999</v>
      </c>
    </row>
    <row r="3653" spans="4:19" x14ac:dyDescent="0.2">
      <c r="D3653" s="103" t="s">
        <v>34</v>
      </c>
      <c r="E3653" s="24" t="s">
        <v>35</v>
      </c>
      <c r="F3653" s="22"/>
      <c r="G3653" s="23">
        <v>206</v>
      </c>
      <c r="H3653" s="30">
        <v>25</v>
      </c>
      <c r="I3653" s="4">
        <v>13</v>
      </c>
      <c r="J3653" s="4">
        <v>44</v>
      </c>
      <c r="K3653" s="4">
        <v>70</v>
      </c>
      <c r="L3653" s="4">
        <v>41</v>
      </c>
      <c r="M3653" s="4">
        <v>9</v>
      </c>
      <c r="N3653" s="4">
        <v>2</v>
      </c>
      <c r="O3653" s="4">
        <v>1</v>
      </c>
      <c r="P3653" s="4">
        <v>0</v>
      </c>
      <c r="Q3653" s="4">
        <v>1</v>
      </c>
      <c r="R3653" s="19">
        <v>3.6292682926830002</v>
      </c>
      <c r="S3653" s="51">
        <v>1.4035223811399999</v>
      </c>
    </row>
    <row r="3654" spans="4:19" x14ac:dyDescent="0.2">
      <c r="D3654" s="104"/>
      <c r="E3654" s="5" t="s">
        <v>36</v>
      </c>
      <c r="F3654" s="6"/>
      <c r="G3654" s="7">
        <v>218</v>
      </c>
      <c r="H3654" s="8">
        <v>35</v>
      </c>
      <c r="I3654" s="1">
        <v>28</v>
      </c>
      <c r="J3654" s="1">
        <v>63</v>
      </c>
      <c r="K3654" s="1">
        <v>54</v>
      </c>
      <c r="L3654" s="1">
        <v>24</v>
      </c>
      <c r="M3654" s="1">
        <v>11</v>
      </c>
      <c r="N3654" s="1">
        <v>2</v>
      </c>
      <c r="O3654" s="1">
        <v>1</v>
      </c>
      <c r="P3654" s="1">
        <v>0</v>
      </c>
      <c r="Q3654" s="1">
        <v>0</v>
      </c>
      <c r="R3654" s="14">
        <v>3.2293577981650001</v>
      </c>
      <c r="S3654" s="29">
        <v>1.4566080210629999</v>
      </c>
    </row>
    <row r="3655" spans="4:19" x14ac:dyDescent="0.2">
      <c r="D3655" s="104"/>
      <c r="E3655" s="5" t="s">
        <v>37</v>
      </c>
      <c r="F3655" s="6"/>
      <c r="G3655" s="7">
        <v>218</v>
      </c>
      <c r="H3655" s="8">
        <v>28</v>
      </c>
      <c r="I3655" s="1">
        <v>34</v>
      </c>
      <c r="J3655" s="1">
        <v>59</v>
      </c>
      <c r="K3655" s="1">
        <v>68</v>
      </c>
      <c r="L3655" s="1">
        <v>22</v>
      </c>
      <c r="M3655" s="1">
        <v>2</v>
      </c>
      <c r="N3655" s="1">
        <v>3</v>
      </c>
      <c r="O3655" s="1">
        <v>2</v>
      </c>
      <c r="P3655" s="1">
        <v>0</v>
      </c>
      <c r="Q3655" s="1">
        <v>0</v>
      </c>
      <c r="R3655" s="14">
        <v>3.2293577981650001</v>
      </c>
      <c r="S3655" s="29">
        <v>1.365586391658</v>
      </c>
    </row>
    <row r="3656" spans="4:19" x14ac:dyDescent="0.2">
      <c r="D3656" s="104"/>
      <c r="E3656" s="5" t="s">
        <v>38</v>
      </c>
      <c r="F3656" s="6"/>
      <c r="G3656" s="7">
        <v>313</v>
      </c>
      <c r="H3656" s="8">
        <v>27</v>
      </c>
      <c r="I3656" s="1">
        <v>36</v>
      </c>
      <c r="J3656" s="1">
        <v>74</v>
      </c>
      <c r="K3656" s="1">
        <v>107</v>
      </c>
      <c r="L3656" s="1">
        <v>47</v>
      </c>
      <c r="M3656" s="1">
        <v>17</v>
      </c>
      <c r="N3656" s="1">
        <v>2</v>
      </c>
      <c r="O3656" s="1">
        <v>0</v>
      </c>
      <c r="P3656" s="1">
        <v>2</v>
      </c>
      <c r="Q3656" s="1">
        <v>1</v>
      </c>
      <c r="R3656" s="14">
        <v>3.583333333333</v>
      </c>
      <c r="S3656" s="29">
        <v>1.3749514365940001</v>
      </c>
    </row>
    <row r="3657" spans="4:19" x14ac:dyDescent="0.2">
      <c r="D3657" s="104"/>
      <c r="E3657" s="5" t="s">
        <v>39</v>
      </c>
      <c r="F3657" s="6"/>
      <c r="G3657" s="7">
        <v>306</v>
      </c>
      <c r="H3657" s="8">
        <v>23</v>
      </c>
      <c r="I3657" s="1">
        <v>30</v>
      </c>
      <c r="J3657" s="1">
        <v>65</v>
      </c>
      <c r="K3657" s="1">
        <v>111</v>
      </c>
      <c r="L3657" s="1">
        <v>54</v>
      </c>
      <c r="M3657" s="1">
        <v>12</v>
      </c>
      <c r="N3657" s="1">
        <v>9</v>
      </c>
      <c r="O3657" s="1">
        <v>0</v>
      </c>
      <c r="P3657" s="1">
        <v>1</v>
      </c>
      <c r="Q3657" s="1">
        <v>1</v>
      </c>
      <c r="R3657" s="14">
        <v>3.7245901639340002</v>
      </c>
      <c r="S3657" s="29">
        <v>1.3752681691049999</v>
      </c>
    </row>
    <row r="3658" spans="4:19" x14ac:dyDescent="0.2">
      <c r="D3658" s="104"/>
      <c r="E3658" s="5" t="s">
        <v>40</v>
      </c>
      <c r="F3658" s="6"/>
      <c r="G3658" s="7">
        <v>323</v>
      </c>
      <c r="H3658" s="8">
        <v>21</v>
      </c>
      <c r="I3658" s="1">
        <v>32</v>
      </c>
      <c r="J3658" s="1">
        <v>69</v>
      </c>
      <c r="K3658" s="1">
        <v>124</v>
      </c>
      <c r="L3658" s="1">
        <v>59</v>
      </c>
      <c r="M3658" s="1">
        <v>15</v>
      </c>
      <c r="N3658" s="1">
        <v>2</v>
      </c>
      <c r="O3658" s="1">
        <v>0</v>
      </c>
      <c r="P3658" s="1">
        <v>0</v>
      </c>
      <c r="Q3658" s="1">
        <v>1</v>
      </c>
      <c r="R3658" s="14">
        <v>3.686335403727</v>
      </c>
      <c r="S3658" s="29">
        <v>1.2352482032080001</v>
      </c>
    </row>
    <row r="3659" spans="4:19" x14ac:dyDescent="0.2">
      <c r="D3659" s="104"/>
      <c r="E3659" s="5" t="s">
        <v>41</v>
      </c>
      <c r="F3659" s="6"/>
      <c r="G3659" s="7">
        <v>260</v>
      </c>
      <c r="H3659" s="8">
        <v>25</v>
      </c>
      <c r="I3659" s="1">
        <v>42</v>
      </c>
      <c r="J3659" s="1">
        <v>71</v>
      </c>
      <c r="K3659" s="1">
        <v>84</v>
      </c>
      <c r="L3659" s="1">
        <v>28</v>
      </c>
      <c r="M3659" s="1">
        <v>9</v>
      </c>
      <c r="N3659" s="1">
        <v>1</v>
      </c>
      <c r="O3659" s="1">
        <v>0</v>
      </c>
      <c r="P3659" s="1">
        <v>0</v>
      </c>
      <c r="Q3659" s="1">
        <v>0</v>
      </c>
      <c r="R3659" s="14">
        <v>3.303846153846</v>
      </c>
      <c r="S3659" s="29">
        <v>1.2572805724539999</v>
      </c>
    </row>
    <row r="3660" spans="4:19" x14ac:dyDescent="0.2">
      <c r="D3660" s="104"/>
      <c r="E3660" s="5" t="s">
        <v>42</v>
      </c>
      <c r="F3660" s="6"/>
      <c r="G3660" s="7">
        <v>258</v>
      </c>
      <c r="H3660" s="8">
        <v>25</v>
      </c>
      <c r="I3660" s="1">
        <v>69</v>
      </c>
      <c r="J3660" s="1">
        <v>77</v>
      </c>
      <c r="K3660" s="1">
        <v>59</v>
      </c>
      <c r="L3660" s="1">
        <v>22</v>
      </c>
      <c r="M3660" s="1">
        <v>5</v>
      </c>
      <c r="N3660" s="1">
        <v>0</v>
      </c>
      <c r="O3660" s="1">
        <v>0</v>
      </c>
      <c r="P3660" s="1">
        <v>1</v>
      </c>
      <c r="Q3660" s="1">
        <v>0</v>
      </c>
      <c r="R3660" s="14">
        <v>3.0193798449610001</v>
      </c>
      <c r="S3660" s="29">
        <v>1.240316133706</v>
      </c>
    </row>
    <row r="3661" spans="4:19" x14ac:dyDescent="0.2">
      <c r="D3661" s="104"/>
      <c r="E3661" s="5" t="s">
        <v>43</v>
      </c>
      <c r="F3661" s="6"/>
      <c r="G3661" s="7">
        <v>258</v>
      </c>
      <c r="H3661" s="8">
        <v>30</v>
      </c>
      <c r="I3661" s="1">
        <v>98</v>
      </c>
      <c r="J3661" s="1">
        <v>80</v>
      </c>
      <c r="K3661" s="1">
        <v>23</v>
      </c>
      <c r="L3661" s="1">
        <v>18</v>
      </c>
      <c r="M3661" s="1">
        <v>5</v>
      </c>
      <c r="N3661" s="1">
        <v>1</v>
      </c>
      <c r="O3661" s="1">
        <v>1</v>
      </c>
      <c r="P3661" s="1">
        <v>0</v>
      </c>
      <c r="Q3661" s="1">
        <v>2</v>
      </c>
      <c r="R3661" s="14">
        <v>2.70703125</v>
      </c>
      <c r="S3661" s="29">
        <v>1.2135744977230001</v>
      </c>
    </row>
    <row r="3662" spans="4:19" x14ac:dyDescent="0.2">
      <c r="D3662" s="104"/>
      <c r="E3662" s="5" t="s">
        <v>44</v>
      </c>
      <c r="F3662" s="6"/>
      <c r="G3662" s="7">
        <v>336</v>
      </c>
      <c r="H3662" s="8">
        <v>27</v>
      </c>
      <c r="I3662" s="1">
        <v>177</v>
      </c>
      <c r="J3662" s="1">
        <v>83</v>
      </c>
      <c r="K3662" s="1">
        <v>25</v>
      </c>
      <c r="L3662" s="1">
        <v>13</v>
      </c>
      <c r="M3662" s="1">
        <v>7</v>
      </c>
      <c r="N3662" s="1">
        <v>2</v>
      </c>
      <c r="O3662" s="1">
        <v>1</v>
      </c>
      <c r="P3662" s="1">
        <v>0</v>
      </c>
      <c r="Q3662" s="1">
        <v>1</v>
      </c>
      <c r="R3662" s="14">
        <v>2.5641791044779998</v>
      </c>
      <c r="S3662" s="29">
        <v>1.1175267858869999</v>
      </c>
    </row>
    <row r="3663" spans="4:19" x14ac:dyDescent="0.2">
      <c r="D3663" s="104"/>
      <c r="E3663" s="5" t="s">
        <v>45</v>
      </c>
      <c r="F3663" s="6"/>
      <c r="G3663" s="7">
        <v>259</v>
      </c>
      <c r="H3663" s="8">
        <v>21</v>
      </c>
      <c r="I3663" s="1">
        <v>152</v>
      </c>
      <c r="J3663" s="1">
        <v>50</v>
      </c>
      <c r="K3663" s="1">
        <v>17</v>
      </c>
      <c r="L3663" s="1">
        <v>10</v>
      </c>
      <c r="M3663" s="1">
        <v>5</v>
      </c>
      <c r="N3663" s="1">
        <v>3</v>
      </c>
      <c r="O3663" s="1">
        <v>0</v>
      </c>
      <c r="P3663" s="1">
        <v>0</v>
      </c>
      <c r="Q3663" s="1">
        <v>1</v>
      </c>
      <c r="R3663" s="14">
        <v>2.4961240310080002</v>
      </c>
      <c r="S3663" s="29">
        <v>1.1145550856190001</v>
      </c>
    </row>
    <row r="3664" spans="4:19" x14ac:dyDescent="0.2">
      <c r="D3664" s="104"/>
      <c r="E3664" s="5" t="s">
        <v>46</v>
      </c>
      <c r="F3664" s="6"/>
      <c r="G3664" s="7">
        <v>171</v>
      </c>
      <c r="H3664" s="8">
        <v>19</v>
      </c>
      <c r="I3664" s="1">
        <v>109</v>
      </c>
      <c r="J3664" s="1">
        <v>26</v>
      </c>
      <c r="K3664" s="1">
        <v>9</v>
      </c>
      <c r="L3664" s="1">
        <v>4</v>
      </c>
      <c r="M3664" s="1">
        <v>3</v>
      </c>
      <c r="N3664" s="1">
        <v>0</v>
      </c>
      <c r="O3664" s="1">
        <v>0</v>
      </c>
      <c r="P3664" s="1">
        <v>0</v>
      </c>
      <c r="Q3664" s="1">
        <v>1</v>
      </c>
      <c r="R3664" s="14">
        <v>2.288235294118</v>
      </c>
      <c r="S3664" s="29">
        <v>0.94207677527800004</v>
      </c>
    </row>
    <row r="3665" spans="4:19" x14ac:dyDescent="0.2">
      <c r="D3665" s="104"/>
      <c r="E3665" s="5" t="s">
        <v>47</v>
      </c>
      <c r="F3665" s="6"/>
      <c r="G3665" s="7">
        <v>158</v>
      </c>
      <c r="H3665" s="8">
        <v>20</v>
      </c>
      <c r="I3665" s="1">
        <v>94</v>
      </c>
      <c r="J3665" s="1">
        <v>23</v>
      </c>
      <c r="K3665" s="1">
        <v>12</v>
      </c>
      <c r="L3665" s="1">
        <v>4</v>
      </c>
      <c r="M3665" s="1">
        <v>3</v>
      </c>
      <c r="N3665" s="1">
        <v>1</v>
      </c>
      <c r="O3665" s="1">
        <v>0</v>
      </c>
      <c r="P3665" s="1">
        <v>0</v>
      </c>
      <c r="Q3665" s="1">
        <v>1</v>
      </c>
      <c r="R3665" s="14">
        <v>2.356687898089</v>
      </c>
      <c r="S3665" s="29">
        <v>1.0708216908879999</v>
      </c>
    </row>
    <row r="3666" spans="4:19" x14ac:dyDescent="0.2">
      <c r="D3666" s="104"/>
      <c r="E3666" s="5" t="s">
        <v>48</v>
      </c>
      <c r="F3666" s="6"/>
      <c r="G3666" s="7">
        <v>62</v>
      </c>
      <c r="H3666" s="8">
        <v>9</v>
      </c>
      <c r="I3666" s="1">
        <v>29</v>
      </c>
      <c r="J3666" s="1">
        <v>13</v>
      </c>
      <c r="K3666" s="1">
        <v>5</v>
      </c>
      <c r="L3666" s="1">
        <v>5</v>
      </c>
      <c r="M3666" s="1">
        <v>0</v>
      </c>
      <c r="N3666" s="1">
        <v>0</v>
      </c>
      <c r="O3666" s="1">
        <v>1</v>
      </c>
      <c r="P3666" s="1">
        <v>0</v>
      </c>
      <c r="Q3666" s="1">
        <v>0</v>
      </c>
      <c r="R3666" s="14">
        <v>2.564516129032</v>
      </c>
      <c r="S3666" s="29">
        <v>1.290423383159</v>
      </c>
    </row>
    <row r="3667" spans="4:19" x14ac:dyDescent="0.2">
      <c r="D3667" s="104"/>
      <c r="E3667" s="5" t="s">
        <v>49</v>
      </c>
      <c r="F3667" s="6"/>
      <c r="G3667" s="7">
        <v>13</v>
      </c>
      <c r="H3667" s="8">
        <v>7</v>
      </c>
      <c r="I3667" s="1">
        <v>4</v>
      </c>
      <c r="J3667" s="1">
        <v>0</v>
      </c>
      <c r="K3667" s="1">
        <v>1</v>
      </c>
      <c r="L3667" s="1">
        <v>1</v>
      </c>
      <c r="M3667" s="1">
        <v>0</v>
      </c>
      <c r="N3667" s="1">
        <v>0</v>
      </c>
      <c r="O3667" s="1">
        <v>0</v>
      </c>
      <c r="P3667" s="1">
        <v>0</v>
      </c>
      <c r="Q3667" s="1">
        <v>0</v>
      </c>
      <c r="R3667" s="14">
        <v>1.8461538461539999</v>
      </c>
      <c r="S3667" s="29">
        <v>1.2307692307689999</v>
      </c>
    </row>
    <row r="3668" spans="4:19" x14ac:dyDescent="0.2">
      <c r="D3668" s="103" t="s">
        <v>50</v>
      </c>
      <c r="E3668" s="24" t="s">
        <v>35</v>
      </c>
      <c r="F3668" s="22"/>
      <c r="G3668" s="23">
        <v>174</v>
      </c>
      <c r="H3668" s="30">
        <v>16</v>
      </c>
      <c r="I3668" s="4">
        <v>10</v>
      </c>
      <c r="J3668" s="4">
        <v>44</v>
      </c>
      <c r="K3668" s="4">
        <v>57</v>
      </c>
      <c r="L3668" s="4">
        <v>29</v>
      </c>
      <c r="M3668" s="4">
        <v>8</v>
      </c>
      <c r="N3668" s="4">
        <v>6</v>
      </c>
      <c r="O3668" s="4">
        <v>2</v>
      </c>
      <c r="P3668" s="4">
        <v>0</v>
      </c>
      <c r="Q3668" s="4">
        <v>2</v>
      </c>
      <c r="R3668" s="19">
        <v>3.761627906977</v>
      </c>
      <c r="S3668" s="51">
        <v>1.457192953389</v>
      </c>
    </row>
    <row r="3669" spans="4:19" x14ac:dyDescent="0.2">
      <c r="D3669" s="104"/>
      <c r="E3669" s="5" t="s">
        <v>36</v>
      </c>
      <c r="F3669" s="6"/>
      <c r="G3669" s="7">
        <v>233</v>
      </c>
      <c r="H3669" s="8">
        <v>12</v>
      </c>
      <c r="I3669" s="1">
        <v>35</v>
      </c>
      <c r="J3669" s="1">
        <v>68</v>
      </c>
      <c r="K3669" s="1">
        <v>81</v>
      </c>
      <c r="L3669" s="1">
        <v>27</v>
      </c>
      <c r="M3669" s="1">
        <v>7</v>
      </c>
      <c r="N3669" s="1">
        <v>1</v>
      </c>
      <c r="O3669" s="1">
        <v>1</v>
      </c>
      <c r="P3669" s="1">
        <v>0</v>
      </c>
      <c r="Q3669" s="1">
        <v>1</v>
      </c>
      <c r="R3669" s="14">
        <v>3.4568965517239998</v>
      </c>
      <c r="S3669" s="29">
        <v>1.188248793896</v>
      </c>
    </row>
    <row r="3670" spans="4:19" x14ac:dyDescent="0.2">
      <c r="D3670" s="104"/>
      <c r="E3670" s="5" t="s">
        <v>37</v>
      </c>
      <c r="F3670" s="6"/>
      <c r="G3670" s="7">
        <v>199</v>
      </c>
      <c r="H3670" s="8">
        <v>15</v>
      </c>
      <c r="I3670" s="1">
        <v>19</v>
      </c>
      <c r="J3670" s="1">
        <v>51</v>
      </c>
      <c r="K3670" s="1">
        <v>85</v>
      </c>
      <c r="L3670" s="1">
        <v>22</v>
      </c>
      <c r="M3670" s="1">
        <v>4</v>
      </c>
      <c r="N3670" s="1">
        <v>2</v>
      </c>
      <c r="O3670" s="1">
        <v>1</v>
      </c>
      <c r="P3670" s="1">
        <v>0</v>
      </c>
      <c r="Q3670" s="1">
        <v>0</v>
      </c>
      <c r="R3670" s="14">
        <v>3.5276381909549999</v>
      </c>
      <c r="S3670" s="29">
        <v>1.2063441802220001</v>
      </c>
    </row>
    <row r="3671" spans="4:19" x14ac:dyDescent="0.2">
      <c r="D3671" s="104"/>
      <c r="E3671" s="5" t="s">
        <v>38</v>
      </c>
      <c r="F3671" s="6"/>
      <c r="G3671" s="7">
        <v>319</v>
      </c>
      <c r="H3671" s="8">
        <v>12</v>
      </c>
      <c r="I3671" s="1">
        <v>27</v>
      </c>
      <c r="J3671" s="1">
        <v>72</v>
      </c>
      <c r="K3671" s="1">
        <v>119</v>
      </c>
      <c r="L3671" s="1">
        <v>74</v>
      </c>
      <c r="M3671" s="1">
        <v>9</v>
      </c>
      <c r="N3671" s="1">
        <v>2</v>
      </c>
      <c r="O3671" s="1">
        <v>3</v>
      </c>
      <c r="P3671" s="1">
        <v>0</v>
      </c>
      <c r="Q3671" s="1">
        <v>1</v>
      </c>
      <c r="R3671" s="14">
        <v>3.836477987421</v>
      </c>
      <c r="S3671" s="29">
        <v>1.1968208087500001</v>
      </c>
    </row>
    <row r="3672" spans="4:19" x14ac:dyDescent="0.2">
      <c r="D3672" s="104"/>
      <c r="E3672" s="5" t="s">
        <v>39</v>
      </c>
      <c r="F3672" s="6"/>
      <c r="G3672" s="7">
        <v>269</v>
      </c>
      <c r="H3672" s="8">
        <v>9</v>
      </c>
      <c r="I3672" s="1">
        <v>24</v>
      </c>
      <c r="J3672" s="1">
        <v>47</v>
      </c>
      <c r="K3672" s="1">
        <v>112</v>
      </c>
      <c r="L3672" s="1">
        <v>58</v>
      </c>
      <c r="M3672" s="1">
        <v>12</v>
      </c>
      <c r="N3672" s="1">
        <v>6</v>
      </c>
      <c r="O3672" s="1">
        <v>1</v>
      </c>
      <c r="P3672" s="1">
        <v>0</v>
      </c>
      <c r="Q3672" s="1">
        <v>0</v>
      </c>
      <c r="R3672" s="14">
        <v>3.9330855018589999</v>
      </c>
      <c r="S3672" s="29">
        <v>1.217584205516</v>
      </c>
    </row>
    <row r="3673" spans="4:19" x14ac:dyDescent="0.2">
      <c r="D3673" s="104"/>
      <c r="E3673" s="5" t="s">
        <v>40</v>
      </c>
      <c r="F3673" s="6"/>
      <c r="G3673" s="7">
        <v>348</v>
      </c>
      <c r="H3673" s="8">
        <v>11</v>
      </c>
      <c r="I3673" s="1">
        <v>48</v>
      </c>
      <c r="J3673" s="1">
        <v>75</v>
      </c>
      <c r="K3673" s="1">
        <v>147</v>
      </c>
      <c r="L3673" s="1">
        <v>50</v>
      </c>
      <c r="M3673" s="1">
        <v>12</v>
      </c>
      <c r="N3673" s="1">
        <v>2</v>
      </c>
      <c r="O3673" s="1">
        <v>2</v>
      </c>
      <c r="P3673" s="1">
        <v>1</v>
      </c>
      <c r="Q3673" s="1">
        <v>0</v>
      </c>
      <c r="R3673" s="14">
        <v>3.6810344827589998</v>
      </c>
      <c r="S3673" s="29">
        <v>1.2029595061859999</v>
      </c>
    </row>
    <row r="3674" spans="4:19" x14ac:dyDescent="0.2">
      <c r="D3674" s="104"/>
      <c r="E3674" s="5" t="s">
        <v>41</v>
      </c>
      <c r="F3674" s="6"/>
      <c r="G3674" s="7">
        <v>282</v>
      </c>
      <c r="H3674" s="8">
        <v>16</v>
      </c>
      <c r="I3674" s="1">
        <v>72</v>
      </c>
      <c r="J3674" s="1">
        <v>78</v>
      </c>
      <c r="K3674" s="1">
        <v>76</v>
      </c>
      <c r="L3674" s="1">
        <v>29</v>
      </c>
      <c r="M3674" s="1">
        <v>7</v>
      </c>
      <c r="N3674" s="1">
        <v>1</v>
      </c>
      <c r="O3674" s="1">
        <v>1</v>
      </c>
      <c r="P3674" s="1">
        <v>0</v>
      </c>
      <c r="Q3674" s="1">
        <v>2</v>
      </c>
      <c r="R3674" s="14">
        <v>3.214285714286</v>
      </c>
      <c r="S3674" s="29">
        <v>1.2234944934530001</v>
      </c>
    </row>
    <row r="3675" spans="4:19" x14ac:dyDescent="0.2">
      <c r="D3675" s="104"/>
      <c r="E3675" s="5" t="s">
        <v>42</v>
      </c>
      <c r="F3675" s="6"/>
      <c r="G3675" s="7">
        <v>242</v>
      </c>
      <c r="H3675" s="8">
        <v>22</v>
      </c>
      <c r="I3675" s="1">
        <v>87</v>
      </c>
      <c r="J3675" s="1">
        <v>67</v>
      </c>
      <c r="K3675" s="1">
        <v>42</v>
      </c>
      <c r="L3675" s="1">
        <v>12</v>
      </c>
      <c r="M3675" s="1">
        <v>8</v>
      </c>
      <c r="N3675" s="1">
        <v>3</v>
      </c>
      <c r="O3675" s="1">
        <v>0</v>
      </c>
      <c r="P3675" s="1">
        <v>0</v>
      </c>
      <c r="Q3675" s="1">
        <v>1</v>
      </c>
      <c r="R3675" s="14">
        <v>2.8796680497930001</v>
      </c>
      <c r="S3675" s="29">
        <v>1.258185437526</v>
      </c>
    </row>
    <row r="3676" spans="4:19" x14ac:dyDescent="0.2">
      <c r="D3676" s="104"/>
      <c r="E3676" s="5" t="s">
        <v>43</v>
      </c>
      <c r="F3676" s="6"/>
      <c r="G3676" s="7">
        <v>263</v>
      </c>
      <c r="H3676" s="8">
        <v>14</v>
      </c>
      <c r="I3676" s="1">
        <v>125</v>
      </c>
      <c r="J3676" s="1">
        <v>69</v>
      </c>
      <c r="K3676" s="1">
        <v>34</v>
      </c>
      <c r="L3676" s="1">
        <v>10</v>
      </c>
      <c r="M3676" s="1">
        <v>4</v>
      </c>
      <c r="N3676" s="1">
        <v>1</v>
      </c>
      <c r="O3676" s="1">
        <v>1</v>
      </c>
      <c r="P3676" s="1">
        <v>1</v>
      </c>
      <c r="Q3676" s="1">
        <v>4</v>
      </c>
      <c r="R3676" s="14">
        <v>2.7220077220080001</v>
      </c>
      <c r="S3676" s="29">
        <v>1.1591245464690001</v>
      </c>
    </row>
    <row r="3677" spans="4:19" x14ac:dyDescent="0.2">
      <c r="D3677" s="104"/>
      <c r="E3677" s="5" t="s">
        <v>44</v>
      </c>
      <c r="F3677" s="6"/>
      <c r="G3677" s="7">
        <v>364</v>
      </c>
      <c r="H3677" s="8">
        <v>46</v>
      </c>
      <c r="I3677" s="1">
        <v>190</v>
      </c>
      <c r="J3677" s="1">
        <v>63</v>
      </c>
      <c r="K3677" s="1">
        <v>38</v>
      </c>
      <c r="L3677" s="1">
        <v>12</v>
      </c>
      <c r="M3677" s="1">
        <v>10</v>
      </c>
      <c r="N3677" s="1">
        <v>3</v>
      </c>
      <c r="O3677" s="1">
        <v>1</v>
      </c>
      <c r="P3677" s="1">
        <v>1</v>
      </c>
      <c r="Q3677" s="1">
        <v>0</v>
      </c>
      <c r="R3677" s="14">
        <v>2.5412087912089998</v>
      </c>
      <c r="S3677" s="29">
        <v>1.2648913736659999</v>
      </c>
    </row>
    <row r="3678" spans="4:19" x14ac:dyDescent="0.2">
      <c r="D3678" s="104"/>
      <c r="E3678" s="5" t="s">
        <v>45</v>
      </c>
      <c r="F3678" s="6"/>
      <c r="G3678" s="7">
        <v>324</v>
      </c>
      <c r="H3678" s="8">
        <v>61</v>
      </c>
      <c r="I3678" s="1">
        <v>181</v>
      </c>
      <c r="J3678" s="1">
        <v>43</v>
      </c>
      <c r="K3678" s="1">
        <v>22</v>
      </c>
      <c r="L3678" s="1">
        <v>7</v>
      </c>
      <c r="M3678" s="1">
        <v>10</v>
      </c>
      <c r="N3678" s="1">
        <v>0</v>
      </c>
      <c r="O3678" s="1">
        <v>0</v>
      </c>
      <c r="P3678" s="1">
        <v>0</v>
      </c>
      <c r="Q3678" s="1">
        <v>0</v>
      </c>
      <c r="R3678" s="14">
        <v>2.268518518519</v>
      </c>
      <c r="S3678" s="29">
        <v>1.099437129964</v>
      </c>
    </row>
    <row r="3679" spans="4:19" x14ac:dyDescent="0.2">
      <c r="D3679" s="104"/>
      <c r="E3679" s="5" t="s">
        <v>46</v>
      </c>
      <c r="F3679" s="6"/>
      <c r="G3679" s="7">
        <v>192</v>
      </c>
      <c r="H3679" s="8">
        <v>56</v>
      </c>
      <c r="I3679" s="1">
        <v>81</v>
      </c>
      <c r="J3679" s="1">
        <v>35</v>
      </c>
      <c r="K3679" s="1">
        <v>11</v>
      </c>
      <c r="L3679" s="1">
        <v>3</v>
      </c>
      <c r="M3679" s="1">
        <v>4</v>
      </c>
      <c r="N3679" s="1">
        <v>1</v>
      </c>
      <c r="O3679" s="1">
        <v>0</v>
      </c>
      <c r="P3679" s="1">
        <v>0</v>
      </c>
      <c r="Q3679" s="1">
        <v>1</v>
      </c>
      <c r="R3679" s="14">
        <v>2.1623036649210001</v>
      </c>
      <c r="S3679" s="29">
        <v>1.1348099603049999</v>
      </c>
    </row>
    <row r="3680" spans="4:19" x14ac:dyDescent="0.2">
      <c r="D3680" s="104"/>
      <c r="E3680" s="5" t="s">
        <v>47</v>
      </c>
      <c r="F3680" s="6"/>
      <c r="G3680" s="7">
        <v>288</v>
      </c>
      <c r="H3680" s="8">
        <v>85</v>
      </c>
      <c r="I3680" s="1">
        <v>132</v>
      </c>
      <c r="J3680" s="1">
        <v>38</v>
      </c>
      <c r="K3680" s="1">
        <v>10</v>
      </c>
      <c r="L3680" s="1">
        <v>14</v>
      </c>
      <c r="M3680" s="1">
        <v>6</v>
      </c>
      <c r="N3680" s="1">
        <v>2</v>
      </c>
      <c r="O3680" s="1">
        <v>0</v>
      </c>
      <c r="P3680" s="1">
        <v>1</v>
      </c>
      <c r="Q3680" s="1">
        <v>0</v>
      </c>
      <c r="R3680" s="14">
        <v>2.1944444444440001</v>
      </c>
      <c r="S3680" s="29">
        <v>1.28169688834</v>
      </c>
    </row>
    <row r="3681" spans="2:19" x14ac:dyDescent="0.2">
      <c r="D3681" s="104"/>
      <c r="E3681" s="5" t="s">
        <v>48</v>
      </c>
      <c r="F3681" s="6"/>
      <c r="G3681" s="7">
        <v>114</v>
      </c>
      <c r="H3681" s="8">
        <v>49</v>
      </c>
      <c r="I3681" s="1">
        <v>34</v>
      </c>
      <c r="J3681" s="1">
        <v>13</v>
      </c>
      <c r="K3681" s="1">
        <v>9</v>
      </c>
      <c r="L3681" s="1">
        <v>2</v>
      </c>
      <c r="M3681" s="1">
        <v>6</v>
      </c>
      <c r="N3681" s="1">
        <v>1</v>
      </c>
      <c r="O3681" s="1">
        <v>0</v>
      </c>
      <c r="P3681" s="1">
        <v>0</v>
      </c>
      <c r="Q3681" s="1">
        <v>0</v>
      </c>
      <c r="R3681" s="14">
        <v>2.1491228070180002</v>
      </c>
      <c r="S3681" s="29">
        <v>1.434123340877</v>
      </c>
    </row>
    <row r="3682" spans="2:19" x14ac:dyDescent="0.2">
      <c r="D3682" s="105"/>
      <c r="E3682" s="55" t="s">
        <v>49</v>
      </c>
      <c r="F3682" s="58"/>
      <c r="G3682" s="53">
        <v>30</v>
      </c>
      <c r="H3682" s="66">
        <v>13</v>
      </c>
      <c r="I3682" s="26">
        <v>7</v>
      </c>
      <c r="J3682" s="26">
        <v>6</v>
      </c>
      <c r="K3682" s="26">
        <v>3</v>
      </c>
      <c r="L3682" s="26">
        <v>1</v>
      </c>
      <c r="M3682" s="26">
        <v>0</v>
      </c>
      <c r="N3682" s="26">
        <v>0</v>
      </c>
      <c r="O3682" s="26">
        <v>0</v>
      </c>
      <c r="P3682" s="26">
        <v>0</v>
      </c>
      <c r="Q3682" s="26">
        <v>0</v>
      </c>
      <c r="R3682" s="38">
        <v>2.0666666666669999</v>
      </c>
      <c r="S3682" s="80">
        <v>1.1527744310529999</v>
      </c>
    </row>
    <row r="3684" spans="2:19" x14ac:dyDescent="0.2">
      <c r="B3684" s="47" t="str">
        <f xml:space="preserve"> HYPERLINK("#'目次'!B87", "[81]")</f>
        <v>[81]</v>
      </c>
      <c r="C3684" s="31" t="s">
        <v>812</v>
      </c>
    </row>
    <row r="3687" spans="2:19" x14ac:dyDescent="0.2">
      <c r="C3687" s="31" t="s">
        <v>13</v>
      </c>
    </row>
    <row r="3688" spans="2:19" x14ac:dyDescent="0.2">
      <c r="D3688" s="99"/>
      <c r="E3688" s="100"/>
      <c r="F3688" s="100"/>
      <c r="G3688" s="41" t="s">
        <v>14</v>
      </c>
      <c r="H3688" s="42" t="s">
        <v>813</v>
      </c>
      <c r="I3688" s="16" t="s">
        <v>814</v>
      </c>
      <c r="J3688" s="16" t="s">
        <v>794</v>
      </c>
      <c r="K3688" s="16" t="s">
        <v>795</v>
      </c>
      <c r="L3688" s="16" t="s">
        <v>796</v>
      </c>
      <c r="M3688" s="16" t="s">
        <v>815</v>
      </c>
      <c r="N3688" s="16" t="s">
        <v>24</v>
      </c>
      <c r="O3688" s="16" t="s">
        <v>67</v>
      </c>
      <c r="P3688" s="46" t="s">
        <v>68</v>
      </c>
    </row>
    <row r="3689" spans="2:19" x14ac:dyDescent="0.2">
      <c r="D3689" s="101"/>
      <c r="E3689" s="102"/>
      <c r="F3689" s="102"/>
      <c r="G3689" s="44"/>
      <c r="H3689" s="82" t="s">
        <v>816</v>
      </c>
      <c r="I3689" s="50" t="s">
        <v>802</v>
      </c>
      <c r="J3689" s="50" t="s">
        <v>803</v>
      </c>
      <c r="K3689" s="50" t="s">
        <v>804</v>
      </c>
      <c r="L3689" s="50" t="s">
        <v>805</v>
      </c>
      <c r="M3689" s="50" t="s">
        <v>69</v>
      </c>
      <c r="N3689" s="17"/>
      <c r="O3689" s="17"/>
      <c r="P3689" s="43"/>
    </row>
    <row r="3690" spans="2:19" x14ac:dyDescent="0.2">
      <c r="D3690" s="52"/>
      <c r="E3690" s="59" t="s">
        <v>14</v>
      </c>
      <c r="F3690" s="54"/>
      <c r="G3690" s="45">
        <v>7000</v>
      </c>
      <c r="H3690" s="20">
        <v>3846</v>
      </c>
      <c r="I3690" s="20">
        <v>923</v>
      </c>
      <c r="J3690" s="20">
        <v>1299</v>
      </c>
      <c r="K3690" s="20">
        <v>505</v>
      </c>
      <c r="L3690" s="20">
        <v>169</v>
      </c>
      <c r="M3690" s="20">
        <v>156</v>
      </c>
      <c r="N3690" s="20">
        <v>102</v>
      </c>
      <c r="O3690" s="25">
        <v>0.94114236010399999</v>
      </c>
      <c r="P3690" s="63">
        <v>1.2718432913740001</v>
      </c>
    </row>
    <row r="3691" spans="2:19" x14ac:dyDescent="0.2">
      <c r="D3691" s="103" t="s">
        <v>25</v>
      </c>
      <c r="E3691" s="24" t="s">
        <v>26</v>
      </c>
      <c r="F3691" s="22"/>
      <c r="G3691" s="23">
        <v>1780</v>
      </c>
      <c r="H3691" s="30">
        <v>980</v>
      </c>
      <c r="I3691" s="4">
        <v>229</v>
      </c>
      <c r="J3691" s="4">
        <v>320</v>
      </c>
      <c r="K3691" s="4">
        <v>132</v>
      </c>
      <c r="L3691" s="4">
        <v>45</v>
      </c>
      <c r="M3691" s="4">
        <v>49</v>
      </c>
      <c r="N3691" s="4">
        <v>25</v>
      </c>
      <c r="O3691" s="19">
        <v>0.96296296296299999</v>
      </c>
      <c r="P3691" s="51">
        <v>1.3106168688740001</v>
      </c>
    </row>
    <row r="3692" spans="2:19" x14ac:dyDescent="0.2">
      <c r="D3692" s="104"/>
      <c r="E3692" s="5" t="s">
        <v>27</v>
      </c>
      <c r="F3692" s="6"/>
      <c r="G3692" s="7">
        <v>1328</v>
      </c>
      <c r="H3692" s="8">
        <v>807</v>
      </c>
      <c r="I3692" s="1">
        <v>150</v>
      </c>
      <c r="J3692" s="1">
        <v>200</v>
      </c>
      <c r="K3692" s="1">
        <v>88</v>
      </c>
      <c r="L3692" s="1">
        <v>32</v>
      </c>
      <c r="M3692" s="1">
        <v>27</v>
      </c>
      <c r="N3692" s="1">
        <v>24</v>
      </c>
      <c r="O3692" s="14">
        <v>0.825920245399</v>
      </c>
      <c r="P3692" s="29">
        <v>1.2506084089</v>
      </c>
    </row>
    <row r="3693" spans="2:19" x14ac:dyDescent="0.2">
      <c r="D3693" s="104"/>
      <c r="E3693" s="5" t="s">
        <v>28</v>
      </c>
      <c r="F3693" s="6"/>
      <c r="G3693" s="7">
        <v>1075</v>
      </c>
      <c r="H3693" s="8">
        <v>684</v>
      </c>
      <c r="I3693" s="1">
        <v>108</v>
      </c>
      <c r="J3693" s="1">
        <v>140</v>
      </c>
      <c r="K3693" s="1">
        <v>65</v>
      </c>
      <c r="L3693" s="1">
        <v>26</v>
      </c>
      <c r="M3693" s="1">
        <v>34</v>
      </c>
      <c r="N3693" s="1">
        <v>18</v>
      </c>
      <c r="O3693" s="14">
        <v>0.81078524124899998</v>
      </c>
      <c r="P3693" s="29">
        <v>1.3136921934170001</v>
      </c>
    </row>
    <row r="3694" spans="2:19" x14ac:dyDescent="0.2">
      <c r="D3694" s="104"/>
      <c r="E3694" s="5" t="s">
        <v>29</v>
      </c>
      <c r="F3694" s="6"/>
      <c r="G3694" s="7">
        <v>733</v>
      </c>
      <c r="H3694" s="8">
        <v>423</v>
      </c>
      <c r="I3694" s="1">
        <v>120</v>
      </c>
      <c r="J3694" s="1">
        <v>110</v>
      </c>
      <c r="K3694" s="1">
        <v>50</v>
      </c>
      <c r="L3694" s="1">
        <v>9</v>
      </c>
      <c r="M3694" s="1">
        <v>11</v>
      </c>
      <c r="N3694" s="1">
        <v>10</v>
      </c>
      <c r="O3694" s="14">
        <v>0.803596127248</v>
      </c>
      <c r="P3694" s="29">
        <v>1.153568430817</v>
      </c>
    </row>
    <row r="3695" spans="2:19" x14ac:dyDescent="0.2">
      <c r="D3695" s="104"/>
      <c r="E3695" s="5" t="s">
        <v>30</v>
      </c>
      <c r="F3695" s="6"/>
      <c r="G3695" s="7">
        <v>619</v>
      </c>
      <c r="H3695" s="8">
        <v>293</v>
      </c>
      <c r="I3695" s="1">
        <v>98</v>
      </c>
      <c r="J3695" s="1">
        <v>155</v>
      </c>
      <c r="K3695" s="1">
        <v>43</v>
      </c>
      <c r="L3695" s="1">
        <v>18</v>
      </c>
      <c r="M3695" s="1">
        <v>8</v>
      </c>
      <c r="N3695" s="1">
        <v>4</v>
      </c>
      <c r="O3695" s="14">
        <v>1.055284552846</v>
      </c>
      <c r="P3695" s="29">
        <v>1.2151618883769999</v>
      </c>
    </row>
    <row r="3696" spans="2:19" x14ac:dyDescent="0.2">
      <c r="D3696" s="104"/>
      <c r="E3696" s="5" t="s">
        <v>31</v>
      </c>
      <c r="F3696" s="6"/>
      <c r="G3696" s="7">
        <v>559</v>
      </c>
      <c r="H3696" s="8">
        <v>199</v>
      </c>
      <c r="I3696" s="1">
        <v>101</v>
      </c>
      <c r="J3696" s="1">
        <v>178</v>
      </c>
      <c r="K3696" s="1">
        <v>61</v>
      </c>
      <c r="L3696" s="1">
        <v>15</v>
      </c>
      <c r="M3696" s="1">
        <v>2</v>
      </c>
      <c r="N3696" s="1">
        <v>3</v>
      </c>
      <c r="O3696" s="14">
        <v>1.2769784172659999</v>
      </c>
      <c r="P3696" s="29">
        <v>1.157820859813</v>
      </c>
    </row>
    <row r="3697" spans="4:16" x14ac:dyDescent="0.2">
      <c r="D3697" s="104"/>
      <c r="E3697" s="5" t="s">
        <v>32</v>
      </c>
      <c r="F3697" s="6"/>
      <c r="G3697" s="7">
        <v>284</v>
      </c>
      <c r="H3697" s="8">
        <v>103</v>
      </c>
      <c r="I3697" s="1">
        <v>41</v>
      </c>
      <c r="J3697" s="1">
        <v>91</v>
      </c>
      <c r="K3697" s="1">
        <v>30</v>
      </c>
      <c r="L3697" s="1">
        <v>8</v>
      </c>
      <c r="M3697" s="1">
        <v>8</v>
      </c>
      <c r="N3697" s="1">
        <v>3</v>
      </c>
      <c r="O3697" s="14">
        <v>1.3701067615660001</v>
      </c>
      <c r="P3697" s="29">
        <v>1.3008468317620001</v>
      </c>
    </row>
    <row r="3698" spans="4:16" x14ac:dyDescent="0.2">
      <c r="D3698" s="104"/>
      <c r="E3698" s="5" t="s">
        <v>33</v>
      </c>
      <c r="F3698" s="6"/>
      <c r="G3698" s="7">
        <v>104</v>
      </c>
      <c r="H3698" s="8">
        <v>38</v>
      </c>
      <c r="I3698" s="1">
        <v>17</v>
      </c>
      <c r="J3698" s="1">
        <v>25</v>
      </c>
      <c r="K3698" s="1">
        <v>13</v>
      </c>
      <c r="L3698" s="1">
        <v>4</v>
      </c>
      <c r="M3698" s="1">
        <v>6</v>
      </c>
      <c r="N3698" s="1">
        <v>1</v>
      </c>
      <c r="O3698" s="14">
        <v>1.4757281553399999</v>
      </c>
      <c r="P3698" s="29">
        <v>1.4736827930880001</v>
      </c>
    </row>
    <row r="3699" spans="4:16" x14ac:dyDescent="0.2">
      <c r="D3699" s="103" t="s">
        <v>34</v>
      </c>
      <c r="E3699" s="24" t="s">
        <v>35</v>
      </c>
      <c r="F3699" s="22"/>
      <c r="G3699" s="23">
        <v>206</v>
      </c>
      <c r="H3699" s="30">
        <v>189</v>
      </c>
      <c r="I3699" s="4">
        <v>9</v>
      </c>
      <c r="J3699" s="4">
        <v>5</v>
      </c>
      <c r="K3699" s="4">
        <v>0</v>
      </c>
      <c r="L3699" s="4">
        <v>1</v>
      </c>
      <c r="M3699" s="4">
        <v>0</v>
      </c>
      <c r="N3699" s="4">
        <v>2</v>
      </c>
      <c r="O3699" s="19">
        <v>0.112745098039</v>
      </c>
      <c r="P3699" s="51">
        <v>0.45593505914999999</v>
      </c>
    </row>
    <row r="3700" spans="4:16" x14ac:dyDescent="0.2">
      <c r="D3700" s="104"/>
      <c r="E3700" s="5" t="s">
        <v>36</v>
      </c>
      <c r="F3700" s="6"/>
      <c r="G3700" s="7">
        <v>218</v>
      </c>
      <c r="H3700" s="8">
        <v>167</v>
      </c>
      <c r="I3700" s="1">
        <v>20</v>
      </c>
      <c r="J3700" s="1">
        <v>19</v>
      </c>
      <c r="K3700" s="1">
        <v>7</v>
      </c>
      <c r="L3700" s="1">
        <v>0</v>
      </c>
      <c r="M3700" s="1">
        <v>1</v>
      </c>
      <c r="N3700" s="1">
        <v>4</v>
      </c>
      <c r="O3700" s="14">
        <v>0.392523364486</v>
      </c>
      <c r="P3700" s="29">
        <v>0.84008243193400001</v>
      </c>
    </row>
    <row r="3701" spans="4:16" x14ac:dyDescent="0.2">
      <c r="D3701" s="104"/>
      <c r="E3701" s="5" t="s">
        <v>37</v>
      </c>
      <c r="F3701" s="6"/>
      <c r="G3701" s="7">
        <v>218</v>
      </c>
      <c r="H3701" s="8">
        <v>112</v>
      </c>
      <c r="I3701" s="1">
        <v>38</v>
      </c>
      <c r="J3701" s="1">
        <v>55</v>
      </c>
      <c r="K3701" s="1">
        <v>10</v>
      </c>
      <c r="L3701" s="1">
        <v>1</v>
      </c>
      <c r="M3701" s="1">
        <v>1</v>
      </c>
      <c r="N3701" s="1">
        <v>1</v>
      </c>
      <c r="O3701" s="14">
        <v>0.86175115207399999</v>
      </c>
      <c r="P3701" s="29">
        <v>1.0247007758419999</v>
      </c>
    </row>
    <row r="3702" spans="4:16" x14ac:dyDescent="0.2">
      <c r="D3702" s="104"/>
      <c r="E3702" s="5" t="s">
        <v>38</v>
      </c>
      <c r="F3702" s="6"/>
      <c r="G3702" s="7">
        <v>313</v>
      </c>
      <c r="H3702" s="8">
        <v>112</v>
      </c>
      <c r="I3702" s="1">
        <v>50</v>
      </c>
      <c r="J3702" s="1">
        <v>96</v>
      </c>
      <c r="K3702" s="1">
        <v>39</v>
      </c>
      <c r="L3702" s="1">
        <v>11</v>
      </c>
      <c r="M3702" s="1">
        <v>3</v>
      </c>
      <c r="N3702" s="1">
        <v>2</v>
      </c>
      <c r="O3702" s="14">
        <v>1.344051446945</v>
      </c>
      <c r="P3702" s="29">
        <v>1.234793674496</v>
      </c>
    </row>
    <row r="3703" spans="4:16" x14ac:dyDescent="0.2">
      <c r="D3703" s="104"/>
      <c r="E3703" s="5" t="s">
        <v>39</v>
      </c>
      <c r="F3703" s="6"/>
      <c r="G3703" s="7">
        <v>306</v>
      </c>
      <c r="H3703" s="8">
        <v>77</v>
      </c>
      <c r="I3703" s="1">
        <v>46</v>
      </c>
      <c r="J3703" s="1">
        <v>117</v>
      </c>
      <c r="K3703" s="1">
        <v>49</v>
      </c>
      <c r="L3703" s="1">
        <v>10</v>
      </c>
      <c r="M3703" s="1">
        <v>2</v>
      </c>
      <c r="N3703" s="1">
        <v>5</v>
      </c>
      <c r="O3703" s="14">
        <v>1.5847176079730001</v>
      </c>
      <c r="P3703" s="29">
        <v>1.165805299639</v>
      </c>
    </row>
    <row r="3704" spans="4:16" x14ac:dyDescent="0.2">
      <c r="D3704" s="104"/>
      <c r="E3704" s="5" t="s">
        <v>40</v>
      </c>
      <c r="F3704" s="6"/>
      <c r="G3704" s="7">
        <v>323</v>
      </c>
      <c r="H3704" s="8">
        <v>85</v>
      </c>
      <c r="I3704" s="1">
        <v>70</v>
      </c>
      <c r="J3704" s="1">
        <v>120</v>
      </c>
      <c r="K3704" s="1">
        <v>39</v>
      </c>
      <c r="L3704" s="1">
        <v>6</v>
      </c>
      <c r="M3704" s="1">
        <v>1</v>
      </c>
      <c r="N3704" s="1">
        <v>2</v>
      </c>
      <c r="O3704" s="14">
        <v>1.4205607476640001</v>
      </c>
      <c r="P3704" s="29">
        <v>1.079725791695</v>
      </c>
    </row>
    <row r="3705" spans="4:16" x14ac:dyDescent="0.2">
      <c r="D3705" s="104"/>
      <c r="E3705" s="5" t="s">
        <v>41</v>
      </c>
      <c r="F3705" s="6"/>
      <c r="G3705" s="7">
        <v>260</v>
      </c>
      <c r="H3705" s="8">
        <v>123</v>
      </c>
      <c r="I3705" s="1">
        <v>66</v>
      </c>
      <c r="J3705" s="1">
        <v>56</v>
      </c>
      <c r="K3705" s="1">
        <v>10</v>
      </c>
      <c r="L3705" s="1">
        <v>2</v>
      </c>
      <c r="M3705" s="1">
        <v>1</v>
      </c>
      <c r="N3705" s="1">
        <v>2</v>
      </c>
      <c r="O3705" s="14">
        <v>0.85658914728699997</v>
      </c>
      <c r="P3705" s="29">
        <v>0.97982318933699997</v>
      </c>
    </row>
    <row r="3706" spans="4:16" x14ac:dyDescent="0.2">
      <c r="D3706" s="104"/>
      <c r="E3706" s="5" t="s">
        <v>42</v>
      </c>
      <c r="F3706" s="6"/>
      <c r="G3706" s="7">
        <v>258</v>
      </c>
      <c r="H3706" s="8">
        <v>186</v>
      </c>
      <c r="I3706" s="1">
        <v>37</v>
      </c>
      <c r="J3706" s="1">
        <v>23</v>
      </c>
      <c r="K3706" s="1">
        <v>7</v>
      </c>
      <c r="L3706" s="1">
        <v>2</v>
      </c>
      <c r="M3706" s="1">
        <v>2</v>
      </c>
      <c r="N3706" s="1">
        <v>1</v>
      </c>
      <c r="O3706" s="14">
        <v>0.47470817120600001</v>
      </c>
      <c r="P3706" s="29">
        <v>0.91695147751200001</v>
      </c>
    </row>
    <row r="3707" spans="4:16" x14ac:dyDescent="0.2">
      <c r="D3707" s="104"/>
      <c r="E3707" s="5" t="s">
        <v>43</v>
      </c>
      <c r="F3707" s="6"/>
      <c r="G3707" s="7">
        <v>258</v>
      </c>
      <c r="H3707" s="8">
        <v>186</v>
      </c>
      <c r="I3707" s="1">
        <v>29</v>
      </c>
      <c r="J3707" s="1">
        <v>17</v>
      </c>
      <c r="K3707" s="1">
        <v>9</v>
      </c>
      <c r="L3707" s="1">
        <v>4</v>
      </c>
      <c r="M3707" s="1">
        <v>5</v>
      </c>
      <c r="N3707" s="1">
        <v>8</v>
      </c>
      <c r="O3707" s="14">
        <v>0.52400000000000002</v>
      </c>
      <c r="P3707" s="29">
        <v>1.0924394720070001</v>
      </c>
    </row>
    <row r="3708" spans="4:16" x14ac:dyDescent="0.2">
      <c r="D3708" s="104"/>
      <c r="E3708" s="5" t="s">
        <v>44</v>
      </c>
      <c r="F3708" s="6"/>
      <c r="G3708" s="7">
        <v>336</v>
      </c>
      <c r="H3708" s="8">
        <v>236</v>
      </c>
      <c r="I3708" s="1">
        <v>20</v>
      </c>
      <c r="J3708" s="1">
        <v>28</v>
      </c>
      <c r="K3708" s="1">
        <v>20</v>
      </c>
      <c r="L3708" s="1">
        <v>10</v>
      </c>
      <c r="M3708" s="1">
        <v>21</v>
      </c>
      <c r="N3708" s="1">
        <v>1</v>
      </c>
      <c r="O3708" s="14">
        <v>0.83880597014900005</v>
      </c>
      <c r="P3708" s="29">
        <v>1.5074892860069999</v>
      </c>
    </row>
    <row r="3709" spans="4:16" x14ac:dyDescent="0.2">
      <c r="D3709" s="104"/>
      <c r="E3709" s="5" t="s">
        <v>45</v>
      </c>
      <c r="F3709" s="6"/>
      <c r="G3709" s="7">
        <v>259</v>
      </c>
      <c r="H3709" s="8">
        <v>153</v>
      </c>
      <c r="I3709" s="1">
        <v>19</v>
      </c>
      <c r="J3709" s="1">
        <v>33</v>
      </c>
      <c r="K3709" s="1">
        <v>15</v>
      </c>
      <c r="L3709" s="1">
        <v>19</v>
      </c>
      <c r="M3709" s="1">
        <v>19</v>
      </c>
      <c r="N3709" s="1">
        <v>1</v>
      </c>
      <c r="O3709" s="14">
        <v>1.166666666667</v>
      </c>
      <c r="P3709" s="29">
        <v>1.6633688303059999</v>
      </c>
    </row>
    <row r="3710" spans="4:16" x14ac:dyDescent="0.2">
      <c r="D3710" s="104"/>
      <c r="E3710" s="5" t="s">
        <v>46</v>
      </c>
      <c r="F3710" s="6"/>
      <c r="G3710" s="7">
        <v>171</v>
      </c>
      <c r="H3710" s="8">
        <v>107</v>
      </c>
      <c r="I3710" s="1">
        <v>13</v>
      </c>
      <c r="J3710" s="1">
        <v>15</v>
      </c>
      <c r="K3710" s="1">
        <v>13</v>
      </c>
      <c r="L3710" s="1">
        <v>10</v>
      </c>
      <c r="M3710" s="1">
        <v>7</v>
      </c>
      <c r="N3710" s="1">
        <v>6</v>
      </c>
      <c r="O3710" s="14">
        <v>0.95151515151499999</v>
      </c>
      <c r="P3710" s="29">
        <v>1.508786631123</v>
      </c>
    </row>
    <row r="3711" spans="4:16" x14ac:dyDescent="0.2">
      <c r="D3711" s="104"/>
      <c r="E3711" s="5" t="s">
        <v>47</v>
      </c>
      <c r="F3711" s="6"/>
      <c r="G3711" s="7">
        <v>158</v>
      </c>
      <c r="H3711" s="8">
        <v>103</v>
      </c>
      <c r="I3711" s="1">
        <v>12</v>
      </c>
      <c r="J3711" s="1">
        <v>15</v>
      </c>
      <c r="K3711" s="1">
        <v>10</v>
      </c>
      <c r="L3711" s="1">
        <v>4</v>
      </c>
      <c r="M3711" s="1">
        <v>5</v>
      </c>
      <c r="N3711" s="1">
        <v>9</v>
      </c>
      <c r="O3711" s="14">
        <v>0.75838926174499999</v>
      </c>
      <c r="P3711" s="29">
        <v>1.334372671204</v>
      </c>
    </row>
    <row r="3712" spans="4:16" x14ac:dyDescent="0.2">
      <c r="D3712" s="104"/>
      <c r="E3712" s="5" t="s">
        <v>48</v>
      </c>
      <c r="F3712" s="6"/>
      <c r="G3712" s="7">
        <v>62</v>
      </c>
      <c r="H3712" s="8">
        <v>50</v>
      </c>
      <c r="I3712" s="1">
        <v>0</v>
      </c>
      <c r="J3712" s="1">
        <v>6</v>
      </c>
      <c r="K3712" s="1">
        <v>0</v>
      </c>
      <c r="L3712" s="1">
        <v>2</v>
      </c>
      <c r="M3712" s="1">
        <v>2</v>
      </c>
      <c r="N3712" s="1">
        <v>2</v>
      </c>
      <c r="O3712" s="14">
        <v>0.5</v>
      </c>
      <c r="P3712" s="29">
        <v>1.231530213461</v>
      </c>
    </row>
    <row r="3713" spans="4:16" x14ac:dyDescent="0.2">
      <c r="D3713" s="104"/>
      <c r="E3713" s="5" t="s">
        <v>49</v>
      </c>
      <c r="F3713" s="6"/>
      <c r="G3713" s="7">
        <v>13</v>
      </c>
      <c r="H3713" s="8">
        <v>10</v>
      </c>
      <c r="I3713" s="1">
        <v>0</v>
      </c>
      <c r="J3713" s="1">
        <v>1</v>
      </c>
      <c r="K3713" s="1">
        <v>0</v>
      </c>
      <c r="L3713" s="1">
        <v>0</v>
      </c>
      <c r="M3713" s="1">
        <v>0</v>
      </c>
      <c r="N3713" s="1">
        <v>2</v>
      </c>
      <c r="O3713" s="14">
        <v>0.181818181818</v>
      </c>
      <c r="P3713" s="29">
        <v>0.574959574576</v>
      </c>
    </row>
    <row r="3714" spans="4:16" x14ac:dyDescent="0.2">
      <c r="D3714" s="103" t="s">
        <v>50</v>
      </c>
      <c r="E3714" s="24" t="s">
        <v>35</v>
      </c>
      <c r="F3714" s="22"/>
      <c r="G3714" s="23">
        <v>174</v>
      </c>
      <c r="H3714" s="30">
        <v>152</v>
      </c>
      <c r="I3714" s="4">
        <v>11</v>
      </c>
      <c r="J3714" s="4">
        <v>8</v>
      </c>
      <c r="K3714" s="4">
        <v>3</v>
      </c>
      <c r="L3714" s="4">
        <v>0</v>
      </c>
      <c r="M3714" s="4">
        <v>0</v>
      </c>
      <c r="N3714" s="4">
        <v>0</v>
      </c>
      <c r="O3714" s="19">
        <v>0.20689655172400001</v>
      </c>
      <c r="P3714" s="51">
        <v>0.59957707382699998</v>
      </c>
    </row>
    <row r="3715" spans="4:16" x14ac:dyDescent="0.2">
      <c r="D3715" s="104"/>
      <c r="E3715" s="5" t="s">
        <v>36</v>
      </c>
      <c r="F3715" s="6"/>
      <c r="G3715" s="7">
        <v>233</v>
      </c>
      <c r="H3715" s="8">
        <v>137</v>
      </c>
      <c r="I3715" s="1">
        <v>42</v>
      </c>
      <c r="J3715" s="1">
        <v>42</v>
      </c>
      <c r="K3715" s="1">
        <v>10</v>
      </c>
      <c r="L3715" s="1">
        <v>1</v>
      </c>
      <c r="M3715" s="1">
        <v>0</v>
      </c>
      <c r="N3715" s="1">
        <v>1</v>
      </c>
      <c r="O3715" s="14">
        <v>0.68965517241399998</v>
      </c>
      <c r="P3715" s="29">
        <v>0.94151192699800001</v>
      </c>
    </row>
    <row r="3716" spans="4:16" x14ac:dyDescent="0.2">
      <c r="D3716" s="104"/>
      <c r="E3716" s="5" t="s">
        <v>37</v>
      </c>
      <c r="F3716" s="6"/>
      <c r="G3716" s="7">
        <v>199</v>
      </c>
      <c r="H3716" s="8">
        <v>58</v>
      </c>
      <c r="I3716" s="1">
        <v>40</v>
      </c>
      <c r="J3716" s="1">
        <v>77</v>
      </c>
      <c r="K3716" s="1">
        <v>21</v>
      </c>
      <c r="L3716" s="1">
        <v>1</v>
      </c>
      <c r="M3716" s="1">
        <v>1</v>
      </c>
      <c r="N3716" s="1">
        <v>1</v>
      </c>
      <c r="O3716" s="14">
        <v>1.3434343434339999</v>
      </c>
      <c r="P3716" s="29">
        <v>1.0556401300030001</v>
      </c>
    </row>
    <row r="3717" spans="4:16" x14ac:dyDescent="0.2">
      <c r="D3717" s="104"/>
      <c r="E3717" s="5" t="s">
        <v>38</v>
      </c>
      <c r="F3717" s="6"/>
      <c r="G3717" s="7">
        <v>319</v>
      </c>
      <c r="H3717" s="8">
        <v>58</v>
      </c>
      <c r="I3717" s="1">
        <v>64</v>
      </c>
      <c r="J3717" s="1">
        <v>124</v>
      </c>
      <c r="K3717" s="1">
        <v>64</v>
      </c>
      <c r="L3717" s="1">
        <v>6</v>
      </c>
      <c r="M3717" s="1">
        <v>1</v>
      </c>
      <c r="N3717" s="1">
        <v>2</v>
      </c>
      <c r="O3717" s="14">
        <v>1.6813880126180001</v>
      </c>
      <c r="P3717" s="29">
        <v>1.0668805160679999</v>
      </c>
    </row>
    <row r="3718" spans="4:16" x14ac:dyDescent="0.2">
      <c r="D3718" s="104"/>
      <c r="E3718" s="5" t="s">
        <v>39</v>
      </c>
      <c r="F3718" s="6"/>
      <c r="G3718" s="7">
        <v>269</v>
      </c>
      <c r="H3718" s="8">
        <v>53</v>
      </c>
      <c r="I3718" s="1">
        <v>40</v>
      </c>
      <c r="J3718" s="1">
        <v>108</v>
      </c>
      <c r="K3718" s="1">
        <v>56</v>
      </c>
      <c r="L3718" s="1">
        <v>10</v>
      </c>
      <c r="M3718" s="1">
        <v>2</v>
      </c>
      <c r="N3718" s="1">
        <v>0</v>
      </c>
      <c r="O3718" s="14">
        <v>1.762081784387</v>
      </c>
      <c r="P3718" s="29">
        <v>1.1419236919419999</v>
      </c>
    </row>
    <row r="3719" spans="4:16" x14ac:dyDescent="0.2">
      <c r="D3719" s="104"/>
      <c r="E3719" s="5" t="s">
        <v>40</v>
      </c>
      <c r="F3719" s="6"/>
      <c r="G3719" s="7">
        <v>348</v>
      </c>
      <c r="H3719" s="8">
        <v>92</v>
      </c>
      <c r="I3719" s="1">
        <v>89</v>
      </c>
      <c r="J3719" s="1">
        <v>131</v>
      </c>
      <c r="K3719" s="1">
        <v>27</v>
      </c>
      <c r="L3719" s="1">
        <v>6</v>
      </c>
      <c r="M3719" s="1">
        <v>2</v>
      </c>
      <c r="N3719" s="1">
        <v>1</v>
      </c>
      <c r="O3719" s="14">
        <v>1.342939481268</v>
      </c>
      <c r="P3719" s="29">
        <v>1.0412116109689999</v>
      </c>
    </row>
    <row r="3720" spans="4:16" x14ac:dyDescent="0.2">
      <c r="D3720" s="104"/>
      <c r="E3720" s="5" t="s">
        <v>41</v>
      </c>
      <c r="F3720" s="6"/>
      <c r="G3720" s="7">
        <v>282</v>
      </c>
      <c r="H3720" s="8">
        <v>162</v>
      </c>
      <c r="I3720" s="1">
        <v>72</v>
      </c>
      <c r="J3720" s="1">
        <v>33</v>
      </c>
      <c r="K3720" s="1">
        <v>9</v>
      </c>
      <c r="L3720" s="1">
        <v>1</v>
      </c>
      <c r="M3720" s="1">
        <v>1</v>
      </c>
      <c r="N3720" s="1">
        <v>4</v>
      </c>
      <c r="O3720" s="14">
        <v>0.62589928057599997</v>
      </c>
      <c r="P3720" s="29">
        <v>0.88369223210299996</v>
      </c>
    </row>
    <row r="3721" spans="4:16" x14ac:dyDescent="0.2">
      <c r="D3721" s="104"/>
      <c r="E3721" s="5" t="s">
        <v>42</v>
      </c>
      <c r="F3721" s="6"/>
      <c r="G3721" s="7">
        <v>242</v>
      </c>
      <c r="H3721" s="8">
        <v>179</v>
      </c>
      <c r="I3721" s="1">
        <v>27</v>
      </c>
      <c r="J3721" s="1">
        <v>18</v>
      </c>
      <c r="K3721" s="1">
        <v>7</v>
      </c>
      <c r="L3721" s="1">
        <v>3</v>
      </c>
      <c r="M3721" s="1">
        <v>2</v>
      </c>
      <c r="N3721" s="1">
        <v>6</v>
      </c>
      <c r="O3721" s="14">
        <v>0.44915254237300001</v>
      </c>
      <c r="P3721" s="29">
        <v>0.94866058679300003</v>
      </c>
    </row>
    <row r="3722" spans="4:16" x14ac:dyDescent="0.2">
      <c r="D3722" s="104"/>
      <c r="E3722" s="5" t="s">
        <v>43</v>
      </c>
      <c r="F3722" s="6"/>
      <c r="G3722" s="7">
        <v>263</v>
      </c>
      <c r="H3722" s="8">
        <v>182</v>
      </c>
      <c r="I3722" s="1">
        <v>16</v>
      </c>
      <c r="J3722" s="1">
        <v>23</v>
      </c>
      <c r="K3722" s="1">
        <v>16</v>
      </c>
      <c r="L3722" s="1">
        <v>10</v>
      </c>
      <c r="M3722" s="1">
        <v>13</v>
      </c>
      <c r="N3722" s="1">
        <v>3</v>
      </c>
      <c r="O3722" s="14">
        <v>0.82692307692300004</v>
      </c>
      <c r="P3722" s="29">
        <v>1.4665652421449999</v>
      </c>
    </row>
    <row r="3723" spans="4:16" x14ac:dyDescent="0.2">
      <c r="D3723" s="104"/>
      <c r="E3723" s="5" t="s">
        <v>44</v>
      </c>
      <c r="F3723" s="6"/>
      <c r="G3723" s="7">
        <v>364</v>
      </c>
      <c r="H3723" s="8">
        <v>216</v>
      </c>
      <c r="I3723" s="1">
        <v>21</v>
      </c>
      <c r="J3723" s="1">
        <v>46</v>
      </c>
      <c r="K3723" s="1">
        <v>26</v>
      </c>
      <c r="L3723" s="1">
        <v>18</v>
      </c>
      <c r="M3723" s="1">
        <v>31</v>
      </c>
      <c r="N3723" s="1">
        <v>6</v>
      </c>
      <c r="O3723" s="14">
        <v>1.1675977653630001</v>
      </c>
      <c r="P3723" s="29">
        <v>1.6829278607760001</v>
      </c>
    </row>
    <row r="3724" spans="4:16" x14ac:dyDescent="0.2">
      <c r="D3724" s="104"/>
      <c r="E3724" s="5" t="s">
        <v>45</v>
      </c>
      <c r="F3724" s="6"/>
      <c r="G3724" s="7">
        <v>324</v>
      </c>
      <c r="H3724" s="8">
        <v>201</v>
      </c>
      <c r="I3724" s="1">
        <v>29</v>
      </c>
      <c r="J3724" s="1">
        <v>34</v>
      </c>
      <c r="K3724" s="1">
        <v>20</v>
      </c>
      <c r="L3724" s="1">
        <v>15</v>
      </c>
      <c r="M3724" s="1">
        <v>17</v>
      </c>
      <c r="N3724" s="1">
        <v>8</v>
      </c>
      <c r="O3724" s="14">
        <v>0.95569620253200005</v>
      </c>
      <c r="P3724" s="29">
        <v>1.510909428163</v>
      </c>
    </row>
    <row r="3725" spans="4:16" x14ac:dyDescent="0.2">
      <c r="D3725" s="104"/>
      <c r="E3725" s="5" t="s">
        <v>46</v>
      </c>
      <c r="F3725" s="6"/>
      <c r="G3725" s="7">
        <v>192</v>
      </c>
      <c r="H3725" s="8">
        <v>124</v>
      </c>
      <c r="I3725" s="1">
        <v>14</v>
      </c>
      <c r="J3725" s="1">
        <v>17</v>
      </c>
      <c r="K3725" s="1">
        <v>10</v>
      </c>
      <c r="L3725" s="1">
        <v>10</v>
      </c>
      <c r="M3725" s="1">
        <v>8</v>
      </c>
      <c r="N3725" s="1">
        <v>9</v>
      </c>
      <c r="O3725" s="14">
        <v>0.86338797814199997</v>
      </c>
      <c r="P3725" s="29">
        <v>1.4702601893330001</v>
      </c>
    </row>
    <row r="3726" spans="4:16" x14ac:dyDescent="0.2">
      <c r="D3726" s="104"/>
      <c r="E3726" s="5" t="s">
        <v>47</v>
      </c>
      <c r="F3726" s="6"/>
      <c r="G3726" s="7">
        <v>288</v>
      </c>
      <c r="H3726" s="8">
        <v>217</v>
      </c>
      <c r="I3726" s="1">
        <v>20</v>
      </c>
      <c r="J3726" s="1">
        <v>27</v>
      </c>
      <c r="K3726" s="1">
        <v>6</v>
      </c>
      <c r="L3726" s="1">
        <v>6</v>
      </c>
      <c r="M3726" s="1">
        <v>5</v>
      </c>
      <c r="N3726" s="1">
        <v>7</v>
      </c>
      <c r="O3726" s="14">
        <v>0.50177935943100005</v>
      </c>
      <c r="P3726" s="29">
        <v>1.0873735216189999</v>
      </c>
    </row>
    <row r="3727" spans="4:16" x14ac:dyDescent="0.2">
      <c r="D3727" s="104"/>
      <c r="E3727" s="5" t="s">
        <v>48</v>
      </c>
      <c r="F3727" s="6"/>
      <c r="G3727" s="7">
        <v>114</v>
      </c>
      <c r="H3727" s="8">
        <v>94</v>
      </c>
      <c r="I3727" s="1">
        <v>5</v>
      </c>
      <c r="J3727" s="1">
        <v>5</v>
      </c>
      <c r="K3727" s="1">
        <v>1</v>
      </c>
      <c r="L3727" s="1">
        <v>0</v>
      </c>
      <c r="M3727" s="1">
        <v>3</v>
      </c>
      <c r="N3727" s="1">
        <v>6</v>
      </c>
      <c r="O3727" s="14">
        <v>0.305555555556</v>
      </c>
      <c r="P3727" s="29">
        <v>0.95702406538600004</v>
      </c>
    </row>
    <row r="3728" spans="4:16" x14ac:dyDescent="0.2">
      <c r="D3728" s="105"/>
      <c r="E3728" s="55" t="s">
        <v>49</v>
      </c>
      <c r="F3728" s="58"/>
      <c r="G3728" s="53">
        <v>30</v>
      </c>
      <c r="H3728" s="66">
        <v>25</v>
      </c>
      <c r="I3728" s="26">
        <v>4</v>
      </c>
      <c r="J3728" s="26">
        <v>0</v>
      </c>
      <c r="K3728" s="26">
        <v>1</v>
      </c>
      <c r="L3728" s="26">
        <v>0</v>
      </c>
      <c r="M3728" s="26">
        <v>0</v>
      </c>
      <c r="N3728" s="26">
        <v>0</v>
      </c>
      <c r="O3728" s="38">
        <v>0.23333333333299999</v>
      </c>
      <c r="P3728" s="80">
        <v>0.61553951042099997</v>
      </c>
    </row>
    <row r="3730" spans="2:20" x14ac:dyDescent="0.2">
      <c r="B3730" s="47" t="str">
        <f xml:space="preserve"> HYPERLINK("#'目次'!B88", "[82]")</f>
        <v>[82]</v>
      </c>
      <c r="C3730" s="31" t="s">
        <v>819</v>
      </c>
    </row>
    <row r="3733" spans="2:20" x14ac:dyDescent="0.2">
      <c r="C3733" s="31" t="s">
        <v>13</v>
      </c>
    </row>
    <row r="3734" spans="2:20" ht="36" x14ac:dyDescent="0.2">
      <c r="D3734" s="99"/>
      <c r="E3734" s="100"/>
      <c r="F3734" s="100"/>
      <c r="G3734" s="41" t="s">
        <v>14</v>
      </c>
      <c r="H3734" s="42" t="s">
        <v>743</v>
      </c>
      <c r="I3734" s="16" t="s">
        <v>744</v>
      </c>
      <c r="J3734" s="16" t="s">
        <v>745</v>
      </c>
      <c r="K3734" s="16" t="s">
        <v>746</v>
      </c>
      <c r="L3734" s="16" t="s">
        <v>747</v>
      </c>
      <c r="M3734" s="16" t="s">
        <v>748</v>
      </c>
      <c r="N3734" s="16" t="s">
        <v>749</v>
      </c>
      <c r="O3734" s="16" t="s">
        <v>750</v>
      </c>
      <c r="P3734" s="16" t="s">
        <v>751</v>
      </c>
      <c r="Q3734" s="16" t="s">
        <v>752</v>
      </c>
      <c r="R3734" s="16" t="s">
        <v>24</v>
      </c>
      <c r="S3734" s="16" t="s">
        <v>67</v>
      </c>
      <c r="T3734" s="46" t="s">
        <v>68</v>
      </c>
    </row>
    <row r="3735" spans="2:20" x14ac:dyDescent="0.2">
      <c r="D3735" s="101"/>
      <c r="E3735" s="102"/>
      <c r="F3735" s="102"/>
      <c r="G3735" s="44"/>
      <c r="H3735" s="82" t="s">
        <v>753</v>
      </c>
      <c r="I3735" s="50" t="s">
        <v>754</v>
      </c>
      <c r="J3735" s="50" t="s">
        <v>755</v>
      </c>
      <c r="K3735" s="50" t="s">
        <v>756</v>
      </c>
      <c r="L3735" s="50" t="s">
        <v>757</v>
      </c>
      <c r="M3735" s="50" t="s">
        <v>758</v>
      </c>
      <c r="N3735" s="50" t="s">
        <v>759</v>
      </c>
      <c r="O3735" s="50" t="s">
        <v>760</v>
      </c>
      <c r="P3735" s="50" t="s">
        <v>761</v>
      </c>
      <c r="Q3735" s="50" t="s">
        <v>762</v>
      </c>
      <c r="R3735" s="17"/>
      <c r="S3735" s="17"/>
      <c r="T3735" s="43"/>
    </row>
    <row r="3736" spans="2:20" x14ac:dyDescent="0.2">
      <c r="D3736" s="52"/>
      <c r="E3736" s="59" t="s">
        <v>14</v>
      </c>
      <c r="F3736" s="54"/>
      <c r="G3736" s="45">
        <v>7000</v>
      </c>
      <c r="H3736" s="20">
        <v>211</v>
      </c>
      <c r="I3736" s="20">
        <v>526</v>
      </c>
      <c r="J3736" s="20">
        <v>779</v>
      </c>
      <c r="K3736" s="20">
        <v>772</v>
      </c>
      <c r="L3736" s="20">
        <v>870</v>
      </c>
      <c r="M3736" s="20">
        <v>1221</v>
      </c>
      <c r="N3736" s="20">
        <v>1044</v>
      </c>
      <c r="O3736" s="20">
        <v>565</v>
      </c>
      <c r="P3736" s="20">
        <v>108</v>
      </c>
      <c r="Q3736" s="20">
        <v>61</v>
      </c>
      <c r="R3736" s="20">
        <v>843</v>
      </c>
      <c r="S3736" s="25">
        <v>584.44047425694305</v>
      </c>
      <c r="T3736" s="63">
        <v>391.76379256198402</v>
      </c>
    </row>
    <row r="3737" spans="2:20" x14ac:dyDescent="0.2">
      <c r="D3737" s="103" t="s">
        <v>25</v>
      </c>
      <c r="E3737" s="24" t="s">
        <v>26</v>
      </c>
      <c r="F3737" s="22"/>
      <c r="G3737" s="23">
        <v>1780</v>
      </c>
      <c r="H3737" s="30">
        <v>206</v>
      </c>
      <c r="I3737" s="4">
        <v>160</v>
      </c>
      <c r="J3737" s="4">
        <v>220</v>
      </c>
      <c r="K3737" s="4">
        <v>188</v>
      </c>
      <c r="L3737" s="4">
        <v>225</v>
      </c>
      <c r="M3737" s="4">
        <v>286</v>
      </c>
      <c r="N3737" s="4">
        <v>196</v>
      </c>
      <c r="O3737" s="4">
        <v>87</v>
      </c>
      <c r="P3737" s="4">
        <v>16</v>
      </c>
      <c r="Q3737" s="4">
        <v>11</v>
      </c>
      <c r="R3737" s="4">
        <v>185</v>
      </c>
      <c r="S3737" s="19">
        <v>474.01253918495303</v>
      </c>
      <c r="T3737" s="51">
        <v>365.67052658376502</v>
      </c>
    </row>
    <row r="3738" spans="2:20" x14ac:dyDescent="0.2">
      <c r="D3738" s="104"/>
      <c r="E3738" s="5" t="s">
        <v>27</v>
      </c>
      <c r="F3738" s="6"/>
      <c r="G3738" s="7">
        <v>1328</v>
      </c>
      <c r="H3738" s="8">
        <v>0</v>
      </c>
      <c r="I3738" s="1">
        <v>356</v>
      </c>
      <c r="J3738" s="1">
        <v>209</v>
      </c>
      <c r="K3738" s="1">
        <v>179</v>
      </c>
      <c r="L3738" s="1">
        <v>116</v>
      </c>
      <c r="M3738" s="1">
        <v>177</v>
      </c>
      <c r="N3738" s="1">
        <v>106</v>
      </c>
      <c r="O3738" s="1">
        <v>57</v>
      </c>
      <c r="P3738" s="1">
        <v>13</v>
      </c>
      <c r="Q3738" s="1">
        <v>4</v>
      </c>
      <c r="R3738" s="1">
        <v>111</v>
      </c>
      <c r="S3738" s="14">
        <v>427.11585866885798</v>
      </c>
      <c r="T3738" s="29">
        <v>331.70605120724002</v>
      </c>
    </row>
    <row r="3739" spans="2:20" x14ac:dyDescent="0.2">
      <c r="D3739" s="104"/>
      <c r="E3739" s="5" t="s">
        <v>28</v>
      </c>
      <c r="F3739" s="6"/>
      <c r="G3739" s="7">
        <v>1075</v>
      </c>
      <c r="H3739" s="8">
        <v>0</v>
      </c>
      <c r="I3739" s="1">
        <v>0</v>
      </c>
      <c r="J3739" s="1">
        <v>336</v>
      </c>
      <c r="K3739" s="1">
        <v>175</v>
      </c>
      <c r="L3739" s="1">
        <v>165</v>
      </c>
      <c r="M3739" s="1">
        <v>143</v>
      </c>
      <c r="N3739" s="1">
        <v>117</v>
      </c>
      <c r="O3739" s="1">
        <v>47</v>
      </c>
      <c r="P3739" s="1">
        <v>8</v>
      </c>
      <c r="Q3739" s="1">
        <v>12</v>
      </c>
      <c r="R3739" s="1">
        <v>72</v>
      </c>
      <c r="S3739" s="14">
        <v>502.99102691924202</v>
      </c>
      <c r="T3739" s="29">
        <v>341.23555180227203</v>
      </c>
    </row>
    <row r="3740" spans="2:20" x14ac:dyDescent="0.2">
      <c r="D3740" s="104"/>
      <c r="E3740" s="5" t="s">
        <v>29</v>
      </c>
      <c r="F3740" s="6"/>
      <c r="G3740" s="7">
        <v>733</v>
      </c>
      <c r="H3740" s="8">
        <v>0</v>
      </c>
      <c r="I3740" s="1">
        <v>0</v>
      </c>
      <c r="J3740" s="1">
        <v>0</v>
      </c>
      <c r="K3740" s="1">
        <v>215</v>
      </c>
      <c r="L3740" s="1">
        <v>137</v>
      </c>
      <c r="M3740" s="1">
        <v>139</v>
      </c>
      <c r="N3740" s="1">
        <v>107</v>
      </c>
      <c r="O3740" s="1">
        <v>76</v>
      </c>
      <c r="P3740" s="1">
        <v>16</v>
      </c>
      <c r="Q3740" s="1">
        <v>4</v>
      </c>
      <c r="R3740" s="1">
        <v>39</v>
      </c>
      <c r="S3740" s="14">
        <v>638.68876080691598</v>
      </c>
      <c r="T3740" s="29">
        <v>352.693846330886</v>
      </c>
    </row>
    <row r="3741" spans="2:20" x14ac:dyDescent="0.2">
      <c r="D3741" s="104"/>
      <c r="E3741" s="5" t="s">
        <v>30</v>
      </c>
      <c r="F3741" s="6"/>
      <c r="G3741" s="7">
        <v>619</v>
      </c>
      <c r="H3741" s="8">
        <v>0</v>
      </c>
      <c r="I3741" s="1">
        <v>0</v>
      </c>
      <c r="J3741" s="1">
        <v>0</v>
      </c>
      <c r="K3741" s="1">
        <v>0</v>
      </c>
      <c r="L3741" s="1">
        <v>199</v>
      </c>
      <c r="M3741" s="1">
        <v>180</v>
      </c>
      <c r="N3741" s="1">
        <v>152</v>
      </c>
      <c r="O3741" s="1">
        <v>49</v>
      </c>
      <c r="P3741" s="1">
        <v>8</v>
      </c>
      <c r="Q3741" s="1">
        <v>3</v>
      </c>
      <c r="R3741" s="1">
        <v>28</v>
      </c>
      <c r="S3741" s="14">
        <v>691.624365482234</v>
      </c>
      <c r="T3741" s="29">
        <v>286.368358765582</v>
      </c>
    </row>
    <row r="3742" spans="2:20" x14ac:dyDescent="0.2">
      <c r="D3742" s="104"/>
      <c r="E3742" s="5" t="s">
        <v>31</v>
      </c>
      <c r="F3742" s="6"/>
      <c r="G3742" s="7">
        <v>559</v>
      </c>
      <c r="H3742" s="8">
        <v>0</v>
      </c>
      <c r="I3742" s="1">
        <v>0</v>
      </c>
      <c r="J3742" s="1">
        <v>0</v>
      </c>
      <c r="K3742" s="1">
        <v>0</v>
      </c>
      <c r="L3742" s="1">
        <v>0</v>
      </c>
      <c r="M3742" s="1">
        <v>261</v>
      </c>
      <c r="N3742" s="1">
        <v>179</v>
      </c>
      <c r="O3742" s="1">
        <v>89</v>
      </c>
      <c r="P3742" s="1">
        <v>16</v>
      </c>
      <c r="Q3742" s="1">
        <v>3</v>
      </c>
      <c r="R3742" s="1">
        <v>11</v>
      </c>
      <c r="S3742" s="14">
        <v>829.835766423358</v>
      </c>
      <c r="T3742" s="29">
        <v>299.54248939731298</v>
      </c>
    </row>
    <row r="3743" spans="2:20" x14ac:dyDescent="0.2">
      <c r="D3743" s="104"/>
      <c r="E3743" s="5" t="s">
        <v>32</v>
      </c>
      <c r="F3743" s="6"/>
      <c r="G3743" s="7">
        <v>284</v>
      </c>
      <c r="H3743" s="8">
        <v>0</v>
      </c>
      <c r="I3743" s="1">
        <v>0</v>
      </c>
      <c r="J3743" s="1">
        <v>0</v>
      </c>
      <c r="K3743" s="1">
        <v>0</v>
      </c>
      <c r="L3743" s="1">
        <v>0</v>
      </c>
      <c r="M3743" s="1">
        <v>0</v>
      </c>
      <c r="N3743" s="1">
        <v>172</v>
      </c>
      <c r="O3743" s="1">
        <v>83</v>
      </c>
      <c r="P3743" s="1">
        <v>13</v>
      </c>
      <c r="Q3743" s="1">
        <v>3</v>
      </c>
      <c r="R3743" s="1">
        <v>13</v>
      </c>
      <c r="S3743" s="14">
        <v>1031.1808118081201</v>
      </c>
      <c r="T3743" s="29">
        <v>277.00308482850301</v>
      </c>
    </row>
    <row r="3744" spans="2:20" x14ac:dyDescent="0.2">
      <c r="D3744" s="104"/>
      <c r="E3744" s="5" t="s">
        <v>33</v>
      </c>
      <c r="F3744" s="6"/>
      <c r="G3744" s="7">
        <v>104</v>
      </c>
      <c r="H3744" s="8">
        <v>0</v>
      </c>
      <c r="I3744" s="1">
        <v>0</v>
      </c>
      <c r="J3744" s="1">
        <v>0</v>
      </c>
      <c r="K3744" s="1">
        <v>0</v>
      </c>
      <c r="L3744" s="1">
        <v>0</v>
      </c>
      <c r="M3744" s="1">
        <v>0</v>
      </c>
      <c r="N3744" s="1">
        <v>0</v>
      </c>
      <c r="O3744" s="1">
        <v>63</v>
      </c>
      <c r="P3744" s="1">
        <v>16</v>
      </c>
      <c r="Q3744" s="1">
        <v>21</v>
      </c>
      <c r="R3744" s="1">
        <v>4</v>
      </c>
      <c r="S3744" s="14">
        <v>1540</v>
      </c>
      <c r="T3744" s="29">
        <v>407.308237088326</v>
      </c>
    </row>
    <row r="3745" spans="4:20" x14ac:dyDescent="0.2">
      <c r="D3745" s="103" t="s">
        <v>34</v>
      </c>
      <c r="E3745" s="24" t="s">
        <v>35</v>
      </c>
      <c r="F3745" s="22"/>
      <c r="G3745" s="23">
        <v>206</v>
      </c>
      <c r="H3745" s="30">
        <v>9</v>
      </c>
      <c r="I3745" s="4">
        <v>11</v>
      </c>
      <c r="J3745" s="4">
        <v>17</v>
      </c>
      <c r="K3745" s="4">
        <v>21</v>
      </c>
      <c r="L3745" s="4">
        <v>21</v>
      </c>
      <c r="M3745" s="4">
        <v>42</v>
      </c>
      <c r="N3745" s="4">
        <v>39</v>
      </c>
      <c r="O3745" s="4">
        <v>24</v>
      </c>
      <c r="P3745" s="4">
        <v>5</v>
      </c>
      <c r="Q3745" s="4">
        <v>2</v>
      </c>
      <c r="R3745" s="4">
        <v>15</v>
      </c>
      <c r="S3745" s="19">
        <v>653.141361256545</v>
      </c>
      <c r="T3745" s="51">
        <v>415.11441167633899</v>
      </c>
    </row>
    <row r="3746" spans="4:20" x14ac:dyDescent="0.2">
      <c r="D3746" s="104"/>
      <c r="E3746" s="5" t="s">
        <v>36</v>
      </c>
      <c r="F3746" s="6"/>
      <c r="G3746" s="7">
        <v>218</v>
      </c>
      <c r="H3746" s="8">
        <v>2</v>
      </c>
      <c r="I3746" s="1">
        <v>8</v>
      </c>
      <c r="J3746" s="1">
        <v>20</v>
      </c>
      <c r="K3746" s="1">
        <v>30</v>
      </c>
      <c r="L3746" s="1">
        <v>27</v>
      </c>
      <c r="M3746" s="1">
        <v>35</v>
      </c>
      <c r="N3746" s="1">
        <v>36</v>
      </c>
      <c r="O3746" s="1">
        <v>35</v>
      </c>
      <c r="P3746" s="1">
        <v>7</v>
      </c>
      <c r="Q3746" s="1">
        <v>2</v>
      </c>
      <c r="R3746" s="1">
        <v>16</v>
      </c>
      <c r="S3746" s="14">
        <v>698.26732673267304</v>
      </c>
      <c r="T3746" s="29">
        <v>427.67442486654801</v>
      </c>
    </row>
    <row r="3747" spans="4:20" x14ac:dyDescent="0.2">
      <c r="D3747" s="104"/>
      <c r="E3747" s="5" t="s">
        <v>37</v>
      </c>
      <c r="F3747" s="6"/>
      <c r="G3747" s="7">
        <v>218</v>
      </c>
      <c r="H3747" s="8">
        <v>3</v>
      </c>
      <c r="I3747" s="1">
        <v>9</v>
      </c>
      <c r="J3747" s="1">
        <v>16</v>
      </c>
      <c r="K3747" s="1">
        <v>21</v>
      </c>
      <c r="L3747" s="1">
        <v>37</v>
      </c>
      <c r="M3747" s="1">
        <v>53</v>
      </c>
      <c r="N3747" s="1">
        <v>36</v>
      </c>
      <c r="O3747" s="1">
        <v>18</v>
      </c>
      <c r="P3747" s="1">
        <v>2</v>
      </c>
      <c r="Q3747" s="1">
        <v>1</v>
      </c>
      <c r="R3747" s="1">
        <v>22</v>
      </c>
      <c r="S3747" s="14">
        <v>613.01020408163299</v>
      </c>
      <c r="T3747" s="29">
        <v>335.21485631737301</v>
      </c>
    </row>
    <row r="3748" spans="4:20" x14ac:dyDescent="0.2">
      <c r="D3748" s="104"/>
      <c r="E3748" s="5" t="s">
        <v>38</v>
      </c>
      <c r="F3748" s="6"/>
      <c r="G3748" s="7">
        <v>313</v>
      </c>
      <c r="H3748" s="8">
        <v>1</v>
      </c>
      <c r="I3748" s="1">
        <v>4</v>
      </c>
      <c r="J3748" s="1">
        <v>16</v>
      </c>
      <c r="K3748" s="1">
        <v>37</v>
      </c>
      <c r="L3748" s="1">
        <v>50</v>
      </c>
      <c r="M3748" s="1">
        <v>92</v>
      </c>
      <c r="N3748" s="1">
        <v>56</v>
      </c>
      <c r="O3748" s="1">
        <v>29</v>
      </c>
      <c r="P3748" s="1">
        <v>3</v>
      </c>
      <c r="Q3748" s="1">
        <v>3</v>
      </c>
      <c r="R3748" s="1">
        <v>22</v>
      </c>
      <c r="S3748" s="14">
        <v>656.87285223367701</v>
      </c>
      <c r="T3748" s="29">
        <v>339.07218410356001</v>
      </c>
    </row>
    <row r="3749" spans="4:20" x14ac:dyDescent="0.2">
      <c r="D3749" s="104"/>
      <c r="E3749" s="5" t="s">
        <v>39</v>
      </c>
      <c r="F3749" s="6"/>
      <c r="G3749" s="7">
        <v>306</v>
      </c>
      <c r="H3749" s="8">
        <v>1</v>
      </c>
      <c r="I3749" s="1">
        <v>9</v>
      </c>
      <c r="J3749" s="1">
        <v>14</v>
      </c>
      <c r="K3749" s="1">
        <v>18</v>
      </c>
      <c r="L3749" s="1">
        <v>44</v>
      </c>
      <c r="M3749" s="1">
        <v>86</v>
      </c>
      <c r="N3749" s="1">
        <v>73</v>
      </c>
      <c r="O3749" s="1">
        <v>31</v>
      </c>
      <c r="P3749" s="1">
        <v>4</v>
      </c>
      <c r="Q3749" s="1">
        <v>4</v>
      </c>
      <c r="R3749" s="1">
        <v>22</v>
      </c>
      <c r="S3749" s="14">
        <v>702.11267605633805</v>
      </c>
      <c r="T3749" s="29">
        <v>360.13364300663898</v>
      </c>
    </row>
    <row r="3750" spans="4:20" x14ac:dyDescent="0.2">
      <c r="D3750" s="104"/>
      <c r="E3750" s="5" t="s">
        <v>40</v>
      </c>
      <c r="F3750" s="6"/>
      <c r="G3750" s="7">
        <v>323</v>
      </c>
      <c r="H3750" s="8">
        <v>8</v>
      </c>
      <c r="I3750" s="1">
        <v>1</v>
      </c>
      <c r="J3750" s="1">
        <v>6</v>
      </c>
      <c r="K3750" s="1">
        <v>20</v>
      </c>
      <c r="L3750" s="1">
        <v>42</v>
      </c>
      <c r="M3750" s="1">
        <v>83</v>
      </c>
      <c r="N3750" s="1">
        <v>85</v>
      </c>
      <c r="O3750" s="1">
        <v>45</v>
      </c>
      <c r="P3750" s="1">
        <v>5</v>
      </c>
      <c r="Q3750" s="1">
        <v>3</v>
      </c>
      <c r="R3750" s="1">
        <v>25</v>
      </c>
      <c r="S3750" s="14">
        <v>744.12751677852305</v>
      </c>
      <c r="T3750" s="29">
        <v>359.28351125203602</v>
      </c>
    </row>
    <row r="3751" spans="4:20" x14ac:dyDescent="0.2">
      <c r="D3751" s="104"/>
      <c r="E3751" s="5" t="s">
        <v>41</v>
      </c>
      <c r="F3751" s="6"/>
      <c r="G3751" s="7">
        <v>260</v>
      </c>
      <c r="H3751" s="8">
        <v>4</v>
      </c>
      <c r="I3751" s="1">
        <v>10</v>
      </c>
      <c r="J3751" s="1">
        <v>10</v>
      </c>
      <c r="K3751" s="1">
        <v>28</v>
      </c>
      <c r="L3751" s="1">
        <v>27</v>
      </c>
      <c r="M3751" s="1">
        <v>58</v>
      </c>
      <c r="N3751" s="1">
        <v>57</v>
      </c>
      <c r="O3751" s="1">
        <v>37</v>
      </c>
      <c r="P3751" s="1">
        <v>6</v>
      </c>
      <c r="Q3751" s="1">
        <v>2</v>
      </c>
      <c r="R3751" s="1">
        <v>21</v>
      </c>
      <c r="S3751" s="14">
        <v>714.01673640167405</v>
      </c>
      <c r="T3751" s="29">
        <v>389.64388812418002</v>
      </c>
    </row>
    <row r="3752" spans="4:20" x14ac:dyDescent="0.2">
      <c r="D3752" s="104"/>
      <c r="E3752" s="5" t="s">
        <v>42</v>
      </c>
      <c r="F3752" s="6"/>
      <c r="G3752" s="7">
        <v>258</v>
      </c>
      <c r="H3752" s="8">
        <v>5</v>
      </c>
      <c r="I3752" s="1">
        <v>9</v>
      </c>
      <c r="J3752" s="1">
        <v>17</v>
      </c>
      <c r="K3752" s="1">
        <v>15</v>
      </c>
      <c r="L3752" s="1">
        <v>29</v>
      </c>
      <c r="M3752" s="1">
        <v>46</v>
      </c>
      <c r="N3752" s="1">
        <v>67</v>
      </c>
      <c r="O3752" s="1">
        <v>32</v>
      </c>
      <c r="P3752" s="1">
        <v>9</v>
      </c>
      <c r="Q3752" s="1">
        <v>5</v>
      </c>
      <c r="R3752" s="1">
        <v>24</v>
      </c>
      <c r="S3752" s="14">
        <v>750.85470085470104</v>
      </c>
      <c r="T3752" s="29">
        <v>438.06503956394198</v>
      </c>
    </row>
    <row r="3753" spans="4:20" x14ac:dyDescent="0.2">
      <c r="D3753" s="104"/>
      <c r="E3753" s="5" t="s">
        <v>43</v>
      </c>
      <c r="F3753" s="6"/>
      <c r="G3753" s="7">
        <v>258</v>
      </c>
      <c r="H3753" s="8">
        <v>9</v>
      </c>
      <c r="I3753" s="1">
        <v>19</v>
      </c>
      <c r="J3753" s="1">
        <v>24</v>
      </c>
      <c r="K3753" s="1">
        <v>27</v>
      </c>
      <c r="L3753" s="1">
        <v>36</v>
      </c>
      <c r="M3753" s="1">
        <v>38</v>
      </c>
      <c r="N3753" s="1">
        <v>46</v>
      </c>
      <c r="O3753" s="1">
        <v>22</v>
      </c>
      <c r="P3753" s="1">
        <v>6</v>
      </c>
      <c r="Q3753" s="1">
        <v>4</v>
      </c>
      <c r="R3753" s="1">
        <v>27</v>
      </c>
      <c r="S3753" s="14">
        <v>622.72727272727298</v>
      </c>
      <c r="T3753" s="29">
        <v>430.86132308712598</v>
      </c>
    </row>
    <row r="3754" spans="4:20" x14ac:dyDescent="0.2">
      <c r="D3754" s="104"/>
      <c r="E3754" s="5" t="s">
        <v>44</v>
      </c>
      <c r="F3754" s="6"/>
      <c r="G3754" s="7">
        <v>336</v>
      </c>
      <c r="H3754" s="8">
        <v>5</v>
      </c>
      <c r="I3754" s="1">
        <v>25</v>
      </c>
      <c r="J3754" s="1">
        <v>57</v>
      </c>
      <c r="K3754" s="1">
        <v>58</v>
      </c>
      <c r="L3754" s="1">
        <v>48</v>
      </c>
      <c r="M3754" s="1">
        <v>46</v>
      </c>
      <c r="N3754" s="1">
        <v>33</v>
      </c>
      <c r="O3754" s="1">
        <v>17</v>
      </c>
      <c r="P3754" s="1">
        <v>3</v>
      </c>
      <c r="Q3754" s="1">
        <v>3</v>
      </c>
      <c r="R3754" s="1">
        <v>41</v>
      </c>
      <c r="S3754" s="14">
        <v>505.25423728813598</v>
      </c>
      <c r="T3754" s="29">
        <v>354.12511402094998</v>
      </c>
    </row>
    <row r="3755" spans="4:20" x14ac:dyDescent="0.2">
      <c r="D3755" s="104"/>
      <c r="E3755" s="5" t="s">
        <v>45</v>
      </c>
      <c r="F3755" s="6"/>
      <c r="G3755" s="7">
        <v>259</v>
      </c>
      <c r="H3755" s="8">
        <v>12</v>
      </c>
      <c r="I3755" s="1">
        <v>20</v>
      </c>
      <c r="J3755" s="1">
        <v>47</v>
      </c>
      <c r="K3755" s="1">
        <v>47</v>
      </c>
      <c r="L3755" s="1">
        <v>34</v>
      </c>
      <c r="M3755" s="1">
        <v>33</v>
      </c>
      <c r="N3755" s="1">
        <v>22</v>
      </c>
      <c r="O3755" s="1">
        <v>10</v>
      </c>
      <c r="P3755" s="1">
        <v>1</v>
      </c>
      <c r="Q3755" s="1">
        <v>2</v>
      </c>
      <c r="R3755" s="1">
        <v>31</v>
      </c>
      <c r="S3755" s="14">
        <v>457.67543859649101</v>
      </c>
      <c r="T3755" s="29">
        <v>330.39760724076302</v>
      </c>
    </row>
    <row r="3756" spans="4:20" x14ac:dyDescent="0.2">
      <c r="D3756" s="104"/>
      <c r="E3756" s="5" t="s">
        <v>46</v>
      </c>
      <c r="F3756" s="6"/>
      <c r="G3756" s="7">
        <v>171</v>
      </c>
      <c r="H3756" s="8">
        <v>3</v>
      </c>
      <c r="I3756" s="1">
        <v>20</v>
      </c>
      <c r="J3756" s="1">
        <v>56</v>
      </c>
      <c r="K3756" s="1">
        <v>34</v>
      </c>
      <c r="L3756" s="1">
        <v>15</v>
      </c>
      <c r="M3756" s="1">
        <v>9</v>
      </c>
      <c r="N3756" s="1">
        <v>9</v>
      </c>
      <c r="O3756" s="1">
        <v>2</v>
      </c>
      <c r="P3756" s="1">
        <v>3</v>
      </c>
      <c r="Q3756" s="1">
        <v>0</v>
      </c>
      <c r="R3756" s="1">
        <v>20</v>
      </c>
      <c r="S3756" s="14">
        <v>374.83443708609298</v>
      </c>
      <c r="T3756" s="29">
        <v>281.89720146104798</v>
      </c>
    </row>
    <row r="3757" spans="4:20" x14ac:dyDescent="0.2">
      <c r="D3757" s="104"/>
      <c r="E3757" s="5" t="s">
        <v>47</v>
      </c>
      <c r="F3757" s="6"/>
      <c r="G3757" s="7">
        <v>158</v>
      </c>
      <c r="H3757" s="8">
        <v>8</v>
      </c>
      <c r="I3757" s="1">
        <v>16</v>
      </c>
      <c r="J3757" s="1">
        <v>30</v>
      </c>
      <c r="K3757" s="1">
        <v>26</v>
      </c>
      <c r="L3757" s="1">
        <v>20</v>
      </c>
      <c r="M3757" s="1">
        <v>13</v>
      </c>
      <c r="N3757" s="1">
        <v>8</v>
      </c>
      <c r="O3757" s="1">
        <v>4</v>
      </c>
      <c r="P3757" s="1">
        <v>1</v>
      </c>
      <c r="Q3757" s="1">
        <v>0</v>
      </c>
      <c r="R3757" s="1">
        <v>32</v>
      </c>
      <c r="S3757" s="14">
        <v>394.84126984126999</v>
      </c>
      <c r="T3757" s="29">
        <v>276.30134839011703</v>
      </c>
    </row>
    <row r="3758" spans="4:20" x14ac:dyDescent="0.2">
      <c r="D3758" s="104"/>
      <c r="E3758" s="5" t="s">
        <v>48</v>
      </c>
      <c r="F3758" s="6"/>
      <c r="G3758" s="7">
        <v>62</v>
      </c>
      <c r="H3758" s="8">
        <v>1</v>
      </c>
      <c r="I3758" s="1">
        <v>11</v>
      </c>
      <c r="J3758" s="1">
        <v>16</v>
      </c>
      <c r="K3758" s="1">
        <v>7</v>
      </c>
      <c r="L3758" s="1">
        <v>7</v>
      </c>
      <c r="M3758" s="1">
        <v>5</v>
      </c>
      <c r="N3758" s="1">
        <v>2</v>
      </c>
      <c r="O3758" s="1">
        <v>5</v>
      </c>
      <c r="P3758" s="1">
        <v>0</v>
      </c>
      <c r="Q3758" s="1">
        <v>1</v>
      </c>
      <c r="R3758" s="1">
        <v>7</v>
      </c>
      <c r="S3758" s="14">
        <v>445.45454545454498</v>
      </c>
      <c r="T3758" s="29">
        <v>398.43702904687802</v>
      </c>
    </row>
    <row r="3759" spans="4:20" x14ac:dyDescent="0.2">
      <c r="D3759" s="104"/>
      <c r="E3759" s="5" t="s">
        <v>49</v>
      </c>
      <c r="F3759" s="6"/>
      <c r="G3759" s="7">
        <v>13</v>
      </c>
      <c r="H3759" s="8">
        <v>0</v>
      </c>
      <c r="I3759" s="1">
        <v>3</v>
      </c>
      <c r="J3759" s="1">
        <v>3</v>
      </c>
      <c r="K3759" s="1">
        <v>1</v>
      </c>
      <c r="L3759" s="1">
        <v>1</v>
      </c>
      <c r="M3759" s="1">
        <v>0</v>
      </c>
      <c r="N3759" s="1">
        <v>0</v>
      </c>
      <c r="O3759" s="1">
        <v>1</v>
      </c>
      <c r="P3759" s="1">
        <v>0</v>
      </c>
      <c r="Q3759" s="1">
        <v>0</v>
      </c>
      <c r="R3759" s="1">
        <v>4</v>
      </c>
      <c r="S3759" s="14">
        <v>361.11111111111097</v>
      </c>
      <c r="T3759" s="29">
        <v>328.10717911629803</v>
      </c>
    </row>
    <row r="3760" spans="4:20" x14ac:dyDescent="0.2">
      <c r="D3760" s="103" t="s">
        <v>50</v>
      </c>
      <c r="E3760" s="24" t="s">
        <v>35</v>
      </c>
      <c r="F3760" s="22"/>
      <c r="G3760" s="23">
        <v>174</v>
      </c>
      <c r="H3760" s="30">
        <v>9</v>
      </c>
      <c r="I3760" s="4">
        <v>8</v>
      </c>
      <c r="J3760" s="4">
        <v>12</v>
      </c>
      <c r="K3760" s="4">
        <v>9</v>
      </c>
      <c r="L3760" s="4">
        <v>14</v>
      </c>
      <c r="M3760" s="4">
        <v>37</v>
      </c>
      <c r="N3760" s="4">
        <v>29</v>
      </c>
      <c r="O3760" s="4">
        <v>18</v>
      </c>
      <c r="P3760" s="4">
        <v>2</v>
      </c>
      <c r="Q3760" s="4">
        <v>1</v>
      </c>
      <c r="R3760" s="4">
        <v>35</v>
      </c>
      <c r="S3760" s="19">
        <v>641.726618705036</v>
      </c>
      <c r="T3760" s="51">
        <v>390.83921523964602</v>
      </c>
    </row>
    <row r="3761" spans="2:20" x14ac:dyDescent="0.2">
      <c r="D3761" s="104"/>
      <c r="E3761" s="5" t="s">
        <v>36</v>
      </c>
      <c r="F3761" s="6"/>
      <c r="G3761" s="7">
        <v>233</v>
      </c>
      <c r="H3761" s="8">
        <v>2</v>
      </c>
      <c r="I3761" s="1">
        <v>8</v>
      </c>
      <c r="J3761" s="1">
        <v>19</v>
      </c>
      <c r="K3761" s="1">
        <v>26</v>
      </c>
      <c r="L3761" s="1">
        <v>44</v>
      </c>
      <c r="M3761" s="1">
        <v>44</v>
      </c>
      <c r="N3761" s="1">
        <v>36</v>
      </c>
      <c r="O3761" s="1">
        <v>26</v>
      </c>
      <c r="P3761" s="1">
        <v>8</v>
      </c>
      <c r="Q3761" s="1">
        <v>3</v>
      </c>
      <c r="R3761" s="1">
        <v>17</v>
      </c>
      <c r="S3761" s="14">
        <v>672.22222222222194</v>
      </c>
      <c r="T3761" s="29">
        <v>419.564000621221</v>
      </c>
    </row>
    <row r="3762" spans="2:20" x14ac:dyDescent="0.2">
      <c r="D3762" s="104"/>
      <c r="E3762" s="5" t="s">
        <v>37</v>
      </c>
      <c r="F3762" s="6"/>
      <c r="G3762" s="7">
        <v>199</v>
      </c>
      <c r="H3762" s="8">
        <v>6</v>
      </c>
      <c r="I3762" s="1">
        <v>8</v>
      </c>
      <c r="J3762" s="1">
        <v>17</v>
      </c>
      <c r="K3762" s="1">
        <v>16</v>
      </c>
      <c r="L3762" s="1">
        <v>30</v>
      </c>
      <c r="M3762" s="1">
        <v>56</v>
      </c>
      <c r="N3762" s="1">
        <v>28</v>
      </c>
      <c r="O3762" s="1">
        <v>9</v>
      </c>
      <c r="P3762" s="1">
        <v>2</v>
      </c>
      <c r="Q3762" s="1">
        <v>1</v>
      </c>
      <c r="R3762" s="1">
        <v>26</v>
      </c>
      <c r="S3762" s="14">
        <v>573.69942196531804</v>
      </c>
      <c r="T3762" s="29">
        <v>322.49776958445602</v>
      </c>
    </row>
    <row r="3763" spans="2:20" x14ac:dyDescent="0.2">
      <c r="D3763" s="104"/>
      <c r="E3763" s="5" t="s">
        <v>38</v>
      </c>
      <c r="F3763" s="6"/>
      <c r="G3763" s="7">
        <v>319</v>
      </c>
      <c r="H3763" s="8">
        <v>5</v>
      </c>
      <c r="I3763" s="1">
        <v>13</v>
      </c>
      <c r="J3763" s="1">
        <v>32</v>
      </c>
      <c r="K3763" s="1">
        <v>31</v>
      </c>
      <c r="L3763" s="1">
        <v>42</v>
      </c>
      <c r="M3763" s="1">
        <v>82</v>
      </c>
      <c r="N3763" s="1">
        <v>56</v>
      </c>
      <c r="O3763" s="1">
        <v>21</v>
      </c>
      <c r="P3763" s="1">
        <v>5</v>
      </c>
      <c r="Q3763" s="1">
        <v>4</v>
      </c>
      <c r="R3763" s="1">
        <v>28</v>
      </c>
      <c r="S3763" s="14">
        <v>621.13402061855697</v>
      </c>
      <c r="T3763" s="29">
        <v>373.94766789904401</v>
      </c>
    </row>
    <row r="3764" spans="2:20" x14ac:dyDescent="0.2">
      <c r="D3764" s="104"/>
      <c r="E3764" s="5" t="s">
        <v>39</v>
      </c>
      <c r="F3764" s="6"/>
      <c r="G3764" s="7">
        <v>269</v>
      </c>
      <c r="H3764" s="8">
        <v>5</v>
      </c>
      <c r="I3764" s="1">
        <v>9</v>
      </c>
      <c r="J3764" s="1">
        <v>9</v>
      </c>
      <c r="K3764" s="1">
        <v>26</v>
      </c>
      <c r="L3764" s="1">
        <v>44</v>
      </c>
      <c r="M3764" s="1">
        <v>56</v>
      </c>
      <c r="N3764" s="1">
        <v>49</v>
      </c>
      <c r="O3764" s="1">
        <v>24</v>
      </c>
      <c r="P3764" s="1">
        <v>4</v>
      </c>
      <c r="Q3764" s="1">
        <v>3</v>
      </c>
      <c r="R3764" s="1">
        <v>40</v>
      </c>
      <c r="S3764" s="14">
        <v>662.66375545851497</v>
      </c>
      <c r="T3764" s="29">
        <v>378.535878031496</v>
      </c>
    </row>
    <row r="3765" spans="2:20" x14ac:dyDescent="0.2">
      <c r="D3765" s="104"/>
      <c r="E3765" s="5" t="s">
        <v>40</v>
      </c>
      <c r="F3765" s="6"/>
      <c r="G3765" s="7">
        <v>348</v>
      </c>
      <c r="H3765" s="8">
        <v>3</v>
      </c>
      <c r="I3765" s="1">
        <v>14</v>
      </c>
      <c r="J3765" s="1">
        <v>25</v>
      </c>
      <c r="K3765" s="1">
        <v>25</v>
      </c>
      <c r="L3765" s="1">
        <v>45</v>
      </c>
      <c r="M3765" s="1">
        <v>73</v>
      </c>
      <c r="N3765" s="1">
        <v>87</v>
      </c>
      <c r="O3765" s="1">
        <v>45</v>
      </c>
      <c r="P3765" s="1">
        <v>4</v>
      </c>
      <c r="Q3765" s="1">
        <v>1</v>
      </c>
      <c r="R3765" s="1">
        <v>26</v>
      </c>
      <c r="S3765" s="14">
        <v>685.55900621117996</v>
      </c>
      <c r="T3765" s="29">
        <v>350.17896657290601</v>
      </c>
    </row>
    <row r="3766" spans="2:20" x14ac:dyDescent="0.2">
      <c r="D3766" s="104"/>
      <c r="E3766" s="5" t="s">
        <v>41</v>
      </c>
      <c r="F3766" s="6"/>
      <c r="G3766" s="7">
        <v>282</v>
      </c>
      <c r="H3766" s="8">
        <v>4</v>
      </c>
      <c r="I3766" s="1">
        <v>16</v>
      </c>
      <c r="J3766" s="1">
        <v>21</v>
      </c>
      <c r="K3766" s="1">
        <v>18</v>
      </c>
      <c r="L3766" s="1">
        <v>41</v>
      </c>
      <c r="M3766" s="1">
        <v>50</v>
      </c>
      <c r="N3766" s="1">
        <v>45</v>
      </c>
      <c r="O3766" s="1">
        <v>37</v>
      </c>
      <c r="P3766" s="1">
        <v>10</v>
      </c>
      <c r="Q3766" s="1">
        <v>1</v>
      </c>
      <c r="R3766" s="1">
        <v>39</v>
      </c>
      <c r="S3766" s="14">
        <v>686.62551440329196</v>
      </c>
      <c r="T3766" s="29">
        <v>413.94932654338601</v>
      </c>
    </row>
    <row r="3767" spans="2:20" x14ac:dyDescent="0.2">
      <c r="D3767" s="104"/>
      <c r="E3767" s="5" t="s">
        <v>42</v>
      </c>
      <c r="F3767" s="6"/>
      <c r="G3767" s="7">
        <v>242</v>
      </c>
      <c r="H3767" s="8">
        <v>5</v>
      </c>
      <c r="I3767" s="1">
        <v>14</v>
      </c>
      <c r="J3767" s="1">
        <v>21</v>
      </c>
      <c r="K3767" s="1">
        <v>26</v>
      </c>
      <c r="L3767" s="1">
        <v>21</v>
      </c>
      <c r="M3767" s="1">
        <v>48</v>
      </c>
      <c r="N3767" s="1">
        <v>39</v>
      </c>
      <c r="O3767" s="1">
        <v>27</v>
      </c>
      <c r="P3767" s="1">
        <v>7</v>
      </c>
      <c r="Q3767" s="1">
        <v>5</v>
      </c>
      <c r="R3767" s="1">
        <v>29</v>
      </c>
      <c r="S3767" s="14">
        <v>682.39436619718299</v>
      </c>
      <c r="T3767" s="29">
        <v>455.97997893429198</v>
      </c>
    </row>
    <row r="3768" spans="2:20" x14ac:dyDescent="0.2">
      <c r="D3768" s="104"/>
      <c r="E3768" s="5" t="s">
        <v>43</v>
      </c>
      <c r="F3768" s="6"/>
      <c r="G3768" s="7">
        <v>263</v>
      </c>
      <c r="H3768" s="8">
        <v>6</v>
      </c>
      <c r="I3768" s="1">
        <v>21</v>
      </c>
      <c r="J3768" s="1">
        <v>32</v>
      </c>
      <c r="K3768" s="1">
        <v>33</v>
      </c>
      <c r="L3768" s="1">
        <v>26</v>
      </c>
      <c r="M3768" s="1">
        <v>39</v>
      </c>
      <c r="N3768" s="1">
        <v>42</v>
      </c>
      <c r="O3768" s="1">
        <v>12</v>
      </c>
      <c r="P3768" s="1">
        <v>4</v>
      </c>
      <c r="Q3768" s="1">
        <v>3</v>
      </c>
      <c r="R3768" s="1">
        <v>45</v>
      </c>
      <c r="S3768" s="14">
        <v>562.15596330275196</v>
      </c>
      <c r="T3768" s="29">
        <v>391.86268130117901</v>
      </c>
    </row>
    <row r="3769" spans="2:20" x14ac:dyDescent="0.2">
      <c r="D3769" s="104"/>
      <c r="E3769" s="5" t="s">
        <v>44</v>
      </c>
      <c r="F3769" s="6"/>
      <c r="G3769" s="7">
        <v>364</v>
      </c>
      <c r="H3769" s="8">
        <v>14</v>
      </c>
      <c r="I3769" s="1">
        <v>49</v>
      </c>
      <c r="J3769" s="1">
        <v>64</v>
      </c>
      <c r="K3769" s="1">
        <v>42</v>
      </c>
      <c r="L3769" s="1">
        <v>52</v>
      </c>
      <c r="M3769" s="1">
        <v>35</v>
      </c>
      <c r="N3769" s="1">
        <v>24</v>
      </c>
      <c r="O3769" s="1">
        <v>20</v>
      </c>
      <c r="P3769" s="1">
        <v>3</v>
      </c>
      <c r="Q3769" s="1">
        <v>0</v>
      </c>
      <c r="R3769" s="1">
        <v>61</v>
      </c>
      <c r="S3769" s="14">
        <v>441.58415841584201</v>
      </c>
      <c r="T3769" s="29">
        <v>325.51578570899397</v>
      </c>
    </row>
    <row r="3770" spans="2:20" x14ac:dyDescent="0.2">
      <c r="D3770" s="104"/>
      <c r="E3770" s="5" t="s">
        <v>45</v>
      </c>
      <c r="F3770" s="6"/>
      <c r="G3770" s="7">
        <v>324</v>
      </c>
      <c r="H3770" s="8">
        <v>19</v>
      </c>
      <c r="I3770" s="1">
        <v>55</v>
      </c>
      <c r="J3770" s="1">
        <v>79</v>
      </c>
      <c r="K3770" s="1">
        <v>53</v>
      </c>
      <c r="L3770" s="1">
        <v>27</v>
      </c>
      <c r="M3770" s="1">
        <v>22</v>
      </c>
      <c r="N3770" s="1">
        <v>18</v>
      </c>
      <c r="O3770" s="1">
        <v>5</v>
      </c>
      <c r="P3770" s="1">
        <v>0</v>
      </c>
      <c r="Q3770" s="1">
        <v>3</v>
      </c>
      <c r="R3770" s="1">
        <v>43</v>
      </c>
      <c r="S3770" s="14">
        <v>359.964412811388</v>
      </c>
      <c r="T3770" s="29">
        <v>302.40494900373301</v>
      </c>
    </row>
    <row r="3771" spans="2:20" x14ac:dyDescent="0.2">
      <c r="D3771" s="104"/>
      <c r="E3771" s="5" t="s">
        <v>46</v>
      </c>
      <c r="F3771" s="6"/>
      <c r="G3771" s="7">
        <v>192</v>
      </c>
      <c r="H3771" s="8">
        <v>18</v>
      </c>
      <c r="I3771" s="1">
        <v>35</v>
      </c>
      <c r="J3771" s="1">
        <v>39</v>
      </c>
      <c r="K3771" s="1">
        <v>27</v>
      </c>
      <c r="L3771" s="1">
        <v>15</v>
      </c>
      <c r="M3771" s="1">
        <v>16</v>
      </c>
      <c r="N3771" s="1">
        <v>6</v>
      </c>
      <c r="O3771" s="1">
        <v>1</v>
      </c>
      <c r="P3771" s="1">
        <v>1</v>
      </c>
      <c r="Q3771" s="1">
        <v>0</v>
      </c>
      <c r="R3771" s="1">
        <v>34</v>
      </c>
      <c r="S3771" s="14">
        <v>315.18987341772203</v>
      </c>
      <c r="T3771" s="29">
        <v>233.825428550217</v>
      </c>
    </row>
    <row r="3772" spans="2:20" x14ac:dyDescent="0.2">
      <c r="D3772" s="104"/>
      <c r="E3772" s="5" t="s">
        <v>47</v>
      </c>
      <c r="F3772" s="6"/>
      <c r="G3772" s="7">
        <v>288</v>
      </c>
      <c r="H3772" s="8">
        <v>28</v>
      </c>
      <c r="I3772" s="1">
        <v>64</v>
      </c>
      <c r="J3772" s="1">
        <v>42</v>
      </c>
      <c r="K3772" s="1">
        <v>42</v>
      </c>
      <c r="L3772" s="1">
        <v>22</v>
      </c>
      <c r="M3772" s="1">
        <v>17</v>
      </c>
      <c r="N3772" s="1">
        <v>8</v>
      </c>
      <c r="O3772" s="1">
        <v>6</v>
      </c>
      <c r="P3772" s="1">
        <v>2</v>
      </c>
      <c r="Q3772" s="1">
        <v>2</v>
      </c>
      <c r="R3772" s="1">
        <v>55</v>
      </c>
      <c r="S3772" s="14">
        <v>337.33905579399101</v>
      </c>
      <c r="T3772" s="29">
        <v>325.88703784596601</v>
      </c>
    </row>
    <row r="3773" spans="2:20" x14ac:dyDescent="0.2">
      <c r="D3773" s="104"/>
      <c r="E3773" s="5" t="s">
        <v>48</v>
      </c>
      <c r="F3773" s="6"/>
      <c r="G3773" s="7">
        <v>114</v>
      </c>
      <c r="H3773" s="8">
        <v>14</v>
      </c>
      <c r="I3773" s="1">
        <v>30</v>
      </c>
      <c r="J3773" s="1">
        <v>13</v>
      </c>
      <c r="K3773" s="1">
        <v>4</v>
      </c>
      <c r="L3773" s="1">
        <v>7</v>
      </c>
      <c r="M3773" s="1">
        <v>7</v>
      </c>
      <c r="N3773" s="1">
        <v>6</v>
      </c>
      <c r="O3773" s="1">
        <v>1</v>
      </c>
      <c r="P3773" s="1">
        <v>1</v>
      </c>
      <c r="Q3773" s="1">
        <v>1</v>
      </c>
      <c r="R3773" s="1">
        <v>30</v>
      </c>
      <c r="S3773" s="14">
        <v>327.97619047619003</v>
      </c>
      <c r="T3773" s="29">
        <v>360.83164443211302</v>
      </c>
    </row>
    <row r="3774" spans="2:20" x14ac:dyDescent="0.2">
      <c r="D3774" s="105"/>
      <c r="E3774" s="55" t="s">
        <v>49</v>
      </c>
      <c r="F3774" s="58"/>
      <c r="G3774" s="53">
        <v>30</v>
      </c>
      <c r="H3774" s="66">
        <v>2</v>
      </c>
      <c r="I3774" s="26">
        <v>7</v>
      </c>
      <c r="J3774" s="26">
        <v>5</v>
      </c>
      <c r="K3774" s="26">
        <v>4</v>
      </c>
      <c r="L3774" s="26">
        <v>2</v>
      </c>
      <c r="M3774" s="26">
        <v>0</v>
      </c>
      <c r="N3774" s="26">
        <v>2</v>
      </c>
      <c r="O3774" s="26">
        <v>1</v>
      </c>
      <c r="P3774" s="26">
        <v>0</v>
      </c>
      <c r="Q3774" s="26">
        <v>1</v>
      </c>
      <c r="R3774" s="26">
        <v>6</v>
      </c>
      <c r="S3774" s="38">
        <v>412.5</v>
      </c>
      <c r="T3774" s="80">
        <v>472.41621832165498</v>
      </c>
    </row>
    <row r="3776" spans="2:20" x14ac:dyDescent="0.2">
      <c r="B3776" s="47" t="str">
        <f xml:space="preserve"> HYPERLINK("#'目次'!B89", "[83]")</f>
        <v>[83]</v>
      </c>
      <c r="C3776" s="31" t="s">
        <v>822</v>
      </c>
    </row>
    <row r="3779" spans="3:10" x14ac:dyDescent="0.2">
      <c r="C3779" s="31" t="s">
        <v>13</v>
      </c>
    </row>
    <row r="3780" spans="3:10" x14ac:dyDescent="0.2">
      <c r="D3780" s="99"/>
      <c r="E3780" s="100"/>
      <c r="F3780" s="100"/>
      <c r="G3780" s="41" t="s">
        <v>14</v>
      </c>
      <c r="H3780" s="42" t="s">
        <v>823</v>
      </c>
      <c r="I3780" s="16" t="s">
        <v>824</v>
      </c>
      <c r="J3780" s="46" t="s">
        <v>24</v>
      </c>
    </row>
    <row r="3781" spans="3:10" x14ac:dyDescent="0.2">
      <c r="D3781" s="101"/>
      <c r="E3781" s="102"/>
      <c r="F3781" s="102"/>
      <c r="G3781" s="44"/>
      <c r="H3781" s="48"/>
      <c r="I3781" s="17"/>
      <c r="J3781" s="43"/>
    </row>
    <row r="3782" spans="3:10" x14ac:dyDescent="0.2">
      <c r="D3782" s="52"/>
      <c r="E3782" s="59" t="s">
        <v>14</v>
      </c>
      <c r="F3782" s="54"/>
      <c r="G3782" s="45">
        <v>7000</v>
      </c>
      <c r="H3782" s="20">
        <v>2955</v>
      </c>
      <c r="I3782" s="20">
        <v>3977</v>
      </c>
      <c r="J3782" s="61">
        <v>68</v>
      </c>
    </row>
    <row r="3783" spans="3:10" x14ac:dyDescent="0.2">
      <c r="D3783" s="103" t="s">
        <v>25</v>
      </c>
      <c r="E3783" s="24" t="s">
        <v>26</v>
      </c>
      <c r="F3783" s="22"/>
      <c r="G3783" s="23">
        <v>1780</v>
      </c>
      <c r="H3783" s="30">
        <v>748</v>
      </c>
      <c r="I3783" s="4">
        <v>1011</v>
      </c>
      <c r="J3783" s="34">
        <v>21</v>
      </c>
    </row>
    <row r="3784" spans="3:10" x14ac:dyDescent="0.2">
      <c r="D3784" s="104"/>
      <c r="E3784" s="5" t="s">
        <v>27</v>
      </c>
      <c r="F3784" s="6"/>
      <c r="G3784" s="7">
        <v>1328</v>
      </c>
      <c r="H3784" s="8">
        <v>525</v>
      </c>
      <c r="I3784" s="1">
        <v>793</v>
      </c>
      <c r="J3784" s="13">
        <v>10</v>
      </c>
    </row>
    <row r="3785" spans="3:10" x14ac:dyDescent="0.2">
      <c r="D3785" s="104"/>
      <c r="E3785" s="5" t="s">
        <v>28</v>
      </c>
      <c r="F3785" s="6"/>
      <c r="G3785" s="7">
        <v>1075</v>
      </c>
      <c r="H3785" s="8">
        <v>412</v>
      </c>
      <c r="I3785" s="1">
        <v>656</v>
      </c>
      <c r="J3785" s="13">
        <v>7</v>
      </c>
    </row>
    <row r="3786" spans="3:10" x14ac:dyDescent="0.2">
      <c r="D3786" s="104"/>
      <c r="E3786" s="5" t="s">
        <v>29</v>
      </c>
      <c r="F3786" s="6"/>
      <c r="G3786" s="7">
        <v>733</v>
      </c>
      <c r="H3786" s="8">
        <v>349</v>
      </c>
      <c r="I3786" s="1">
        <v>377</v>
      </c>
      <c r="J3786" s="13">
        <v>7</v>
      </c>
    </row>
    <row r="3787" spans="3:10" x14ac:dyDescent="0.2">
      <c r="D3787" s="104"/>
      <c r="E3787" s="5" t="s">
        <v>30</v>
      </c>
      <c r="F3787" s="6"/>
      <c r="G3787" s="7">
        <v>619</v>
      </c>
      <c r="H3787" s="8">
        <v>307</v>
      </c>
      <c r="I3787" s="1">
        <v>310</v>
      </c>
      <c r="J3787" s="13">
        <v>2</v>
      </c>
    </row>
    <row r="3788" spans="3:10" x14ac:dyDescent="0.2">
      <c r="D3788" s="104"/>
      <c r="E3788" s="5" t="s">
        <v>31</v>
      </c>
      <c r="F3788" s="6"/>
      <c r="G3788" s="7">
        <v>559</v>
      </c>
      <c r="H3788" s="8">
        <v>304</v>
      </c>
      <c r="I3788" s="1">
        <v>252</v>
      </c>
      <c r="J3788" s="13">
        <v>3</v>
      </c>
    </row>
    <row r="3789" spans="3:10" x14ac:dyDescent="0.2">
      <c r="D3789" s="104"/>
      <c r="E3789" s="5" t="s">
        <v>32</v>
      </c>
      <c r="F3789" s="6"/>
      <c r="G3789" s="7">
        <v>284</v>
      </c>
      <c r="H3789" s="8">
        <v>154</v>
      </c>
      <c r="I3789" s="1">
        <v>127</v>
      </c>
      <c r="J3789" s="13">
        <v>3</v>
      </c>
    </row>
    <row r="3790" spans="3:10" x14ac:dyDescent="0.2">
      <c r="D3790" s="104"/>
      <c r="E3790" s="5" t="s">
        <v>33</v>
      </c>
      <c r="F3790" s="6"/>
      <c r="G3790" s="7">
        <v>104</v>
      </c>
      <c r="H3790" s="8">
        <v>54</v>
      </c>
      <c r="I3790" s="1">
        <v>49</v>
      </c>
      <c r="J3790" s="13">
        <v>1</v>
      </c>
    </row>
    <row r="3791" spans="3:10" x14ac:dyDescent="0.2">
      <c r="D3791" s="103" t="s">
        <v>34</v>
      </c>
      <c r="E3791" s="24" t="s">
        <v>35</v>
      </c>
      <c r="F3791" s="22"/>
      <c r="G3791" s="23">
        <v>206</v>
      </c>
      <c r="H3791" s="30">
        <v>118</v>
      </c>
      <c r="I3791" s="4">
        <v>86</v>
      </c>
      <c r="J3791" s="34">
        <v>2</v>
      </c>
    </row>
    <row r="3792" spans="3:10" x14ac:dyDescent="0.2">
      <c r="D3792" s="104"/>
      <c r="E3792" s="5" t="s">
        <v>36</v>
      </c>
      <c r="F3792" s="6"/>
      <c r="G3792" s="7">
        <v>218</v>
      </c>
      <c r="H3792" s="8">
        <v>103</v>
      </c>
      <c r="I3792" s="1">
        <v>115</v>
      </c>
      <c r="J3792" s="13">
        <v>0</v>
      </c>
    </row>
    <row r="3793" spans="4:10" x14ac:dyDescent="0.2">
      <c r="D3793" s="104"/>
      <c r="E3793" s="5" t="s">
        <v>37</v>
      </c>
      <c r="F3793" s="6"/>
      <c r="G3793" s="7">
        <v>218</v>
      </c>
      <c r="H3793" s="8">
        <v>94</v>
      </c>
      <c r="I3793" s="1">
        <v>119</v>
      </c>
      <c r="J3793" s="13">
        <v>5</v>
      </c>
    </row>
    <row r="3794" spans="4:10" x14ac:dyDescent="0.2">
      <c r="D3794" s="104"/>
      <c r="E3794" s="5" t="s">
        <v>38</v>
      </c>
      <c r="F3794" s="6"/>
      <c r="G3794" s="7">
        <v>313</v>
      </c>
      <c r="H3794" s="8">
        <v>157</v>
      </c>
      <c r="I3794" s="1">
        <v>154</v>
      </c>
      <c r="J3794" s="13">
        <v>2</v>
      </c>
    </row>
    <row r="3795" spans="4:10" x14ac:dyDescent="0.2">
      <c r="D3795" s="104"/>
      <c r="E3795" s="5" t="s">
        <v>39</v>
      </c>
      <c r="F3795" s="6"/>
      <c r="G3795" s="7">
        <v>306</v>
      </c>
      <c r="H3795" s="8">
        <v>150</v>
      </c>
      <c r="I3795" s="1">
        <v>152</v>
      </c>
      <c r="J3795" s="13">
        <v>4</v>
      </c>
    </row>
    <row r="3796" spans="4:10" x14ac:dyDescent="0.2">
      <c r="D3796" s="104"/>
      <c r="E3796" s="5" t="s">
        <v>40</v>
      </c>
      <c r="F3796" s="6"/>
      <c r="G3796" s="7">
        <v>323</v>
      </c>
      <c r="H3796" s="8">
        <v>152</v>
      </c>
      <c r="I3796" s="1">
        <v>168</v>
      </c>
      <c r="J3796" s="13">
        <v>3</v>
      </c>
    </row>
    <row r="3797" spans="4:10" x14ac:dyDescent="0.2">
      <c r="D3797" s="104"/>
      <c r="E3797" s="5" t="s">
        <v>41</v>
      </c>
      <c r="F3797" s="6"/>
      <c r="G3797" s="7">
        <v>260</v>
      </c>
      <c r="H3797" s="8">
        <v>122</v>
      </c>
      <c r="I3797" s="1">
        <v>134</v>
      </c>
      <c r="J3797" s="13">
        <v>4</v>
      </c>
    </row>
    <row r="3798" spans="4:10" x14ac:dyDescent="0.2">
      <c r="D3798" s="104"/>
      <c r="E3798" s="5" t="s">
        <v>42</v>
      </c>
      <c r="F3798" s="6"/>
      <c r="G3798" s="7">
        <v>258</v>
      </c>
      <c r="H3798" s="8">
        <v>118</v>
      </c>
      <c r="I3798" s="1">
        <v>138</v>
      </c>
      <c r="J3798" s="13">
        <v>2</v>
      </c>
    </row>
    <row r="3799" spans="4:10" x14ac:dyDescent="0.2">
      <c r="D3799" s="104"/>
      <c r="E3799" s="5" t="s">
        <v>43</v>
      </c>
      <c r="F3799" s="6"/>
      <c r="G3799" s="7">
        <v>258</v>
      </c>
      <c r="H3799" s="8">
        <v>113</v>
      </c>
      <c r="I3799" s="1">
        <v>144</v>
      </c>
      <c r="J3799" s="13">
        <v>1</v>
      </c>
    </row>
    <row r="3800" spans="4:10" x14ac:dyDescent="0.2">
      <c r="D3800" s="104"/>
      <c r="E3800" s="5" t="s">
        <v>44</v>
      </c>
      <c r="F3800" s="6"/>
      <c r="G3800" s="7">
        <v>336</v>
      </c>
      <c r="H3800" s="8">
        <v>157</v>
      </c>
      <c r="I3800" s="1">
        <v>176</v>
      </c>
      <c r="J3800" s="13">
        <v>3</v>
      </c>
    </row>
    <row r="3801" spans="4:10" x14ac:dyDescent="0.2">
      <c r="D3801" s="104"/>
      <c r="E3801" s="5" t="s">
        <v>45</v>
      </c>
      <c r="F3801" s="6"/>
      <c r="G3801" s="7">
        <v>259</v>
      </c>
      <c r="H3801" s="8">
        <v>100</v>
      </c>
      <c r="I3801" s="1">
        <v>158</v>
      </c>
      <c r="J3801" s="13">
        <v>1</v>
      </c>
    </row>
    <row r="3802" spans="4:10" x14ac:dyDescent="0.2">
      <c r="D3802" s="104"/>
      <c r="E3802" s="5" t="s">
        <v>46</v>
      </c>
      <c r="F3802" s="6"/>
      <c r="G3802" s="7">
        <v>171</v>
      </c>
      <c r="H3802" s="8">
        <v>58</v>
      </c>
      <c r="I3802" s="1">
        <v>113</v>
      </c>
      <c r="J3802" s="13">
        <v>0</v>
      </c>
    </row>
    <row r="3803" spans="4:10" x14ac:dyDescent="0.2">
      <c r="D3803" s="104"/>
      <c r="E3803" s="5" t="s">
        <v>47</v>
      </c>
      <c r="F3803" s="6"/>
      <c r="G3803" s="7">
        <v>158</v>
      </c>
      <c r="H3803" s="8">
        <v>35</v>
      </c>
      <c r="I3803" s="1">
        <v>121</v>
      </c>
      <c r="J3803" s="13">
        <v>2</v>
      </c>
    </row>
    <row r="3804" spans="4:10" x14ac:dyDescent="0.2">
      <c r="D3804" s="104"/>
      <c r="E3804" s="5" t="s">
        <v>48</v>
      </c>
      <c r="F3804" s="6"/>
      <c r="G3804" s="7">
        <v>62</v>
      </c>
      <c r="H3804" s="8">
        <v>12</v>
      </c>
      <c r="I3804" s="1">
        <v>49</v>
      </c>
      <c r="J3804" s="13">
        <v>1</v>
      </c>
    </row>
    <row r="3805" spans="4:10" x14ac:dyDescent="0.2">
      <c r="D3805" s="104"/>
      <c r="E3805" s="5" t="s">
        <v>49</v>
      </c>
      <c r="F3805" s="6"/>
      <c r="G3805" s="7">
        <v>13</v>
      </c>
      <c r="H3805" s="8">
        <v>1</v>
      </c>
      <c r="I3805" s="1">
        <v>12</v>
      </c>
      <c r="J3805" s="13">
        <v>0</v>
      </c>
    </row>
    <row r="3806" spans="4:10" x14ac:dyDescent="0.2">
      <c r="D3806" s="103" t="s">
        <v>50</v>
      </c>
      <c r="E3806" s="24" t="s">
        <v>35</v>
      </c>
      <c r="F3806" s="22"/>
      <c r="G3806" s="23">
        <v>174</v>
      </c>
      <c r="H3806" s="30">
        <v>91</v>
      </c>
      <c r="I3806" s="4">
        <v>82</v>
      </c>
      <c r="J3806" s="34">
        <v>1</v>
      </c>
    </row>
    <row r="3807" spans="4:10" x14ac:dyDescent="0.2">
      <c r="D3807" s="104"/>
      <c r="E3807" s="5" t="s">
        <v>36</v>
      </c>
      <c r="F3807" s="6"/>
      <c r="G3807" s="7">
        <v>233</v>
      </c>
      <c r="H3807" s="8">
        <v>96</v>
      </c>
      <c r="I3807" s="1">
        <v>135</v>
      </c>
      <c r="J3807" s="13">
        <v>2</v>
      </c>
    </row>
    <row r="3808" spans="4:10" x14ac:dyDescent="0.2">
      <c r="D3808" s="104"/>
      <c r="E3808" s="5" t="s">
        <v>37</v>
      </c>
      <c r="F3808" s="6"/>
      <c r="G3808" s="7">
        <v>199</v>
      </c>
      <c r="H3808" s="8">
        <v>90</v>
      </c>
      <c r="I3808" s="1">
        <v>107</v>
      </c>
      <c r="J3808" s="13">
        <v>2</v>
      </c>
    </row>
    <row r="3809" spans="2:10" x14ac:dyDescent="0.2">
      <c r="D3809" s="104"/>
      <c r="E3809" s="5" t="s">
        <v>38</v>
      </c>
      <c r="F3809" s="6"/>
      <c r="G3809" s="7">
        <v>319</v>
      </c>
      <c r="H3809" s="8">
        <v>156</v>
      </c>
      <c r="I3809" s="1">
        <v>160</v>
      </c>
      <c r="J3809" s="13">
        <v>3</v>
      </c>
    </row>
    <row r="3810" spans="2:10" x14ac:dyDescent="0.2">
      <c r="D3810" s="104"/>
      <c r="E3810" s="5" t="s">
        <v>39</v>
      </c>
      <c r="F3810" s="6"/>
      <c r="G3810" s="7">
        <v>269</v>
      </c>
      <c r="H3810" s="8">
        <v>135</v>
      </c>
      <c r="I3810" s="1">
        <v>132</v>
      </c>
      <c r="J3810" s="13">
        <v>2</v>
      </c>
    </row>
    <row r="3811" spans="2:10" x14ac:dyDescent="0.2">
      <c r="D3811" s="104"/>
      <c r="E3811" s="5" t="s">
        <v>40</v>
      </c>
      <c r="F3811" s="6"/>
      <c r="G3811" s="7">
        <v>348</v>
      </c>
      <c r="H3811" s="8">
        <v>184</v>
      </c>
      <c r="I3811" s="1">
        <v>159</v>
      </c>
      <c r="J3811" s="13">
        <v>5</v>
      </c>
    </row>
    <row r="3812" spans="2:10" x14ac:dyDescent="0.2">
      <c r="D3812" s="104"/>
      <c r="E3812" s="5" t="s">
        <v>41</v>
      </c>
      <c r="F3812" s="6"/>
      <c r="G3812" s="7">
        <v>282</v>
      </c>
      <c r="H3812" s="8">
        <v>130</v>
      </c>
      <c r="I3812" s="1">
        <v>148</v>
      </c>
      <c r="J3812" s="13">
        <v>4</v>
      </c>
    </row>
    <row r="3813" spans="2:10" x14ac:dyDescent="0.2">
      <c r="D3813" s="104"/>
      <c r="E3813" s="5" t="s">
        <v>42</v>
      </c>
      <c r="F3813" s="6"/>
      <c r="G3813" s="7">
        <v>242</v>
      </c>
      <c r="H3813" s="8">
        <v>113</v>
      </c>
      <c r="I3813" s="1">
        <v>127</v>
      </c>
      <c r="J3813" s="13">
        <v>2</v>
      </c>
    </row>
    <row r="3814" spans="2:10" x14ac:dyDescent="0.2">
      <c r="D3814" s="104"/>
      <c r="E3814" s="5" t="s">
        <v>43</v>
      </c>
      <c r="F3814" s="6"/>
      <c r="G3814" s="7">
        <v>263</v>
      </c>
      <c r="H3814" s="8">
        <v>111</v>
      </c>
      <c r="I3814" s="1">
        <v>146</v>
      </c>
      <c r="J3814" s="13">
        <v>6</v>
      </c>
    </row>
    <row r="3815" spans="2:10" x14ac:dyDescent="0.2">
      <c r="D3815" s="104"/>
      <c r="E3815" s="5" t="s">
        <v>44</v>
      </c>
      <c r="F3815" s="6"/>
      <c r="G3815" s="7">
        <v>364</v>
      </c>
      <c r="H3815" s="8">
        <v>121</v>
      </c>
      <c r="I3815" s="1">
        <v>240</v>
      </c>
      <c r="J3815" s="13">
        <v>3</v>
      </c>
    </row>
    <row r="3816" spans="2:10" x14ac:dyDescent="0.2">
      <c r="D3816" s="104"/>
      <c r="E3816" s="5" t="s">
        <v>45</v>
      </c>
      <c r="F3816" s="6"/>
      <c r="G3816" s="7">
        <v>324</v>
      </c>
      <c r="H3816" s="8">
        <v>105</v>
      </c>
      <c r="I3816" s="1">
        <v>213</v>
      </c>
      <c r="J3816" s="13">
        <v>6</v>
      </c>
    </row>
    <row r="3817" spans="2:10" x14ac:dyDescent="0.2">
      <c r="D3817" s="104"/>
      <c r="E3817" s="5" t="s">
        <v>46</v>
      </c>
      <c r="F3817" s="6"/>
      <c r="G3817" s="7">
        <v>192</v>
      </c>
      <c r="H3817" s="8">
        <v>53</v>
      </c>
      <c r="I3817" s="1">
        <v>139</v>
      </c>
      <c r="J3817" s="13">
        <v>0</v>
      </c>
    </row>
    <row r="3818" spans="2:10" x14ac:dyDescent="0.2">
      <c r="D3818" s="104"/>
      <c r="E3818" s="5" t="s">
        <v>47</v>
      </c>
      <c r="F3818" s="6"/>
      <c r="G3818" s="7">
        <v>288</v>
      </c>
      <c r="H3818" s="8">
        <v>60</v>
      </c>
      <c r="I3818" s="1">
        <v>227</v>
      </c>
      <c r="J3818" s="13">
        <v>1</v>
      </c>
    </row>
    <row r="3819" spans="2:10" x14ac:dyDescent="0.2">
      <c r="D3819" s="104"/>
      <c r="E3819" s="5" t="s">
        <v>48</v>
      </c>
      <c r="F3819" s="6"/>
      <c r="G3819" s="7">
        <v>114</v>
      </c>
      <c r="H3819" s="8">
        <v>17</v>
      </c>
      <c r="I3819" s="1">
        <v>96</v>
      </c>
      <c r="J3819" s="13">
        <v>1</v>
      </c>
    </row>
    <row r="3820" spans="2:10" x14ac:dyDescent="0.2">
      <c r="D3820" s="105"/>
      <c r="E3820" s="55" t="s">
        <v>49</v>
      </c>
      <c r="F3820" s="58"/>
      <c r="G3820" s="53">
        <v>30</v>
      </c>
      <c r="H3820" s="66">
        <v>3</v>
      </c>
      <c r="I3820" s="26">
        <v>27</v>
      </c>
      <c r="J3820" s="70">
        <v>0</v>
      </c>
    </row>
    <row r="3822" spans="2:10" x14ac:dyDescent="0.2">
      <c r="B3822" s="47" t="str">
        <f xml:space="preserve"> HYPERLINK("#'目次'!B90", "[84]")</f>
        <v>[84]</v>
      </c>
      <c r="C3822" s="31" t="s">
        <v>827</v>
      </c>
    </row>
    <row r="3825" spans="3:54" x14ac:dyDescent="0.2">
      <c r="C3825" s="31" t="s">
        <v>13</v>
      </c>
    </row>
    <row r="3826" spans="3:54" x14ac:dyDescent="0.2">
      <c r="D3826" s="99"/>
      <c r="E3826" s="100"/>
      <c r="F3826" s="100"/>
      <c r="G3826" s="41" t="s">
        <v>14</v>
      </c>
      <c r="H3826" s="42" t="s">
        <v>828</v>
      </c>
      <c r="I3826" s="16" t="s">
        <v>829</v>
      </c>
      <c r="J3826" s="16" t="s">
        <v>830</v>
      </c>
      <c r="K3826" s="16" t="s">
        <v>831</v>
      </c>
      <c r="L3826" s="16" t="s">
        <v>832</v>
      </c>
      <c r="M3826" s="16" t="s">
        <v>833</v>
      </c>
      <c r="N3826" s="16" t="s">
        <v>834</v>
      </c>
      <c r="O3826" s="16" t="s">
        <v>835</v>
      </c>
      <c r="P3826" s="16" t="s">
        <v>836</v>
      </c>
      <c r="Q3826" s="16" t="s">
        <v>837</v>
      </c>
      <c r="R3826" s="16" t="s">
        <v>838</v>
      </c>
      <c r="S3826" s="16" t="s">
        <v>839</v>
      </c>
      <c r="T3826" s="16" t="s">
        <v>840</v>
      </c>
      <c r="U3826" s="16" t="s">
        <v>841</v>
      </c>
      <c r="V3826" s="16" t="s">
        <v>842</v>
      </c>
      <c r="W3826" s="16" t="s">
        <v>843</v>
      </c>
      <c r="X3826" s="16" t="s">
        <v>844</v>
      </c>
      <c r="Y3826" s="16" t="s">
        <v>845</v>
      </c>
      <c r="Z3826" s="16" t="s">
        <v>846</v>
      </c>
      <c r="AA3826" s="16" t="s">
        <v>847</v>
      </c>
      <c r="AB3826" s="16" t="s">
        <v>848</v>
      </c>
      <c r="AC3826" s="16" t="s">
        <v>849</v>
      </c>
      <c r="AD3826" s="16" t="s">
        <v>850</v>
      </c>
      <c r="AE3826" s="16" t="s">
        <v>851</v>
      </c>
      <c r="AF3826" s="16" t="s">
        <v>852</v>
      </c>
      <c r="AG3826" s="16" t="s">
        <v>853</v>
      </c>
      <c r="AH3826" s="16" t="s">
        <v>854</v>
      </c>
      <c r="AI3826" s="16" t="s">
        <v>855</v>
      </c>
      <c r="AJ3826" s="16" t="s">
        <v>856</v>
      </c>
      <c r="AK3826" s="16" t="s">
        <v>857</v>
      </c>
      <c r="AL3826" s="16" t="s">
        <v>858</v>
      </c>
      <c r="AM3826" s="16" t="s">
        <v>859</v>
      </c>
      <c r="AN3826" s="16" t="s">
        <v>860</v>
      </c>
      <c r="AO3826" s="16" t="s">
        <v>861</v>
      </c>
      <c r="AP3826" s="16" t="s">
        <v>862</v>
      </c>
      <c r="AQ3826" s="16" t="s">
        <v>863</v>
      </c>
      <c r="AR3826" s="16" t="s">
        <v>864</v>
      </c>
      <c r="AS3826" s="16" t="s">
        <v>865</v>
      </c>
      <c r="AT3826" s="16" t="s">
        <v>866</v>
      </c>
      <c r="AU3826" s="16" t="s">
        <v>867</v>
      </c>
      <c r="AV3826" s="16" t="s">
        <v>868</v>
      </c>
      <c r="AW3826" s="16" t="s">
        <v>869</v>
      </c>
      <c r="AX3826" s="16" t="s">
        <v>870</v>
      </c>
      <c r="AY3826" s="16" t="s">
        <v>871</v>
      </c>
      <c r="AZ3826" s="16" t="s">
        <v>872</v>
      </c>
      <c r="BA3826" s="16" t="s">
        <v>873</v>
      </c>
      <c r="BB3826" s="46" t="s">
        <v>874</v>
      </c>
    </row>
    <row r="3827" spans="3:54" x14ac:dyDescent="0.2">
      <c r="D3827" s="101"/>
      <c r="E3827" s="102"/>
      <c r="F3827" s="102"/>
      <c r="G3827" s="44"/>
      <c r="H3827" s="48"/>
      <c r="I3827" s="17"/>
      <c r="J3827" s="17"/>
      <c r="K3827" s="17"/>
      <c r="L3827" s="17"/>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7"/>
      <c r="AI3827" s="17"/>
      <c r="AJ3827" s="17"/>
      <c r="AK3827" s="17"/>
      <c r="AL3827" s="17"/>
      <c r="AM3827" s="17"/>
      <c r="AN3827" s="17"/>
      <c r="AO3827" s="17"/>
      <c r="AP3827" s="17"/>
      <c r="AQ3827" s="17"/>
      <c r="AR3827" s="17"/>
      <c r="AS3827" s="17"/>
      <c r="AT3827" s="17"/>
      <c r="AU3827" s="17"/>
      <c r="AV3827" s="17"/>
      <c r="AW3827" s="17"/>
      <c r="AX3827" s="17"/>
      <c r="AY3827" s="17"/>
      <c r="AZ3827" s="17"/>
      <c r="BA3827" s="17"/>
      <c r="BB3827" s="43"/>
    </row>
    <row r="3828" spans="3:54" x14ac:dyDescent="0.2">
      <c r="D3828" s="52"/>
      <c r="E3828" s="59" t="s">
        <v>14</v>
      </c>
      <c r="F3828" s="54"/>
      <c r="G3828" s="45">
        <v>7000</v>
      </c>
      <c r="H3828" s="20">
        <v>308</v>
      </c>
      <c r="I3828" s="20">
        <v>84</v>
      </c>
      <c r="J3828" s="20">
        <v>84</v>
      </c>
      <c r="K3828" s="20">
        <v>112</v>
      </c>
      <c r="L3828" s="20">
        <v>56</v>
      </c>
      <c r="M3828" s="20">
        <v>70</v>
      </c>
      <c r="N3828" s="20">
        <v>98</v>
      </c>
      <c r="O3828" s="20">
        <v>154</v>
      </c>
      <c r="P3828" s="20">
        <v>154</v>
      </c>
      <c r="Q3828" s="20">
        <v>126</v>
      </c>
      <c r="R3828" s="20">
        <v>378</v>
      </c>
      <c r="S3828" s="20">
        <v>308</v>
      </c>
      <c r="T3828" s="20">
        <v>756</v>
      </c>
      <c r="U3828" s="20">
        <v>518</v>
      </c>
      <c r="V3828" s="20">
        <v>112</v>
      </c>
      <c r="W3828" s="20">
        <v>84</v>
      </c>
      <c r="X3828" s="20">
        <v>42</v>
      </c>
      <c r="Y3828" s="20">
        <v>28</v>
      </c>
      <c r="Z3828" s="20">
        <v>56</v>
      </c>
      <c r="AA3828" s="20">
        <v>112</v>
      </c>
      <c r="AB3828" s="20">
        <v>112</v>
      </c>
      <c r="AC3828" s="20">
        <v>210</v>
      </c>
      <c r="AD3828" s="20">
        <v>406</v>
      </c>
      <c r="AE3828" s="20">
        <v>98</v>
      </c>
      <c r="AF3828" s="20">
        <v>70</v>
      </c>
      <c r="AG3828" s="20">
        <v>154</v>
      </c>
      <c r="AH3828" s="20">
        <v>490</v>
      </c>
      <c r="AI3828" s="20">
        <v>266</v>
      </c>
      <c r="AJ3828" s="20">
        <v>112</v>
      </c>
      <c r="AK3828" s="20">
        <v>42</v>
      </c>
      <c r="AL3828" s="20">
        <v>28</v>
      </c>
      <c r="AM3828" s="20">
        <v>42</v>
      </c>
      <c r="AN3828" s="20">
        <v>84</v>
      </c>
      <c r="AO3828" s="20">
        <v>154</v>
      </c>
      <c r="AP3828" s="20">
        <v>98</v>
      </c>
      <c r="AQ3828" s="20">
        <v>56</v>
      </c>
      <c r="AR3828" s="20">
        <v>28</v>
      </c>
      <c r="AS3828" s="20">
        <v>98</v>
      </c>
      <c r="AT3828" s="20">
        <v>28</v>
      </c>
      <c r="AU3828" s="20">
        <v>308</v>
      </c>
      <c r="AV3828" s="20">
        <v>42</v>
      </c>
      <c r="AW3828" s="20">
        <v>70</v>
      </c>
      <c r="AX3828" s="20">
        <v>84</v>
      </c>
      <c r="AY3828" s="20">
        <v>70</v>
      </c>
      <c r="AZ3828" s="20">
        <v>70</v>
      </c>
      <c r="BA3828" s="20">
        <v>70</v>
      </c>
      <c r="BB3828" s="61">
        <v>70</v>
      </c>
    </row>
    <row r="3829" spans="3:54" x14ac:dyDescent="0.2">
      <c r="D3829" s="103" t="s">
        <v>25</v>
      </c>
      <c r="E3829" s="24" t="s">
        <v>26</v>
      </c>
      <c r="F3829" s="22"/>
      <c r="G3829" s="23">
        <v>1780</v>
      </c>
      <c r="H3829" s="30">
        <v>80</v>
      </c>
      <c r="I3829" s="4">
        <v>30</v>
      </c>
      <c r="J3829" s="4">
        <v>20</v>
      </c>
      <c r="K3829" s="4">
        <v>33</v>
      </c>
      <c r="L3829" s="4">
        <v>14</v>
      </c>
      <c r="M3829" s="4">
        <v>21</v>
      </c>
      <c r="N3829" s="4">
        <v>19</v>
      </c>
      <c r="O3829" s="4">
        <v>34</v>
      </c>
      <c r="P3829" s="4">
        <v>18</v>
      </c>
      <c r="Q3829" s="4">
        <v>28</v>
      </c>
      <c r="R3829" s="4">
        <v>97</v>
      </c>
      <c r="S3829" s="4">
        <v>86</v>
      </c>
      <c r="T3829" s="4">
        <v>202</v>
      </c>
      <c r="U3829" s="4">
        <v>140</v>
      </c>
      <c r="V3829" s="4">
        <v>22</v>
      </c>
      <c r="W3829" s="4">
        <v>21</v>
      </c>
      <c r="X3829" s="4">
        <v>10</v>
      </c>
      <c r="Y3829" s="4">
        <v>7</v>
      </c>
      <c r="Z3829" s="4">
        <v>8</v>
      </c>
      <c r="AA3829" s="4">
        <v>21</v>
      </c>
      <c r="AB3829" s="4">
        <v>29</v>
      </c>
      <c r="AC3829" s="4">
        <v>52</v>
      </c>
      <c r="AD3829" s="4">
        <v>108</v>
      </c>
      <c r="AE3829" s="4">
        <v>27</v>
      </c>
      <c r="AF3829" s="4">
        <v>16</v>
      </c>
      <c r="AG3829" s="4">
        <v>43</v>
      </c>
      <c r="AH3829" s="4">
        <v>136</v>
      </c>
      <c r="AI3829" s="4">
        <v>64</v>
      </c>
      <c r="AJ3829" s="4">
        <v>37</v>
      </c>
      <c r="AK3829" s="4">
        <v>14</v>
      </c>
      <c r="AL3829" s="4">
        <v>6</v>
      </c>
      <c r="AM3829" s="4">
        <v>12</v>
      </c>
      <c r="AN3829" s="4">
        <v>17</v>
      </c>
      <c r="AO3829" s="4">
        <v>31</v>
      </c>
      <c r="AP3829" s="4">
        <v>20</v>
      </c>
      <c r="AQ3829" s="4">
        <v>14</v>
      </c>
      <c r="AR3829" s="4">
        <v>4</v>
      </c>
      <c r="AS3829" s="4">
        <v>26</v>
      </c>
      <c r="AT3829" s="4">
        <v>2</v>
      </c>
      <c r="AU3829" s="4">
        <v>79</v>
      </c>
      <c r="AV3829" s="4">
        <v>9</v>
      </c>
      <c r="AW3829" s="4">
        <v>22</v>
      </c>
      <c r="AX3829" s="4">
        <v>29</v>
      </c>
      <c r="AY3829" s="4">
        <v>18</v>
      </c>
      <c r="AZ3829" s="4">
        <v>18</v>
      </c>
      <c r="BA3829" s="4">
        <v>22</v>
      </c>
      <c r="BB3829" s="34">
        <v>14</v>
      </c>
    </row>
    <row r="3830" spans="3:54" x14ac:dyDescent="0.2">
      <c r="D3830" s="104"/>
      <c r="E3830" s="5" t="s">
        <v>27</v>
      </c>
      <c r="F3830" s="6"/>
      <c r="G3830" s="7">
        <v>1328</v>
      </c>
      <c r="H3830" s="8">
        <v>73</v>
      </c>
      <c r="I3830" s="1">
        <v>20</v>
      </c>
      <c r="J3830" s="1">
        <v>16</v>
      </c>
      <c r="K3830" s="1">
        <v>18</v>
      </c>
      <c r="L3830" s="1">
        <v>17</v>
      </c>
      <c r="M3830" s="1">
        <v>11</v>
      </c>
      <c r="N3830" s="1">
        <v>22</v>
      </c>
      <c r="O3830" s="1">
        <v>20</v>
      </c>
      <c r="P3830" s="1">
        <v>19</v>
      </c>
      <c r="Q3830" s="1">
        <v>17</v>
      </c>
      <c r="R3830" s="1">
        <v>57</v>
      </c>
      <c r="S3830" s="1">
        <v>56</v>
      </c>
      <c r="T3830" s="1">
        <v>95</v>
      </c>
      <c r="U3830" s="1">
        <v>83</v>
      </c>
      <c r="V3830" s="1">
        <v>20</v>
      </c>
      <c r="W3830" s="1">
        <v>7</v>
      </c>
      <c r="X3830" s="1">
        <v>4</v>
      </c>
      <c r="Y3830" s="1">
        <v>5</v>
      </c>
      <c r="Z3830" s="1">
        <v>13</v>
      </c>
      <c r="AA3830" s="1">
        <v>32</v>
      </c>
      <c r="AB3830" s="1">
        <v>21</v>
      </c>
      <c r="AC3830" s="1">
        <v>50</v>
      </c>
      <c r="AD3830" s="1">
        <v>76</v>
      </c>
      <c r="AE3830" s="1">
        <v>18</v>
      </c>
      <c r="AF3830" s="1">
        <v>7</v>
      </c>
      <c r="AG3830" s="1">
        <v>34</v>
      </c>
      <c r="AH3830" s="1">
        <v>104</v>
      </c>
      <c r="AI3830" s="1">
        <v>65</v>
      </c>
      <c r="AJ3830" s="1">
        <v>25</v>
      </c>
      <c r="AK3830" s="1">
        <v>9</v>
      </c>
      <c r="AL3830" s="1">
        <v>7</v>
      </c>
      <c r="AM3830" s="1">
        <v>10</v>
      </c>
      <c r="AN3830" s="1">
        <v>19</v>
      </c>
      <c r="AO3830" s="1">
        <v>26</v>
      </c>
      <c r="AP3830" s="1">
        <v>23</v>
      </c>
      <c r="AQ3830" s="1">
        <v>9</v>
      </c>
      <c r="AR3830" s="1">
        <v>9</v>
      </c>
      <c r="AS3830" s="1">
        <v>23</v>
      </c>
      <c r="AT3830" s="1">
        <v>8</v>
      </c>
      <c r="AU3830" s="1">
        <v>73</v>
      </c>
      <c r="AV3830" s="1">
        <v>7</v>
      </c>
      <c r="AW3830" s="1">
        <v>14</v>
      </c>
      <c r="AX3830" s="1">
        <v>21</v>
      </c>
      <c r="AY3830" s="1">
        <v>16</v>
      </c>
      <c r="AZ3830" s="1">
        <v>17</v>
      </c>
      <c r="BA3830" s="1">
        <v>17</v>
      </c>
      <c r="BB3830" s="13">
        <v>15</v>
      </c>
    </row>
    <row r="3831" spans="3:54" x14ac:dyDescent="0.2">
      <c r="D3831" s="104"/>
      <c r="E3831" s="5" t="s">
        <v>28</v>
      </c>
      <c r="F3831" s="6"/>
      <c r="G3831" s="7">
        <v>1075</v>
      </c>
      <c r="H3831" s="8">
        <v>42</v>
      </c>
      <c r="I3831" s="1">
        <v>11</v>
      </c>
      <c r="J3831" s="1">
        <v>12</v>
      </c>
      <c r="K3831" s="1">
        <v>18</v>
      </c>
      <c r="L3831" s="1">
        <v>9</v>
      </c>
      <c r="M3831" s="1">
        <v>16</v>
      </c>
      <c r="N3831" s="1">
        <v>20</v>
      </c>
      <c r="O3831" s="1">
        <v>22</v>
      </c>
      <c r="P3831" s="1">
        <v>23</v>
      </c>
      <c r="Q3831" s="1">
        <v>27</v>
      </c>
      <c r="R3831" s="1">
        <v>54</v>
      </c>
      <c r="S3831" s="1">
        <v>48</v>
      </c>
      <c r="T3831" s="1">
        <v>125</v>
      </c>
      <c r="U3831" s="1">
        <v>69</v>
      </c>
      <c r="V3831" s="1">
        <v>15</v>
      </c>
      <c r="W3831" s="1">
        <v>22</v>
      </c>
      <c r="X3831" s="1">
        <v>9</v>
      </c>
      <c r="Y3831" s="1">
        <v>1</v>
      </c>
      <c r="Z3831" s="1">
        <v>16</v>
      </c>
      <c r="AA3831" s="1">
        <v>18</v>
      </c>
      <c r="AB3831" s="1">
        <v>13</v>
      </c>
      <c r="AC3831" s="1">
        <v>25</v>
      </c>
      <c r="AD3831" s="1">
        <v>54</v>
      </c>
      <c r="AE3831" s="1">
        <v>12</v>
      </c>
      <c r="AF3831" s="1">
        <v>12</v>
      </c>
      <c r="AG3831" s="1">
        <v>25</v>
      </c>
      <c r="AH3831" s="1">
        <v>74</v>
      </c>
      <c r="AI3831" s="1">
        <v>30</v>
      </c>
      <c r="AJ3831" s="1">
        <v>15</v>
      </c>
      <c r="AK3831" s="1">
        <v>6</v>
      </c>
      <c r="AL3831" s="1">
        <v>7</v>
      </c>
      <c r="AM3831" s="1">
        <v>8</v>
      </c>
      <c r="AN3831" s="1">
        <v>12</v>
      </c>
      <c r="AO3831" s="1">
        <v>20</v>
      </c>
      <c r="AP3831" s="1">
        <v>21</v>
      </c>
      <c r="AQ3831" s="1">
        <v>8</v>
      </c>
      <c r="AR3831" s="1">
        <v>8</v>
      </c>
      <c r="AS3831" s="1">
        <v>16</v>
      </c>
      <c r="AT3831" s="1">
        <v>3</v>
      </c>
      <c r="AU3831" s="1">
        <v>43</v>
      </c>
      <c r="AV3831" s="1">
        <v>4</v>
      </c>
      <c r="AW3831" s="1">
        <v>16</v>
      </c>
      <c r="AX3831" s="1">
        <v>12</v>
      </c>
      <c r="AY3831" s="1">
        <v>16</v>
      </c>
      <c r="AZ3831" s="1">
        <v>11</v>
      </c>
      <c r="BA3831" s="1">
        <v>12</v>
      </c>
      <c r="BB3831" s="13">
        <v>15</v>
      </c>
    </row>
    <row r="3832" spans="3:54" x14ac:dyDescent="0.2">
      <c r="D3832" s="104"/>
      <c r="E3832" s="5" t="s">
        <v>29</v>
      </c>
      <c r="F3832" s="6"/>
      <c r="G3832" s="7">
        <v>733</v>
      </c>
      <c r="H3832" s="8">
        <v>20</v>
      </c>
      <c r="I3832" s="1">
        <v>9</v>
      </c>
      <c r="J3832" s="1">
        <v>16</v>
      </c>
      <c r="K3832" s="1">
        <v>9</v>
      </c>
      <c r="L3832" s="1">
        <v>2</v>
      </c>
      <c r="M3832" s="1">
        <v>3</v>
      </c>
      <c r="N3832" s="1">
        <v>9</v>
      </c>
      <c r="O3832" s="1">
        <v>9</v>
      </c>
      <c r="P3832" s="1">
        <v>14</v>
      </c>
      <c r="Q3832" s="1">
        <v>18</v>
      </c>
      <c r="R3832" s="1">
        <v>39</v>
      </c>
      <c r="S3832" s="1">
        <v>30</v>
      </c>
      <c r="T3832" s="1">
        <v>88</v>
      </c>
      <c r="U3832" s="1">
        <v>45</v>
      </c>
      <c r="V3832" s="1">
        <v>10</v>
      </c>
      <c r="W3832" s="1">
        <v>7</v>
      </c>
      <c r="X3832" s="1">
        <v>7</v>
      </c>
      <c r="Y3832" s="1">
        <v>4</v>
      </c>
      <c r="Z3832" s="1">
        <v>9</v>
      </c>
      <c r="AA3832" s="1">
        <v>15</v>
      </c>
      <c r="AB3832" s="1">
        <v>20</v>
      </c>
      <c r="AC3832" s="1">
        <v>23</v>
      </c>
      <c r="AD3832" s="1">
        <v>48</v>
      </c>
      <c r="AE3832" s="1">
        <v>13</v>
      </c>
      <c r="AF3832" s="1">
        <v>6</v>
      </c>
      <c r="AG3832" s="1">
        <v>15</v>
      </c>
      <c r="AH3832" s="1">
        <v>58</v>
      </c>
      <c r="AI3832" s="1">
        <v>21</v>
      </c>
      <c r="AJ3832" s="1">
        <v>12</v>
      </c>
      <c r="AK3832" s="1">
        <v>6</v>
      </c>
      <c r="AL3832" s="1">
        <v>4</v>
      </c>
      <c r="AM3832" s="1">
        <v>4</v>
      </c>
      <c r="AN3832" s="1">
        <v>10</v>
      </c>
      <c r="AO3832" s="1">
        <v>20</v>
      </c>
      <c r="AP3832" s="1">
        <v>9</v>
      </c>
      <c r="AQ3832" s="1">
        <v>6</v>
      </c>
      <c r="AR3832" s="1">
        <v>1</v>
      </c>
      <c r="AS3832" s="1">
        <v>13</v>
      </c>
      <c r="AT3832" s="1">
        <v>3</v>
      </c>
      <c r="AU3832" s="1">
        <v>33</v>
      </c>
      <c r="AV3832" s="1">
        <v>9</v>
      </c>
      <c r="AW3832" s="1">
        <v>6</v>
      </c>
      <c r="AX3832" s="1">
        <v>4</v>
      </c>
      <c r="AY3832" s="1">
        <v>7</v>
      </c>
      <c r="AZ3832" s="1">
        <v>7</v>
      </c>
      <c r="BA3832" s="1">
        <v>4</v>
      </c>
      <c r="BB3832" s="13">
        <v>8</v>
      </c>
    </row>
    <row r="3833" spans="3:54" x14ac:dyDescent="0.2">
      <c r="D3833" s="104"/>
      <c r="E3833" s="5" t="s">
        <v>30</v>
      </c>
      <c r="F3833" s="6"/>
      <c r="G3833" s="7">
        <v>619</v>
      </c>
      <c r="H3833" s="8">
        <v>33</v>
      </c>
      <c r="I3833" s="1">
        <v>8</v>
      </c>
      <c r="J3833" s="1">
        <v>9</v>
      </c>
      <c r="K3833" s="1">
        <v>12</v>
      </c>
      <c r="L3833" s="1">
        <v>3</v>
      </c>
      <c r="M3833" s="1">
        <v>5</v>
      </c>
      <c r="N3833" s="1">
        <v>8</v>
      </c>
      <c r="O3833" s="1">
        <v>10</v>
      </c>
      <c r="P3833" s="1">
        <v>11</v>
      </c>
      <c r="Q3833" s="1">
        <v>8</v>
      </c>
      <c r="R3833" s="1">
        <v>32</v>
      </c>
      <c r="S3833" s="1">
        <v>38</v>
      </c>
      <c r="T3833" s="1">
        <v>83</v>
      </c>
      <c r="U3833" s="1">
        <v>51</v>
      </c>
      <c r="V3833" s="1">
        <v>13</v>
      </c>
      <c r="W3833" s="1">
        <v>10</v>
      </c>
      <c r="X3833" s="1">
        <v>4</v>
      </c>
      <c r="Y3833" s="1">
        <v>4</v>
      </c>
      <c r="Z3833" s="1">
        <v>5</v>
      </c>
      <c r="AA3833" s="1">
        <v>12</v>
      </c>
      <c r="AB3833" s="1">
        <v>11</v>
      </c>
      <c r="AC3833" s="1">
        <v>13</v>
      </c>
      <c r="AD3833" s="1">
        <v>33</v>
      </c>
      <c r="AE3833" s="1">
        <v>4</v>
      </c>
      <c r="AF3833" s="1">
        <v>11</v>
      </c>
      <c r="AG3833" s="1">
        <v>10</v>
      </c>
      <c r="AH3833" s="1">
        <v>42</v>
      </c>
      <c r="AI3833" s="1">
        <v>20</v>
      </c>
      <c r="AJ3833" s="1">
        <v>8</v>
      </c>
      <c r="AK3833" s="1">
        <v>2</v>
      </c>
      <c r="AL3833" s="1">
        <v>1</v>
      </c>
      <c r="AM3833" s="1">
        <v>3</v>
      </c>
      <c r="AN3833" s="1">
        <v>9</v>
      </c>
      <c r="AO3833" s="1">
        <v>15</v>
      </c>
      <c r="AP3833" s="1">
        <v>9</v>
      </c>
      <c r="AQ3833" s="1">
        <v>4</v>
      </c>
      <c r="AR3833" s="1">
        <v>2</v>
      </c>
      <c r="AS3833" s="1">
        <v>8</v>
      </c>
      <c r="AT3833" s="1">
        <v>4</v>
      </c>
      <c r="AU3833" s="1">
        <v>21</v>
      </c>
      <c r="AV3833" s="1">
        <v>5</v>
      </c>
      <c r="AW3833" s="1">
        <v>5</v>
      </c>
      <c r="AX3833" s="1">
        <v>4</v>
      </c>
      <c r="AY3833" s="1">
        <v>3</v>
      </c>
      <c r="AZ3833" s="1">
        <v>4</v>
      </c>
      <c r="BA3833" s="1">
        <v>5</v>
      </c>
      <c r="BB3833" s="13">
        <v>4</v>
      </c>
    </row>
    <row r="3834" spans="3:54" x14ac:dyDescent="0.2">
      <c r="D3834" s="104"/>
      <c r="E3834" s="5" t="s">
        <v>31</v>
      </c>
      <c r="F3834" s="6"/>
      <c r="G3834" s="7">
        <v>559</v>
      </c>
      <c r="H3834" s="8">
        <v>26</v>
      </c>
      <c r="I3834" s="1">
        <v>2</v>
      </c>
      <c r="J3834" s="1">
        <v>7</v>
      </c>
      <c r="K3834" s="1">
        <v>14</v>
      </c>
      <c r="L3834" s="1">
        <v>6</v>
      </c>
      <c r="M3834" s="1">
        <v>8</v>
      </c>
      <c r="N3834" s="1">
        <v>6</v>
      </c>
      <c r="O3834" s="1">
        <v>16</v>
      </c>
      <c r="P3834" s="1">
        <v>14</v>
      </c>
      <c r="Q3834" s="1">
        <v>8</v>
      </c>
      <c r="R3834" s="1">
        <v>45</v>
      </c>
      <c r="S3834" s="1">
        <v>21</v>
      </c>
      <c r="T3834" s="1">
        <v>68</v>
      </c>
      <c r="U3834" s="1">
        <v>48</v>
      </c>
      <c r="V3834" s="1">
        <v>7</v>
      </c>
      <c r="W3834" s="1">
        <v>7</v>
      </c>
      <c r="X3834" s="1">
        <v>3</v>
      </c>
      <c r="Y3834" s="1">
        <v>4</v>
      </c>
      <c r="Z3834" s="1">
        <v>4</v>
      </c>
      <c r="AA3834" s="1">
        <v>6</v>
      </c>
      <c r="AB3834" s="1">
        <v>6</v>
      </c>
      <c r="AC3834" s="1">
        <v>21</v>
      </c>
      <c r="AD3834" s="1">
        <v>39</v>
      </c>
      <c r="AE3834" s="1">
        <v>12</v>
      </c>
      <c r="AF3834" s="1">
        <v>2</v>
      </c>
      <c r="AG3834" s="1">
        <v>10</v>
      </c>
      <c r="AH3834" s="1">
        <v>32</v>
      </c>
      <c r="AI3834" s="1">
        <v>26</v>
      </c>
      <c r="AJ3834" s="1">
        <v>6</v>
      </c>
      <c r="AK3834" s="1">
        <v>4</v>
      </c>
      <c r="AL3834" s="1">
        <v>2</v>
      </c>
      <c r="AM3834" s="1">
        <v>1</v>
      </c>
      <c r="AN3834" s="1">
        <v>7</v>
      </c>
      <c r="AO3834" s="1">
        <v>14</v>
      </c>
      <c r="AP3834" s="1">
        <v>7</v>
      </c>
      <c r="AQ3834" s="1">
        <v>1</v>
      </c>
      <c r="AR3834" s="1">
        <v>2</v>
      </c>
      <c r="AS3834" s="1">
        <v>3</v>
      </c>
      <c r="AT3834" s="1">
        <v>1</v>
      </c>
      <c r="AU3834" s="1">
        <v>22</v>
      </c>
      <c r="AV3834" s="1">
        <v>2</v>
      </c>
      <c r="AW3834" s="1">
        <v>1</v>
      </c>
      <c r="AX3834" s="1">
        <v>6</v>
      </c>
      <c r="AY3834" s="1">
        <v>3</v>
      </c>
      <c r="AZ3834" s="1">
        <v>4</v>
      </c>
      <c r="BA3834" s="1">
        <v>2</v>
      </c>
      <c r="BB3834" s="13">
        <v>3</v>
      </c>
    </row>
    <row r="3835" spans="3:54" x14ac:dyDescent="0.2">
      <c r="D3835" s="104"/>
      <c r="E3835" s="5" t="s">
        <v>32</v>
      </c>
      <c r="F3835" s="6"/>
      <c r="G3835" s="7">
        <v>284</v>
      </c>
      <c r="H3835" s="8">
        <v>16</v>
      </c>
      <c r="I3835" s="1">
        <v>0</v>
      </c>
      <c r="J3835" s="1">
        <v>4</v>
      </c>
      <c r="K3835" s="1">
        <v>2</v>
      </c>
      <c r="L3835" s="1">
        <v>3</v>
      </c>
      <c r="M3835" s="1">
        <v>1</v>
      </c>
      <c r="N3835" s="1">
        <v>4</v>
      </c>
      <c r="O3835" s="1">
        <v>6</v>
      </c>
      <c r="P3835" s="1">
        <v>2</v>
      </c>
      <c r="Q3835" s="1">
        <v>4</v>
      </c>
      <c r="R3835" s="1">
        <v>17</v>
      </c>
      <c r="S3835" s="1">
        <v>15</v>
      </c>
      <c r="T3835" s="1">
        <v>44</v>
      </c>
      <c r="U3835" s="1">
        <v>32</v>
      </c>
      <c r="V3835" s="1">
        <v>8</v>
      </c>
      <c r="W3835" s="1">
        <v>3</v>
      </c>
      <c r="X3835" s="1">
        <v>0</v>
      </c>
      <c r="Y3835" s="1">
        <v>1</v>
      </c>
      <c r="Z3835" s="1">
        <v>1</v>
      </c>
      <c r="AA3835" s="1">
        <v>3</v>
      </c>
      <c r="AB3835" s="1">
        <v>4</v>
      </c>
      <c r="AC3835" s="1">
        <v>6</v>
      </c>
      <c r="AD3835" s="1">
        <v>17</v>
      </c>
      <c r="AE3835" s="1">
        <v>3</v>
      </c>
      <c r="AF3835" s="1">
        <v>1</v>
      </c>
      <c r="AG3835" s="1">
        <v>7</v>
      </c>
      <c r="AH3835" s="1">
        <v>21</v>
      </c>
      <c r="AI3835" s="1">
        <v>13</v>
      </c>
      <c r="AJ3835" s="1">
        <v>5</v>
      </c>
      <c r="AK3835" s="1">
        <v>0</v>
      </c>
      <c r="AL3835" s="1">
        <v>0</v>
      </c>
      <c r="AM3835" s="1">
        <v>1</v>
      </c>
      <c r="AN3835" s="1">
        <v>4</v>
      </c>
      <c r="AO3835" s="1">
        <v>11</v>
      </c>
      <c r="AP3835" s="1">
        <v>1</v>
      </c>
      <c r="AQ3835" s="1">
        <v>0</v>
      </c>
      <c r="AR3835" s="1">
        <v>1</v>
      </c>
      <c r="AS3835" s="1">
        <v>2</v>
      </c>
      <c r="AT3835" s="1">
        <v>1</v>
      </c>
      <c r="AU3835" s="1">
        <v>12</v>
      </c>
      <c r="AV3835" s="1">
        <v>1</v>
      </c>
      <c r="AW3835" s="1">
        <v>0</v>
      </c>
      <c r="AX3835" s="1">
        <v>1</v>
      </c>
      <c r="AY3835" s="1">
        <v>0</v>
      </c>
      <c r="AZ3835" s="1">
        <v>3</v>
      </c>
      <c r="BA3835" s="1">
        <v>3</v>
      </c>
      <c r="BB3835" s="13">
        <v>0</v>
      </c>
    </row>
    <row r="3836" spans="3:54" x14ac:dyDescent="0.2">
      <c r="D3836" s="104"/>
      <c r="E3836" s="5" t="s">
        <v>33</v>
      </c>
      <c r="F3836" s="6"/>
      <c r="G3836" s="7">
        <v>104</v>
      </c>
      <c r="H3836" s="8">
        <v>1</v>
      </c>
      <c r="I3836" s="1">
        <v>0</v>
      </c>
      <c r="J3836" s="1">
        <v>0</v>
      </c>
      <c r="K3836" s="1">
        <v>1</v>
      </c>
      <c r="L3836" s="1">
        <v>0</v>
      </c>
      <c r="M3836" s="1">
        <v>0</v>
      </c>
      <c r="N3836" s="1">
        <v>0</v>
      </c>
      <c r="O3836" s="1">
        <v>2</v>
      </c>
      <c r="P3836" s="1">
        <v>1</v>
      </c>
      <c r="Q3836" s="1">
        <v>1</v>
      </c>
      <c r="R3836" s="1">
        <v>8</v>
      </c>
      <c r="S3836" s="1">
        <v>6</v>
      </c>
      <c r="T3836" s="1">
        <v>17</v>
      </c>
      <c r="U3836" s="1">
        <v>21</v>
      </c>
      <c r="V3836" s="1">
        <v>1</v>
      </c>
      <c r="W3836" s="1">
        <v>2</v>
      </c>
      <c r="X3836" s="1">
        <v>1</v>
      </c>
      <c r="Y3836" s="1">
        <v>0</v>
      </c>
      <c r="Z3836" s="1">
        <v>0</v>
      </c>
      <c r="AA3836" s="1">
        <v>0</v>
      </c>
      <c r="AB3836" s="1">
        <v>1</v>
      </c>
      <c r="AC3836" s="1">
        <v>2</v>
      </c>
      <c r="AD3836" s="1">
        <v>6</v>
      </c>
      <c r="AE3836" s="1">
        <v>2</v>
      </c>
      <c r="AF3836" s="1">
        <v>1</v>
      </c>
      <c r="AG3836" s="1">
        <v>2</v>
      </c>
      <c r="AH3836" s="1">
        <v>2</v>
      </c>
      <c r="AI3836" s="1">
        <v>6</v>
      </c>
      <c r="AJ3836" s="1">
        <v>1</v>
      </c>
      <c r="AK3836" s="1">
        <v>1</v>
      </c>
      <c r="AL3836" s="1">
        <v>1</v>
      </c>
      <c r="AM3836" s="1">
        <v>0</v>
      </c>
      <c r="AN3836" s="1">
        <v>3</v>
      </c>
      <c r="AO3836" s="1">
        <v>3</v>
      </c>
      <c r="AP3836" s="1">
        <v>4</v>
      </c>
      <c r="AQ3836" s="1">
        <v>1</v>
      </c>
      <c r="AR3836" s="1">
        <v>0</v>
      </c>
      <c r="AS3836" s="1">
        <v>1</v>
      </c>
      <c r="AT3836" s="1">
        <v>1</v>
      </c>
      <c r="AU3836" s="1">
        <v>1</v>
      </c>
      <c r="AV3836" s="1">
        <v>0</v>
      </c>
      <c r="AW3836" s="1">
        <v>0</v>
      </c>
      <c r="AX3836" s="1">
        <v>1</v>
      </c>
      <c r="AY3836" s="1">
        <v>1</v>
      </c>
      <c r="AZ3836" s="1">
        <v>0</v>
      </c>
      <c r="BA3836" s="1">
        <v>0</v>
      </c>
      <c r="BB3836" s="13">
        <v>1</v>
      </c>
    </row>
    <row r="3837" spans="3:54" x14ac:dyDescent="0.2">
      <c r="D3837" s="103" t="s">
        <v>34</v>
      </c>
      <c r="E3837" s="24" t="s">
        <v>35</v>
      </c>
      <c r="F3837" s="22"/>
      <c r="G3837" s="23">
        <v>206</v>
      </c>
      <c r="H3837" s="30">
        <v>7</v>
      </c>
      <c r="I3837" s="4">
        <v>2</v>
      </c>
      <c r="J3837" s="4">
        <v>0</v>
      </c>
      <c r="K3837" s="4">
        <v>3</v>
      </c>
      <c r="L3837" s="4">
        <v>1</v>
      </c>
      <c r="M3837" s="4">
        <v>2</v>
      </c>
      <c r="N3837" s="4">
        <v>5</v>
      </c>
      <c r="O3837" s="4">
        <v>3</v>
      </c>
      <c r="P3837" s="4">
        <v>2</v>
      </c>
      <c r="Q3837" s="4">
        <v>4</v>
      </c>
      <c r="R3837" s="4">
        <v>14</v>
      </c>
      <c r="S3837" s="4">
        <v>13</v>
      </c>
      <c r="T3837" s="4">
        <v>30</v>
      </c>
      <c r="U3837" s="4">
        <v>16</v>
      </c>
      <c r="V3837" s="4">
        <v>4</v>
      </c>
      <c r="W3837" s="4">
        <v>1</v>
      </c>
      <c r="X3837" s="4">
        <v>0</v>
      </c>
      <c r="Y3837" s="4">
        <v>0</v>
      </c>
      <c r="Z3837" s="4">
        <v>0</v>
      </c>
      <c r="AA3837" s="4">
        <v>2</v>
      </c>
      <c r="AB3837" s="4">
        <v>2</v>
      </c>
      <c r="AC3837" s="4">
        <v>7</v>
      </c>
      <c r="AD3837" s="4">
        <v>15</v>
      </c>
      <c r="AE3837" s="4">
        <v>3</v>
      </c>
      <c r="AF3837" s="4">
        <v>2</v>
      </c>
      <c r="AG3837" s="4">
        <v>6</v>
      </c>
      <c r="AH3837" s="4">
        <v>18</v>
      </c>
      <c r="AI3837" s="4">
        <v>5</v>
      </c>
      <c r="AJ3837" s="4">
        <v>5</v>
      </c>
      <c r="AK3837" s="4">
        <v>1</v>
      </c>
      <c r="AL3837" s="4">
        <v>0</v>
      </c>
      <c r="AM3837" s="4">
        <v>1</v>
      </c>
      <c r="AN3837" s="4">
        <v>2</v>
      </c>
      <c r="AO3837" s="4">
        <v>5</v>
      </c>
      <c r="AP3837" s="4">
        <v>2</v>
      </c>
      <c r="AQ3837" s="4">
        <v>1</v>
      </c>
      <c r="AR3837" s="4">
        <v>0</v>
      </c>
      <c r="AS3837" s="4">
        <v>0</v>
      </c>
      <c r="AT3837" s="4">
        <v>1</v>
      </c>
      <c r="AU3837" s="4">
        <v>9</v>
      </c>
      <c r="AV3837" s="4">
        <v>1</v>
      </c>
      <c r="AW3837" s="4">
        <v>1</v>
      </c>
      <c r="AX3837" s="4">
        <v>5</v>
      </c>
      <c r="AY3837" s="4">
        <v>1</v>
      </c>
      <c r="AZ3837" s="4">
        <v>0</v>
      </c>
      <c r="BA3837" s="4">
        <v>1</v>
      </c>
      <c r="BB3837" s="34">
        <v>3</v>
      </c>
    </row>
    <row r="3838" spans="3:54" x14ac:dyDescent="0.2">
      <c r="D3838" s="104"/>
      <c r="E3838" s="5" t="s">
        <v>36</v>
      </c>
      <c r="F3838" s="6"/>
      <c r="G3838" s="7">
        <v>218</v>
      </c>
      <c r="H3838" s="8">
        <v>10</v>
      </c>
      <c r="I3838" s="1">
        <v>1</v>
      </c>
      <c r="J3838" s="1">
        <v>3</v>
      </c>
      <c r="K3838" s="1">
        <v>5</v>
      </c>
      <c r="L3838" s="1">
        <v>1</v>
      </c>
      <c r="M3838" s="1">
        <v>2</v>
      </c>
      <c r="N3838" s="1">
        <v>2</v>
      </c>
      <c r="O3838" s="1">
        <v>6</v>
      </c>
      <c r="P3838" s="1">
        <v>7</v>
      </c>
      <c r="Q3838" s="1">
        <v>3</v>
      </c>
      <c r="R3838" s="1">
        <v>11</v>
      </c>
      <c r="S3838" s="1">
        <v>7</v>
      </c>
      <c r="T3838" s="1">
        <v>26</v>
      </c>
      <c r="U3838" s="1">
        <v>18</v>
      </c>
      <c r="V3838" s="1">
        <v>3</v>
      </c>
      <c r="W3838" s="1">
        <v>3</v>
      </c>
      <c r="X3838" s="1">
        <v>2</v>
      </c>
      <c r="Y3838" s="1">
        <v>2</v>
      </c>
      <c r="Z3838" s="1">
        <v>2</v>
      </c>
      <c r="AA3838" s="1">
        <v>3</v>
      </c>
      <c r="AB3838" s="1">
        <v>4</v>
      </c>
      <c r="AC3838" s="1">
        <v>5</v>
      </c>
      <c r="AD3838" s="1">
        <v>11</v>
      </c>
      <c r="AE3838" s="1">
        <v>4</v>
      </c>
      <c r="AF3838" s="1">
        <v>3</v>
      </c>
      <c r="AG3838" s="1">
        <v>4</v>
      </c>
      <c r="AH3838" s="1">
        <v>14</v>
      </c>
      <c r="AI3838" s="1">
        <v>9</v>
      </c>
      <c r="AJ3838" s="1">
        <v>2</v>
      </c>
      <c r="AK3838" s="1">
        <v>1</v>
      </c>
      <c r="AL3838" s="1">
        <v>0</v>
      </c>
      <c r="AM3838" s="1">
        <v>1</v>
      </c>
      <c r="AN3838" s="1">
        <v>3</v>
      </c>
      <c r="AO3838" s="1">
        <v>4</v>
      </c>
      <c r="AP3838" s="1">
        <v>4</v>
      </c>
      <c r="AQ3838" s="1">
        <v>0</v>
      </c>
      <c r="AR3838" s="1">
        <v>2</v>
      </c>
      <c r="AS3838" s="1">
        <v>5</v>
      </c>
      <c r="AT3838" s="1">
        <v>1</v>
      </c>
      <c r="AU3838" s="1">
        <v>12</v>
      </c>
      <c r="AV3838" s="1">
        <v>2</v>
      </c>
      <c r="AW3838" s="1">
        <v>2</v>
      </c>
      <c r="AX3838" s="1">
        <v>1</v>
      </c>
      <c r="AY3838" s="1">
        <v>0</v>
      </c>
      <c r="AZ3838" s="1">
        <v>2</v>
      </c>
      <c r="BA3838" s="1">
        <v>3</v>
      </c>
      <c r="BB3838" s="13">
        <v>2</v>
      </c>
    </row>
    <row r="3839" spans="3:54" x14ac:dyDescent="0.2">
      <c r="D3839" s="104"/>
      <c r="E3839" s="5" t="s">
        <v>37</v>
      </c>
      <c r="F3839" s="6"/>
      <c r="G3839" s="7">
        <v>218</v>
      </c>
      <c r="H3839" s="8">
        <v>9</v>
      </c>
      <c r="I3839" s="1">
        <v>3</v>
      </c>
      <c r="J3839" s="1">
        <v>1</v>
      </c>
      <c r="K3839" s="1">
        <v>3</v>
      </c>
      <c r="L3839" s="1">
        <v>1</v>
      </c>
      <c r="M3839" s="1">
        <v>3</v>
      </c>
      <c r="N3839" s="1">
        <v>3</v>
      </c>
      <c r="O3839" s="1">
        <v>1</v>
      </c>
      <c r="P3839" s="1">
        <v>7</v>
      </c>
      <c r="Q3839" s="1">
        <v>4</v>
      </c>
      <c r="R3839" s="1">
        <v>16</v>
      </c>
      <c r="S3839" s="1">
        <v>10</v>
      </c>
      <c r="T3839" s="1">
        <v>24</v>
      </c>
      <c r="U3839" s="1">
        <v>14</v>
      </c>
      <c r="V3839" s="1">
        <v>3</v>
      </c>
      <c r="W3839" s="1">
        <v>1</v>
      </c>
      <c r="X3839" s="1">
        <v>1</v>
      </c>
      <c r="Y3839" s="1">
        <v>1</v>
      </c>
      <c r="Z3839" s="1">
        <v>0</v>
      </c>
      <c r="AA3839" s="1">
        <v>2</v>
      </c>
      <c r="AB3839" s="1">
        <v>3</v>
      </c>
      <c r="AC3839" s="1">
        <v>5</v>
      </c>
      <c r="AD3839" s="1">
        <v>17</v>
      </c>
      <c r="AE3839" s="1">
        <v>4</v>
      </c>
      <c r="AF3839" s="1">
        <v>3</v>
      </c>
      <c r="AG3839" s="1">
        <v>7</v>
      </c>
      <c r="AH3839" s="1">
        <v>17</v>
      </c>
      <c r="AI3839" s="1">
        <v>4</v>
      </c>
      <c r="AJ3839" s="1">
        <v>3</v>
      </c>
      <c r="AK3839" s="1">
        <v>1</v>
      </c>
      <c r="AL3839" s="1">
        <v>0</v>
      </c>
      <c r="AM3839" s="1">
        <v>1</v>
      </c>
      <c r="AN3839" s="1">
        <v>3</v>
      </c>
      <c r="AO3839" s="1">
        <v>7</v>
      </c>
      <c r="AP3839" s="1">
        <v>2</v>
      </c>
      <c r="AQ3839" s="1">
        <v>1</v>
      </c>
      <c r="AR3839" s="1">
        <v>1</v>
      </c>
      <c r="AS3839" s="1">
        <v>4</v>
      </c>
      <c r="AT3839" s="1">
        <v>1</v>
      </c>
      <c r="AU3839" s="1">
        <v>12</v>
      </c>
      <c r="AV3839" s="1">
        <v>1</v>
      </c>
      <c r="AW3839" s="1">
        <v>3</v>
      </c>
      <c r="AX3839" s="1">
        <v>3</v>
      </c>
      <c r="AY3839" s="1">
        <v>1</v>
      </c>
      <c r="AZ3839" s="1">
        <v>4</v>
      </c>
      <c r="BA3839" s="1">
        <v>2</v>
      </c>
      <c r="BB3839" s="13">
        <v>1</v>
      </c>
    </row>
    <row r="3840" spans="3:54" x14ac:dyDescent="0.2">
      <c r="D3840" s="104"/>
      <c r="E3840" s="5" t="s">
        <v>38</v>
      </c>
      <c r="F3840" s="6"/>
      <c r="G3840" s="7">
        <v>313</v>
      </c>
      <c r="H3840" s="8">
        <v>14</v>
      </c>
      <c r="I3840" s="1">
        <v>2</v>
      </c>
      <c r="J3840" s="1">
        <v>5</v>
      </c>
      <c r="K3840" s="1">
        <v>5</v>
      </c>
      <c r="L3840" s="1">
        <v>3</v>
      </c>
      <c r="M3840" s="1">
        <v>2</v>
      </c>
      <c r="N3840" s="1">
        <v>4</v>
      </c>
      <c r="O3840" s="1">
        <v>10</v>
      </c>
      <c r="P3840" s="1">
        <v>5</v>
      </c>
      <c r="Q3840" s="1">
        <v>6</v>
      </c>
      <c r="R3840" s="1">
        <v>14</v>
      </c>
      <c r="S3840" s="1">
        <v>14</v>
      </c>
      <c r="T3840" s="1">
        <v>45</v>
      </c>
      <c r="U3840" s="1">
        <v>27</v>
      </c>
      <c r="V3840" s="1">
        <v>5</v>
      </c>
      <c r="W3840" s="1">
        <v>4</v>
      </c>
      <c r="X3840" s="1">
        <v>3</v>
      </c>
      <c r="Y3840" s="1">
        <v>1</v>
      </c>
      <c r="Z3840" s="1">
        <v>4</v>
      </c>
      <c r="AA3840" s="1">
        <v>5</v>
      </c>
      <c r="AB3840" s="1">
        <v>5</v>
      </c>
      <c r="AC3840" s="1">
        <v>10</v>
      </c>
      <c r="AD3840" s="1">
        <v>16</v>
      </c>
      <c r="AE3840" s="1">
        <v>4</v>
      </c>
      <c r="AF3840" s="1">
        <v>2</v>
      </c>
      <c r="AG3840" s="1">
        <v>5</v>
      </c>
      <c r="AH3840" s="1">
        <v>19</v>
      </c>
      <c r="AI3840" s="1">
        <v>14</v>
      </c>
      <c r="AJ3840" s="1">
        <v>4</v>
      </c>
      <c r="AK3840" s="1">
        <v>2</v>
      </c>
      <c r="AL3840" s="1">
        <v>1</v>
      </c>
      <c r="AM3840" s="1">
        <v>2</v>
      </c>
      <c r="AN3840" s="1">
        <v>3</v>
      </c>
      <c r="AO3840" s="1">
        <v>5</v>
      </c>
      <c r="AP3840" s="1">
        <v>5</v>
      </c>
      <c r="AQ3840" s="1">
        <v>3</v>
      </c>
      <c r="AR3840" s="1">
        <v>1</v>
      </c>
      <c r="AS3840" s="1">
        <v>3</v>
      </c>
      <c r="AT3840" s="1">
        <v>1</v>
      </c>
      <c r="AU3840" s="1">
        <v>12</v>
      </c>
      <c r="AV3840" s="1">
        <v>3</v>
      </c>
      <c r="AW3840" s="1">
        <v>1</v>
      </c>
      <c r="AX3840" s="1">
        <v>3</v>
      </c>
      <c r="AY3840" s="1">
        <v>3</v>
      </c>
      <c r="AZ3840" s="1">
        <v>1</v>
      </c>
      <c r="BA3840" s="1">
        <v>2</v>
      </c>
      <c r="BB3840" s="13">
        <v>5</v>
      </c>
    </row>
    <row r="3841" spans="4:54" x14ac:dyDescent="0.2">
      <c r="D3841" s="104"/>
      <c r="E3841" s="5" t="s">
        <v>39</v>
      </c>
      <c r="F3841" s="6"/>
      <c r="G3841" s="7">
        <v>306</v>
      </c>
      <c r="H3841" s="8">
        <v>10</v>
      </c>
      <c r="I3841" s="1">
        <v>3</v>
      </c>
      <c r="J3841" s="1">
        <v>5</v>
      </c>
      <c r="K3841" s="1">
        <v>6</v>
      </c>
      <c r="L3841" s="1">
        <v>4</v>
      </c>
      <c r="M3841" s="1">
        <v>3</v>
      </c>
      <c r="N3841" s="1">
        <v>5</v>
      </c>
      <c r="O3841" s="1">
        <v>7</v>
      </c>
      <c r="P3841" s="1">
        <v>6</v>
      </c>
      <c r="Q3841" s="1">
        <v>2</v>
      </c>
      <c r="R3841" s="1">
        <v>20</v>
      </c>
      <c r="S3841" s="1">
        <v>15</v>
      </c>
      <c r="T3841" s="1">
        <v>31</v>
      </c>
      <c r="U3841" s="1">
        <v>20</v>
      </c>
      <c r="V3841" s="1">
        <v>3</v>
      </c>
      <c r="W3841" s="1">
        <v>3</v>
      </c>
      <c r="X3841" s="1">
        <v>2</v>
      </c>
      <c r="Y3841" s="1">
        <v>0</v>
      </c>
      <c r="Z3841" s="1">
        <v>3</v>
      </c>
      <c r="AA3841" s="1">
        <v>3</v>
      </c>
      <c r="AB3841" s="1">
        <v>4</v>
      </c>
      <c r="AC3841" s="1">
        <v>15</v>
      </c>
      <c r="AD3841" s="1">
        <v>19</v>
      </c>
      <c r="AE3841" s="1">
        <v>4</v>
      </c>
      <c r="AF3841" s="1">
        <v>4</v>
      </c>
      <c r="AG3841" s="1">
        <v>5</v>
      </c>
      <c r="AH3841" s="1">
        <v>24</v>
      </c>
      <c r="AI3841" s="1">
        <v>16</v>
      </c>
      <c r="AJ3841" s="1">
        <v>6</v>
      </c>
      <c r="AK3841" s="1">
        <v>2</v>
      </c>
      <c r="AL3841" s="1">
        <v>2</v>
      </c>
      <c r="AM3841" s="1">
        <v>1</v>
      </c>
      <c r="AN3841" s="1">
        <v>3</v>
      </c>
      <c r="AO3841" s="1">
        <v>9</v>
      </c>
      <c r="AP3841" s="1">
        <v>4</v>
      </c>
      <c r="AQ3841" s="1">
        <v>2</v>
      </c>
      <c r="AR3841" s="1">
        <v>0</v>
      </c>
      <c r="AS3841" s="1">
        <v>2</v>
      </c>
      <c r="AT3841" s="1">
        <v>1</v>
      </c>
      <c r="AU3841" s="1">
        <v>14</v>
      </c>
      <c r="AV3841" s="1">
        <v>1</v>
      </c>
      <c r="AW3841" s="1">
        <v>2</v>
      </c>
      <c r="AX3841" s="1">
        <v>3</v>
      </c>
      <c r="AY3841" s="1">
        <v>4</v>
      </c>
      <c r="AZ3841" s="1">
        <v>3</v>
      </c>
      <c r="BA3841" s="1">
        <v>2</v>
      </c>
      <c r="BB3841" s="13">
        <v>3</v>
      </c>
    </row>
    <row r="3842" spans="4:54" x14ac:dyDescent="0.2">
      <c r="D3842" s="104"/>
      <c r="E3842" s="5" t="s">
        <v>40</v>
      </c>
      <c r="F3842" s="6"/>
      <c r="G3842" s="7">
        <v>323</v>
      </c>
      <c r="H3842" s="8">
        <v>14</v>
      </c>
      <c r="I3842" s="1">
        <v>3</v>
      </c>
      <c r="J3842" s="1">
        <v>3</v>
      </c>
      <c r="K3842" s="1">
        <v>3</v>
      </c>
      <c r="L3842" s="1">
        <v>0</v>
      </c>
      <c r="M3842" s="1">
        <v>2</v>
      </c>
      <c r="N3842" s="1">
        <v>2</v>
      </c>
      <c r="O3842" s="1">
        <v>7</v>
      </c>
      <c r="P3842" s="1">
        <v>8</v>
      </c>
      <c r="Q3842" s="1">
        <v>9</v>
      </c>
      <c r="R3842" s="1">
        <v>23</v>
      </c>
      <c r="S3842" s="1">
        <v>17</v>
      </c>
      <c r="T3842" s="1">
        <v>41</v>
      </c>
      <c r="U3842" s="1">
        <v>34</v>
      </c>
      <c r="V3842" s="1">
        <v>8</v>
      </c>
      <c r="W3842" s="1">
        <v>5</v>
      </c>
      <c r="X3842" s="1">
        <v>1</v>
      </c>
      <c r="Y3842" s="1">
        <v>2</v>
      </c>
      <c r="Z3842" s="1">
        <v>1</v>
      </c>
      <c r="AA3842" s="1">
        <v>6</v>
      </c>
      <c r="AB3842" s="1">
        <v>6</v>
      </c>
      <c r="AC3842" s="1">
        <v>5</v>
      </c>
      <c r="AD3842" s="1">
        <v>20</v>
      </c>
      <c r="AE3842" s="1">
        <v>6</v>
      </c>
      <c r="AF3842" s="1">
        <v>2</v>
      </c>
      <c r="AG3842" s="1">
        <v>7</v>
      </c>
      <c r="AH3842" s="1">
        <v>20</v>
      </c>
      <c r="AI3842" s="1">
        <v>9</v>
      </c>
      <c r="AJ3842" s="1">
        <v>4</v>
      </c>
      <c r="AK3842" s="1">
        <v>1</v>
      </c>
      <c r="AL3842" s="1">
        <v>0</v>
      </c>
      <c r="AM3842" s="1">
        <v>2</v>
      </c>
      <c r="AN3842" s="1">
        <v>3</v>
      </c>
      <c r="AO3842" s="1">
        <v>5</v>
      </c>
      <c r="AP3842" s="1">
        <v>4</v>
      </c>
      <c r="AQ3842" s="1">
        <v>2</v>
      </c>
      <c r="AR3842" s="1">
        <v>2</v>
      </c>
      <c r="AS3842" s="1">
        <v>6</v>
      </c>
      <c r="AT3842" s="1">
        <v>1</v>
      </c>
      <c r="AU3842" s="1">
        <v>12</v>
      </c>
      <c r="AV3842" s="1">
        <v>2</v>
      </c>
      <c r="AW3842" s="1">
        <v>3</v>
      </c>
      <c r="AX3842" s="1">
        <v>3</v>
      </c>
      <c r="AY3842" s="1">
        <v>1</v>
      </c>
      <c r="AZ3842" s="1">
        <v>2</v>
      </c>
      <c r="BA3842" s="1">
        <v>3</v>
      </c>
      <c r="BB3842" s="13">
        <v>3</v>
      </c>
    </row>
    <row r="3843" spans="4:54" x14ac:dyDescent="0.2">
      <c r="D3843" s="104"/>
      <c r="E3843" s="5" t="s">
        <v>41</v>
      </c>
      <c r="F3843" s="6"/>
      <c r="G3843" s="7">
        <v>260</v>
      </c>
      <c r="H3843" s="8">
        <v>10</v>
      </c>
      <c r="I3843" s="1">
        <v>1</v>
      </c>
      <c r="J3843" s="1">
        <v>5</v>
      </c>
      <c r="K3843" s="1">
        <v>4</v>
      </c>
      <c r="L3843" s="1">
        <v>3</v>
      </c>
      <c r="M3843" s="1">
        <v>3</v>
      </c>
      <c r="N3843" s="1">
        <v>4</v>
      </c>
      <c r="O3843" s="1">
        <v>7</v>
      </c>
      <c r="P3843" s="1">
        <v>9</v>
      </c>
      <c r="Q3843" s="1">
        <v>6</v>
      </c>
      <c r="R3843" s="1">
        <v>17</v>
      </c>
      <c r="S3843" s="1">
        <v>12</v>
      </c>
      <c r="T3843" s="1">
        <v>28</v>
      </c>
      <c r="U3843" s="1">
        <v>16</v>
      </c>
      <c r="V3843" s="1">
        <v>4</v>
      </c>
      <c r="W3843" s="1">
        <v>3</v>
      </c>
      <c r="X3843" s="1">
        <v>1</v>
      </c>
      <c r="Y3843" s="1">
        <v>1</v>
      </c>
      <c r="Z3843" s="1">
        <v>1</v>
      </c>
      <c r="AA3843" s="1">
        <v>4</v>
      </c>
      <c r="AB3843" s="1">
        <v>3</v>
      </c>
      <c r="AC3843" s="1">
        <v>8</v>
      </c>
      <c r="AD3843" s="1">
        <v>14</v>
      </c>
      <c r="AE3843" s="1">
        <v>2</v>
      </c>
      <c r="AF3843" s="1">
        <v>5</v>
      </c>
      <c r="AG3843" s="1">
        <v>3</v>
      </c>
      <c r="AH3843" s="1">
        <v>21</v>
      </c>
      <c r="AI3843" s="1">
        <v>4</v>
      </c>
      <c r="AJ3843" s="1">
        <v>3</v>
      </c>
      <c r="AK3843" s="1">
        <v>1</v>
      </c>
      <c r="AL3843" s="1">
        <v>1</v>
      </c>
      <c r="AM3843" s="1">
        <v>2</v>
      </c>
      <c r="AN3843" s="1">
        <v>4</v>
      </c>
      <c r="AO3843" s="1">
        <v>5</v>
      </c>
      <c r="AP3843" s="1">
        <v>4</v>
      </c>
      <c r="AQ3843" s="1">
        <v>3</v>
      </c>
      <c r="AR3843" s="1">
        <v>2</v>
      </c>
      <c r="AS3843" s="1">
        <v>3</v>
      </c>
      <c r="AT3843" s="1">
        <v>1</v>
      </c>
      <c r="AU3843" s="1">
        <v>16</v>
      </c>
      <c r="AV3843" s="1">
        <v>0</v>
      </c>
      <c r="AW3843" s="1">
        <v>2</v>
      </c>
      <c r="AX3843" s="1">
        <v>3</v>
      </c>
      <c r="AY3843" s="1">
        <v>3</v>
      </c>
      <c r="AZ3843" s="1">
        <v>2</v>
      </c>
      <c r="BA3843" s="1">
        <v>3</v>
      </c>
      <c r="BB3843" s="13">
        <v>3</v>
      </c>
    </row>
    <row r="3844" spans="4:54" x14ac:dyDescent="0.2">
      <c r="D3844" s="104"/>
      <c r="E3844" s="5" t="s">
        <v>42</v>
      </c>
      <c r="F3844" s="6"/>
      <c r="G3844" s="7">
        <v>258</v>
      </c>
      <c r="H3844" s="8">
        <v>12</v>
      </c>
      <c r="I3844" s="1">
        <v>5</v>
      </c>
      <c r="J3844" s="1">
        <v>1</v>
      </c>
      <c r="K3844" s="1">
        <v>4</v>
      </c>
      <c r="L3844" s="1">
        <v>1</v>
      </c>
      <c r="M3844" s="1">
        <v>3</v>
      </c>
      <c r="N3844" s="1">
        <v>6</v>
      </c>
      <c r="O3844" s="1">
        <v>4</v>
      </c>
      <c r="P3844" s="1">
        <v>4</v>
      </c>
      <c r="Q3844" s="1">
        <v>3</v>
      </c>
      <c r="R3844" s="1">
        <v>13</v>
      </c>
      <c r="S3844" s="1">
        <v>11</v>
      </c>
      <c r="T3844" s="1">
        <v>29</v>
      </c>
      <c r="U3844" s="1">
        <v>23</v>
      </c>
      <c r="V3844" s="1">
        <v>4</v>
      </c>
      <c r="W3844" s="1">
        <v>3</v>
      </c>
      <c r="X3844" s="1">
        <v>2</v>
      </c>
      <c r="Y3844" s="1">
        <v>1</v>
      </c>
      <c r="Z3844" s="1">
        <v>3</v>
      </c>
      <c r="AA3844" s="1">
        <v>4</v>
      </c>
      <c r="AB3844" s="1">
        <v>4</v>
      </c>
      <c r="AC3844" s="1">
        <v>7</v>
      </c>
      <c r="AD3844" s="1">
        <v>19</v>
      </c>
      <c r="AE3844" s="1">
        <v>5</v>
      </c>
      <c r="AF3844" s="1">
        <v>0</v>
      </c>
      <c r="AG3844" s="1">
        <v>8</v>
      </c>
      <c r="AH3844" s="1">
        <v>13</v>
      </c>
      <c r="AI3844" s="1">
        <v>16</v>
      </c>
      <c r="AJ3844" s="1">
        <v>5</v>
      </c>
      <c r="AK3844" s="1">
        <v>2</v>
      </c>
      <c r="AL3844" s="1">
        <v>1</v>
      </c>
      <c r="AM3844" s="1">
        <v>1</v>
      </c>
      <c r="AN3844" s="1">
        <v>2</v>
      </c>
      <c r="AO3844" s="1">
        <v>6</v>
      </c>
      <c r="AP3844" s="1">
        <v>3</v>
      </c>
      <c r="AQ3844" s="1">
        <v>1</v>
      </c>
      <c r="AR3844" s="1">
        <v>0</v>
      </c>
      <c r="AS3844" s="1">
        <v>4</v>
      </c>
      <c r="AT3844" s="1">
        <v>1</v>
      </c>
      <c r="AU3844" s="1">
        <v>6</v>
      </c>
      <c r="AV3844" s="1">
        <v>3</v>
      </c>
      <c r="AW3844" s="1">
        <v>2</v>
      </c>
      <c r="AX3844" s="1">
        <v>3</v>
      </c>
      <c r="AY3844" s="1">
        <v>2</v>
      </c>
      <c r="AZ3844" s="1">
        <v>4</v>
      </c>
      <c r="BA3844" s="1">
        <v>2</v>
      </c>
      <c r="BB3844" s="13">
        <v>2</v>
      </c>
    </row>
    <row r="3845" spans="4:54" x14ac:dyDescent="0.2">
      <c r="D3845" s="104"/>
      <c r="E3845" s="5" t="s">
        <v>43</v>
      </c>
      <c r="F3845" s="6"/>
      <c r="G3845" s="7">
        <v>258</v>
      </c>
      <c r="H3845" s="8">
        <v>13</v>
      </c>
      <c r="I3845" s="1">
        <v>4</v>
      </c>
      <c r="J3845" s="1">
        <v>4</v>
      </c>
      <c r="K3845" s="1">
        <v>3</v>
      </c>
      <c r="L3845" s="1">
        <v>3</v>
      </c>
      <c r="M3845" s="1">
        <v>2</v>
      </c>
      <c r="N3845" s="1">
        <v>6</v>
      </c>
      <c r="O3845" s="1">
        <v>3</v>
      </c>
      <c r="P3845" s="1">
        <v>5</v>
      </c>
      <c r="Q3845" s="1">
        <v>3</v>
      </c>
      <c r="R3845" s="1">
        <v>15</v>
      </c>
      <c r="S3845" s="1">
        <v>7</v>
      </c>
      <c r="T3845" s="1">
        <v>20</v>
      </c>
      <c r="U3845" s="1">
        <v>11</v>
      </c>
      <c r="V3845" s="1">
        <v>7</v>
      </c>
      <c r="W3845" s="1">
        <v>4</v>
      </c>
      <c r="X3845" s="1">
        <v>2</v>
      </c>
      <c r="Y3845" s="1">
        <v>1</v>
      </c>
      <c r="Z3845" s="1">
        <v>4</v>
      </c>
      <c r="AA3845" s="1">
        <v>2</v>
      </c>
      <c r="AB3845" s="1">
        <v>6</v>
      </c>
      <c r="AC3845" s="1">
        <v>6</v>
      </c>
      <c r="AD3845" s="1">
        <v>19</v>
      </c>
      <c r="AE3845" s="1">
        <v>2</v>
      </c>
      <c r="AF3845" s="1">
        <v>2</v>
      </c>
      <c r="AG3845" s="1">
        <v>7</v>
      </c>
      <c r="AH3845" s="1">
        <v>16</v>
      </c>
      <c r="AI3845" s="1">
        <v>12</v>
      </c>
      <c r="AJ3845" s="1">
        <v>4</v>
      </c>
      <c r="AK3845" s="1">
        <v>3</v>
      </c>
      <c r="AL3845" s="1">
        <v>0</v>
      </c>
      <c r="AM3845" s="1">
        <v>0</v>
      </c>
      <c r="AN3845" s="1">
        <v>4</v>
      </c>
      <c r="AO3845" s="1">
        <v>6</v>
      </c>
      <c r="AP3845" s="1">
        <v>4</v>
      </c>
      <c r="AQ3845" s="1">
        <v>1</v>
      </c>
      <c r="AR3845" s="1">
        <v>2</v>
      </c>
      <c r="AS3845" s="1">
        <v>4</v>
      </c>
      <c r="AT3845" s="1">
        <v>2</v>
      </c>
      <c r="AU3845" s="1">
        <v>16</v>
      </c>
      <c r="AV3845" s="1">
        <v>1</v>
      </c>
      <c r="AW3845" s="1">
        <v>5</v>
      </c>
      <c r="AX3845" s="1">
        <v>4</v>
      </c>
      <c r="AY3845" s="1">
        <v>3</v>
      </c>
      <c r="AZ3845" s="1">
        <v>5</v>
      </c>
      <c r="BA3845" s="1">
        <v>3</v>
      </c>
      <c r="BB3845" s="13">
        <v>2</v>
      </c>
    </row>
    <row r="3846" spans="4:54" x14ac:dyDescent="0.2">
      <c r="D3846" s="104"/>
      <c r="E3846" s="5" t="s">
        <v>44</v>
      </c>
      <c r="F3846" s="6"/>
      <c r="G3846" s="7">
        <v>336</v>
      </c>
      <c r="H3846" s="8">
        <v>14</v>
      </c>
      <c r="I3846" s="1">
        <v>6</v>
      </c>
      <c r="J3846" s="1">
        <v>3</v>
      </c>
      <c r="K3846" s="1">
        <v>8</v>
      </c>
      <c r="L3846" s="1">
        <v>3</v>
      </c>
      <c r="M3846" s="1">
        <v>3</v>
      </c>
      <c r="N3846" s="1">
        <v>4</v>
      </c>
      <c r="O3846" s="1">
        <v>12</v>
      </c>
      <c r="P3846" s="1">
        <v>10</v>
      </c>
      <c r="Q3846" s="1">
        <v>10</v>
      </c>
      <c r="R3846" s="1">
        <v>16</v>
      </c>
      <c r="S3846" s="1">
        <v>18</v>
      </c>
      <c r="T3846" s="1">
        <v>34</v>
      </c>
      <c r="U3846" s="1">
        <v>26</v>
      </c>
      <c r="V3846" s="1">
        <v>4</v>
      </c>
      <c r="W3846" s="1">
        <v>4</v>
      </c>
      <c r="X3846" s="1">
        <v>2</v>
      </c>
      <c r="Y3846" s="1">
        <v>1</v>
      </c>
      <c r="Z3846" s="1">
        <v>1</v>
      </c>
      <c r="AA3846" s="1">
        <v>8</v>
      </c>
      <c r="AB3846" s="1">
        <v>6</v>
      </c>
      <c r="AC3846" s="1">
        <v>12</v>
      </c>
      <c r="AD3846" s="1">
        <v>14</v>
      </c>
      <c r="AE3846" s="1">
        <v>4</v>
      </c>
      <c r="AF3846" s="1">
        <v>3</v>
      </c>
      <c r="AG3846" s="1">
        <v>6</v>
      </c>
      <c r="AH3846" s="1">
        <v>25</v>
      </c>
      <c r="AI3846" s="1">
        <v>10</v>
      </c>
      <c r="AJ3846" s="1">
        <v>5</v>
      </c>
      <c r="AK3846" s="1">
        <v>1</v>
      </c>
      <c r="AL3846" s="1">
        <v>4</v>
      </c>
      <c r="AM3846" s="1">
        <v>4</v>
      </c>
      <c r="AN3846" s="1">
        <v>4</v>
      </c>
      <c r="AO3846" s="1">
        <v>7</v>
      </c>
      <c r="AP3846" s="1">
        <v>4</v>
      </c>
      <c r="AQ3846" s="1">
        <v>5</v>
      </c>
      <c r="AR3846" s="1">
        <v>1</v>
      </c>
      <c r="AS3846" s="1">
        <v>3</v>
      </c>
      <c r="AT3846" s="1">
        <v>1</v>
      </c>
      <c r="AU3846" s="1">
        <v>11</v>
      </c>
      <c r="AV3846" s="1">
        <v>3</v>
      </c>
      <c r="AW3846" s="1">
        <v>2</v>
      </c>
      <c r="AX3846" s="1">
        <v>1</v>
      </c>
      <c r="AY3846" s="1">
        <v>4</v>
      </c>
      <c r="AZ3846" s="1">
        <v>2</v>
      </c>
      <c r="BA3846" s="1">
        <v>3</v>
      </c>
      <c r="BB3846" s="13">
        <v>4</v>
      </c>
    </row>
    <row r="3847" spans="4:54" x14ac:dyDescent="0.2">
      <c r="D3847" s="104"/>
      <c r="E3847" s="5" t="s">
        <v>45</v>
      </c>
      <c r="F3847" s="6"/>
      <c r="G3847" s="7">
        <v>259</v>
      </c>
      <c r="H3847" s="8">
        <v>9</v>
      </c>
      <c r="I3847" s="1">
        <v>3</v>
      </c>
      <c r="J3847" s="1">
        <v>3</v>
      </c>
      <c r="K3847" s="1">
        <v>3</v>
      </c>
      <c r="L3847" s="1">
        <v>1</v>
      </c>
      <c r="M3847" s="1">
        <v>3</v>
      </c>
      <c r="N3847" s="1">
        <v>2</v>
      </c>
      <c r="O3847" s="1">
        <v>7</v>
      </c>
      <c r="P3847" s="1">
        <v>4</v>
      </c>
      <c r="Q3847" s="1">
        <v>7</v>
      </c>
      <c r="R3847" s="1">
        <v>19</v>
      </c>
      <c r="S3847" s="1">
        <v>12</v>
      </c>
      <c r="T3847" s="1">
        <v>23</v>
      </c>
      <c r="U3847" s="1">
        <v>16</v>
      </c>
      <c r="V3847" s="1">
        <v>2</v>
      </c>
      <c r="W3847" s="1">
        <v>6</v>
      </c>
      <c r="X3847" s="1">
        <v>2</v>
      </c>
      <c r="Y3847" s="1">
        <v>0</v>
      </c>
      <c r="Z3847" s="1">
        <v>2</v>
      </c>
      <c r="AA3847" s="1">
        <v>3</v>
      </c>
      <c r="AB3847" s="1">
        <v>4</v>
      </c>
      <c r="AC3847" s="1">
        <v>6</v>
      </c>
      <c r="AD3847" s="1">
        <v>18</v>
      </c>
      <c r="AE3847" s="1">
        <v>3</v>
      </c>
      <c r="AF3847" s="1">
        <v>2</v>
      </c>
      <c r="AG3847" s="1">
        <v>6</v>
      </c>
      <c r="AH3847" s="1">
        <v>14</v>
      </c>
      <c r="AI3847" s="1">
        <v>14</v>
      </c>
      <c r="AJ3847" s="1">
        <v>2</v>
      </c>
      <c r="AK3847" s="1">
        <v>1</v>
      </c>
      <c r="AL3847" s="1">
        <v>2</v>
      </c>
      <c r="AM3847" s="1">
        <v>3</v>
      </c>
      <c r="AN3847" s="1">
        <v>5</v>
      </c>
      <c r="AO3847" s="1">
        <v>7</v>
      </c>
      <c r="AP3847" s="1">
        <v>4</v>
      </c>
      <c r="AQ3847" s="1">
        <v>2</v>
      </c>
      <c r="AR3847" s="1">
        <v>2</v>
      </c>
      <c r="AS3847" s="1">
        <v>5</v>
      </c>
      <c r="AT3847" s="1">
        <v>2</v>
      </c>
      <c r="AU3847" s="1">
        <v>8</v>
      </c>
      <c r="AV3847" s="1">
        <v>1</v>
      </c>
      <c r="AW3847" s="1">
        <v>3</v>
      </c>
      <c r="AX3847" s="1">
        <v>4</v>
      </c>
      <c r="AY3847" s="1">
        <v>4</v>
      </c>
      <c r="AZ3847" s="1">
        <v>4</v>
      </c>
      <c r="BA3847" s="1">
        <v>3</v>
      </c>
      <c r="BB3847" s="13">
        <v>3</v>
      </c>
    </row>
    <row r="3848" spans="4:54" x14ac:dyDescent="0.2">
      <c r="D3848" s="104"/>
      <c r="E3848" s="5" t="s">
        <v>46</v>
      </c>
      <c r="F3848" s="6"/>
      <c r="G3848" s="7">
        <v>171</v>
      </c>
      <c r="H3848" s="8">
        <v>10</v>
      </c>
      <c r="I3848" s="1">
        <v>2</v>
      </c>
      <c r="J3848" s="1">
        <v>3</v>
      </c>
      <c r="K3848" s="1">
        <v>3</v>
      </c>
      <c r="L3848" s="1">
        <v>3</v>
      </c>
      <c r="M3848" s="1">
        <v>2</v>
      </c>
      <c r="N3848" s="1">
        <v>3</v>
      </c>
      <c r="O3848" s="1">
        <v>3</v>
      </c>
      <c r="P3848" s="1">
        <v>5</v>
      </c>
      <c r="Q3848" s="1">
        <v>1</v>
      </c>
      <c r="R3848" s="1">
        <v>6</v>
      </c>
      <c r="S3848" s="1">
        <v>10</v>
      </c>
      <c r="T3848" s="1">
        <v>18</v>
      </c>
      <c r="U3848" s="1">
        <v>10</v>
      </c>
      <c r="V3848" s="1">
        <v>5</v>
      </c>
      <c r="W3848" s="1">
        <v>0</v>
      </c>
      <c r="X3848" s="1">
        <v>0</v>
      </c>
      <c r="Y3848" s="1">
        <v>2</v>
      </c>
      <c r="Z3848" s="1">
        <v>2</v>
      </c>
      <c r="AA3848" s="1">
        <v>4</v>
      </c>
      <c r="AB3848" s="1">
        <v>3</v>
      </c>
      <c r="AC3848" s="1">
        <v>9</v>
      </c>
      <c r="AD3848" s="1">
        <v>7</v>
      </c>
      <c r="AE3848" s="1">
        <v>2</v>
      </c>
      <c r="AF3848" s="1">
        <v>3</v>
      </c>
      <c r="AG3848" s="1">
        <v>4</v>
      </c>
      <c r="AH3848" s="1">
        <v>15</v>
      </c>
      <c r="AI3848" s="1">
        <v>4</v>
      </c>
      <c r="AJ3848" s="1">
        <v>5</v>
      </c>
      <c r="AK3848" s="1">
        <v>2</v>
      </c>
      <c r="AL3848" s="1">
        <v>0</v>
      </c>
      <c r="AM3848" s="1">
        <v>0</v>
      </c>
      <c r="AN3848" s="1">
        <v>1</v>
      </c>
      <c r="AO3848" s="1">
        <v>1</v>
      </c>
      <c r="AP3848" s="1">
        <v>3</v>
      </c>
      <c r="AQ3848" s="1">
        <v>2</v>
      </c>
      <c r="AR3848" s="1">
        <v>0</v>
      </c>
      <c r="AS3848" s="1">
        <v>1</v>
      </c>
      <c r="AT3848" s="1">
        <v>0</v>
      </c>
      <c r="AU3848" s="1">
        <v>10</v>
      </c>
      <c r="AV3848" s="1">
        <v>0</v>
      </c>
      <c r="AW3848" s="1">
        <v>1</v>
      </c>
      <c r="AX3848" s="1">
        <v>2</v>
      </c>
      <c r="AY3848" s="1">
        <v>1</v>
      </c>
      <c r="AZ3848" s="1">
        <v>0</v>
      </c>
      <c r="BA3848" s="1">
        <v>2</v>
      </c>
      <c r="BB3848" s="13">
        <v>1</v>
      </c>
    </row>
    <row r="3849" spans="4:54" x14ac:dyDescent="0.2">
      <c r="D3849" s="104"/>
      <c r="E3849" s="5" t="s">
        <v>47</v>
      </c>
      <c r="F3849" s="6"/>
      <c r="G3849" s="7">
        <v>158</v>
      </c>
      <c r="H3849" s="8">
        <v>5</v>
      </c>
      <c r="I3849" s="1">
        <v>3</v>
      </c>
      <c r="J3849" s="1">
        <v>2</v>
      </c>
      <c r="K3849" s="1">
        <v>2</v>
      </c>
      <c r="L3849" s="1">
        <v>2</v>
      </c>
      <c r="M3849" s="1">
        <v>2</v>
      </c>
      <c r="N3849" s="1">
        <v>2</v>
      </c>
      <c r="O3849" s="1">
        <v>0</v>
      </c>
      <c r="P3849" s="1">
        <v>4</v>
      </c>
      <c r="Q3849" s="1">
        <v>2</v>
      </c>
      <c r="R3849" s="1">
        <v>5</v>
      </c>
      <c r="S3849" s="1">
        <v>6</v>
      </c>
      <c r="T3849" s="1">
        <v>13</v>
      </c>
      <c r="U3849" s="1">
        <v>15</v>
      </c>
      <c r="V3849" s="1">
        <v>1</v>
      </c>
      <c r="W3849" s="1">
        <v>3</v>
      </c>
      <c r="X3849" s="1">
        <v>1</v>
      </c>
      <c r="Y3849" s="1">
        <v>0</v>
      </c>
      <c r="Z3849" s="1">
        <v>2</v>
      </c>
      <c r="AA3849" s="1">
        <v>5</v>
      </c>
      <c r="AB3849" s="1">
        <v>1</v>
      </c>
      <c r="AC3849" s="1">
        <v>8</v>
      </c>
      <c r="AD3849" s="1">
        <v>9</v>
      </c>
      <c r="AE3849" s="1">
        <v>2</v>
      </c>
      <c r="AF3849" s="1">
        <v>3</v>
      </c>
      <c r="AG3849" s="1">
        <v>2</v>
      </c>
      <c r="AH3849" s="1">
        <v>11</v>
      </c>
      <c r="AI3849" s="1">
        <v>8</v>
      </c>
      <c r="AJ3849" s="1">
        <v>3</v>
      </c>
      <c r="AK3849" s="1">
        <v>2</v>
      </c>
      <c r="AL3849" s="1">
        <v>2</v>
      </c>
      <c r="AM3849" s="1">
        <v>3</v>
      </c>
      <c r="AN3849" s="1">
        <v>1</v>
      </c>
      <c r="AO3849" s="1">
        <v>2</v>
      </c>
      <c r="AP3849" s="1">
        <v>2</v>
      </c>
      <c r="AQ3849" s="1">
        <v>2</v>
      </c>
      <c r="AR3849" s="1">
        <v>1</v>
      </c>
      <c r="AS3849" s="1">
        <v>2</v>
      </c>
      <c r="AT3849" s="1">
        <v>1</v>
      </c>
      <c r="AU3849" s="1">
        <v>6</v>
      </c>
      <c r="AV3849" s="1">
        <v>1</v>
      </c>
      <c r="AW3849" s="1">
        <v>2</v>
      </c>
      <c r="AX3849" s="1">
        <v>1</v>
      </c>
      <c r="AY3849" s="1">
        <v>2</v>
      </c>
      <c r="AZ3849" s="1">
        <v>1</v>
      </c>
      <c r="BA3849" s="1">
        <v>3</v>
      </c>
      <c r="BB3849" s="13">
        <v>2</v>
      </c>
    </row>
    <row r="3850" spans="4:54" x14ac:dyDescent="0.2">
      <c r="D3850" s="104"/>
      <c r="E3850" s="5" t="s">
        <v>48</v>
      </c>
      <c r="F3850" s="6"/>
      <c r="G3850" s="7">
        <v>62</v>
      </c>
      <c r="H3850" s="8">
        <v>6</v>
      </c>
      <c r="I3850" s="1">
        <v>1</v>
      </c>
      <c r="J3850" s="1">
        <v>1</v>
      </c>
      <c r="K3850" s="1">
        <v>0</v>
      </c>
      <c r="L3850" s="1">
        <v>1</v>
      </c>
      <c r="M3850" s="1">
        <v>0</v>
      </c>
      <c r="N3850" s="1">
        <v>2</v>
      </c>
      <c r="O3850" s="1">
        <v>4</v>
      </c>
      <c r="P3850" s="1">
        <v>1</v>
      </c>
      <c r="Q3850" s="1">
        <v>1</v>
      </c>
      <c r="R3850" s="1">
        <v>0</v>
      </c>
      <c r="S3850" s="1">
        <v>1</v>
      </c>
      <c r="T3850" s="1">
        <v>9</v>
      </c>
      <c r="U3850" s="1">
        <v>6</v>
      </c>
      <c r="V3850" s="1">
        <v>1</v>
      </c>
      <c r="W3850" s="1">
        <v>0</v>
      </c>
      <c r="X3850" s="1">
        <v>0</v>
      </c>
      <c r="Y3850" s="1">
        <v>0</v>
      </c>
      <c r="Z3850" s="1">
        <v>2</v>
      </c>
      <c r="AA3850" s="1">
        <v>0</v>
      </c>
      <c r="AB3850" s="1">
        <v>2</v>
      </c>
      <c r="AC3850" s="1">
        <v>1</v>
      </c>
      <c r="AD3850" s="1">
        <v>2</v>
      </c>
      <c r="AE3850" s="1">
        <v>1</v>
      </c>
      <c r="AF3850" s="1">
        <v>0</v>
      </c>
      <c r="AG3850" s="1">
        <v>1</v>
      </c>
      <c r="AH3850" s="1">
        <v>4</v>
      </c>
      <c r="AI3850" s="1">
        <v>1</v>
      </c>
      <c r="AJ3850" s="1">
        <v>1</v>
      </c>
      <c r="AK3850" s="1">
        <v>0</v>
      </c>
      <c r="AL3850" s="1">
        <v>0</v>
      </c>
      <c r="AM3850" s="1">
        <v>0</v>
      </c>
      <c r="AN3850" s="1">
        <v>0</v>
      </c>
      <c r="AO3850" s="1">
        <v>1</v>
      </c>
      <c r="AP3850" s="1">
        <v>2</v>
      </c>
      <c r="AQ3850" s="1">
        <v>0</v>
      </c>
      <c r="AR3850" s="1">
        <v>0</v>
      </c>
      <c r="AS3850" s="1">
        <v>1</v>
      </c>
      <c r="AT3850" s="1">
        <v>0</v>
      </c>
      <c r="AU3850" s="1">
        <v>2</v>
      </c>
      <c r="AV3850" s="1">
        <v>1</v>
      </c>
      <c r="AW3850" s="1">
        <v>2</v>
      </c>
      <c r="AX3850" s="1">
        <v>2</v>
      </c>
      <c r="AY3850" s="1">
        <v>1</v>
      </c>
      <c r="AZ3850" s="1">
        <v>1</v>
      </c>
      <c r="BA3850" s="1">
        <v>0</v>
      </c>
      <c r="BB3850" s="13">
        <v>0</v>
      </c>
    </row>
    <row r="3851" spans="4:54" x14ac:dyDescent="0.2">
      <c r="D3851" s="104"/>
      <c r="E3851" s="5" t="s">
        <v>49</v>
      </c>
      <c r="F3851" s="6"/>
      <c r="G3851" s="7">
        <v>13</v>
      </c>
      <c r="H3851" s="8">
        <v>0</v>
      </c>
      <c r="I3851" s="1">
        <v>1</v>
      </c>
      <c r="J3851" s="1">
        <v>0</v>
      </c>
      <c r="K3851" s="1">
        <v>0</v>
      </c>
      <c r="L3851" s="1">
        <v>1</v>
      </c>
      <c r="M3851" s="1">
        <v>0</v>
      </c>
      <c r="N3851" s="1">
        <v>0</v>
      </c>
      <c r="O3851" s="1">
        <v>0</v>
      </c>
      <c r="P3851" s="1">
        <v>1</v>
      </c>
      <c r="Q3851" s="1">
        <v>0</v>
      </c>
      <c r="R3851" s="1">
        <v>0</v>
      </c>
      <c r="S3851" s="1">
        <v>0</v>
      </c>
      <c r="T3851" s="1">
        <v>0</v>
      </c>
      <c r="U3851" s="1">
        <v>0</v>
      </c>
      <c r="V3851" s="1">
        <v>0</v>
      </c>
      <c r="W3851" s="1">
        <v>0</v>
      </c>
      <c r="X3851" s="1">
        <v>1</v>
      </c>
      <c r="Y3851" s="1">
        <v>0</v>
      </c>
      <c r="Z3851" s="1">
        <v>0</v>
      </c>
      <c r="AA3851" s="1">
        <v>1</v>
      </c>
      <c r="AB3851" s="1">
        <v>0</v>
      </c>
      <c r="AC3851" s="1">
        <v>0</v>
      </c>
      <c r="AD3851" s="1">
        <v>1</v>
      </c>
      <c r="AE3851" s="1">
        <v>1</v>
      </c>
      <c r="AF3851" s="1">
        <v>0</v>
      </c>
      <c r="AG3851" s="1">
        <v>0</v>
      </c>
      <c r="AH3851" s="1">
        <v>0</v>
      </c>
      <c r="AI3851" s="1">
        <v>0</v>
      </c>
      <c r="AJ3851" s="1">
        <v>0</v>
      </c>
      <c r="AK3851" s="1">
        <v>0</v>
      </c>
      <c r="AL3851" s="1">
        <v>0</v>
      </c>
      <c r="AM3851" s="1">
        <v>0</v>
      </c>
      <c r="AN3851" s="1">
        <v>0</v>
      </c>
      <c r="AO3851" s="1">
        <v>1</v>
      </c>
      <c r="AP3851" s="1">
        <v>1</v>
      </c>
      <c r="AQ3851" s="1">
        <v>1</v>
      </c>
      <c r="AR3851" s="1">
        <v>0</v>
      </c>
      <c r="AS3851" s="1">
        <v>1</v>
      </c>
      <c r="AT3851" s="1">
        <v>0</v>
      </c>
      <c r="AU3851" s="1">
        <v>0</v>
      </c>
      <c r="AV3851" s="1">
        <v>0</v>
      </c>
      <c r="AW3851" s="1">
        <v>0</v>
      </c>
      <c r="AX3851" s="1">
        <v>0</v>
      </c>
      <c r="AY3851" s="1">
        <v>1</v>
      </c>
      <c r="AZ3851" s="1">
        <v>1</v>
      </c>
      <c r="BA3851" s="1">
        <v>0</v>
      </c>
      <c r="BB3851" s="13">
        <v>0</v>
      </c>
    </row>
    <row r="3852" spans="4:54" x14ac:dyDescent="0.2">
      <c r="D3852" s="103" t="s">
        <v>50</v>
      </c>
      <c r="E3852" s="24" t="s">
        <v>35</v>
      </c>
      <c r="F3852" s="22"/>
      <c r="G3852" s="23">
        <v>174</v>
      </c>
      <c r="H3852" s="30">
        <v>6</v>
      </c>
      <c r="I3852" s="4">
        <v>0</v>
      </c>
      <c r="J3852" s="4">
        <v>0</v>
      </c>
      <c r="K3852" s="4">
        <v>3</v>
      </c>
      <c r="L3852" s="4">
        <v>0</v>
      </c>
      <c r="M3852" s="4">
        <v>3</v>
      </c>
      <c r="N3852" s="4">
        <v>2</v>
      </c>
      <c r="O3852" s="4">
        <v>6</v>
      </c>
      <c r="P3852" s="4">
        <v>5</v>
      </c>
      <c r="Q3852" s="4">
        <v>2</v>
      </c>
      <c r="R3852" s="4">
        <v>13</v>
      </c>
      <c r="S3852" s="4">
        <v>8</v>
      </c>
      <c r="T3852" s="4">
        <v>26</v>
      </c>
      <c r="U3852" s="4">
        <v>9</v>
      </c>
      <c r="V3852" s="4">
        <v>2</v>
      </c>
      <c r="W3852" s="4">
        <v>0</v>
      </c>
      <c r="X3852" s="4">
        <v>0</v>
      </c>
      <c r="Y3852" s="4">
        <v>1</v>
      </c>
      <c r="Z3852" s="4">
        <v>0</v>
      </c>
      <c r="AA3852" s="4">
        <v>4</v>
      </c>
      <c r="AB3852" s="4">
        <v>1</v>
      </c>
      <c r="AC3852" s="4">
        <v>5</v>
      </c>
      <c r="AD3852" s="4">
        <v>14</v>
      </c>
      <c r="AE3852" s="4">
        <v>2</v>
      </c>
      <c r="AF3852" s="4">
        <v>0</v>
      </c>
      <c r="AG3852" s="4">
        <v>4</v>
      </c>
      <c r="AH3852" s="4">
        <v>16</v>
      </c>
      <c r="AI3852" s="4">
        <v>8</v>
      </c>
      <c r="AJ3852" s="4">
        <v>4</v>
      </c>
      <c r="AK3852" s="4">
        <v>0</v>
      </c>
      <c r="AL3852" s="4">
        <v>0</v>
      </c>
      <c r="AM3852" s="4">
        <v>1</v>
      </c>
      <c r="AN3852" s="4">
        <v>2</v>
      </c>
      <c r="AO3852" s="4">
        <v>2</v>
      </c>
      <c r="AP3852" s="4">
        <v>5</v>
      </c>
      <c r="AQ3852" s="4">
        <v>1</v>
      </c>
      <c r="AR3852" s="4">
        <v>0</v>
      </c>
      <c r="AS3852" s="4">
        <v>3</v>
      </c>
      <c r="AT3852" s="4">
        <v>0</v>
      </c>
      <c r="AU3852" s="4">
        <v>7</v>
      </c>
      <c r="AV3852" s="4">
        <v>1</v>
      </c>
      <c r="AW3852" s="4">
        <v>2</v>
      </c>
      <c r="AX3852" s="4">
        <v>3</v>
      </c>
      <c r="AY3852" s="4">
        <v>0</v>
      </c>
      <c r="AZ3852" s="4">
        <v>1</v>
      </c>
      <c r="BA3852" s="4">
        <v>0</v>
      </c>
      <c r="BB3852" s="34">
        <v>2</v>
      </c>
    </row>
    <row r="3853" spans="4:54" x14ac:dyDescent="0.2">
      <c r="D3853" s="104"/>
      <c r="E3853" s="5" t="s">
        <v>36</v>
      </c>
      <c r="F3853" s="6"/>
      <c r="G3853" s="7">
        <v>233</v>
      </c>
      <c r="H3853" s="8">
        <v>10</v>
      </c>
      <c r="I3853" s="1">
        <v>0</v>
      </c>
      <c r="J3853" s="1">
        <v>3</v>
      </c>
      <c r="K3853" s="1">
        <v>4</v>
      </c>
      <c r="L3853" s="1">
        <v>1</v>
      </c>
      <c r="M3853" s="1">
        <v>6</v>
      </c>
      <c r="N3853" s="1">
        <v>3</v>
      </c>
      <c r="O3853" s="1">
        <v>4</v>
      </c>
      <c r="P3853" s="1">
        <v>3</v>
      </c>
      <c r="Q3853" s="1">
        <v>3</v>
      </c>
      <c r="R3853" s="1">
        <v>11</v>
      </c>
      <c r="S3853" s="1">
        <v>9</v>
      </c>
      <c r="T3853" s="1">
        <v>32</v>
      </c>
      <c r="U3853" s="1">
        <v>15</v>
      </c>
      <c r="V3853" s="1">
        <v>6</v>
      </c>
      <c r="W3853" s="1">
        <v>2</v>
      </c>
      <c r="X3853" s="1">
        <v>2</v>
      </c>
      <c r="Y3853" s="1">
        <v>3</v>
      </c>
      <c r="Z3853" s="1">
        <v>2</v>
      </c>
      <c r="AA3853" s="1">
        <v>3</v>
      </c>
      <c r="AB3853" s="1">
        <v>5</v>
      </c>
      <c r="AC3853" s="1">
        <v>3</v>
      </c>
      <c r="AD3853" s="1">
        <v>12</v>
      </c>
      <c r="AE3853" s="1">
        <v>6</v>
      </c>
      <c r="AF3853" s="1">
        <v>4</v>
      </c>
      <c r="AG3853" s="1">
        <v>7</v>
      </c>
      <c r="AH3853" s="1">
        <v>14</v>
      </c>
      <c r="AI3853" s="1">
        <v>6</v>
      </c>
      <c r="AJ3853" s="1">
        <v>6</v>
      </c>
      <c r="AK3853" s="1">
        <v>0</v>
      </c>
      <c r="AL3853" s="1">
        <v>0</v>
      </c>
      <c r="AM3853" s="1">
        <v>1</v>
      </c>
      <c r="AN3853" s="1">
        <v>2</v>
      </c>
      <c r="AO3853" s="1">
        <v>6</v>
      </c>
      <c r="AP3853" s="1">
        <v>3</v>
      </c>
      <c r="AQ3853" s="1">
        <v>0</v>
      </c>
      <c r="AR3853" s="1">
        <v>0</v>
      </c>
      <c r="AS3853" s="1">
        <v>6</v>
      </c>
      <c r="AT3853" s="1">
        <v>1</v>
      </c>
      <c r="AU3853" s="1">
        <v>12</v>
      </c>
      <c r="AV3853" s="1">
        <v>3</v>
      </c>
      <c r="AW3853" s="1">
        <v>4</v>
      </c>
      <c r="AX3853" s="1">
        <v>2</v>
      </c>
      <c r="AY3853" s="1">
        <v>0</v>
      </c>
      <c r="AZ3853" s="1">
        <v>2</v>
      </c>
      <c r="BA3853" s="1">
        <v>3</v>
      </c>
      <c r="BB3853" s="13">
        <v>3</v>
      </c>
    </row>
    <row r="3854" spans="4:54" x14ac:dyDescent="0.2">
      <c r="D3854" s="104"/>
      <c r="E3854" s="5" t="s">
        <v>37</v>
      </c>
      <c r="F3854" s="6"/>
      <c r="G3854" s="7">
        <v>199</v>
      </c>
      <c r="H3854" s="8">
        <v>10</v>
      </c>
      <c r="I3854" s="1">
        <v>2</v>
      </c>
      <c r="J3854" s="1">
        <v>5</v>
      </c>
      <c r="K3854" s="1">
        <v>2</v>
      </c>
      <c r="L3854" s="1">
        <v>1</v>
      </c>
      <c r="M3854" s="1">
        <v>1</v>
      </c>
      <c r="N3854" s="1">
        <v>2</v>
      </c>
      <c r="O3854" s="1">
        <v>6</v>
      </c>
      <c r="P3854" s="1">
        <v>1</v>
      </c>
      <c r="Q3854" s="1">
        <v>5</v>
      </c>
      <c r="R3854" s="1">
        <v>8</v>
      </c>
      <c r="S3854" s="1">
        <v>9</v>
      </c>
      <c r="T3854" s="1">
        <v>21</v>
      </c>
      <c r="U3854" s="1">
        <v>14</v>
      </c>
      <c r="V3854" s="1">
        <v>5</v>
      </c>
      <c r="W3854" s="1">
        <v>1</v>
      </c>
      <c r="X3854" s="1">
        <v>2</v>
      </c>
      <c r="Y3854" s="1">
        <v>1</v>
      </c>
      <c r="Z3854" s="1">
        <v>0</v>
      </c>
      <c r="AA3854" s="1">
        <v>0</v>
      </c>
      <c r="AB3854" s="1">
        <v>5</v>
      </c>
      <c r="AC3854" s="1">
        <v>3</v>
      </c>
      <c r="AD3854" s="1">
        <v>18</v>
      </c>
      <c r="AE3854" s="1">
        <v>3</v>
      </c>
      <c r="AF3854" s="1">
        <v>4</v>
      </c>
      <c r="AG3854" s="1">
        <v>3</v>
      </c>
      <c r="AH3854" s="1">
        <v>15</v>
      </c>
      <c r="AI3854" s="1">
        <v>7</v>
      </c>
      <c r="AJ3854" s="1">
        <v>4</v>
      </c>
      <c r="AK3854" s="1">
        <v>1</v>
      </c>
      <c r="AL3854" s="1">
        <v>0</v>
      </c>
      <c r="AM3854" s="1">
        <v>2</v>
      </c>
      <c r="AN3854" s="1">
        <v>2</v>
      </c>
      <c r="AO3854" s="1">
        <v>7</v>
      </c>
      <c r="AP3854" s="1">
        <v>2</v>
      </c>
      <c r="AQ3854" s="1">
        <v>0</v>
      </c>
      <c r="AR3854" s="1">
        <v>1</v>
      </c>
      <c r="AS3854" s="1">
        <v>3</v>
      </c>
      <c r="AT3854" s="1">
        <v>0</v>
      </c>
      <c r="AU3854" s="1">
        <v>7</v>
      </c>
      <c r="AV3854" s="1">
        <v>1</v>
      </c>
      <c r="AW3854" s="1">
        <v>3</v>
      </c>
      <c r="AX3854" s="1">
        <v>4</v>
      </c>
      <c r="AY3854" s="1">
        <v>1</v>
      </c>
      <c r="AZ3854" s="1">
        <v>2</v>
      </c>
      <c r="BA3854" s="1">
        <v>2</v>
      </c>
      <c r="BB3854" s="13">
        <v>3</v>
      </c>
    </row>
    <row r="3855" spans="4:54" x14ac:dyDescent="0.2">
      <c r="D3855" s="104"/>
      <c r="E3855" s="5" t="s">
        <v>38</v>
      </c>
      <c r="F3855" s="6"/>
      <c r="G3855" s="7">
        <v>319</v>
      </c>
      <c r="H3855" s="8">
        <v>12</v>
      </c>
      <c r="I3855" s="1">
        <v>2</v>
      </c>
      <c r="J3855" s="1">
        <v>2</v>
      </c>
      <c r="K3855" s="1">
        <v>8</v>
      </c>
      <c r="L3855" s="1">
        <v>2</v>
      </c>
      <c r="M3855" s="1">
        <v>5</v>
      </c>
      <c r="N3855" s="1">
        <v>2</v>
      </c>
      <c r="O3855" s="1">
        <v>5</v>
      </c>
      <c r="P3855" s="1">
        <v>7</v>
      </c>
      <c r="Q3855" s="1">
        <v>4</v>
      </c>
      <c r="R3855" s="1">
        <v>24</v>
      </c>
      <c r="S3855" s="1">
        <v>16</v>
      </c>
      <c r="T3855" s="1">
        <v>44</v>
      </c>
      <c r="U3855" s="1">
        <v>25</v>
      </c>
      <c r="V3855" s="1">
        <v>5</v>
      </c>
      <c r="W3855" s="1">
        <v>4</v>
      </c>
      <c r="X3855" s="1">
        <v>1</v>
      </c>
      <c r="Y3855" s="1">
        <v>2</v>
      </c>
      <c r="Z3855" s="1">
        <v>1</v>
      </c>
      <c r="AA3855" s="1">
        <v>6</v>
      </c>
      <c r="AB3855" s="1">
        <v>4</v>
      </c>
      <c r="AC3855" s="1">
        <v>8</v>
      </c>
      <c r="AD3855" s="1">
        <v>13</v>
      </c>
      <c r="AE3855" s="1">
        <v>8</v>
      </c>
      <c r="AF3855" s="1">
        <v>3</v>
      </c>
      <c r="AG3855" s="1">
        <v>8</v>
      </c>
      <c r="AH3855" s="1">
        <v>20</v>
      </c>
      <c r="AI3855" s="1">
        <v>14</v>
      </c>
      <c r="AJ3855" s="1">
        <v>3</v>
      </c>
      <c r="AK3855" s="1">
        <v>1</v>
      </c>
      <c r="AL3855" s="1">
        <v>0</v>
      </c>
      <c r="AM3855" s="1">
        <v>1</v>
      </c>
      <c r="AN3855" s="1">
        <v>4</v>
      </c>
      <c r="AO3855" s="1">
        <v>7</v>
      </c>
      <c r="AP3855" s="1">
        <v>3</v>
      </c>
      <c r="AQ3855" s="1">
        <v>1</v>
      </c>
      <c r="AR3855" s="1">
        <v>1</v>
      </c>
      <c r="AS3855" s="1">
        <v>8</v>
      </c>
      <c r="AT3855" s="1">
        <v>0</v>
      </c>
      <c r="AU3855" s="1">
        <v>16</v>
      </c>
      <c r="AV3855" s="1">
        <v>2</v>
      </c>
      <c r="AW3855" s="1">
        <v>1</v>
      </c>
      <c r="AX3855" s="1">
        <v>4</v>
      </c>
      <c r="AY3855" s="1">
        <v>4</v>
      </c>
      <c r="AZ3855" s="1">
        <v>2</v>
      </c>
      <c r="BA3855" s="1">
        <v>3</v>
      </c>
      <c r="BB3855" s="13">
        <v>3</v>
      </c>
    </row>
    <row r="3856" spans="4:54" x14ac:dyDescent="0.2">
      <c r="D3856" s="104"/>
      <c r="E3856" s="5" t="s">
        <v>39</v>
      </c>
      <c r="F3856" s="6"/>
      <c r="G3856" s="7">
        <v>269</v>
      </c>
      <c r="H3856" s="8">
        <v>12</v>
      </c>
      <c r="I3856" s="1">
        <v>3</v>
      </c>
      <c r="J3856" s="1">
        <v>2</v>
      </c>
      <c r="K3856" s="1">
        <v>4</v>
      </c>
      <c r="L3856" s="1">
        <v>2</v>
      </c>
      <c r="M3856" s="1">
        <v>4</v>
      </c>
      <c r="N3856" s="1">
        <v>3</v>
      </c>
      <c r="O3856" s="1">
        <v>7</v>
      </c>
      <c r="P3856" s="1">
        <v>8</v>
      </c>
      <c r="Q3856" s="1">
        <v>2</v>
      </c>
      <c r="R3856" s="1">
        <v>12</v>
      </c>
      <c r="S3856" s="1">
        <v>13</v>
      </c>
      <c r="T3856" s="1">
        <v>25</v>
      </c>
      <c r="U3856" s="1">
        <v>23</v>
      </c>
      <c r="V3856" s="1">
        <v>5</v>
      </c>
      <c r="W3856" s="1">
        <v>3</v>
      </c>
      <c r="X3856" s="1">
        <v>2</v>
      </c>
      <c r="Y3856" s="1">
        <v>2</v>
      </c>
      <c r="Z3856" s="1">
        <v>3</v>
      </c>
      <c r="AA3856" s="1">
        <v>3</v>
      </c>
      <c r="AB3856" s="1">
        <v>5</v>
      </c>
      <c r="AC3856" s="1">
        <v>6</v>
      </c>
      <c r="AD3856" s="1">
        <v>14</v>
      </c>
      <c r="AE3856" s="1">
        <v>4</v>
      </c>
      <c r="AF3856" s="1">
        <v>1</v>
      </c>
      <c r="AG3856" s="1">
        <v>8</v>
      </c>
      <c r="AH3856" s="1">
        <v>22</v>
      </c>
      <c r="AI3856" s="1">
        <v>11</v>
      </c>
      <c r="AJ3856" s="1">
        <v>2</v>
      </c>
      <c r="AK3856" s="1">
        <v>2</v>
      </c>
      <c r="AL3856" s="1">
        <v>2</v>
      </c>
      <c r="AM3856" s="1">
        <v>0</v>
      </c>
      <c r="AN3856" s="1">
        <v>5</v>
      </c>
      <c r="AO3856" s="1">
        <v>8</v>
      </c>
      <c r="AP3856" s="1">
        <v>2</v>
      </c>
      <c r="AQ3856" s="1">
        <v>3</v>
      </c>
      <c r="AR3856" s="1">
        <v>1</v>
      </c>
      <c r="AS3856" s="1">
        <v>4</v>
      </c>
      <c r="AT3856" s="1">
        <v>1</v>
      </c>
      <c r="AU3856" s="1">
        <v>13</v>
      </c>
      <c r="AV3856" s="1">
        <v>1</v>
      </c>
      <c r="AW3856" s="1">
        <v>3</v>
      </c>
      <c r="AX3856" s="1">
        <v>2</v>
      </c>
      <c r="AY3856" s="1">
        <v>3</v>
      </c>
      <c r="AZ3856" s="1">
        <v>1</v>
      </c>
      <c r="BA3856" s="1">
        <v>3</v>
      </c>
      <c r="BB3856" s="13">
        <v>4</v>
      </c>
    </row>
    <row r="3857" spans="2:54" x14ac:dyDescent="0.2">
      <c r="D3857" s="104"/>
      <c r="E3857" s="5" t="s">
        <v>40</v>
      </c>
      <c r="F3857" s="6"/>
      <c r="G3857" s="7">
        <v>348</v>
      </c>
      <c r="H3857" s="8">
        <v>13</v>
      </c>
      <c r="I3857" s="1">
        <v>2</v>
      </c>
      <c r="J3857" s="1">
        <v>2</v>
      </c>
      <c r="K3857" s="1">
        <v>7</v>
      </c>
      <c r="L3857" s="1">
        <v>3</v>
      </c>
      <c r="M3857" s="1">
        <v>4</v>
      </c>
      <c r="N3857" s="1">
        <v>3</v>
      </c>
      <c r="O3857" s="1">
        <v>6</v>
      </c>
      <c r="P3857" s="1">
        <v>3</v>
      </c>
      <c r="Q3857" s="1">
        <v>6</v>
      </c>
      <c r="R3857" s="1">
        <v>23</v>
      </c>
      <c r="S3857" s="1">
        <v>19</v>
      </c>
      <c r="T3857" s="1">
        <v>47</v>
      </c>
      <c r="U3857" s="1">
        <v>29</v>
      </c>
      <c r="V3857" s="1">
        <v>4</v>
      </c>
      <c r="W3857" s="1">
        <v>4</v>
      </c>
      <c r="X3857" s="1">
        <v>1</v>
      </c>
      <c r="Y3857" s="1">
        <v>1</v>
      </c>
      <c r="Z3857" s="1">
        <v>2</v>
      </c>
      <c r="AA3857" s="1">
        <v>6</v>
      </c>
      <c r="AB3857" s="1">
        <v>5</v>
      </c>
      <c r="AC3857" s="1">
        <v>12</v>
      </c>
      <c r="AD3857" s="1">
        <v>26</v>
      </c>
      <c r="AE3857" s="1">
        <v>1</v>
      </c>
      <c r="AF3857" s="1">
        <v>5</v>
      </c>
      <c r="AG3857" s="1">
        <v>7</v>
      </c>
      <c r="AH3857" s="1">
        <v>23</v>
      </c>
      <c r="AI3857" s="1">
        <v>16</v>
      </c>
      <c r="AJ3857" s="1">
        <v>8</v>
      </c>
      <c r="AK3857" s="1">
        <v>1</v>
      </c>
      <c r="AL3857" s="1">
        <v>0</v>
      </c>
      <c r="AM3857" s="1">
        <v>3</v>
      </c>
      <c r="AN3857" s="1">
        <v>3</v>
      </c>
      <c r="AO3857" s="1">
        <v>9</v>
      </c>
      <c r="AP3857" s="1">
        <v>2</v>
      </c>
      <c r="AQ3857" s="1">
        <v>1</v>
      </c>
      <c r="AR3857" s="1">
        <v>1</v>
      </c>
      <c r="AS3857" s="1">
        <v>3</v>
      </c>
      <c r="AT3857" s="1">
        <v>3</v>
      </c>
      <c r="AU3857" s="1">
        <v>12</v>
      </c>
      <c r="AV3857" s="1">
        <v>4</v>
      </c>
      <c r="AW3857" s="1">
        <v>4</v>
      </c>
      <c r="AX3857" s="1">
        <v>5</v>
      </c>
      <c r="AY3857" s="1">
        <v>2</v>
      </c>
      <c r="AZ3857" s="1">
        <v>2</v>
      </c>
      <c r="BA3857" s="1">
        <v>2</v>
      </c>
      <c r="BB3857" s="13">
        <v>3</v>
      </c>
    </row>
    <row r="3858" spans="2:54" x14ac:dyDescent="0.2">
      <c r="D3858" s="104"/>
      <c r="E3858" s="5" t="s">
        <v>41</v>
      </c>
      <c r="F3858" s="6"/>
      <c r="G3858" s="7">
        <v>282</v>
      </c>
      <c r="H3858" s="8">
        <v>9</v>
      </c>
      <c r="I3858" s="1">
        <v>4</v>
      </c>
      <c r="J3858" s="1">
        <v>5</v>
      </c>
      <c r="K3858" s="1">
        <v>6</v>
      </c>
      <c r="L3858" s="1">
        <v>4</v>
      </c>
      <c r="M3858" s="1">
        <v>2</v>
      </c>
      <c r="N3858" s="1">
        <v>3</v>
      </c>
      <c r="O3858" s="1">
        <v>6</v>
      </c>
      <c r="P3858" s="1">
        <v>10</v>
      </c>
      <c r="Q3858" s="1">
        <v>5</v>
      </c>
      <c r="R3858" s="1">
        <v>19</v>
      </c>
      <c r="S3858" s="1">
        <v>9</v>
      </c>
      <c r="T3858" s="1">
        <v>28</v>
      </c>
      <c r="U3858" s="1">
        <v>21</v>
      </c>
      <c r="V3858" s="1">
        <v>3</v>
      </c>
      <c r="W3858" s="1">
        <v>3</v>
      </c>
      <c r="X3858" s="1">
        <v>0</v>
      </c>
      <c r="Y3858" s="1">
        <v>1</v>
      </c>
      <c r="Z3858" s="1">
        <v>5</v>
      </c>
      <c r="AA3858" s="1">
        <v>5</v>
      </c>
      <c r="AB3858" s="1">
        <v>4</v>
      </c>
      <c r="AC3858" s="1">
        <v>9</v>
      </c>
      <c r="AD3858" s="1">
        <v>17</v>
      </c>
      <c r="AE3858" s="1">
        <v>4</v>
      </c>
      <c r="AF3858" s="1">
        <v>3</v>
      </c>
      <c r="AG3858" s="1">
        <v>5</v>
      </c>
      <c r="AH3858" s="1">
        <v>13</v>
      </c>
      <c r="AI3858" s="1">
        <v>15</v>
      </c>
      <c r="AJ3858" s="1">
        <v>2</v>
      </c>
      <c r="AK3858" s="1">
        <v>1</v>
      </c>
      <c r="AL3858" s="1">
        <v>0</v>
      </c>
      <c r="AM3858" s="1">
        <v>1</v>
      </c>
      <c r="AN3858" s="1">
        <v>1</v>
      </c>
      <c r="AO3858" s="1">
        <v>10</v>
      </c>
      <c r="AP3858" s="1">
        <v>3</v>
      </c>
      <c r="AQ3858" s="1">
        <v>2</v>
      </c>
      <c r="AR3858" s="1">
        <v>0</v>
      </c>
      <c r="AS3858" s="1">
        <v>3</v>
      </c>
      <c r="AT3858" s="1">
        <v>2</v>
      </c>
      <c r="AU3858" s="1">
        <v>15</v>
      </c>
      <c r="AV3858" s="1">
        <v>3</v>
      </c>
      <c r="AW3858" s="1">
        <v>5</v>
      </c>
      <c r="AX3858" s="1">
        <v>3</v>
      </c>
      <c r="AY3858" s="1">
        <v>3</v>
      </c>
      <c r="AZ3858" s="1">
        <v>2</v>
      </c>
      <c r="BA3858" s="1">
        <v>5</v>
      </c>
      <c r="BB3858" s="13">
        <v>3</v>
      </c>
    </row>
    <row r="3859" spans="2:54" x14ac:dyDescent="0.2">
      <c r="D3859" s="104"/>
      <c r="E3859" s="5" t="s">
        <v>42</v>
      </c>
      <c r="F3859" s="6"/>
      <c r="G3859" s="7">
        <v>242</v>
      </c>
      <c r="H3859" s="8">
        <v>14</v>
      </c>
      <c r="I3859" s="1">
        <v>3</v>
      </c>
      <c r="J3859" s="1">
        <v>2</v>
      </c>
      <c r="K3859" s="1">
        <v>2</v>
      </c>
      <c r="L3859" s="1">
        <v>1</v>
      </c>
      <c r="M3859" s="1">
        <v>2</v>
      </c>
      <c r="N3859" s="1">
        <v>5</v>
      </c>
      <c r="O3859" s="1">
        <v>5</v>
      </c>
      <c r="P3859" s="1">
        <v>6</v>
      </c>
      <c r="Q3859" s="1">
        <v>4</v>
      </c>
      <c r="R3859" s="1">
        <v>8</v>
      </c>
      <c r="S3859" s="1">
        <v>8</v>
      </c>
      <c r="T3859" s="1">
        <v>28</v>
      </c>
      <c r="U3859" s="1">
        <v>18</v>
      </c>
      <c r="V3859" s="1">
        <v>4</v>
      </c>
      <c r="W3859" s="1">
        <v>4</v>
      </c>
      <c r="X3859" s="1">
        <v>2</v>
      </c>
      <c r="Y3859" s="1">
        <v>1</v>
      </c>
      <c r="Z3859" s="1">
        <v>1</v>
      </c>
      <c r="AA3859" s="1">
        <v>3</v>
      </c>
      <c r="AB3859" s="1">
        <v>4</v>
      </c>
      <c r="AC3859" s="1">
        <v>9</v>
      </c>
      <c r="AD3859" s="1">
        <v>10</v>
      </c>
      <c r="AE3859" s="1">
        <v>3</v>
      </c>
      <c r="AF3859" s="1">
        <v>2</v>
      </c>
      <c r="AG3859" s="1">
        <v>8</v>
      </c>
      <c r="AH3859" s="1">
        <v>23</v>
      </c>
      <c r="AI3859" s="1">
        <v>6</v>
      </c>
      <c r="AJ3859" s="1">
        <v>6</v>
      </c>
      <c r="AK3859" s="1">
        <v>3</v>
      </c>
      <c r="AL3859" s="1">
        <v>3</v>
      </c>
      <c r="AM3859" s="1">
        <v>3</v>
      </c>
      <c r="AN3859" s="1">
        <v>4</v>
      </c>
      <c r="AO3859" s="1">
        <v>1</v>
      </c>
      <c r="AP3859" s="1">
        <v>3</v>
      </c>
      <c r="AQ3859" s="1">
        <v>3</v>
      </c>
      <c r="AR3859" s="1">
        <v>3</v>
      </c>
      <c r="AS3859" s="1">
        <v>3</v>
      </c>
      <c r="AT3859" s="1">
        <v>0</v>
      </c>
      <c r="AU3859" s="1">
        <v>8</v>
      </c>
      <c r="AV3859" s="1">
        <v>1</v>
      </c>
      <c r="AW3859" s="1">
        <v>0</v>
      </c>
      <c r="AX3859" s="1">
        <v>3</v>
      </c>
      <c r="AY3859" s="1">
        <v>3</v>
      </c>
      <c r="AZ3859" s="1">
        <v>6</v>
      </c>
      <c r="BA3859" s="1">
        <v>1</v>
      </c>
      <c r="BB3859" s="13">
        <v>2</v>
      </c>
    </row>
    <row r="3860" spans="2:54" x14ac:dyDescent="0.2">
      <c r="D3860" s="104"/>
      <c r="E3860" s="5" t="s">
        <v>43</v>
      </c>
      <c r="F3860" s="6"/>
      <c r="G3860" s="7">
        <v>263</v>
      </c>
      <c r="H3860" s="8">
        <v>16</v>
      </c>
      <c r="I3860" s="1">
        <v>7</v>
      </c>
      <c r="J3860" s="1">
        <v>5</v>
      </c>
      <c r="K3860" s="1">
        <v>2</v>
      </c>
      <c r="L3860" s="1">
        <v>1</v>
      </c>
      <c r="M3860" s="1">
        <v>0</v>
      </c>
      <c r="N3860" s="1">
        <v>4</v>
      </c>
      <c r="O3860" s="1">
        <v>7</v>
      </c>
      <c r="P3860" s="1">
        <v>3</v>
      </c>
      <c r="Q3860" s="1">
        <v>4</v>
      </c>
      <c r="R3860" s="1">
        <v>15</v>
      </c>
      <c r="S3860" s="1">
        <v>7</v>
      </c>
      <c r="T3860" s="1">
        <v>15</v>
      </c>
      <c r="U3860" s="1">
        <v>30</v>
      </c>
      <c r="V3860" s="1">
        <v>4</v>
      </c>
      <c r="W3860" s="1">
        <v>3</v>
      </c>
      <c r="X3860" s="1">
        <v>1</v>
      </c>
      <c r="Y3860" s="1">
        <v>0</v>
      </c>
      <c r="Z3860" s="1">
        <v>2</v>
      </c>
      <c r="AA3860" s="1">
        <v>5</v>
      </c>
      <c r="AB3860" s="1">
        <v>5</v>
      </c>
      <c r="AC3860" s="1">
        <v>8</v>
      </c>
      <c r="AD3860" s="1">
        <v>15</v>
      </c>
      <c r="AE3860" s="1">
        <v>2</v>
      </c>
      <c r="AF3860" s="1">
        <v>4</v>
      </c>
      <c r="AG3860" s="1">
        <v>7</v>
      </c>
      <c r="AH3860" s="1">
        <v>17</v>
      </c>
      <c r="AI3860" s="1">
        <v>11</v>
      </c>
      <c r="AJ3860" s="1">
        <v>5</v>
      </c>
      <c r="AK3860" s="1">
        <v>3</v>
      </c>
      <c r="AL3860" s="1">
        <v>3</v>
      </c>
      <c r="AM3860" s="1">
        <v>0</v>
      </c>
      <c r="AN3860" s="1">
        <v>4</v>
      </c>
      <c r="AO3860" s="1">
        <v>8</v>
      </c>
      <c r="AP3860" s="1">
        <v>2</v>
      </c>
      <c r="AQ3860" s="1">
        <v>3</v>
      </c>
      <c r="AR3860" s="1">
        <v>1</v>
      </c>
      <c r="AS3860" s="1">
        <v>5</v>
      </c>
      <c r="AT3860" s="1">
        <v>2</v>
      </c>
      <c r="AU3860" s="1">
        <v>13</v>
      </c>
      <c r="AV3860" s="1">
        <v>2</v>
      </c>
      <c r="AW3860" s="1">
        <v>0</v>
      </c>
      <c r="AX3860" s="1">
        <v>2</v>
      </c>
      <c r="AY3860" s="1">
        <v>2</v>
      </c>
      <c r="AZ3860" s="1">
        <v>4</v>
      </c>
      <c r="BA3860" s="1">
        <v>2</v>
      </c>
      <c r="BB3860" s="13">
        <v>2</v>
      </c>
    </row>
    <row r="3861" spans="2:54" x14ac:dyDescent="0.2">
      <c r="D3861" s="104"/>
      <c r="E3861" s="5" t="s">
        <v>44</v>
      </c>
      <c r="F3861" s="6"/>
      <c r="G3861" s="7">
        <v>364</v>
      </c>
      <c r="H3861" s="8">
        <v>16</v>
      </c>
      <c r="I3861" s="1">
        <v>5</v>
      </c>
      <c r="J3861" s="1">
        <v>4</v>
      </c>
      <c r="K3861" s="1">
        <v>9</v>
      </c>
      <c r="L3861" s="1">
        <v>3</v>
      </c>
      <c r="M3861" s="1">
        <v>2</v>
      </c>
      <c r="N3861" s="1">
        <v>6</v>
      </c>
      <c r="O3861" s="1">
        <v>9</v>
      </c>
      <c r="P3861" s="1">
        <v>9</v>
      </c>
      <c r="Q3861" s="1">
        <v>12</v>
      </c>
      <c r="R3861" s="1">
        <v>13</v>
      </c>
      <c r="S3861" s="1">
        <v>23</v>
      </c>
      <c r="T3861" s="1">
        <v>27</v>
      </c>
      <c r="U3861" s="1">
        <v>22</v>
      </c>
      <c r="V3861" s="1">
        <v>5</v>
      </c>
      <c r="W3861" s="1">
        <v>7</v>
      </c>
      <c r="X3861" s="1">
        <v>4</v>
      </c>
      <c r="Y3861" s="1">
        <v>1</v>
      </c>
      <c r="Z3861" s="1">
        <v>3</v>
      </c>
      <c r="AA3861" s="1">
        <v>8</v>
      </c>
      <c r="AB3861" s="1">
        <v>8</v>
      </c>
      <c r="AC3861" s="1">
        <v>15</v>
      </c>
      <c r="AD3861" s="1">
        <v>15</v>
      </c>
      <c r="AE3861" s="1">
        <v>4</v>
      </c>
      <c r="AF3861" s="1">
        <v>2</v>
      </c>
      <c r="AG3861" s="1">
        <v>7</v>
      </c>
      <c r="AH3861" s="1">
        <v>30</v>
      </c>
      <c r="AI3861" s="1">
        <v>9</v>
      </c>
      <c r="AJ3861" s="1">
        <v>6</v>
      </c>
      <c r="AK3861" s="1">
        <v>1</v>
      </c>
      <c r="AL3861" s="1">
        <v>0</v>
      </c>
      <c r="AM3861" s="1">
        <v>3</v>
      </c>
      <c r="AN3861" s="1">
        <v>6</v>
      </c>
      <c r="AO3861" s="1">
        <v>5</v>
      </c>
      <c r="AP3861" s="1">
        <v>8</v>
      </c>
      <c r="AQ3861" s="1">
        <v>5</v>
      </c>
      <c r="AR3861" s="1">
        <v>2</v>
      </c>
      <c r="AS3861" s="1">
        <v>2</v>
      </c>
      <c r="AT3861" s="1">
        <v>0</v>
      </c>
      <c r="AU3861" s="1">
        <v>19</v>
      </c>
      <c r="AV3861" s="1">
        <v>0</v>
      </c>
      <c r="AW3861" s="1">
        <v>6</v>
      </c>
      <c r="AX3861" s="1">
        <v>5</v>
      </c>
      <c r="AY3861" s="1">
        <v>6</v>
      </c>
      <c r="AZ3861" s="1">
        <v>4</v>
      </c>
      <c r="BA3861" s="1">
        <v>5</v>
      </c>
      <c r="BB3861" s="13">
        <v>3</v>
      </c>
    </row>
    <row r="3862" spans="2:54" x14ac:dyDescent="0.2">
      <c r="D3862" s="104"/>
      <c r="E3862" s="5" t="s">
        <v>45</v>
      </c>
      <c r="F3862" s="6"/>
      <c r="G3862" s="7">
        <v>324</v>
      </c>
      <c r="H3862" s="8">
        <v>14</v>
      </c>
      <c r="I3862" s="1">
        <v>3</v>
      </c>
      <c r="J3862" s="1">
        <v>5</v>
      </c>
      <c r="K3862" s="1">
        <v>5</v>
      </c>
      <c r="L3862" s="1">
        <v>4</v>
      </c>
      <c r="M3862" s="1">
        <v>3</v>
      </c>
      <c r="N3862" s="1">
        <v>3</v>
      </c>
      <c r="O3862" s="1">
        <v>5</v>
      </c>
      <c r="P3862" s="1">
        <v>5</v>
      </c>
      <c r="Q3862" s="1">
        <v>8</v>
      </c>
      <c r="R3862" s="1">
        <v>18</v>
      </c>
      <c r="S3862" s="1">
        <v>14</v>
      </c>
      <c r="T3862" s="1">
        <v>36</v>
      </c>
      <c r="U3862" s="1">
        <v>27</v>
      </c>
      <c r="V3862" s="1">
        <v>4</v>
      </c>
      <c r="W3862" s="1">
        <v>5</v>
      </c>
      <c r="X3862" s="1">
        <v>2</v>
      </c>
      <c r="Y3862" s="1">
        <v>1</v>
      </c>
      <c r="Z3862" s="1">
        <v>4</v>
      </c>
      <c r="AA3862" s="1">
        <v>4</v>
      </c>
      <c r="AB3862" s="1">
        <v>1</v>
      </c>
      <c r="AC3862" s="1">
        <v>10</v>
      </c>
      <c r="AD3862" s="1">
        <v>23</v>
      </c>
      <c r="AE3862" s="1">
        <v>4</v>
      </c>
      <c r="AF3862" s="1">
        <v>3</v>
      </c>
      <c r="AG3862" s="1">
        <v>5</v>
      </c>
      <c r="AH3862" s="1">
        <v>24</v>
      </c>
      <c r="AI3862" s="1">
        <v>10</v>
      </c>
      <c r="AJ3862" s="1">
        <v>5</v>
      </c>
      <c r="AK3862" s="1">
        <v>4</v>
      </c>
      <c r="AL3862" s="1">
        <v>3</v>
      </c>
      <c r="AM3862" s="1">
        <v>2</v>
      </c>
      <c r="AN3862" s="1">
        <v>2</v>
      </c>
      <c r="AO3862" s="1">
        <v>10</v>
      </c>
      <c r="AP3862" s="1">
        <v>4</v>
      </c>
      <c r="AQ3862" s="1">
        <v>4</v>
      </c>
      <c r="AR3862" s="1">
        <v>1</v>
      </c>
      <c r="AS3862" s="1">
        <v>4</v>
      </c>
      <c r="AT3862" s="1">
        <v>2</v>
      </c>
      <c r="AU3862" s="1">
        <v>9</v>
      </c>
      <c r="AV3862" s="1">
        <v>1</v>
      </c>
      <c r="AW3862" s="1">
        <v>4</v>
      </c>
      <c r="AX3862" s="1">
        <v>4</v>
      </c>
      <c r="AY3862" s="1">
        <v>7</v>
      </c>
      <c r="AZ3862" s="1">
        <v>5</v>
      </c>
      <c r="BA3862" s="1">
        <v>1</v>
      </c>
      <c r="BB3862" s="13">
        <v>2</v>
      </c>
    </row>
    <row r="3863" spans="2:54" x14ac:dyDescent="0.2">
      <c r="D3863" s="104"/>
      <c r="E3863" s="5" t="s">
        <v>46</v>
      </c>
      <c r="F3863" s="6"/>
      <c r="G3863" s="7">
        <v>192</v>
      </c>
      <c r="H3863" s="8">
        <v>12</v>
      </c>
      <c r="I3863" s="1">
        <v>3</v>
      </c>
      <c r="J3863" s="1">
        <v>2</v>
      </c>
      <c r="K3863" s="1">
        <v>1</v>
      </c>
      <c r="L3863" s="1">
        <v>1</v>
      </c>
      <c r="M3863" s="1">
        <v>3</v>
      </c>
      <c r="N3863" s="1">
        <v>5</v>
      </c>
      <c r="O3863" s="1">
        <v>6</v>
      </c>
      <c r="P3863" s="1">
        <v>6</v>
      </c>
      <c r="Q3863" s="1">
        <v>4</v>
      </c>
      <c r="R3863" s="1">
        <v>8</v>
      </c>
      <c r="S3863" s="1">
        <v>8</v>
      </c>
      <c r="T3863" s="1">
        <v>13</v>
      </c>
      <c r="U3863" s="1">
        <v>9</v>
      </c>
      <c r="V3863" s="1">
        <v>3</v>
      </c>
      <c r="W3863" s="1">
        <v>2</v>
      </c>
      <c r="X3863" s="1">
        <v>1</v>
      </c>
      <c r="Y3863" s="1">
        <v>0</v>
      </c>
      <c r="Z3863" s="1">
        <v>2</v>
      </c>
      <c r="AA3863" s="1">
        <v>4</v>
      </c>
      <c r="AB3863" s="1">
        <v>5</v>
      </c>
      <c r="AC3863" s="1">
        <v>3</v>
      </c>
      <c r="AD3863" s="1">
        <v>11</v>
      </c>
      <c r="AE3863" s="1">
        <v>2</v>
      </c>
      <c r="AF3863" s="1">
        <v>1</v>
      </c>
      <c r="AG3863" s="1">
        <v>6</v>
      </c>
      <c r="AH3863" s="1">
        <v>19</v>
      </c>
      <c r="AI3863" s="1">
        <v>8</v>
      </c>
      <c r="AJ3863" s="1">
        <v>2</v>
      </c>
      <c r="AK3863" s="1">
        <v>1</v>
      </c>
      <c r="AL3863" s="1">
        <v>0</v>
      </c>
      <c r="AM3863" s="1">
        <v>1</v>
      </c>
      <c r="AN3863" s="1">
        <v>4</v>
      </c>
      <c r="AO3863" s="1">
        <v>1</v>
      </c>
      <c r="AP3863" s="1">
        <v>5</v>
      </c>
      <c r="AQ3863" s="1">
        <v>1</v>
      </c>
      <c r="AR3863" s="1">
        <v>1</v>
      </c>
      <c r="AS3863" s="1">
        <v>2</v>
      </c>
      <c r="AT3863" s="1">
        <v>1</v>
      </c>
      <c r="AU3863" s="1">
        <v>11</v>
      </c>
      <c r="AV3863" s="1">
        <v>0</v>
      </c>
      <c r="AW3863" s="1">
        <v>3</v>
      </c>
      <c r="AX3863" s="1">
        <v>3</v>
      </c>
      <c r="AY3863" s="1">
        <v>1</v>
      </c>
      <c r="AZ3863" s="1">
        <v>0</v>
      </c>
      <c r="BA3863" s="1">
        <v>5</v>
      </c>
      <c r="BB3863" s="13">
        <v>2</v>
      </c>
    </row>
    <row r="3864" spans="2:54" x14ac:dyDescent="0.2">
      <c r="D3864" s="104"/>
      <c r="E3864" s="5" t="s">
        <v>47</v>
      </c>
      <c r="F3864" s="6"/>
      <c r="G3864" s="7">
        <v>288</v>
      </c>
      <c r="H3864" s="8">
        <v>15</v>
      </c>
      <c r="I3864" s="1">
        <v>7</v>
      </c>
      <c r="J3864" s="1">
        <v>4</v>
      </c>
      <c r="K3864" s="1">
        <v>4</v>
      </c>
      <c r="L3864" s="1">
        <v>5</v>
      </c>
      <c r="M3864" s="1">
        <v>2</v>
      </c>
      <c r="N3864" s="1">
        <v>5</v>
      </c>
      <c r="O3864" s="1">
        <v>4</v>
      </c>
      <c r="P3864" s="1">
        <v>5</v>
      </c>
      <c r="Q3864" s="1">
        <v>4</v>
      </c>
      <c r="R3864" s="1">
        <v>12</v>
      </c>
      <c r="S3864" s="1">
        <v>11</v>
      </c>
      <c r="T3864" s="1">
        <v>29</v>
      </c>
      <c r="U3864" s="1">
        <v>17</v>
      </c>
      <c r="V3864" s="1">
        <v>3</v>
      </c>
      <c r="W3864" s="1">
        <v>4</v>
      </c>
      <c r="X3864" s="1">
        <v>3</v>
      </c>
      <c r="Y3864" s="1">
        <v>2</v>
      </c>
      <c r="Z3864" s="1">
        <v>2</v>
      </c>
      <c r="AA3864" s="1">
        <v>5</v>
      </c>
      <c r="AB3864" s="1">
        <v>5</v>
      </c>
      <c r="AC3864" s="1">
        <v>13</v>
      </c>
      <c r="AD3864" s="1">
        <v>13</v>
      </c>
      <c r="AE3864" s="1">
        <v>3</v>
      </c>
      <c r="AF3864" s="1">
        <v>2</v>
      </c>
      <c r="AG3864" s="1">
        <v>7</v>
      </c>
      <c r="AH3864" s="1">
        <v>18</v>
      </c>
      <c r="AI3864" s="1">
        <v>11</v>
      </c>
      <c r="AJ3864" s="1">
        <v>4</v>
      </c>
      <c r="AK3864" s="1">
        <v>4</v>
      </c>
      <c r="AL3864" s="1">
        <v>3</v>
      </c>
      <c r="AM3864" s="1">
        <v>2</v>
      </c>
      <c r="AN3864" s="1">
        <v>4</v>
      </c>
      <c r="AO3864" s="1">
        <v>5</v>
      </c>
      <c r="AP3864" s="1">
        <v>6</v>
      </c>
      <c r="AQ3864" s="1">
        <v>1</v>
      </c>
      <c r="AR3864" s="1">
        <v>2</v>
      </c>
      <c r="AS3864" s="1">
        <v>4</v>
      </c>
      <c r="AT3864" s="1">
        <v>1</v>
      </c>
      <c r="AU3864" s="1">
        <v>15</v>
      </c>
      <c r="AV3864" s="1">
        <v>0</v>
      </c>
      <c r="AW3864" s="1">
        <v>1</v>
      </c>
      <c r="AX3864" s="1">
        <v>4</v>
      </c>
      <c r="AY3864" s="1">
        <v>5</v>
      </c>
      <c r="AZ3864" s="1">
        <v>4</v>
      </c>
      <c r="BA3864" s="1">
        <v>5</v>
      </c>
      <c r="BB3864" s="13">
        <v>3</v>
      </c>
    </row>
    <row r="3865" spans="2:54" x14ac:dyDescent="0.2">
      <c r="D3865" s="104"/>
      <c r="E3865" s="5" t="s">
        <v>48</v>
      </c>
      <c r="F3865" s="6"/>
      <c r="G3865" s="7">
        <v>114</v>
      </c>
      <c r="H3865" s="8">
        <v>5</v>
      </c>
      <c r="I3865" s="1">
        <v>2</v>
      </c>
      <c r="J3865" s="1">
        <v>2</v>
      </c>
      <c r="K3865" s="1">
        <v>2</v>
      </c>
      <c r="L3865" s="1">
        <v>0</v>
      </c>
      <c r="M3865" s="1">
        <v>1</v>
      </c>
      <c r="N3865" s="1">
        <v>2</v>
      </c>
      <c r="O3865" s="1">
        <v>3</v>
      </c>
      <c r="P3865" s="1">
        <v>2</v>
      </c>
      <c r="Q3865" s="1">
        <v>2</v>
      </c>
      <c r="R3865" s="1">
        <v>4</v>
      </c>
      <c r="S3865" s="1">
        <v>0</v>
      </c>
      <c r="T3865" s="1">
        <v>13</v>
      </c>
      <c r="U3865" s="1">
        <v>6</v>
      </c>
      <c r="V3865" s="1">
        <v>4</v>
      </c>
      <c r="W3865" s="1">
        <v>1</v>
      </c>
      <c r="X3865" s="1">
        <v>1</v>
      </c>
      <c r="Y3865" s="1">
        <v>0</v>
      </c>
      <c r="Z3865" s="1">
        <v>1</v>
      </c>
      <c r="AA3865" s="1">
        <v>4</v>
      </c>
      <c r="AB3865" s="1">
        <v>1</v>
      </c>
      <c r="AC3865" s="1">
        <v>1</v>
      </c>
      <c r="AD3865" s="1">
        <v>3</v>
      </c>
      <c r="AE3865" s="1">
        <v>3</v>
      </c>
      <c r="AF3865" s="1">
        <v>2</v>
      </c>
      <c r="AG3865" s="1">
        <v>0</v>
      </c>
      <c r="AH3865" s="1">
        <v>5</v>
      </c>
      <c r="AI3865" s="1">
        <v>8</v>
      </c>
      <c r="AJ3865" s="1">
        <v>3</v>
      </c>
      <c r="AK3865" s="1">
        <v>0</v>
      </c>
      <c r="AL3865" s="1">
        <v>1</v>
      </c>
      <c r="AM3865" s="1">
        <v>0</v>
      </c>
      <c r="AN3865" s="1">
        <v>3</v>
      </c>
      <c r="AO3865" s="1">
        <v>3</v>
      </c>
      <c r="AP3865" s="1">
        <v>1</v>
      </c>
      <c r="AQ3865" s="1">
        <v>4</v>
      </c>
      <c r="AR3865" s="1">
        <v>0</v>
      </c>
      <c r="AS3865" s="1">
        <v>3</v>
      </c>
      <c r="AT3865" s="1">
        <v>1</v>
      </c>
      <c r="AU3865" s="1">
        <v>4</v>
      </c>
      <c r="AV3865" s="1">
        <v>2</v>
      </c>
      <c r="AW3865" s="1">
        <v>2</v>
      </c>
      <c r="AX3865" s="1">
        <v>2</v>
      </c>
      <c r="AY3865" s="1">
        <v>2</v>
      </c>
      <c r="AZ3865" s="1">
        <v>3</v>
      </c>
      <c r="BA3865" s="1">
        <v>1</v>
      </c>
      <c r="BB3865" s="13">
        <v>1</v>
      </c>
    </row>
    <row r="3866" spans="2:54" x14ac:dyDescent="0.2">
      <c r="D3866" s="105"/>
      <c r="E3866" s="55" t="s">
        <v>49</v>
      </c>
      <c r="F3866" s="58"/>
      <c r="G3866" s="53">
        <v>30</v>
      </c>
      <c r="H3866" s="66">
        <v>1</v>
      </c>
      <c r="I3866" s="26">
        <v>1</v>
      </c>
      <c r="J3866" s="26">
        <v>2</v>
      </c>
      <c r="K3866" s="26">
        <v>1</v>
      </c>
      <c r="L3866" s="26">
        <v>0</v>
      </c>
      <c r="M3866" s="26">
        <v>0</v>
      </c>
      <c r="N3866" s="26">
        <v>0</v>
      </c>
      <c r="O3866" s="26">
        <v>1</v>
      </c>
      <c r="P3866" s="26">
        <v>3</v>
      </c>
      <c r="Q3866" s="26">
        <v>0</v>
      </c>
      <c r="R3866" s="26">
        <v>1</v>
      </c>
      <c r="S3866" s="26">
        <v>1</v>
      </c>
      <c r="T3866" s="26">
        <v>1</v>
      </c>
      <c r="U3866" s="26">
        <v>1</v>
      </c>
      <c r="V3866" s="26">
        <v>1</v>
      </c>
      <c r="W3866" s="26">
        <v>1</v>
      </c>
      <c r="X3866" s="26">
        <v>0</v>
      </c>
      <c r="Y3866" s="26">
        <v>0</v>
      </c>
      <c r="Z3866" s="26">
        <v>1</v>
      </c>
      <c r="AA3866" s="26">
        <v>0</v>
      </c>
      <c r="AB3866" s="26">
        <v>1</v>
      </c>
      <c r="AC3866" s="26">
        <v>1</v>
      </c>
      <c r="AD3866" s="26">
        <v>1</v>
      </c>
      <c r="AE3866" s="26">
        <v>2</v>
      </c>
      <c r="AF3866" s="26">
        <v>0</v>
      </c>
      <c r="AG3866" s="26">
        <v>1</v>
      </c>
      <c r="AH3866" s="26">
        <v>0</v>
      </c>
      <c r="AI3866" s="26">
        <v>0</v>
      </c>
      <c r="AJ3866" s="26">
        <v>0</v>
      </c>
      <c r="AK3866" s="26">
        <v>0</v>
      </c>
      <c r="AL3866" s="26">
        <v>0</v>
      </c>
      <c r="AM3866" s="26">
        <v>1</v>
      </c>
      <c r="AN3866" s="26">
        <v>0</v>
      </c>
      <c r="AO3866" s="26">
        <v>1</v>
      </c>
      <c r="AP3866" s="26">
        <v>1</v>
      </c>
      <c r="AQ3866" s="26">
        <v>1</v>
      </c>
      <c r="AR3866" s="26">
        <v>0</v>
      </c>
      <c r="AS3866" s="26">
        <v>1</v>
      </c>
      <c r="AT3866" s="26">
        <v>0</v>
      </c>
      <c r="AU3866" s="26">
        <v>1</v>
      </c>
      <c r="AV3866" s="26">
        <v>1</v>
      </c>
      <c r="AW3866" s="26">
        <v>1</v>
      </c>
      <c r="AX3866" s="26">
        <v>0</v>
      </c>
      <c r="AY3866" s="26">
        <v>0</v>
      </c>
      <c r="AZ3866" s="26">
        <v>0</v>
      </c>
      <c r="BA3866" s="26">
        <v>0</v>
      </c>
      <c r="BB3866" s="70">
        <v>0</v>
      </c>
    </row>
    <row r="3868" spans="2:54" x14ac:dyDescent="0.2">
      <c r="B3868" s="47" t="str">
        <f xml:space="preserve"> HYPERLINK("#'目次'!B91", "[85]")</f>
        <v>[85]</v>
      </c>
      <c r="C3868" s="31" t="s">
        <v>876</v>
      </c>
    </row>
    <row r="3871" spans="2:54" x14ac:dyDescent="0.2">
      <c r="C3871" s="31" t="s">
        <v>13</v>
      </c>
    </row>
    <row r="3872" spans="2:54" ht="36" x14ac:dyDescent="0.2">
      <c r="D3872" s="99"/>
      <c r="E3872" s="100"/>
      <c r="F3872" s="100"/>
      <c r="G3872" s="41" t="s">
        <v>14</v>
      </c>
      <c r="H3872" s="42" t="s">
        <v>877</v>
      </c>
      <c r="I3872" s="16" t="s">
        <v>878</v>
      </c>
      <c r="J3872" s="16" t="s">
        <v>879</v>
      </c>
      <c r="K3872" s="16" t="s">
        <v>880</v>
      </c>
      <c r="L3872" s="16" t="s">
        <v>881</v>
      </c>
      <c r="M3872" s="46" t="s">
        <v>882</v>
      </c>
    </row>
    <row r="3873" spans="4:13" x14ac:dyDescent="0.2">
      <c r="D3873" s="101"/>
      <c r="E3873" s="102"/>
      <c r="F3873" s="102"/>
      <c r="G3873" s="44"/>
      <c r="H3873" s="48"/>
      <c r="I3873" s="17"/>
      <c r="J3873" s="17"/>
      <c r="K3873" s="17"/>
      <c r="L3873" s="17"/>
      <c r="M3873" s="43"/>
    </row>
    <row r="3874" spans="4:13" x14ac:dyDescent="0.2">
      <c r="D3874" s="52"/>
      <c r="E3874" s="59" t="s">
        <v>14</v>
      </c>
      <c r="F3874" s="54"/>
      <c r="G3874" s="45">
        <v>7000</v>
      </c>
      <c r="H3874" s="20">
        <v>2044</v>
      </c>
      <c r="I3874" s="20">
        <v>2156</v>
      </c>
      <c r="J3874" s="20">
        <v>1680</v>
      </c>
      <c r="K3874" s="20">
        <v>518</v>
      </c>
      <c r="L3874" s="20">
        <v>602</v>
      </c>
      <c r="M3874" s="61">
        <v>0</v>
      </c>
    </row>
    <row r="3875" spans="4:13" x14ac:dyDescent="0.2">
      <c r="D3875" s="103" t="s">
        <v>25</v>
      </c>
      <c r="E3875" s="24" t="s">
        <v>26</v>
      </c>
      <c r="F3875" s="22"/>
      <c r="G3875" s="23">
        <v>1780</v>
      </c>
      <c r="H3875" s="30">
        <v>537</v>
      </c>
      <c r="I3875" s="4">
        <v>533</v>
      </c>
      <c r="J3875" s="4">
        <v>439</v>
      </c>
      <c r="K3875" s="4">
        <v>118</v>
      </c>
      <c r="L3875" s="4">
        <v>153</v>
      </c>
      <c r="M3875" s="34">
        <v>0</v>
      </c>
    </row>
    <row r="3876" spans="4:13" x14ac:dyDescent="0.2">
      <c r="D3876" s="104"/>
      <c r="E3876" s="5" t="s">
        <v>27</v>
      </c>
      <c r="F3876" s="6"/>
      <c r="G3876" s="7">
        <v>1328</v>
      </c>
      <c r="H3876" s="8">
        <v>372</v>
      </c>
      <c r="I3876" s="1">
        <v>415</v>
      </c>
      <c r="J3876" s="1">
        <v>296</v>
      </c>
      <c r="K3876" s="1">
        <v>136</v>
      </c>
      <c r="L3876" s="1">
        <v>109</v>
      </c>
      <c r="M3876" s="13">
        <v>0</v>
      </c>
    </row>
    <row r="3877" spans="4:13" x14ac:dyDescent="0.2">
      <c r="D3877" s="104"/>
      <c r="E3877" s="5" t="s">
        <v>28</v>
      </c>
      <c r="F3877" s="6"/>
      <c r="G3877" s="7">
        <v>1075</v>
      </c>
      <c r="H3877" s="8">
        <v>304</v>
      </c>
      <c r="I3877" s="1">
        <v>343</v>
      </c>
      <c r="J3877" s="1">
        <v>257</v>
      </c>
      <c r="K3877" s="1">
        <v>83</v>
      </c>
      <c r="L3877" s="1">
        <v>88</v>
      </c>
      <c r="M3877" s="13">
        <v>0</v>
      </c>
    </row>
    <row r="3878" spans="4:13" x14ac:dyDescent="0.2">
      <c r="D3878" s="104"/>
      <c r="E3878" s="5" t="s">
        <v>29</v>
      </c>
      <c r="F3878" s="6"/>
      <c r="G3878" s="7">
        <v>733</v>
      </c>
      <c r="H3878" s="8">
        <v>213</v>
      </c>
      <c r="I3878" s="1">
        <v>220</v>
      </c>
      <c r="J3878" s="1">
        <v>189</v>
      </c>
      <c r="K3878" s="1">
        <v>48</v>
      </c>
      <c r="L3878" s="1">
        <v>63</v>
      </c>
      <c r="M3878" s="13">
        <v>0</v>
      </c>
    </row>
    <row r="3879" spans="4:13" x14ac:dyDescent="0.2">
      <c r="D3879" s="104"/>
      <c r="E3879" s="5" t="s">
        <v>30</v>
      </c>
      <c r="F3879" s="6"/>
      <c r="G3879" s="7">
        <v>619</v>
      </c>
      <c r="H3879" s="8">
        <v>196</v>
      </c>
      <c r="I3879" s="1">
        <v>182</v>
      </c>
      <c r="J3879" s="1">
        <v>149</v>
      </c>
      <c r="K3879" s="1">
        <v>37</v>
      </c>
      <c r="L3879" s="1">
        <v>55</v>
      </c>
      <c r="M3879" s="13">
        <v>0</v>
      </c>
    </row>
    <row r="3880" spans="4:13" x14ac:dyDescent="0.2">
      <c r="D3880" s="104"/>
      <c r="E3880" s="5" t="s">
        <v>31</v>
      </c>
      <c r="F3880" s="6"/>
      <c r="G3880" s="7">
        <v>559</v>
      </c>
      <c r="H3880" s="8">
        <v>181</v>
      </c>
      <c r="I3880" s="1">
        <v>176</v>
      </c>
      <c r="J3880" s="1">
        <v>128</v>
      </c>
      <c r="K3880" s="1">
        <v>34</v>
      </c>
      <c r="L3880" s="1">
        <v>40</v>
      </c>
      <c r="M3880" s="13">
        <v>0</v>
      </c>
    </row>
    <row r="3881" spans="4:13" x14ac:dyDescent="0.2">
      <c r="D3881" s="104"/>
      <c r="E3881" s="5" t="s">
        <v>32</v>
      </c>
      <c r="F3881" s="6"/>
      <c r="G3881" s="7">
        <v>284</v>
      </c>
      <c r="H3881" s="8">
        <v>108</v>
      </c>
      <c r="I3881" s="1">
        <v>93</v>
      </c>
      <c r="J3881" s="1">
        <v>52</v>
      </c>
      <c r="K3881" s="1">
        <v>12</v>
      </c>
      <c r="L3881" s="1">
        <v>19</v>
      </c>
      <c r="M3881" s="13">
        <v>0</v>
      </c>
    </row>
    <row r="3882" spans="4:13" x14ac:dyDescent="0.2">
      <c r="D3882" s="104"/>
      <c r="E3882" s="5" t="s">
        <v>33</v>
      </c>
      <c r="F3882" s="6"/>
      <c r="G3882" s="7">
        <v>104</v>
      </c>
      <c r="H3882" s="8">
        <v>34</v>
      </c>
      <c r="I3882" s="1">
        <v>40</v>
      </c>
      <c r="J3882" s="1">
        <v>15</v>
      </c>
      <c r="K3882" s="1">
        <v>8</v>
      </c>
      <c r="L3882" s="1">
        <v>7</v>
      </c>
      <c r="M3882" s="13">
        <v>0</v>
      </c>
    </row>
    <row r="3883" spans="4:13" x14ac:dyDescent="0.2">
      <c r="D3883" s="103" t="s">
        <v>34</v>
      </c>
      <c r="E3883" s="24" t="s">
        <v>35</v>
      </c>
      <c r="F3883" s="22"/>
      <c r="G3883" s="23">
        <v>206</v>
      </c>
      <c r="H3883" s="30">
        <v>73</v>
      </c>
      <c r="I3883" s="4">
        <v>66</v>
      </c>
      <c r="J3883" s="4">
        <v>48</v>
      </c>
      <c r="K3883" s="4">
        <v>9</v>
      </c>
      <c r="L3883" s="4">
        <v>10</v>
      </c>
      <c r="M3883" s="34">
        <v>0</v>
      </c>
    </row>
    <row r="3884" spans="4:13" x14ac:dyDescent="0.2">
      <c r="D3884" s="104"/>
      <c r="E3884" s="5" t="s">
        <v>36</v>
      </c>
      <c r="F3884" s="6"/>
      <c r="G3884" s="7">
        <v>218</v>
      </c>
      <c r="H3884" s="8">
        <v>67</v>
      </c>
      <c r="I3884" s="1">
        <v>69</v>
      </c>
      <c r="J3884" s="1">
        <v>48</v>
      </c>
      <c r="K3884" s="1">
        <v>13</v>
      </c>
      <c r="L3884" s="1">
        <v>21</v>
      </c>
      <c r="M3884" s="13">
        <v>0</v>
      </c>
    </row>
    <row r="3885" spans="4:13" x14ac:dyDescent="0.2">
      <c r="D3885" s="104"/>
      <c r="E3885" s="5" t="s">
        <v>37</v>
      </c>
      <c r="F3885" s="6"/>
      <c r="G3885" s="7">
        <v>218</v>
      </c>
      <c r="H3885" s="8">
        <v>77</v>
      </c>
      <c r="I3885" s="1">
        <v>57</v>
      </c>
      <c r="J3885" s="1">
        <v>53</v>
      </c>
      <c r="K3885" s="1">
        <v>14</v>
      </c>
      <c r="L3885" s="1">
        <v>17</v>
      </c>
      <c r="M3885" s="13">
        <v>0</v>
      </c>
    </row>
    <row r="3886" spans="4:13" x14ac:dyDescent="0.2">
      <c r="D3886" s="104"/>
      <c r="E3886" s="5" t="s">
        <v>38</v>
      </c>
      <c r="F3886" s="6"/>
      <c r="G3886" s="7">
        <v>313</v>
      </c>
      <c r="H3886" s="8">
        <v>93</v>
      </c>
      <c r="I3886" s="1">
        <v>104</v>
      </c>
      <c r="J3886" s="1">
        <v>73</v>
      </c>
      <c r="K3886" s="1">
        <v>19</v>
      </c>
      <c r="L3886" s="1">
        <v>24</v>
      </c>
      <c r="M3886" s="13">
        <v>0</v>
      </c>
    </row>
    <row r="3887" spans="4:13" x14ac:dyDescent="0.2">
      <c r="D3887" s="104"/>
      <c r="E3887" s="5" t="s">
        <v>39</v>
      </c>
      <c r="F3887" s="6"/>
      <c r="G3887" s="7">
        <v>306</v>
      </c>
      <c r="H3887" s="8">
        <v>97</v>
      </c>
      <c r="I3887" s="1">
        <v>97</v>
      </c>
      <c r="J3887" s="1">
        <v>77</v>
      </c>
      <c r="K3887" s="1">
        <v>19</v>
      </c>
      <c r="L3887" s="1">
        <v>16</v>
      </c>
      <c r="M3887" s="13">
        <v>0</v>
      </c>
    </row>
    <row r="3888" spans="4:13" x14ac:dyDescent="0.2">
      <c r="D3888" s="104"/>
      <c r="E3888" s="5" t="s">
        <v>40</v>
      </c>
      <c r="F3888" s="6"/>
      <c r="G3888" s="7">
        <v>323</v>
      </c>
      <c r="H3888" s="8">
        <v>103</v>
      </c>
      <c r="I3888" s="1">
        <v>101</v>
      </c>
      <c r="J3888" s="1">
        <v>71</v>
      </c>
      <c r="K3888" s="1">
        <v>18</v>
      </c>
      <c r="L3888" s="1">
        <v>30</v>
      </c>
      <c r="M3888" s="13">
        <v>0</v>
      </c>
    </row>
    <row r="3889" spans="4:13" x14ac:dyDescent="0.2">
      <c r="D3889" s="104"/>
      <c r="E3889" s="5" t="s">
        <v>41</v>
      </c>
      <c r="F3889" s="6"/>
      <c r="G3889" s="7">
        <v>260</v>
      </c>
      <c r="H3889" s="8">
        <v>76</v>
      </c>
      <c r="I3889" s="1">
        <v>76</v>
      </c>
      <c r="J3889" s="1">
        <v>68</v>
      </c>
      <c r="K3889" s="1">
        <v>14</v>
      </c>
      <c r="L3889" s="1">
        <v>26</v>
      </c>
      <c r="M3889" s="13">
        <v>0</v>
      </c>
    </row>
    <row r="3890" spans="4:13" x14ac:dyDescent="0.2">
      <c r="D3890" s="104"/>
      <c r="E3890" s="5" t="s">
        <v>42</v>
      </c>
      <c r="F3890" s="6"/>
      <c r="G3890" s="7">
        <v>258</v>
      </c>
      <c r="H3890" s="8">
        <v>75</v>
      </c>
      <c r="I3890" s="1">
        <v>82</v>
      </c>
      <c r="J3890" s="1">
        <v>57</v>
      </c>
      <c r="K3890" s="1">
        <v>25</v>
      </c>
      <c r="L3890" s="1">
        <v>19</v>
      </c>
      <c r="M3890" s="13">
        <v>0</v>
      </c>
    </row>
    <row r="3891" spans="4:13" x14ac:dyDescent="0.2">
      <c r="D3891" s="104"/>
      <c r="E3891" s="5" t="s">
        <v>43</v>
      </c>
      <c r="F3891" s="6"/>
      <c r="G3891" s="7">
        <v>258</v>
      </c>
      <c r="H3891" s="8">
        <v>69</v>
      </c>
      <c r="I3891" s="1">
        <v>69</v>
      </c>
      <c r="J3891" s="1">
        <v>63</v>
      </c>
      <c r="K3891" s="1">
        <v>32</v>
      </c>
      <c r="L3891" s="1">
        <v>25</v>
      </c>
      <c r="M3891" s="13">
        <v>0</v>
      </c>
    </row>
    <row r="3892" spans="4:13" x14ac:dyDescent="0.2">
      <c r="D3892" s="104"/>
      <c r="E3892" s="5" t="s">
        <v>44</v>
      </c>
      <c r="F3892" s="6"/>
      <c r="G3892" s="7">
        <v>336</v>
      </c>
      <c r="H3892" s="8">
        <v>86</v>
      </c>
      <c r="I3892" s="1">
        <v>111</v>
      </c>
      <c r="J3892" s="1">
        <v>86</v>
      </c>
      <c r="K3892" s="1">
        <v>19</v>
      </c>
      <c r="L3892" s="1">
        <v>34</v>
      </c>
      <c r="M3892" s="13">
        <v>0</v>
      </c>
    </row>
    <row r="3893" spans="4:13" x14ac:dyDescent="0.2">
      <c r="D3893" s="104"/>
      <c r="E3893" s="5" t="s">
        <v>45</v>
      </c>
      <c r="F3893" s="6"/>
      <c r="G3893" s="7">
        <v>259</v>
      </c>
      <c r="H3893" s="8">
        <v>66</v>
      </c>
      <c r="I3893" s="1">
        <v>88</v>
      </c>
      <c r="J3893" s="1">
        <v>63</v>
      </c>
      <c r="K3893" s="1">
        <v>17</v>
      </c>
      <c r="L3893" s="1">
        <v>25</v>
      </c>
      <c r="M3893" s="13">
        <v>0</v>
      </c>
    </row>
    <row r="3894" spans="4:13" x14ac:dyDescent="0.2">
      <c r="D3894" s="104"/>
      <c r="E3894" s="5" t="s">
        <v>46</v>
      </c>
      <c r="F3894" s="6"/>
      <c r="G3894" s="7">
        <v>171</v>
      </c>
      <c r="H3894" s="8">
        <v>46</v>
      </c>
      <c r="I3894" s="1">
        <v>45</v>
      </c>
      <c r="J3894" s="1">
        <v>45</v>
      </c>
      <c r="K3894" s="1">
        <v>19</v>
      </c>
      <c r="L3894" s="1">
        <v>16</v>
      </c>
      <c r="M3894" s="13">
        <v>0</v>
      </c>
    </row>
    <row r="3895" spans="4:13" x14ac:dyDescent="0.2">
      <c r="D3895" s="104"/>
      <c r="E3895" s="5" t="s">
        <v>47</v>
      </c>
      <c r="F3895" s="6"/>
      <c r="G3895" s="7">
        <v>158</v>
      </c>
      <c r="H3895" s="8">
        <v>43</v>
      </c>
      <c r="I3895" s="1">
        <v>48</v>
      </c>
      <c r="J3895" s="1">
        <v>38</v>
      </c>
      <c r="K3895" s="1">
        <v>13</v>
      </c>
      <c r="L3895" s="1">
        <v>16</v>
      </c>
      <c r="M3895" s="13">
        <v>0</v>
      </c>
    </row>
    <row r="3896" spans="4:13" x14ac:dyDescent="0.2">
      <c r="D3896" s="104"/>
      <c r="E3896" s="5" t="s">
        <v>48</v>
      </c>
      <c r="F3896" s="6"/>
      <c r="G3896" s="7">
        <v>62</v>
      </c>
      <c r="H3896" s="8">
        <v>15</v>
      </c>
      <c r="I3896" s="1">
        <v>18</v>
      </c>
      <c r="J3896" s="1">
        <v>11</v>
      </c>
      <c r="K3896" s="1">
        <v>11</v>
      </c>
      <c r="L3896" s="1">
        <v>7</v>
      </c>
      <c r="M3896" s="13">
        <v>0</v>
      </c>
    </row>
    <row r="3897" spans="4:13" x14ac:dyDescent="0.2">
      <c r="D3897" s="104"/>
      <c r="E3897" s="5" t="s">
        <v>49</v>
      </c>
      <c r="F3897" s="6"/>
      <c r="G3897" s="7">
        <v>13</v>
      </c>
      <c r="H3897" s="8">
        <v>1</v>
      </c>
      <c r="I3897" s="1">
        <v>3</v>
      </c>
      <c r="J3897" s="1">
        <v>7</v>
      </c>
      <c r="K3897" s="1">
        <v>1</v>
      </c>
      <c r="L3897" s="1">
        <v>1</v>
      </c>
      <c r="M3897" s="13">
        <v>0</v>
      </c>
    </row>
    <row r="3898" spans="4:13" x14ac:dyDescent="0.2">
      <c r="D3898" s="103" t="s">
        <v>50</v>
      </c>
      <c r="E3898" s="24" t="s">
        <v>35</v>
      </c>
      <c r="F3898" s="22"/>
      <c r="G3898" s="23">
        <v>174</v>
      </c>
      <c r="H3898" s="30">
        <v>65</v>
      </c>
      <c r="I3898" s="4">
        <v>57</v>
      </c>
      <c r="J3898" s="4">
        <v>33</v>
      </c>
      <c r="K3898" s="4">
        <v>7</v>
      </c>
      <c r="L3898" s="4">
        <v>12</v>
      </c>
      <c r="M3898" s="34">
        <v>0</v>
      </c>
    </row>
    <row r="3899" spans="4:13" x14ac:dyDescent="0.2">
      <c r="D3899" s="104"/>
      <c r="E3899" s="5" t="s">
        <v>36</v>
      </c>
      <c r="F3899" s="6"/>
      <c r="G3899" s="7">
        <v>233</v>
      </c>
      <c r="H3899" s="8">
        <v>70</v>
      </c>
      <c r="I3899" s="1">
        <v>71</v>
      </c>
      <c r="J3899" s="1">
        <v>58</v>
      </c>
      <c r="K3899" s="1">
        <v>16</v>
      </c>
      <c r="L3899" s="1">
        <v>18</v>
      </c>
      <c r="M3899" s="13">
        <v>0</v>
      </c>
    </row>
    <row r="3900" spans="4:13" x14ac:dyDescent="0.2">
      <c r="D3900" s="104"/>
      <c r="E3900" s="5" t="s">
        <v>37</v>
      </c>
      <c r="F3900" s="6"/>
      <c r="G3900" s="7">
        <v>199</v>
      </c>
      <c r="H3900" s="8">
        <v>61</v>
      </c>
      <c r="I3900" s="1">
        <v>56</v>
      </c>
      <c r="J3900" s="1">
        <v>54</v>
      </c>
      <c r="K3900" s="1">
        <v>10</v>
      </c>
      <c r="L3900" s="1">
        <v>18</v>
      </c>
      <c r="M3900" s="13">
        <v>0</v>
      </c>
    </row>
    <row r="3901" spans="4:13" x14ac:dyDescent="0.2">
      <c r="D3901" s="104"/>
      <c r="E3901" s="5" t="s">
        <v>38</v>
      </c>
      <c r="F3901" s="6"/>
      <c r="G3901" s="7">
        <v>319</v>
      </c>
      <c r="H3901" s="8">
        <v>108</v>
      </c>
      <c r="I3901" s="1">
        <v>104</v>
      </c>
      <c r="J3901" s="1">
        <v>66</v>
      </c>
      <c r="K3901" s="1">
        <v>21</v>
      </c>
      <c r="L3901" s="1">
        <v>20</v>
      </c>
      <c r="M3901" s="13">
        <v>0</v>
      </c>
    </row>
    <row r="3902" spans="4:13" x14ac:dyDescent="0.2">
      <c r="D3902" s="104"/>
      <c r="E3902" s="5" t="s">
        <v>39</v>
      </c>
      <c r="F3902" s="6"/>
      <c r="G3902" s="7">
        <v>269</v>
      </c>
      <c r="H3902" s="8">
        <v>76</v>
      </c>
      <c r="I3902" s="1">
        <v>89</v>
      </c>
      <c r="J3902" s="1">
        <v>59</v>
      </c>
      <c r="K3902" s="1">
        <v>23</v>
      </c>
      <c r="L3902" s="1">
        <v>22</v>
      </c>
      <c r="M3902" s="13">
        <v>0</v>
      </c>
    </row>
    <row r="3903" spans="4:13" x14ac:dyDescent="0.2">
      <c r="D3903" s="104"/>
      <c r="E3903" s="5" t="s">
        <v>40</v>
      </c>
      <c r="F3903" s="6"/>
      <c r="G3903" s="7">
        <v>348</v>
      </c>
      <c r="H3903" s="8">
        <v>118</v>
      </c>
      <c r="I3903" s="1">
        <v>107</v>
      </c>
      <c r="J3903" s="1">
        <v>84</v>
      </c>
      <c r="K3903" s="1">
        <v>15</v>
      </c>
      <c r="L3903" s="1">
        <v>24</v>
      </c>
      <c r="M3903" s="13">
        <v>0</v>
      </c>
    </row>
    <row r="3904" spans="4:13" x14ac:dyDescent="0.2">
      <c r="D3904" s="104"/>
      <c r="E3904" s="5" t="s">
        <v>41</v>
      </c>
      <c r="F3904" s="6"/>
      <c r="G3904" s="7">
        <v>282</v>
      </c>
      <c r="H3904" s="8">
        <v>76</v>
      </c>
      <c r="I3904" s="1">
        <v>90</v>
      </c>
      <c r="J3904" s="1">
        <v>69</v>
      </c>
      <c r="K3904" s="1">
        <v>20</v>
      </c>
      <c r="L3904" s="1">
        <v>27</v>
      </c>
      <c r="M3904" s="13">
        <v>0</v>
      </c>
    </row>
    <row r="3905" spans="2:20" x14ac:dyDescent="0.2">
      <c r="D3905" s="104"/>
      <c r="E3905" s="5" t="s">
        <v>42</v>
      </c>
      <c r="F3905" s="6"/>
      <c r="G3905" s="7">
        <v>242</v>
      </c>
      <c r="H3905" s="8">
        <v>74</v>
      </c>
      <c r="I3905" s="1">
        <v>72</v>
      </c>
      <c r="J3905" s="1">
        <v>58</v>
      </c>
      <c r="K3905" s="1">
        <v>20</v>
      </c>
      <c r="L3905" s="1">
        <v>18</v>
      </c>
      <c r="M3905" s="13">
        <v>0</v>
      </c>
    </row>
    <row r="3906" spans="2:20" x14ac:dyDescent="0.2">
      <c r="D3906" s="104"/>
      <c r="E3906" s="5" t="s">
        <v>43</v>
      </c>
      <c r="F3906" s="6"/>
      <c r="G3906" s="7">
        <v>263</v>
      </c>
      <c r="H3906" s="8">
        <v>70</v>
      </c>
      <c r="I3906" s="1">
        <v>76</v>
      </c>
      <c r="J3906" s="1">
        <v>66</v>
      </c>
      <c r="K3906" s="1">
        <v>22</v>
      </c>
      <c r="L3906" s="1">
        <v>29</v>
      </c>
      <c r="M3906" s="13">
        <v>0</v>
      </c>
    </row>
    <row r="3907" spans="2:20" x14ac:dyDescent="0.2">
      <c r="D3907" s="104"/>
      <c r="E3907" s="5" t="s">
        <v>44</v>
      </c>
      <c r="F3907" s="6"/>
      <c r="G3907" s="7">
        <v>364</v>
      </c>
      <c r="H3907" s="8">
        <v>93</v>
      </c>
      <c r="I3907" s="1">
        <v>118</v>
      </c>
      <c r="J3907" s="1">
        <v>93</v>
      </c>
      <c r="K3907" s="1">
        <v>29</v>
      </c>
      <c r="L3907" s="1">
        <v>31</v>
      </c>
      <c r="M3907" s="13">
        <v>0</v>
      </c>
    </row>
    <row r="3908" spans="2:20" x14ac:dyDescent="0.2">
      <c r="D3908" s="104"/>
      <c r="E3908" s="5" t="s">
        <v>45</v>
      </c>
      <c r="F3908" s="6"/>
      <c r="G3908" s="7">
        <v>324</v>
      </c>
      <c r="H3908" s="8">
        <v>93</v>
      </c>
      <c r="I3908" s="1">
        <v>101</v>
      </c>
      <c r="J3908" s="1">
        <v>76</v>
      </c>
      <c r="K3908" s="1">
        <v>25</v>
      </c>
      <c r="L3908" s="1">
        <v>29</v>
      </c>
      <c r="M3908" s="13">
        <v>0</v>
      </c>
    </row>
    <row r="3909" spans="2:20" x14ac:dyDescent="0.2">
      <c r="D3909" s="104"/>
      <c r="E3909" s="5" t="s">
        <v>46</v>
      </c>
      <c r="F3909" s="6"/>
      <c r="G3909" s="7">
        <v>192</v>
      </c>
      <c r="H3909" s="8">
        <v>46</v>
      </c>
      <c r="I3909" s="1">
        <v>59</v>
      </c>
      <c r="J3909" s="1">
        <v>49</v>
      </c>
      <c r="K3909" s="1">
        <v>20</v>
      </c>
      <c r="L3909" s="1">
        <v>18</v>
      </c>
      <c r="M3909" s="13">
        <v>0</v>
      </c>
    </row>
    <row r="3910" spans="2:20" x14ac:dyDescent="0.2">
      <c r="D3910" s="104"/>
      <c r="E3910" s="5" t="s">
        <v>47</v>
      </c>
      <c r="F3910" s="6"/>
      <c r="G3910" s="7">
        <v>288</v>
      </c>
      <c r="H3910" s="8">
        <v>78</v>
      </c>
      <c r="I3910" s="1">
        <v>75</v>
      </c>
      <c r="J3910" s="1">
        <v>74</v>
      </c>
      <c r="K3910" s="1">
        <v>30</v>
      </c>
      <c r="L3910" s="1">
        <v>31</v>
      </c>
      <c r="M3910" s="13">
        <v>0</v>
      </c>
    </row>
    <row r="3911" spans="2:20" x14ac:dyDescent="0.2">
      <c r="D3911" s="104"/>
      <c r="E3911" s="5" t="s">
        <v>48</v>
      </c>
      <c r="F3911" s="6"/>
      <c r="G3911" s="7">
        <v>114</v>
      </c>
      <c r="H3911" s="8">
        <v>26</v>
      </c>
      <c r="I3911" s="1">
        <v>38</v>
      </c>
      <c r="J3911" s="1">
        <v>25</v>
      </c>
      <c r="K3911" s="1">
        <v>9</v>
      </c>
      <c r="L3911" s="1">
        <v>16</v>
      </c>
      <c r="M3911" s="13">
        <v>0</v>
      </c>
    </row>
    <row r="3912" spans="2:20" x14ac:dyDescent="0.2">
      <c r="D3912" s="105"/>
      <c r="E3912" s="55" t="s">
        <v>49</v>
      </c>
      <c r="F3912" s="58"/>
      <c r="G3912" s="53">
        <v>30</v>
      </c>
      <c r="H3912" s="66">
        <v>3</v>
      </c>
      <c r="I3912" s="26">
        <v>9</v>
      </c>
      <c r="J3912" s="26">
        <v>8</v>
      </c>
      <c r="K3912" s="26">
        <v>8</v>
      </c>
      <c r="L3912" s="26">
        <v>2</v>
      </c>
      <c r="M3912" s="70">
        <v>0</v>
      </c>
    </row>
    <row r="3914" spans="2:20" x14ac:dyDescent="0.2">
      <c r="B3914" s="47" t="str">
        <f xml:space="preserve"> HYPERLINK("#'目次'!B92", "[86]")</f>
        <v>[86]</v>
      </c>
      <c r="C3914" s="31" t="s">
        <v>884</v>
      </c>
    </row>
    <row r="3917" spans="2:20" x14ac:dyDescent="0.2">
      <c r="C3917" s="31" t="s">
        <v>13</v>
      </c>
    </row>
    <row r="3918" spans="2:20" x14ac:dyDescent="0.2">
      <c r="D3918" s="99"/>
      <c r="E3918" s="100"/>
      <c r="F3918" s="100"/>
      <c r="G3918" s="41" t="s">
        <v>14</v>
      </c>
      <c r="H3918" s="42" t="s">
        <v>828</v>
      </c>
      <c r="I3918" s="16" t="s">
        <v>885</v>
      </c>
      <c r="J3918" s="16" t="s">
        <v>886</v>
      </c>
      <c r="K3918" s="16" t="s">
        <v>887</v>
      </c>
      <c r="L3918" s="16" t="s">
        <v>888</v>
      </c>
      <c r="M3918" s="16" t="s">
        <v>889</v>
      </c>
      <c r="N3918" s="16" t="s">
        <v>890</v>
      </c>
      <c r="O3918" s="16" t="s">
        <v>891</v>
      </c>
      <c r="P3918" s="16" t="s">
        <v>892</v>
      </c>
      <c r="Q3918" s="16" t="s">
        <v>893</v>
      </c>
      <c r="R3918" s="16" t="s">
        <v>894</v>
      </c>
      <c r="S3918" s="16" t="s">
        <v>895</v>
      </c>
      <c r="T3918" s="46" t="s">
        <v>896</v>
      </c>
    </row>
    <row r="3919" spans="2:20" x14ac:dyDescent="0.2">
      <c r="D3919" s="101"/>
      <c r="E3919" s="102"/>
      <c r="F3919" s="102"/>
      <c r="G3919" s="44"/>
      <c r="H3919" s="48"/>
      <c r="I3919" s="17"/>
      <c r="J3919" s="17"/>
      <c r="K3919" s="17"/>
      <c r="L3919" s="17"/>
      <c r="M3919" s="17"/>
      <c r="N3919" s="17"/>
      <c r="O3919" s="17"/>
      <c r="P3919" s="17"/>
      <c r="Q3919" s="17"/>
      <c r="R3919" s="17"/>
      <c r="S3919" s="17"/>
      <c r="T3919" s="43"/>
    </row>
    <row r="3920" spans="2:20" x14ac:dyDescent="0.2">
      <c r="D3920" s="52"/>
      <c r="E3920" s="59" t="s">
        <v>14</v>
      </c>
      <c r="F3920" s="54"/>
      <c r="G3920" s="45">
        <v>7000</v>
      </c>
      <c r="H3920" s="20">
        <v>308</v>
      </c>
      <c r="I3920" s="20">
        <v>504</v>
      </c>
      <c r="J3920" s="20">
        <v>1554</v>
      </c>
      <c r="K3920" s="20">
        <v>840</v>
      </c>
      <c r="L3920" s="20">
        <v>280</v>
      </c>
      <c r="M3920" s="20">
        <v>154</v>
      </c>
      <c r="N3920" s="20">
        <v>826</v>
      </c>
      <c r="O3920" s="20">
        <v>672</v>
      </c>
      <c r="P3920" s="20">
        <v>462</v>
      </c>
      <c r="Q3920" s="20">
        <v>406</v>
      </c>
      <c r="R3920" s="20">
        <v>210</v>
      </c>
      <c r="S3920" s="20">
        <v>714</v>
      </c>
      <c r="T3920" s="61">
        <v>70</v>
      </c>
    </row>
    <row r="3921" spans="4:20" x14ac:dyDescent="0.2">
      <c r="D3921" s="103" t="s">
        <v>25</v>
      </c>
      <c r="E3921" s="24" t="s">
        <v>26</v>
      </c>
      <c r="F3921" s="22"/>
      <c r="G3921" s="23">
        <v>1780</v>
      </c>
      <c r="H3921" s="30">
        <v>80</v>
      </c>
      <c r="I3921" s="4">
        <v>137</v>
      </c>
      <c r="J3921" s="4">
        <v>393</v>
      </c>
      <c r="K3921" s="4">
        <v>212</v>
      </c>
      <c r="L3921" s="4">
        <v>51</v>
      </c>
      <c r="M3921" s="4">
        <v>38</v>
      </c>
      <c r="N3921" s="4">
        <v>216</v>
      </c>
      <c r="O3921" s="4">
        <v>190</v>
      </c>
      <c r="P3921" s="4">
        <v>120</v>
      </c>
      <c r="Q3921" s="4">
        <v>86</v>
      </c>
      <c r="R3921" s="4">
        <v>46</v>
      </c>
      <c r="S3921" s="4">
        <v>197</v>
      </c>
      <c r="T3921" s="34">
        <v>14</v>
      </c>
    </row>
    <row r="3922" spans="4:20" x14ac:dyDescent="0.2">
      <c r="D3922" s="104"/>
      <c r="E3922" s="5" t="s">
        <v>27</v>
      </c>
      <c r="F3922" s="6"/>
      <c r="G3922" s="7">
        <v>1328</v>
      </c>
      <c r="H3922" s="8">
        <v>73</v>
      </c>
      <c r="I3922" s="1">
        <v>104</v>
      </c>
      <c r="J3922" s="1">
        <v>233</v>
      </c>
      <c r="K3922" s="1">
        <v>114</v>
      </c>
      <c r="L3922" s="1">
        <v>65</v>
      </c>
      <c r="M3922" s="1">
        <v>16</v>
      </c>
      <c r="N3922" s="1">
        <v>165</v>
      </c>
      <c r="O3922" s="1">
        <v>145</v>
      </c>
      <c r="P3922" s="1">
        <v>99</v>
      </c>
      <c r="Q3922" s="1">
        <v>85</v>
      </c>
      <c r="R3922" s="1">
        <v>49</v>
      </c>
      <c r="S3922" s="1">
        <v>165</v>
      </c>
      <c r="T3922" s="13">
        <v>15</v>
      </c>
    </row>
    <row r="3923" spans="4:20" x14ac:dyDescent="0.2">
      <c r="D3923" s="104"/>
      <c r="E3923" s="5" t="s">
        <v>28</v>
      </c>
      <c r="F3923" s="6"/>
      <c r="G3923" s="7">
        <v>1075</v>
      </c>
      <c r="H3923" s="8">
        <v>42</v>
      </c>
      <c r="I3923" s="1">
        <v>86</v>
      </c>
      <c r="J3923" s="1">
        <v>235</v>
      </c>
      <c r="K3923" s="1">
        <v>133</v>
      </c>
      <c r="L3923" s="1">
        <v>49</v>
      </c>
      <c r="M3923" s="1">
        <v>32</v>
      </c>
      <c r="N3923" s="1">
        <v>104</v>
      </c>
      <c r="O3923" s="1">
        <v>95</v>
      </c>
      <c r="P3923" s="1">
        <v>67</v>
      </c>
      <c r="Q3923" s="1">
        <v>68</v>
      </c>
      <c r="R3923" s="1">
        <v>35</v>
      </c>
      <c r="S3923" s="1">
        <v>114</v>
      </c>
      <c r="T3923" s="13">
        <v>15</v>
      </c>
    </row>
    <row r="3924" spans="4:20" x14ac:dyDescent="0.2">
      <c r="D3924" s="104"/>
      <c r="E3924" s="5" t="s">
        <v>29</v>
      </c>
      <c r="F3924" s="6"/>
      <c r="G3924" s="7">
        <v>733</v>
      </c>
      <c r="H3924" s="8">
        <v>20</v>
      </c>
      <c r="I3924" s="1">
        <v>48</v>
      </c>
      <c r="J3924" s="1">
        <v>152</v>
      </c>
      <c r="K3924" s="1">
        <v>91</v>
      </c>
      <c r="L3924" s="1">
        <v>34</v>
      </c>
      <c r="M3924" s="1">
        <v>18</v>
      </c>
      <c r="N3924" s="1">
        <v>104</v>
      </c>
      <c r="O3924" s="1">
        <v>66</v>
      </c>
      <c r="P3924" s="1">
        <v>52</v>
      </c>
      <c r="Q3924" s="1">
        <v>47</v>
      </c>
      <c r="R3924" s="1">
        <v>23</v>
      </c>
      <c r="S3924" s="1">
        <v>70</v>
      </c>
      <c r="T3924" s="13">
        <v>8</v>
      </c>
    </row>
    <row r="3925" spans="4:20" x14ac:dyDescent="0.2">
      <c r="D3925" s="104"/>
      <c r="E3925" s="5" t="s">
        <v>30</v>
      </c>
      <c r="F3925" s="6"/>
      <c r="G3925" s="7">
        <v>619</v>
      </c>
      <c r="H3925" s="8">
        <v>33</v>
      </c>
      <c r="I3925" s="1">
        <v>45</v>
      </c>
      <c r="J3925" s="1">
        <v>144</v>
      </c>
      <c r="K3925" s="1">
        <v>89</v>
      </c>
      <c r="L3925" s="1">
        <v>30</v>
      </c>
      <c r="M3925" s="1">
        <v>18</v>
      </c>
      <c r="N3925" s="1">
        <v>61</v>
      </c>
      <c r="O3925" s="1">
        <v>57</v>
      </c>
      <c r="P3925" s="1">
        <v>36</v>
      </c>
      <c r="Q3925" s="1">
        <v>37</v>
      </c>
      <c r="R3925" s="1">
        <v>18</v>
      </c>
      <c r="S3925" s="1">
        <v>47</v>
      </c>
      <c r="T3925" s="13">
        <v>4</v>
      </c>
    </row>
    <row r="3926" spans="4:20" x14ac:dyDescent="0.2">
      <c r="D3926" s="104"/>
      <c r="E3926" s="5" t="s">
        <v>31</v>
      </c>
      <c r="F3926" s="6"/>
      <c r="G3926" s="7">
        <v>559</v>
      </c>
      <c r="H3926" s="8">
        <v>26</v>
      </c>
      <c r="I3926" s="1">
        <v>43</v>
      </c>
      <c r="J3926" s="1">
        <v>135</v>
      </c>
      <c r="K3926" s="1">
        <v>85</v>
      </c>
      <c r="L3926" s="1">
        <v>17</v>
      </c>
      <c r="M3926" s="1">
        <v>14</v>
      </c>
      <c r="N3926" s="1">
        <v>78</v>
      </c>
      <c r="O3926" s="1">
        <v>41</v>
      </c>
      <c r="P3926" s="1">
        <v>39</v>
      </c>
      <c r="Q3926" s="1">
        <v>31</v>
      </c>
      <c r="R3926" s="1">
        <v>7</v>
      </c>
      <c r="S3926" s="1">
        <v>40</v>
      </c>
      <c r="T3926" s="13">
        <v>3</v>
      </c>
    </row>
    <row r="3927" spans="4:20" x14ac:dyDescent="0.2">
      <c r="D3927" s="104"/>
      <c r="E3927" s="5" t="s">
        <v>32</v>
      </c>
      <c r="F3927" s="6"/>
      <c r="G3927" s="7">
        <v>284</v>
      </c>
      <c r="H3927" s="8">
        <v>16</v>
      </c>
      <c r="I3927" s="1">
        <v>14</v>
      </c>
      <c r="J3927" s="1">
        <v>69</v>
      </c>
      <c r="K3927" s="1">
        <v>51</v>
      </c>
      <c r="L3927" s="1">
        <v>12</v>
      </c>
      <c r="M3927" s="1">
        <v>4</v>
      </c>
      <c r="N3927" s="1">
        <v>30</v>
      </c>
      <c r="O3927" s="1">
        <v>27</v>
      </c>
      <c r="P3927" s="1">
        <v>20</v>
      </c>
      <c r="Q3927" s="1">
        <v>17</v>
      </c>
      <c r="R3927" s="1">
        <v>4</v>
      </c>
      <c r="S3927" s="1">
        <v>20</v>
      </c>
      <c r="T3927" s="13">
        <v>0</v>
      </c>
    </row>
    <row r="3928" spans="4:20" x14ac:dyDescent="0.2">
      <c r="D3928" s="104"/>
      <c r="E3928" s="5" t="s">
        <v>33</v>
      </c>
      <c r="F3928" s="6"/>
      <c r="G3928" s="7">
        <v>104</v>
      </c>
      <c r="H3928" s="8">
        <v>1</v>
      </c>
      <c r="I3928" s="1">
        <v>1</v>
      </c>
      <c r="J3928" s="1">
        <v>31</v>
      </c>
      <c r="K3928" s="1">
        <v>25</v>
      </c>
      <c r="L3928" s="1">
        <v>1</v>
      </c>
      <c r="M3928" s="1">
        <v>3</v>
      </c>
      <c r="N3928" s="1">
        <v>11</v>
      </c>
      <c r="O3928" s="1">
        <v>8</v>
      </c>
      <c r="P3928" s="1">
        <v>5</v>
      </c>
      <c r="Q3928" s="1">
        <v>11</v>
      </c>
      <c r="R3928" s="1">
        <v>3</v>
      </c>
      <c r="S3928" s="1">
        <v>3</v>
      </c>
      <c r="T3928" s="13">
        <v>1</v>
      </c>
    </row>
    <row r="3929" spans="4:20" x14ac:dyDescent="0.2">
      <c r="D3929" s="103" t="s">
        <v>34</v>
      </c>
      <c r="E3929" s="24" t="s">
        <v>35</v>
      </c>
      <c r="F3929" s="22"/>
      <c r="G3929" s="23">
        <v>206</v>
      </c>
      <c r="H3929" s="30">
        <v>7</v>
      </c>
      <c r="I3929" s="4">
        <v>13</v>
      </c>
      <c r="J3929" s="4">
        <v>52</v>
      </c>
      <c r="K3929" s="4">
        <v>30</v>
      </c>
      <c r="L3929" s="4">
        <v>6</v>
      </c>
      <c r="M3929" s="4">
        <v>1</v>
      </c>
      <c r="N3929" s="4">
        <v>27</v>
      </c>
      <c r="O3929" s="4">
        <v>24</v>
      </c>
      <c r="P3929" s="4">
        <v>13</v>
      </c>
      <c r="Q3929" s="4">
        <v>10</v>
      </c>
      <c r="R3929" s="4">
        <v>2</v>
      </c>
      <c r="S3929" s="4">
        <v>18</v>
      </c>
      <c r="T3929" s="34">
        <v>3</v>
      </c>
    </row>
    <row r="3930" spans="4:20" x14ac:dyDescent="0.2">
      <c r="D3930" s="104"/>
      <c r="E3930" s="5" t="s">
        <v>36</v>
      </c>
      <c r="F3930" s="6"/>
      <c r="G3930" s="7">
        <v>218</v>
      </c>
      <c r="H3930" s="8">
        <v>10</v>
      </c>
      <c r="I3930" s="1">
        <v>14</v>
      </c>
      <c r="J3930" s="1">
        <v>47</v>
      </c>
      <c r="K3930" s="1">
        <v>31</v>
      </c>
      <c r="L3930" s="1">
        <v>8</v>
      </c>
      <c r="M3930" s="1">
        <v>7</v>
      </c>
      <c r="N3930" s="1">
        <v>24</v>
      </c>
      <c r="O3930" s="1">
        <v>16</v>
      </c>
      <c r="P3930" s="1">
        <v>17</v>
      </c>
      <c r="Q3930" s="1">
        <v>12</v>
      </c>
      <c r="R3930" s="1">
        <v>8</v>
      </c>
      <c r="S3930" s="1">
        <v>22</v>
      </c>
      <c r="T3930" s="13">
        <v>2</v>
      </c>
    </row>
    <row r="3931" spans="4:20" x14ac:dyDescent="0.2">
      <c r="D3931" s="104"/>
      <c r="E3931" s="5" t="s">
        <v>37</v>
      </c>
      <c r="F3931" s="6"/>
      <c r="G3931" s="7">
        <v>218</v>
      </c>
      <c r="H3931" s="8">
        <v>9</v>
      </c>
      <c r="I3931" s="1">
        <v>14</v>
      </c>
      <c r="J3931" s="1">
        <v>50</v>
      </c>
      <c r="K3931" s="1">
        <v>26</v>
      </c>
      <c r="L3931" s="1">
        <v>5</v>
      </c>
      <c r="M3931" s="1">
        <v>3</v>
      </c>
      <c r="N3931" s="1">
        <v>29</v>
      </c>
      <c r="O3931" s="1">
        <v>20</v>
      </c>
      <c r="P3931" s="1">
        <v>15</v>
      </c>
      <c r="Q3931" s="1">
        <v>13</v>
      </c>
      <c r="R3931" s="1">
        <v>7</v>
      </c>
      <c r="S3931" s="1">
        <v>26</v>
      </c>
      <c r="T3931" s="13">
        <v>1</v>
      </c>
    </row>
    <row r="3932" spans="4:20" x14ac:dyDescent="0.2">
      <c r="D3932" s="104"/>
      <c r="E3932" s="5" t="s">
        <v>38</v>
      </c>
      <c r="F3932" s="6"/>
      <c r="G3932" s="7">
        <v>313</v>
      </c>
      <c r="H3932" s="8">
        <v>14</v>
      </c>
      <c r="I3932" s="1">
        <v>21</v>
      </c>
      <c r="J3932" s="1">
        <v>70</v>
      </c>
      <c r="K3932" s="1">
        <v>51</v>
      </c>
      <c r="L3932" s="1">
        <v>14</v>
      </c>
      <c r="M3932" s="1">
        <v>8</v>
      </c>
      <c r="N3932" s="1">
        <v>35</v>
      </c>
      <c r="O3932" s="1">
        <v>27</v>
      </c>
      <c r="P3932" s="1">
        <v>19</v>
      </c>
      <c r="Q3932" s="1">
        <v>16</v>
      </c>
      <c r="R3932" s="1">
        <v>8</v>
      </c>
      <c r="S3932" s="1">
        <v>25</v>
      </c>
      <c r="T3932" s="13">
        <v>5</v>
      </c>
    </row>
    <row r="3933" spans="4:20" x14ac:dyDescent="0.2">
      <c r="D3933" s="104"/>
      <c r="E3933" s="5" t="s">
        <v>39</v>
      </c>
      <c r="F3933" s="6"/>
      <c r="G3933" s="7">
        <v>306</v>
      </c>
      <c r="H3933" s="8">
        <v>10</v>
      </c>
      <c r="I3933" s="1">
        <v>26</v>
      </c>
      <c r="J3933" s="1">
        <v>70</v>
      </c>
      <c r="K3933" s="1">
        <v>31</v>
      </c>
      <c r="L3933" s="1">
        <v>9</v>
      </c>
      <c r="M3933" s="1">
        <v>5</v>
      </c>
      <c r="N3933" s="1">
        <v>42</v>
      </c>
      <c r="O3933" s="1">
        <v>35</v>
      </c>
      <c r="P3933" s="1">
        <v>22</v>
      </c>
      <c r="Q3933" s="1">
        <v>19</v>
      </c>
      <c r="R3933" s="1">
        <v>5</v>
      </c>
      <c r="S3933" s="1">
        <v>29</v>
      </c>
      <c r="T3933" s="13">
        <v>3</v>
      </c>
    </row>
    <row r="3934" spans="4:20" x14ac:dyDescent="0.2">
      <c r="D3934" s="104"/>
      <c r="E3934" s="5" t="s">
        <v>40</v>
      </c>
      <c r="F3934" s="6"/>
      <c r="G3934" s="7">
        <v>323</v>
      </c>
      <c r="H3934" s="8">
        <v>14</v>
      </c>
      <c r="I3934" s="1">
        <v>13</v>
      </c>
      <c r="J3934" s="1">
        <v>82</v>
      </c>
      <c r="K3934" s="1">
        <v>57</v>
      </c>
      <c r="L3934" s="1">
        <v>15</v>
      </c>
      <c r="M3934" s="1">
        <v>8</v>
      </c>
      <c r="N3934" s="1">
        <v>37</v>
      </c>
      <c r="O3934" s="1">
        <v>22</v>
      </c>
      <c r="P3934" s="1">
        <v>21</v>
      </c>
      <c r="Q3934" s="1">
        <v>14</v>
      </c>
      <c r="R3934" s="1">
        <v>11</v>
      </c>
      <c r="S3934" s="1">
        <v>26</v>
      </c>
      <c r="T3934" s="13">
        <v>3</v>
      </c>
    </row>
    <row r="3935" spans="4:20" x14ac:dyDescent="0.2">
      <c r="D3935" s="104"/>
      <c r="E3935" s="5" t="s">
        <v>41</v>
      </c>
      <c r="F3935" s="6"/>
      <c r="G3935" s="7">
        <v>260</v>
      </c>
      <c r="H3935" s="8">
        <v>10</v>
      </c>
      <c r="I3935" s="1">
        <v>20</v>
      </c>
      <c r="J3935" s="1">
        <v>63</v>
      </c>
      <c r="K3935" s="1">
        <v>32</v>
      </c>
      <c r="L3935" s="1">
        <v>9</v>
      </c>
      <c r="M3935" s="1">
        <v>5</v>
      </c>
      <c r="N3935" s="1">
        <v>27</v>
      </c>
      <c r="O3935" s="1">
        <v>21</v>
      </c>
      <c r="P3935" s="1">
        <v>16</v>
      </c>
      <c r="Q3935" s="1">
        <v>16</v>
      </c>
      <c r="R3935" s="1">
        <v>9</v>
      </c>
      <c r="S3935" s="1">
        <v>29</v>
      </c>
      <c r="T3935" s="13">
        <v>3</v>
      </c>
    </row>
    <row r="3936" spans="4:20" x14ac:dyDescent="0.2">
      <c r="D3936" s="104"/>
      <c r="E3936" s="5" t="s">
        <v>42</v>
      </c>
      <c r="F3936" s="6"/>
      <c r="G3936" s="7">
        <v>258</v>
      </c>
      <c r="H3936" s="8">
        <v>12</v>
      </c>
      <c r="I3936" s="1">
        <v>20</v>
      </c>
      <c r="J3936" s="1">
        <v>56</v>
      </c>
      <c r="K3936" s="1">
        <v>31</v>
      </c>
      <c r="L3936" s="1">
        <v>11</v>
      </c>
      <c r="M3936" s="1">
        <v>6</v>
      </c>
      <c r="N3936" s="1">
        <v>35</v>
      </c>
      <c r="O3936" s="1">
        <v>27</v>
      </c>
      <c r="P3936" s="1">
        <v>17</v>
      </c>
      <c r="Q3936" s="1">
        <v>13</v>
      </c>
      <c r="R3936" s="1">
        <v>6</v>
      </c>
      <c r="S3936" s="1">
        <v>22</v>
      </c>
      <c r="T3936" s="13">
        <v>2</v>
      </c>
    </row>
    <row r="3937" spans="4:20" x14ac:dyDescent="0.2">
      <c r="D3937" s="104"/>
      <c r="E3937" s="5" t="s">
        <v>43</v>
      </c>
      <c r="F3937" s="6"/>
      <c r="G3937" s="7">
        <v>258</v>
      </c>
      <c r="H3937" s="8">
        <v>13</v>
      </c>
      <c r="I3937" s="1">
        <v>22</v>
      </c>
      <c r="J3937" s="1">
        <v>41</v>
      </c>
      <c r="K3937" s="1">
        <v>23</v>
      </c>
      <c r="L3937" s="1">
        <v>13</v>
      </c>
      <c r="M3937" s="1">
        <v>7</v>
      </c>
      <c r="N3937" s="1">
        <v>33</v>
      </c>
      <c r="O3937" s="1">
        <v>28</v>
      </c>
      <c r="P3937" s="1">
        <v>16</v>
      </c>
      <c r="Q3937" s="1">
        <v>14</v>
      </c>
      <c r="R3937" s="1">
        <v>9</v>
      </c>
      <c r="S3937" s="1">
        <v>37</v>
      </c>
      <c r="T3937" s="13">
        <v>2</v>
      </c>
    </row>
    <row r="3938" spans="4:20" x14ac:dyDescent="0.2">
      <c r="D3938" s="104"/>
      <c r="E3938" s="5" t="s">
        <v>44</v>
      </c>
      <c r="F3938" s="6"/>
      <c r="G3938" s="7">
        <v>336</v>
      </c>
      <c r="H3938" s="8">
        <v>14</v>
      </c>
      <c r="I3938" s="1">
        <v>27</v>
      </c>
      <c r="J3938" s="1">
        <v>91</v>
      </c>
      <c r="K3938" s="1">
        <v>35</v>
      </c>
      <c r="L3938" s="1">
        <v>13</v>
      </c>
      <c r="M3938" s="1">
        <v>7</v>
      </c>
      <c r="N3938" s="1">
        <v>36</v>
      </c>
      <c r="O3938" s="1">
        <v>30</v>
      </c>
      <c r="P3938" s="1">
        <v>20</v>
      </c>
      <c r="Q3938" s="1">
        <v>23</v>
      </c>
      <c r="R3938" s="1">
        <v>10</v>
      </c>
      <c r="S3938" s="1">
        <v>26</v>
      </c>
      <c r="T3938" s="13">
        <v>4</v>
      </c>
    </row>
    <row r="3939" spans="4:20" x14ac:dyDescent="0.2">
      <c r="D3939" s="104"/>
      <c r="E3939" s="5" t="s">
        <v>45</v>
      </c>
      <c r="F3939" s="6"/>
      <c r="G3939" s="7">
        <v>259</v>
      </c>
      <c r="H3939" s="8">
        <v>9</v>
      </c>
      <c r="I3939" s="1">
        <v>15</v>
      </c>
      <c r="J3939" s="1">
        <v>64</v>
      </c>
      <c r="K3939" s="1">
        <v>24</v>
      </c>
      <c r="L3939" s="1">
        <v>7</v>
      </c>
      <c r="M3939" s="1">
        <v>8</v>
      </c>
      <c r="N3939" s="1">
        <v>31</v>
      </c>
      <c r="O3939" s="1">
        <v>23</v>
      </c>
      <c r="P3939" s="1">
        <v>16</v>
      </c>
      <c r="Q3939" s="1">
        <v>21</v>
      </c>
      <c r="R3939" s="1">
        <v>11</v>
      </c>
      <c r="S3939" s="1">
        <v>27</v>
      </c>
      <c r="T3939" s="13">
        <v>3</v>
      </c>
    </row>
    <row r="3940" spans="4:20" x14ac:dyDescent="0.2">
      <c r="D3940" s="104"/>
      <c r="E3940" s="5" t="s">
        <v>46</v>
      </c>
      <c r="F3940" s="6"/>
      <c r="G3940" s="7">
        <v>171</v>
      </c>
      <c r="H3940" s="8">
        <v>10</v>
      </c>
      <c r="I3940" s="1">
        <v>16</v>
      </c>
      <c r="J3940" s="1">
        <v>34</v>
      </c>
      <c r="K3940" s="1">
        <v>19</v>
      </c>
      <c r="L3940" s="1">
        <v>11</v>
      </c>
      <c r="M3940" s="1">
        <v>2</v>
      </c>
      <c r="N3940" s="1">
        <v>21</v>
      </c>
      <c r="O3940" s="1">
        <v>21</v>
      </c>
      <c r="P3940" s="1">
        <v>12</v>
      </c>
      <c r="Q3940" s="1">
        <v>5</v>
      </c>
      <c r="R3940" s="1">
        <v>3</v>
      </c>
      <c r="S3940" s="1">
        <v>16</v>
      </c>
      <c r="T3940" s="13">
        <v>1</v>
      </c>
    </row>
    <row r="3941" spans="4:20" x14ac:dyDescent="0.2">
      <c r="D3941" s="104"/>
      <c r="E3941" s="5" t="s">
        <v>47</v>
      </c>
      <c r="F3941" s="6"/>
      <c r="G3941" s="7">
        <v>158</v>
      </c>
      <c r="H3941" s="8">
        <v>5</v>
      </c>
      <c r="I3941" s="1">
        <v>13</v>
      </c>
      <c r="J3941" s="1">
        <v>27</v>
      </c>
      <c r="K3941" s="1">
        <v>18</v>
      </c>
      <c r="L3941" s="1">
        <v>8</v>
      </c>
      <c r="M3941" s="1">
        <v>4</v>
      </c>
      <c r="N3941" s="1">
        <v>20</v>
      </c>
      <c r="O3941" s="1">
        <v>20</v>
      </c>
      <c r="P3941" s="1">
        <v>9</v>
      </c>
      <c r="Q3941" s="1">
        <v>10</v>
      </c>
      <c r="R3941" s="1">
        <v>6</v>
      </c>
      <c r="S3941" s="1">
        <v>16</v>
      </c>
      <c r="T3941" s="13">
        <v>2</v>
      </c>
    </row>
    <row r="3942" spans="4:20" x14ac:dyDescent="0.2">
      <c r="D3942" s="104"/>
      <c r="E3942" s="5" t="s">
        <v>48</v>
      </c>
      <c r="F3942" s="6"/>
      <c r="G3942" s="7">
        <v>62</v>
      </c>
      <c r="H3942" s="8">
        <v>6</v>
      </c>
      <c r="I3942" s="1">
        <v>5</v>
      </c>
      <c r="J3942" s="1">
        <v>17</v>
      </c>
      <c r="K3942" s="1">
        <v>5</v>
      </c>
      <c r="L3942" s="1">
        <v>3</v>
      </c>
      <c r="M3942" s="1">
        <v>0</v>
      </c>
      <c r="N3942" s="1">
        <v>6</v>
      </c>
      <c r="O3942" s="1">
        <v>3</v>
      </c>
      <c r="P3942" s="1">
        <v>4</v>
      </c>
      <c r="Q3942" s="1">
        <v>3</v>
      </c>
      <c r="R3942" s="1">
        <v>1</v>
      </c>
      <c r="S3942" s="1">
        <v>9</v>
      </c>
      <c r="T3942" s="13">
        <v>0</v>
      </c>
    </row>
    <row r="3943" spans="4:20" x14ac:dyDescent="0.2">
      <c r="D3943" s="104"/>
      <c r="E3943" s="5" t="s">
        <v>49</v>
      </c>
      <c r="F3943" s="6"/>
      <c r="G3943" s="7">
        <v>13</v>
      </c>
      <c r="H3943" s="8">
        <v>0</v>
      </c>
      <c r="I3943" s="1">
        <v>2</v>
      </c>
      <c r="J3943" s="1">
        <v>1</v>
      </c>
      <c r="K3943" s="1">
        <v>0</v>
      </c>
      <c r="L3943" s="1">
        <v>1</v>
      </c>
      <c r="M3943" s="1">
        <v>1</v>
      </c>
      <c r="N3943" s="1">
        <v>2</v>
      </c>
      <c r="O3943" s="1">
        <v>0</v>
      </c>
      <c r="P3943" s="1">
        <v>0</v>
      </c>
      <c r="Q3943" s="1">
        <v>2</v>
      </c>
      <c r="R3943" s="1">
        <v>2</v>
      </c>
      <c r="S3943" s="1">
        <v>2</v>
      </c>
      <c r="T3943" s="13">
        <v>0</v>
      </c>
    </row>
    <row r="3944" spans="4:20" x14ac:dyDescent="0.2">
      <c r="D3944" s="103" t="s">
        <v>50</v>
      </c>
      <c r="E3944" s="24" t="s">
        <v>35</v>
      </c>
      <c r="F3944" s="22"/>
      <c r="G3944" s="23">
        <v>174</v>
      </c>
      <c r="H3944" s="30">
        <v>6</v>
      </c>
      <c r="I3944" s="4">
        <v>8</v>
      </c>
      <c r="J3944" s="4">
        <v>43</v>
      </c>
      <c r="K3944" s="4">
        <v>26</v>
      </c>
      <c r="L3944" s="4">
        <v>6</v>
      </c>
      <c r="M3944" s="4">
        <v>1</v>
      </c>
      <c r="N3944" s="4">
        <v>22</v>
      </c>
      <c r="O3944" s="4">
        <v>17</v>
      </c>
      <c r="P3944" s="4">
        <v>15</v>
      </c>
      <c r="Q3944" s="4">
        <v>10</v>
      </c>
      <c r="R3944" s="4">
        <v>4</v>
      </c>
      <c r="S3944" s="4">
        <v>14</v>
      </c>
      <c r="T3944" s="34">
        <v>2</v>
      </c>
    </row>
    <row r="3945" spans="4:20" x14ac:dyDescent="0.2">
      <c r="D3945" s="104"/>
      <c r="E3945" s="5" t="s">
        <v>36</v>
      </c>
      <c r="F3945" s="6"/>
      <c r="G3945" s="7">
        <v>233</v>
      </c>
      <c r="H3945" s="8">
        <v>10</v>
      </c>
      <c r="I3945" s="1">
        <v>17</v>
      </c>
      <c r="J3945" s="1">
        <v>46</v>
      </c>
      <c r="K3945" s="1">
        <v>31</v>
      </c>
      <c r="L3945" s="1">
        <v>11</v>
      </c>
      <c r="M3945" s="1">
        <v>7</v>
      </c>
      <c r="N3945" s="1">
        <v>26</v>
      </c>
      <c r="O3945" s="1">
        <v>24</v>
      </c>
      <c r="P3945" s="1">
        <v>13</v>
      </c>
      <c r="Q3945" s="1">
        <v>12</v>
      </c>
      <c r="R3945" s="1">
        <v>7</v>
      </c>
      <c r="S3945" s="1">
        <v>26</v>
      </c>
      <c r="T3945" s="13">
        <v>3</v>
      </c>
    </row>
    <row r="3946" spans="4:20" x14ac:dyDescent="0.2">
      <c r="D3946" s="104"/>
      <c r="E3946" s="5" t="s">
        <v>37</v>
      </c>
      <c r="F3946" s="6"/>
      <c r="G3946" s="7">
        <v>199</v>
      </c>
      <c r="H3946" s="8">
        <v>10</v>
      </c>
      <c r="I3946" s="1">
        <v>13</v>
      </c>
      <c r="J3946" s="1">
        <v>41</v>
      </c>
      <c r="K3946" s="1">
        <v>23</v>
      </c>
      <c r="L3946" s="1">
        <v>5</v>
      </c>
      <c r="M3946" s="1">
        <v>4</v>
      </c>
      <c r="N3946" s="1">
        <v>29</v>
      </c>
      <c r="O3946" s="1">
        <v>20</v>
      </c>
      <c r="P3946" s="1">
        <v>14</v>
      </c>
      <c r="Q3946" s="1">
        <v>13</v>
      </c>
      <c r="R3946" s="1">
        <v>4</v>
      </c>
      <c r="S3946" s="1">
        <v>20</v>
      </c>
      <c r="T3946" s="13">
        <v>3</v>
      </c>
    </row>
    <row r="3947" spans="4:20" x14ac:dyDescent="0.2">
      <c r="D3947" s="104"/>
      <c r="E3947" s="5" t="s">
        <v>38</v>
      </c>
      <c r="F3947" s="6"/>
      <c r="G3947" s="7">
        <v>319</v>
      </c>
      <c r="H3947" s="8">
        <v>12</v>
      </c>
      <c r="I3947" s="1">
        <v>21</v>
      </c>
      <c r="J3947" s="1">
        <v>73</v>
      </c>
      <c r="K3947" s="1">
        <v>52</v>
      </c>
      <c r="L3947" s="1">
        <v>12</v>
      </c>
      <c r="M3947" s="1">
        <v>7</v>
      </c>
      <c r="N3947" s="1">
        <v>33</v>
      </c>
      <c r="O3947" s="1">
        <v>27</v>
      </c>
      <c r="P3947" s="1">
        <v>22</v>
      </c>
      <c r="Q3947" s="1">
        <v>15</v>
      </c>
      <c r="R3947" s="1">
        <v>10</v>
      </c>
      <c r="S3947" s="1">
        <v>32</v>
      </c>
      <c r="T3947" s="13">
        <v>3</v>
      </c>
    </row>
    <row r="3948" spans="4:20" x14ac:dyDescent="0.2">
      <c r="D3948" s="104"/>
      <c r="E3948" s="5" t="s">
        <v>39</v>
      </c>
      <c r="F3948" s="6"/>
      <c r="G3948" s="7">
        <v>269</v>
      </c>
      <c r="H3948" s="8">
        <v>12</v>
      </c>
      <c r="I3948" s="1">
        <v>18</v>
      </c>
      <c r="J3948" s="1">
        <v>61</v>
      </c>
      <c r="K3948" s="1">
        <v>29</v>
      </c>
      <c r="L3948" s="1">
        <v>11</v>
      </c>
      <c r="M3948" s="1">
        <v>7</v>
      </c>
      <c r="N3948" s="1">
        <v>29</v>
      </c>
      <c r="O3948" s="1">
        <v>25</v>
      </c>
      <c r="P3948" s="1">
        <v>21</v>
      </c>
      <c r="Q3948" s="1">
        <v>17</v>
      </c>
      <c r="R3948" s="1">
        <v>9</v>
      </c>
      <c r="S3948" s="1">
        <v>26</v>
      </c>
      <c r="T3948" s="13">
        <v>4</v>
      </c>
    </row>
    <row r="3949" spans="4:20" x14ac:dyDescent="0.2">
      <c r="D3949" s="104"/>
      <c r="E3949" s="5" t="s">
        <v>40</v>
      </c>
      <c r="F3949" s="6"/>
      <c r="G3949" s="7">
        <v>348</v>
      </c>
      <c r="H3949" s="8">
        <v>13</v>
      </c>
      <c r="I3949" s="1">
        <v>21</v>
      </c>
      <c r="J3949" s="1">
        <v>80</v>
      </c>
      <c r="K3949" s="1">
        <v>53</v>
      </c>
      <c r="L3949" s="1">
        <v>12</v>
      </c>
      <c r="M3949" s="1">
        <v>6</v>
      </c>
      <c r="N3949" s="1">
        <v>44</v>
      </c>
      <c r="O3949" s="1">
        <v>36</v>
      </c>
      <c r="P3949" s="1">
        <v>24</v>
      </c>
      <c r="Q3949" s="1">
        <v>17</v>
      </c>
      <c r="R3949" s="1">
        <v>8</v>
      </c>
      <c r="S3949" s="1">
        <v>31</v>
      </c>
      <c r="T3949" s="13">
        <v>3</v>
      </c>
    </row>
    <row r="3950" spans="4:20" x14ac:dyDescent="0.2">
      <c r="D3950" s="104"/>
      <c r="E3950" s="5" t="s">
        <v>41</v>
      </c>
      <c r="F3950" s="6"/>
      <c r="G3950" s="7">
        <v>282</v>
      </c>
      <c r="H3950" s="8">
        <v>9</v>
      </c>
      <c r="I3950" s="1">
        <v>24</v>
      </c>
      <c r="J3950" s="1">
        <v>68</v>
      </c>
      <c r="K3950" s="1">
        <v>30</v>
      </c>
      <c r="L3950" s="1">
        <v>13</v>
      </c>
      <c r="M3950" s="1">
        <v>4</v>
      </c>
      <c r="N3950" s="1">
        <v>34</v>
      </c>
      <c r="O3950" s="1">
        <v>24</v>
      </c>
      <c r="P3950" s="1">
        <v>15</v>
      </c>
      <c r="Q3950" s="1">
        <v>15</v>
      </c>
      <c r="R3950" s="1">
        <v>7</v>
      </c>
      <c r="S3950" s="1">
        <v>36</v>
      </c>
      <c r="T3950" s="13">
        <v>3</v>
      </c>
    </row>
    <row r="3951" spans="4:20" x14ac:dyDescent="0.2">
      <c r="D3951" s="104"/>
      <c r="E3951" s="5" t="s">
        <v>42</v>
      </c>
      <c r="F3951" s="6"/>
      <c r="G3951" s="7">
        <v>242</v>
      </c>
      <c r="H3951" s="8">
        <v>14</v>
      </c>
      <c r="I3951" s="1">
        <v>15</v>
      </c>
      <c r="J3951" s="1">
        <v>47</v>
      </c>
      <c r="K3951" s="1">
        <v>30</v>
      </c>
      <c r="L3951" s="1">
        <v>8</v>
      </c>
      <c r="M3951" s="1">
        <v>7</v>
      </c>
      <c r="N3951" s="1">
        <v>26</v>
      </c>
      <c r="O3951" s="1">
        <v>27</v>
      </c>
      <c r="P3951" s="1">
        <v>21</v>
      </c>
      <c r="Q3951" s="1">
        <v>14</v>
      </c>
      <c r="R3951" s="1">
        <v>9</v>
      </c>
      <c r="S3951" s="1">
        <v>22</v>
      </c>
      <c r="T3951" s="13">
        <v>2</v>
      </c>
    </row>
    <row r="3952" spans="4:20" x14ac:dyDescent="0.2">
      <c r="D3952" s="104"/>
      <c r="E3952" s="5" t="s">
        <v>43</v>
      </c>
      <c r="F3952" s="6"/>
      <c r="G3952" s="7">
        <v>263</v>
      </c>
      <c r="H3952" s="8">
        <v>16</v>
      </c>
      <c r="I3952" s="1">
        <v>19</v>
      </c>
      <c r="J3952" s="1">
        <v>51</v>
      </c>
      <c r="K3952" s="1">
        <v>30</v>
      </c>
      <c r="L3952" s="1">
        <v>11</v>
      </c>
      <c r="M3952" s="1">
        <v>4</v>
      </c>
      <c r="N3952" s="1">
        <v>30</v>
      </c>
      <c r="O3952" s="1">
        <v>34</v>
      </c>
      <c r="P3952" s="1">
        <v>13</v>
      </c>
      <c r="Q3952" s="1">
        <v>17</v>
      </c>
      <c r="R3952" s="1">
        <v>11</v>
      </c>
      <c r="S3952" s="1">
        <v>25</v>
      </c>
      <c r="T3952" s="13">
        <v>2</v>
      </c>
    </row>
    <row r="3953" spans="4:20" x14ac:dyDescent="0.2">
      <c r="D3953" s="104"/>
      <c r="E3953" s="5" t="s">
        <v>44</v>
      </c>
      <c r="F3953" s="6"/>
      <c r="G3953" s="7">
        <v>364</v>
      </c>
      <c r="H3953" s="8">
        <v>16</v>
      </c>
      <c r="I3953" s="1">
        <v>29</v>
      </c>
      <c r="J3953" s="1">
        <v>86</v>
      </c>
      <c r="K3953" s="1">
        <v>29</v>
      </c>
      <c r="L3953" s="1">
        <v>16</v>
      </c>
      <c r="M3953" s="1">
        <v>12</v>
      </c>
      <c r="N3953" s="1">
        <v>42</v>
      </c>
      <c r="O3953" s="1">
        <v>29</v>
      </c>
      <c r="P3953" s="1">
        <v>26</v>
      </c>
      <c r="Q3953" s="1">
        <v>22</v>
      </c>
      <c r="R3953" s="1">
        <v>9</v>
      </c>
      <c r="S3953" s="1">
        <v>45</v>
      </c>
      <c r="T3953" s="13">
        <v>3</v>
      </c>
    </row>
    <row r="3954" spans="4:20" x14ac:dyDescent="0.2">
      <c r="D3954" s="104"/>
      <c r="E3954" s="5" t="s">
        <v>45</v>
      </c>
      <c r="F3954" s="6"/>
      <c r="G3954" s="7">
        <v>324</v>
      </c>
      <c r="H3954" s="8">
        <v>14</v>
      </c>
      <c r="I3954" s="1">
        <v>23</v>
      </c>
      <c r="J3954" s="1">
        <v>74</v>
      </c>
      <c r="K3954" s="1">
        <v>39</v>
      </c>
      <c r="L3954" s="1">
        <v>12</v>
      </c>
      <c r="M3954" s="1">
        <v>8</v>
      </c>
      <c r="N3954" s="1">
        <v>38</v>
      </c>
      <c r="O3954" s="1">
        <v>30</v>
      </c>
      <c r="P3954" s="1">
        <v>21</v>
      </c>
      <c r="Q3954" s="1">
        <v>21</v>
      </c>
      <c r="R3954" s="1">
        <v>11</v>
      </c>
      <c r="S3954" s="1">
        <v>31</v>
      </c>
      <c r="T3954" s="13">
        <v>2</v>
      </c>
    </row>
    <row r="3955" spans="4:20" x14ac:dyDescent="0.2">
      <c r="D3955" s="104"/>
      <c r="E3955" s="5" t="s">
        <v>46</v>
      </c>
      <c r="F3955" s="6"/>
      <c r="G3955" s="7">
        <v>192</v>
      </c>
      <c r="H3955" s="8">
        <v>12</v>
      </c>
      <c r="I3955" s="1">
        <v>15</v>
      </c>
      <c r="J3955" s="1">
        <v>40</v>
      </c>
      <c r="K3955" s="1">
        <v>14</v>
      </c>
      <c r="L3955" s="1">
        <v>9</v>
      </c>
      <c r="M3955" s="1">
        <v>3</v>
      </c>
      <c r="N3955" s="1">
        <v>21</v>
      </c>
      <c r="O3955" s="1">
        <v>22</v>
      </c>
      <c r="P3955" s="1">
        <v>15</v>
      </c>
      <c r="Q3955" s="1">
        <v>11</v>
      </c>
      <c r="R3955" s="1">
        <v>5</v>
      </c>
      <c r="S3955" s="1">
        <v>23</v>
      </c>
      <c r="T3955" s="13">
        <v>2</v>
      </c>
    </row>
    <row r="3956" spans="4:20" x14ac:dyDescent="0.2">
      <c r="D3956" s="104"/>
      <c r="E3956" s="5" t="s">
        <v>47</v>
      </c>
      <c r="F3956" s="6"/>
      <c r="G3956" s="7">
        <v>288</v>
      </c>
      <c r="H3956" s="8">
        <v>15</v>
      </c>
      <c r="I3956" s="1">
        <v>27</v>
      </c>
      <c r="J3956" s="1">
        <v>52</v>
      </c>
      <c r="K3956" s="1">
        <v>30</v>
      </c>
      <c r="L3956" s="1">
        <v>10</v>
      </c>
      <c r="M3956" s="1">
        <v>9</v>
      </c>
      <c r="N3956" s="1">
        <v>34</v>
      </c>
      <c r="O3956" s="1">
        <v>29</v>
      </c>
      <c r="P3956" s="1">
        <v>17</v>
      </c>
      <c r="Q3956" s="1">
        <v>20</v>
      </c>
      <c r="R3956" s="1">
        <v>8</v>
      </c>
      <c r="S3956" s="1">
        <v>34</v>
      </c>
      <c r="T3956" s="13">
        <v>3</v>
      </c>
    </row>
    <row r="3957" spans="4:20" x14ac:dyDescent="0.2">
      <c r="D3957" s="104"/>
      <c r="E3957" s="5" t="s">
        <v>48</v>
      </c>
      <c r="F3957" s="6"/>
      <c r="G3957" s="7">
        <v>114</v>
      </c>
      <c r="H3957" s="8">
        <v>5</v>
      </c>
      <c r="I3957" s="1">
        <v>9</v>
      </c>
      <c r="J3957" s="1">
        <v>21</v>
      </c>
      <c r="K3957" s="1">
        <v>9</v>
      </c>
      <c r="L3957" s="1">
        <v>9</v>
      </c>
      <c r="M3957" s="1">
        <v>2</v>
      </c>
      <c r="N3957" s="1">
        <v>8</v>
      </c>
      <c r="O3957" s="1">
        <v>10</v>
      </c>
      <c r="P3957" s="1">
        <v>8</v>
      </c>
      <c r="Q3957" s="1">
        <v>8</v>
      </c>
      <c r="R3957" s="1">
        <v>8</v>
      </c>
      <c r="S3957" s="1">
        <v>16</v>
      </c>
      <c r="T3957" s="13">
        <v>1</v>
      </c>
    </row>
    <row r="3958" spans="4:20" x14ac:dyDescent="0.2">
      <c r="D3958" s="105"/>
      <c r="E3958" s="55" t="s">
        <v>49</v>
      </c>
      <c r="F3958" s="58"/>
      <c r="G3958" s="53">
        <v>30</v>
      </c>
      <c r="H3958" s="66">
        <v>1</v>
      </c>
      <c r="I3958" s="26">
        <v>4</v>
      </c>
      <c r="J3958" s="26">
        <v>6</v>
      </c>
      <c r="K3958" s="26">
        <v>2</v>
      </c>
      <c r="L3958" s="26">
        <v>2</v>
      </c>
      <c r="M3958" s="26">
        <v>1</v>
      </c>
      <c r="N3958" s="26">
        <v>5</v>
      </c>
      <c r="O3958" s="26">
        <v>1</v>
      </c>
      <c r="P3958" s="26">
        <v>0</v>
      </c>
      <c r="Q3958" s="26">
        <v>3</v>
      </c>
      <c r="R3958" s="26">
        <v>2</v>
      </c>
      <c r="S3958" s="26">
        <v>3</v>
      </c>
      <c r="T3958" s="70">
        <v>0</v>
      </c>
    </row>
  </sheetData>
  <mergeCells count="344">
    <mergeCell ref="D3929:D3943"/>
    <mergeCell ref="D3944:D3958"/>
    <mergeCell ref="D3829:D3836"/>
    <mergeCell ref="D3837:D3851"/>
    <mergeCell ref="D3852:D3866"/>
    <mergeCell ref="D3872:F3873"/>
    <mergeCell ref="D3875:D3882"/>
    <mergeCell ref="D3883:D3897"/>
    <mergeCell ref="D3898:D3912"/>
    <mergeCell ref="D3918:F3919"/>
    <mergeCell ref="D3921:D3928"/>
    <mergeCell ref="D3734:F3735"/>
    <mergeCell ref="D3737:D3744"/>
    <mergeCell ref="D3745:D3759"/>
    <mergeCell ref="D3760:D3774"/>
    <mergeCell ref="D3780:F3781"/>
    <mergeCell ref="D3783:D3790"/>
    <mergeCell ref="D3791:D3805"/>
    <mergeCell ref="D3806:D3820"/>
    <mergeCell ref="D3826:F3827"/>
    <mergeCell ref="D3622:D3636"/>
    <mergeCell ref="D3642:F3643"/>
    <mergeCell ref="D3645:D3652"/>
    <mergeCell ref="D3653:D3667"/>
    <mergeCell ref="D3668:D3682"/>
    <mergeCell ref="D3688:F3689"/>
    <mergeCell ref="D3691:D3698"/>
    <mergeCell ref="D3699:D3713"/>
    <mergeCell ref="D3714:D3728"/>
    <mergeCell ref="D3515:D3529"/>
    <mergeCell ref="D3530:D3544"/>
    <mergeCell ref="D3550:F3551"/>
    <mergeCell ref="D3553:D3560"/>
    <mergeCell ref="D3561:D3575"/>
    <mergeCell ref="D3576:D3590"/>
    <mergeCell ref="D3596:F3597"/>
    <mergeCell ref="D3599:D3606"/>
    <mergeCell ref="D3607:D3621"/>
    <mergeCell ref="D3415:D3422"/>
    <mergeCell ref="D3423:D3437"/>
    <mergeCell ref="D3438:D3452"/>
    <mergeCell ref="D3458:F3459"/>
    <mergeCell ref="D3461:D3468"/>
    <mergeCell ref="D3469:D3483"/>
    <mergeCell ref="D3484:D3498"/>
    <mergeCell ref="D3504:F3505"/>
    <mergeCell ref="D3507:D3514"/>
    <mergeCell ref="D3320:F3321"/>
    <mergeCell ref="D3323:D3330"/>
    <mergeCell ref="D3331:D3345"/>
    <mergeCell ref="D3346:D3360"/>
    <mergeCell ref="D3366:F3367"/>
    <mergeCell ref="D3369:D3376"/>
    <mergeCell ref="D3377:D3391"/>
    <mergeCell ref="D3392:D3406"/>
    <mergeCell ref="D3412:F3413"/>
    <mergeCell ref="D3208:D3222"/>
    <mergeCell ref="D3228:F3229"/>
    <mergeCell ref="D3231:D3238"/>
    <mergeCell ref="D3239:D3253"/>
    <mergeCell ref="D3254:D3268"/>
    <mergeCell ref="D3274:F3275"/>
    <mergeCell ref="D3277:D3284"/>
    <mergeCell ref="D3285:D3299"/>
    <mergeCell ref="D3300:D3314"/>
    <mergeCell ref="D3101:D3115"/>
    <mergeCell ref="D3116:D3130"/>
    <mergeCell ref="D3136:F3137"/>
    <mergeCell ref="D3139:D3146"/>
    <mergeCell ref="D3147:D3161"/>
    <mergeCell ref="D3162:D3176"/>
    <mergeCell ref="D3182:F3183"/>
    <mergeCell ref="D3185:D3192"/>
    <mergeCell ref="D3193:D3207"/>
    <mergeCell ref="D3001:D3008"/>
    <mergeCell ref="D3009:D3023"/>
    <mergeCell ref="D3024:D3038"/>
    <mergeCell ref="D3044:F3045"/>
    <mergeCell ref="D3047:D3054"/>
    <mergeCell ref="D3055:D3069"/>
    <mergeCell ref="D3070:D3084"/>
    <mergeCell ref="D3090:F3091"/>
    <mergeCell ref="D3093:D3100"/>
    <mergeCell ref="D2906:F2907"/>
    <mergeCell ref="D2909:D2916"/>
    <mergeCell ref="D2917:D2931"/>
    <mergeCell ref="D2932:D2946"/>
    <mergeCell ref="D2952:F2953"/>
    <mergeCell ref="D2955:D2962"/>
    <mergeCell ref="D2963:D2977"/>
    <mergeCell ref="D2978:D2992"/>
    <mergeCell ref="D2998:F2999"/>
    <mergeCell ref="D2794:D2808"/>
    <mergeCell ref="D2814:F2815"/>
    <mergeCell ref="D2817:D2824"/>
    <mergeCell ref="D2825:D2839"/>
    <mergeCell ref="D2840:D2854"/>
    <mergeCell ref="D2860:F2861"/>
    <mergeCell ref="D2863:D2870"/>
    <mergeCell ref="D2871:D2885"/>
    <mergeCell ref="D2886:D2900"/>
    <mergeCell ref="D2687:D2701"/>
    <mergeCell ref="D2702:D2716"/>
    <mergeCell ref="D2722:F2723"/>
    <mergeCell ref="D2725:D2732"/>
    <mergeCell ref="D2733:D2747"/>
    <mergeCell ref="D2748:D2762"/>
    <mergeCell ref="D2768:F2769"/>
    <mergeCell ref="D2771:D2778"/>
    <mergeCell ref="D2779:D2793"/>
    <mergeCell ref="D2587:D2594"/>
    <mergeCell ref="D2595:D2609"/>
    <mergeCell ref="D2610:D2624"/>
    <mergeCell ref="D2630:F2631"/>
    <mergeCell ref="D2633:D2640"/>
    <mergeCell ref="D2641:D2655"/>
    <mergeCell ref="D2656:D2670"/>
    <mergeCell ref="D2676:F2677"/>
    <mergeCell ref="D2679:D2686"/>
    <mergeCell ref="D2492:F2493"/>
    <mergeCell ref="D2495:D2502"/>
    <mergeCell ref="D2503:D2517"/>
    <mergeCell ref="D2518:D2532"/>
    <mergeCell ref="D2538:F2539"/>
    <mergeCell ref="D2541:D2548"/>
    <mergeCell ref="D2549:D2563"/>
    <mergeCell ref="D2564:D2578"/>
    <mergeCell ref="D2584:F2585"/>
    <mergeCell ref="D2380:D2394"/>
    <mergeCell ref="D2400:F2401"/>
    <mergeCell ref="D2403:D2410"/>
    <mergeCell ref="D2411:D2425"/>
    <mergeCell ref="D2426:D2440"/>
    <mergeCell ref="D2446:F2447"/>
    <mergeCell ref="D2449:D2456"/>
    <mergeCell ref="D2457:D2471"/>
    <mergeCell ref="D2472:D2486"/>
    <mergeCell ref="D2273:D2287"/>
    <mergeCell ref="D2288:D2302"/>
    <mergeCell ref="D2308:F2309"/>
    <mergeCell ref="D2311:D2318"/>
    <mergeCell ref="D2319:D2333"/>
    <mergeCell ref="D2334:D2348"/>
    <mergeCell ref="D2354:F2355"/>
    <mergeCell ref="D2357:D2364"/>
    <mergeCell ref="D2365:D2379"/>
    <mergeCell ref="D2173:D2180"/>
    <mergeCell ref="D2181:D2195"/>
    <mergeCell ref="D2196:D2210"/>
    <mergeCell ref="D2216:F2217"/>
    <mergeCell ref="D2219:D2226"/>
    <mergeCell ref="D2227:D2241"/>
    <mergeCell ref="D2242:D2256"/>
    <mergeCell ref="D2262:F2263"/>
    <mergeCell ref="D2265:D2272"/>
    <mergeCell ref="D2078:F2079"/>
    <mergeCell ref="D2081:D2088"/>
    <mergeCell ref="D2089:D2103"/>
    <mergeCell ref="D2104:D2118"/>
    <mergeCell ref="D2124:F2125"/>
    <mergeCell ref="D2127:D2134"/>
    <mergeCell ref="D2135:D2149"/>
    <mergeCell ref="D2150:D2164"/>
    <mergeCell ref="D2170:F2171"/>
    <mergeCell ref="D1966:D1980"/>
    <mergeCell ref="D1986:F1987"/>
    <mergeCell ref="D1989:D1996"/>
    <mergeCell ref="D1997:D2011"/>
    <mergeCell ref="D2012:D2026"/>
    <mergeCell ref="D2032:F2033"/>
    <mergeCell ref="D2035:D2042"/>
    <mergeCell ref="D2043:D2057"/>
    <mergeCell ref="D2058:D2072"/>
    <mergeCell ref="D1859:D1873"/>
    <mergeCell ref="D1874:D1888"/>
    <mergeCell ref="D1894:F1895"/>
    <mergeCell ref="D1897:D1904"/>
    <mergeCell ref="D1905:D1919"/>
    <mergeCell ref="D1920:D1934"/>
    <mergeCell ref="D1940:F1941"/>
    <mergeCell ref="D1943:D1950"/>
    <mergeCell ref="D1951:D1965"/>
    <mergeCell ref="D1759:D1766"/>
    <mergeCell ref="D1767:D1781"/>
    <mergeCell ref="D1782:D1796"/>
    <mergeCell ref="D1802:F1803"/>
    <mergeCell ref="D1805:D1812"/>
    <mergeCell ref="D1813:D1827"/>
    <mergeCell ref="D1828:D1842"/>
    <mergeCell ref="D1848:F1849"/>
    <mergeCell ref="D1851:D1858"/>
    <mergeCell ref="D1664:F1665"/>
    <mergeCell ref="D1667:D1674"/>
    <mergeCell ref="D1675:D1689"/>
    <mergeCell ref="D1690:D1704"/>
    <mergeCell ref="D1710:F1711"/>
    <mergeCell ref="D1713:D1720"/>
    <mergeCell ref="D1721:D1735"/>
    <mergeCell ref="D1736:D1750"/>
    <mergeCell ref="D1756:F1757"/>
    <mergeCell ref="D1552:D1566"/>
    <mergeCell ref="D1572:F1573"/>
    <mergeCell ref="D1575:D1582"/>
    <mergeCell ref="D1583:D1597"/>
    <mergeCell ref="D1598:D1612"/>
    <mergeCell ref="D1618:F1619"/>
    <mergeCell ref="D1621:D1628"/>
    <mergeCell ref="D1629:D1643"/>
    <mergeCell ref="D1644:D1658"/>
    <mergeCell ref="D1445:D1459"/>
    <mergeCell ref="D1460:D1474"/>
    <mergeCell ref="D1480:F1481"/>
    <mergeCell ref="D1483:D1490"/>
    <mergeCell ref="D1491:D1505"/>
    <mergeCell ref="D1506:D1520"/>
    <mergeCell ref="D1526:F1527"/>
    <mergeCell ref="D1529:D1536"/>
    <mergeCell ref="D1537:D1551"/>
    <mergeCell ref="D1345:D1352"/>
    <mergeCell ref="D1353:D1367"/>
    <mergeCell ref="D1368:D1382"/>
    <mergeCell ref="D1388:F1389"/>
    <mergeCell ref="D1391:D1398"/>
    <mergeCell ref="D1399:D1413"/>
    <mergeCell ref="D1414:D1428"/>
    <mergeCell ref="D1434:F1435"/>
    <mergeCell ref="D1437:D1444"/>
    <mergeCell ref="D1250:F1251"/>
    <mergeCell ref="D1253:D1260"/>
    <mergeCell ref="D1261:D1275"/>
    <mergeCell ref="D1276:D1290"/>
    <mergeCell ref="D1296:F1297"/>
    <mergeCell ref="D1299:D1306"/>
    <mergeCell ref="D1307:D1321"/>
    <mergeCell ref="D1322:D1336"/>
    <mergeCell ref="D1342:F1343"/>
    <mergeCell ref="D1138:D1152"/>
    <mergeCell ref="D1158:F1159"/>
    <mergeCell ref="D1161:D1168"/>
    <mergeCell ref="D1169:D1183"/>
    <mergeCell ref="D1184:D1198"/>
    <mergeCell ref="D1204:F1205"/>
    <mergeCell ref="D1207:D1214"/>
    <mergeCell ref="D1215:D1229"/>
    <mergeCell ref="D1230:D1244"/>
    <mergeCell ref="D1031:D1045"/>
    <mergeCell ref="D1046:D1060"/>
    <mergeCell ref="D1066:F1067"/>
    <mergeCell ref="D1069:D1076"/>
    <mergeCell ref="D1077:D1091"/>
    <mergeCell ref="D1092:D1106"/>
    <mergeCell ref="D1112:F1113"/>
    <mergeCell ref="D1115:D1122"/>
    <mergeCell ref="D1123:D1137"/>
    <mergeCell ref="D931:D938"/>
    <mergeCell ref="D939:D953"/>
    <mergeCell ref="D954:D968"/>
    <mergeCell ref="D974:F975"/>
    <mergeCell ref="D977:D984"/>
    <mergeCell ref="D985:D999"/>
    <mergeCell ref="D1000:D1014"/>
    <mergeCell ref="D1020:F1021"/>
    <mergeCell ref="D1023:D1030"/>
    <mergeCell ref="D836:F837"/>
    <mergeCell ref="D839:D846"/>
    <mergeCell ref="D847:D861"/>
    <mergeCell ref="D862:D876"/>
    <mergeCell ref="D882:F883"/>
    <mergeCell ref="D885:D892"/>
    <mergeCell ref="D893:D907"/>
    <mergeCell ref="D908:D922"/>
    <mergeCell ref="D928:F929"/>
    <mergeCell ref="D724:D738"/>
    <mergeCell ref="D744:F745"/>
    <mergeCell ref="D747:D754"/>
    <mergeCell ref="D755:D769"/>
    <mergeCell ref="D770:D784"/>
    <mergeCell ref="D790:F791"/>
    <mergeCell ref="D793:D800"/>
    <mergeCell ref="D801:D815"/>
    <mergeCell ref="D816:D830"/>
    <mergeCell ref="D617:D631"/>
    <mergeCell ref="D632:D646"/>
    <mergeCell ref="D652:F653"/>
    <mergeCell ref="D655:D662"/>
    <mergeCell ref="D663:D677"/>
    <mergeCell ref="D678:D692"/>
    <mergeCell ref="D698:F699"/>
    <mergeCell ref="D701:D708"/>
    <mergeCell ref="D709:D723"/>
    <mergeCell ref="D517:D524"/>
    <mergeCell ref="D525:D539"/>
    <mergeCell ref="D540:D554"/>
    <mergeCell ref="D560:F561"/>
    <mergeCell ref="D563:D570"/>
    <mergeCell ref="D571:D585"/>
    <mergeCell ref="D586:D600"/>
    <mergeCell ref="D606:F607"/>
    <mergeCell ref="D609:D616"/>
    <mergeCell ref="D422:F423"/>
    <mergeCell ref="D425:D432"/>
    <mergeCell ref="D433:D447"/>
    <mergeCell ref="D448:D462"/>
    <mergeCell ref="D468:F469"/>
    <mergeCell ref="D471:D478"/>
    <mergeCell ref="D479:D493"/>
    <mergeCell ref="D494:D508"/>
    <mergeCell ref="D514:F515"/>
    <mergeCell ref="D310:D324"/>
    <mergeCell ref="D330:F331"/>
    <mergeCell ref="D333:D340"/>
    <mergeCell ref="D341:D355"/>
    <mergeCell ref="D356:D370"/>
    <mergeCell ref="D376:F377"/>
    <mergeCell ref="D379:D386"/>
    <mergeCell ref="D387:D401"/>
    <mergeCell ref="D402:D416"/>
    <mergeCell ref="D203:D217"/>
    <mergeCell ref="D218:D232"/>
    <mergeCell ref="D238:F239"/>
    <mergeCell ref="D241:D248"/>
    <mergeCell ref="D249:D263"/>
    <mergeCell ref="D264:D278"/>
    <mergeCell ref="D284:F285"/>
    <mergeCell ref="D287:D294"/>
    <mergeCell ref="D295:D309"/>
    <mergeCell ref="D103:D110"/>
    <mergeCell ref="D111:D125"/>
    <mergeCell ref="D126:D140"/>
    <mergeCell ref="D146:F147"/>
    <mergeCell ref="D149:D156"/>
    <mergeCell ref="D157:D171"/>
    <mergeCell ref="D172:D186"/>
    <mergeCell ref="D192:F193"/>
    <mergeCell ref="D195:D202"/>
    <mergeCell ref="D8:F9"/>
    <mergeCell ref="D11:D18"/>
    <mergeCell ref="D19:D33"/>
    <mergeCell ref="D34:D48"/>
    <mergeCell ref="D54:F55"/>
    <mergeCell ref="D57:D64"/>
    <mergeCell ref="D65:D79"/>
    <mergeCell ref="D80:D94"/>
    <mergeCell ref="D100:F101"/>
  </mergeCells>
  <phoneticPr fontId="5"/>
  <pageMargins left="0.7" right="0.7" top="0.75" bottom="0.75" header="0.3" footer="0.3"/>
  <pageSetup paperSize="9" scale="63" pageOrder="overThenDown" orientation="landscape"/>
  <headerFooter>
    <oddFooter>&amp;CN(1)</oddFooter>
  </headerFooter>
  <rowBreaks count="86" manualBreakCount="86">
    <brk id="48" max="16383" man="1"/>
    <brk id="94" max="16383" man="1"/>
    <brk id="140" max="16383" man="1"/>
    <brk id="186" max="16383" man="1"/>
    <brk id="232" max="16383" man="1"/>
    <brk id="278" max="16383" man="1"/>
    <brk id="324" max="16383" man="1"/>
    <brk id="370" max="16383" man="1"/>
    <brk id="416" max="16383" man="1"/>
    <brk id="462" max="16383" man="1"/>
    <brk id="508" max="16383" man="1"/>
    <brk id="554" max="16383" man="1"/>
    <brk id="600" max="16383" man="1"/>
    <brk id="646" max="16383" man="1"/>
    <brk id="692" max="16383" man="1"/>
    <brk id="738" max="16383" man="1"/>
    <brk id="784" max="16383" man="1"/>
    <brk id="830" max="16383" man="1"/>
    <brk id="876" max="16383" man="1"/>
    <brk id="922" max="16383" man="1"/>
    <brk id="968" max="16383" man="1"/>
    <brk id="1014" max="16383" man="1"/>
    <brk id="1060" max="16383" man="1"/>
    <brk id="1106" max="16383" man="1"/>
    <brk id="1152" max="16383" man="1"/>
    <brk id="1198" max="16383" man="1"/>
    <brk id="1244" max="16383" man="1"/>
    <brk id="1290" max="16383" man="1"/>
    <brk id="1336" max="16383" man="1"/>
    <brk id="1382" max="16383" man="1"/>
    <brk id="1428" max="16383" man="1"/>
    <brk id="1474" max="16383" man="1"/>
    <brk id="1520" max="16383" man="1"/>
    <brk id="1566" max="16383" man="1"/>
    <brk id="1612" max="16383" man="1"/>
    <brk id="1658" max="16383" man="1"/>
    <brk id="1704" max="16383" man="1"/>
    <brk id="1750" max="16383" man="1"/>
    <brk id="1796" max="16383" man="1"/>
    <brk id="1842" max="16383" man="1"/>
    <brk id="1888" max="16383" man="1"/>
    <brk id="1934" max="16383" man="1"/>
    <brk id="1980" max="16383" man="1"/>
    <brk id="2026" max="16383" man="1"/>
    <brk id="2072" max="16383" man="1"/>
    <brk id="2118" max="16383" man="1"/>
    <brk id="2164" max="16383" man="1"/>
    <brk id="2210" max="16383" man="1"/>
    <brk id="2256" max="16383" man="1"/>
    <brk id="2302" max="16383" man="1"/>
    <brk id="2348" max="16383" man="1"/>
    <brk id="2394" max="16383" man="1"/>
    <brk id="2440" max="16383" man="1"/>
    <brk id="2486" max="16383" man="1"/>
    <brk id="2532" max="16383" man="1"/>
    <brk id="2578" max="16383" man="1"/>
    <brk id="2624" max="16383" man="1"/>
    <brk id="2670" max="16383" man="1"/>
    <brk id="2716" max="16383" man="1"/>
    <brk id="2762" max="16383" man="1"/>
    <brk id="2808" max="16383" man="1"/>
    <brk id="2854" max="16383" man="1"/>
    <brk id="2900" max="16383" man="1"/>
    <brk id="2946" max="16383" man="1"/>
    <brk id="2992" max="16383" man="1"/>
    <brk id="3038" max="16383" man="1"/>
    <brk id="3084" max="16383" man="1"/>
    <brk id="3130" max="16383" man="1"/>
    <brk id="3176" max="16383" man="1"/>
    <brk id="3222" max="16383" man="1"/>
    <brk id="3268" max="16383" man="1"/>
    <brk id="3314" max="16383" man="1"/>
    <brk id="3360" max="16383" man="1"/>
    <brk id="3406" max="16383" man="1"/>
    <brk id="3452" max="16383" man="1"/>
    <brk id="3498" max="16383" man="1"/>
    <brk id="3544" max="16383" man="1"/>
    <brk id="3590" max="16383" man="1"/>
    <brk id="3636" max="16383" man="1"/>
    <brk id="3682" max="16383" man="1"/>
    <brk id="3728" max="16383" man="1"/>
    <brk id="3774" max="16383" man="1"/>
    <brk id="3820" max="16383" man="1"/>
    <brk id="3866" max="16383" man="1"/>
    <brk id="3912" max="16383" man="1"/>
    <brk id="395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B3958"/>
  <sheetViews>
    <sheetView workbookViewId="0"/>
  </sheetViews>
  <sheetFormatPr defaultColWidth="8.875" defaultRowHeight="12" x14ac:dyDescent="0.2"/>
  <cols>
    <col min="1" max="1" width="3.625" style="89" customWidth="1"/>
    <col min="2" max="2" width="4.625" style="89" customWidth="1"/>
    <col min="3" max="4" width="7.625" style="89" customWidth="1"/>
    <col min="5" max="5" width="16.625" style="89" customWidth="1"/>
    <col min="6" max="6" width="5.625" style="89" customWidth="1"/>
    <col min="7" max="54" width="8.625" style="89" customWidth="1"/>
    <col min="55" max="16384" width="8.875" style="89"/>
  </cols>
  <sheetData>
    <row r="4" spans="2:17" x14ac:dyDescent="0.2">
      <c r="B4" s="47" t="str">
        <f xml:space="preserve"> HYPERLINK("#'目次'!B7", "[1]")</f>
        <v>[1]</v>
      </c>
      <c r="C4" s="31" t="s">
        <v>12</v>
      </c>
    </row>
    <row r="7" spans="2:17" x14ac:dyDescent="0.2">
      <c r="C7" s="31" t="s">
        <v>13</v>
      </c>
    </row>
    <row r="8" spans="2:17" ht="36" x14ac:dyDescent="0.2">
      <c r="D8" s="99"/>
      <c r="E8" s="100"/>
      <c r="F8" s="100"/>
      <c r="G8" s="41" t="s">
        <v>14</v>
      </c>
      <c r="H8" s="42" t="s">
        <v>15</v>
      </c>
      <c r="I8" s="16" t="s">
        <v>16</v>
      </c>
      <c r="J8" s="16" t="s">
        <v>17</v>
      </c>
      <c r="K8" s="16" t="s">
        <v>18</v>
      </c>
      <c r="L8" s="16" t="s">
        <v>19</v>
      </c>
      <c r="M8" s="16" t="s">
        <v>20</v>
      </c>
      <c r="N8" s="16" t="s">
        <v>21</v>
      </c>
      <c r="O8" s="16" t="s">
        <v>22</v>
      </c>
      <c r="P8" s="16" t="s">
        <v>23</v>
      </c>
      <c r="Q8" s="46" t="s">
        <v>24</v>
      </c>
    </row>
    <row r="9" spans="2:17" x14ac:dyDescent="0.2">
      <c r="D9" s="101"/>
      <c r="E9" s="102"/>
      <c r="F9" s="102"/>
      <c r="G9" s="44"/>
      <c r="H9" s="48"/>
      <c r="I9" s="17"/>
      <c r="J9" s="17"/>
      <c r="K9" s="17"/>
      <c r="L9" s="17"/>
      <c r="M9" s="17"/>
      <c r="N9" s="17"/>
      <c r="O9" s="17"/>
      <c r="P9" s="17"/>
      <c r="Q9" s="43"/>
    </row>
    <row r="10" spans="2:17" x14ac:dyDescent="0.2">
      <c r="D10" s="52"/>
      <c r="E10" s="59" t="s">
        <v>14</v>
      </c>
      <c r="F10" s="54"/>
      <c r="G10" s="45">
        <v>7000</v>
      </c>
      <c r="H10" s="25">
        <v>92.2</v>
      </c>
      <c r="I10" s="25">
        <v>1.2428571428570001</v>
      </c>
      <c r="J10" s="25">
        <v>13.628571428571</v>
      </c>
      <c r="K10" s="25">
        <v>10.785714285714</v>
      </c>
      <c r="L10" s="25">
        <v>2.1857142857139999</v>
      </c>
      <c r="M10" s="25">
        <v>0.171428571429</v>
      </c>
      <c r="N10" s="25">
        <v>0.34285714285699997</v>
      </c>
      <c r="O10" s="25">
        <v>0.62857142857100001</v>
      </c>
      <c r="P10" s="25">
        <v>7.2428571428569999</v>
      </c>
      <c r="Q10" s="91">
        <v>0</v>
      </c>
    </row>
    <row r="11" spans="2:17" x14ac:dyDescent="0.2">
      <c r="D11" s="103" t="s">
        <v>25</v>
      </c>
      <c r="E11" s="24" t="s">
        <v>26</v>
      </c>
      <c r="F11" s="22"/>
      <c r="G11" s="23">
        <v>1780</v>
      </c>
      <c r="H11" s="49">
        <v>89.775280898876005</v>
      </c>
      <c r="I11" s="19">
        <v>0.73033707865200004</v>
      </c>
      <c r="J11" s="19">
        <v>6.4044943820220004</v>
      </c>
      <c r="K11" s="19">
        <v>5.8988764044939996</v>
      </c>
      <c r="L11" s="19">
        <v>1.9662921348310001</v>
      </c>
      <c r="M11" s="19">
        <v>5.6179775281000002E-2</v>
      </c>
      <c r="N11" s="19">
        <v>0.16853932584299999</v>
      </c>
      <c r="O11" s="19">
        <v>0.44943820224699998</v>
      </c>
      <c r="P11" s="19">
        <v>9.7752808988759998</v>
      </c>
      <c r="Q11" s="62">
        <v>0</v>
      </c>
    </row>
    <row r="12" spans="2:17" x14ac:dyDescent="0.2">
      <c r="D12" s="104"/>
      <c r="E12" s="5" t="s">
        <v>27</v>
      </c>
      <c r="F12" s="6"/>
      <c r="G12" s="7">
        <v>1328</v>
      </c>
      <c r="H12" s="37">
        <v>93.373493975903997</v>
      </c>
      <c r="I12" s="14">
        <v>0.75301204819300005</v>
      </c>
      <c r="J12" s="14">
        <v>9.5632530120479995</v>
      </c>
      <c r="K12" s="14">
        <v>9.0361445783129994</v>
      </c>
      <c r="L12" s="14">
        <v>2.0331325301200001</v>
      </c>
      <c r="M12" s="14">
        <v>7.5301204819000003E-2</v>
      </c>
      <c r="N12" s="18">
        <v>0</v>
      </c>
      <c r="O12" s="14">
        <v>0.82831325301199998</v>
      </c>
      <c r="P12" s="14">
        <v>6.25</v>
      </c>
      <c r="Q12" s="32">
        <v>0</v>
      </c>
    </row>
    <row r="13" spans="2:17" x14ac:dyDescent="0.2">
      <c r="D13" s="104"/>
      <c r="E13" s="5" t="s">
        <v>28</v>
      </c>
      <c r="F13" s="6"/>
      <c r="G13" s="7">
        <v>1075</v>
      </c>
      <c r="H13" s="37">
        <v>92.372093023255999</v>
      </c>
      <c r="I13" s="14">
        <v>1.860465116279</v>
      </c>
      <c r="J13" s="14">
        <v>13.209302325581</v>
      </c>
      <c r="K13" s="14">
        <v>10.232558139535</v>
      </c>
      <c r="L13" s="14">
        <v>1.767441860465</v>
      </c>
      <c r="M13" s="14">
        <v>0.37209302325600002</v>
      </c>
      <c r="N13" s="14">
        <v>0.18604651162800001</v>
      </c>
      <c r="O13" s="14">
        <v>0.46511627907000003</v>
      </c>
      <c r="P13" s="14">
        <v>6.8837209302330002</v>
      </c>
      <c r="Q13" s="32">
        <v>0</v>
      </c>
    </row>
    <row r="14" spans="2:17" x14ac:dyDescent="0.2">
      <c r="D14" s="104"/>
      <c r="E14" s="5" t="s">
        <v>29</v>
      </c>
      <c r="F14" s="6"/>
      <c r="G14" s="7">
        <v>733</v>
      </c>
      <c r="H14" s="37">
        <v>93.042291950887005</v>
      </c>
      <c r="I14" s="14">
        <v>0.95497953615300002</v>
      </c>
      <c r="J14" s="14">
        <v>15.552523874487999</v>
      </c>
      <c r="K14" s="14">
        <v>12.278308321965</v>
      </c>
      <c r="L14" s="14">
        <v>2.3192360163710002</v>
      </c>
      <c r="M14" s="14">
        <v>0.136425648022</v>
      </c>
      <c r="N14" s="14">
        <v>0.40927694406499998</v>
      </c>
      <c r="O14" s="14">
        <v>0.68212824010899997</v>
      </c>
      <c r="P14" s="14">
        <v>6.0027285129600001</v>
      </c>
      <c r="Q14" s="32">
        <v>0</v>
      </c>
    </row>
    <row r="15" spans="2:17" x14ac:dyDescent="0.2">
      <c r="D15" s="104"/>
      <c r="E15" s="5" t="s">
        <v>30</v>
      </c>
      <c r="F15" s="6"/>
      <c r="G15" s="7">
        <v>619</v>
      </c>
      <c r="H15" s="37">
        <v>93.053311793215002</v>
      </c>
      <c r="I15" s="14">
        <v>0.96930533117899997</v>
      </c>
      <c r="J15" s="14">
        <v>18.578352180936999</v>
      </c>
      <c r="K15" s="14">
        <v>14.378029079159999</v>
      </c>
      <c r="L15" s="14">
        <v>2.1001615508890001</v>
      </c>
      <c r="M15" s="14">
        <v>0.64620355411999997</v>
      </c>
      <c r="N15" s="14">
        <v>0.48465266558999998</v>
      </c>
      <c r="O15" s="14">
        <v>0.32310177705999998</v>
      </c>
      <c r="P15" s="14">
        <v>6.623586429725</v>
      </c>
      <c r="Q15" s="32">
        <v>0</v>
      </c>
    </row>
    <row r="16" spans="2:17" x14ac:dyDescent="0.2">
      <c r="D16" s="104"/>
      <c r="E16" s="5" t="s">
        <v>31</v>
      </c>
      <c r="F16" s="6"/>
      <c r="G16" s="7">
        <v>559</v>
      </c>
      <c r="H16" s="37">
        <v>94.275491949911</v>
      </c>
      <c r="I16" s="14">
        <v>3.0411449016100001</v>
      </c>
      <c r="J16" s="14">
        <v>25.760286225403</v>
      </c>
      <c r="K16" s="14">
        <v>18.604651162791001</v>
      </c>
      <c r="L16" s="14">
        <v>2.3255813953489999</v>
      </c>
      <c r="M16" s="18">
        <v>0</v>
      </c>
      <c r="N16" s="14">
        <v>0.89445438282599998</v>
      </c>
      <c r="O16" s="14">
        <v>0.53667262969600005</v>
      </c>
      <c r="P16" s="14">
        <v>4.8300536672629999</v>
      </c>
      <c r="Q16" s="32">
        <v>0</v>
      </c>
    </row>
    <row r="17" spans="4:17" x14ac:dyDescent="0.2">
      <c r="D17" s="104"/>
      <c r="E17" s="5" t="s">
        <v>32</v>
      </c>
      <c r="F17" s="6"/>
      <c r="G17" s="7">
        <v>284</v>
      </c>
      <c r="H17" s="37">
        <v>97.183098591548998</v>
      </c>
      <c r="I17" s="14">
        <v>2.4647887323940001</v>
      </c>
      <c r="J17" s="14">
        <v>35.211267605633999</v>
      </c>
      <c r="K17" s="14">
        <v>21.12676056338</v>
      </c>
      <c r="L17" s="14">
        <v>3.87323943662</v>
      </c>
      <c r="M17" s="14">
        <v>0.352112676056</v>
      </c>
      <c r="N17" s="14">
        <v>1.760563380282</v>
      </c>
      <c r="O17" s="14">
        <v>1.760563380282</v>
      </c>
      <c r="P17" s="14">
        <v>2.4647887323940001</v>
      </c>
      <c r="Q17" s="32">
        <v>0</v>
      </c>
    </row>
    <row r="18" spans="4:17" x14ac:dyDescent="0.2">
      <c r="D18" s="104"/>
      <c r="E18" s="5" t="s">
        <v>33</v>
      </c>
      <c r="F18" s="6"/>
      <c r="G18" s="7">
        <v>104</v>
      </c>
      <c r="H18" s="37">
        <v>97.115384615384997</v>
      </c>
      <c r="I18" s="14">
        <v>3.8461538461539999</v>
      </c>
      <c r="J18" s="14">
        <v>49.038461538462002</v>
      </c>
      <c r="K18" s="14">
        <v>35.576923076923002</v>
      </c>
      <c r="L18" s="14">
        <v>7.6923076923079998</v>
      </c>
      <c r="M18" s="18">
        <v>0</v>
      </c>
      <c r="N18" s="14">
        <v>1.923076923077</v>
      </c>
      <c r="O18" s="14">
        <v>3.8461538461539999</v>
      </c>
      <c r="P18" s="14">
        <v>0.96153846153800004</v>
      </c>
      <c r="Q18" s="32">
        <v>0</v>
      </c>
    </row>
    <row r="19" spans="4:17" x14ac:dyDescent="0.2">
      <c r="D19" s="103" t="s">
        <v>34</v>
      </c>
      <c r="E19" s="24" t="s">
        <v>35</v>
      </c>
      <c r="F19" s="22"/>
      <c r="G19" s="23">
        <v>206</v>
      </c>
      <c r="H19" s="49">
        <v>83.009708737864003</v>
      </c>
      <c r="I19" s="33">
        <v>0</v>
      </c>
      <c r="J19" s="19">
        <v>4.3689320388350001</v>
      </c>
      <c r="K19" s="19">
        <v>2.9126213592229999</v>
      </c>
      <c r="L19" s="19">
        <v>0.97087378640800004</v>
      </c>
      <c r="M19" s="33">
        <v>0</v>
      </c>
      <c r="N19" s="33">
        <v>0</v>
      </c>
      <c r="O19" s="19">
        <v>0.48543689320400002</v>
      </c>
      <c r="P19" s="19">
        <v>16.019417475728002</v>
      </c>
      <c r="Q19" s="62">
        <v>0</v>
      </c>
    </row>
    <row r="20" spans="4:17" x14ac:dyDescent="0.2">
      <c r="D20" s="104"/>
      <c r="E20" s="5" t="s">
        <v>36</v>
      </c>
      <c r="F20" s="6"/>
      <c r="G20" s="7">
        <v>218</v>
      </c>
      <c r="H20" s="37">
        <v>88.532110091742993</v>
      </c>
      <c r="I20" s="14">
        <v>1.834862385321</v>
      </c>
      <c r="J20" s="14">
        <v>8.7155963302749999</v>
      </c>
      <c r="K20" s="14">
        <v>9.1743119266060003</v>
      </c>
      <c r="L20" s="18">
        <v>0</v>
      </c>
      <c r="M20" s="18">
        <v>0</v>
      </c>
      <c r="N20" s="14">
        <v>0.45871559632999998</v>
      </c>
      <c r="O20" s="18">
        <v>0</v>
      </c>
      <c r="P20" s="14">
        <v>11.009174311927</v>
      </c>
      <c r="Q20" s="32">
        <v>0</v>
      </c>
    </row>
    <row r="21" spans="4:17" x14ac:dyDescent="0.2">
      <c r="D21" s="104"/>
      <c r="E21" s="5" t="s">
        <v>37</v>
      </c>
      <c r="F21" s="6"/>
      <c r="G21" s="7">
        <v>218</v>
      </c>
      <c r="H21" s="37">
        <v>87.614678899083003</v>
      </c>
      <c r="I21" s="14">
        <v>0.91743119266100004</v>
      </c>
      <c r="J21" s="14">
        <v>11.926605504587</v>
      </c>
      <c r="K21" s="14">
        <v>11.009174311927</v>
      </c>
      <c r="L21" s="14">
        <v>0.45871559632999998</v>
      </c>
      <c r="M21" s="18">
        <v>0</v>
      </c>
      <c r="N21" s="18">
        <v>0</v>
      </c>
      <c r="O21" s="18">
        <v>0</v>
      </c>
      <c r="P21" s="14">
        <v>11.009174311927</v>
      </c>
      <c r="Q21" s="32">
        <v>0</v>
      </c>
    </row>
    <row r="22" spans="4:17" x14ac:dyDescent="0.2">
      <c r="D22" s="104"/>
      <c r="E22" s="5" t="s">
        <v>38</v>
      </c>
      <c r="F22" s="6"/>
      <c r="G22" s="7">
        <v>313</v>
      </c>
      <c r="H22" s="37">
        <v>90.734824281149997</v>
      </c>
      <c r="I22" s="14">
        <v>0.95846645367399996</v>
      </c>
      <c r="J22" s="14">
        <v>15.335463258786</v>
      </c>
      <c r="K22" s="14">
        <v>13.738019169329</v>
      </c>
      <c r="L22" s="14">
        <v>1.277955271565</v>
      </c>
      <c r="M22" s="14">
        <v>0.31948881789099998</v>
      </c>
      <c r="N22" s="14">
        <v>1.9169329073479999</v>
      </c>
      <c r="O22" s="14">
        <v>0.63897763578300004</v>
      </c>
      <c r="P22" s="14">
        <v>7.9872204472839998</v>
      </c>
      <c r="Q22" s="32">
        <v>0</v>
      </c>
    </row>
    <row r="23" spans="4:17" x14ac:dyDescent="0.2">
      <c r="D23" s="104"/>
      <c r="E23" s="5" t="s">
        <v>39</v>
      </c>
      <c r="F23" s="6"/>
      <c r="G23" s="7">
        <v>306</v>
      </c>
      <c r="H23" s="37">
        <v>93.790849673202999</v>
      </c>
      <c r="I23" s="14">
        <v>0.98039215686299996</v>
      </c>
      <c r="J23" s="14">
        <v>16.993464052288001</v>
      </c>
      <c r="K23" s="14">
        <v>12.418300653595001</v>
      </c>
      <c r="L23" s="14">
        <v>0.98039215686299996</v>
      </c>
      <c r="M23" s="18">
        <v>0</v>
      </c>
      <c r="N23" s="14">
        <v>0.98039215686299996</v>
      </c>
      <c r="O23" s="18">
        <v>0</v>
      </c>
      <c r="P23" s="14">
        <v>6.2091503267970003</v>
      </c>
      <c r="Q23" s="32">
        <v>0</v>
      </c>
    </row>
    <row r="24" spans="4:17" x14ac:dyDescent="0.2">
      <c r="D24" s="104"/>
      <c r="E24" s="5" t="s">
        <v>40</v>
      </c>
      <c r="F24" s="6"/>
      <c r="G24" s="7">
        <v>323</v>
      </c>
      <c r="H24" s="37">
        <v>91.640866873064994</v>
      </c>
      <c r="I24" s="14">
        <v>1.8575851393189999</v>
      </c>
      <c r="J24" s="14">
        <v>21.362229102166999</v>
      </c>
      <c r="K24" s="14">
        <v>12.693498452011999</v>
      </c>
      <c r="L24" s="14">
        <v>1.547987616099</v>
      </c>
      <c r="M24" s="18">
        <v>0</v>
      </c>
      <c r="N24" s="14">
        <v>1.2383900928789999</v>
      </c>
      <c r="O24" s="14">
        <v>1.2383900928789999</v>
      </c>
      <c r="P24" s="14">
        <v>7.1207430340559998</v>
      </c>
      <c r="Q24" s="32">
        <v>0</v>
      </c>
    </row>
    <row r="25" spans="4:17" x14ac:dyDescent="0.2">
      <c r="D25" s="104"/>
      <c r="E25" s="5" t="s">
        <v>41</v>
      </c>
      <c r="F25" s="6"/>
      <c r="G25" s="7">
        <v>260</v>
      </c>
      <c r="H25" s="37">
        <v>93.846153846153996</v>
      </c>
      <c r="I25" s="14">
        <v>1.923076923077</v>
      </c>
      <c r="J25" s="14">
        <v>16.538461538461998</v>
      </c>
      <c r="K25" s="14">
        <v>8.0769230769230003</v>
      </c>
      <c r="L25" s="14">
        <v>0.76923076923099998</v>
      </c>
      <c r="M25" s="18">
        <v>0</v>
      </c>
      <c r="N25" s="14">
        <v>0.384615384615</v>
      </c>
      <c r="O25" s="14">
        <v>0.76923076923099998</v>
      </c>
      <c r="P25" s="14">
        <v>5.3846153846150004</v>
      </c>
      <c r="Q25" s="32">
        <v>0</v>
      </c>
    </row>
    <row r="26" spans="4:17" x14ac:dyDescent="0.2">
      <c r="D26" s="104"/>
      <c r="E26" s="5" t="s">
        <v>42</v>
      </c>
      <c r="F26" s="6"/>
      <c r="G26" s="7">
        <v>258</v>
      </c>
      <c r="H26" s="37">
        <v>93.798449612403004</v>
      </c>
      <c r="I26" s="14">
        <v>1.1627906976739999</v>
      </c>
      <c r="J26" s="14">
        <v>24.418604651163001</v>
      </c>
      <c r="K26" s="14">
        <v>20.155038759690001</v>
      </c>
      <c r="L26" s="14">
        <v>3.488372093023</v>
      </c>
      <c r="M26" s="14">
        <v>0.38759689922500001</v>
      </c>
      <c r="N26" s="14">
        <v>0.77519379845000003</v>
      </c>
      <c r="O26" s="14">
        <v>0.77519379845000003</v>
      </c>
      <c r="P26" s="14">
        <v>5.4263565891469998</v>
      </c>
      <c r="Q26" s="32">
        <v>0</v>
      </c>
    </row>
    <row r="27" spans="4:17" x14ac:dyDescent="0.2">
      <c r="D27" s="104"/>
      <c r="E27" s="5" t="s">
        <v>43</v>
      </c>
      <c r="F27" s="6"/>
      <c r="G27" s="7">
        <v>258</v>
      </c>
      <c r="H27" s="37">
        <v>94.961240310077997</v>
      </c>
      <c r="I27" s="14">
        <v>1.937984496124</v>
      </c>
      <c r="J27" s="14">
        <v>24.418604651163001</v>
      </c>
      <c r="K27" s="14">
        <v>17.054263565890999</v>
      </c>
      <c r="L27" s="14">
        <v>2.7131782945739999</v>
      </c>
      <c r="M27" s="18">
        <v>0</v>
      </c>
      <c r="N27" s="18">
        <v>0</v>
      </c>
      <c r="O27" s="14">
        <v>0.77519379845000003</v>
      </c>
      <c r="P27" s="14">
        <v>4.2635658914730001</v>
      </c>
      <c r="Q27" s="32">
        <v>0</v>
      </c>
    </row>
    <row r="28" spans="4:17" x14ac:dyDescent="0.2">
      <c r="D28" s="104"/>
      <c r="E28" s="5" t="s">
        <v>44</v>
      </c>
      <c r="F28" s="6"/>
      <c r="G28" s="7">
        <v>336</v>
      </c>
      <c r="H28" s="37">
        <v>92.857142857143003</v>
      </c>
      <c r="I28" s="14">
        <v>2.6785714285709998</v>
      </c>
      <c r="J28" s="14">
        <v>28.273809523810002</v>
      </c>
      <c r="K28" s="14">
        <v>17.559523809523998</v>
      </c>
      <c r="L28" s="14">
        <v>3.8690476190480001</v>
      </c>
      <c r="M28" s="14">
        <v>0.29761904761899999</v>
      </c>
      <c r="N28" s="14">
        <v>0.89285714285700002</v>
      </c>
      <c r="O28" s="14">
        <v>1.190476190476</v>
      </c>
      <c r="P28" s="14">
        <v>6.8452380952379999</v>
      </c>
      <c r="Q28" s="32">
        <v>0</v>
      </c>
    </row>
    <row r="29" spans="4:17" x14ac:dyDescent="0.2">
      <c r="D29" s="104"/>
      <c r="E29" s="5" t="s">
        <v>45</v>
      </c>
      <c r="F29" s="6"/>
      <c r="G29" s="7">
        <v>259</v>
      </c>
      <c r="H29" s="37">
        <v>91.505791505792004</v>
      </c>
      <c r="I29" s="14">
        <v>1.1583011583009999</v>
      </c>
      <c r="J29" s="14">
        <v>28.571428571428999</v>
      </c>
      <c r="K29" s="14">
        <v>14.671814671815</v>
      </c>
      <c r="L29" s="14">
        <v>2.7027027027030002</v>
      </c>
      <c r="M29" s="14">
        <v>1.1583011583009999</v>
      </c>
      <c r="N29" s="18">
        <v>0</v>
      </c>
      <c r="O29" s="14">
        <v>0.38610038610000003</v>
      </c>
      <c r="P29" s="14">
        <v>7.7220077220079997</v>
      </c>
      <c r="Q29" s="32">
        <v>0</v>
      </c>
    </row>
    <row r="30" spans="4:17" x14ac:dyDescent="0.2">
      <c r="D30" s="104"/>
      <c r="E30" s="5" t="s">
        <v>46</v>
      </c>
      <c r="F30" s="6"/>
      <c r="G30" s="7">
        <v>171</v>
      </c>
      <c r="H30" s="37">
        <v>94.736842105262994</v>
      </c>
      <c r="I30" s="14">
        <v>2.923976608187</v>
      </c>
      <c r="J30" s="14">
        <v>25.146198830408999</v>
      </c>
      <c r="K30" s="14">
        <v>16.959064327484999</v>
      </c>
      <c r="L30" s="14">
        <v>7.0175438596489998</v>
      </c>
      <c r="M30" s="14">
        <v>0.58479532163699999</v>
      </c>
      <c r="N30" s="18">
        <v>0</v>
      </c>
      <c r="O30" s="18">
        <v>0</v>
      </c>
      <c r="P30" s="14">
        <v>4.0935672514619998</v>
      </c>
      <c r="Q30" s="32">
        <v>0</v>
      </c>
    </row>
    <row r="31" spans="4:17" x14ac:dyDescent="0.2">
      <c r="D31" s="104"/>
      <c r="E31" s="5" t="s">
        <v>47</v>
      </c>
      <c r="F31" s="6"/>
      <c r="G31" s="7">
        <v>158</v>
      </c>
      <c r="H31" s="37">
        <v>89.873417721519004</v>
      </c>
      <c r="I31" s="14">
        <v>3.7974683544299999</v>
      </c>
      <c r="J31" s="14">
        <v>17.721518987342002</v>
      </c>
      <c r="K31" s="14">
        <v>15.189873417722</v>
      </c>
      <c r="L31" s="14">
        <v>6.9620253164559998</v>
      </c>
      <c r="M31" s="14">
        <v>0.63291139240500005</v>
      </c>
      <c r="N31" s="14">
        <v>0.63291139240500005</v>
      </c>
      <c r="O31" s="18">
        <v>0</v>
      </c>
      <c r="P31" s="14">
        <v>9.493670886076</v>
      </c>
      <c r="Q31" s="32">
        <v>0</v>
      </c>
    </row>
    <row r="32" spans="4:17" x14ac:dyDescent="0.2">
      <c r="D32" s="104"/>
      <c r="E32" s="5" t="s">
        <v>48</v>
      </c>
      <c r="F32" s="6"/>
      <c r="G32" s="7">
        <v>62</v>
      </c>
      <c r="H32" s="37">
        <v>88.709677419355003</v>
      </c>
      <c r="I32" s="14">
        <v>1.6129032258060001</v>
      </c>
      <c r="J32" s="14">
        <v>16.129032258064999</v>
      </c>
      <c r="K32" s="14">
        <v>3.2258064516129998</v>
      </c>
      <c r="L32" s="14">
        <v>3.2258064516129998</v>
      </c>
      <c r="M32" s="18">
        <v>0</v>
      </c>
      <c r="N32" s="18">
        <v>0</v>
      </c>
      <c r="O32" s="14">
        <v>1.6129032258060001</v>
      </c>
      <c r="P32" s="14">
        <v>8.0645161290320004</v>
      </c>
      <c r="Q32" s="32">
        <v>0</v>
      </c>
    </row>
    <row r="33" spans="4:17" x14ac:dyDescent="0.2">
      <c r="D33" s="104"/>
      <c r="E33" s="5" t="s">
        <v>49</v>
      </c>
      <c r="F33" s="6"/>
      <c r="G33" s="7">
        <v>13</v>
      </c>
      <c r="H33" s="37">
        <v>92.307692307691994</v>
      </c>
      <c r="I33" s="18">
        <v>0</v>
      </c>
      <c r="J33" s="14">
        <v>15.384615384615</v>
      </c>
      <c r="K33" s="18">
        <v>0</v>
      </c>
      <c r="L33" s="18">
        <v>0</v>
      </c>
      <c r="M33" s="18">
        <v>0</v>
      </c>
      <c r="N33" s="18">
        <v>0</v>
      </c>
      <c r="O33" s="18">
        <v>0</v>
      </c>
      <c r="P33" s="14">
        <v>7.6923076923079998</v>
      </c>
      <c r="Q33" s="32">
        <v>0</v>
      </c>
    </row>
    <row r="34" spans="4:17" x14ac:dyDescent="0.2">
      <c r="D34" s="103" t="s">
        <v>50</v>
      </c>
      <c r="E34" s="24" t="s">
        <v>35</v>
      </c>
      <c r="F34" s="22"/>
      <c r="G34" s="23">
        <v>174</v>
      </c>
      <c r="H34" s="49">
        <v>86.781609195401998</v>
      </c>
      <c r="I34" s="33">
        <v>0</v>
      </c>
      <c r="J34" s="33">
        <v>0</v>
      </c>
      <c r="K34" s="19">
        <v>2.2988505747130001</v>
      </c>
      <c r="L34" s="33">
        <v>0</v>
      </c>
      <c r="M34" s="33">
        <v>0</v>
      </c>
      <c r="N34" s="33">
        <v>0</v>
      </c>
      <c r="O34" s="19">
        <v>0.57471264367800001</v>
      </c>
      <c r="P34" s="19">
        <v>13.218390804598</v>
      </c>
      <c r="Q34" s="62">
        <v>0</v>
      </c>
    </row>
    <row r="35" spans="4:17" x14ac:dyDescent="0.2">
      <c r="D35" s="104"/>
      <c r="E35" s="5" t="s">
        <v>36</v>
      </c>
      <c r="F35" s="6"/>
      <c r="G35" s="7">
        <v>233</v>
      </c>
      <c r="H35" s="37">
        <v>93.562231759656996</v>
      </c>
      <c r="I35" s="18">
        <v>0</v>
      </c>
      <c r="J35" s="14">
        <v>4.2918454935619996</v>
      </c>
      <c r="K35" s="14">
        <v>6.0085836909869998</v>
      </c>
      <c r="L35" s="18">
        <v>0</v>
      </c>
      <c r="M35" s="18">
        <v>0</v>
      </c>
      <c r="N35" s="18">
        <v>0</v>
      </c>
      <c r="O35" s="14">
        <v>0.42918454935599998</v>
      </c>
      <c r="P35" s="14">
        <v>6.0085836909869998</v>
      </c>
      <c r="Q35" s="32">
        <v>0</v>
      </c>
    </row>
    <row r="36" spans="4:17" x14ac:dyDescent="0.2">
      <c r="D36" s="104"/>
      <c r="E36" s="5" t="s">
        <v>37</v>
      </c>
      <c r="F36" s="6"/>
      <c r="G36" s="7">
        <v>199</v>
      </c>
      <c r="H36" s="37">
        <v>92.964824120602998</v>
      </c>
      <c r="I36" s="14">
        <v>1.507537688442</v>
      </c>
      <c r="J36" s="14">
        <v>7.5376884422110004</v>
      </c>
      <c r="K36" s="14">
        <v>8.5427135678389998</v>
      </c>
      <c r="L36" s="18">
        <v>0</v>
      </c>
      <c r="M36" s="18">
        <v>0</v>
      </c>
      <c r="N36" s="18">
        <v>0</v>
      </c>
      <c r="O36" s="14">
        <v>1.507537688442</v>
      </c>
      <c r="P36" s="14">
        <v>6.5326633165830001</v>
      </c>
      <c r="Q36" s="32">
        <v>0</v>
      </c>
    </row>
    <row r="37" spans="4:17" x14ac:dyDescent="0.2">
      <c r="D37" s="104"/>
      <c r="E37" s="5" t="s">
        <v>38</v>
      </c>
      <c r="F37" s="6"/>
      <c r="G37" s="7">
        <v>319</v>
      </c>
      <c r="H37" s="37">
        <v>94.043887147334999</v>
      </c>
      <c r="I37" s="14">
        <v>0.94043887147299998</v>
      </c>
      <c r="J37" s="14">
        <v>7.2100313479620004</v>
      </c>
      <c r="K37" s="14">
        <v>7.8369905956109998</v>
      </c>
      <c r="L37" s="14">
        <v>0.62695924764900002</v>
      </c>
      <c r="M37" s="14">
        <v>0.31347962382400002</v>
      </c>
      <c r="N37" s="18">
        <v>0</v>
      </c>
      <c r="O37" s="14">
        <v>0.94043887147299998</v>
      </c>
      <c r="P37" s="14">
        <v>5.3291536050159998</v>
      </c>
      <c r="Q37" s="32">
        <v>0</v>
      </c>
    </row>
    <row r="38" spans="4:17" x14ac:dyDescent="0.2">
      <c r="D38" s="104"/>
      <c r="E38" s="5" t="s">
        <v>39</v>
      </c>
      <c r="F38" s="6"/>
      <c r="G38" s="7">
        <v>269</v>
      </c>
      <c r="H38" s="37">
        <v>92.193308550186003</v>
      </c>
      <c r="I38" s="14">
        <v>1.1152416356879999</v>
      </c>
      <c r="J38" s="14">
        <v>7.8066914498140001</v>
      </c>
      <c r="K38" s="14">
        <v>11.152416356877</v>
      </c>
      <c r="L38" s="14">
        <v>1.4869888475840001</v>
      </c>
      <c r="M38" s="18">
        <v>0</v>
      </c>
      <c r="N38" s="18">
        <v>0</v>
      </c>
      <c r="O38" s="14">
        <v>0.74349442379200004</v>
      </c>
      <c r="P38" s="14">
        <v>7.4349442379179997</v>
      </c>
      <c r="Q38" s="32">
        <v>0</v>
      </c>
    </row>
    <row r="39" spans="4:17" x14ac:dyDescent="0.2">
      <c r="D39" s="104"/>
      <c r="E39" s="5" t="s">
        <v>40</v>
      </c>
      <c r="F39" s="6"/>
      <c r="G39" s="7">
        <v>348</v>
      </c>
      <c r="H39" s="37">
        <v>95.689655172414007</v>
      </c>
      <c r="I39" s="14">
        <v>0.86206896551699996</v>
      </c>
      <c r="J39" s="14">
        <v>10.344827586207</v>
      </c>
      <c r="K39" s="14">
        <v>8.9080459770109996</v>
      </c>
      <c r="L39" s="14">
        <v>0.86206896551699996</v>
      </c>
      <c r="M39" s="18">
        <v>0</v>
      </c>
      <c r="N39" s="18">
        <v>0</v>
      </c>
      <c r="O39" s="14">
        <v>0.86206896551699996</v>
      </c>
      <c r="P39" s="14">
        <v>4.3103448275860003</v>
      </c>
      <c r="Q39" s="32">
        <v>0</v>
      </c>
    </row>
    <row r="40" spans="4:17" x14ac:dyDescent="0.2">
      <c r="D40" s="104"/>
      <c r="E40" s="5" t="s">
        <v>41</v>
      </c>
      <c r="F40" s="6"/>
      <c r="G40" s="7">
        <v>282</v>
      </c>
      <c r="H40" s="37">
        <v>92.198581560283998</v>
      </c>
      <c r="I40" s="14">
        <v>1.4184397163119999</v>
      </c>
      <c r="J40" s="14">
        <v>7.0921985815599999</v>
      </c>
      <c r="K40" s="14">
        <v>6.028368794326</v>
      </c>
      <c r="L40" s="14">
        <v>1.0638297872339999</v>
      </c>
      <c r="M40" s="18">
        <v>0</v>
      </c>
      <c r="N40" s="18">
        <v>0</v>
      </c>
      <c r="O40" s="14">
        <v>0.35460992907799999</v>
      </c>
      <c r="P40" s="14">
        <v>7.8014184397159996</v>
      </c>
      <c r="Q40" s="32">
        <v>0</v>
      </c>
    </row>
    <row r="41" spans="4:17" x14ac:dyDescent="0.2">
      <c r="D41" s="104"/>
      <c r="E41" s="5" t="s">
        <v>42</v>
      </c>
      <c r="F41" s="6"/>
      <c r="G41" s="7">
        <v>242</v>
      </c>
      <c r="H41" s="37">
        <v>94.214876033058005</v>
      </c>
      <c r="I41" s="14">
        <v>0.41322314049600001</v>
      </c>
      <c r="J41" s="14">
        <v>10.330578512397</v>
      </c>
      <c r="K41" s="14">
        <v>12.396694214876</v>
      </c>
      <c r="L41" s="14">
        <v>2.4793388429749998</v>
      </c>
      <c r="M41" s="18">
        <v>0</v>
      </c>
      <c r="N41" s="14">
        <v>0.41322314049600001</v>
      </c>
      <c r="O41" s="14">
        <v>0.82644628099200002</v>
      </c>
      <c r="P41" s="14">
        <v>5.7851239669419998</v>
      </c>
      <c r="Q41" s="32">
        <v>0</v>
      </c>
    </row>
    <row r="42" spans="4:17" x14ac:dyDescent="0.2">
      <c r="D42" s="104"/>
      <c r="E42" s="5" t="s">
        <v>43</v>
      </c>
      <c r="F42" s="6"/>
      <c r="G42" s="7">
        <v>263</v>
      </c>
      <c r="H42" s="37">
        <v>94.296577946767997</v>
      </c>
      <c r="I42" s="14">
        <v>1.1406844106459999</v>
      </c>
      <c r="J42" s="14">
        <v>13.307984790875</v>
      </c>
      <c r="K42" s="14">
        <v>11.406844106464</v>
      </c>
      <c r="L42" s="14">
        <v>4.5627376425859998</v>
      </c>
      <c r="M42" s="18">
        <v>0</v>
      </c>
      <c r="N42" s="18">
        <v>0</v>
      </c>
      <c r="O42" s="14">
        <v>0.38022813688200002</v>
      </c>
      <c r="P42" s="14">
        <v>5.3231939163500002</v>
      </c>
      <c r="Q42" s="32">
        <v>0</v>
      </c>
    </row>
    <row r="43" spans="4:17" x14ac:dyDescent="0.2">
      <c r="D43" s="104"/>
      <c r="E43" s="5" t="s">
        <v>44</v>
      </c>
      <c r="F43" s="6"/>
      <c r="G43" s="7">
        <v>364</v>
      </c>
      <c r="H43" s="37">
        <v>95.054945054944994</v>
      </c>
      <c r="I43" s="14">
        <v>0.82417582417599999</v>
      </c>
      <c r="J43" s="14">
        <v>10.714285714286</v>
      </c>
      <c r="K43" s="14">
        <v>10.714285714286</v>
      </c>
      <c r="L43" s="14">
        <v>3.8461538461539999</v>
      </c>
      <c r="M43" s="14">
        <v>0.27472527472500002</v>
      </c>
      <c r="N43" s="14">
        <v>0.27472527472500002</v>
      </c>
      <c r="O43" s="14">
        <v>1.3736263736259999</v>
      </c>
      <c r="P43" s="14">
        <v>4.6703296703300001</v>
      </c>
      <c r="Q43" s="32">
        <v>0</v>
      </c>
    </row>
    <row r="44" spans="4:17" x14ac:dyDescent="0.2">
      <c r="D44" s="104"/>
      <c r="E44" s="5" t="s">
        <v>45</v>
      </c>
      <c r="F44" s="6"/>
      <c r="G44" s="7">
        <v>324</v>
      </c>
      <c r="H44" s="37">
        <v>93.209876543210001</v>
      </c>
      <c r="I44" s="14">
        <v>1.543209876543</v>
      </c>
      <c r="J44" s="14">
        <v>11.41975308642</v>
      </c>
      <c r="K44" s="14">
        <v>11.728395061728</v>
      </c>
      <c r="L44" s="14">
        <v>5.2469135802469999</v>
      </c>
      <c r="M44" s="14">
        <v>0.30864197530900001</v>
      </c>
      <c r="N44" s="14">
        <v>0.30864197530900001</v>
      </c>
      <c r="O44" s="14">
        <v>0.30864197530900001</v>
      </c>
      <c r="P44" s="14">
        <v>6.4814814814809996</v>
      </c>
      <c r="Q44" s="32">
        <v>0</v>
      </c>
    </row>
    <row r="45" spans="4:17" x14ac:dyDescent="0.2">
      <c r="D45" s="104"/>
      <c r="E45" s="5" t="s">
        <v>46</v>
      </c>
      <c r="F45" s="6"/>
      <c r="G45" s="7">
        <v>192</v>
      </c>
      <c r="H45" s="37">
        <v>90.625</v>
      </c>
      <c r="I45" s="14">
        <v>0.52083333333299997</v>
      </c>
      <c r="J45" s="14">
        <v>4.166666666667</v>
      </c>
      <c r="K45" s="14">
        <v>7.8125</v>
      </c>
      <c r="L45" s="14">
        <v>2.604166666667</v>
      </c>
      <c r="M45" s="18">
        <v>0</v>
      </c>
      <c r="N45" s="18">
        <v>0</v>
      </c>
      <c r="O45" s="18">
        <v>0</v>
      </c>
      <c r="P45" s="14">
        <v>8.854166666667</v>
      </c>
      <c r="Q45" s="32">
        <v>0</v>
      </c>
    </row>
    <row r="46" spans="4:17" x14ac:dyDescent="0.2">
      <c r="D46" s="104"/>
      <c r="E46" s="5" t="s">
        <v>47</v>
      </c>
      <c r="F46" s="6"/>
      <c r="G46" s="7">
        <v>288</v>
      </c>
      <c r="H46" s="37">
        <v>89.583333333333002</v>
      </c>
      <c r="I46" s="14">
        <v>0.347222222222</v>
      </c>
      <c r="J46" s="14">
        <v>9.375</v>
      </c>
      <c r="K46" s="14">
        <v>5.5555555555560003</v>
      </c>
      <c r="L46" s="14">
        <v>2.083333333333</v>
      </c>
      <c r="M46" s="14">
        <v>0.347222222222</v>
      </c>
      <c r="N46" s="18">
        <v>0</v>
      </c>
      <c r="O46" s="14">
        <v>0.694444444444</v>
      </c>
      <c r="P46" s="14">
        <v>9.7222222222219994</v>
      </c>
      <c r="Q46" s="32">
        <v>0</v>
      </c>
    </row>
    <row r="47" spans="4:17" x14ac:dyDescent="0.2">
      <c r="D47" s="104"/>
      <c r="E47" s="5" t="s">
        <v>48</v>
      </c>
      <c r="F47" s="6"/>
      <c r="G47" s="7">
        <v>114</v>
      </c>
      <c r="H47" s="37">
        <v>89.473684210526002</v>
      </c>
      <c r="I47" s="14">
        <v>1.7543859649119999</v>
      </c>
      <c r="J47" s="14">
        <v>10.526315789473999</v>
      </c>
      <c r="K47" s="14">
        <v>6.1403508771929998</v>
      </c>
      <c r="L47" s="14">
        <v>2.6315789473679998</v>
      </c>
      <c r="M47" s="18">
        <v>0</v>
      </c>
      <c r="N47" s="18">
        <v>0</v>
      </c>
      <c r="O47" s="18">
        <v>0</v>
      </c>
      <c r="P47" s="14">
        <v>10.526315789473999</v>
      </c>
      <c r="Q47" s="32">
        <v>0</v>
      </c>
    </row>
    <row r="48" spans="4:17" x14ac:dyDescent="0.2">
      <c r="D48" s="105"/>
      <c r="E48" s="55" t="s">
        <v>49</v>
      </c>
      <c r="F48" s="58"/>
      <c r="G48" s="53">
        <v>30</v>
      </c>
      <c r="H48" s="74">
        <v>93.333333333333002</v>
      </c>
      <c r="I48" s="35">
        <v>0</v>
      </c>
      <c r="J48" s="38">
        <v>6.666666666667</v>
      </c>
      <c r="K48" s="38">
        <v>3.333333333333</v>
      </c>
      <c r="L48" s="35">
        <v>0</v>
      </c>
      <c r="M48" s="35">
        <v>0</v>
      </c>
      <c r="N48" s="35">
        <v>0</v>
      </c>
      <c r="O48" s="35">
        <v>0</v>
      </c>
      <c r="P48" s="38">
        <v>6.666666666667</v>
      </c>
      <c r="Q48" s="71">
        <v>0</v>
      </c>
    </row>
    <row r="50" spans="2:19" x14ac:dyDescent="0.2">
      <c r="B50" s="47" t="str">
        <f xml:space="preserve"> HYPERLINK("#'目次'!B8", "[2]")</f>
        <v>[2]</v>
      </c>
      <c r="C50" s="31" t="s">
        <v>56</v>
      </c>
    </row>
    <row r="51" spans="2:19" x14ac:dyDescent="0.2">
      <c r="C51" s="89" t="s">
        <v>57</v>
      </c>
    </row>
    <row r="53" spans="2:19" x14ac:dyDescent="0.2">
      <c r="C53" s="31" t="s">
        <v>13</v>
      </c>
    </row>
    <row r="54" spans="2:19" ht="36" x14ac:dyDescent="0.2">
      <c r="D54" s="99"/>
      <c r="E54" s="100"/>
      <c r="F54" s="100"/>
      <c r="G54" s="41" t="s">
        <v>14</v>
      </c>
      <c r="H54" s="42" t="s">
        <v>58</v>
      </c>
      <c r="I54" s="16" t="s">
        <v>59</v>
      </c>
      <c r="J54" s="16" t="s">
        <v>60</v>
      </c>
      <c r="K54" s="16" t="s">
        <v>61</v>
      </c>
      <c r="L54" s="16" t="s">
        <v>62</v>
      </c>
      <c r="M54" s="16" t="s">
        <v>63</v>
      </c>
      <c r="N54" s="16" t="s">
        <v>64</v>
      </c>
      <c r="O54" s="16" t="s">
        <v>65</v>
      </c>
      <c r="P54" s="16" t="s">
        <v>66</v>
      </c>
      <c r="Q54" s="16" t="s">
        <v>24</v>
      </c>
      <c r="R54" s="16" t="s">
        <v>67</v>
      </c>
      <c r="S54" s="46" t="s">
        <v>68</v>
      </c>
    </row>
    <row r="55" spans="2:19" x14ac:dyDescent="0.2">
      <c r="D55" s="101"/>
      <c r="E55" s="102"/>
      <c r="F55" s="102"/>
      <c r="G55" s="44"/>
      <c r="H55" s="82" t="s">
        <v>69</v>
      </c>
      <c r="I55" s="50" t="s">
        <v>70</v>
      </c>
      <c r="J55" s="50" t="s">
        <v>71</v>
      </c>
      <c r="K55" s="50" t="s">
        <v>72</v>
      </c>
      <c r="L55" s="50" t="s">
        <v>73</v>
      </c>
      <c r="M55" s="50" t="s">
        <v>74</v>
      </c>
      <c r="N55" s="50" t="s">
        <v>75</v>
      </c>
      <c r="O55" s="50" t="s">
        <v>76</v>
      </c>
      <c r="P55" s="50" t="s">
        <v>77</v>
      </c>
      <c r="Q55" s="17"/>
      <c r="R55" s="17"/>
      <c r="S55" s="43"/>
    </row>
    <row r="56" spans="2:19" x14ac:dyDescent="0.2">
      <c r="D56" s="52"/>
      <c r="E56" s="59" t="s">
        <v>14</v>
      </c>
      <c r="F56" s="54"/>
      <c r="G56" s="45">
        <v>6493</v>
      </c>
      <c r="H56" s="25">
        <v>7.4079778222700003</v>
      </c>
      <c r="I56" s="25">
        <v>11.458493762512999</v>
      </c>
      <c r="J56" s="25">
        <v>11.227475743108</v>
      </c>
      <c r="K56" s="25">
        <v>20.206376097336001</v>
      </c>
      <c r="L56" s="25">
        <v>13.660865547513</v>
      </c>
      <c r="M56" s="25">
        <v>14.93916525489</v>
      </c>
      <c r="N56" s="25">
        <v>10.90405051594</v>
      </c>
      <c r="O56" s="25">
        <v>2.24857538888</v>
      </c>
      <c r="P56" s="25">
        <v>1.062682889265</v>
      </c>
      <c r="Q56" s="25">
        <v>6.8843369782839998</v>
      </c>
      <c r="R56" s="25">
        <v>634.81640754217699</v>
      </c>
      <c r="S56" s="63">
        <v>992.88890706620305</v>
      </c>
    </row>
    <row r="57" spans="2:19" x14ac:dyDescent="0.2">
      <c r="D57" s="103" t="s">
        <v>25</v>
      </c>
      <c r="E57" s="24" t="s">
        <v>26</v>
      </c>
      <c r="F57" s="22"/>
      <c r="G57" s="23">
        <v>1606</v>
      </c>
      <c r="H57" s="49">
        <v>13.262764632628</v>
      </c>
      <c r="I57" s="19">
        <v>15.815691158157</v>
      </c>
      <c r="J57" s="19">
        <v>13.574097135741001</v>
      </c>
      <c r="K57" s="19">
        <v>19.427148194270998</v>
      </c>
      <c r="L57" s="19">
        <v>12.266500622664999</v>
      </c>
      <c r="M57" s="19">
        <v>12.515566625156</v>
      </c>
      <c r="N57" s="19">
        <v>5.7907845579080002</v>
      </c>
      <c r="O57" s="19">
        <v>1.183063511831</v>
      </c>
      <c r="P57" s="19">
        <v>0.37359900373600002</v>
      </c>
      <c r="Q57" s="19">
        <v>5.7907845579080002</v>
      </c>
      <c r="R57" s="19">
        <v>406.46728354263098</v>
      </c>
      <c r="S57" s="51">
        <v>727.40309513318903</v>
      </c>
    </row>
    <row r="58" spans="2:19" x14ac:dyDescent="0.2">
      <c r="D58" s="104"/>
      <c r="E58" s="5" t="s">
        <v>27</v>
      </c>
      <c r="F58" s="6"/>
      <c r="G58" s="7">
        <v>1245</v>
      </c>
      <c r="H58" s="37">
        <v>7.7911646586350001</v>
      </c>
      <c r="I58" s="14">
        <v>13.333333333333</v>
      </c>
      <c r="J58" s="14">
        <v>14.457831325300999</v>
      </c>
      <c r="K58" s="14">
        <v>20.401606425703001</v>
      </c>
      <c r="L58" s="14">
        <v>11.726907630522</v>
      </c>
      <c r="M58" s="14">
        <v>15.020080321285</v>
      </c>
      <c r="N58" s="14">
        <v>10.843373493975999</v>
      </c>
      <c r="O58" s="14">
        <v>1.847389558233</v>
      </c>
      <c r="P58" s="14">
        <v>0.240963855422</v>
      </c>
      <c r="Q58" s="14">
        <v>4.3373493975899997</v>
      </c>
      <c r="R58" s="14">
        <v>544.42905121746401</v>
      </c>
      <c r="S58" s="29">
        <v>821.03734315423196</v>
      </c>
    </row>
    <row r="59" spans="2:19" x14ac:dyDescent="0.2">
      <c r="D59" s="104"/>
      <c r="E59" s="5" t="s">
        <v>28</v>
      </c>
      <c r="F59" s="6"/>
      <c r="G59" s="7">
        <v>1001</v>
      </c>
      <c r="H59" s="37">
        <v>5.9940059940059998</v>
      </c>
      <c r="I59" s="14">
        <v>12.187812187812</v>
      </c>
      <c r="J59" s="14">
        <v>9.7902097902099996</v>
      </c>
      <c r="K59" s="14">
        <v>22.177822177822001</v>
      </c>
      <c r="L59" s="14">
        <v>14.685314685314999</v>
      </c>
      <c r="M59" s="14">
        <v>14.385614385614</v>
      </c>
      <c r="N59" s="14">
        <v>14.585414585415</v>
      </c>
      <c r="O59" s="14">
        <v>2.0979020979020002</v>
      </c>
      <c r="P59" s="14">
        <v>0.69930069930100003</v>
      </c>
      <c r="Q59" s="14">
        <v>3.396603396603</v>
      </c>
      <c r="R59" s="14">
        <v>662.36814891416805</v>
      </c>
      <c r="S59" s="29">
        <v>944.04415469699597</v>
      </c>
    </row>
    <row r="60" spans="2:19" x14ac:dyDescent="0.2">
      <c r="D60" s="104"/>
      <c r="E60" s="5" t="s">
        <v>29</v>
      </c>
      <c r="F60" s="6"/>
      <c r="G60" s="7">
        <v>689</v>
      </c>
      <c r="H60" s="37">
        <v>5.5152394775040001</v>
      </c>
      <c r="I60" s="14">
        <v>10.595065312046</v>
      </c>
      <c r="J60" s="14">
        <v>11.611030478955</v>
      </c>
      <c r="K60" s="14">
        <v>23.802612481857999</v>
      </c>
      <c r="L60" s="14">
        <v>17.561683599418998</v>
      </c>
      <c r="M60" s="14">
        <v>13.933236574745999</v>
      </c>
      <c r="N60" s="14">
        <v>10.740203193033</v>
      </c>
      <c r="O60" s="14">
        <v>3.1930333817130001</v>
      </c>
      <c r="P60" s="14">
        <v>1.1611030478960001</v>
      </c>
      <c r="Q60" s="14">
        <v>1.88679245283</v>
      </c>
      <c r="R60" s="14">
        <v>659.14201183431999</v>
      </c>
      <c r="S60" s="29">
        <v>1033.99048354872</v>
      </c>
    </row>
    <row r="61" spans="2:19" x14ac:dyDescent="0.2">
      <c r="D61" s="104"/>
      <c r="E61" s="5" t="s">
        <v>30</v>
      </c>
      <c r="F61" s="6"/>
      <c r="G61" s="7">
        <v>578</v>
      </c>
      <c r="H61" s="37">
        <v>3.6332179930800002</v>
      </c>
      <c r="I61" s="14">
        <v>9.3425605536329996</v>
      </c>
      <c r="J61" s="14">
        <v>9.5155709342560009</v>
      </c>
      <c r="K61" s="14">
        <v>24.913494809688999</v>
      </c>
      <c r="L61" s="14">
        <v>17.301038062284</v>
      </c>
      <c r="M61" s="14">
        <v>17.820069204151999</v>
      </c>
      <c r="N61" s="14">
        <v>11.245674740484001</v>
      </c>
      <c r="O61" s="14">
        <v>2.0761245674739999</v>
      </c>
      <c r="P61" s="14">
        <v>1.3840830449829999</v>
      </c>
      <c r="Q61" s="14">
        <v>2.7681660899649998</v>
      </c>
      <c r="R61" s="14">
        <v>672.41992882562295</v>
      </c>
      <c r="S61" s="29">
        <v>1003.50675958976</v>
      </c>
    </row>
    <row r="62" spans="2:19" x14ac:dyDescent="0.2">
      <c r="D62" s="104"/>
      <c r="E62" s="5" t="s">
        <v>31</v>
      </c>
      <c r="F62" s="6"/>
      <c r="G62" s="7">
        <v>532</v>
      </c>
      <c r="H62" s="37">
        <v>3.1954887218049999</v>
      </c>
      <c r="I62" s="14">
        <v>6.9548872180450001</v>
      </c>
      <c r="J62" s="14">
        <v>7.8947368421049999</v>
      </c>
      <c r="K62" s="14">
        <v>21.428571428571001</v>
      </c>
      <c r="L62" s="14">
        <v>15.977443609023</v>
      </c>
      <c r="M62" s="14">
        <v>20.112781954887001</v>
      </c>
      <c r="N62" s="14">
        <v>16.917293233083001</v>
      </c>
      <c r="O62" s="14">
        <v>2.6315789473679998</v>
      </c>
      <c r="P62" s="14">
        <v>2.0676691729319998</v>
      </c>
      <c r="Q62" s="14">
        <v>2.8195488721799999</v>
      </c>
      <c r="R62" s="14">
        <v>857.63056092843306</v>
      </c>
      <c r="S62" s="29">
        <v>1145.4631494571499</v>
      </c>
    </row>
    <row r="63" spans="2:19" x14ac:dyDescent="0.2">
      <c r="D63" s="104"/>
      <c r="E63" s="5" t="s">
        <v>32</v>
      </c>
      <c r="F63" s="6"/>
      <c r="G63" s="7">
        <v>277</v>
      </c>
      <c r="H63" s="37">
        <v>1.4440433212999999</v>
      </c>
      <c r="I63" s="14">
        <v>2.527075812274</v>
      </c>
      <c r="J63" s="14">
        <v>5.4151624548740003</v>
      </c>
      <c r="K63" s="14">
        <v>11.552346570397001</v>
      </c>
      <c r="L63" s="14">
        <v>16.967509025270999</v>
      </c>
      <c r="M63" s="14">
        <v>28.880866425992998</v>
      </c>
      <c r="N63" s="14">
        <v>20.938628158844999</v>
      </c>
      <c r="O63" s="14">
        <v>7.220216606498</v>
      </c>
      <c r="P63" s="14">
        <v>3.610108303249</v>
      </c>
      <c r="Q63" s="14">
        <v>1.4440433212999999</v>
      </c>
      <c r="R63" s="14">
        <v>1254.78021978022</v>
      </c>
      <c r="S63" s="29">
        <v>1401.28085940498</v>
      </c>
    </row>
    <row r="64" spans="2:19" x14ac:dyDescent="0.2">
      <c r="D64" s="104"/>
      <c r="E64" s="5" t="s">
        <v>33</v>
      </c>
      <c r="F64" s="6"/>
      <c r="G64" s="7">
        <v>103</v>
      </c>
      <c r="H64" s="37">
        <v>1.9417475728160001</v>
      </c>
      <c r="I64" s="14">
        <v>0.97087378640800004</v>
      </c>
      <c r="J64" s="14">
        <v>2.9126213592229999</v>
      </c>
      <c r="K64" s="14">
        <v>3.8834951456310001</v>
      </c>
      <c r="L64" s="14">
        <v>5.8252427184469999</v>
      </c>
      <c r="M64" s="14">
        <v>25.242718446602002</v>
      </c>
      <c r="N64" s="14">
        <v>30.097087378641</v>
      </c>
      <c r="O64" s="14">
        <v>10.679611650485</v>
      </c>
      <c r="P64" s="14">
        <v>15.533980582524</v>
      </c>
      <c r="Q64" s="14">
        <v>2.9126213592229999</v>
      </c>
      <c r="R64" s="14">
        <v>2249.65</v>
      </c>
      <c r="S64" s="29">
        <v>1963.8490592456401</v>
      </c>
    </row>
    <row r="65" spans="4:19" x14ac:dyDescent="0.2">
      <c r="D65" s="103" t="s">
        <v>34</v>
      </c>
      <c r="E65" s="24" t="s">
        <v>35</v>
      </c>
      <c r="F65" s="22"/>
      <c r="G65" s="23">
        <v>173</v>
      </c>
      <c r="H65" s="49">
        <v>25.433526011561</v>
      </c>
      <c r="I65" s="19">
        <v>36.994219653179002</v>
      </c>
      <c r="J65" s="19">
        <v>17.341040462428001</v>
      </c>
      <c r="K65" s="19">
        <v>17.341040462428001</v>
      </c>
      <c r="L65" s="19">
        <v>1.734104046243</v>
      </c>
      <c r="M65" s="33">
        <v>0</v>
      </c>
      <c r="N65" s="33">
        <v>0</v>
      </c>
      <c r="O65" s="33">
        <v>0</v>
      </c>
      <c r="P65" s="33">
        <v>0</v>
      </c>
      <c r="Q65" s="19">
        <v>1.1560693641619999</v>
      </c>
      <c r="R65" s="19">
        <v>67.777777777777999</v>
      </c>
      <c r="S65" s="51">
        <v>80.999081489109003</v>
      </c>
    </row>
    <row r="66" spans="4:19" x14ac:dyDescent="0.2">
      <c r="D66" s="104"/>
      <c r="E66" s="5" t="s">
        <v>36</v>
      </c>
      <c r="F66" s="6"/>
      <c r="G66" s="7">
        <v>194</v>
      </c>
      <c r="H66" s="37">
        <v>11.855670103093001</v>
      </c>
      <c r="I66" s="14">
        <v>25.773195876289002</v>
      </c>
      <c r="J66" s="14">
        <v>18.041237113402001</v>
      </c>
      <c r="K66" s="14">
        <v>25.773195876289002</v>
      </c>
      <c r="L66" s="14">
        <v>9.278350515464</v>
      </c>
      <c r="M66" s="14">
        <v>4.1237113402060004</v>
      </c>
      <c r="N66" s="14">
        <v>0.51546391752599996</v>
      </c>
      <c r="O66" s="18">
        <v>0</v>
      </c>
      <c r="P66" s="18">
        <v>0</v>
      </c>
      <c r="Q66" s="14">
        <v>4.639175257732</v>
      </c>
      <c r="R66" s="14">
        <v>159.13513513513499</v>
      </c>
      <c r="S66" s="29">
        <v>219.79734673190899</v>
      </c>
    </row>
    <row r="67" spans="4:19" x14ac:dyDescent="0.2">
      <c r="D67" s="104"/>
      <c r="E67" s="5" t="s">
        <v>37</v>
      </c>
      <c r="F67" s="6"/>
      <c r="G67" s="7">
        <v>194</v>
      </c>
      <c r="H67" s="37">
        <v>7.7319587628870003</v>
      </c>
      <c r="I67" s="14">
        <v>7.7319587628870003</v>
      </c>
      <c r="J67" s="14">
        <v>18.556701030928</v>
      </c>
      <c r="K67" s="14">
        <v>32.989690721648998</v>
      </c>
      <c r="L67" s="14">
        <v>10.309278350514999</v>
      </c>
      <c r="M67" s="14">
        <v>10.824742268041</v>
      </c>
      <c r="N67" s="14">
        <v>4.639175257732</v>
      </c>
      <c r="O67" s="18">
        <v>0</v>
      </c>
      <c r="P67" s="14">
        <v>0.51546391752599996</v>
      </c>
      <c r="Q67" s="14">
        <v>6.7010309278350002</v>
      </c>
      <c r="R67" s="14">
        <v>352.34806629834299</v>
      </c>
      <c r="S67" s="29">
        <v>609.85405858492402</v>
      </c>
    </row>
    <row r="68" spans="4:19" x14ac:dyDescent="0.2">
      <c r="D68" s="104"/>
      <c r="E68" s="5" t="s">
        <v>38</v>
      </c>
      <c r="F68" s="6"/>
      <c r="G68" s="7">
        <v>288</v>
      </c>
      <c r="H68" s="37">
        <v>3.4722222222219998</v>
      </c>
      <c r="I68" s="14">
        <v>14.583333333333</v>
      </c>
      <c r="J68" s="14">
        <v>12.5</v>
      </c>
      <c r="K68" s="14">
        <v>21.875</v>
      </c>
      <c r="L68" s="14">
        <v>18.75</v>
      </c>
      <c r="M68" s="14">
        <v>14.583333333333</v>
      </c>
      <c r="N68" s="14">
        <v>8.333333333333</v>
      </c>
      <c r="O68" s="14">
        <v>1.7361111111109999</v>
      </c>
      <c r="P68" s="18">
        <v>0</v>
      </c>
      <c r="Q68" s="14">
        <v>4.166666666667</v>
      </c>
      <c r="R68" s="14">
        <v>498.94927536231899</v>
      </c>
      <c r="S68" s="29">
        <v>718.07725677838698</v>
      </c>
    </row>
    <row r="69" spans="4:19" x14ac:dyDescent="0.2">
      <c r="D69" s="104"/>
      <c r="E69" s="5" t="s">
        <v>39</v>
      </c>
      <c r="F69" s="6"/>
      <c r="G69" s="7">
        <v>287</v>
      </c>
      <c r="H69" s="37">
        <v>5.923344947735</v>
      </c>
      <c r="I69" s="14">
        <v>8.0139372822299997</v>
      </c>
      <c r="J69" s="14">
        <v>7.6655052264809997</v>
      </c>
      <c r="K69" s="14">
        <v>24.390243902439</v>
      </c>
      <c r="L69" s="14">
        <v>19.512195121950999</v>
      </c>
      <c r="M69" s="14">
        <v>17.073170731706998</v>
      </c>
      <c r="N69" s="14">
        <v>9.4076655052259994</v>
      </c>
      <c r="O69" s="14">
        <v>1.3937282229970001</v>
      </c>
      <c r="P69" s="14">
        <v>1.045296167247</v>
      </c>
      <c r="Q69" s="14">
        <v>5.574912891986</v>
      </c>
      <c r="R69" s="14">
        <v>603.59778597785998</v>
      </c>
      <c r="S69" s="29">
        <v>902.50546534447506</v>
      </c>
    </row>
    <row r="70" spans="4:19" x14ac:dyDescent="0.2">
      <c r="D70" s="104"/>
      <c r="E70" s="5" t="s">
        <v>40</v>
      </c>
      <c r="F70" s="6"/>
      <c r="G70" s="7">
        <v>300</v>
      </c>
      <c r="H70" s="37">
        <v>7.333333333333</v>
      </c>
      <c r="I70" s="14">
        <v>8.666666666667</v>
      </c>
      <c r="J70" s="14">
        <v>14</v>
      </c>
      <c r="K70" s="14">
        <v>20.333333333333002</v>
      </c>
      <c r="L70" s="14">
        <v>16.333333333333002</v>
      </c>
      <c r="M70" s="14">
        <v>17.333333333333002</v>
      </c>
      <c r="N70" s="14">
        <v>10</v>
      </c>
      <c r="O70" s="14">
        <v>1.666666666667</v>
      </c>
      <c r="P70" s="14">
        <v>0.33333333333300003</v>
      </c>
      <c r="Q70" s="14">
        <v>4</v>
      </c>
      <c r="R70" s="14">
        <v>558.47222222222194</v>
      </c>
      <c r="S70" s="29">
        <v>803.56308907097298</v>
      </c>
    </row>
    <row r="71" spans="4:19" x14ac:dyDescent="0.2">
      <c r="D71" s="104"/>
      <c r="E71" s="5" t="s">
        <v>41</v>
      </c>
      <c r="F71" s="6"/>
      <c r="G71" s="7">
        <v>246</v>
      </c>
      <c r="H71" s="37">
        <v>9.3495934959350002</v>
      </c>
      <c r="I71" s="14">
        <v>13.821138211381999</v>
      </c>
      <c r="J71" s="14">
        <v>8.130081300813</v>
      </c>
      <c r="K71" s="14">
        <v>21.951219512194999</v>
      </c>
      <c r="L71" s="14">
        <v>13.821138211381999</v>
      </c>
      <c r="M71" s="14">
        <v>17.073170731706998</v>
      </c>
      <c r="N71" s="14">
        <v>9.3495934959350002</v>
      </c>
      <c r="O71" s="14">
        <v>0.40650406504100001</v>
      </c>
      <c r="P71" s="14">
        <v>1.219512195122</v>
      </c>
      <c r="Q71" s="14">
        <v>4.8780487804880002</v>
      </c>
      <c r="R71" s="14">
        <v>540.74786324786305</v>
      </c>
      <c r="S71" s="29">
        <v>874.484326981599</v>
      </c>
    </row>
    <row r="72" spans="4:19" x14ac:dyDescent="0.2">
      <c r="D72" s="104"/>
      <c r="E72" s="5" t="s">
        <v>42</v>
      </c>
      <c r="F72" s="6"/>
      <c r="G72" s="7">
        <v>244</v>
      </c>
      <c r="H72" s="37">
        <v>8.6065573770490005</v>
      </c>
      <c r="I72" s="14">
        <v>5.7377049180329998</v>
      </c>
      <c r="J72" s="14">
        <v>10.245901639344</v>
      </c>
      <c r="K72" s="14">
        <v>17.213114754098001</v>
      </c>
      <c r="L72" s="14">
        <v>11.065573770492</v>
      </c>
      <c r="M72" s="14">
        <v>20.491803278689002</v>
      </c>
      <c r="N72" s="14">
        <v>14.754098360656</v>
      </c>
      <c r="O72" s="14">
        <v>4.5081967213110001</v>
      </c>
      <c r="P72" s="14">
        <v>2.0491803278690002</v>
      </c>
      <c r="Q72" s="14">
        <v>5.3278688524589999</v>
      </c>
      <c r="R72" s="14">
        <v>887.87878787878799</v>
      </c>
      <c r="S72" s="29">
        <v>1234.73328281047</v>
      </c>
    </row>
    <row r="73" spans="4:19" x14ac:dyDescent="0.2">
      <c r="D73" s="104"/>
      <c r="E73" s="5" t="s">
        <v>43</v>
      </c>
      <c r="F73" s="6"/>
      <c r="G73" s="7">
        <v>247</v>
      </c>
      <c r="H73" s="37">
        <v>4.0485829959509996</v>
      </c>
      <c r="I73" s="14">
        <v>5.2631578947369997</v>
      </c>
      <c r="J73" s="14">
        <v>5.668016194332</v>
      </c>
      <c r="K73" s="14">
        <v>14.574898785425001</v>
      </c>
      <c r="L73" s="14">
        <v>12.955465587045</v>
      </c>
      <c r="M73" s="14">
        <v>19.028340080972001</v>
      </c>
      <c r="N73" s="14">
        <v>23.076923076922998</v>
      </c>
      <c r="O73" s="14">
        <v>7.2874493927130004</v>
      </c>
      <c r="P73" s="14">
        <v>2.4291497975710001</v>
      </c>
      <c r="Q73" s="14">
        <v>5.668016194332</v>
      </c>
      <c r="R73" s="14">
        <v>1196.30901287554</v>
      </c>
      <c r="S73" s="29">
        <v>1361.06028120006</v>
      </c>
    </row>
    <row r="74" spans="4:19" x14ac:dyDescent="0.2">
      <c r="D74" s="104"/>
      <c r="E74" s="5" t="s">
        <v>44</v>
      </c>
      <c r="F74" s="6"/>
      <c r="G74" s="7">
        <v>313</v>
      </c>
      <c r="H74" s="37">
        <v>4.153354632588</v>
      </c>
      <c r="I74" s="14">
        <v>5.1118210862620002</v>
      </c>
      <c r="J74" s="14">
        <v>6.7092651757189996</v>
      </c>
      <c r="K74" s="14">
        <v>15.335463258786</v>
      </c>
      <c r="L74" s="14">
        <v>9.9041533546329994</v>
      </c>
      <c r="M74" s="14">
        <v>17.891373801916998</v>
      </c>
      <c r="N74" s="14">
        <v>23.961661341852999</v>
      </c>
      <c r="O74" s="14">
        <v>5.7507987220450003</v>
      </c>
      <c r="P74" s="14">
        <v>4.153354632588</v>
      </c>
      <c r="Q74" s="14">
        <v>7.0287539936099996</v>
      </c>
      <c r="R74" s="14">
        <v>1258.14432989691</v>
      </c>
      <c r="S74" s="29">
        <v>1475.9015509523599</v>
      </c>
    </row>
    <row r="75" spans="4:19" x14ac:dyDescent="0.2">
      <c r="D75" s="104"/>
      <c r="E75" s="5" t="s">
        <v>45</v>
      </c>
      <c r="F75" s="6"/>
      <c r="G75" s="7">
        <v>239</v>
      </c>
      <c r="H75" s="37">
        <v>1.673640167364</v>
      </c>
      <c r="I75" s="14">
        <v>7.1129707112969998</v>
      </c>
      <c r="J75" s="14">
        <v>6.694560669456</v>
      </c>
      <c r="K75" s="14">
        <v>13.389121338912</v>
      </c>
      <c r="L75" s="14">
        <v>13.807531380753</v>
      </c>
      <c r="M75" s="14">
        <v>18.410041841003999</v>
      </c>
      <c r="N75" s="14">
        <v>22.594142259413999</v>
      </c>
      <c r="O75" s="14">
        <v>5.8577405857739997</v>
      </c>
      <c r="P75" s="14">
        <v>2.092050209205</v>
      </c>
      <c r="Q75" s="14">
        <v>8.3682008368199998</v>
      </c>
      <c r="R75" s="14">
        <v>1133.92694063927</v>
      </c>
      <c r="S75" s="29">
        <v>1299.5034577373999</v>
      </c>
    </row>
    <row r="76" spans="4:19" x14ac:dyDescent="0.2">
      <c r="D76" s="104"/>
      <c r="E76" s="5" t="s">
        <v>46</v>
      </c>
      <c r="F76" s="6"/>
      <c r="G76" s="7">
        <v>164</v>
      </c>
      <c r="H76" s="37">
        <v>2.4390243902440001</v>
      </c>
      <c r="I76" s="14">
        <v>2.4390243902440001</v>
      </c>
      <c r="J76" s="14">
        <v>7.9268292682929999</v>
      </c>
      <c r="K76" s="14">
        <v>14.634146341463</v>
      </c>
      <c r="L76" s="14">
        <v>15.243902439024</v>
      </c>
      <c r="M76" s="14">
        <v>15.243902439024</v>
      </c>
      <c r="N76" s="14">
        <v>20.731707317072999</v>
      </c>
      <c r="O76" s="14">
        <v>6.7073170731709997</v>
      </c>
      <c r="P76" s="14">
        <v>2.4390243902440001</v>
      </c>
      <c r="Q76" s="14">
        <v>12.195121951220001</v>
      </c>
      <c r="R76" s="14">
        <v>1185.1736111111099</v>
      </c>
      <c r="S76" s="29">
        <v>1376.4680815701499</v>
      </c>
    </row>
    <row r="77" spans="4:19" x14ac:dyDescent="0.2">
      <c r="D77" s="104"/>
      <c r="E77" s="5" t="s">
        <v>47</v>
      </c>
      <c r="F77" s="6"/>
      <c r="G77" s="7">
        <v>143</v>
      </c>
      <c r="H77" s="37">
        <v>4.1958041958040004</v>
      </c>
      <c r="I77" s="14">
        <v>4.1958041958040004</v>
      </c>
      <c r="J77" s="14">
        <v>6.9930069930069996</v>
      </c>
      <c r="K77" s="14">
        <v>11.888111888112</v>
      </c>
      <c r="L77" s="14">
        <v>16.083916083916002</v>
      </c>
      <c r="M77" s="14">
        <v>19.580419580419999</v>
      </c>
      <c r="N77" s="14">
        <v>18.181818181817999</v>
      </c>
      <c r="O77" s="14">
        <v>3.4965034965030002</v>
      </c>
      <c r="P77" s="14">
        <v>4.8951048951049998</v>
      </c>
      <c r="Q77" s="14">
        <v>10.48951048951</v>
      </c>
      <c r="R77" s="14">
        <v>1160.625</v>
      </c>
      <c r="S77" s="29">
        <v>1488.88945085758</v>
      </c>
    </row>
    <row r="78" spans="4:19" x14ac:dyDescent="0.2">
      <c r="D78" s="104"/>
      <c r="E78" s="5" t="s">
        <v>48</v>
      </c>
      <c r="F78" s="6"/>
      <c r="G78" s="7">
        <v>57</v>
      </c>
      <c r="H78" s="37">
        <v>7.0175438596489998</v>
      </c>
      <c r="I78" s="14">
        <v>1.7543859649119999</v>
      </c>
      <c r="J78" s="14">
        <v>10.526315789473999</v>
      </c>
      <c r="K78" s="14">
        <v>21.052631578947</v>
      </c>
      <c r="L78" s="14">
        <v>15.789473684211</v>
      </c>
      <c r="M78" s="14">
        <v>19.298245614035</v>
      </c>
      <c r="N78" s="14">
        <v>14.035087719298</v>
      </c>
      <c r="O78" s="14">
        <v>3.508771929825</v>
      </c>
      <c r="P78" s="14">
        <v>1.7543859649119999</v>
      </c>
      <c r="Q78" s="14">
        <v>5.2631578947369997</v>
      </c>
      <c r="R78" s="14">
        <v>828.70370370370404</v>
      </c>
      <c r="S78" s="29">
        <v>1147.1200594214299</v>
      </c>
    </row>
    <row r="79" spans="4:19" x14ac:dyDescent="0.2">
      <c r="D79" s="104"/>
      <c r="E79" s="5" t="s">
        <v>49</v>
      </c>
      <c r="F79" s="6"/>
      <c r="G79" s="7">
        <v>12</v>
      </c>
      <c r="H79" s="60">
        <v>0</v>
      </c>
      <c r="I79" s="14">
        <v>16.666666666666998</v>
      </c>
      <c r="J79" s="14">
        <v>16.666666666666998</v>
      </c>
      <c r="K79" s="14">
        <v>16.666666666666998</v>
      </c>
      <c r="L79" s="14">
        <v>8.333333333333</v>
      </c>
      <c r="M79" s="14">
        <v>16.666666666666998</v>
      </c>
      <c r="N79" s="18">
        <v>0</v>
      </c>
      <c r="O79" s="14">
        <v>16.666666666666998</v>
      </c>
      <c r="P79" s="18">
        <v>0</v>
      </c>
      <c r="Q79" s="14">
        <v>8.333333333333</v>
      </c>
      <c r="R79" s="14">
        <v>955.45454545454504</v>
      </c>
      <c r="S79" s="29">
        <v>1456.52833593735</v>
      </c>
    </row>
    <row r="80" spans="4:19" x14ac:dyDescent="0.2">
      <c r="D80" s="103" t="s">
        <v>50</v>
      </c>
      <c r="E80" s="24" t="s">
        <v>35</v>
      </c>
      <c r="F80" s="22"/>
      <c r="G80" s="23">
        <v>151</v>
      </c>
      <c r="H80" s="49">
        <v>27.152317880795</v>
      </c>
      <c r="I80" s="19">
        <v>37.086092715231999</v>
      </c>
      <c r="J80" s="19">
        <v>16.556291390727999</v>
      </c>
      <c r="K80" s="19">
        <v>13.907284768212</v>
      </c>
      <c r="L80" s="19">
        <v>2.6490066225170001</v>
      </c>
      <c r="M80" s="33">
        <v>0</v>
      </c>
      <c r="N80" s="33">
        <v>0</v>
      </c>
      <c r="O80" s="33">
        <v>0</v>
      </c>
      <c r="P80" s="33">
        <v>0</v>
      </c>
      <c r="Q80" s="19">
        <v>2.6490066225170001</v>
      </c>
      <c r="R80" s="19">
        <v>65.034013605441999</v>
      </c>
      <c r="S80" s="51">
        <v>84.528497385706999</v>
      </c>
    </row>
    <row r="81" spans="2:19" x14ac:dyDescent="0.2">
      <c r="D81" s="104"/>
      <c r="E81" s="5" t="s">
        <v>36</v>
      </c>
      <c r="F81" s="6"/>
      <c r="G81" s="7">
        <v>219</v>
      </c>
      <c r="H81" s="37">
        <v>10.958904109589</v>
      </c>
      <c r="I81" s="14">
        <v>16.438356164384</v>
      </c>
      <c r="J81" s="14">
        <v>20.547945205478999</v>
      </c>
      <c r="K81" s="14">
        <v>28.310502283104999</v>
      </c>
      <c r="L81" s="14">
        <v>14.611872146119</v>
      </c>
      <c r="M81" s="14">
        <v>5.0228310502279996</v>
      </c>
      <c r="N81" s="14">
        <v>0.45662100456600002</v>
      </c>
      <c r="O81" s="18">
        <v>0</v>
      </c>
      <c r="P81" s="18">
        <v>0</v>
      </c>
      <c r="Q81" s="14">
        <v>3.6529680365299999</v>
      </c>
      <c r="R81" s="14">
        <v>189.69194312796199</v>
      </c>
      <c r="S81" s="29">
        <v>222.87655155638299</v>
      </c>
    </row>
    <row r="82" spans="2:19" x14ac:dyDescent="0.2">
      <c r="D82" s="104"/>
      <c r="E82" s="5" t="s">
        <v>37</v>
      </c>
      <c r="F82" s="6"/>
      <c r="G82" s="7">
        <v>186</v>
      </c>
      <c r="H82" s="37">
        <v>13.440860215054</v>
      </c>
      <c r="I82" s="14">
        <v>14.516129032258</v>
      </c>
      <c r="J82" s="14">
        <v>17.741935483871</v>
      </c>
      <c r="K82" s="14">
        <v>19.892473118280002</v>
      </c>
      <c r="L82" s="14">
        <v>16.666666666666998</v>
      </c>
      <c r="M82" s="14">
        <v>6.4516129032259997</v>
      </c>
      <c r="N82" s="14">
        <v>3.7634408602149998</v>
      </c>
      <c r="O82" s="18">
        <v>0</v>
      </c>
      <c r="P82" s="18">
        <v>0</v>
      </c>
      <c r="Q82" s="14">
        <v>7.5268817204299996</v>
      </c>
      <c r="R82" s="14">
        <v>268.66279069767398</v>
      </c>
      <c r="S82" s="29">
        <v>410.51330914790202</v>
      </c>
    </row>
    <row r="83" spans="2:19" x14ac:dyDescent="0.2">
      <c r="D83" s="104"/>
      <c r="E83" s="5" t="s">
        <v>38</v>
      </c>
      <c r="F83" s="6"/>
      <c r="G83" s="7">
        <v>302</v>
      </c>
      <c r="H83" s="37">
        <v>8.6092715231790002</v>
      </c>
      <c r="I83" s="14">
        <v>16.887417218543</v>
      </c>
      <c r="J83" s="14">
        <v>13.245033112583</v>
      </c>
      <c r="K83" s="14">
        <v>25.496688741722</v>
      </c>
      <c r="L83" s="14">
        <v>14.900662251656</v>
      </c>
      <c r="M83" s="14">
        <v>13.576158940397001</v>
      </c>
      <c r="N83" s="14">
        <v>4.3046357615890001</v>
      </c>
      <c r="O83" s="18">
        <v>0</v>
      </c>
      <c r="P83" s="18">
        <v>0</v>
      </c>
      <c r="Q83" s="14">
        <v>2.9801324503309998</v>
      </c>
      <c r="R83" s="14">
        <v>323.58361774743997</v>
      </c>
      <c r="S83" s="29">
        <v>433.003193051013</v>
      </c>
    </row>
    <row r="84" spans="2:19" x14ac:dyDescent="0.2">
      <c r="D84" s="104"/>
      <c r="E84" s="5" t="s">
        <v>39</v>
      </c>
      <c r="F84" s="6"/>
      <c r="G84" s="7">
        <v>249</v>
      </c>
      <c r="H84" s="37">
        <v>6.8273092369480004</v>
      </c>
      <c r="I84" s="14">
        <v>14.457831325300999</v>
      </c>
      <c r="J84" s="14">
        <v>12.048192771084</v>
      </c>
      <c r="K84" s="14">
        <v>27.309236947791</v>
      </c>
      <c r="L84" s="14">
        <v>13.253012048193</v>
      </c>
      <c r="M84" s="14">
        <v>14.457831325300999</v>
      </c>
      <c r="N84" s="14">
        <v>4.819277108434</v>
      </c>
      <c r="O84" s="18">
        <v>0</v>
      </c>
      <c r="P84" s="14">
        <v>0.80321285140599996</v>
      </c>
      <c r="Q84" s="14">
        <v>6.0240963855420002</v>
      </c>
      <c r="R84" s="14">
        <v>398.35470085470098</v>
      </c>
      <c r="S84" s="29">
        <v>689.72601261508305</v>
      </c>
    </row>
    <row r="85" spans="2:19" x14ac:dyDescent="0.2">
      <c r="D85" s="104"/>
      <c r="E85" s="5" t="s">
        <v>40</v>
      </c>
      <c r="F85" s="6"/>
      <c r="G85" s="7">
        <v>333</v>
      </c>
      <c r="H85" s="37">
        <v>7.5075075075080004</v>
      </c>
      <c r="I85" s="14">
        <v>13.513513513514001</v>
      </c>
      <c r="J85" s="14">
        <v>13.213213213213001</v>
      </c>
      <c r="K85" s="14">
        <v>24.024024024024001</v>
      </c>
      <c r="L85" s="14">
        <v>14.714714714715001</v>
      </c>
      <c r="M85" s="14">
        <v>12.612612612613001</v>
      </c>
      <c r="N85" s="14">
        <v>8.1081081081080004</v>
      </c>
      <c r="O85" s="18">
        <v>0</v>
      </c>
      <c r="P85" s="14">
        <v>0.30030030029999999</v>
      </c>
      <c r="Q85" s="14">
        <v>6.0060060060060003</v>
      </c>
      <c r="R85" s="14">
        <v>421.32587859424899</v>
      </c>
      <c r="S85" s="29">
        <v>627.87046841927997</v>
      </c>
    </row>
    <row r="86" spans="2:19" x14ac:dyDescent="0.2">
      <c r="D86" s="104"/>
      <c r="E86" s="5" t="s">
        <v>41</v>
      </c>
      <c r="F86" s="6"/>
      <c r="G86" s="7">
        <v>260</v>
      </c>
      <c r="H86" s="37">
        <v>9.2307692307690008</v>
      </c>
      <c r="I86" s="14">
        <v>16.538461538461998</v>
      </c>
      <c r="J86" s="14">
        <v>10.769230769230999</v>
      </c>
      <c r="K86" s="14">
        <v>21.923076923077002</v>
      </c>
      <c r="L86" s="14">
        <v>11.538461538462</v>
      </c>
      <c r="M86" s="14">
        <v>16.538461538461998</v>
      </c>
      <c r="N86" s="14">
        <v>6.1538461538459996</v>
      </c>
      <c r="O86" s="14">
        <v>0.76923076923099998</v>
      </c>
      <c r="P86" s="14">
        <v>0.384615384615</v>
      </c>
      <c r="Q86" s="14">
        <v>6.1538461538459996</v>
      </c>
      <c r="R86" s="14">
        <v>430.98360655737702</v>
      </c>
      <c r="S86" s="29">
        <v>695.83675284976198</v>
      </c>
    </row>
    <row r="87" spans="2:19" x14ac:dyDescent="0.2">
      <c r="D87" s="104"/>
      <c r="E87" s="5" t="s">
        <v>42</v>
      </c>
      <c r="F87" s="6"/>
      <c r="G87" s="7">
        <v>228</v>
      </c>
      <c r="H87" s="37">
        <v>7.8947368421049999</v>
      </c>
      <c r="I87" s="14">
        <v>8.333333333333</v>
      </c>
      <c r="J87" s="14">
        <v>7.0175438596489998</v>
      </c>
      <c r="K87" s="14">
        <v>25.438596491228001</v>
      </c>
      <c r="L87" s="14">
        <v>18.859649122806999</v>
      </c>
      <c r="M87" s="14">
        <v>12.280701754386</v>
      </c>
      <c r="N87" s="14">
        <v>10.526315789473999</v>
      </c>
      <c r="O87" s="14">
        <v>3.508771929825</v>
      </c>
      <c r="P87" s="18">
        <v>0</v>
      </c>
      <c r="Q87" s="14">
        <v>6.1403508771929998</v>
      </c>
      <c r="R87" s="14">
        <v>615.23364485981301</v>
      </c>
      <c r="S87" s="29">
        <v>886.17599230362396</v>
      </c>
    </row>
    <row r="88" spans="2:19" x14ac:dyDescent="0.2">
      <c r="D88" s="104"/>
      <c r="E88" s="5" t="s">
        <v>43</v>
      </c>
      <c r="F88" s="6"/>
      <c r="G88" s="7">
        <v>249</v>
      </c>
      <c r="H88" s="37">
        <v>6.0240963855420002</v>
      </c>
      <c r="I88" s="14">
        <v>6.8273092369480004</v>
      </c>
      <c r="J88" s="14">
        <v>10.843373493975999</v>
      </c>
      <c r="K88" s="14">
        <v>18.473895582329</v>
      </c>
      <c r="L88" s="14">
        <v>16.465863453815</v>
      </c>
      <c r="M88" s="14">
        <v>16.064257028111999</v>
      </c>
      <c r="N88" s="14">
        <v>11.646586345382</v>
      </c>
      <c r="O88" s="14">
        <v>3.2128514056220001</v>
      </c>
      <c r="P88" s="14">
        <v>1.6064257028110001</v>
      </c>
      <c r="Q88" s="14">
        <v>8.8353413654619999</v>
      </c>
      <c r="R88" s="14">
        <v>758.63436123348004</v>
      </c>
      <c r="S88" s="29">
        <v>1127.20293692926</v>
      </c>
    </row>
    <row r="89" spans="2:19" x14ac:dyDescent="0.2">
      <c r="D89" s="104"/>
      <c r="E89" s="5" t="s">
        <v>44</v>
      </c>
      <c r="F89" s="6"/>
      <c r="G89" s="7">
        <v>347</v>
      </c>
      <c r="H89" s="37">
        <v>4.3227665706050002</v>
      </c>
      <c r="I89" s="14">
        <v>6.628242074928</v>
      </c>
      <c r="J89" s="14">
        <v>7.7809798270890003</v>
      </c>
      <c r="K89" s="14">
        <v>17.867435158500999</v>
      </c>
      <c r="L89" s="14">
        <v>13.832853025937</v>
      </c>
      <c r="M89" s="14">
        <v>18.443804034582001</v>
      </c>
      <c r="N89" s="14">
        <v>15.273775216138</v>
      </c>
      <c r="O89" s="14">
        <v>2.5936599423629998</v>
      </c>
      <c r="P89" s="14">
        <v>0.864553314121</v>
      </c>
      <c r="Q89" s="14">
        <v>12.391930835735</v>
      </c>
      <c r="R89" s="14">
        <v>797.33552631578902</v>
      </c>
      <c r="S89" s="29">
        <v>1021.26532678107</v>
      </c>
    </row>
    <row r="90" spans="2:19" x14ac:dyDescent="0.2">
      <c r="D90" s="104"/>
      <c r="E90" s="5" t="s">
        <v>45</v>
      </c>
      <c r="F90" s="6"/>
      <c r="G90" s="7">
        <v>303</v>
      </c>
      <c r="H90" s="37">
        <v>2.970297029703</v>
      </c>
      <c r="I90" s="14">
        <v>5.2805280528049998</v>
      </c>
      <c r="J90" s="14">
        <v>8.580858085809</v>
      </c>
      <c r="K90" s="14">
        <v>15.511551155116001</v>
      </c>
      <c r="L90" s="14">
        <v>12.211221122112001</v>
      </c>
      <c r="M90" s="14">
        <v>23.432343234323</v>
      </c>
      <c r="N90" s="14">
        <v>19.141914191419001</v>
      </c>
      <c r="O90" s="14">
        <v>3.3003300330030001</v>
      </c>
      <c r="P90" s="14">
        <v>1.9801980198019999</v>
      </c>
      <c r="Q90" s="14">
        <v>7.5907590759080001</v>
      </c>
      <c r="R90" s="14">
        <v>971.16071428571399</v>
      </c>
      <c r="S90" s="29">
        <v>1182.9374723359799</v>
      </c>
    </row>
    <row r="91" spans="2:19" x14ac:dyDescent="0.2">
      <c r="D91" s="104"/>
      <c r="E91" s="5" t="s">
        <v>46</v>
      </c>
      <c r="F91" s="6"/>
      <c r="G91" s="7">
        <v>175</v>
      </c>
      <c r="H91" s="37">
        <v>5.1428571428570002</v>
      </c>
      <c r="I91" s="14">
        <v>10.285714285714</v>
      </c>
      <c r="J91" s="14">
        <v>6.8571428571429998</v>
      </c>
      <c r="K91" s="14">
        <v>17.142857142857</v>
      </c>
      <c r="L91" s="14">
        <v>13.142857142857</v>
      </c>
      <c r="M91" s="14">
        <v>20.571428571428999</v>
      </c>
      <c r="N91" s="14">
        <v>9.7142857142859995</v>
      </c>
      <c r="O91" s="14">
        <v>2.8571428571430002</v>
      </c>
      <c r="P91" s="14">
        <v>0.57142857142900005</v>
      </c>
      <c r="Q91" s="14">
        <v>13.714285714286</v>
      </c>
      <c r="R91" s="14">
        <v>686.65562913907297</v>
      </c>
      <c r="S91" s="29">
        <v>956.04745127573506</v>
      </c>
    </row>
    <row r="92" spans="2:19" x14ac:dyDescent="0.2">
      <c r="D92" s="104"/>
      <c r="E92" s="5" t="s">
        <v>47</v>
      </c>
      <c r="F92" s="6"/>
      <c r="G92" s="7">
        <v>260</v>
      </c>
      <c r="H92" s="37">
        <v>5</v>
      </c>
      <c r="I92" s="14">
        <v>8.4615384615379998</v>
      </c>
      <c r="J92" s="14">
        <v>11.923076923077</v>
      </c>
      <c r="K92" s="14">
        <v>17.307692307692001</v>
      </c>
      <c r="L92" s="14">
        <v>14.615384615385</v>
      </c>
      <c r="M92" s="14">
        <v>16.538461538461998</v>
      </c>
      <c r="N92" s="14">
        <v>11.923076923077</v>
      </c>
      <c r="O92" s="14">
        <v>2.3076923076920002</v>
      </c>
      <c r="P92" s="14">
        <v>0.76923076923099998</v>
      </c>
      <c r="Q92" s="14">
        <v>11.153846153846001</v>
      </c>
      <c r="R92" s="14">
        <v>681.81818181818198</v>
      </c>
      <c r="S92" s="29">
        <v>968.94559634364998</v>
      </c>
    </row>
    <row r="93" spans="2:19" x14ac:dyDescent="0.2">
      <c r="D93" s="104"/>
      <c r="E93" s="5" t="s">
        <v>48</v>
      </c>
      <c r="F93" s="6"/>
      <c r="G93" s="7">
        <v>102</v>
      </c>
      <c r="H93" s="37">
        <v>3.9215686274510002</v>
      </c>
      <c r="I93" s="14">
        <v>4.9019607843140003</v>
      </c>
      <c r="J93" s="14">
        <v>15.686274509804001</v>
      </c>
      <c r="K93" s="14">
        <v>10.78431372549</v>
      </c>
      <c r="L93" s="14">
        <v>14.705882352941</v>
      </c>
      <c r="M93" s="14">
        <v>18.627450980391998</v>
      </c>
      <c r="N93" s="14">
        <v>14.705882352941</v>
      </c>
      <c r="O93" s="14">
        <v>0.98039215686299996</v>
      </c>
      <c r="P93" s="18">
        <v>0</v>
      </c>
      <c r="Q93" s="14">
        <v>15.686274509804001</v>
      </c>
      <c r="R93" s="14">
        <v>672.32558139534899</v>
      </c>
      <c r="S93" s="29">
        <v>768.17690310362195</v>
      </c>
    </row>
    <row r="94" spans="2:19" x14ac:dyDescent="0.2">
      <c r="D94" s="105"/>
      <c r="E94" s="55" t="s">
        <v>49</v>
      </c>
      <c r="F94" s="58"/>
      <c r="G94" s="53">
        <v>28</v>
      </c>
      <c r="H94" s="78">
        <v>0</v>
      </c>
      <c r="I94" s="38">
        <v>10.714285714286</v>
      </c>
      <c r="J94" s="38">
        <v>3.5714285714290002</v>
      </c>
      <c r="K94" s="38">
        <v>21.428571428571001</v>
      </c>
      <c r="L94" s="38">
        <v>10.714285714286</v>
      </c>
      <c r="M94" s="38">
        <v>25</v>
      </c>
      <c r="N94" s="38">
        <v>3.5714285714290002</v>
      </c>
      <c r="O94" s="38">
        <v>3.5714285714290002</v>
      </c>
      <c r="P94" s="35">
        <v>0</v>
      </c>
      <c r="Q94" s="38">
        <v>21.428571428571001</v>
      </c>
      <c r="R94" s="38">
        <v>627.95454545454504</v>
      </c>
      <c r="S94" s="80">
        <v>852.55319627536403</v>
      </c>
    </row>
    <row r="96" spans="2:19" x14ac:dyDescent="0.2">
      <c r="B96" s="47" t="str">
        <f xml:space="preserve"> HYPERLINK("#'目次'!B9", "[3]")</f>
        <v>[3]</v>
      </c>
      <c r="C96" s="31" t="s">
        <v>83</v>
      </c>
    </row>
    <row r="97" spans="3:20" x14ac:dyDescent="0.2">
      <c r="C97" s="89" t="s">
        <v>57</v>
      </c>
    </row>
    <row r="99" spans="3:20" x14ac:dyDescent="0.2">
      <c r="C99" s="31" t="s">
        <v>13</v>
      </c>
    </row>
    <row r="100" spans="3:20" ht="36" x14ac:dyDescent="0.2">
      <c r="D100" s="99"/>
      <c r="E100" s="100"/>
      <c r="F100" s="100"/>
      <c r="G100" s="41" t="s">
        <v>14</v>
      </c>
      <c r="H100" s="42" t="s">
        <v>58</v>
      </c>
      <c r="I100" s="16" t="s">
        <v>59</v>
      </c>
      <c r="J100" s="16" t="s">
        <v>60</v>
      </c>
      <c r="K100" s="16" t="s">
        <v>61</v>
      </c>
      <c r="L100" s="16" t="s">
        <v>62</v>
      </c>
      <c r="M100" s="16" t="s">
        <v>63</v>
      </c>
      <c r="N100" s="16" t="s">
        <v>64</v>
      </c>
      <c r="O100" s="16" t="s">
        <v>65</v>
      </c>
      <c r="P100" s="16" t="s">
        <v>66</v>
      </c>
      <c r="Q100" s="16" t="s">
        <v>84</v>
      </c>
      <c r="R100" s="16" t="s">
        <v>24</v>
      </c>
      <c r="S100" s="16" t="s">
        <v>67</v>
      </c>
      <c r="T100" s="46" t="s">
        <v>68</v>
      </c>
    </row>
    <row r="101" spans="3:20" x14ac:dyDescent="0.2">
      <c r="D101" s="101"/>
      <c r="E101" s="102"/>
      <c r="F101" s="102"/>
      <c r="G101" s="44"/>
      <c r="H101" s="82" t="s">
        <v>69</v>
      </c>
      <c r="I101" s="50" t="s">
        <v>70</v>
      </c>
      <c r="J101" s="50" t="s">
        <v>71</v>
      </c>
      <c r="K101" s="50" t="s">
        <v>72</v>
      </c>
      <c r="L101" s="50" t="s">
        <v>73</v>
      </c>
      <c r="M101" s="50" t="s">
        <v>74</v>
      </c>
      <c r="N101" s="50" t="s">
        <v>75</v>
      </c>
      <c r="O101" s="50" t="s">
        <v>76</v>
      </c>
      <c r="P101" s="50" t="s">
        <v>77</v>
      </c>
      <c r="Q101" s="17"/>
      <c r="R101" s="17"/>
      <c r="S101" s="17"/>
      <c r="T101" s="43"/>
    </row>
    <row r="102" spans="3:20" x14ac:dyDescent="0.2">
      <c r="D102" s="52"/>
      <c r="E102" s="59" t="s">
        <v>14</v>
      </c>
      <c r="F102" s="54"/>
      <c r="G102" s="45">
        <v>6493</v>
      </c>
      <c r="H102" s="25">
        <v>2.5874018173420001</v>
      </c>
      <c r="I102" s="25">
        <v>2.8184198367470001</v>
      </c>
      <c r="J102" s="25">
        <v>2.9416294470970001</v>
      </c>
      <c r="K102" s="25">
        <v>5.082396426921</v>
      </c>
      <c r="L102" s="25">
        <v>2.3409825966429998</v>
      </c>
      <c r="M102" s="25">
        <v>2.6336054212229998</v>
      </c>
      <c r="N102" s="25">
        <v>2.433389804405</v>
      </c>
      <c r="O102" s="25">
        <v>0.40043123363599997</v>
      </c>
      <c r="P102" s="25">
        <v>0.29262282458</v>
      </c>
      <c r="Q102" s="25">
        <v>69.336208224241005</v>
      </c>
      <c r="R102" s="25">
        <v>9.1329123671649999</v>
      </c>
      <c r="S102" s="25">
        <v>579.18812589413403</v>
      </c>
      <c r="T102" s="63">
        <v>999.99257991627996</v>
      </c>
    </row>
    <row r="103" spans="3:20" x14ac:dyDescent="0.2">
      <c r="D103" s="103" t="s">
        <v>25</v>
      </c>
      <c r="E103" s="24" t="s">
        <v>26</v>
      </c>
      <c r="F103" s="22"/>
      <c r="G103" s="23">
        <v>1606</v>
      </c>
      <c r="H103" s="49">
        <v>2.3038605230389999</v>
      </c>
      <c r="I103" s="19">
        <v>1.6811955168120001</v>
      </c>
      <c r="J103" s="19">
        <v>1.9925280199249999</v>
      </c>
      <c r="K103" s="19">
        <v>3.4246575342469998</v>
      </c>
      <c r="L103" s="19">
        <v>1.058530510585</v>
      </c>
      <c r="M103" s="19">
        <v>1.1207970112079999</v>
      </c>
      <c r="N103" s="19">
        <v>1.1207970112079999</v>
      </c>
      <c r="O103" s="19">
        <v>0.18679950186800001</v>
      </c>
      <c r="P103" s="19">
        <v>6.2266500623000001E-2</v>
      </c>
      <c r="Q103" s="19">
        <v>77.397260273973004</v>
      </c>
      <c r="R103" s="19">
        <v>9.651307596513</v>
      </c>
      <c r="S103" s="19">
        <v>426.418269230769</v>
      </c>
      <c r="T103" s="51">
        <v>800.92811730473795</v>
      </c>
    </row>
    <row r="104" spans="3:20" x14ac:dyDescent="0.2">
      <c r="D104" s="104"/>
      <c r="E104" s="5" t="s">
        <v>27</v>
      </c>
      <c r="F104" s="6"/>
      <c r="G104" s="7">
        <v>1245</v>
      </c>
      <c r="H104" s="37">
        <v>2.0080321285139999</v>
      </c>
      <c r="I104" s="14">
        <v>2.409638554217</v>
      </c>
      <c r="J104" s="14">
        <v>3.3734939759040001</v>
      </c>
      <c r="K104" s="14">
        <v>3.6144578313250002</v>
      </c>
      <c r="L104" s="14">
        <v>2.1686746987949999</v>
      </c>
      <c r="M104" s="14">
        <v>1.36546184739</v>
      </c>
      <c r="N104" s="14">
        <v>1.9277108433729999</v>
      </c>
      <c r="O104" s="14">
        <v>0.16064257028100001</v>
      </c>
      <c r="P104" s="18">
        <v>0</v>
      </c>
      <c r="Q104" s="14">
        <v>73.654618473895994</v>
      </c>
      <c r="R104" s="14">
        <v>9.3172690763049992</v>
      </c>
      <c r="S104" s="14">
        <v>437.38207547169799</v>
      </c>
      <c r="T104" s="29">
        <v>698.347517330541</v>
      </c>
    </row>
    <row r="105" spans="3:20" x14ac:dyDescent="0.2">
      <c r="D105" s="104"/>
      <c r="E105" s="5" t="s">
        <v>28</v>
      </c>
      <c r="F105" s="6"/>
      <c r="G105" s="7">
        <v>1001</v>
      </c>
      <c r="H105" s="37">
        <v>2.0979020979020002</v>
      </c>
      <c r="I105" s="14">
        <v>2.1978021978019999</v>
      </c>
      <c r="J105" s="14">
        <v>2.2977022977020001</v>
      </c>
      <c r="K105" s="14">
        <v>5.9940059940059998</v>
      </c>
      <c r="L105" s="14">
        <v>2.6973026973029999</v>
      </c>
      <c r="M105" s="14">
        <v>3.396603396603</v>
      </c>
      <c r="N105" s="14">
        <v>2.4975024975019999</v>
      </c>
      <c r="O105" s="14">
        <v>0.19980019979999999</v>
      </c>
      <c r="P105" s="14">
        <v>9.9900099899999997E-2</v>
      </c>
      <c r="Q105" s="14">
        <v>70.429570429570006</v>
      </c>
      <c r="R105" s="14">
        <v>8.0919080919079995</v>
      </c>
      <c r="S105" s="14">
        <v>533.90697674418595</v>
      </c>
      <c r="T105" s="29">
        <v>785.64894858737102</v>
      </c>
    </row>
    <row r="106" spans="3:20" x14ac:dyDescent="0.2">
      <c r="D106" s="104"/>
      <c r="E106" s="5" t="s">
        <v>29</v>
      </c>
      <c r="F106" s="6"/>
      <c r="G106" s="7">
        <v>689</v>
      </c>
      <c r="H106" s="37">
        <v>3.9187227866469998</v>
      </c>
      <c r="I106" s="14">
        <v>3.9187227866469998</v>
      </c>
      <c r="J106" s="14">
        <v>3.3381712627</v>
      </c>
      <c r="K106" s="14">
        <v>4.4992743105950002</v>
      </c>
      <c r="L106" s="14">
        <v>3.1930333817130001</v>
      </c>
      <c r="M106" s="14">
        <v>2.7576197387520001</v>
      </c>
      <c r="N106" s="14">
        <v>3.0478955007259998</v>
      </c>
      <c r="O106" s="14">
        <v>0.58055152394800003</v>
      </c>
      <c r="P106" s="14">
        <v>0.43541364296099999</v>
      </c>
      <c r="Q106" s="14">
        <v>66.618287373003994</v>
      </c>
      <c r="R106" s="14">
        <v>7.6923076923079998</v>
      </c>
      <c r="S106" s="14">
        <v>609.71751412429398</v>
      </c>
      <c r="T106" s="29">
        <v>1078.29415364438</v>
      </c>
    </row>
    <row r="107" spans="3:20" x14ac:dyDescent="0.2">
      <c r="D107" s="104"/>
      <c r="E107" s="5" t="s">
        <v>30</v>
      </c>
      <c r="F107" s="6"/>
      <c r="G107" s="7">
        <v>578</v>
      </c>
      <c r="H107" s="37">
        <v>3.9792387543249998</v>
      </c>
      <c r="I107" s="14">
        <v>3.4602076124569998</v>
      </c>
      <c r="J107" s="14">
        <v>3.114186851211</v>
      </c>
      <c r="K107" s="14">
        <v>7.0934256055359999</v>
      </c>
      <c r="L107" s="14">
        <v>3.2871972318339999</v>
      </c>
      <c r="M107" s="14">
        <v>3.6332179930800002</v>
      </c>
      <c r="N107" s="14">
        <v>2.595155709343</v>
      </c>
      <c r="O107" s="14">
        <v>0.86505190311400004</v>
      </c>
      <c r="P107" s="14">
        <v>0.51903114186900001</v>
      </c>
      <c r="Q107" s="14">
        <v>64.532871972318006</v>
      </c>
      <c r="R107" s="14">
        <v>6.9204152249130004</v>
      </c>
      <c r="S107" s="14">
        <v>615.84848484848499</v>
      </c>
      <c r="T107" s="29">
        <v>1106.5449400344701</v>
      </c>
    </row>
    <row r="108" spans="3:20" x14ac:dyDescent="0.2">
      <c r="D108" s="104"/>
      <c r="E108" s="5" t="s">
        <v>31</v>
      </c>
      <c r="F108" s="6"/>
      <c r="G108" s="7">
        <v>532</v>
      </c>
      <c r="H108" s="37">
        <v>3.7593984962409999</v>
      </c>
      <c r="I108" s="14">
        <v>6.766917293233</v>
      </c>
      <c r="J108" s="14">
        <v>4.8872180451130003</v>
      </c>
      <c r="K108" s="14">
        <v>8.6466165413529996</v>
      </c>
      <c r="L108" s="14">
        <v>2.0676691729319998</v>
      </c>
      <c r="M108" s="14">
        <v>3.947368421053</v>
      </c>
      <c r="N108" s="14">
        <v>4.6992481203010001</v>
      </c>
      <c r="O108" s="14">
        <v>0.75187969924800002</v>
      </c>
      <c r="P108" s="14">
        <v>0.56390977443599999</v>
      </c>
      <c r="Q108" s="14">
        <v>58.270676691729001</v>
      </c>
      <c r="R108" s="14">
        <v>5.639097744361</v>
      </c>
      <c r="S108" s="14">
        <v>606.66666666666697</v>
      </c>
      <c r="T108" s="29">
        <v>1062.9340208305</v>
      </c>
    </row>
    <row r="109" spans="3:20" x14ac:dyDescent="0.2">
      <c r="D109" s="104"/>
      <c r="E109" s="5" t="s">
        <v>32</v>
      </c>
      <c r="F109" s="6"/>
      <c r="G109" s="7">
        <v>277</v>
      </c>
      <c r="H109" s="37">
        <v>2.1660649819489999</v>
      </c>
      <c r="I109" s="14">
        <v>3.9711191335740001</v>
      </c>
      <c r="J109" s="14">
        <v>4.693140794224</v>
      </c>
      <c r="K109" s="14">
        <v>11.913357400721999</v>
      </c>
      <c r="L109" s="14">
        <v>5.7761732851990004</v>
      </c>
      <c r="M109" s="14">
        <v>7.9422382671480003</v>
      </c>
      <c r="N109" s="14">
        <v>4.3321299638989998</v>
      </c>
      <c r="O109" s="14">
        <v>1.4440433212999999</v>
      </c>
      <c r="P109" s="14">
        <v>1.083032490975</v>
      </c>
      <c r="Q109" s="14">
        <v>52.707581227436997</v>
      </c>
      <c r="R109" s="14">
        <v>3.9711191335740001</v>
      </c>
      <c r="S109" s="14">
        <v>740.29166666666697</v>
      </c>
      <c r="T109" s="29">
        <v>1192.2470549053801</v>
      </c>
    </row>
    <row r="110" spans="3:20" x14ac:dyDescent="0.2">
      <c r="D110" s="104"/>
      <c r="E110" s="5" t="s">
        <v>33</v>
      </c>
      <c r="F110" s="6"/>
      <c r="G110" s="7">
        <v>103</v>
      </c>
      <c r="H110" s="37">
        <v>3.8834951456310001</v>
      </c>
      <c r="I110" s="14">
        <v>0.97087378640800004</v>
      </c>
      <c r="J110" s="14">
        <v>2.9126213592229999</v>
      </c>
      <c r="K110" s="14">
        <v>12.621359223301001</v>
      </c>
      <c r="L110" s="14">
        <v>8.7378640776700003</v>
      </c>
      <c r="M110" s="14">
        <v>11.650485436893</v>
      </c>
      <c r="N110" s="14">
        <v>14.563106796116999</v>
      </c>
      <c r="O110" s="14">
        <v>1.9417475728160001</v>
      </c>
      <c r="P110" s="14">
        <v>4.8543689320389998</v>
      </c>
      <c r="Q110" s="14">
        <v>33.009708737864003</v>
      </c>
      <c r="R110" s="14">
        <v>4.8543689320389998</v>
      </c>
      <c r="S110" s="14">
        <v>1304.296875</v>
      </c>
      <c r="T110" s="29">
        <v>1638.6527114493299</v>
      </c>
    </row>
    <row r="111" spans="3:20" x14ac:dyDescent="0.2">
      <c r="D111" s="103" t="s">
        <v>34</v>
      </c>
      <c r="E111" s="24" t="s">
        <v>35</v>
      </c>
      <c r="F111" s="22"/>
      <c r="G111" s="23">
        <v>173</v>
      </c>
      <c r="H111" s="49">
        <v>3.4682080924859999</v>
      </c>
      <c r="I111" s="19">
        <v>2.8901734104050001</v>
      </c>
      <c r="J111" s="19">
        <v>2.3121387283239998</v>
      </c>
      <c r="K111" s="33">
        <v>0</v>
      </c>
      <c r="L111" s="19">
        <v>0.57803468208099995</v>
      </c>
      <c r="M111" s="33">
        <v>0</v>
      </c>
      <c r="N111" s="33">
        <v>0</v>
      </c>
      <c r="O111" s="33">
        <v>0</v>
      </c>
      <c r="P111" s="33">
        <v>0</v>
      </c>
      <c r="Q111" s="19">
        <v>84.971098265896003</v>
      </c>
      <c r="R111" s="19">
        <v>5.7803468208090001</v>
      </c>
      <c r="S111" s="19">
        <v>55</v>
      </c>
      <c r="T111" s="51">
        <v>93.122902660945996</v>
      </c>
    </row>
    <row r="112" spans="3:20" x14ac:dyDescent="0.2">
      <c r="D112" s="104"/>
      <c r="E112" s="5" t="s">
        <v>36</v>
      </c>
      <c r="F112" s="6"/>
      <c r="G112" s="7">
        <v>194</v>
      </c>
      <c r="H112" s="37">
        <v>6.1855670103089997</v>
      </c>
      <c r="I112" s="14">
        <v>3.6082474226799999</v>
      </c>
      <c r="J112" s="14">
        <v>4.639175257732</v>
      </c>
      <c r="K112" s="14">
        <v>3.6082474226799999</v>
      </c>
      <c r="L112" s="18">
        <v>0</v>
      </c>
      <c r="M112" s="18">
        <v>0</v>
      </c>
      <c r="N112" s="18">
        <v>0</v>
      </c>
      <c r="O112" s="18">
        <v>0</v>
      </c>
      <c r="P112" s="18">
        <v>0</v>
      </c>
      <c r="Q112" s="14">
        <v>73.195876288660003</v>
      </c>
      <c r="R112" s="14">
        <v>8.7628865979379995</v>
      </c>
      <c r="S112" s="14">
        <v>67</v>
      </c>
      <c r="T112" s="29">
        <v>71.735625737844003</v>
      </c>
    </row>
    <row r="113" spans="4:20" x14ac:dyDescent="0.2">
      <c r="D113" s="104"/>
      <c r="E113" s="5" t="s">
        <v>37</v>
      </c>
      <c r="F113" s="6"/>
      <c r="G113" s="7">
        <v>194</v>
      </c>
      <c r="H113" s="37">
        <v>2.5773195876289998</v>
      </c>
      <c r="I113" s="14">
        <v>6.1855670103089997</v>
      </c>
      <c r="J113" s="14">
        <v>1.5463917525769999</v>
      </c>
      <c r="K113" s="14">
        <v>6.1855670103089997</v>
      </c>
      <c r="L113" s="14">
        <v>1.0309278350519999</v>
      </c>
      <c r="M113" s="14">
        <v>3.0927835051549999</v>
      </c>
      <c r="N113" s="18">
        <v>0</v>
      </c>
      <c r="O113" s="18">
        <v>0</v>
      </c>
      <c r="P113" s="18">
        <v>0</v>
      </c>
      <c r="Q113" s="14">
        <v>72.164948453608005</v>
      </c>
      <c r="R113" s="14">
        <v>7.2164948453609998</v>
      </c>
      <c r="S113" s="14">
        <v>207.75</v>
      </c>
      <c r="T113" s="29">
        <v>248.81707638343499</v>
      </c>
    </row>
    <row r="114" spans="4:20" x14ac:dyDescent="0.2">
      <c r="D114" s="104"/>
      <c r="E114" s="5" t="s">
        <v>38</v>
      </c>
      <c r="F114" s="6"/>
      <c r="G114" s="7">
        <v>288</v>
      </c>
      <c r="H114" s="37">
        <v>4.5138888888890003</v>
      </c>
      <c r="I114" s="14">
        <v>5.208333333333</v>
      </c>
      <c r="J114" s="14">
        <v>3.4722222222219998</v>
      </c>
      <c r="K114" s="14">
        <v>6.9444444444439997</v>
      </c>
      <c r="L114" s="14">
        <v>2.083333333333</v>
      </c>
      <c r="M114" s="14">
        <v>1.3888888888890001</v>
      </c>
      <c r="N114" s="14">
        <v>2.4305555555559999</v>
      </c>
      <c r="O114" s="18">
        <v>0</v>
      </c>
      <c r="P114" s="18">
        <v>0</v>
      </c>
      <c r="Q114" s="14">
        <v>67.708333333333002</v>
      </c>
      <c r="R114" s="14">
        <v>6.25</v>
      </c>
      <c r="S114" s="14">
        <v>328.86666666666702</v>
      </c>
      <c r="T114" s="29">
        <v>565.31499970272205</v>
      </c>
    </row>
    <row r="115" spans="4:20" x14ac:dyDescent="0.2">
      <c r="D115" s="104"/>
      <c r="E115" s="5" t="s">
        <v>39</v>
      </c>
      <c r="F115" s="6"/>
      <c r="G115" s="7">
        <v>287</v>
      </c>
      <c r="H115" s="37">
        <v>3.8327526132399998</v>
      </c>
      <c r="I115" s="14">
        <v>3.8327526132399998</v>
      </c>
      <c r="J115" s="14">
        <v>4.1811846689900003</v>
      </c>
      <c r="K115" s="14">
        <v>6.6202090592329998</v>
      </c>
      <c r="L115" s="14">
        <v>2.787456445993</v>
      </c>
      <c r="M115" s="14">
        <v>1.742160278746</v>
      </c>
      <c r="N115" s="14">
        <v>2.0905923344950001</v>
      </c>
      <c r="O115" s="14">
        <v>0.34843205574899999</v>
      </c>
      <c r="P115" s="14">
        <v>0.34843205574899999</v>
      </c>
      <c r="Q115" s="14">
        <v>65.853658536585002</v>
      </c>
      <c r="R115" s="14">
        <v>8.3623693379790005</v>
      </c>
      <c r="S115" s="14">
        <v>459.93243243243199</v>
      </c>
      <c r="T115" s="29">
        <v>939.20880059244496</v>
      </c>
    </row>
    <row r="116" spans="4:20" x14ac:dyDescent="0.2">
      <c r="D116" s="104"/>
      <c r="E116" s="5" t="s">
        <v>40</v>
      </c>
      <c r="F116" s="6"/>
      <c r="G116" s="7">
        <v>300</v>
      </c>
      <c r="H116" s="37">
        <v>3.666666666667</v>
      </c>
      <c r="I116" s="14">
        <v>5.333333333333</v>
      </c>
      <c r="J116" s="14">
        <v>2.333333333333</v>
      </c>
      <c r="K116" s="14">
        <v>8</v>
      </c>
      <c r="L116" s="14">
        <v>2.666666666667</v>
      </c>
      <c r="M116" s="14">
        <v>3.333333333333</v>
      </c>
      <c r="N116" s="14">
        <v>3.333333333333</v>
      </c>
      <c r="O116" s="14">
        <v>0.33333333333300003</v>
      </c>
      <c r="P116" s="14">
        <v>0.33333333333300003</v>
      </c>
      <c r="Q116" s="14">
        <v>64</v>
      </c>
      <c r="R116" s="14">
        <v>6.666666666667</v>
      </c>
      <c r="S116" s="14">
        <v>529.09090909090901</v>
      </c>
      <c r="T116" s="29">
        <v>924.93597611799896</v>
      </c>
    </row>
    <row r="117" spans="4:20" x14ac:dyDescent="0.2">
      <c r="D117" s="104"/>
      <c r="E117" s="5" t="s">
        <v>41</v>
      </c>
      <c r="F117" s="6"/>
      <c r="G117" s="7">
        <v>246</v>
      </c>
      <c r="H117" s="37">
        <v>0.81300813008100004</v>
      </c>
      <c r="I117" s="14">
        <v>3.6585365853659999</v>
      </c>
      <c r="J117" s="14">
        <v>4.065040650407</v>
      </c>
      <c r="K117" s="14">
        <v>4.4715447154470001</v>
      </c>
      <c r="L117" s="14">
        <v>2.032520325203</v>
      </c>
      <c r="M117" s="14">
        <v>2.8455284552850002</v>
      </c>
      <c r="N117" s="14">
        <v>1.6260162601629999</v>
      </c>
      <c r="O117" s="14">
        <v>0.40650406504100001</v>
      </c>
      <c r="P117" s="18">
        <v>0</v>
      </c>
      <c r="Q117" s="14">
        <v>69.512195121950995</v>
      </c>
      <c r="R117" s="14">
        <v>10.569105691057</v>
      </c>
      <c r="S117" s="14">
        <v>458.77551020408202</v>
      </c>
      <c r="T117" s="29">
        <v>741.32570894795504</v>
      </c>
    </row>
    <row r="118" spans="4:20" x14ac:dyDescent="0.2">
      <c r="D118" s="104"/>
      <c r="E118" s="5" t="s">
        <v>42</v>
      </c>
      <c r="F118" s="6"/>
      <c r="G118" s="7">
        <v>244</v>
      </c>
      <c r="H118" s="37">
        <v>2.8688524590159998</v>
      </c>
      <c r="I118" s="14">
        <v>3.688524590164</v>
      </c>
      <c r="J118" s="14">
        <v>3.688524590164</v>
      </c>
      <c r="K118" s="14">
        <v>7.7868852459019999</v>
      </c>
      <c r="L118" s="14">
        <v>4.918032786885</v>
      </c>
      <c r="M118" s="14">
        <v>6.5573770491800003</v>
      </c>
      <c r="N118" s="14">
        <v>3.2786885245900002</v>
      </c>
      <c r="O118" s="14">
        <v>1.229508196721</v>
      </c>
      <c r="P118" s="18">
        <v>0</v>
      </c>
      <c r="Q118" s="14">
        <v>59.016393442622999</v>
      </c>
      <c r="R118" s="14">
        <v>6.9672131147540002</v>
      </c>
      <c r="S118" s="14">
        <v>597.34939759036104</v>
      </c>
      <c r="T118" s="29">
        <v>865.13678051835302</v>
      </c>
    </row>
    <row r="119" spans="4:20" x14ac:dyDescent="0.2">
      <c r="D119" s="104"/>
      <c r="E119" s="5" t="s">
        <v>43</v>
      </c>
      <c r="F119" s="6"/>
      <c r="G119" s="7">
        <v>247</v>
      </c>
      <c r="H119" s="37">
        <v>3.6437246963560002</v>
      </c>
      <c r="I119" s="14">
        <v>2.834008097166</v>
      </c>
      <c r="J119" s="14">
        <v>2.834008097166</v>
      </c>
      <c r="K119" s="14">
        <v>6.882591093117</v>
      </c>
      <c r="L119" s="14">
        <v>3.2388663967609999</v>
      </c>
      <c r="M119" s="14">
        <v>6.882591093117</v>
      </c>
      <c r="N119" s="14">
        <v>5.668016194332</v>
      </c>
      <c r="O119" s="14">
        <v>0.80971659919000005</v>
      </c>
      <c r="P119" s="14">
        <v>0.80971659919000005</v>
      </c>
      <c r="Q119" s="14">
        <v>59.514170040486</v>
      </c>
      <c r="R119" s="14">
        <v>6.882591093117</v>
      </c>
      <c r="S119" s="14">
        <v>820.84337349397595</v>
      </c>
      <c r="T119" s="29">
        <v>1180.38354479277</v>
      </c>
    </row>
    <row r="120" spans="4:20" x14ac:dyDescent="0.2">
      <c r="D120" s="104"/>
      <c r="E120" s="5" t="s">
        <v>44</v>
      </c>
      <c r="F120" s="6"/>
      <c r="G120" s="7">
        <v>313</v>
      </c>
      <c r="H120" s="37">
        <v>2.23642172524</v>
      </c>
      <c r="I120" s="14">
        <v>1.9169329073479999</v>
      </c>
      <c r="J120" s="14">
        <v>3.5143769968049998</v>
      </c>
      <c r="K120" s="14">
        <v>9.2651757188499992</v>
      </c>
      <c r="L120" s="14">
        <v>2.8753993610220001</v>
      </c>
      <c r="M120" s="14">
        <v>7.0287539936099996</v>
      </c>
      <c r="N120" s="14">
        <v>7.3482428115019998</v>
      </c>
      <c r="O120" s="14">
        <v>1.5974440894569999</v>
      </c>
      <c r="P120" s="14">
        <v>0.63897763578300004</v>
      </c>
      <c r="Q120" s="14">
        <v>56.869009584665001</v>
      </c>
      <c r="R120" s="14">
        <v>6.7092651757189996</v>
      </c>
      <c r="S120" s="14">
        <v>920.52631578947398</v>
      </c>
      <c r="T120" s="29">
        <v>1193.70578239427</v>
      </c>
    </row>
    <row r="121" spans="4:20" x14ac:dyDescent="0.2">
      <c r="D121" s="104"/>
      <c r="E121" s="5" t="s">
        <v>45</v>
      </c>
      <c r="F121" s="6"/>
      <c r="G121" s="7">
        <v>239</v>
      </c>
      <c r="H121" s="37">
        <v>2.9288702928869998</v>
      </c>
      <c r="I121" s="14">
        <v>2.5104602510460001</v>
      </c>
      <c r="J121" s="14">
        <v>5.0209205020920002</v>
      </c>
      <c r="K121" s="14">
        <v>5.439330543933</v>
      </c>
      <c r="L121" s="14">
        <v>6.694560669456</v>
      </c>
      <c r="M121" s="14">
        <v>6.694560669456</v>
      </c>
      <c r="N121" s="14">
        <v>4.1841004184099999</v>
      </c>
      <c r="O121" s="14">
        <v>0.836820083682</v>
      </c>
      <c r="P121" s="14">
        <v>1.2552301255230001</v>
      </c>
      <c r="Q121" s="14">
        <v>52.301255230126003</v>
      </c>
      <c r="R121" s="14">
        <v>12.133891213388999</v>
      </c>
      <c r="S121" s="14">
        <v>801.35294117647095</v>
      </c>
      <c r="T121" s="29">
        <v>1272.18625815268</v>
      </c>
    </row>
    <row r="122" spans="4:20" x14ac:dyDescent="0.2">
      <c r="D122" s="104"/>
      <c r="E122" s="5" t="s">
        <v>46</v>
      </c>
      <c r="F122" s="6"/>
      <c r="G122" s="7">
        <v>164</v>
      </c>
      <c r="H122" s="37">
        <v>1.219512195122</v>
      </c>
      <c r="I122" s="14">
        <v>1.829268292683</v>
      </c>
      <c r="J122" s="14">
        <v>2.4390243902440001</v>
      </c>
      <c r="K122" s="14">
        <v>7.3170731707319998</v>
      </c>
      <c r="L122" s="14">
        <v>4.268292682927</v>
      </c>
      <c r="M122" s="14">
        <v>6.0975609756100004</v>
      </c>
      <c r="N122" s="14">
        <v>6.7073170731709997</v>
      </c>
      <c r="O122" s="14">
        <v>0.60975609756100002</v>
      </c>
      <c r="P122" s="14">
        <v>1.829268292683</v>
      </c>
      <c r="Q122" s="14">
        <v>55.487804878048998</v>
      </c>
      <c r="R122" s="14">
        <v>12.195121951220001</v>
      </c>
      <c r="S122" s="14">
        <v>1077.35849056604</v>
      </c>
      <c r="T122" s="29">
        <v>1464.89152273174</v>
      </c>
    </row>
    <row r="123" spans="4:20" x14ac:dyDescent="0.2">
      <c r="D123" s="104"/>
      <c r="E123" s="5" t="s">
        <v>47</v>
      </c>
      <c r="F123" s="6"/>
      <c r="G123" s="7">
        <v>143</v>
      </c>
      <c r="H123" s="37">
        <v>1.398601398601</v>
      </c>
      <c r="I123" s="14">
        <v>0.69930069930100003</v>
      </c>
      <c r="J123" s="14">
        <v>3.4965034965030002</v>
      </c>
      <c r="K123" s="14">
        <v>4.1958041958040004</v>
      </c>
      <c r="L123" s="14">
        <v>3.4965034965030002</v>
      </c>
      <c r="M123" s="14">
        <v>3.4965034965030002</v>
      </c>
      <c r="N123" s="14">
        <v>6.2937062937060002</v>
      </c>
      <c r="O123" s="14">
        <v>0.69930069930100003</v>
      </c>
      <c r="P123" s="14">
        <v>2.797202797203</v>
      </c>
      <c r="Q123" s="14">
        <v>65.034965034964998</v>
      </c>
      <c r="R123" s="14">
        <v>8.3916083916080009</v>
      </c>
      <c r="S123" s="14">
        <v>1404.34210526316</v>
      </c>
      <c r="T123" s="29">
        <v>1813.2470043415101</v>
      </c>
    </row>
    <row r="124" spans="4:20" x14ac:dyDescent="0.2">
      <c r="D124" s="104"/>
      <c r="E124" s="5" t="s">
        <v>48</v>
      </c>
      <c r="F124" s="6"/>
      <c r="G124" s="7">
        <v>57</v>
      </c>
      <c r="H124" s="37">
        <v>3.508771929825</v>
      </c>
      <c r="I124" s="18">
        <v>0</v>
      </c>
      <c r="J124" s="14">
        <v>1.7543859649119999</v>
      </c>
      <c r="K124" s="14">
        <v>5.2631578947369997</v>
      </c>
      <c r="L124" s="14">
        <v>5.2631578947369997</v>
      </c>
      <c r="M124" s="14">
        <v>1.7543859649119999</v>
      </c>
      <c r="N124" s="14">
        <v>5.2631578947369997</v>
      </c>
      <c r="O124" s="14">
        <v>1.7543859649119999</v>
      </c>
      <c r="P124" s="14">
        <v>1.7543859649119999</v>
      </c>
      <c r="Q124" s="14">
        <v>71.929824561404004</v>
      </c>
      <c r="R124" s="14">
        <v>1.7543859649119999</v>
      </c>
      <c r="S124" s="14">
        <v>1242.3333333333301</v>
      </c>
      <c r="T124" s="29">
        <v>1673.66450906055</v>
      </c>
    </row>
    <row r="125" spans="4:20" x14ac:dyDescent="0.2">
      <c r="D125" s="104"/>
      <c r="E125" s="5" t="s">
        <v>49</v>
      </c>
      <c r="F125" s="6"/>
      <c r="G125" s="7">
        <v>12</v>
      </c>
      <c r="H125" s="60">
        <v>0</v>
      </c>
      <c r="I125" s="14">
        <v>16.666666666666998</v>
      </c>
      <c r="J125" s="18">
        <v>0</v>
      </c>
      <c r="K125" s="18">
        <v>0</v>
      </c>
      <c r="L125" s="18">
        <v>0</v>
      </c>
      <c r="M125" s="18">
        <v>0</v>
      </c>
      <c r="N125" s="18">
        <v>0</v>
      </c>
      <c r="O125" s="18">
        <v>0</v>
      </c>
      <c r="P125" s="18">
        <v>0</v>
      </c>
      <c r="Q125" s="14">
        <v>58.333333333333002</v>
      </c>
      <c r="R125" s="14">
        <v>25</v>
      </c>
      <c r="S125" s="14">
        <v>30</v>
      </c>
      <c r="T125" s="29">
        <v>0</v>
      </c>
    </row>
    <row r="126" spans="4:20" x14ac:dyDescent="0.2">
      <c r="D126" s="103" t="s">
        <v>50</v>
      </c>
      <c r="E126" s="24" t="s">
        <v>35</v>
      </c>
      <c r="F126" s="22"/>
      <c r="G126" s="23">
        <v>151</v>
      </c>
      <c r="H126" s="49">
        <v>2.6490066225170001</v>
      </c>
      <c r="I126" s="19">
        <v>1.9867549668869999</v>
      </c>
      <c r="J126" s="33">
        <v>0</v>
      </c>
      <c r="K126" s="33">
        <v>0</v>
      </c>
      <c r="L126" s="33">
        <v>0</v>
      </c>
      <c r="M126" s="33">
        <v>0</v>
      </c>
      <c r="N126" s="33">
        <v>0</v>
      </c>
      <c r="O126" s="33">
        <v>0</v>
      </c>
      <c r="P126" s="33">
        <v>0</v>
      </c>
      <c r="Q126" s="19">
        <v>84.105960264901</v>
      </c>
      <c r="R126" s="19">
        <v>11.258278145695</v>
      </c>
      <c r="S126" s="19">
        <v>15.714285714286</v>
      </c>
      <c r="T126" s="51">
        <v>12.371791482635</v>
      </c>
    </row>
    <row r="127" spans="4:20" x14ac:dyDescent="0.2">
      <c r="D127" s="104"/>
      <c r="E127" s="5" t="s">
        <v>36</v>
      </c>
      <c r="F127" s="6"/>
      <c r="G127" s="7">
        <v>219</v>
      </c>
      <c r="H127" s="37">
        <v>3.6529680365299999</v>
      </c>
      <c r="I127" s="14">
        <v>3.6529680365299999</v>
      </c>
      <c r="J127" s="14">
        <v>0.91324200913200004</v>
      </c>
      <c r="K127" s="14">
        <v>1.369863013699</v>
      </c>
      <c r="L127" s="18">
        <v>0</v>
      </c>
      <c r="M127" s="14">
        <v>0.45662100456600002</v>
      </c>
      <c r="N127" s="18">
        <v>0</v>
      </c>
      <c r="O127" s="18">
        <v>0</v>
      </c>
      <c r="P127" s="18">
        <v>0</v>
      </c>
      <c r="Q127" s="14">
        <v>81.278538812785001</v>
      </c>
      <c r="R127" s="14">
        <v>8.6757990867579995</v>
      </c>
      <c r="S127" s="14">
        <v>80.909090909091006</v>
      </c>
      <c r="T127" s="29">
        <v>159.13570797818801</v>
      </c>
    </row>
    <row r="128" spans="4:20" x14ac:dyDescent="0.2">
      <c r="D128" s="104"/>
      <c r="E128" s="5" t="s">
        <v>37</v>
      </c>
      <c r="F128" s="6"/>
      <c r="G128" s="7">
        <v>186</v>
      </c>
      <c r="H128" s="37">
        <v>2.6881720430109999</v>
      </c>
      <c r="I128" s="14">
        <v>3.7634408602149998</v>
      </c>
      <c r="J128" s="14">
        <v>3.2258064516129998</v>
      </c>
      <c r="K128" s="14">
        <v>2.6881720430109999</v>
      </c>
      <c r="L128" s="14">
        <v>2.1505376344089999</v>
      </c>
      <c r="M128" s="14">
        <v>0.53763440860199996</v>
      </c>
      <c r="N128" s="14">
        <v>0.53763440860199996</v>
      </c>
      <c r="O128" s="18">
        <v>0</v>
      </c>
      <c r="P128" s="18">
        <v>0</v>
      </c>
      <c r="Q128" s="14">
        <v>76.881720430108004</v>
      </c>
      <c r="R128" s="14">
        <v>7.5268817204299996</v>
      </c>
      <c r="S128" s="14">
        <v>208.10344827586201</v>
      </c>
      <c r="T128" s="29">
        <v>379.96237062577399</v>
      </c>
    </row>
    <row r="129" spans="2:20" x14ac:dyDescent="0.2">
      <c r="D129" s="104"/>
      <c r="E129" s="5" t="s">
        <v>38</v>
      </c>
      <c r="F129" s="6"/>
      <c r="G129" s="7">
        <v>302</v>
      </c>
      <c r="H129" s="37">
        <v>2.3178807947019999</v>
      </c>
      <c r="I129" s="14">
        <v>1.655629139073</v>
      </c>
      <c r="J129" s="14">
        <v>4.3046357615890001</v>
      </c>
      <c r="K129" s="14">
        <v>2.9801324503309998</v>
      </c>
      <c r="L129" s="14">
        <v>1.655629139073</v>
      </c>
      <c r="M129" s="14">
        <v>0.99337748344400001</v>
      </c>
      <c r="N129" s="14">
        <v>0.331125827815</v>
      </c>
      <c r="O129" s="18">
        <v>0</v>
      </c>
      <c r="P129" s="18">
        <v>0</v>
      </c>
      <c r="Q129" s="14">
        <v>76.158940397351003</v>
      </c>
      <c r="R129" s="14">
        <v>9.6026490066230004</v>
      </c>
      <c r="S129" s="14">
        <v>214.18604651162801</v>
      </c>
      <c r="T129" s="29">
        <v>339.37858779217601</v>
      </c>
    </row>
    <row r="130" spans="2:20" x14ac:dyDescent="0.2">
      <c r="D130" s="104"/>
      <c r="E130" s="5" t="s">
        <v>39</v>
      </c>
      <c r="F130" s="6"/>
      <c r="G130" s="7">
        <v>249</v>
      </c>
      <c r="H130" s="37">
        <v>4.4176706827309999</v>
      </c>
      <c r="I130" s="14">
        <v>3.2128514056220001</v>
      </c>
      <c r="J130" s="14">
        <v>1.6064257028110001</v>
      </c>
      <c r="K130" s="14">
        <v>5.2208835341370001</v>
      </c>
      <c r="L130" s="14">
        <v>1.204819277108</v>
      </c>
      <c r="M130" s="14">
        <v>2.409638554217</v>
      </c>
      <c r="N130" s="14">
        <v>0.80321285140599996</v>
      </c>
      <c r="O130" s="18">
        <v>0</v>
      </c>
      <c r="P130" s="18">
        <v>0</v>
      </c>
      <c r="Q130" s="14">
        <v>71.887550200803005</v>
      </c>
      <c r="R130" s="14">
        <v>9.2369477911650009</v>
      </c>
      <c r="S130" s="14">
        <v>274.36170212766001</v>
      </c>
      <c r="T130" s="29">
        <v>434.35157960284403</v>
      </c>
    </row>
    <row r="131" spans="2:20" x14ac:dyDescent="0.2">
      <c r="D131" s="104"/>
      <c r="E131" s="5" t="s">
        <v>40</v>
      </c>
      <c r="F131" s="6"/>
      <c r="G131" s="7">
        <v>333</v>
      </c>
      <c r="H131" s="37">
        <v>2.7027027027030002</v>
      </c>
      <c r="I131" s="14">
        <v>3.9039039039040002</v>
      </c>
      <c r="J131" s="14">
        <v>3.9039039039040002</v>
      </c>
      <c r="K131" s="14">
        <v>4.5045045045050003</v>
      </c>
      <c r="L131" s="14">
        <v>1.201201201201</v>
      </c>
      <c r="M131" s="14">
        <v>1.201201201201</v>
      </c>
      <c r="N131" s="14">
        <v>0.90090090090099995</v>
      </c>
      <c r="O131" s="18">
        <v>0</v>
      </c>
      <c r="P131" s="18">
        <v>0</v>
      </c>
      <c r="Q131" s="14">
        <v>75.675675675676004</v>
      </c>
      <c r="R131" s="14">
        <v>6.0060060060060003</v>
      </c>
      <c r="S131" s="14">
        <v>246.06557377049199</v>
      </c>
      <c r="T131" s="29">
        <v>441.33935008062502</v>
      </c>
    </row>
    <row r="132" spans="2:20" x14ac:dyDescent="0.2">
      <c r="D132" s="104"/>
      <c r="E132" s="5" t="s">
        <v>41</v>
      </c>
      <c r="F132" s="6"/>
      <c r="G132" s="7">
        <v>260</v>
      </c>
      <c r="H132" s="37">
        <v>3.8461538461539999</v>
      </c>
      <c r="I132" s="14">
        <v>1.1538461538460001</v>
      </c>
      <c r="J132" s="14">
        <v>1.923076923077</v>
      </c>
      <c r="K132" s="14">
        <v>4.6153846153850004</v>
      </c>
      <c r="L132" s="14">
        <v>1.923076923077</v>
      </c>
      <c r="M132" s="14">
        <v>1.1538461538460001</v>
      </c>
      <c r="N132" s="14">
        <v>0.384615384615</v>
      </c>
      <c r="O132" s="18">
        <v>0</v>
      </c>
      <c r="P132" s="18">
        <v>0</v>
      </c>
      <c r="Q132" s="14">
        <v>70.769230769231001</v>
      </c>
      <c r="R132" s="14">
        <v>14.230769230769001</v>
      </c>
      <c r="S132" s="14">
        <v>235</v>
      </c>
      <c r="T132" s="29">
        <v>352.45658034095601</v>
      </c>
    </row>
    <row r="133" spans="2:20" x14ac:dyDescent="0.2">
      <c r="D133" s="104"/>
      <c r="E133" s="5" t="s">
        <v>42</v>
      </c>
      <c r="F133" s="6"/>
      <c r="G133" s="7">
        <v>228</v>
      </c>
      <c r="H133" s="37">
        <v>1.3157894736839999</v>
      </c>
      <c r="I133" s="14">
        <v>3.947368421053</v>
      </c>
      <c r="J133" s="14">
        <v>2.1929824561400002</v>
      </c>
      <c r="K133" s="14">
        <v>7.0175438596489998</v>
      </c>
      <c r="L133" s="14">
        <v>2.6315789473679998</v>
      </c>
      <c r="M133" s="14">
        <v>0.87719298245599997</v>
      </c>
      <c r="N133" s="14">
        <v>0.87719298245599997</v>
      </c>
      <c r="O133" s="18">
        <v>0</v>
      </c>
      <c r="P133" s="18">
        <v>0</v>
      </c>
      <c r="Q133" s="14">
        <v>69.298245614034997</v>
      </c>
      <c r="R133" s="14">
        <v>11.842105263158</v>
      </c>
      <c r="S133" s="14">
        <v>273.48837209302297</v>
      </c>
      <c r="T133" s="29">
        <v>418.88769500617002</v>
      </c>
    </row>
    <row r="134" spans="2:20" x14ac:dyDescent="0.2">
      <c r="D134" s="104"/>
      <c r="E134" s="5" t="s">
        <v>43</v>
      </c>
      <c r="F134" s="6"/>
      <c r="G134" s="7">
        <v>249</v>
      </c>
      <c r="H134" s="37">
        <v>2.0080321285139999</v>
      </c>
      <c r="I134" s="14">
        <v>1.6064257028110001</v>
      </c>
      <c r="J134" s="14">
        <v>5.2208835341370001</v>
      </c>
      <c r="K134" s="14">
        <v>4.4176706827309999</v>
      </c>
      <c r="L134" s="14">
        <v>1.6064257028110001</v>
      </c>
      <c r="M134" s="14">
        <v>2.409638554217</v>
      </c>
      <c r="N134" s="14">
        <v>4.819277108434</v>
      </c>
      <c r="O134" s="14">
        <v>0.40160642570299998</v>
      </c>
      <c r="P134" s="18">
        <v>0</v>
      </c>
      <c r="Q134" s="14">
        <v>69.879518072289002</v>
      </c>
      <c r="R134" s="14">
        <v>7.6305220883529996</v>
      </c>
      <c r="S134" s="14">
        <v>668.21428571428601</v>
      </c>
      <c r="T134" s="29">
        <v>881.63070731550204</v>
      </c>
    </row>
    <row r="135" spans="2:20" x14ac:dyDescent="0.2">
      <c r="D135" s="104"/>
      <c r="E135" s="5" t="s">
        <v>44</v>
      </c>
      <c r="F135" s="6"/>
      <c r="G135" s="7">
        <v>347</v>
      </c>
      <c r="H135" s="37">
        <v>0.864553314121</v>
      </c>
      <c r="I135" s="14">
        <v>1.729106628242</v>
      </c>
      <c r="J135" s="14">
        <v>2.3054755043230002</v>
      </c>
      <c r="K135" s="14">
        <v>4.6109510086460004</v>
      </c>
      <c r="L135" s="14">
        <v>3.458213256484</v>
      </c>
      <c r="M135" s="14">
        <v>2.3054755043230002</v>
      </c>
      <c r="N135" s="14">
        <v>2.3054755043230002</v>
      </c>
      <c r="O135" s="14">
        <v>0.864553314121</v>
      </c>
      <c r="P135" s="14">
        <v>0.28818443803999999</v>
      </c>
      <c r="Q135" s="14">
        <v>68.299711815562006</v>
      </c>
      <c r="R135" s="14">
        <v>12.968299711816</v>
      </c>
      <c r="S135" s="14">
        <v>750.69230769230796</v>
      </c>
      <c r="T135" s="29">
        <v>1153.45930438135</v>
      </c>
    </row>
    <row r="136" spans="2:20" x14ac:dyDescent="0.2">
      <c r="D136" s="104"/>
      <c r="E136" s="5" t="s">
        <v>45</v>
      </c>
      <c r="F136" s="6"/>
      <c r="G136" s="7">
        <v>303</v>
      </c>
      <c r="H136" s="37">
        <v>0.33003300330000002</v>
      </c>
      <c r="I136" s="14">
        <v>1.3201320132009999</v>
      </c>
      <c r="J136" s="14">
        <v>1.9801980198019999</v>
      </c>
      <c r="K136" s="14">
        <v>4.9504950495050002</v>
      </c>
      <c r="L136" s="14">
        <v>3.6303630363039998</v>
      </c>
      <c r="M136" s="14">
        <v>2.3102310231019998</v>
      </c>
      <c r="N136" s="14">
        <v>4.6204620462049997</v>
      </c>
      <c r="O136" s="14">
        <v>0.99009900990099997</v>
      </c>
      <c r="P136" s="14">
        <v>0.33003300330000002</v>
      </c>
      <c r="Q136" s="14">
        <v>71.947194719471995</v>
      </c>
      <c r="R136" s="14">
        <v>7.5907590759080001</v>
      </c>
      <c r="S136" s="14">
        <v>955.24193548387098</v>
      </c>
      <c r="T136" s="29">
        <v>1203.2259821196801</v>
      </c>
    </row>
    <row r="137" spans="2:20" x14ac:dyDescent="0.2">
      <c r="D137" s="104"/>
      <c r="E137" s="5" t="s">
        <v>46</v>
      </c>
      <c r="F137" s="6"/>
      <c r="G137" s="7">
        <v>175</v>
      </c>
      <c r="H137" s="60">
        <v>0</v>
      </c>
      <c r="I137" s="18">
        <v>0</v>
      </c>
      <c r="J137" s="14">
        <v>1.714285714286</v>
      </c>
      <c r="K137" s="14">
        <v>4</v>
      </c>
      <c r="L137" s="14">
        <v>1.714285714286</v>
      </c>
      <c r="M137" s="14">
        <v>2.285714285714</v>
      </c>
      <c r="N137" s="18">
        <v>0</v>
      </c>
      <c r="O137" s="14">
        <v>0.57142857142900005</v>
      </c>
      <c r="P137" s="18">
        <v>0</v>
      </c>
      <c r="Q137" s="14">
        <v>76</v>
      </c>
      <c r="R137" s="14">
        <v>13.714285714286</v>
      </c>
      <c r="S137" s="14">
        <v>545.83333333333303</v>
      </c>
      <c r="T137" s="29">
        <v>871.27181943027006</v>
      </c>
    </row>
    <row r="138" spans="2:20" x14ac:dyDescent="0.2">
      <c r="D138" s="104"/>
      <c r="E138" s="5" t="s">
        <v>47</v>
      </c>
      <c r="F138" s="6"/>
      <c r="G138" s="7">
        <v>260</v>
      </c>
      <c r="H138" s="37">
        <v>0.384615384615</v>
      </c>
      <c r="I138" s="14">
        <v>0.76923076923099998</v>
      </c>
      <c r="J138" s="14">
        <v>2.3076923076920002</v>
      </c>
      <c r="K138" s="14">
        <v>4.6153846153850004</v>
      </c>
      <c r="L138" s="14">
        <v>1.1538461538460001</v>
      </c>
      <c r="M138" s="14">
        <v>2.3076923076920002</v>
      </c>
      <c r="N138" s="14">
        <v>2.3076923076920002</v>
      </c>
      <c r="O138" s="18">
        <v>0</v>
      </c>
      <c r="P138" s="18">
        <v>0</v>
      </c>
      <c r="Q138" s="14">
        <v>74.615384615384997</v>
      </c>
      <c r="R138" s="14">
        <v>11.538461538462</v>
      </c>
      <c r="S138" s="14">
        <v>572.63888888888903</v>
      </c>
      <c r="T138" s="29">
        <v>678.34816334230402</v>
      </c>
    </row>
    <row r="139" spans="2:20" x14ac:dyDescent="0.2">
      <c r="D139" s="104"/>
      <c r="E139" s="5" t="s">
        <v>48</v>
      </c>
      <c r="F139" s="6"/>
      <c r="G139" s="7">
        <v>102</v>
      </c>
      <c r="H139" s="37">
        <v>3.9215686274510002</v>
      </c>
      <c r="I139" s="14">
        <v>1.9607843137250001</v>
      </c>
      <c r="J139" s="14">
        <v>2.9411764705880001</v>
      </c>
      <c r="K139" s="14">
        <v>3.9215686274510002</v>
      </c>
      <c r="L139" s="14">
        <v>1.9607843137250001</v>
      </c>
      <c r="M139" s="18">
        <v>0</v>
      </c>
      <c r="N139" s="14">
        <v>1.9607843137250001</v>
      </c>
      <c r="O139" s="18">
        <v>0</v>
      </c>
      <c r="P139" s="18">
        <v>0</v>
      </c>
      <c r="Q139" s="14">
        <v>68.627450980391998</v>
      </c>
      <c r="R139" s="14">
        <v>14.705882352941</v>
      </c>
      <c r="S139" s="14">
        <v>347.35294117647101</v>
      </c>
      <c r="T139" s="29">
        <v>615.85215387504002</v>
      </c>
    </row>
    <row r="140" spans="2:20" x14ac:dyDescent="0.2">
      <c r="D140" s="105"/>
      <c r="E140" s="55" t="s">
        <v>49</v>
      </c>
      <c r="F140" s="58"/>
      <c r="G140" s="53">
        <v>28</v>
      </c>
      <c r="H140" s="74">
        <v>3.5714285714290002</v>
      </c>
      <c r="I140" s="35">
        <v>0</v>
      </c>
      <c r="J140" s="35">
        <v>0</v>
      </c>
      <c r="K140" s="35">
        <v>0</v>
      </c>
      <c r="L140" s="35">
        <v>0</v>
      </c>
      <c r="M140" s="38">
        <v>3.5714285714290002</v>
      </c>
      <c r="N140" s="38">
        <v>3.5714285714290002</v>
      </c>
      <c r="O140" s="35">
        <v>0</v>
      </c>
      <c r="P140" s="35">
        <v>0</v>
      </c>
      <c r="Q140" s="38">
        <v>82.142857142856997</v>
      </c>
      <c r="R140" s="38">
        <v>7.1428571428570002</v>
      </c>
      <c r="S140" s="38">
        <v>918.33333333333303</v>
      </c>
      <c r="T140" s="80">
        <v>823.10725641045997</v>
      </c>
    </row>
    <row r="142" spans="2:20" x14ac:dyDescent="0.2">
      <c r="B142" s="47" t="str">
        <f xml:space="preserve"> HYPERLINK("#'目次'!B10", "[4]")</f>
        <v>[4]</v>
      </c>
      <c r="C142" s="31" t="s">
        <v>87</v>
      </c>
    </row>
    <row r="143" spans="2:20" x14ac:dyDescent="0.2">
      <c r="C143" s="89" t="s">
        <v>57</v>
      </c>
    </row>
    <row r="145" spans="3:17" x14ac:dyDescent="0.2">
      <c r="C145" s="31" t="s">
        <v>13</v>
      </c>
    </row>
    <row r="146" spans="3:17" ht="36" x14ac:dyDescent="0.2">
      <c r="D146" s="99"/>
      <c r="E146" s="100"/>
      <c r="F146" s="100"/>
      <c r="G146" s="41" t="s">
        <v>14</v>
      </c>
      <c r="H146" s="42" t="s">
        <v>88</v>
      </c>
      <c r="I146" s="16" t="s">
        <v>89</v>
      </c>
      <c r="J146" s="16" t="s">
        <v>90</v>
      </c>
      <c r="K146" s="16" t="s">
        <v>91</v>
      </c>
      <c r="L146" s="16" t="s">
        <v>92</v>
      </c>
      <c r="M146" s="16" t="s">
        <v>93</v>
      </c>
      <c r="N146" s="16" t="s">
        <v>94</v>
      </c>
      <c r="O146" s="16" t="s">
        <v>24</v>
      </c>
      <c r="P146" s="16" t="s">
        <v>67</v>
      </c>
      <c r="Q146" s="46" t="s">
        <v>68</v>
      </c>
    </row>
    <row r="147" spans="3:17" x14ac:dyDescent="0.2">
      <c r="D147" s="101"/>
      <c r="E147" s="102"/>
      <c r="F147" s="102"/>
      <c r="G147" s="44"/>
      <c r="H147" s="82" t="s">
        <v>69</v>
      </c>
      <c r="I147" s="50" t="s">
        <v>95</v>
      </c>
      <c r="J147" s="50" t="s">
        <v>96</v>
      </c>
      <c r="K147" s="50" t="s">
        <v>97</v>
      </c>
      <c r="L147" s="50" t="s">
        <v>98</v>
      </c>
      <c r="M147" s="17"/>
      <c r="N147" s="17"/>
      <c r="O147" s="17"/>
      <c r="P147" s="17"/>
      <c r="Q147" s="43"/>
    </row>
    <row r="148" spans="3:17" x14ac:dyDescent="0.2">
      <c r="D148" s="52"/>
      <c r="E148" s="59" t="s">
        <v>14</v>
      </c>
      <c r="F148" s="54"/>
      <c r="G148" s="45">
        <v>6493</v>
      </c>
      <c r="H148" s="25">
        <v>23.979670414291999</v>
      </c>
      <c r="I148" s="25">
        <v>14.600338826428001</v>
      </c>
      <c r="J148" s="25">
        <v>5.5752348683199999</v>
      </c>
      <c r="K148" s="25">
        <v>2.5874018173420001</v>
      </c>
      <c r="L148" s="25">
        <v>2.7722162328660001</v>
      </c>
      <c r="M148" s="25">
        <v>31.480055444325</v>
      </c>
      <c r="N148" s="25">
        <v>17.772986292931002</v>
      </c>
      <c r="O148" s="25">
        <v>1.2320961034960001</v>
      </c>
      <c r="P148" s="25">
        <v>15.108864696734001</v>
      </c>
      <c r="Q148" s="63">
        <v>14.342639962926</v>
      </c>
    </row>
    <row r="149" spans="3:17" x14ac:dyDescent="0.2">
      <c r="D149" s="103" t="s">
        <v>25</v>
      </c>
      <c r="E149" s="24" t="s">
        <v>26</v>
      </c>
      <c r="F149" s="22"/>
      <c r="G149" s="23">
        <v>1606</v>
      </c>
      <c r="H149" s="49">
        <v>16.438356164384</v>
      </c>
      <c r="I149" s="19">
        <v>7.0361145703609997</v>
      </c>
      <c r="J149" s="19">
        <v>2.6774595267749999</v>
      </c>
      <c r="K149" s="19">
        <v>2.3038605230389999</v>
      </c>
      <c r="L149" s="19">
        <v>2.5529265255290001</v>
      </c>
      <c r="M149" s="19">
        <v>31.506849315067999</v>
      </c>
      <c r="N149" s="19">
        <v>36.67496886675</v>
      </c>
      <c r="O149" s="19">
        <v>0.80946450809500003</v>
      </c>
      <c r="P149" s="19">
        <v>16.124497991967999</v>
      </c>
      <c r="Q149" s="51">
        <v>16.538884516593001</v>
      </c>
    </row>
    <row r="150" spans="3:17" x14ac:dyDescent="0.2">
      <c r="D150" s="104"/>
      <c r="E150" s="5" t="s">
        <v>27</v>
      </c>
      <c r="F150" s="6"/>
      <c r="G150" s="7">
        <v>1245</v>
      </c>
      <c r="H150" s="37">
        <v>23.052208835340998</v>
      </c>
      <c r="I150" s="14">
        <v>11.887550200803</v>
      </c>
      <c r="J150" s="14">
        <v>4.8995983935740002</v>
      </c>
      <c r="K150" s="14">
        <v>2.3293172690759998</v>
      </c>
      <c r="L150" s="14">
        <v>3.4538152610439998</v>
      </c>
      <c r="M150" s="14">
        <v>36.787148594378003</v>
      </c>
      <c r="N150" s="14">
        <v>16.064257028111999</v>
      </c>
      <c r="O150" s="14">
        <v>1.5261044176709999</v>
      </c>
      <c r="P150" s="14">
        <v>15.704225352112999</v>
      </c>
      <c r="Q150" s="29">
        <v>15.683843275578001</v>
      </c>
    </row>
    <row r="151" spans="3:17" x14ac:dyDescent="0.2">
      <c r="D151" s="104"/>
      <c r="E151" s="5" t="s">
        <v>28</v>
      </c>
      <c r="F151" s="6"/>
      <c r="G151" s="7">
        <v>1001</v>
      </c>
      <c r="H151" s="37">
        <v>23.276723276723001</v>
      </c>
      <c r="I151" s="14">
        <v>15.984015984016001</v>
      </c>
      <c r="J151" s="14">
        <v>6.693306693307</v>
      </c>
      <c r="K151" s="14">
        <v>2.797202797203</v>
      </c>
      <c r="L151" s="14">
        <v>2.797202797203</v>
      </c>
      <c r="M151" s="14">
        <v>34.365634365634001</v>
      </c>
      <c r="N151" s="14">
        <v>12.787212787213001</v>
      </c>
      <c r="O151" s="14">
        <v>1.298701298701</v>
      </c>
      <c r="P151" s="14">
        <v>15.581395348837001</v>
      </c>
      <c r="Q151" s="29">
        <v>14.198590209752</v>
      </c>
    </row>
    <row r="152" spans="3:17" x14ac:dyDescent="0.2">
      <c r="D152" s="104"/>
      <c r="E152" s="5" t="s">
        <v>29</v>
      </c>
      <c r="F152" s="6"/>
      <c r="G152" s="7">
        <v>689</v>
      </c>
      <c r="H152" s="37">
        <v>28.592162554426999</v>
      </c>
      <c r="I152" s="14">
        <v>19.883889695210001</v>
      </c>
      <c r="J152" s="14">
        <v>8.5631349782289998</v>
      </c>
      <c r="K152" s="14">
        <v>3.1930333817130001</v>
      </c>
      <c r="L152" s="14">
        <v>2.4673439767779999</v>
      </c>
      <c r="M152" s="14">
        <v>30.478955007256999</v>
      </c>
      <c r="N152" s="14">
        <v>6.531204644412</v>
      </c>
      <c r="O152" s="14">
        <v>0.29027576197400001</v>
      </c>
      <c r="P152" s="14">
        <v>14.849537037037001</v>
      </c>
      <c r="Q152" s="29">
        <v>13.067242396915001</v>
      </c>
    </row>
    <row r="153" spans="3:17" x14ac:dyDescent="0.2">
      <c r="D153" s="104"/>
      <c r="E153" s="5" t="s">
        <v>30</v>
      </c>
      <c r="F153" s="6"/>
      <c r="G153" s="7">
        <v>578</v>
      </c>
      <c r="H153" s="37">
        <v>32.871972318338997</v>
      </c>
      <c r="I153" s="14">
        <v>21.107266435985998</v>
      </c>
      <c r="J153" s="14">
        <v>7.7854671280280003</v>
      </c>
      <c r="K153" s="14">
        <v>4.3252595155710001</v>
      </c>
      <c r="L153" s="14">
        <v>2.4221453287200001</v>
      </c>
      <c r="M153" s="14">
        <v>26.989619377162999</v>
      </c>
      <c r="N153" s="14">
        <v>3.9792387543249998</v>
      </c>
      <c r="O153" s="14">
        <v>0.51903114186900001</v>
      </c>
      <c r="P153" s="14">
        <v>14.507575757575999</v>
      </c>
      <c r="Q153" s="29">
        <v>13.044114860997</v>
      </c>
    </row>
    <row r="154" spans="3:17" x14ac:dyDescent="0.2">
      <c r="D154" s="104"/>
      <c r="E154" s="5" t="s">
        <v>31</v>
      </c>
      <c r="F154" s="6"/>
      <c r="G154" s="7">
        <v>532</v>
      </c>
      <c r="H154" s="37">
        <v>34.022556390977002</v>
      </c>
      <c r="I154" s="14">
        <v>25.751879699248001</v>
      </c>
      <c r="J154" s="14">
        <v>7.5187969924809996</v>
      </c>
      <c r="K154" s="14">
        <v>1.691729323308</v>
      </c>
      <c r="L154" s="14">
        <v>2.255639097744</v>
      </c>
      <c r="M154" s="14">
        <v>24.812030075188002</v>
      </c>
      <c r="N154" s="14">
        <v>3.383458646617</v>
      </c>
      <c r="O154" s="14">
        <v>0.56390977443599999</v>
      </c>
      <c r="P154" s="14">
        <v>13.298153034301</v>
      </c>
      <c r="Q154" s="29">
        <v>11.591930218602</v>
      </c>
    </row>
    <row r="155" spans="3:17" x14ac:dyDescent="0.2">
      <c r="D155" s="104"/>
      <c r="E155" s="5" t="s">
        <v>32</v>
      </c>
      <c r="F155" s="6"/>
      <c r="G155" s="7">
        <v>277</v>
      </c>
      <c r="H155" s="37">
        <v>36.462093862815998</v>
      </c>
      <c r="I155" s="14">
        <v>22.382671480144001</v>
      </c>
      <c r="J155" s="14">
        <v>6.4981949458479997</v>
      </c>
      <c r="K155" s="14">
        <v>2.1660649819489999</v>
      </c>
      <c r="L155" s="14">
        <v>3.610108303249</v>
      </c>
      <c r="M155" s="14">
        <v>24.548736462093999</v>
      </c>
      <c r="N155" s="14">
        <v>3.2490974729239999</v>
      </c>
      <c r="O155" s="14">
        <v>1.083032490975</v>
      </c>
      <c r="P155" s="14">
        <v>13.832487309645</v>
      </c>
      <c r="Q155" s="29">
        <v>13.448807257743001</v>
      </c>
    </row>
    <row r="156" spans="3:17" x14ac:dyDescent="0.2">
      <c r="D156" s="104"/>
      <c r="E156" s="5" t="s">
        <v>33</v>
      </c>
      <c r="F156" s="6"/>
      <c r="G156" s="7">
        <v>103</v>
      </c>
      <c r="H156" s="37">
        <v>30.097087378641</v>
      </c>
      <c r="I156" s="14">
        <v>19.417475728155001</v>
      </c>
      <c r="J156" s="14">
        <v>8.7378640776700003</v>
      </c>
      <c r="K156" s="14">
        <v>4.8543689320389998</v>
      </c>
      <c r="L156" s="14">
        <v>4.8543689320389998</v>
      </c>
      <c r="M156" s="14">
        <v>28.155339805825001</v>
      </c>
      <c r="N156" s="14">
        <v>0.97087378640800004</v>
      </c>
      <c r="O156" s="14">
        <v>2.9126213592229999</v>
      </c>
      <c r="P156" s="14">
        <v>16.857142857143</v>
      </c>
      <c r="Q156" s="29">
        <v>15.587802662233999</v>
      </c>
    </row>
    <row r="157" spans="3:17" x14ac:dyDescent="0.2">
      <c r="D157" s="103" t="s">
        <v>34</v>
      </c>
      <c r="E157" s="24" t="s">
        <v>35</v>
      </c>
      <c r="F157" s="22"/>
      <c r="G157" s="23">
        <v>173</v>
      </c>
      <c r="H157" s="49">
        <v>18.497109826589998</v>
      </c>
      <c r="I157" s="19">
        <v>9.2485549132949991</v>
      </c>
      <c r="J157" s="19">
        <v>5.7803468208090001</v>
      </c>
      <c r="K157" s="19">
        <v>4.6242774566470004</v>
      </c>
      <c r="L157" s="19">
        <v>6.3583815028900004</v>
      </c>
      <c r="M157" s="19">
        <v>31.791907514451001</v>
      </c>
      <c r="N157" s="19">
        <v>23.699421965317999</v>
      </c>
      <c r="O157" s="33">
        <v>0</v>
      </c>
      <c r="P157" s="19">
        <v>21.168831168831002</v>
      </c>
      <c r="Q157" s="51">
        <v>19.253876383125998</v>
      </c>
    </row>
    <row r="158" spans="3:17" x14ac:dyDescent="0.2">
      <c r="D158" s="104"/>
      <c r="E158" s="5" t="s">
        <v>36</v>
      </c>
      <c r="F158" s="6"/>
      <c r="G158" s="7">
        <v>194</v>
      </c>
      <c r="H158" s="37">
        <v>29.896907216494998</v>
      </c>
      <c r="I158" s="14">
        <v>15.979381443298999</v>
      </c>
      <c r="J158" s="14">
        <v>12.371134020618999</v>
      </c>
      <c r="K158" s="14">
        <v>4.1237113402060004</v>
      </c>
      <c r="L158" s="14">
        <v>1.5463917525769999</v>
      </c>
      <c r="M158" s="14">
        <v>31.958762886597999</v>
      </c>
      <c r="N158" s="14">
        <v>3.0927835051549999</v>
      </c>
      <c r="O158" s="14">
        <v>1.0309278350519999</v>
      </c>
      <c r="P158" s="14">
        <v>14.959677419355</v>
      </c>
      <c r="Q158" s="29">
        <v>12.467634999333001</v>
      </c>
    </row>
    <row r="159" spans="3:17" x14ac:dyDescent="0.2">
      <c r="D159" s="104"/>
      <c r="E159" s="5" t="s">
        <v>37</v>
      </c>
      <c r="F159" s="6"/>
      <c r="G159" s="7">
        <v>194</v>
      </c>
      <c r="H159" s="37">
        <v>33.505154639174997</v>
      </c>
      <c r="I159" s="14">
        <v>21.649484536081999</v>
      </c>
      <c r="J159" s="14">
        <v>9.278350515464</v>
      </c>
      <c r="K159" s="14">
        <v>3.0927835051549999</v>
      </c>
      <c r="L159" s="14">
        <v>3.0927835051549999</v>
      </c>
      <c r="M159" s="14">
        <v>22.680412371134</v>
      </c>
      <c r="N159" s="14">
        <v>5.6701030927840002</v>
      </c>
      <c r="O159" s="14">
        <v>1.0309278350519999</v>
      </c>
      <c r="P159" s="14">
        <v>14.635036496350001</v>
      </c>
      <c r="Q159" s="29">
        <v>13.285674142001</v>
      </c>
    </row>
    <row r="160" spans="3:17" x14ac:dyDescent="0.2">
      <c r="D160" s="104"/>
      <c r="E160" s="5" t="s">
        <v>38</v>
      </c>
      <c r="F160" s="6"/>
      <c r="G160" s="7">
        <v>288</v>
      </c>
      <c r="H160" s="37">
        <v>30.902777777777999</v>
      </c>
      <c r="I160" s="14">
        <v>23.263888888888999</v>
      </c>
      <c r="J160" s="14">
        <v>4.5138888888890003</v>
      </c>
      <c r="K160" s="14">
        <v>3.125</v>
      </c>
      <c r="L160" s="14">
        <v>2.4305555555559999</v>
      </c>
      <c r="M160" s="14">
        <v>31.597222222222001</v>
      </c>
      <c r="N160" s="14">
        <v>4.166666666667</v>
      </c>
      <c r="O160" s="18">
        <v>0</v>
      </c>
      <c r="P160" s="14">
        <v>13.810810810811001</v>
      </c>
      <c r="Q160" s="29">
        <v>12.678643114879</v>
      </c>
    </row>
    <row r="161" spans="4:17" x14ac:dyDescent="0.2">
      <c r="D161" s="104"/>
      <c r="E161" s="5" t="s">
        <v>39</v>
      </c>
      <c r="F161" s="6"/>
      <c r="G161" s="7">
        <v>287</v>
      </c>
      <c r="H161" s="37">
        <v>36.933797909408</v>
      </c>
      <c r="I161" s="14">
        <v>22.299651567944</v>
      </c>
      <c r="J161" s="14">
        <v>6.9686411149829999</v>
      </c>
      <c r="K161" s="14">
        <v>3.135888501742</v>
      </c>
      <c r="L161" s="14">
        <v>1.045296167247</v>
      </c>
      <c r="M161" s="14">
        <v>24.041811846689999</v>
      </c>
      <c r="N161" s="14">
        <v>4.5296167247390002</v>
      </c>
      <c r="O161" s="14">
        <v>1.045296167247</v>
      </c>
      <c r="P161" s="14">
        <v>12.524752475248</v>
      </c>
      <c r="Q161" s="29">
        <v>10.685044660374</v>
      </c>
    </row>
    <row r="162" spans="4:17" x14ac:dyDescent="0.2">
      <c r="D162" s="104"/>
      <c r="E162" s="5" t="s">
        <v>40</v>
      </c>
      <c r="F162" s="6"/>
      <c r="G162" s="7">
        <v>300</v>
      </c>
      <c r="H162" s="37">
        <v>36.333333333333002</v>
      </c>
      <c r="I162" s="14">
        <v>22.666666666666998</v>
      </c>
      <c r="J162" s="14">
        <v>5</v>
      </c>
      <c r="K162" s="14">
        <v>2.333333333333</v>
      </c>
      <c r="L162" s="14">
        <v>0.66666666666700003</v>
      </c>
      <c r="M162" s="14">
        <v>29</v>
      </c>
      <c r="N162" s="14">
        <v>3.666666666667</v>
      </c>
      <c r="O162" s="14">
        <v>0.33333333333300003</v>
      </c>
      <c r="P162" s="14">
        <v>11.641791044775999</v>
      </c>
      <c r="Q162" s="29">
        <v>9.6088187508760008</v>
      </c>
    </row>
    <row r="163" spans="4:17" x14ac:dyDescent="0.2">
      <c r="D163" s="104"/>
      <c r="E163" s="5" t="s">
        <v>41</v>
      </c>
      <c r="F163" s="6"/>
      <c r="G163" s="7">
        <v>246</v>
      </c>
      <c r="H163" s="37">
        <v>33.333333333333002</v>
      </c>
      <c r="I163" s="14">
        <v>17.479674796748</v>
      </c>
      <c r="J163" s="14">
        <v>6.9105691056909997</v>
      </c>
      <c r="K163" s="14">
        <v>1.219512195122</v>
      </c>
      <c r="L163" s="14">
        <v>0.81300813008100004</v>
      </c>
      <c r="M163" s="14">
        <v>31.30081300813</v>
      </c>
      <c r="N163" s="14">
        <v>7.7235772357719998</v>
      </c>
      <c r="O163" s="14">
        <v>1.219512195122</v>
      </c>
      <c r="P163" s="14">
        <v>11.700680272109</v>
      </c>
      <c r="Q163" s="29">
        <v>9.8370498909799995</v>
      </c>
    </row>
    <row r="164" spans="4:17" x14ac:dyDescent="0.2">
      <c r="D164" s="104"/>
      <c r="E164" s="5" t="s">
        <v>42</v>
      </c>
      <c r="F164" s="6"/>
      <c r="G164" s="7">
        <v>244</v>
      </c>
      <c r="H164" s="37">
        <v>39.754098360656002</v>
      </c>
      <c r="I164" s="14">
        <v>14.344262295082</v>
      </c>
      <c r="J164" s="14">
        <v>5.7377049180329998</v>
      </c>
      <c r="K164" s="14">
        <v>1.6393442622950001</v>
      </c>
      <c r="L164" s="14">
        <v>2.0491803278690002</v>
      </c>
      <c r="M164" s="14">
        <v>29.508196721310998</v>
      </c>
      <c r="N164" s="14">
        <v>5.7377049180329998</v>
      </c>
      <c r="O164" s="14">
        <v>1.229508196721</v>
      </c>
      <c r="P164" s="14">
        <v>11.741935483871</v>
      </c>
      <c r="Q164" s="29">
        <v>11.935222316227</v>
      </c>
    </row>
    <row r="165" spans="4:17" x14ac:dyDescent="0.2">
      <c r="D165" s="104"/>
      <c r="E165" s="5" t="s">
        <v>43</v>
      </c>
      <c r="F165" s="6"/>
      <c r="G165" s="7">
        <v>247</v>
      </c>
      <c r="H165" s="37">
        <v>29.959514170039999</v>
      </c>
      <c r="I165" s="14">
        <v>15.384615384615</v>
      </c>
      <c r="J165" s="14">
        <v>3.2388663967609999</v>
      </c>
      <c r="K165" s="14">
        <v>1.619433198381</v>
      </c>
      <c r="L165" s="14">
        <v>2.0242914979759998</v>
      </c>
      <c r="M165" s="14">
        <v>35.627530364371999</v>
      </c>
      <c r="N165" s="14">
        <v>9.7165991902830005</v>
      </c>
      <c r="O165" s="14">
        <v>2.4291497975710001</v>
      </c>
      <c r="P165" s="14">
        <v>12.403100775194</v>
      </c>
      <c r="Q165" s="29">
        <v>12.437452429792</v>
      </c>
    </row>
    <row r="166" spans="4:17" x14ac:dyDescent="0.2">
      <c r="D166" s="104"/>
      <c r="E166" s="5" t="s">
        <v>44</v>
      </c>
      <c r="F166" s="6"/>
      <c r="G166" s="7">
        <v>313</v>
      </c>
      <c r="H166" s="37">
        <v>21.725239616612999</v>
      </c>
      <c r="I166" s="14">
        <v>12.779552715655001</v>
      </c>
      <c r="J166" s="14">
        <v>3.8338658146959999</v>
      </c>
      <c r="K166" s="14">
        <v>1.9169329073479999</v>
      </c>
      <c r="L166" s="14">
        <v>1.277955271565</v>
      </c>
      <c r="M166" s="14">
        <v>46.006389776357999</v>
      </c>
      <c r="N166" s="14">
        <v>11.501597444089001</v>
      </c>
      <c r="O166" s="14">
        <v>0.95846645367399996</v>
      </c>
      <c r="P166" s="14">
        <v>13.230769230769001</v>
      </c>
      <c r="Q166" s="29">
        <v>12.22955968862</v>
      </c>
    </row>
    <row r="167" spans="4:17" x14ac:dyDescent="0.2">
      <c r="D167" s="104"/>
      <c r="E167" s="5" t="s">
        <v>45</v>
      </c>
      <c r="F167" s="6"/>
      <c r="G167" s="7">
        <v>239</v>
      </c>
      <c r="H167" s="37">
        <v>15.899581589958</v>
      </c>
      <c r="I167" s="14">
        <v>12.133891213388999</v>
      </c>
      <c r="J167" s="14">
        <v>6.694560669456</v>
      </c>
      <c r="K167" s="14">
        <v>0.836820083682</v>
      </c>
      <c r="L167" s="14">
        <v>4.1841004184099999</v>
      </c>
      <c r="M167" s="14">
        <v>34.728033472802998</v>
      </c>
      <c r="N167" s="14">
        <v>21.338912133891</v>
      </c>
      <c r="O167" s="14">
        <v>4.1841004184099999</v>
      </c>
      <c r="P167" s="14">
        <v>17.947368421053</v>
      </c>
      <c r="Q167" s="29">
        <v>16.567163732137001</v>
      </c>
    </row>
    <row r="168" spans="4:17" x14ac:dyDescent="0.2">
      <c r="D168" s="104"/>
      <c r="E168" s="5" t="s">
        <v>46</v>
      </c>
      <c r="F168" s="6"/>
      <c r="G168" s="7">
        <v>164</v>
      </c>
      <c r="H168" s="37">
        <v>16.463414634146002</v>
      </c>
      <c r="I168" s="14">
        <v>9.7560975609760003</v>
      </c>
      <c r="J168" s="14">
        <v>3.6585365853659999</v>
      </c>
      <c r="K168" s="14">
        <v>0.60975609756100002</v>
      </c>
      <c r="L168" s="14">
        <v>0.60975609756100002</v>
      </c>
      <c r="M168" s="14">
        <v>45.121951219511999</v>
      </c>
      <c r="N168" s="14">
        <v>20.731707317072999</v>
      </c>
      <c r="O168" s="14">
        <v>3.0487804878050002</v>
      </c>
      <c r="P168" s="14">
        <v>12.254901960784</v>
      </c>
      <c r="Q168" s="29">
        <v>10.446583337232999</v>
      </c>
    </row>
    <row r="169" spans="4:17" x14ac:dyDescent="0.2">
      <c r="D169" s="104"/>
      <c r="E169" s="5" t="s">
        <v>47</v>
      </c>
      <c r="F169" s="6"/>
      <c r="G169" s="7">
        <v>143</v>
      </c>
      <c r="H169" s="37">
        <v>13.986013986013999</v>
      </c>
      <c r="I169" s="14">
        <v>9.7902097902099996</v>
      </c>
      <c r="J169" s="14">
        <v>5.594405594406</v>
      </c>
      <c r="K169" s="14">
        <v>0.69930069930100003</v>
      </c>
      <c r="L169" s="14">
        <v>1.398601398601</v>
      </c>
      <c r="M169" s="14">
        <v>44.055944055944003</v>
      </c>
      <c r="N169" s="14">
        <v>23.076923076922998</v>
      </c>
      <c r="O169" s="14">
        <v>1.398601398601</v>
      </c>
      <c r="P169" s="14">
        <v>14.888888888888999</v>
      </c>
      <c r="Q169" s="29">
        <v>12.887930998888001</v>
      </c>
    </row>
    <row r="170" spans="4:17" x14ac:dyDescent="0.2">
      <c r="D170" s="104"/>
      <c r="E170" s="5" t="s">
        <v>48</v>
      </c>
      <c r="F170" s="6"/>
      <c r="G170" s="7">
        <v>57</v>
      </c>
      <c r="H170" s="37">
        <v>19.298245614035</v>
      </c>
      <c r="I170" s="14">
        <v>1.7543859649119999</v>
      </c>
      <c r="J170" s="14">
        <v>1.7543859649119999</v>
      </c>
      <c r="K170" s="14">
        <v>1.7543859649119999</v>
      </c>
      <c r="L170" s="18">
        <v>0</v>
      </c>
      <c r="M170" s="14">
        <v>49.122807017543998</v>
      </c>
      <c r="N170" s="14">
        <v>22.807017543859999</v>
      </c>
      <c r="O170" s="14">
        <v>3.508771929825</v>
      </c>
      <c r="P170" s="14">
        <v>9.6428571428570002</v>
      </c>
      <c r="Q170" s="29">
        <v>10.082567295352</v>
      </c>
    </row>
    <row r="171" spans="4:17" x14ac:dyDescent="0.2">
      <c r="D171" s="104"/>
      <c r="E171" s="5" t="s">
        <v>49</v>
      </c>
      <c r="F171" s="6"/>
      <c r="G171" s="7">
        <v>12</v>
      </c>
      <c r="H171" s="37">
        <v>16.666666666666998</v>
      </c>
      <c r="I171" s="18">
        <v>0</v>
      </c>
      <c r="J171" s="18">
        <v>0</v>
      </c>
      <c r="K171" s="18">
        <v>0</v>
      </c>
      <c r="L171" s="18">
        <v>0</v>
      </c>
      <c r="M171" s="14">
        <v>41.666666666666998</v>
      </c>
      <c r="N171" s="14">
        <v>41.666666666666998</v>
      </c>
      <c r="O171" s="18">
        <v>0</v>
      </c>
      <c r="P171" s="14">
        <v>5</v>
      </c>
      <c r="Q171" s="29">
        <v>0</v>
      </c>
    </row>
    <row r="172" spans="4:17" x14ac:dyDescent="0.2">
      <c r="D172" s="103" t="s">
        <v>50</v>
      </c>
      <c r="E172" s="24" t="s">
        <v>35</v>
      </c>
      <c r="F172" s="22"/>
      <c r="G172" s="23">
        <v>151</v>
      </c>
      <c r="H172" s="49">
        <v>12.582781456954001</v>
      </c>
      <c r="I172" s="19">
        <v>11.920529801324999</v>
      </c>
      <c r="J172" s="19">
        <v>6.622516556291</v>
      </c>
      <c r="K172" s="19">
        <v>3.9735099337749999</v>
      </c>
      <c r="L172" s="19">
        <v>2.6490066225170001</v>
      </c>
      <c r="M172" s="19">
        <v>31.125827814569998</v>
      </c>
      <c r="N172" s="19">
        <v>29.801324503311001</v>
      </c>
      <c r="O172" s="19">
        <v>1.324503311258</v>
      </c>
      <c r="P172" s="19">
        <v>19.210526315789</v>
      </c>
      <c r="Q172" s="51">
        <v>15.525572387793</v>
      </c>
    </row>
    <row r="173" spans="4:17" x14ac:dyDescent="0.2">
      <c r="D173" s="104"/>
      <c r="E173" s="5" t="s">
        <v>36</v>
      </c>
      <c r="F173" s="6"/>
      <c r="G173" s="7">
        <v>219</v>
      </c>
      <c r="H173" s="37">
        <v>25.114155251142002</v>
      </c>
      <c r="I173" s="14">
        <v>15.068493150685001</v>
      </c>
      <c r="J173" s="14">
        <v>7.762557077626</v>
      </c>
      <c r="K173" s="14">
        <v>4.5662100456620003</v>
      </c>
      <c r="L173" s="14">
        <v>4.5662100456620003</v>
      </c>
      <c r="M173" s="14">
        <v>24.200913242009001</v>
      </c>
      <c r="N173" s="14">
        <v>18.264840182648001</v>
      </c>
      <c r="O173" s="14">
        <v>0.45662100456600002</v>
      </c>
      <c r="P173" s="14">
        <v>17.559999999999999</v>
      </c>
      <c r="Q173" s="29">
        <v>16.218705250420001</v>
      </c>
    </row>
    <row r="174" spans="4:17" x14ac:dyDescent="0.2">
      <c r="D174" s="104"/>
      <c r="E174" s="5" t="s">
        <v>37</v>
      </c>
      <c r="F174" s="6"/>
      <c r="G174" s="7">
        <v>186</v>
      </c>
      <c r="H174" s="37">
        <v>30.107526881719998</v>
      </c>
      <c r="I174" s="14">
        <v>15.591397849462</v>
      </c>
      <c r="J174" s="14">
        <v>5.3763440860219998</v>
      </c>
      <c r="K174" s="14">
        <v>2.6881720430109999</v>
      </c>
      <c r="L174" s="14">
        <v>2.6881720430109999</v>
      </c>
      <c r="M174" s="14">
        <v>16.666666666666998</v>
      </c>
      <c r="N174" s="14">
        <v>25.806451612903</v>
      </c>
      <c r="O174" s="14">
        <v>1.0752688172039999</v>
      </c>
      <c r="P174" s="14">
        <v>13.952380952381001</v>
      </c>
      <c r="Q174" s="29">
        <v>13.709489902206</v>
      </c>
    </row>
    <row r="175" spans="4:17" x14ac:dyDescent="0.2">
      <c r="D175" s="104"/>
      <c r="E175" s="5" t="s">
        <v>38</v>
      </c>
      <c r="F175" s="6"/>
      <c r="G175" s="7">
        <v>302</v>
      </c>
      <c r="H175" s="37">
        <v>28.476821192052999</v>
      </c>
      <c r="I175" s="14">
        <v>19.867549668873998</v>
      </c>
      <c r="J175" s="14">
        <v>3.9735099337749999</v>
      </c>
      <c r="K175" s="14">
        <v>1.9867549668869999</v>
      </c>
      <c r="L175" s="14">
        <v>3.9735099337749999</v>
      </c>
      <c r="M175" s="14">
        <v>21.192052980132001</v>
      </c>
      <c r="N175" s="14">
        <v>20.529801324503001</v>
      </c>
      <c r="O175" s="18">
        <v>0</v>
      </c>
      <c r="P175" s="14">
        <v>14.715909090908999</v>
      </c>
      <c r="Q175" s="29">
        <v>14.662063652064999</v>
      </c>
    </row>
    <row r="176" spans="4:17" x14ac:dyDescent="0.2">
      <c r="D176" s="104"/>
      <c r="E176" s="5" t="s">
        <v>39</v>
      </c>
      <c r="F176" s="6"/>
      <c r="G176" s="7">
        <v>249</v>
      </c>
      <c r="H176" s="37">
        <v>22.89156626506</v>
      </c>
      <c r="I176" s="14">
        <v>14.859437751004</v>
      </c>
      <c r="J176" s="14">
        <v>8.0321285140559997</v>
      </c>
      <c r="K176" s="14">
        <v>3.6144578313250002</v>
      </c>
      <c r="L176" s="14">
        <v>3.6144578313250002</v>
      </c>
      <c r="M176" s="14">
        <v>22.89156626506</v>
      </c>
      <c r="N176" s="14">
        <v>23.293172690763001</v>
      </c>
      <c r="O176" s="14">
        <v>0.80321285140599996</v>
      </c>
      <c r="P176" s="14">
        <v>16.969696969697001</v>
      </c>
      <c r="Q176" s="29">
        <v>15.334126821007001</v>
      </c>
    </row>
    <row r="177" spans="2:17" x14ac:dyDescent="0.2">
      <c r="D177" s="104"/>
      <c r="E177" s="5" t="s">
        <v>40</v>
      </c>
      <c r="F177" s="6"/>
      <c r="G177" s="7">
        <v>333</v>
      </c>
      <c r="H177" s="37">
        <v>27.327327327327001</v>
      </c>
      <c r="I177" s="14">
        <v>14.414414414414001</v>
      </c>
      <c r="J177" s="14">
        <v>6.3063063063060003</v>
      </c>
      <c r="K177" s="14">
        <v>2.1021021021020001</v>
      </c>
      <c r="L177" s="14">
        <v>5.1051051051050003</v>
      </c>
      <c r="M177" s="14">
        <v>24.324324324323999</v>
      </c>
      <c r="N177" s="14">
        <v>20.120120120119999</v>
      </c>
      <c r="O177" s="14">
        <v>0.30030030029999999</v>
      </c>
      <c r="P177" s="14">
        <v>16.304347826087</v>
      </c>
      <c r="Q177" s="29">
        <v>16.432827120839001</v>
      </c>
    </row>
    <row r="178" spans="2:17" x14ac:dyDescent="0.2">
      <c r="D178" s="104"/>
      <c r="E178" s="5" t="s">
        <v>41</v>
      </c>
      <c r="F178" s="6"/>
      <c r="G178" s="7">
        <v>260</v>
      </c>
      <c r="H178" s="37">
        <v>19.615384615385</v>
      </c>
      <c r="I178" s="14">
        <v>16.153846153846001</v>
      </c>
      <c r="J178" s="14">
        <v>5.7692307692310001</v>
      </c>
      <c r="K178" s="14">
        <v>3.4615384615379998</v>
      </c>
      <c r="L178" s="14">
        <v>6.5384615384620002</v>
      </c>
      <c r="M178" s="14">
        <v>24.615384615385</v>
      </c>
      <c r="N178" s="14">
        <v>23.076923076922998</v>
      </c>
      <c r="O178" s="14">
        <v>0.76923076923099998</v>
      </c>
      <c r="P178" s="14">
        <v>19.701492537313001</v>
      </c>
      <c r="Q178" s="29">
        <v>18.05630904365</v>
      </c>
    </row>
    <row r="179" spans="2:17" x14ac:dyDescent="0.2">
      <c r="D179" s="104"/>
      <c r="E179" s="5" t="s">
        <v>42</v>
      </c>
      <c r="F179" s="6"/>
      <c r="G179" s="7">
        <v>228</v>
      </c>
      <c r="H179" s="37">
        <v>22.807017543859999</v>
      </c>
      <c r="I179" s="14">
        <v>12.719298245614</v>
      </c>
      <c r="J179" s="14">
        <v>6.1403508771929998</v>
      </c>
      <c r="K179" s="14">
        <v>4.8245614035089996</v>
      </c>
      <c r="L179" s="14">
        <v>2.1929824561400002</v>
      </c>
      <c r="M179" s="14">
        <v>25</v>
      </c>
      <c r="N179" s="14">
        <v>25</v>
      </c>
      <c r="O179" s="14">
        <v>1.3157894736839999</v>
      </c>
      <c r="P179" s="14">
        <v>16.081081081080999</v>
      </c>
      <c r="Q179" s="29">
        <v>14.541109871971001</v>
      </c>
    </row>
    <row r="180" spans="2:17" x14ac:dyDescent="0.2">
      <c r="D180" s="104"/>
      <c r="E180" s="5" t="s">
        <v>43</v>
      </c>
      <c r="F180" s="6"/>
      <c r="G180" s="7">
        <v>249</v>
      </c>
      <c r="H180" s="37">
        <v>19.277108433734998</v>
      </c>
      <c r="I180" s="14">
        <v>12.851405622490001</v>
      </c>
      <c r="J180" s="14">
        <v>5.2208835341370001</v>
      </c>
      <c r="K180" s="14">
        <v>2.0080321285139999</v>
      </c>
      <c r="L180" s="14">
        <v>2.8112449799200001</v>
      </c>
      <c r="M180" s="14">
        <v>29.317269076304999</v>
      </c>
      <c r="N180" s="14">
        <v>28.112449799197002</v>
      </c>
      <c r="O180" s="14">
        <v>0.40160642570299998</v>
      </c>
      <c r="P180" s="14">
        <v>15.857142857143</v>
      </c>
      <c r="Q180" s="29">
        <v>14.903772977994</v>
      </c>
    </row>
    <row r="181" spans="2:17" x14ac:dyDescent="0.2">
      <c r="D181" s="104"/>
      <c r="E181" s="5" t="s">
        <v>44</v>
      </c>
      <c r="F181" s="6"/>
      <c r="G181" s="7">
        <v>347</v>
      </c>
      <c r="H181" s="37">
        <v>15.273775216138</v>
      </c>
      <c r="I181" s="14">
        <v>12.680115273775</v>
      </c>
      <c r="J181" s="14">
        <v>5.4755043227669997</v>
      </c>
      <c r="K181" s="14">
        <v>5.1873198847259996</v>
      </c>
      <c r="L181" s="14">
        <v>3.458213256484</v>
      </c>
      <c r="M181" s="14">
        <v>31.123919308356999</v>
      </c>
      <c r="N181" s="14">
        <v>25.648414985591</v>
      </c>
      <c r="O181" s="14">
        <v>1.1527377521610001</v>
      </c>
      <c r="P181" s="14">
        <v>19.452054794521001</v>
      </c>
      <c r="Q181" s="29">
        <v>16.522331169804001</v>
      </c>
    </row>
    <row r="182" spans="2:17" x14ac:dyDescent="0.2">
      <c r="D182" s="104"/>
      <c r="E182" s="5" t="s">
        <v>45</v>
      </c>
      <c r="F182" s="6"/>
      <c r="G182" s="7">
        <v>303</v>
      </c>
      <c r="H182" s="37">
        <v>15.511551155116001</v>
      </c>
      <c r="I182" s="14">
        <v>9.2409240924089993</v>
      </c>
      <c r="J182" s="14">
        <v>5.6105610561060004</v>
      </c>
      <c r="K182" s="14">
        <v>0.99009900990099997</v>
      </c>
      <c r="L182" s="14">
        <v>1.9801980198019999</v>
      </c>
      <c r="M182" s="14">
        <v>41.584158415841998</v>
      </c>
      <c r="N182" s="14">
        <v>23.432343234323</v>
      </c>
      <c r="O182" s="14">
        <v>1.6501650165020001</v>
      </c>
      <c r="P182" s="14">
        <v>15.445544554454999</v>
      </c>
      <c r="Q182" s="29">
        <v>14.2136980699</v>
      </c>
    </row>
    <row r="183" spans="2:17" x14ac:dyDescent="0.2">
      <c r="D183" s="104"/>
      <c r="E183" s="5" t="s">
        <v>46</v>
      </c>
      <c r="F183" s="6"/>
      <c r="G183" s="7">
        <v>175</v>
      </c>
      <c r="H183" s="37">
        <v>11.428571428571001</v>
      </c>
      <c r="I183" s="14">
        <v>8</v>
      </c>
      <c r="J183" s="14">
        <v>2.285714285714</v>
      </c>
      <c r="K183" s="14">
        <v>0.57142857142900005</v>
      </c>
      <c r="L183" s="14">
        <v>4.5714285714290002</v>
      </c>
      <c r="M183" s="14">
        <v>42.285714285714</v>
      </c>
      <c r="N183" s="14">
        <v>26.857142857143</v>
      </c>
      <c r="O183" s="14">
        <v>4</v>
      </c>
      <c r="P183" s="14">
        <v>19.787234042552999</v>
      </c>
      <c r="Q183" s="29">
        <v>19.650062173268001</v>
      </c>
    </row>
    <row r="184" spans="2:17" x14ac:dyDescent="0.2">
      <c r="D184" s="104"/>
      <c r="E184" s="5" t="s">
        <v>47</v>
      </c>
      <c r="F184" s="6"/>
      <c r="G184" s="7">
        <v>260</v>
      </c>
      <c r="H184" s="37">
        <v>12.692307692308001</v>
      </c>
      <c r="I184" s="14">
        <v>6.9230769230769997</v>
      </c>
      <c r="J184" s="14">
        <v>1.923076923077</v>
      </c>
      <c r="K184" s="14">
        <v>2.6923076923079998</v>
      </c>
      <c r="L184" s="14">
        <v>1.1538461538460001</v>
      </c>
      <c r="M184" s="14">
        <v>40.769230769231001</v>
      </c>
      <c r="N184" s="14">
        <v>31.153846153846001</v>
      </c>
      <c r="O184" s="14">
        <v>2.6923076923079998</v>
      </c>
      <c r="P184" s="14">
        <v>15.454545454545</v>
      </c>
      <c r="Q184" s="29">
        <v>14.686813110367</v>
      </c>
    </row>
    <row r="185" spans="2:17" x14ac:dyDescent="0.2">
      <c r="D185" s="104"/>
      <c r="E185" s="5" t="s">
        <v>48</v>
      </c>
      <c r="F185" s="6"/>
      <c r="G185" s="7">
        <v>102</v>
      </c>
      <c r="H185" s="37">
        <v>9.8039215686270005</v>
      </c>
      <c r="I185" s="14">
        <v>9.8039215686270005</v>
      </c>
      <c r="J185" s="14">
        <v>2.9411764705880001</v>
      </c>
      <c r="K185" s="14">
        <v>0.98039215686299996</v>
      </c>
      <c r="L185" s="14">
        <v>2.9411764705880001</v>
      </c>
      <c r="M185" s="14">
        <v>44.117647058823998</v>
      </c>
      <c r="N185" s="14">
        <v>28.431372549020001</v>
      </c>
      <c r="O185" s="14">
        <v>0.98039215686299996</v>
      </c>
      <c r="P185" s="14">
        <v>18.333333333333002</v>
      </c>
      <c r="Q185" s="29">
        <v>16.887426837301</v>
      </c>
    </row>
    <row r="186" spans="2:17" x14ac:dyDescent="0.2">
      <c r="D186" s="105"/>
      <c r="E186" s="55" t="s">
        <v>49</v>
      </c>
      <c r="F186" s="58"/>
      <c r="G186" s="53">
        <v>28</v>
      </c>
      <c r="H186" s="74">
        <v>3.5714285714290002</v>
      </c>
      <c r="I186" s="38">
        <v>7.1428571428570002</v>
      </c>
      <c r="J186" s="35">
        <v>0</v>
      </c>
      <c r="K186" s="38">
        <v>3.5714285714290002</v>
      </c>
      <c r="L186" s="38">
        <v>3.5714285714290002</v>
      </c>
      <c r="M186" s="38">
        <v>57.142857142856997</v>
      </c>
      <c r="N186" s="38">
        <v>25</v>
      </c>
      <c r="O186" s="35">
        <v>0</v>
      </c>
      <c r="P186" s="38">
        <v>27</v>
      </c>
      <c r="Q186" s="80">
        <v>20.14944167961</v>
      </c>
    </row>
    <row r="188" spans="2:17" x14ac:dyDescent="0.2">
      <c r="B188" s="47" t="str">
        <f xml:space="preserve"> HYPERLINK("#'目次'!B11", "[5]")</f>
        <v>[5]</v>
      </c>
      <c r="C188" s="31" t="s">
        <v>101</v>
      </c>
    </row>
    <row r="189" spans="2:17" x14ac:dyDescent="0.2">
      <c r="C189" s="89" t="s">
        <v>57</v>
      </c>
    </row>
    <row r="191" spans="2:17" x14ac:dyDescent="0.2">
      <c r="C191" s="31" t="s">
        <v>13</v>
      </c>
    </row>
    <row r="192" spans="2:17" ht="36" x14ac:dyDescent="0.2">
      <c r="D192" s="99"/>
      <c r="E192" s="100"/>
      <c r="F192" s="100"/>
      <c r="G192" s="41" t="s">
        <v>14</v>
      </c>
      <c r="H192" s="42" t="s">
        <v>88</v>
      </c>
      <c r="I192" s="16" t="s">
        <v>89</v>
      </c>
      <c r="J192" s="16" t="s">
        <v>90</v>
      </c>
      <c r="K192" s="16" t="s">
        <v>91</v>
      </c>
      <c r="L192" s="16" t="s">
        <v>92</v>
      </c>
      <c r="M192" s="16" t="s">
        <v>93</v>
      </c>
      <c r="N192" s="16" t="s">
        <v>94</v>
      </c>
      <c r="O192" s="16" t="s">
        <v>24</v>
      </c>
      <c r="P192" s="16" t="s">
        <v>67</v>
      </c>
      <c r="Q192" s="46" t="s">
        <v>68</v>
      </c>
    </row>
    <row r="193" spans="4:17" x14ac:dyDescent="0.2">
      <c r="D193" s="101"/>
      <c r="E193" s="102"/>
      <c r="F193" s="102"/>
      <c r="G193" s="44"/>
      <c r="H193" s="82" t="s">
        <v>69</v>
      </c>
      <c r="I193" s="50" t="s">
        <v>95</v>
      </c>
      <c r="J193" s="50" t="s">
        <v>96</v>
      </c>
      <c r="K193" s="50" t="s">
        <v>97</v>
      </c>
      <c r="L193" s="50" t="s">
        <v>98</v>
      </c>
      <c r="M193" s="17"/>
      <c r="N193" s="17"/>
      <c r="O193" s="17"/>
      <c r="P193" s="17"/>
      <c r="Q193" s="43"/>
    </row>
    <row r="194" spans="4:17" x14ac:dyDescent="0.2">
      <c r="D194" s="52"/>
      <c r="E194" s="59" t="s">
        <v>14</v>
      </c>
      <c r="F194" s="54"/>
      <c r="G194" s="45">
        <v>6493</v>
      </c>
      <c r="H194" s="25">
        <v>9.3947327891580006</v>
      </c>
      <c r="I194" s="25">
        <v>5.3442168489139998</v>
      </c>
      <c r="J194" s="25">
        <v>2.957030648391</v>
      </c>
      <c r="K194" s="25">
        <v>3.018635453565</v>
      </c>
      <c r="L194" s="25">
        <v>4.4355459725859996</v>
      </c>
      <c r="M194" s="25">
        <v>17.926998305868</v>
      </c>
      <c r="N194" s="25">
        <v>53.873402125365999</v>
      </c>
      <c r="O194" s="25">
        <v>3.0494378561529998</v>
      </c>
      <c r="P194" s="25">
        <v>23.377219840784001</v>
      </c>
      <c r="Q194" s="63">
        <v>20.275198388037001</v>
      </c>
    </row>
    <row r="195" spans="4:17" x14ac:dyDescent="0.2">
      <c r="D195" s="103" t="s">
        <v>25</v>
      </c>
      <c r="E195" s="24" t="s">
        <v>26</v>
      </c>
      <c r="F195" s="22"/>
      <c r="G195" s="23">
        <v>1606</v>
      </c>
      <c r="H195" s="49">
        <v>3.985056039851</v>
      </c>
      <c r="I195" s="19">
        <v>1.4943960149440001</v>
      </c>
      <c r="J195" s="19">
        <v>1.058530510585</v>
      </c>
      <c r="K195" s="19">
        <v>0.80946450809500003</v>
      </c>
      <c r="L195" s="19">
        <v>1.4943960149440001</v>
      </c>
      <c r="M195" s="19">
        <v>12.640099626401</v>
      </c>
      <c r="N195" s="19">
        <v>76.027397260274</v>
      </c>
      <c r="O195" s="19">
        <v>2.4906600249070001</v>
      </c>
      <c r="P195" s="19">
        <v>21.584507042254</v>
      </c>
      <c r="Q195" s="51">
        <v>20.326297043916998</v>
      </c>
    </row>
    <row r="196" spans="4:17" x14ac:dyDescent="0.2">
      <c r="D196" s="104"/>
      <c r="E196" s="5" t="s">
        <v>27</v>
      </c>
      <c r="F196" s="6"/>
      <c r="G196" s="7">
        <v>1245</v>
      </c>
      <c r="H196" s="37">
        <v>5.2208835341370001</v>
      </c>
      <c r="I196" s="14">
        <v>1.9277108433729999</v>
      </c>
      <c r="J196" s="14">
        <v>0.72289156626499995</v>
      </c>
      <c r="K196" s="14">
        <v>0.963855421687</v>
      </c>
      <c r="L196" s="14">
        <v>2.0080321285139999</v>
      </c>
      <c r="M196" s="14">
        <v>15.421686746988</v>
      </c>
      <c r="N196" s="14">
        <v>69.799196787149</v>
      </c>
      <c r="O196" s="14">
        <v>3.9357429718880002</v>
      </c>
      <c r="P196" s="14">
        <v>21.407407407407</v>
      </c>
      <c r="Q196" s="29">
        <v>21.078792676191998</v>
      </c>
    </row>
    <row r="197" spans="4:17" x14ac:dyDescent="0.2">
      <c r="D197" s="104"/>
      <c r="E197" s="5" t="s">
        <v>28</v>
      </c>
      <c r="F197" s="6"/>
      <c r="G197" s="7">
        <v>1001</v>
      </c>
      <c r="H197" s="37">
        <v>9.0909090909089993</v>
      </c>
      <c r="I197" s="14">
        <v>4.8951048951049998</v>
      </c>
      <c r="J197" s="14">
        <v>2.9970029970029999</v>
      </c>
      <c r="K197" s="14">
        <v>2.9970029970029999</v>
      </c>
      <c r="L197" s="14">
        <v>4.5954045954050002</v>
      </c>
      <c r="M197" s="14">
        <v>19.580419580419999</v>
      </c>
      <c r="N197" s="14">
        <v>51.448551448551001</v>
      </c>
      <c r="O197" s="14">
        <v>4.3956043956039998</v>
      </c>
      <c r="P197" s="14">
        <v>23.983739837398002</v>
      </c>
      <c r="Q197" s="29">
        <v>20.575652096212</v>
      </c>
    </row>
    <row r="198" spans="4:17" x14ac:dyDescent="0.2">
      <c r="D198" s="104"/>
      <c r="E198" s="5" t="s">
        <v>29</v>
      </c>
      <c r="F198" s="6"/>
      <c r="G198" s="7">
        <v>689</v>
      </c>
      <c r="H198" s="37">
        <v>12.917271407836999</v>
      </c>
      <c r="I198" s="14">
        <v>9.8693759071119995</v>
      </c>
      <c r="J198" s="14">
        <v>5.5152394775040001</v>
      </c>
      <c r="K198" s="14">
        <v>6.2409288824380003</v>
      </c>
      <c r="L198" s="14">
        <v>6.0957910014510004</v>
      </c>
      <c r="M198" s="14">
        <v>22.060957910014999</v>
      </c>
      <c r="N198" s="14">
        <v>35.268505079825999</v>
      </c>
      <c r="O198" s="14">
        <v>2.0319303338169998</v>
      </c>
      <c r="P198" s="14">
        <v>23.767857142857</v>
      </c>
      <c r="Q198" s="29">
        <v>19.188902179039001</v>
      </c>
    </row>
    <row r="199" spans="4:17" x14ac:dyDescent="0.2">
      <c r="D199" s="104"/>
      <c r="E199" s="5" t="s">
        <v>30</v>
      </c>
      <c r="F199" s="6"/>
      <c r="G199" s="7">
        <v>578</v>
      </c>
      <c r="H199" s="37">
        <v>16.955017301038001</v>
      </c>
      <c r="I199" s="14">
        <v>10.034602076124999</v>
      </c>
      <c r="J199" s="14">
        <v>6.0553633217989997</v>
      </c>
      <c r="K199" s="14">
        <v>5.5363321799309997</v>
      </c>
      <c r="L199" s="14">
        <v>8.6505190311420002</v>
      </c>
      <c r="M199" s="14">
        <v>24.394463667819998</v>
      </c>
      <c r="N199" s="14">
        <v>26.297577854671001</v>
      </c>
      <c r="O199" s="14">
        <v>2.0761245674739999</v>
      </c>
      <c r="P199" s="14">
        <v>23.864468864469</v>
      </c>
      <c r="Q199" s="29">
        <v>20.353828500014998</v>
      </c>
    </row>
    <row r="200" spans="4:17" x14ac:dyDescent="0.2">
      <c r="D200" s="104"/>
      <c r="E200" s="5" t="s">
        <v>31</v>
      </c>
      <c r="F200" s="6"/>
      <c r="G200" s="7">
        <v>532</v>
      </c>
      <c r="H200" s="37">
        <v>19.172932330826999</v>
      </c>
      <c r="I200" s="14">
        <v>13.721804511278</v>
      </c>
      <c r="J200" s="14">
        <v>6.2030075187970004</v>
      </c>
      <c r="K200" s="14">
        <v>6.9548872180450001</v>
      </c>
      <c r="L200" s="14">
        <v>9.3984962406020003</v>
      </c>
      <c r="M200" s="14">
        <v>23.308270676692</v>
      </c>
      <c r="N200" s="14">
        <v>20.300751879699</v>
      </c>
      <c r="O200" s="14">
        <v>0.93984962406000006</v>
      </c>
      <c r="P200" s="14">
        <v>23.423728813558998</v>
      </c>
      <c r="Q200" s="29">
        <v>19.910139985232</v>
      </c>
    </row>
    <row r="201" spans="4:17" x14ac:dyDescent="0.2">
      <c r="D201" s="104"/>
      <c r="E201" s="5" t="s">
        <v>32</v>
      </c>
      <c r="F201" s="6"/>
      <c r="G201" s="7">
        <v>277</v>
      </c>
      <c r="H201" s="37">
        <v>20.216606498194999</v>
      </c>
      <c r="I201" s="14">
        <v>11.191335740072001</v>
      </c>
      <c r="J201" s="14">
        <v>5.7761732851990004</v>
      </c>
      <c r="K201" s="14">
        <v>3.9711191335740001</v>
      </c>
      <c r="L201" s="14">
        <v>10.469314079422</v>
      </c>
      <c r="M201" s="14">
        <v>22.382671480144001</v>
      </c>
      <c r="N201" s="14">
        <v>24.909747292418999</v>
      </c>
      <c r="O201" s="14">
        <v>1.083032490975</v>
      </c>
      <c r="P201" s="14">
        <v>23.251748251748001</v>
      </c>
      <c r="Q201" s="29">
        <v>20.999989520966</v>
      </c>
    </row>
    <row r="202" spans="4:17" x14ac:dyDescent="0.2">
      <c r="D202" s="104"/>
      <c r="E202" s="5" t="s">
        <v>33</v>
      </c>
      <c r="F202" s="6"/>
      <c r="G202" s="7">
        <v>103</v>
      </c>
      <c r="H202" s="37">
        <v>17.475728155340001</v>
      </c>
      <c r="I202" s="14">
        <v>2.9126213592229999</v>
      </c>
      <c r="J202" s="14">
        <v>3.8834951456310001</v>
      </c>
      <c r="K202" s="14">
        <v>5.8252427184469999</v>
      </c>
      <c r="L202" s="14">
        <v>5.8252427184469999</v>
      </c>
      <c r="M202" s="14">
        <v>22.330097087378999</v>
      </c>
      <c r="N202" s="14">
        <v>35.922330097086999</v>
      </c>
      <c r="O202" s="14">
        <v>5.8252427184469999</v>
      </c>
      <c r="P202" s="14">
        <v>22.567567567567998</v>
      </c>
      <c r="Q202" s="29">
        <v>20.782711812934998</v>
      </c>
    </row>
    <row r="203" spans="4:17" x14ac:dyDescent="0.2">
      <c r="D203" s="103" t="s">
        <v>34</v>
      </c>
      <c r="E203" s="24" t="s">
        <v>35</v>
      </c>
      <c r="F203" s="22"/>
      <c r="G203" s="23">
        <v>173</v>
      </c>
      <c r="H203" s="49">
        <v>6.3583815028900004</v>
      </c>
      <c r="I203" s="19">
        <v>2.8901734104050001</v>
      </c>
      <c r="J203" s="19">
        <v>3.4682080924859999</v>
      </c>
      <c r="K203" s="19">
        <v>4.0462427745660001</v>
      </c>
      <c r="L203" s="19">
        <v>6.9364161849709998</v>
      </c>
      <c r="M203" s="19">
        <v>21.387283236994001</v>
      </c>
      <c r="N203" s="19">
        <v>53.757225433526003</v>
      </c>
      <c r="O203" s="19">
        <v>1.1560693641619999</v>
      </c>
      <c r="P203" s="19">
        <v>31.219512195122</v>
      </c>
      <c r="Q203" s="51">
        <v>21.858204013342</v>
      </c>
    </row>
    <row r="204" spans="4:17" x14ac:dyDescent="0.2">
      <c r="D204" s="104"/>
      <c r="E204" s="5" t="s">
        <v>36</v>
      </c>
      <c r="F204" s="6"/>
      <c r="G204" s="7">
        <v>194</v>
      </c>
      <c r="H204" s="37">
        <v>20.103092783505002</v>
      </c>
      <c r="I204" s="14">
        <v>10.824742268041</v>
      </c>
      <c r="J204" s="14">
        <v>7.2164948453609998</v>
      </c>
      <c r="K204" s="14">
        <v>7.2164948453609998</v>
      </c>
      <c r="L204" s="14">
        <v>8.2474226804120008</v>
      </c>
      <c r="M204" s="14">
        <v>26.804123711340001</v>
      </c>
      <c r="N204" s="14">
        <v>18.041237113402001</v>
      </c>
      <c r="O204" s="14">
        <v>1.5463917525769999</v>
      </c>
      <c r="P204" s="14">
        <v>22.884615384615</v>
      </c>
      <c r="Q204" s="29">
        <v>19.607841686971</v>
      </c>
    </row>
    <row r="205" spans="4:17" x14ac:dyDescent="0.2">
      <c r="D205" s="104"/>
      <c r="E205" s="5" t="s">
        <v>37</v>
      </c>
      <c r="F205" s="6"/>
      <c r="G205" s="7">
        <v>194</v>
      </c>
      <c r="H205" s="37">
        <v>15.463917525773001</v>
      </c>
      <c r="I205" s="14">
        <v>10.824742268041</v>
      </c>
      <c r="J205" s="14">
        <v>9.7938144329900005</v>
      </c>
      <c r="K205" s="14">
        <v>4.1237113402060004</v>
      </c>
      <c r="L205" s="14">
        <v>10.824742268041</v>
      </c>
      <c r="M205" s="14">
        <v>21.134020618556999</v>
      </c>
      <c r="N205" s="14">
        <v>24.742268041237001</v>
      </c>
      <c r="O205" s="14">
        <v>3.0927835051549999</v>
      </c>
      <c r="P205" s="14">
        <v>25.454545454544999</v>
      </c>
      <c r="Q205" s="29">
        <v>20.499949606872001</v>
      </c>
    </row>
    <row r="206" spans="4:17" x14ac:dyDescent="0.2">
      <c r="D206" s="104"/>
      <c r="E206" s="5" t="s">
        <v>38</v>
      </c>
      <c r="F206" s="6"/>
      <c r="G206" s="7">
        <v>288</v>
      </c>
      <c r="H206" s="37">
        <v>17.708333333333002</v>
      </c>
      <c r="I206" s="14">
        <v>10.763888888888999</v>
      </c>
      <c r="J206" s="14">
        <v>4.8611111111109997</v>
      </c>
      <c r="K206" s="14">
        <v>4.8611111111109997</v>
      </c>
      <c r="L206" s="14">
        <v>11.458333333333</v>
      </c>
      <c r="M206" s="14">
        <v>28.472222222222001</v>
      </c>
      <c r="N206" s="14">
        <v>21.527777777777999</v>
      </c>
      <c r="O206" s="14">
        <v>0.347222222222</v>
      </c>
      <c r="P206" s="14">
        <v>25.244755244755002</v>
      </c>
      <c r="Q206" s="29">
        <v>21.656316374816001</v>
      </c>
    </row>
    <row r="207" spans="4:17" x14ac:dyDescent="0.2">
      <c r="D207" s="104"/>
      <c r="E207" s="5" t="s">
        <v>39</v>
      </c>
      <c r="F207" s="6"/>
      <c r="G207" s="7">
        <v>287</v>
      </c>
      <c r="H207" s="37">
        <v>18.466898954704</v>
      </c>
      <c r="I207" s="14">
        <v>14.634146341463</v>
      </c>
      <c r="J207" s="14">
        <v>6.6202090592329998</v>
      </c>
      <c r="K207" s="14">
        <v>6.6202090592329998</v>
      </c>
      <c r="L207" s="14">
        <v>8.0139372822299997</v>
      </c>
      <c r="M207" s="14">
        <v>22.996515679443</v>
      </c>
      <c r="N207" s="14">
        <v>21.602787456445999</v>
      </c>
      <c r="O207" s="14">
        <v>1.045296167247</v>
      </c>
      <c r="P207" s="14">
        <v>22.5</v>
      </c>
      <c r="Q207" s="29">
        <v>19.094065395649</v>
      </c>
    </row>
    <row r="208" spans="4:17" x14ac:dyDescent="0.2">
      <c r="D208" s="104"/>
      <c r="E208" s="5" t="s">
        <v>40</v>
      </c>
      <c r="F208" s="6"/>
      <c r="G208" s="7">
        <v>300</v>
      </c>
      <c r="H208" s="37">
        <v>21</v>
      </c>
      <c r="I208" s="14">
        <v>12</v>
      </c>
      <c r="J208" s="14">
        <v>4.333333333333</v>
      </c>
      <c r="K208" s="14">
        <v>6</v>
      </c>
      <c r="L208" s="14">
        <v>5.666666666667</v>
      </c>
      <c r="M208" s="14">
        <v>28</v>
      </c>
      <c r="N208" s="14">
        <v>22.666666666666998</v>
      </c>
      <c r="O208" s="14">
        <v>0.33333333333300003</v>
      </c>
      <c r="P208" s="14">
        <v>19.863945578231</v>
      </c>
      <c r="Q208" s="29">
        <v>18.405352466019</v>
      </c>
    </row>
    <row r="209" spans="4:17" x14ac:dyDescent="0.2">
      <c r="D209" s="104"/>
      <c r="E209" s="5" t="s">
        <v>41</v>
      </c>
      <c r="F209" s="6"/>
      <c r="G209" s="7">
        <v>246</v>
      </c>
      <c r="H209" s="37">
        <v>19.512195121950999</v>
      </c>
      <c r="I209" s="14">
        <v>7.7235772357719998</v>
      </c>
      <c r="J209" s="14">
        <v>4.8780487804880002</v>
      </c>
      <c r="K209" s="14">
        <v>3.2520325203249998</v>
      </c>
      <c r="L209" s="14">
        <v>3.2520325203249998</v>
      </c>
      <c r="M209" s="14">
        <v>27.642276422763999</v>
      </c>
      <c r="N209" s="14">
        <v>30.081300813007999</v>
      </c>
      <c r="O209" s="14">
        <v>3.6585365853659999</v>
      </c>
      <c r="P209" s="14">
        <v>17.105263157894999</v>
      </c>
      <c r="Q209" s="29">
        <v>16.789391189370001</v>
      </c>
    </row>
    <row r="210" spans="4:17" x14ac:dyDescent="0.2">
      <c r="D210" s="104"/>
      <c r="E210" s="5" t="s">
        <v>42</v>
      </c>
      <c r="F210" s="6"/>
      <c r="G210" s="7">
        <v>244</v>
      </c>
      <c r="H210" s="37">
        <v>18.032786885246001</v>
      </c>
      <c r="I210" s="14">
        <v>8.6065573770490005</v>
      </c>
      <c r="J210" s="14">
        <v>3.688524590164</v>
      </c>
      <c r="K210" s="14">
        <v>4.918032786885</v>
      </c>
      <c r="L210" s="14">
        <v>4.0983606557380003</v>
      </c>
      <c r="M210" s="14">
        <v>21.311475409836</v>
      </c>
      <c r="N210" s="14">
        <v>37.295081967213001</v>
      </c>
      <c r="O210" s="14">
        <v>2.0491803278690002</v>
      </c>
      <c r="P210" s="14">
        <v>19.166666666666998</v>
      </c>
      <c r="Q210" s="29">
        <v>18.080644961455999</v>
      </c>
    </row>
    <row r="211" spans="4:17" x14ac:dyDescent="0.2">
      <c r="D211" s="104"/>
      <c r="E211" s="5" t="s">
        <v>43</v>
      </c>
      <c r="F211" s="6"/>
      <c r="G211" s="7">
        <v>247</v>
      </c>
      <c r="H211" s="37">
        <v>12.145748987854001</v>
      </c>
      <c r="I211" s="14">
        <v>5.2631578947369997</v>
      </c>
      <c r="J211" s="14">
        <v>2.4291497975710001</v>
      </c>
      <c r="K211" s="14">
        <v>2.834008097166</v>
      </c>
      <c r="L211" s="14">
        <v>2.4291497975710001</v>
      </c>
      <c r="M211" s="14">
        <v>25.506072874493999</v>
      </c>
      <c r="N211" s="14">
        <v>45.344129554656</v>
      </c>
      <c r="O211" s="14">
        <v>4.0485829959509996</v>
      </c>
      <c r="P211" s="14">
        <v>18.306451612903</v>
      </c>
      <c r="Q211" s="29">
        <v>17.710566109672001</v>
      </c>
    </row>
    <row r="212" spans="4:17" x14ac:dyDescent="0.2">
      <c r="D212" s="104"/>
      <c r="E212" s="5" t="s">
        <v>44</v>
      </c>
      <c r="F212" s="6"/>
      <c r="G212" s="7">
        <v>313</v>
      </c>
      <c r="H212" s="37">
        <v>7.0287539936099996</v>
      </c>
      <c r="I212" s="18">
        <v>0</v>
      </c>
      <c r="J212" s="14">
        <v>0.63897763578300004</v>
      </c>
      <c r="K212" s="18">
        <v>0</v>
      </c>
      <c r="L212" s="14">
        <v>1.5974440894569999</v>
      </c>
      <c r="M212" s="14">
        <v>18.530351437699998</v>
      </c>
      <c r="N212" s="14">
        <v>68.051118210862995</v>
      </c>
      <c r="O212" s="14">
        <v>4.153354632588</v>
      </c>
      <c r="P212" s="14">
        <v>15.862068965517</v>
      </c>
      <c r="Q212" s="29">
        <v>20.764233403205999</v>
      </c>
    </row>
    <row r="213" spans="4:17" x14ac:dyDescent="0.2">
      <c r="D213" s="104"/>
      <c r="E213" s="5" t="s">
        <v>45</v>
      </c>
      <c r="F213" s="6"/>
      <c r="G213" s="7">
        <v>239</v>
      </c>
      <c r="H213" s="37">
        <v>2.5104602510460001</v>
      </c>
      <c r="I213" s="14">
        <v>2.092050209205</v>
      </c>
      <c r="J213" s="14">
        <v>0.418410041841</v>
      </c>
      <c r="K213" s="18">
        <v>0</v>
      </c>
      <c r="L213" s="14">
        <v>0.836820083682</v>
      </c>
      <c r="M213" s="14">
        <v>14.644351464434999</v>
      </c>
      <c r="N213" s="14">
        <v>70.292887029289005</v>
      </c>
      <c r="O213" s="14">
        <v>9.2050209205019993</v>
      </c>
      <c r="P213" s="14">
        <v>17.857142857143</v>
      </c>
      <c r="Q213" s="29">
        <v>18.196770289796</v>
      </c>
    </row>
    <row r="214" spans="4:17" x14ac:dyDescent="0.2">
      <c r="D214" s="104"/>
      <c r="E214" s="5" t="s">
        <v>46</v>
      </c>
      <c r="F214" s="6"/>
      <c r="G214" s="7">
        <v>164</v>
      </c>
      <c r="H214" s="37">
        <v>0.60975609756100002</v>
      </c>
      <c r="I214" s="14">
        <v>0.60975609756100002</v>
      </c>
      <c r="J214" s="18">
        <v>0</v>
      </c>
      <c r="K214" s="18">
        <v>0</v>
      </c>
      <c r="L214" s="18">
        <v>0</v>
      </c>
      <c r="M214" s="14">
        <v>9.7560975609760003</v>
      </c>
      <c r="N214" s="14">
        <v>82.926829268293005</v>
      </c>
      <c r="O214" s="14">
        <v>6.0975609756100004</v>
      </c>
      <c r="P214" s="14">
        <v>10</v>
      </c>
      <c r="Q214" s="29">
        <v>5</v>
      </c>
    </row>
    <row r="215" spans="4:17" x14ac:dyDescent="0.2">
      <c r="D215" s="104"/>
      <c r="E215" s="5" t="s">
        <v>47</v>
      </c>
      <c r="F215" s="6"/>
      <c r="G215" s="7">
        <v>143</v>
      </c>
      <c r="H215" s="37">
        <v>1.398601398601</v>
      </c>
      <c r="I215" s="18">
        <v>0</v>
      </c>
      <c r="J215" s="18">
        <v>0</v>
      </c>
      <c r="K215" s="18">
        <v>0</v>
      </c>
      <c r="L215" s="18">
        <v>0</v>
      </c>
      <c r="M215" s="14">
        <v>11.888111888112</v>
      </c>
      <c r="N215" s="14">
        <v>80.419580419580001</v>
      </c>
      <c r="O215" s="14">
        <v>6.2937062937060002</v>
      </c>
      <c r="P215" s="14">
        <v>5</v>
      </c>
      <c r="Q215" s="29">
        <v>0</v>
      </c>
    </row>
    <row r="216" spans="4:17" x14ac:dyDescent="0.2">
      <c r="D216" s="104"/>
      <c r="E216" s="5" t="s">
        <v>48</v>
      </c>
      <c r="F216" s="6"/>
      <c r="G216" s="7">
        <v>57</v>
      </c>
      <c r="H216" s="60">
        <v>0</v>
      </c>
      <c r="I216" s="18">
        <v>0</v>
      </c>
      <c r="J216" s="18">
        <v>0</v>
      </c>
      <c r="K216" s="18">
        <v>0</v>
      </c>
      <c r="L216" s="18">
        <v>0</v>
      </c>
      <c r="M216" s="14">
        <v>12.280701754386</v>
      </c>
      <c r="N216" s="14">
        <v>82.456140350877007</v>
      </c>
      <c r="O216" s="14">
        <v>5.2631578947369997</v>
      </c>
      <c r="P216" s="14">
        <v>0</v>
      </c>
      <c r="Q216" s="29">
        <v>0</v>
      </c>
    </row>
    <row r="217" spans="4:17" x14ac:dyDescent="0.2">
      <c r="D217" s="104"/>
      <c r="E217" s="5" t="s">
        <v>49</v>
      </c>
      <c r="F217" s="6"/>
      <c r="G217" s="7">
        <v>12</v>
      </c>
      <c r="H217" s="60">
        <v>0</v>
      </c>
      <c r="I217" s="18">
        <v>0</v>
      </c>
      <c r="J217" s="18">
        <v>0</v>
      </c>
      <c r="K217" s="18">
        <v>0</v>
      </c>
      <c r="L217" s="18">
        <v>0</v>
      </c>
      <c r="M217" s="14">
        <v>16.666666666666998</v>
      </c>
      <c r="N217" s="14">
        <v>83.333333333333002</v>
      </c>
      <c r="O217" s="18">
        <v>0</v>
      </c>
      <c r="P217" s="14">
        <v>0</v>
      </c>
      <c r="Q217" s="29">
        <v>0</v>
      </c>
    </row>
    <row r="218" spans="4:17" x14ac:dyDescent="0.2">
      <c r="D218" s="103" t="s">
        <v>50</v>
      </c>
      <c r="E218" s="24" t="s">
        <v>35</v>
      </c>
      <c r="F218" s="22"/>
      <c r="G218" s="23">
        <v>151</v>
      </c>
      <c r="H218" s="49">
        <v>4.6357615894039998</v>
      </c>
      <c r="I218" s="19">
        <v>4.6357615894039998</v>
      </c>
      <c r="J218" s="19">
        <v>4.6357615894039998</v>
      </c>
      <c r="K218" s="19">
        <v>3.9735099337749999</v>
      </c>
      <c r="L218" s="19">
        <v>2.6490066225170001</v>
      </c>
      <c r="M218" s="19">
        <v>19.867549668873998</v>
      </c>
      <c r="N218" s="19">
        <v>57.615894039734997</v>
      </c>
      <c r="O218" s="19">
        <v>1.9867549668869999</v>
      </c>
      <c r="P218" s="19">
        <v>25.645161290322999</v>
      </c>
      <c r="Q218" s="51">
        <v>17.722863649583999</v>
      </c>
    </row>
    <row r="219" spans="4:17" x14ac:dyDescent="0.2">
      <c r="D219" s="104"/>
      <c r="E219" s="5" t="s">
        <v>36</v>
      </c>
      <c r="F219" s="6"/>
      <c r="G219" s="7">
        <v>219</v>
      </c>
      <c r="H219" s="37">
        <v>10.502283105023</v>
      </c>
      <c r="I219" s="14">
        <v>6.8493150684930004</v>
      </c>
      <c r="J219" s="14">
        <v>5.4794520547949999</v>
      </c>
      <c r="K219" s="14">
        <v>6.8493150684930004</v>
      </c>
      <c r="L219" s="14">
        <v>13.698630136986001</v>
      </c>
      <c r="M219" s="14">
        <v>18.264840182648001</v>
      </c>
      <c r="N219" s="14">
        <v>36.986301369863</v>
      </c>
      <c r="O219" s="14">
        <v>1.369863013699</v>
      </c>
      <c r="P219" s="14">
        <v>32</v>
      </c>
      <c r="Q219" s="29">
        <v>22.045407685049</v>
      </c>
    </row>
    <row r="220" spans="4:17" x14ac:dyDescent="0.2">
      <c r="D220" s="104"/>
      <c r="E220" s="5" t="s">
        <v>37</v>
      </c>
      <c r="F220" s="6"/>
      <c r="G220" s="7">
        <v>186</v>
      </c>
      <c r="H220" s="37">
        <v>10.752688172042999</v>
      </c>
      <c r="I220" s="14">
        <v>8.0645161290320004</v>
      </c>
      <c r="J220" s="14">
        <v>6.9892473118279996</v>
      </c>
      <c r="K220" s="14">
        <v>6.4516129032259997</v>
      </c>
      <c r="L220" s="14">
        <v>6.9892473118279996</v>
      </c>
      <c r="M220" s="14">
        <v>10.752688172042999</v>
      </c>
      <c r="N220" s="14">
        <v>48.924731182796002</v>
      </c>
      <c r="O220" s="14">
        <v>1.0752688172039999</v>
      </c>
      <c r="P220" s="14">
        <v>26.164383561644001</v>
      </c>
      <c r="Q220" s="29">
        <v>19.593830241279999</v>
      </c>
    </row>
    <row r="221" spans="4:17" x14ac:dyDescent="0.2">
      <c r="D221" s="104"/>
      <c r="E221" s="5" t="s">
        <v>38</v>
      </c>
      <c r="F221" s="6"/>
      <c r="G221" s="7">
        <v>302</v>
      </c>
      <c r="H221" s="37">
        <v>11.920529801324999</v>
      </c>
      <c r="I221" s="14">
        <v>8.2781456953639996</v>
      </c>
      <c r="J221" s="14">
        <v>3.9735099337749999</v>
      </c>
      <c r="K221" s="14">
        <v>3.6423841059600002</v>
      </c>
      <c r="L221" s="14">
        <v>6.9536423841059998</v>
      </c>
      <c r="M221" s="14">
        <v>12.913907284767999</v>
      </c>
      <c r="N221" s="14">
        <v>51.324503311257999</v>
      </c>
      <c r="O221" s="14">
        <v>0.99337748344400001</v>
      </c>
      <c r="P221" s="14">
        <v>24.333333333333002</v>
      </c>
      <c r="Q221" s="29">
        <v>20.714230979676</v>
      </c>
    </row>
    <row r="222" spans="4:17" x14ac:dyDescent="0.2">
      <c r="D222" s="104"/>
      <c r="E222" s="5" t="s">
        <v>39</v>
      </c>
      <c r="F222" s="6"/>
      <c r="G222" s="7">
        <v>249</v>
      </c>
      <c r="H222" s="37">
        <v>9.638554216867</v>
      </c>
      <c r="I222" s="14">
        <v>6.8273092369480004</v>
      </c>
      <c r="J222" s="14">
        <v>4.4176706827309999</v>
      </c>
      <c r="K222" s="14">
        <v>4.0160642570279999</v>
      </c>
      <c r="L222" s="14">
        <v>7.2289156626509996</v>
      </c>
      <c r="M222" s="14">
        <v>16.867469879518001</v>
      </c>
      <c r="N222" s="14">
        <v>49.799196787149</v>
      </c>
      <c r="O222" s="14">
        <v>1.204819277108</v>
      </c>
      <c r="P222" s="14">
        <v>26.625</v>
      </c>
      <c r="Q222" s="29">
        <v>21.032341167830001</v>
      </c>
    </row>
    <row r="223" spans="4:17" x14ac:dyDescent="0.2">
      <c r="D223" s="104"/>
      <c r="E223" s="5" t="s">
        <v>40</v>
      </c>
      <c r="F223" s="6"/>
      <c r="G223" s="7">
        <v>333</v>
      </c>
      <c r="H223" s="37">
        <v>9.3093093093090005</v>
      </c>
      <c r="I223" s="14">
        <v>6.9069069069070004</v>
      </c>
      <c r="J223" s="14">
        <v>2.1021021021020001</v>
      </c>
      <c r="K223" s="14">
        <v>4.5045045045050003</v>
      </c>
      <c r="L223" s="14">
        <v>4.5045045045050003</v>
      </c>
      <c r="M223" s="14">
        <v>16.516516516517001</v>
      </c>
      <c r="N223" s="14">
        <v>54.054054054053999</v>
      </c>
      <c r="O223" s="14">
        <v>2.1021021021020001</v>
      </c>
      <c r="P223" s="14">
        <v>23.901098901099001</v>
      </c>
      <c r="Q223" s="29">
        <v>19.983539899735</v>
      </c>
    </row>
    <row r="224" spans="4:17" x14ac:dyDescent="0.2">
      <c r="D224" s="104"/>
      <c r="E224" s="5" t="s">
        <v>41</v>
      </c>
      <c r="F224" s="6"/>
      <c r="G224" s="7">
        <v>260</v>
      </c>
      <c r="H224" s="37">
        <v>6.9230769230769997</v>
      </c>
      <c r="I224" s="14">
        <v>4.2307692307689999</v>
      </c>
      <c r="J224" s="14">
        <v>1.923076923077</v>
      </c>
      <c r="K224" s="14">
        <v>3.0769230769229998</v>
      </c>
      <c r="L224" s="14">
        <v>5.7692307692310001</v>
      </c>
      <c r="M224" s="14">
        <v>17.692307692307999</v>
      </c>
      <c r="N224" s="14">
        <v>58.461538461537998</v>
      </c>
      <c r="O224" s="14">
        <v>1.923076923077</v>
      </c>
      <c r="P224" s="14">
        <v>28.070175438595999</v>
      </c>
      <c r="Q224" s="29">
        <v>22.139002377817999</v>
      </c>
    </row>
    <row r="225" spans="2:17" x14ac:dyDescent="0.2">
      <c r="D225" s="104"/>
      <c r="E225" s="5" t="s">
        <v>42</v>
      </c>
      <c r="F225" s="6"/>
      <c r="G225" s="7">
        <v>228</v>
      </c>
      <c r="H225" s="37">
        <v>8.333333333333</v>
      </c>
      <c r="I225" s="14">
        <v>3.0701754385959998</v>
      </c>
      <c r="J225" s="14">
        <v>2.6315789473679998</v>
      </c>
      <c r="K225" s="14">
        <v>3.508771929825</v>
      </c>
      <c r="L225" s="14">
        <v>3.0701754385959998</v>
      </c>
      <c r="M225" s="14">
        <v>18.421052631578998</v>
      </c>
      <c r="N225" s="14">
        <v>58.333333333333002</v>
      </c>
      <c r="O225" s="14">
        <v>2.6315789473679998</v>
      </c>
      <c r="P225" s="14">
        <v>23.191489361702001</v>
      </c>
      <c r="Q225" s="29">
        <v>19.851189254125</v>
      </c>
    </row>
    <row r="226" spans="2:17" x14ac:dyDescent="0.2">
      <c r="D226" s="104"/>
      <c r="E226" s="5" t="s">
        <v>43</v>
      </c>
      <c r="F226" s="6"/>
      <c r="G226" s="7">
        <v>249</v>
      </c>
      <c r="H226" s="37">
        <v>6.8273092369480004</v>
      </c>
      <c r="I226" s="14">
        <v>2.409638554217</v>
      </c>
      <c r="J226" s="14">
        <v>0.80321285140599996</v>
      </c>
      <c r="K226" s="14">
        <v>0.80321285140599996</v>
      </c>
      <c r="L226" s="14">
        <v>2.0080321285139999</v>
      </c>
      <c r="M226" s="14">
        <v>14.457831325300999</v>
      </c>
      <c r="N226" s="14">
        <v>71.887550200803005</v>
      </c>
      <c r="O226" s="14">
        <v>0.80321285140599996</v>
      </c>
      <c r="P226" s="14">
        <v>18.90625</v>
      </c>
      <c r="Q226" s="29">
        <v>19.989621330517998</v>
      </c>
    </row>
    <row r="227" spans="2:17" x14ac:dyDescent="0.2">
      <c r="D227" s="104"/>
      <c r="E227" s="5" t="s">
        <v>44</v>
      </c>
      <c r="F227" s="6"/>
      <c r="G227" s="7">
        <v>347</v>
      </c>
      <c r="H227" s="37">
        <v>1.440922190202</v>
      </c>
      <c r="I227" s="14">
        <v>1.440922190202</v>
      </c>
      <c r="J227" s="18">
        <v>0</v>
      </c>
      <c r="K227" s="14">
        <v>0.28818443803999999</v>
      </c>
      <c r="L227" s="14">
        <v>1.729106628242</v>
      </c>
      <c r="M227" s="14">
        <v>9.7982708933720009</v>
      </c>
      <c r="N227" s="14">
        <v>79.538904899135005</v>
      </c>
      <c r="O227" s="14">
        <v>5.7636887608069998</v>
      </c>
      <c r="P227" s="14">
        <v>29.411764705882</v>
      </c>
      <c r="Q227" s="29">
        <v>23.941248735256998</v>
      </c>
    </row>
    <row r="228" spans="2:17" x14ac:dyDescent="0.2">
      <c r="D228" s="104"/>
      <c r="E228" s="5" t="s">
        <v>45</v>
      </c>
      <c r="F228" s="6"/>
      <c r="G228" s="7">
        <v>303</v>
      </c>
      <c r="H228" s="37">
        <v>1.9801980198019999</v>
      </c>
      <c r="I228" s="14">
        <v>0.33003300330000002</v>
      </c>
      <c r="J228" s="14">
        <v>0.66006600660100001</v>
      </c>
      <c r="K228" s="14">
        <v>0.33003300330000002</v>
      </c>
      <c r="L228" s="14">
        <v>0.33003300330000002</v>
      </c>
      <c r="M228" s="14">
        <v>11.221122112211001</v>
      </c>
      <c r="N228" s="14">
        <v>80.858085808580995</v>
      </c>
      <c r="O228" s="14">
        <v>4.290429042904</v>
      </c>
      <c r="P228" s="14">
        <v>17.727272727273</v>
      </c>
      <c r="Q228" s="29">
        <v>17.498524140836999</v>
      </c>
    </row>
    <row r="229" spans="2:17" x14ac:dyDescent="0.2">
      <c r="D229" s="104"/>
      <c r="E229" s="5" t="s">
        <v>46</v>
      </c>
      <c r="F229" s="6"/>
      <c r="G229" s="7">
        <v>175</v>
      </c>
      <c r="H229" s="37">
        <v>0.57142857142900005</v>
      </c>
      <c r="I229" s="18">
        <v>0</v>
      </c>
      <c r="J229" s="18">
        <v>0</v>
      </c>
      <c r="K229" s="18">
        <v>0</v>
      </c>
      <c r="L229" s="18">
        <v>0</v>
      </c>
      <c r="M229" s="14">
        <v>13.142857142857</v>
      </c>
      <c r="N229" s="14">
        <v>77.714285714286007</v>
      </c>
      <c r="O229" s="14">
        <v>8.5714285714289993</v>
      </c>
      <c r="P229" s="14">
        <v>5</v>
      </c>
      <c r="Q229" s="29">
        <v>0</v>
      </c>
    </row>
    <row r="230" spans="2:17" x14ac:dyDescent="0.2">
      <c r="D230" s="104"/>
      <c r="E230" s="5" t="s">
        <v>47</v>
      </c>
      <c r="F230" s="6"/>
      <c r="G230" s="7">
        <v>260</v>
      </c>
      <c r="H230" s="37">
        <v>0.76923076923099998</v>
      </c>
      <c r="I230" s="18">
        <v>0</v>
      </c>
      <c r="J230" s="18">
        <v>0</v>
      </c>
      <c r="K230" s="18">
        <v>0</v>
      </c>
      <c r="L230" s="18">
        <v>0</v>
      </c>
      <c r="M230" s="14">
        <v>10.384615384615</v>
      </c>
      <c r="N230" s="14">
        <v>83.846153846153996</v>
      </c>
      <c r="O230" s="14">
        <v>5</v>
      </c>
      <c r="P230" s="14">
        <v>5</v>
      </c>
      <c r="Q230" s="29">
        <v>0</v>
      </c>
    </row>
    <row r="231" spans="2:17" x14ac:dyDescent="0.2">
      <c r="D231" s="104"/>
      <c r="E231" s="5" t="s">
        <v>48</v>
      </c>
      <c r="F231" s="6"/>
      <c r="G231" s="7">
        <v>102</v>
      </c>
      <c r="H231" s="37">
        <v>0.98039215686299996</v>
      </c>
      <c r="I231" s="18">
        <v>0</v>
      </c>
      <c r="J231" s="18">
        <v>0</v>
      </c>
      <c r="K231" s="18">
        <v>0</v>
      </c>
      <c r="L231" s="18">
        <v>0</v>
      </c>
      <c r="M231" s="14">
        <v>11.764705882353001</v>
      </c>
      <c r="N231" s="14">
        <v>82.352941176471006</v>
      </c>
      <c r="O231" s="14">
        <v>4.9019607843140003</v>
      </c>
      <c r="P231" s="14">
        <v>5</v>
      </c>
      <c r="Q231" s="29">
        <v>0</v>
      </c>
    </row>
    <row r="232" spans="2:17" x14ac:dyDescent="0.2">
      <c r="D232" s="105"/>
      <c r="E232" s="55" t="s">
        <v>49</v>
      </c>
      <c r="F232" s="58"/>
      <c r="G232" s="53">
        <v>28</v>
      </c>
      <c r="H232" s="78">
        <v>0</v>
      </c>
      <c r="I232" s="35">
        <v>0</v>
      </c>
      <c r="J232" s="35">
        <v>0</v>
      </c>
      <c r="K232" s="35">
        <v>0</v>
      </c>
      <c r="L232" s="35">
        <v>0</v>
      </c>
      <c r="M232" s="38">
        <v>14.285714285714</v>
      </c>
      <c r="N232" s="38">
        <v>82.142857142856997</v>
      </c>
      <c r="O232" s="38">
        <v>3.5714285714290002</v>
      </c>
      <c r="P232" s="38">
        <v>0</v>
      </c>
      <c r="Q232" s="80">
        <v>0</v>
      </c>
    </row>
    <row r="234" spans="2:17" x14ac:dyDescent="0.2">
      <c r="B234" s="47" t="str">
        <f xml:space="preserve"> HYPERLINK("#'目次'!B12", "[6]")</f>
        <v>[6]</v>
      </c>
      <c r="C234" s="31" t="s">
        <v>104</v>
      </c>
    </row>
    <row r="235" spans="2:17" x14ac:dyDescent="0.2">
      <c r="C235" s="89" t="s">
        <v>57</v>
      </c>
    </row>
    <row r="237" spans="2:17" x14ac:dyDescent="0.2">
      <c r="C237" s="31" t="s">
        <v>13</v>
      </c>
    </row>
    <row r="238" spans="2:17" ht="48" x14ac:dyDescent="0.2">
      <c r="D238" s="99"/>
      <c r="E238" s="100"/>
      <c r="F238" s="100"/>
      <c r="G238" s="41" t="s">
        <v>14</v>
      </c>
      <c r="H238" s="42" t="s">
        <v>105</v>
      </c>
      <c r="I238" s="16" t="s">
        <v>106</v>
      </c>
      <c r="J238" s="16" t="s">
        <v>107</v>
      </c>
      <c r="K238" s="16" t="s">
        <v>108</v>
      </c>
      <c r="L238" s="16" t="s">
        <v>109</v>
      </c>
      <c r="M238" s="16" t="s">
        <v>110</v>
      </c>
      <c r="N238" s="16" t="s">
        <v>22</v>
      </c>
      <c r="O238" s="16" t="s">
        <v>111</v>
      </c>
      <c r="P238" s="46" t="s">
        <v>24</v>
      </c>
    </row>
    <row r="239" spans="2:17" x14ac:dyDescent="0.2">
      <c r="D239" s="101"/>
      <c r="E239" s="102"/>
      <c r="F239" s="102"/>
      <c r="G239" s="44"/>
      <c r="H239" s="48"/>
      <c r="I239" s="17"/>
      <c r="J239" s="17"/>
      <c r="K239" s="17"/>
      <c r="L239" s="17"/>
      <c r="M239" s="17"/>
      <c r="N239" s="17"/>
      <c r="O239" s="17"/>
      <c r="P239" s="43"/>
    </row>
    <row r="240" spans="2:17" x14ac:dyDescent="0.2">
      <c r="D240" s="52"/>
      <c r="E240" s="59" t="s">
        <v>14</v>
      </c>
      <c r="F240" s="54"/>
      <c r="G240" s="45">
        <v>6493</v>
      </c>
      <c r="H240" s="25">
        <v>68.581549360850005</v>
      </c>
      <c r="I240" s="25">
        <v>27.876174341599</v>
      </c>
      <c r="J240" s="25">
        <v>8.8248883412910004</v>
      </c>
      <c r="K240" s="25">
        <v>24.749730478977</v>
      </c>
      <c r="L240" s="25">
        <v>37.825350377329002</v>
      </c>
      <c r="M240" s="25">
        <v>3.7578931156630002</v>
      </c>
      <c r="N240" s="25">
        <v>1.41691051902</v>
      </c>
      <c r="O240" s="25">
        <v>12.983212690589999</v>
      </c>
      <c r="P240" s="63">
        <v>0.66225165562900001</v>
      </c>
    </row>
    <row r="241" spans="4:16" x14ac:dyDescent="0.2">
      <c r="D241" s="103" t="s">
        <v>25</v>
      </c>
      <c r="E241" s="24" t="s">
        <v>26</v>
      </c>
      <c r="F241" s="22"/>
      <c r="G241" s="23">
        <v>1606</v>
      </c>
      <c r="H241" s="49">
        <v>64.196762141967994</v>
      </c>
      <c r="I241" s="19">
        <v>25.529265255293002</v>
      </c>
      <c r="J241" s="19">
        <v>6.6002490660020001</v>
      </c>
      <c r="K241" s="19">
        <v>21.419676214197001</v>
      </c>
      <c r="L241" s="19">
        <v>34.122042341220002</v>
      </c>
      <c r="M241" s="19">
        <v>4.4209215442090004</v>
      </c>
      <c r="N241" s="19">
        <v>1.556662515567</v>
      </c>
      <c r="O241" s="19">
        <v>17.870485678704998</v>
      </c>
      <c r="P241" s="51">
        <v>0.49813200498100002</v>
      </c>
    </row>
    <row r="242" spans="4:16" x14ac:dyDescent="0.2">
      <c r="D242" s="104"/>
      <c r="E242" s="5" t="s">
        <v>27</v>
      </c>
      <c r="F242" s="6"/>
      <c r="G242" s="7">
        <v>1245</v>
      </c>
      <c r="H242" s="37">
        <v>66.104417670683006</v>
      </c>
      <c r="I242" s="14">
        <v>20.883534136546</v>
      </c>
      <c r="J242" s="14">
        <v>4.819277108434</v>
      </c>
      <c r="K242" s="14">
        <v>19.678714859437999</v>
      </c>
      <c r="L242" s="14">
        <v>38.072289156627001</v>
      </c>
      <c r="M242" s="14">
        <v>3.132530120482</v>
      </c>
      <c r="N242" s="14">
        <v>1.5261044176709999</v>
      </c>
      <c r="O242" s="14">
        <v>14.21686746988</v>
      </c>
      <c r="P242" s="29">
        <v>0.88353413654599999</v>
      </c>
    </row>
    <row r="243" spans="4:16" x14ac:dyDescent="0.2">
      <c r="D243" s="104"/>
      <c r="E243" s="5" t="s">
        <v>28</v>
      </c>
      <c r="F243" s="6"/>
      <c r="G243" s="7">
        <v>1001</v>
      </c>
      <c r="H243" s="37">
        <v>69.430569430568994</v>
      </c>
      <c r="I243" s="14">
        <v>19.480519480519</v>
      </c>
      <c r="J243" s="14">
        <v>10.089910089909999</v>
      </c>
      <c r="K243" s="14">
        <v>24.075924075924</v>
      </c>
      <c r="L243" s="14">
        <v>39.560439560440003</v>
      </c>
      <c r="M243" s="14">
        <v>4.1958041958040004</v>
      </c>
      <c r="N243" s="14">
        <v>1.5984015984019999</v>
      </c>
      <c r="O243" s="14">
        <v>10.689310689311</v>
      </c>
      <c r="P243" s="29">
        <v>0.49950049949999997</v>
      </c>
    </row>
    <row r="244" spans="4:16" x14ac:dyDescent="0.2">
      <c r="D244" s="104"/>
      <c r="E244" s="5" t="s">
        <v>29</v>
      </c>
      <c r="F244" s="6"/>
      <c r="G244" s="7">
        <v>689</v>
      </c>
      <c r="H244" s="37">
        <v>68.940493468794998</v>
      </c>
      <c r="I244" s="14">
        <v>28.156748911466</v>
      </c>
      <c r="J244" s="14">
        <v>12.626995645864</v>
      </c>
      <c r="K244" s="14">
        <v>29.462989840348001</v>
      </c>
      <c r="L244" s="14">
        <v>39.332365747460003</v>
      </c>
      <c r="M244" s="14">
        <v>4.3541364296080003</v>
      </c>
      <c r="N244" s="14">
        <v>1.596516690856</v>
      </c>
      <c r="O244" s="14">
        <v>10.159651669085999</v>
      </c>
      <c r="P244" s="29">
        <v>0.58055152394800003</v>
      </c>
    </row>
    <row r="245" spans="4:16" x14ac:dyDescent="0.2">
      <c r="D245" s="104"/>
      <c r="E245" s="5" t="s">
        <v>30</v>
      </c>
      <c r="F245" s="6"/>
      <c r="G245" s="7">
        <v>578</v>
      </c>
      <c r="H245" s="37">
        <v>73.702422145328995</v>
      </c>
      <c r="I245" s="14">
        <v>39.100346020761002</v>
      </c>
      <c r="J245" s="14">
        <v>14.359861591695999</v>
      </c>
      <c r="K245" s="14">
        <v>32.006920415224997</v>
      </c>
      <c r="L245" s="14">
        <v>42.387543252595002</v>
      </c>
      <c r="M245" s="14">
        <v>3.806228373702</v>
      </c>
      <c r="N245" s="14">
        <v>0.51903114186900001</v>
      </c>
      <c r="O245" s="14">
        <v>8.9965397923880008</v>
      </c>
      <c r="P245" s="29">
        <v>0.34602076124600001</v>
      </c>
    </row>
    <row r="246" spans="4:16" x14ac:dyDescent="0.2">
      <c r="D246" s="104"/>
      <c r="E246" s="5" t="s">
        <v>31</v>
      </c>
      <c r="F246" s="6"/>
      <c r="G246" s="7">
        <v>532</v>
      </c>
      <c r="H246" s="37">
        <v>77.819548872179993</v>
      </c>
      <c r="I246" s="14">
        <v>47.556390977444003</v>
      </c>
      <c r="J246" s="14">
        <v>11.654135338346</v>
      </c>
      <c r="K246" s="14">
        <v>31.766917293233</v>
      </c>
      <c r="L246" s="14">
        <v>41.729323308270999</v>
      </c>
      <c r="M246" s="14">
        <v>4.3233082706769999</v>
      </c>
      <c r="N246" s="14">
        <v>1.3157894736839999</v>
      </c>
      <c r="O246" s="14">
        <v>5.8270676691730001</v>
      </c>
      <c r="P246" s="29">
        <v>0.56390977443599999</v>
      </c>
    </row>
    <row r="247" spans="4:16" x14ac:dyDescent="0.2">
      <c r="D247" s="104"/>
      <c r="E247" s="5" t="s">
        <v>32</v>
      </c>
      <c r="F247" s="6"/>
      <c r="G247" s="7">
        <v>277</v>
      </c>
      <c r="H247" s="37">
        <v>80.144404332129994</v>
      </c>
      <c r="I247" s="14">
        <v>45.487364620938997</v>
      </c>
      <c r="J247" s="14">
        <v>12.274368231046999</v>
      </c>
      <c r="K247" s="14">
        <v>34.296028880865997</v>
      </c>
      <c r="L247" s="14">
        <v>40.794223826714997</v>
      </c>
      <c r="M247" s="14">
        <v>2.8880866425990002</v>
      </c>
      <c r="N247" s="14">
        <v>0.36101083032499998</v>
      </c>
      <c r="O247" s="14">
        <v>6.8592057761729999</v>
      </c>
      <c r="P247" s="32">
        <v>0</v>
      </c>
    </row>
    <row r="248" spans="4:16" x14ac:dyDescent="0.2">
      <c r="D248" s="104"/>
      <c r="E248" s="5" t="s">
        <v>33</v>
      </c>
      <c r="F248" s="6"/>
      <c r="G248" s="7">
        <v>103</v>
      </c>
      <c r="H248" s="37">
        <v>79.611650485436996</v>
      </c>
      <c r="I248" s="14">
        <v>44.660194174757002</v>
      </c>
      <c r="J248" s="14">
        <v>10.679611650485</v>
      </c>
      <c r="K248" s="14">
        <v>25.242718446602002</v>
      </c>
      <c r="L248" s="14">
        <v>46.601941747573001</v>
      </c>
      <c r="M248" s="14">
        <v>1.9417475728160001</v>
      </c>
      <c r="N248" s="14">
        <v>1.9417475728160001</v>
      </c>
      <c r="O248" s="14">
        <v>10.679611650485</v>
      </c>
      <c r="P248" s="29">
        <v>0.97087378640800004</v>
      </c>
    </row>
    <row r="249" spans="4:16" x14ac:dyDescent="0.2">
      <c r="D249" s="103" t="s">
        <v>34</v>
      </c>
      <c r="E249" s="24" t="s">
        <v>35</v>
      </c>
      <c r="F249" s="22"/>
      <c r="G249" s="23">
        <v>173</v>
      </c>
      <c r="H249" s="49">
        <v>38.728323699421999</v>
      </c>
      <c r="I249" s="19">
        <v>5.7803468208090001</v>
      </c>
      <c r="J249" s="19">
        <v>10.982658959538</v>
      </c>
      <c r="K249" s="19">
        <v>29.479768786127</v>
      </c>
      <c r="L249" s="19">
        <v>17.341040462428001</v>
      </c>
      <c r="M249" s="19">
        <v>3.4682080924859999</v>
      </c>
      <c r="N249" s="19">
        <v>3.4682080924859999</v>
      </c>
      <c r="O249" s="19">
        <v>32.369942196532001</v>
      </c>
      <c r="P249" s="51">
        <v>1.1560693641619999</v>
      </c>
    </row>
    <row r="250" spans="4:16" x14ac:dyDescent="0.2">
      <c r="D250" s="104"/>
      <c r="E250" s="5" t="s">
        <v>36</v>
      </c>
      <c r="F250" s="6"/>
      <c r="G250" s="7">
        <v>194</v>
      </c>
      <c r="H250" s="37">
        <v>47.422680412371001</v>
      </c>
      <c r="I250" s="14">
        <v>24.742268041237001</v>
      </c>
      <c r="J250" s="14">
        <v>21.649484536081999</v>
      </c>
      <c r="K250" s="14">
        <v>26.288659793813999</v>
      </c>
      <c r="L250" s="14">
        <v>24.742268041237001</v>
      </c>
      <c r="M250" s="14">
        <v>5.1546391752579996</v>
      </c>
      <c r="N250" s="14">
        <v>1.0309278350519999</v>
      </c>
      <c r="O250" s="14">
        <v>17.525773195875999</v>
      </c>
      <c r="P250" s="29">
        <v>1.0309278350519999</v>
      </c>
    </row>
    <row r="251" spans="4:16" x14ac:dyDescent="0.2">
      <c r="D251" s="104"/>
      <c r="E251" s="5" t="s">
        <v>37</v>
      </c>
      <c r="F251" s="6"/>
      <c r="G251" s="7">
        <v>194</v>
      </c>
      <c r="H251" s="37">
        <v>58.762886597938</v>
      </c>
      <c r="I251" s="14">
        <v>38.144329896907003</v>
      </c>
      <c r="J251" s="14">
        <v>19.072164948453999</v>
      </c>
      <c r="K251" s="14">
        <v>25.257731958762999</v>
      </c>
      <c r="L251" s="14">
        <v>30.927835051546001</v>
      </c>
      <c r="M251" s="14">
        <v>3.6082474226799999</v>
      </c>
      <c r="N251" s="14">
        <v>1.5463917525769999</v>
      </c>
      <c r="O251" s="14">
        <v>17.525773195875999</v>
      </c>
      <c r="P251" s="32">
        <v>0</v>
      </c>
    </row>
    <row r="252" spans="4:16" x14ac:dyDescent="0.2">
      <c r="D252" s="104"/>
      <c r="E252" s="5" t="s">
        <v>38</v>
      </c>
      <c r="F252" s="6"/>
      <c r="G252" s="7">
        <v>288</v>
      </c>
      <c r="H252" s="37">
        <v>70.138888888888999</v>
      </c>
      <c r="I252" s="14">
        <v>48.611111111111001</v>
      </c>
      <c r="J252" s="14">
        <v>14.236111111111001</v>
      </c>
      <c r="K252" s="14">
        <v>29.513888888888999</v>
      </c>
      <c r="L252" s="14">
        <v>34.722222222222001</v>
      </c>
      <c r="M252" s="14">
        <v>2.4305555555559999</v>
      </c>
      <c r="N252" s="14">
        <v>0.347222222222</v>
      </c>
      <c r="O252" s="14">
        <v>9.7222222222219994</v>
      </c>
      <c r="P252" s="32">
        <v>0</v>
      </c>
    </row>
    <row r="253" spans="4:16" x14ac:dyDescent="0.2">
      <c r="D253" s="104"/>
      <c r="E253" s="5" t="s">
        <v>39</v>
      </c>
      <c r="F253" s="6"/>
      <c r="G253" s="7">
        <v>287</v>
      </c>
      <c r="H253" s="37">
        <v>67.247386759582</v>
      </c>
      <c r="I253" s="14">
        <v>56.445993031359002</v>
      </c>
      <c r="J253" s="14">
        <v>9.0592334494770004</v>
      </c>
      <c r="K253" s="14">
        <v>31.010452961672001</v>
      </c>
      <c r="L253" s="14">
        <v>38.675958188152997</v>
      </c>
      <c r="M253" s="14">
        <v>4.5296167247390002</v>
      </c>
      <c r="N253" s="14">
        <v>0.34843205574899999</v>
      </c>
      <c r="O253" s="14">
        <v>9.7560975609760003</v>
      </c>
      <c r="P253" s="32">
        <v>0</v>
      </c>
    </row>
    <row r="254" spans="4:16" x14ac:dyDescent="0.2">
      <c r="D254" s="104"/>
      <c r="E254" s="5" t="s">
        <v>40</v>
      </c>
      <c r="F254" s="6"/>
      <c r="G254" s="7">
        <v>300</v>
      </c>
      <c r="H254" s="37">
        <v>70.666666666666998</v>
      </c>
      <c r="I254" s="14">
        <v>49.666666666666998</v>
      </c>
      <c r="J254" s="14">
        <v>16.333333333333002</v>
      </c>
      <c r="K254" s="14">
        <v>33.333333333333002</v>
      </c>
      <c r="L254" s="14">
        <v>39</v>
      </c>
      <c r="M254" s="14">
        <v>3.666666666667</v>
      </c>
      <c r="N254" s="14">
        <v>0.66666666666700003</v>
      </c>
      <c r="O254" s="14">
        <v>11</v>
      </c>
      <c r="P254" s="29">
        <v>0.66666666666700003</v>
      </c>
    </row>
    <row r="255" spans="4:16" x14ac:dyDescent="0.2">
      <c r="D255" s="104"/>
      <c r="E255" s="5" t="s">
        <v>41</v>
      </c>
      <c r="F255" s="6"/>
      <c r="G255" s="7">
        <v>246</v>
      </c>
      <c r="H255" s="37">
        <v>72.357723577236001</v>
      </c>
      <c r="I255" s="14">
        <v>36.585365853658999</v>
      </c>
      <c r="J255" s="14">
        <v>8.5365853658540001</v>
      </c>
      <c r="K255" s="14">
        <v>33.739837398374</v>
      </c>
      <c r="L255" s="14">
        <v>39.837398373984001</v>
      </c>
      <c r="M255" s="14">
        <v>3.2520325203249998</v>
      </c>
      <c r="N255" s="14">
        <v>0.81300813008100004</v>
      </c>
      <c r="O255" s="14">
        <v>10.975609756098001</v>
      </c>
      <c r="P255" s="29">
        <v>1.6260162601629999</v>
      </c>
    </row>
    <row r="256" spans="4:16" x14ac:dyDescent="0.2">
      <c r="D256" s="104"/>
      <c r="E256" s="5" t="s">
        <v>42</v>
      </c>
      <c r="F256" s="6"/>
      <c r="G256" s="7">
        <v>244</v>
      </c>
      <c r="H256" s="37">
        <v>79.508196721310995</v>
      </c>
      <c r="I256" s="14">
        <v>20.491803278689002</v>
      </c>
      <c r="J256" s="14">
        <v>6.5573770491800003</v>
      </c>
      <c r="K256" s="14">
        <v>26.639344262295001</v>
      </c>
      <c r="L256" s="14">
        <v>41.393442622951</v>
      </c>
      <c r="M256" s="14">
        <v>4.0983606557380003</v>
      </c>
      <c r="N256" s="14">
        <v>1.229508196721</v>
      </c>
      <c r="O256" s="14">
        <v>11.065573770492</v>
      </c>
      <c r="P256" s="29">
        <v>0.40983606557399999</v>
      </c>
    </row>
    <row r="257" spans="4:16" x14ac:dyDescent="0.2">
      <c r="D257" s="104"/>
      <c r="E257" s="5" t="s">
        <v>43</v>
      </c>
      <c r="F257" s="6"/>
      <c r="G257" s="7">
        <v>247</v>
      </c>
      <c r="H257" s="37">
        <v>81.781376518219005</v>
      </c>
      <c r="I257" s="14">
        <v>14.17004048583</v>
      </c>
      <c r="J257" s="14">
        <v>5.668016194332</v>
      </c>
      <c r="K257" s="14">
        <v>23.076923076922998</v>
      </c>
      <c r="L257" s="14">
        <v>46.558704453441003</v>
      </c>
      <c r="M257" s="14">
        <v>5.668016194332</v>
      </c>
      <c r="N257" s="14">
        <v>1.619433198381</v>
      </c>
      <c r="O257" s="14">
        <v>8.0971659919029992</v>
      </c>
      <c r="P257" s="29">
        <v>0.40485829959500003</v>
      </c>
    </row>
    <row r="258" spans="4:16" x14ac:dyDescent="0.2">
      <c r="D258" s="104"/>
      <c r="E258" s="5" t="s">
        <v>44</v>
      </c>
      <c r="F258" s="6"/>
      <c r="G258" s="7">
        <v>313</v>
      </c>
      <c r="H258" s="37">
        <v>80.830670926517996</v>
      </c>
      <c r="I258" s="14">
        <v>9.5846645367410002</v>
      </c>
      <c r="J258" s="14">
        <v>4.153354632588</v>
      </c>
      <c r="K258" s="14">
        <v>25.878594249201001</v>
      </c>
      <c r="L258" s="14">
        <v>46.006389776357999</v>
      </c>
      <c r="M258" s="14">
        <v>4.472843450479</v>
      </c>
      <c r="N258" s="14">
        <v>1.277955271565</v>
      </c>
      <c r="O258" s="14">
        <v>9.2651757188499992</v>
      </c>
      <c r="P258" s="29">
        <v>0.31948881789099998</v>
      </c>
    </row>
    <row r="259" spans="4:16" x14ac:dyDescent="0.2">
      <c r="D259" s="104"/>
      <c r="E259" s="5" t="s">
        <v>45</v>
      </c>
      <c r="F259" s="6"/>
      <c r="G259" s="7">
        <v>239</v>
      </c>
      <c r="H259" s="37">
        <v>71.129707112971005</v>
      </c>
      <c r="I259" s="14">
        <v>11.297071129707</v>
      </c>
      <c r="J259" s="14">
        <v>3.347280334728</v>
      </c>
      <c r="K259" s="14">
        <v>16.73640167364</v>
      </c>
      <c r="L259" s="14">
        <v>42.259414225941001</v>
      </c>
      <c r="M259" s="14">
        <v>2.9288702928869998</v>
      </c>
      <c r="N259" s="14">
        <v>4.1841004184099999</v>
      </c>
      <c r="O259" s="14">
        <v>14.644351464434999</v>
      </c>
      <c r="P259" s="29">
        <v>0.836820083682</v>
      </c>
    </row>
    <row r="260" spans="4:16" x14ac:dyDescent="0.2">
      <c r="D260" s="104"/>
      <c r="E260" s="5" t="s">
        <v>46</v>
      </c>
      <c r="F260" s="6"/>
      <c r="G260" s="7">
        <v>164</v>
      </c>
      <c r="H260" s="37">
        <v>68.902439024390006</v>
      </c>
      <c r="I260" s="14">
        <v>8.5365853658540001</v>
      </c>
      <c r="J260" s="14">
        <v>1.219512195122</v>
      </c>
      <c r="K260" s="14">
        <v>20.731707317072999</v>
      </c>
      <c r="L260" s="14">
        <v>43.902439024389999</v>
      </c>
      <c r="M260" s="14">
        <v>3.6585365853659999</v>
      </c>
      <c r="N260" s="14">
        <v>1.829268292683</v>
      </c>
      <c r="O260" s="14">
        <v>14.024390243901999</v>
      </c>
      <c r="P260" s="29">
        <v>1.829268292683</v>
      </c>
    </row>
    <row r="261" spans="4:16" x14ac:dyDescent="0.2">
      <c r="D261" s="104"/>
      <c r="E261" s="5" t="s">
        <v>47</v>
      </c>
      <c r="F261" s="6"/>
      <c r="G261" s="7">
        <v>143</v>
      </c>
      <c r="H261" s="37">
        <v>65.734265734266003</v>
      </c>
      <c r="I261" s="14">
        <v>12.587412587413001</v>
      </c>
      <c r="J261" s="14">
        <v>0.69930069930100003</v>
      </c>
      <c r="K261" s="14">
        <v>7.6923076923079998</v>
      </c>
      <c r="L261" s="14">
        <v>37.062937062937003</v>
      </c>
      <c r="M261" s="14">
        <v>4.1958041958040004</v>
      </c>
      <c r="N261" s="14">
        <v>2.797202797203</v>
      </c>
      <c r="O261" s="14">
        <v>16.783216783217</v>
      </c>
      <c r="P261" s="29">
        <v>1.398601398601</v>
      </c>
    </row>
    <row r="262" spans="4:16" x14ac:dyDescent="0.2">
      <c r="D262" s="104"/>
      <c r="E262" s="5" t="s">
        <v>48</v>
      </c>
      <c r="F262" s="6"/>
      <c r="G262" s="7">
        <v>57</v>
      </c>
      <c r="H262" s="37">
        <v>59.649122807018003</v>
      </c>
      <c r="I262" s="14">
        <v>1.7543859649119999</v>
      </c>
      <c r="J262" s="14">
        <v>1.7543859649119999</v>
      </c>
      <c r="K262" s="14">
        <v>5.2631578947369997</v>
      </c>
      <c r="L262" s="14">
        <v>42.105263157895003</v>
      </c>
      <c r="M262" s="14">
        <v>5.2631578947369997</v>
      </c>
      <c r="N262" s="14">
        <v>5.2631578947369997</v>
      </c>
      <c r="O262" s="14">
        <v>14.035087719298</v>
      </c>
      <c r="P262" s="32">
        <v>0</v>
      </c>
    </row>
    <row r="263" spans="4:16" x14ac:dyDescent="0.2">
      <c r="D263" s="104"/>
      <c r="E263" s="5" t="s">
        <v>49</v>
      </c>
      <c r="F263" s="6"/>
      <c r="G263" s="7">
        <v>12</v>
      </c>
      <c r="H263" s="37">
        <v>50</v>
      </c>
      <c r="I263" s="18">
        <v>0</v>
      </c>
      <c r="J263" s="18">
        <v>0</v>
      </c>
      <c r="K263" s="18">
        <v>0</v>
      </c>
      <c r="L263" s="14">
        <v>25</v>
      </c>
      <c r="M263" s="14">
        <v>8.333333333333</v>
      </c>
      <c r="N263" s="18">
        <v>0</v>
      </c>
      <c r="O263" s="14">
        <v>25</v>
      </c>
      <c r="P263" s="32">
        <v>0</v>
      </c>
    </row>
    <row r="264" spans="4:16" x14ac:dyDescent="0.2">
      <c r="D264" s="103" t="s">
        <v>50</v>
      </c>
      <c r="E264" s="24" t="s">
        <v>35</v>
      </c>
      <c r="F264" s="22"/>
      <c r="G264" s="23">
        <v>151</v>
      </c>
      <c r="H264" s="49">
        <v>43.708609271523002</v>
      </c>
      <c r="I264" s="19">
        <v>11.258278145695</v>
      </c>
      <c r="J264" s="19">
        <v>19.867549668873998</v>
      </c>
      <c r="K264" s="19">
        <v>35.761589403974</v>
      </c>
      <c r="L264" s="19">
        <v>19.867549668873998</v>
      </c>
      <c r="M264" s="19">
        <v>5.9602649006619997</v>
      </c>
      <c r="N264" s="19">
        <v>2.6490066225170001</v>
      </c>
      <c r="O264" s="19">
        <v>23.178807947020001</v>
      </c>
      <c r="P264" s="51">
        <v>1.9867549668869999</v>
      </c>
    </row>
    <row r="265" spans="4:16" x14ac:dyDescent="0.2">
      <c r="D265" s="104"/>
      <c r="E265" s="5" t="s">
        <v>36</v>
      </c>
      <c r="F265" s="6"/>
      <c r="G265" s="7">
        <v>219</v>
      </c>
      <c r="H265" s="37">
        <v>61.643835616437997</v>
      </c>
      <c r="I265" s="14">
        <v>35.159817351598001</v>
      </c>
      <c r="J265" s="14">
        <v>28.767123287671001</v>
      </c>
      <c r="K265" s="14">
        <v>32.876712328766999</v>
      </c>
      <c r="L265" s="14">
        <v>39.726027397259998</v>
      </c>
      <c r="M265" s="14">
        <v>3.6529680365299999</v>
      </c>
      <c r="N265" s="14">
        <v>0.91324200913200004</v>
      </c>
      <c r="O265" s="14">
        <v>13.24200913242</v>
      </c>
      <c r="P265" s="29">
        <v>0.45662100456600002</v>
      </c>
    </row>
    <row r="266" spans="4:16" x14ac:dyDescent="0.2">
      <c r="D266" s="104"/>
      <c r="E266" s="5" t="s">
        <v>37</v>
      </c>
      <c r="F266" s="6"/>
      <c r="G266" s="7">
        <v>186</v>
      </c>
      <c r="H266" s="37">
        <v>65.053763440859996</v>
      </c>
      <c r="I266" s="14">
        <v>56.989247311828002</v>
      </c>
      <c r="J266" s="14">
        <v>15.053763440859999</v>
      </c>
      <c r="K266" s="14">
        <v>26.344086021504999</v>
      </c>
      <c r="L266" s="14">
        <v>27.956989247311999</v>
      </c>
      <c r="M266" s="14">
        <v>4.8387096774189997</v>
      </c>
      <c r="N266" s="14">
        <v>0.53763440860199996</v>
      </c>
      <c r="O266" s="14">
        <v>10.752688172042999</v>
      </c>
      <c r="P266" s="32">
        <v>0</v>
      </c>
    </row>
    <row r="267" spans="4:16" x14ac:dyDescent="0.2">
      <c r="D267" s="104"/>
      <c r="E267" s="5" t="s">
        <v>38</v>
      </c>
      <c r="F267" s="6"/>
      <c r="G267" s="7">
        <v>302</v>
      </c>
      <c r="H267" s="37">
        <v>66.556291390728006</v>
      </c>
      <c r="I267" s="14">
        <v>60.596026490066002</v>
      </c>
      <c r="J267" s="14">
        <v>14.238410596026</v>
      </c>
      <c r="K267" s="14">
        <v>31.788079470199001</v>
      </c>
      <c r="L267" s="14">
        <v>35.761589403974</v>
      </c>
      <c r="M267" s="14">
        <v>2.9801324503309998</v>
      </c>
      <c r="N267" s="14">
        <v>0.331125827815</v>
      </c>
      <c r="O267" s="14">
        <v>8.6092715231790002</v>
      </c>
      <c r="P267" s="29">
        <v>0.331125827815</v>
      </c>
    </row>
    <row r="268" spans="4:16" x14ac:dyDescent="0.2">
      <c r="D268" s="104"/>
      <c r="E268" s="5" t="s">
        <v>39</v>
      </c>
      <c r="F268" s="6"/>
      <c r="G268" s="7">
        <v>249</v>
      </c>
      <c r="H268" s="37">
        <v>71.084337349397998</v>
      </c>
      <c r="I268" s="14">
        <v>59.036144578312999</v>
      </c>
      <c r="J268" s="14">
        <v>8.8353413654619999</v>
      </c>
      <c r="K268" s="14">
        <v>28.915662650601998</v>
      </c>
      <c r="L268" s="14">
        <v>32.530120481928002</v>
      </c>
      <c r="M268" s="14">
        <v>3.6144578313250002</v>
      </c>
      <c r="N268" s="14">
        <v>0.40160642570299998</v>
      </c>
      <c r="O268" s="14">
        <v>8.0321285140559997</v>
      </c>
      <c r="P268" s="29">
        <v>0.80321285140599996</v>
      </c>
    </row>
    <row r="269" spans="4:16" x14ac:dyDescent="0.2">
      <c r="D269" s="104"/>
      <c r="E269" s="5" t="s">
        <v>40</v>
      </c>
      <c r="F269" s="6"/>
      <c r="G269" s="7">
        <v>333</v>
      </c>
      <c r="H269" s="37">
        <v>70.870870870871002</v>
      </c>
      <c r="I269" s="14">
        <v>55.855855855855999</v>
      </c>
      <c r="J269" s="14">
        <v>11.711711711712001</v>
      </c>
      <c r="K269" s="14">
        <v>32.132132132132</v>
      </c>
      <c r="L269" s="14">
        <v>39.039039039038997</v>
      </c>
      <c r="M269" s="14">
        <v>3.9039039039040002</v>
      </c>
      <c r="N269" s="14">
        <v>0.60060060060099996</v>
      </c>
      <c r="O269" s="14">
        <v>6.0060060060060003</v>
      </c>
      <c r="P269" s="32">
        <v>0</v>
      </c>
    </row>
    <row r="270" spans="4:16" x14ac:dyDescent="0.2">
      <c r="D270" s="104"/>
      <c r="E270" s="5" t="s">
        <v>41</v>
      </c>
      <c r="F270" s="6"/>
      <c r="G270" s="7">
        <v>260</v>
      </c>
      <c r="H270" s="37">
        <v>72.307692307691994</v>
      </c>
      <c r="I270" s="14">
        <v>30.384615384615</v>
      </c>
      <c r="J270" s="14">
        <v>7.6923076923079998</v>
      </c>
      <c r="K270" s="14">
        <v>28.076923076922998</v>
      </c>
      <c r="L270" s="14">
        <v>40</v>
      </c>
      <c r="M270" s="14">
        <v>3.4615384615379998</v>
      </c>
      <c r="N270" s="14">
        <v>1.1538461538460001</v>
      </c>
      <c r="O270" s="14">
        <v>11.153846153846001</v>
      </c>
      <c r="P270" s="29">
        <v>1.1538461538460001</v>
      </c>
    </row>
    <row r="271" spans="4:16" x14ac:dyDescent="0.2">
      <c r="D271" s="104"/>
      <c r="E271" s="5" t="s">
        <v>42</v>
      </c>
      <c r="F271" s="6"/>
      <c r="G271" s="7">
        <v>228</v>
      </c>
      <c r="H271" s="37">
        <v>78.508771929825002</v>
      </c>
      <c r="I271" s="14">
        <v>18.421052631578998</v>
      </c>
      <c r="J271" s="14">
        <v>6.5789473684209998</v>
      </c>
      <c r="K271" s="14">
        <v>28.508771929824999</v>
      </c>
      <c r="L271" s="14">
        <v>42.543859649123</v>
      </c>
      <c r="M271" s="14">
        <v>7.0175438596489998</v>
      </c>
      <c r="N271" s="14">
        <v>2.1929824561400002</v>
      </c>
      <c r="O271" s="14">
        <v>12.719298245614</v>
      </c>
      <c r="P271" s="32">
        <v>0</v>
      </c>
    </row>
    <row r="272" spans="4:16" x14ac:dyDescent="0.2">
      <c r="D272" s="104"/>
      <c r="E272" s="5" t="s">
        <v>43</v>
      </c>
      <c r="F272" s="6"/>
      <c r="G272" s="7">
        <v>249</v>
      </c>
      <c r="H272" s="37">
        <v>81.124497991967999</v>
      </c>
      <c r="I272" s="14">
        <v>11.646586345382</v>
      </c>
      <c r="J272" s="14">
        <v>3.2128514056220001</v>
      </c>
      <c r="K272" s="14">
        <v>24.497991967870998</v>
      </c>
      <c r="L272" s="14">
        <v>42.168674698795002</v>
      </c>
      <c r="M272" s="14">
        <v>3.6144578313250002</v>
      </c>
      <c r="N272" s="14">
        <v>2.0080321285139999</v>
      </c>
      <c r="O272" s="14">
        <v>10.040160642569999</v>
      </c>
      <c r="P272" s="32">
        <v>0</v>
      </c>
    </row>
    <row r="273" spans="2:17" x14ac:dyDescent="0.2">
      <c r="D273" s="104"/>
      <c r="E273" s="5" t="s">
        <v>44</v>
      </c>
      <c r="F273" s="6"/>
      <c r="G273" s="7">
        <v>347</v>
      </c>
      <c r="H273" s="37">
        <v>75.792507204610999</v>
      </c>
      <c r="I273" s="14">
        <v>11.527377521614</v>
      </c>
      <c r="J273" s="14">
        <v>2.0172910662820001</v>
      </c>
      <c r="K273" s="14">
        <v>21.037463976944998</v>
      </c>
      <c r="L273" s="14">
        <v>41.49855907781</v>
      </c>
      <c r="M273" s="14">
        <v>2.0172910662820001</v>
      </c>
      <c r="N273" s="14">
        <v>1.729106628242</v>
      </c>
      <c r="O273" s="14">
        <v>14.121037463977</v>
      </c>
      <c r="P273" s="29">
        <v>0.57636887608099996</v>
      </c>
    </row>
    <row r="274" spans="2:17" x14ac:dyDescent="0.2">
      <c r="D274" s="104"/>
      <c r="E274" s="5" t="s">
        <v>45</v>
      </c>
      <c r="F274" s="6"/>
      <c r="G274" s="7">
        <v>303</v>
      </c>
      <c r="H274" s="37">
        <v>75.907590759076001</v>
      </c>
      <c r="I274" s="14">
        <v>7.2607260726070004</v>
      </c>
      <c r="J274" s="14">
        <v>0.66006600660100001</v>
      </c>
      <c r="K274" s="14">
        <v>16.831683168316999</v>
      </c>
      <c r="L274" s="14">
        <v>45.214521452145</v>
      </c>
      <c r="M274" s="14">
        <v>3.3003300330030001</v>
      </c>
      <c r="N274" s="14">
        <v>1.9801980198019999</v>
      </c>
      <c r="O274" s="14">
        <v>11.881188118812</v>
      </c>
      <c r="P274" s="29">
        <v>0.66006600660100001</v>
      </c>
    </row>
    <row r="275" spans="2:17" x14ac:dyDescent="0.2">
      <c r="D275" s="104"/>
      <c r="E275" s="5" t="s">
        <v>46</v>
      </c>
      <c r="F275" s="6"/>
      <c r="G275" s="7">
        <v>175</v>
      </c>
      <c r="H275" s="37">
        <v>60</v>
      </c>
      <c r="I275" s="14">
        <v>5.7142857142860004</v>
      </c>
      <c r="J275" s="14">
        <v>1.142857142857</v>
      </c>
      <c r="K275" s="14">
        <v>10.285714285714</v>
      </c>
      <c r="L275" s="14">
        <v>41.714285714286</v>
      </c>
      <c r="M275" s="14">
        <v>2.8571428571430002</v>
      </c>
      <c r="N275" s="14">
        <v>1.714285714286</v>
      </c>
      <c r="O275" s="14">
        <v>15.428571428571001</v>
      </c>
      <c r="P275" s="29">
        <v>2.8571428571430002</v>
      </c>
    </row>
    <row r="276" spans="2:17" x14ac:dyDescent="0.2">
      <c r="D276" s="104"/>
      <c r="E276" s="5" t="s">
        <v>47</v>
      </c>
      <c r="F276" s="6"/>
      <c r="G276" s="7">
        <v>260</v>
      </c>
      <c r="H276" s="37">
        <v>59.615384615384997</v>
      </c>
      <c r="I276" s="14">
        <v>7.3076923076920002</v>
      </c>
      <c r="J276" s="14">
        <v>1.538461538462</v>
      </c>
      <c r="K276" s="14">
        <v>6.1538461538459996</v>
      </c>
      <c r="L276" s="14">
        <v>35.769230769231001</v>
      </c>
      <c r="M276" s="14">
        <v>2.3076923076920002</v>
      </c>
      <c r="N276" s="14">
        <v>1.538461538462</v>
      </c>
      <c r="O276" s="14">
        <v>20.769230769231001</v>
      </c>
      <c r="P276" s="29">
        <v>0.384615384615</v>
      </c>
    </row>
    <row r="277" spans="2:17" x14ac:dyDescent="0.2">
      <c r="D277" s="104"/>
      <c r="E277" s="5" t="s">
        <v>48</v>
      </c>
      <c r="F277" s="6"/>
      <c r="G277" s="7">
        <v>102</v>
      </c>
      <c r="H277" s="37">
        <v>55.882352941176002</v>
      </c>
      <c r="I277" s="14">
        <v>3.9215686274510002</v>
      </c>
      <c r="J277" s="18">
        <v>0</v>
      </c>
      <c r="K277" s="18">
        <v>0</v>
      </c>
      <c r="L277" s="14">
        <v>31.372549019608002</v>
      </c>
      <c r="M277" s="14">
        <v>0.98039215686299996</v>
      </c>
      <c r="N277" s="14">
        <v>0.98039215686299996</v>
      </c>
      <c r="O277" s="14">
        <v>24.509803921568999</v>
      </c>
      <c r="P277" s="29">
        <v>2.9411764705880001</v>
      </c>
    </row>
    <row r="278" spans="2:17" x14ac:dyDescent="0.2">
      <c r="D278" s="105"/>
      <c r="E278" s="55" t="s">
        <v>49</v>
      </c>
      <c r="F278" s="58"/>
      <c r="G278" s="53">
        <v>28</v>
      </c>
      <c r="H278" s="74">
        <v>50</v>
      </c>
      <c r="I278" s="38">
        <v>3.5714285714290002</v>
      </c>
      <c r="J278" s="35">
        <v>0</v>
      </c>
      <c r="K278" s="38">
        <v>3.5714285714290002</v>
      </c>
      <c r="L278" s="38">
        <v>21.428571428571001</v>
      </c>
      <c r="M278" s="38">
        <v>3.5714285714290002</v>
      </c>
      <c r="N278" s="35">
        <v>0</v>
      </c>
      <c r="O278" s="38">
        <v>35.714285714286</v>
      </c>
      <c r="P278" s="71">
        <v>0</v>
      </c>
    </row>
    <row r="280" spans="2:17" x14ac:dyDescent="0.2">
      <c r="B280" s="47" t="str">
        <f xml:space="preserve"> HYPERLINK("#'目次'!B13", "[7]")</f>
        <v>[7]</v>
      </c>
      <c r="C280" s="31" t="s">
        <v>114</v>
      </c>
    </row>
    <row r="281" spans="2:17" x14ac:dyDescent="0.2">
      <c r="C281" s="89" t="s">
        <v>57</v>
      </c>
    </row>
    <row r="283" spans="2:17" x14ac:dyDescent="0.2">
      <c r="C283" s="31" t="s">
        <v>13</v>
      </c>
    </row>
    <row r="284" spans="2:17" ht="36" x14ac:dyDescent="0.2">
      <c r="D284" s="99"/>
      <c r="E284" s="100"/>
      <c r="F284" s="100"/>
      <c r="G284" s="41" t="s">
        <v>14</v>
      </c>
      <c r="H284" s="42" t="s">
        <v>115</v>
      </c>
      <c r="I284" s="16" t="s">
        <v>116</v>
      </c>
      <c r="J284" s="16" t="s">
        <v>117</v>
      </c>
      <c r="K284" s="16" t="s">
        <v>118</v>
      </c>
      <c r="L284" s="16" t="s">
        <v>119</v>
      </c>
      <c r="M284" s="16" t="s">
        <v>120</v>
      </c>
      <c r="N284" s="16" t="s">
        <v>121</v>
      </c>
      <c r="O284" s="16" t="s">
        <v>22</v>
      </c>
      <c r="P284" s="16" t="s">
        <v>122</v>
      </c>
      <c r="Q284" s="46" t="s">
        <v>24</v>
      </c>
    </row>
    <row r="285" spans="2:17" x14ac:dyDescent="0.2">
      <c r="D285" s="101"/>
      <c r="E285" s="102"/>
      <c r="F285" s="102"/>
      <c r="G285" s="44"/>
      <c r="H285" s="48"/>
      <c r="I285" s="17"/>
      <c r="J285" s="17"/>
      <c r="K285" s="17"/>
      <c r="L285" s="17"/>
      <c r="M285" s="17"/>
      <c r="N285" s="17"/>
      <c r="O285" s="17"/>
      <c r="P285" s="17"/>
      <c r="Q285" s="43"/>
    </row>
    <row r="286" spans="2:17" x14ac:dyDescent="0.2">
      <c r="D286" s="52"/>
      <c r="E286" s="59" t="s">
        <v>14</v>
      </c>
      <c r="F286" s="54"/>
      <c r="G286" s="45">
        <v>6493</v>
      </c>
      <c r="H286" s="25">
        <v>23.717849992299001</v>
      </c>
      <c r="I286" s="25">
        <v>46.126597874634001</v>
      </c>
      <c r="J286" s="25">
        <v>38.087170799322003</v>
      </c>
      <c r="K286" s="25">
        <v>10.857846912058999</v>
      </c>
      <c r="L286" s="25">
        <v>5.9294624980749999</v>
      </c>
      <c r="M286" s="25">
        <v>10.426613275836001</v>
      </c>
      <c r="N286" s="25">
        <v>9.1021099645770001</v>
      </c>
      <c r="O286" s="25">
        <v>0.33882642846099997</v>
      </c>
      <c r="P286" s="25">
        <v>23.548436778069</v>
      </c>
      <c r="Q286" s="63">
        <v>0.78546126597900001</v>
      </c>
    </row>
    <row r="287" spans="2:17" x14ac:dyDescent="0.2">
      <c r="D287" s="103" t="s">
        <v>25</v>
      </c>
      <c r="E287" s="24" t="s">
        <v>26</v>
      </c>
      <c r="F287" s="22"/>
      <c r="G287" s="23">
        <v>1606</v>
      </c>
      <c r="H287" s="49">
        <v>18.493150684932001</v>
      </c>
      <c r="I287" s="19">
        <v>48.256537982565</v>
      </c>
      <c r="J287" s="19">
        <v>36.301369863014003</v>
      </c>
      <c r="K287" s="19">
        <v>6.6625155666250002</v>
      </c>
      <c r="L287" s="19">
        <v>3.4246575342469998</v>
      </c>
      <c r="M287" s="19">
        <v>10.772104607720999</v>
      </c>
      <c r="N287" s="19">
        <v>5.7285180572850001</v>
      </c>
      <c r="O287" s="19">
        <v>0.31133250311299998</v>
      </c>
      <c r="P287" s="19">
        <v>27.148194271482001</v>
      </c>
      <c r="Q287" s="51">
        <v>0.56039850560399995</v>
      </c>
    </row>
    <row r="288" spans="2:17" x14ac:dyDescent="0.2">
      <c r="D288" s="104"/>
      <c r="E288" s="5" t="s">
        <v>27</v>
      </c>
      <c r="F288" s="6"/>
      <c r="G288" s="7">
        <v>1245</v>
      </c>
      <c r="H288" s="37">
        <v>17.991967871486001</v>
      </c>
      <c r="I288" s="14">
        <v>50.281124497992003</v>
      </c>
      <c r="J288" s="14">
        <v>36.626506024096003</v>
      </c>
      <c r="K288" s="14">
        <v>7.4698795180720001</v>
      </c>
      <c r="L288" s="14">
        <v>3.8554216867469999</v>
      </c>
      <c r="M288" s="14">
        <v>11.084337349398</v>
      </c>
      <c r="N288" s="14">
        <v>5.2208835341370001</v>
      </c>
      <c r="O288" s="14">
        <v>0.16064257028100001</v>
      </c>
      <c r="P288" s="14">
        <v>25.461847389557999</v>
      </c>
      <c r="Q288" s="29">
        <v>0.88353413654599999</v>
      </c>
    </row>
    <row r="289" spans="4:17" x14ac:dyDescent="0.2">
      <c r="D289" s="104"/>
      <c r="E289" s="5" t="s">
        <v>28</v>
      </c>
      <c r="F289" s="6"/>
      <c r="G289" s="7">
        <v>1001</v>
      </c>
      <c r="H289" s="37">
        <v>22.177822177822001</v>
      </c>
      <c r="I289" s="14">
        <v>48.251748251747998</v>
      </c>
      <c r="J289" s="14">
        <v>38.061938061938001</v>
      </c>
      <c r="K289" s="14">
        <v>10.089910089909999</v>
      </c>
      <c r="L289" s="14">
        <v>4.7952047952049996</v>
      </c>
      <c r="M289" s="14">
        <v>12.687312687313</v>
      </c>
      <c r="N289" s="14">
        <v>8.2917082917079998</v>
      </c>
      <c r="O289" s="14">
        <v>0.69930069930100003</v>
      </c>
      <c r="P289" s="14">
        <v>23.076923076922998</v>
      </c>
      <c r="Q289" s="29">
        <v>0.69930069930100003</v>
      </c>
    </row>
    <row r="290" spans="4:17" x14ac:dyDescent="0.2">
      <c r="D290" s="104"/>
      <c r="E290" s="5" t="s">
        <v>29</v>
      </c>
      <c r="F290" s="6"/>
      <c r="G290" s="7">
        <v>689</v>
      </c>
      <c r="H290" s="37">
        <v>25.689404934688</v>
      </c>
      <c r="I290" s="14">
        <v>47.750362844702003</v>
      </c>
      <c r="J290" s="14">
        <v>40.638606676343002</v>
      </c>
      <c r="K290" s="14">
        <v>10.885341074019999</v>
      </c>
      <c r="L290" s="14">
        <v>7.547169811321</v>
      </c>
      <c r="M290" s="14">
        <v>11.175616835993999</v>
      </c>
      <c r="N290" s="14">
        <v>13.062409288824</v>
      </c>
      <c r="O290" s="18">
        <v>0</v>
      </c>
      <c r="P290" s="14">
        <v>19.593613933236998</v>
      </c>
      <c r="Q290" s="29">
        <v>0.725689404935</v>
      </c>
    </row>
    <row r="291" spans="4:17" x14ac:dyDescent="0.2">
      <c r="D291" s="104"/>
      <c r="E291" s="5" t="s">
        <v>30</v>
      </c>
      <c r="F291" s="6"/>
      <c r="G291" s="7">
        <v>578</v>
      </c>
      <c r="H291" s="37">
        <v>27.854671280277</v>
      </c>
      <c r="I291" s="14">
        <v>40.138408304498</v>
      </c>
      <c r="J291" s="14">
        <v>41.176470588234999</v>
      </c>
      <c r="K291" s="14">
        <v>17.301038062284</v>
      </c>
      <c r="L291" s="14">
        <v>7.7854671280280003</v>
      </c>
      <c r="M291" s="14">
        <v>10.034602076124999</v>
      </c>
      <c r="N291" s="14">
        <v>12.283737024221001</v>
      </c>
      <c r="O291" s="18">
        <v>0</v>
      </c>
      <c r="P291" s="14">
        <v>23.875432525952</v>
      </c>
      <c r="Q291" s="29">
        <v>0.34602076124600001</v>
      </c>
    </row>
    <row r="292" spans="4:17" x14ac:dyDescent="0.2">
      <c r="D292" s="104"/>
      <c r="E292" s="5" t="s">
        <v>31</v>
      </c>
      <c r="F292" s="6"/>
      <c r="G292" s="7">
        <v>532</v>
      </c>
      <c r="H292" s="37">
        <v>38.533834586466</v>
      </c>
      <c r="I292" s="14">
        <v>41.353383458647002</v>
      </c>
      <c r="J292" s="14">
        <v>41.541353383458997</v>
      </c>
      <c r="K292" s="14">
        <v>19.360902255639001</v>
      </c>
      <c r="L292" s="14">
        <v>12.969924812029999</v>
      </c>
      <c r="M292" s="14">
        <v>8.6466165413529996</v>
      </c>
      <c r="N292" s="14">
        <v>15.789473684211</v>
      </c>
      <c r="O292" s="14">
        <v>0.56390977443599999</v>
      </c>
      <c r="P292" s="14">
        <v>15.977443609023</v>
      </c>
      <c r="Q292" s="29">
        <v>0.75187969924800002</v>
      </c>
    </row>
    <row r="293" spans="4:17" x14ac:dyDescent="0.2">
      <c r="D293" s="104"/>
      <c r="E293" s="5" t="s">
        <v>32</v>
      </c>
      <c r="F293" s="6"/>
      <c r="G293" s="7">
        <v>277</v>
      </c>
      <c r="H293" s="37">
        <v>40.794223826714997</v>
      </c>
      <c r="I293" s="14">
        <v>35.018050541515997</v>
      </c>
      <c r="J293" s="14">
        <v>41.877256317689998</v>
      </c>
      <c r="K293" s="14">
        <v>24.548736462093999</v>
      </c>
      <c r="L293" s="14">
        <v>12.274368231046999</v>
      </c>
      <c r="M293" s="14">
        <v>6.8592057761729999</v>
      </c>
      <c r="N293" s="14">
        <v>19.494584837544998</v>
      </c>
      <c r="O293" s="14">
        <v>0.36101083032499998</v>
      </c>
      <c r="P293" s="14">
        <v>15.884476534296001</v>
      </c>
      <c r="Q293" s="32">
        <v>0</v>
      </c>
    </row>
    <row r="294" spans="4:17" x14ac:dyDescent="0.2">
      <c r="D294" s="104"/>
      <c r="E294" s="5" t="s">
        <v>33</v>
      </c>
      <c r="F294" s="6"/>
      <c r="G294" s="7">
        <v>103</v>
      </c>
      <c r="H294" s="37">
        <v>39.805825242718001</v>
      </c>
      <c r="I294" s="14">
        <v>30.097087378641</v>
      </c>
      <c r="J294" s="14">
        <v>37.864077669902997</v>
      </c>
      <c r="K294" s="14">
        <v>31.067961165048999</v>
      </c>
      <c r="L294" s="14">
        <v>14.563106796116999</v>
      </c>
      <c r="M294" s="14">
        <v>7.7669902912620001</v>
      </c>
      <c r="N294" s="14">
        <v>26.213592233010001</v>
      </c>
      <c r="O294" s="14">
        <v>1.9417475728160001</v>
      </c>
      <c r="P294" s="14">
        <v>12.621359223301001</v>
      </c>
      <c r="Q294" s="29">
        <v>1.9417475728160001</v>
      </c>
    </row>
    <row r="295" spans="4:17" x14ac:dyDescent="0.2">
      <c r="D295" s="103" t="s">
        <v>34</v>
      </c>
      <c r="E295" s="24" t="s">
        <v>35</v>
      </c>
      <c r="F295" s="22"/>
      <c r="G295" s="23">
        <v>173</v>
      </c>
      <c r="H295" s="49">
        <v>10.982658959538</v>
      </c>
      <c r="I295" s="19">
        <v>42.774566473988003</v>
      </c>
      <c r="J295" s="19">
        <v>17.341040462428001</v>
      </c>
      <c r="K295" s="19">
        <v>6.9364161849709998</v>
      </c>
      <c r="L295" s="19">
        <v>4.6242774566470004</v>
      </c>
      <c r="M295" s="19">
        <v>6.3583815028900004</v>
      </c>
      <c r="N295" s="19">
        <v>12.138728323699</v>
      </c>
      <c r="O295" s="33">
        <v>0</v>
      </c>
      <c r="P295" s="19">
        <v>38.150289017341002</v>
      </c>
      <c r="Q295" s="51">
        <v>1.1560693641619999</v>
      </c>
    </row>
    <row r="296" spans="4:17" x14ac:dyDescent="0.2">
      <c r="D296" s="104"/>
      <c r="E296" s="5" t="s">
        <v>36</v>
      </c>
      <c r="F296" s="6"/>
      <c r="G296" s="7">
        <v>194</v>
      </c>
      <c r="H296" s="37">
        <v>25.773195876289002</v>
      </c>
      <c r="I296" s="14">
        <v>40.206185567010003</v>
      </c>
      <c r="J296" s="14">
        <v>28.350515463918001</v>
      </c>
      <c r="K296" s="14">
        <v>13.40206185567</v>
      </c>
      <c r="L296" s="14">
        <v>3.6082474226799999</v>
      </c>
      <c r="M296" s="14">
        <v>11.340206185567</v>
      </c>
      <c r="N296" s="14">
        <v>17.525773195875999</v>
      </c>
      <c r="O296" s="18">
        <v>0</v>
      </c>
      <c r="P296" s="14">
        <v>29.896907216494998</v>
      </c>
      <c r="Q296" s="29">
        <v>1.0309278350519999</v>
      </c>
    </row>
    <row r="297" spans="4:17" x14ac:dyDescent="0.2">
      <c r="D297" s="104"/>
      <c r="E297" s="5" t="s">
        <v>37</v>
      </c>
      <c r="F297" s="6"/>
      <c r="G297" s="7">
        <v>194</v>
      </c>
      <c r="H297" s="37">
        <v>27.319587628866</v>
      </c>
      <c r="I297" s="14">
        <v>38.144329896907003</v>
      </c>
      <c r="J297" s="14">
        <v>26.288659793813999</v>
      </c>
      <c r="K297" s="14">
        <v>14.948453608247</v>
      </c>
      <c r="L297" s="14">
        <v>6.1855670103089997</v>
      </c>
      <c r="M297" s="14">
        <v>10.824742268041</v>
      </c>
      <c r="N297" s="14">
        <v>13.917525773195999</v>
      </c>
      <c r="O297" s="14">
        <v>2.0618556701030002</v>
      </c>
      <c r="P297" s="14">
        <v>29.896907216494998</v>
      </c>
      <c r="Q297" s="32">
        <v>0</v>
      </c>
    </row>
    <row r="298" spans="4:17" x14ac:dyDescent="0.2">
      <c r="D298" s="104"/>
      <c r="E298" s="5" t="s">
        <v>38</v>
      </c>
      <c r="F298" s="6"/>
      <c r="G298" s="7">
        <v>288</v>
      </c>
      <c r="H298" s="37">
        <v>32.638888888888999</v>
      </c>
      <c r="I298" s="14">
        <v>40.972222222222001</v>
      </c>
      <c r="J298" s="14">
        <v>34.375</v>
      </c>
      <c r="K298" s="14">
        <v>12.5</v>
      </c>
      <c r="L298" s="14">
        <v>10.069444444444001</v>
      </c>
      <c r="M298" s="14">
        <v>7.291666666667</v>
      </c>
      <c r="N298" s="14">
        <v>13.888888888888999</v>
      </c>
      <c r="O298" s="18">
        <v>0</v>
      </c>
      <c r="P298" s="14">
        <v>23.263888888888999</v>
      </c>
      <c r="Q298" s="32">
        <v>0</v>
      </c>
    </row>
    <row r="299" spans="4:17" x14ac:dyDescent="0.2">
      <c r="D299" s="104"/>
      <c r="E299" s="5" t="s">
        <v>39</v>
      </c>
      <c r="F299" s="6"/>
      <c r="G299" s="7">
        <v>287</v>
      </c>
      <c r="H299" s="37">
        <v>36.585365853658999</v>
      </c>
      <c r="I299" s="14">
        <v>35.191637630662001</v>
      </c>
      <c r="J299" s="14">
        <v>36.933797909408</v>
      </c>
      <c r="K299" s="14">
        <v>15.679442508711</v>
      </c>
      <c r="L299" s="14">
        <v>11.498257839720999</v>
      </c>
      <c r="M299" s="14">
        <v>9.4076655052259994</v>
      </c>
      <c r="N299" s="14">
        <v>14.982578397213</v>
      </c>
      <c r="O299" s="18">
        <v>0</v>
      </c>
      <c r="P299" s="14">
        <v>21.951219512194999</v>
      </c>
      <c r="Q299" s="32">
        <v>0</v>
      </c>
    </row>
    <row r="300" spans="4:17" x14ac:dyDescent="0.2">
      <c r="D300" s="104"/>
      <c r="E300" s="5" t="s">
        <v>40</v>
      </c>
      <c r="F300" s="6"/>
      <c r="G300" s="7">
        <v>300</v>
      </c>
      <c r="H300" s="37">
        <v>29.333333333333002</v>
      </c>
      <c r="I300" s="14">
        <v>35.666666666666998</v>
      </c>
      <c r="J300" s="14">
        <v>37.333333333333002</v>
      </c>
      <c r="K300" s="14">
        <v>15</v>
      </c>
      <c r="L300" s="14">
        <v>11.333333333333</v>
      </c>
      <c r="M300" s="14">
        <v>8.666666666667</v>
      </c>
      <c r="N300" s="14">
        <v>16.333333333333002</v>
      </c>
      <c r="O300" s="14">
        <v>0.66666666666700003</v>
      </c>
      <c r="P300" s="14">
        <v>22</v>
      </c>
      <c r="Q300" s="29">
        <v>0.33333333333300003</v>
      </c>
    </row>
    <row r="301" spans="4:17" x14ac:dyDescent="0.2">
      <c r="D301" s="104"/>
      <c r="E301" s="5" t="s">
        <v>41</v>
      </c>
      <c r="F301" s="6"/>
      <c r="G301" s="7">
        <v>246</v>
      </c>
      <c r="H301" s="37">
        <v>28.048780487805001</v>
      </c>
      <c r="I301" s="14">
        <v>41.056910569106002</v>
      </c>
      <c r="J301" s="14">
        <v>39.837398373984001</v>
      </c>
      <c r="K301" s="14">
        <v>15.447154471545</v>
      </c>
      <c r="L301" s="14">
        <v>8.5365853658540001</v>
      </c>
      <c r="M301" s="14">
        <v>9.3495934959350002</v>
      </c>
      <c r="N301" s="14">
        <v>12.195121951220001</v>
      </c>
      <c r="O301" s="14">
        <v>0.81300813008100004</v>
      </c>
      <c r="P301" s="14">
        <v>27.642276422763999</v>
      </c>
      <c r="Q301" s="29">
        <v>1.219512195122</v>
      </c>
    </row>
    <row r="302" spans="4:17" x14ac:dyDescent="0.2">
      <c r="D302" s="104"/>
      <c r="E302" s="5" t="s">
        <v>42</v>
      </c>
      <c r="F302" s="6"/>
      <c r="G302" s="7">
        <v>244</v>
      </c>
      <c r="H302" s="37">
        <v>28.688524590164</v>
      </c>
      <c r="I302" s="14">
        <v>39.754098360656002</v>
      </c>
      <c r="J302" s="14">
        <v>45.081967213115</v>
      </c>
      <c r="K302" s="14">
        <v>18.852459016392999</v>
      </c>
      <c r="L302" s="14">
        <v>9.0163934426230004</v>
      </c>
      <c r="M302" s="14">
        <v>6.1475409836069996</v>
      </c>
      <c r="N302" s="14">
        <v>11.475409836066</v>
      </c>
      <c r="O302" s="18">
        <v>0</v>
      </c>
      <c r="P302" s="14">
        <v>20.491803278689002</v>
      </c>
      <c r="Q302" s="29">
        <v>0.40983606557399999</v>
      </c>
    </row>
    <row r="303" spans="4:17" x14ac:dyDescent="0.2">
      <c r="D303" s="104"/>
      <c r="E303" s="5" t="s">
        <v>43</v>
      </c>
      <c r="F303" s="6"/>
      <c r="G303" s="7">
        <v>247</v>
      </c>
      <c r="H303" s="37">
        <v>28.744939271254999</v>
      </c>
      <c r="I303" s="14">
        <v>44.939271255061001</v>
      </c>
      <c r="J303" s="14">
        <v>51.417004048583003</v>
      </c>
      <c r="K303" s="14">
        <v>16.599190283401001</v>
      </c>
      <c r="L303" s="14">
        <v>10.526315789473999</v>
      </c>
      <c r="M303" s="14">
        <v>10.931174089069</v>
      </c>
      <c r="N303" s="14">
        <v>11.740890688259</v>
      </c>
      <c r="O303" s="14">
        <v>0.40485829959500003</v>
      </c>
      <c r="P303" s="14">
        <v>13.765182186235</v>
      </c>
      <c r="Q303" s="29">
        <v>0.80971659919000005</v>
      </c>
    </row>
    <row r="304" spans="4:17" x14ac:dyDescent="0.2">
      <c r="D304" s="104"/>
      <c r="E304" s="5" t="s">
        <v>44</v>
      </c>
      <c r="F304" s="6"/>
      <c r="G304" s="7">
        <v>313</v>
      </c>
      <c r="H304" s="37">
        <v>23.642172523962</v>
      </c>
      <c r="I304" s="14">
        <v>45.047923322683999</v>
      </c>
      <c r="J304" s="14">
        <v>44.728434504791998</v>
      </c>
      <c r="K304" s="14">
        <v>17.252396166134002</v>
      </c>
      <c r="L304" s="14">
        <v>6.3897763578270004</v>
      </c>
      <c r="M304" s="14">
        <v>12.460063897764</v>
      </c>
      <c r="N304" s="14">
        <v>10.223642172524</v>
      </c>
      <c r="O304" s="14">
        <v>0.63897763578300004</v>
      </c>
      <c r="P304" s="14">
        <v>21.405750798722</v>
      </c>
      <c r="Q304" s="29">
        <v>0.63897763578300004</v>
      </c>
    </row>
    <row r="305" spans="4:17" x14ac:dyDescent="0.2">
      <c r="D305" s="104"/>
      <c r="E305" s="5" t="s">
        <v>45</v>
      </c>
      <c r="F305" s="6"/>
      <c r="G305" s="7">
        <v>239</v>
      </c>
      <c r="H305" s="37">
        <v>23.012552301254999</v>
      </c>
      <c r="I305" s="14">
        <v>48.953974895397003</v>
      </c>
      <c r="J305" s="14">
        <v>43.514644351464</v>
      </c>
      <c r="K305" s="14">
        <v>14.644351464434999</v>
      </c>
      <c r="L305" s="14">
        <v>6.2761506276150003</v>
      </c>
      <c r="M305" s="14">
        <v>12.970711297071</v>
      </c>
      <c r="N305" s="14">
        <v>8.3682008368199998</v>
      </c>
      <c r="O305" s="18">
        <v>0</v>
      </c>
      <c r="P305" s="14">
        <v>20.083682008368001</v>
      </c>
      <c r="Q305" s="29">
        <v>2.092050209205</v>
      </c>
    </row>
    <row r="306" spans="4:17" x14ac:dyDescent="0.2">
      <c r="D306" s="104"/>
      <c r="E306" s="5" t="s">
        <v>46</v>
      </c>
      <c r="F306" s="6"/>
      <c r="G306" s="7">
        <v>164</v>
      </c>
      <c r="H306" s="37">
        <v>15.243902439024</v>
      </c>
      <c r="I306" s="14">
        <v>40.853658536585002</v>
      </c>
      <c r="J306" s="14">
        <v>35.975609756098002</v>
      </c>
      <c r="K306" s="14">
        <v>15.853658536585</v>
      </c>
      <c r="L306" s="14">
        <v>2.4390243902440001</v>
      </c>
      <c r="M306" s="14">
        <v>9.7560975609760003</v>
      </c>
      <c r="N306" s="14">
        <v>3.0487804878050002</v>
      </c>
      <c r="O306" s="14">
        <v>0.60975609756100002</v>
      </c>
      <c r="P306" s="14">
        <v>27.439024390244001</v>
      </c>
      <c r="Q306" s="29">
        <v>2.4390243902440001</v>
      </c>
    </row>
    <row r="307" spans="4:17" x14ac:dyDescent="0.2">
      <c r="D307" s="104"/>
      <c r="E307" s="5" t="s">
        <v>47</v>
      </c>
      <c r="F307" s="6"/>
      <c r="G307" s="7">
        <v>143</v>
      </c>
      <c r="H307" s="37">
        <v>21.678321678322</v>
      </c>
      <c r="I307" s="14">
        <v>49.650349650350002</v>
      </c>
      <c r="J307" s="14">
        <v>35.664335664336001</v>
      </c>
      <c r="K307" s="14">
        <v>6.9930069930069996</v>
      </c>
      <c r="L307" s="14">
        <v>2.0979020979020002</v>
      </c>
      <c r="M307" s="14">
        <v>11.888111888112</v>
      </c>
      <c r="N307" s="14">
        <v>4.1958041958040004</v>
      </c>
      <c r="O307" s="14">
        <v>0.69930069930100003</v>
      </c>
      <c r="P307" s="14">
        <v>28.671328671329</v>
      </c>
      <c r="Q307" s="29">
        <v>1.398601398601</v>
      </c>
    </row>
    <row r="308" spans="4:17" x14ac:dyDescent="0.2">
      <c r="D308" s="104"/>
      <c r="E308" s="5" t="s">
        <v>48</v>
      </c>
      <c r="F308" s="6"/>
      <c r="G308" s="7">
        <v>57</v>
      </c>
      <c r="H308" s="37">
        <v>14.035087719298</v>
      </c>
      <c r="I308" s="14">
        <v>40.350877192981997</v>
      </c>
      <c r="J308" s="14">
        <v>28.070175438595999</v>
      </c>
      <c r="K308" s="14">
        <v>5.2631578947369997</v>
      </c>
      <c r="L308" s="14">
        <v>3.508771929825</v>
      </c>
      <c r="M308" s="14">
        <v>1.7543859649119999</v>
      </c>
      <c r="N308" s="14">
        <v>3.508771929825</v>
      </c>
      <c r="O308" s="18">
        <v>0</v>
      </c>
      <c r="P308" s="14">
        <v>33.333333333333002</v>
      </c>
      <c r="Q308" s="32">
        <v>0</v>
      </c>
    </row>
    <row r="309" spans="4:17" x14ac:dyDescent="0.2">
      <c r="D309" s="104"/>
      <c r="E309" s="5" t="s">
        <v>49</v>
      </c>
      <c r="F309" s="6"/>
      <c r="G309" s="7">
        <v>12</v>
      </c>
      <c r="H309" s="60">
        <v>0</v>
      </c>
      <c r="I309" s="14">
        <v>50</v>
      </c>
      <c r="J309" s="14">
        <v>50</v>
      </c>
      <c r="K309" s="18">
        <v>0</v>
      </c>
      <c r="L309" s="18">
        <v>0</v>
      </c>
      <c r="M309" s="14">
        <v>8.333333333333</v>
      </c>
      <c r="N309" s="18">
        <v>0</v>
      </c>
      <c r="O309" s="18">
        <v>0</v>
      </c>
      <c r="P309" s="14">
        <v>25</v>
      </c>
      <c r="Q309" s="32">
        <v>0</v>
      </c>
    </row>
    <row r="310" spans="4:17" x14ac:dyDescent="0.2">
      <c r="D310" s="103" t="s">
        <v>50</v>
      </c>
      <c r="E310" s="24" t="s">
        <v>35</v>
      </c>
      <c r="F310" s="22"/>
      <c r="G310" s="23">
        <v>151</v>
      </c>
      <c r="H310" s="49">
        <v>9.9337748344369992</v>
      </c>
      <c r="I310" s="19">
        <v>49.668874172184999</v>
      </c>
      <c r="J310" s="19">
        <v>23.841059602649</v>
      </c>
      <c r="K310" s="19">
        <v>6.622516556291</v>
      </c>
      <c r="L310" s="19">
        <v>2.6490066225170001</v>
      </c>
      <c r="M310" s="19">
        <v>10.596026490066</v>
      </c>
      <c r="N310" s="19">
        <v>15.894039735099</v>
      </c>
      <c r="O310" s="33">
        <v>0</v>
      </c>
      <c r="P310" s="19">
        <v>33.112582781457</v>
      </c>
      <c r="Q310" s="51">
        <v>1.9867549668869999</v>
      </c>
    </row>
    <row r="311" spans="4:17" x14ac:dyDescent="0.2">
      <c r="D311" s="104"/>
      <c r="E311" s="5" t="s">
        <v>36</v>
      </c>
      <c r="F311" s="6"/>
      <c r="G311" s="7">
        <v>219</v>
      </c>
      <c r="H311" s="37">
        <v>21.461187214612</v>
      </c>
      <c r="I311" s="14">
        <v>44.292237442922001</v>
      </c>
      <c r="J311" s="14">
        <v>28.767123287671001</v>
      </c>
      <c r="K311" s="14">
        <v>7.3059360730589997</v>
      </c>
      <c r="L311" s="14">
        <v>7.762557077626</v>
      </c>
      <c r="M311" s="14">
        <v>10.045662100456999</v>
      </c>
      <c r="N311" s="14">
        <v>14.155251141553</v>
      </c>
      <c r="O311" s="18">
        <v>0</v>
      </c>
      <c r="P311" s="14">
        <v>27.853881278538999</v>
      </c>
      <c r="Q311" s="29">
        <v>1.369863013699</v>
      </c>
    </row>
    <row r="312" spans="4:17" x14ac:dyDescent="0.2">
      <c r="D312" s="104"/>
      <c r="E312" s="5" t="s">
        <v>37</v>
      </c>
      <c r="F312" s="6"/>
      <c r="G312" s="7">
        <v>186</v>
      </c>
      <c r="H312" s="37">
        <v>23.655913978495001</v>
      </c>
      <c r="I312" s="14">
        <v>50</v>
      </c>
      <c r="J312" s="14">
        <v>31.720430107527001</v>
      </c>
      <c r="K312" s="14">
        <v>10.752688172042999</v>
      </c>
      <c r="L312" s="14">
        <v>5.3763440860219998</v>
      </c>
      <c r="M312" s="14">
        <v>9.1397849462370004</v>
      </c>
      <c r="N312" s="14">
        <v>8.6021505376339995</v>
      </c>
      <c r="O312" s="18">
        <v>0</v>
      </c>
      <c r="P312" s="14">
        <v>22.580645161290001</v>
      </c>
      <c r="Q312" s="32">
        <v>0</v>
      </c>
    </row>
    <row r="313" spans="4:17" x14ac:dyDescent="0.2">
      <c r="D313" s="104"/>
      <c r="E313" s="5" t="s">
        <v>38</v>
      </c>
      <c r="F313" s="6"/>
      <c r="G313" s="7">
        <v>302</v>
      </c>
      <c r="H313" s="37">
        <v>27.814569536423999</v>
      </c>
      <c r="I313" s="14">
        <v>52.980132450330998</v>
      </c>
      <c r="J313" s="14">
        <v>39.735099337747997</v>
      </c>
      <c r="K313" s="14">
        <v>12.251655629139</v>
      </c>
      <c r="L313" s="14">
        <v>7.2847682119210004</v>
      </c>
      <c r="M313" s="14">
        <v>9.6026490066230004</v>
      </c>
      <c r="N313" s="14">
        <v>10.927152317880999</v>
      </c>
      <c r="O313" s="18">
        <v>0</v>
      </c>
      <c r="P313" s="14">
        <v>15.562913907284999</v>
      </c>
      <c r="Q313" s="32">
        <v>0</v>
      </c>
    </row>
    <row r="314" spans="4:17" x14ac:dyDescent="0.2">
      <c r="D314" s="104"/>
      <c r="E314" s="5" t="s">
        <v>39</v>
      </c>
      <c r="F314" s="6"/>
      <c r="G314" s="7">
        <v>249</v>
      </c>
      <c r="H314" s="37">
        <v>28.112449799197002</v>
      </c>
      <c r="I314" s="14">
        <v>43.775100401605997</v>
      </c>
      <c r="J314" s="14">
        <v>38.955823293172998</v>
      </c>
      <c r="K314" s="14">
        <v>8.8353413654619999</v>
      </c>
      <c r="L314" s="14">
        <v>6.0240963855420002</v>
      </c>
      <c r="M314" s="14">
        <v>11.244979919679</v>
      </c>
      <c r="N314" s="14">
        <v>10.441767068273</v>
      </c>
      <c r="O314" s="14">
        <v>1.204819277108</v>
      </c>
      <c r="P314" s="14">
        <v>19.277108433734998</v>
      </c>
      <c r="Q314" s="29">
        <v>1.204819277108</v>
      </c>
    </row>
    <row r="315" spans="4:17" x14ac:dyDescent="0.2">
      <c r="D315" s="104"/>
      <c r="E315" s="5" t="s">
        <v>40</v>
      </c>
      <c r="F315" s="6"/>
      <c r="G315" s="7">
        <v>333</v>
      </c>
      <c r="H315" s="37">
        <v>28.228228228228001</v>
      </c>
      <c r="I315" s="14">
        <v>52.552552552553003</v>
      </c>
      <c r="J315" s="14">
        <v>45.345345345345002</v>
      </c>
      <c r="K315" s="14">
        <v>8.4084084084080004</v>
      </c>
      <c r="L315" s="14">
        <v>6.9069069069070004</v>
      </c>
      <c r="M315" s="14">
        <v>9.3093093093090005</v>
      </c>
      <c r="N315" s="14">
        <v>7.8078078078080004</v>
      </c>
      <c r="O315" s="14">
        <v>0.30030030029999999</v>
      </c>
      <c r="P315" s="14">
        <v>17.717717717717999</v>
      </c>
      <c r="Q315" s="32">
        <v>0</v>
      </c>
    </row>
    <row r="316" spans="4:17" x14ac:dyDescent="0.2">
      <c r="D316" s="104"/>
      <c r="E316" s="5" t="s">
        <v>41</v>
      </c>
      <c r="F316" s="6"/>
      <c r="G316" s="7">
        <v>260</v>
      </c>
      <c r="H316" s="37">
        <v>25.769230769231001</v>
      </c>
      <c r="I316" s="14">
        <v>47.692307692307999</v>
      </c>
      <c r="J316" s="14">
        <v>49.230769230768999</v>
      </c>
      <c r="K316" s="14">
        <v>7.3076923076920002</v>
      </c>
      <c r="L316" s="14">
        <v>5.3846153846150004</v>
      </c>
      <c r="M316" s="14">
        <v>11.538461538462</v>
      </c>
      <c r="N316" s="14">
        <v>8.0769230769230003</v>
      </c>
      <c r="O316" s="18">
        <v>0</v>
      </c>
      <c r="P316" s="14">
        <v>18.461538461538002</v>
      </c>
      <c r="Q316" s="29">
        <v>0.76923076923099998</v>
      </c>
    </row>
    <row r="317" spans="4:17" x14ac:dyDescent="0.2">
      <c r="D317" s="104"/>
      <c r="E317" s="5" t="s">
        <v>42</v>
      </c>
      <c r="F317" s="6"/>
      <c r="G317" s="7">
        <v>228</v>
      </c>
      <c r="H317" s="37">
        <v>28.070175438595999</v>
      </c>
      <c r="I317" s="14">
        <v>48.245614035088003</v>
      </c>
      <c r="J317" s="14">
        <v>49.122807017543998</v>
      </c>
      <c r="K317" s="14">
        <v>10.964912280702</v>
      </c>
      <c r="L317" s="14">
        <v>5.2631578947369997</v>
      </c>
      <c r="M317" s="14">
        <v>8.333333333333</v>
      </c>
      <c r="N317" s="14">
        <v>7.0175438596489998</v>
      </c>
      <c r="O317" s="14">
        <v>0.43859649122799998</v>
      </c>
      <c r="P317" s="14">
        <v>19.298245614035</v>
      </c>
      <c r="Q317" s="32">
        <v>0</v>
      </c>
    </row>
    <row r="318" spans="4:17" x14ac:dyDescent="0.2">
      <c r="D318" s="104"/>
      <c r="E318" s="5" t="s">
        <v>43</v>
      </c>
      <c r="F318" s="6"/>
      <c r="G318" s="7">
        <v>249</v>
      </c>
      <c r="H318" s="37">
        <v>24.497991967870998</v>
      </c>
      <c r="I318" s="14">
        <v>49.799196787149</v>
      </c>
      <c r="J318" s="14">
        <v>39.357429718875999</v>
      </c>
      <c r="K318" s="14">
        <v>8.8353413654619999</v>
      </c>
      <c r="L318" s="14">
        <v>5.2208835341370001</v>
      </c>
      <c r="M318" s="14">
        <v>10.040160642569999</v>
      </c>
      <c r="N318" s="14">
        <v>6.0240963855420002</v>
      </c>
      <c r="O318" s="14">
        <v>0.40160642570299998</v>
      </c>
      <c r="P318" s="14">
        <v>22.89156626506</v>
      </c>
      <c r="Q318" s="32">
        <v>0</v>
      </c>
    </row>
    <row r="319" spans="4:17" x14ac:dyDescent="0.2">
      <c r="D319" s="104"/>
      <c r="E319" s="5" t="s">
        <v>44</v>
      </c>
      <c r="F319" s="6"/>
      <c r="G319" s="7">
        <v>347</v>
      </c>
      <c r="H319" s="37">
        <v>19.308357348703002</v>
      </c>
      <c r="I319" s="14">
        <v>56.772334293947999</v>
      </c>
      <c r="J319" s="14">
        <v>40.634005763688997</v>
      </c>
      <c r="K319" s="14">
        <v>6.0518731988469998</v>
      </c>
      <c r="L319" s="14">
        <v>2.3054755043230002</v>
      </c>
      <c r="M319" s="14">
        <v>14.985590778098</v>
      </c>
      <c r="N319" s="14">
        <v>2.8818443804029998</v>
      </c>
      <c r="O319" s="14">
        <v>0.28818443803999999</v>
      </c>
      <c r="P319" s="14">
        <v>20.749279538905</v>
      </c>
      <c r="Q319" s="29">
        <v>1.1527377521610001</v>
      </c>
    </row>
    <row r="320" spans="4:17" x14ac:dyDescent="0.2">
      <c r="D320" s="104"/>
      <c r="E320" s="5" t="s">
        <v>45</v>
      </c>
      <c r="F320" s="6"/>
      <c r="G320" s="7">
        <v>303</v>
      </c>
      <c r="H320" s="37">
        <v>18.151815181518</v>
      </c>
      <c r="I320" s="14">
        <v>59.075907590759002</v>
      </c>
      <c r="J320" s="14">
        <v>41.914191419142</v>
      </c>
      <c r="K320" s="14">
        <v>8.580858085809</v>
      </c>
      <c r="L320" s="14">
        <v>0.99009900990099997</v>
      </c>
      <c r="M320" s="14">
        <v>16.171617161716</v>
      </c>
      <c r="N320" s="14">
        <v>1.3201320132009999</v>
      </c>
      <c r="O320" s="18">
        <v>0</v>
      </c>
      <c r="P320" s="14">
        <v>21.122112211221001</v>
      </c>
      <c r="Q320" s="29">
        <v>0.99009900990099997</v>
      </c>
    </row>
    <row r="321" spans="2:17" x14ac:dyDescent="0.2">
      <c r="D321" s="104"/>
      <c r="E321" s="5" t="s">
        <v>46</v>
      </c>
      <c r="F321" s="6"/>
      <c r="G321" s="7">
        <v>175</v>
      </c>
      <c r="H321" s="37">
        <v>10.857142857143</v>
      </c>
      <c r="I321" s="14">
        <v>52</v>
      </c>
      <c r="J321" s="14">
        <v>30.857142857143</v>
      </c>
      <c r="K321" s="14">
        <v>1.714285714286</v>
      </c>
      <c r="L321" s="14">
        <v>1.142857142857</v>
      </c>
      <c r="M321" s="14">
        <v>12.571428571428999</v>
      </c>
      <c r="N321" s="18">
        <v>0</v>
      </c>
      <c r="O321" s="18">
        <v>0</v>
      </c>
      <c r="P321" s="14">
        <v>26.285714285714</v>
      </c>
      <c r="Q321" s="29">
        <v>2.8571428571430002</v>
      </c>
    </row>
    <row r="322" spans="2:17" x14ac:dyDescent="0.2">
      <c r="D322" s="104"/>
      <c r="E322" s="5" t="s">
        <v>47</v>
      </c>
      <c r="F322" s="6"/>
      <c r="G322" s="7">
        <v>260</v>
      </c>
      <c r="H322" s="37">
        <v>10.769230769230999</v>
      </c>
      <c r="I322" s="14">
        <v>46.923076923076998</v>
      </c>
      <c r="J322" s="14">
        <v>33.846153846154003</v>
      </c>
      <c r="K322" s="14">
        <v>2.6923076923079998</v>
      </c>
      <c r="L322" s="14">
        <v>2.3076923076920002</v>
      </c>
      <c r="M322" s="14">
        <v>11.923076923077</v>
      </c>
      <c r="N322" s="14">
        <v>1.1538461538460001</v>
      </c>
      <c r="O322" s="18">
        <v>0</v>
      </c>
      <c r="P322" s="14">
        <v>32.692307692307999</v>
      </c>
      <c r="Q322" s="29">
        <v>0.76923076923099998</v>
      </c>
    </row>
    <row r="323" spans="2:17" x14ac:dyDescent="0.2">
      <c r="D323" s="104"/>
      <c r="E323" s="5" t="s">
        <v>48</v>
      </c>
      <c r="F323" s="6"/>
      <c r="G323" s="7">
        <v>102</v>
      </c>
      <c r="H323" s="37">
        <v>10.78431372549</v>
      </c>
      <c r="I323" s="14">
        <v>39.215686274509999</v>
      </c>
      <c r="J323" s="14">
        <v>26.470588235293999</v>
      </c>
      <c r="K323" s="14">
        <v>2.9411764705880001</v>
      </c>
      <c r="L323" s="18">
        <v>0</v>
      </c>
      <c r="M323" s="14">
        <v>6.8627450980390003</v>
      </c>
      <c r="N323" s="18">
        <v>0</v>
      </c>
      <c r="O323" s="14">
        <v>0.98039215686299996</v>
      </c>
      <c r="P323" s="14">
        <v>42.156862745098003</v>
      </c>
      <c r="Q323" s="29">
        <v>1.9607843137250001</v>
      </c>
    </row>
    <row r="324" spans="2:17" x14ac:dyDescent="0.2">
      <c r="D324" s="105"/>
      <c r="E324" s="55" t="s">
        <v>49</v>
      </c>
      <c r="F324" s="58"/>
      <c r="G324" s="53">
        <v>28</v>
      </c>
      <c r="H324" s="74">
        <v>7.1428571428570002</v>
      </c>
      <c r="I324" s="38">
        <v>46.428571428570997</v>
      </c>
      <c r="J324" s="38">
        <v>28.571428571428999</v>
      </c>
      <c r="K324" s="35">
        <v>0</v>
      </c>
      <c r="L324" s="35">
        <v>0</v>
      </c>
      <c r="M324" s="38">
        <v>3.5714285714290002</v>
      </c>
      <c r="N324" s="35">
        <v>0</v>
      </c>
      <c r="O324" s="38">
        <v>3.5714285714290002</v>
      </c>
      <c r="P324" s="38">
        <v>35.714285714286</v>
      </c>
      <c r="Q324" s="71">
        <v>0</v>
      </c>
    </row>
    <row r="326" spans="2:17" x14ac:dyDescent="0.2">
      <c r="B326" s="47" t="str">
        <f xml:space="preserve"> HYPERLINK("#'目次'!B14", "[8]")</f>
        <v>[8]</v>
      </c>
      <c r="C326" s="31" t="s">
        <v>125</v>
      </c>
    </row>
    <row r="327" spans="2:17" x14ac:dyDescent="0.2">
      <c r="C327" s="89" t="s">
        <v>57</v>
      </c>
    </row>
    <row r="329" spans="2:17" x14ac:dyDescent="0.2">
      <c r="C329" s="31" t="s">
        <v>13</v>
      </c>
    </row>
    <row r="330" spans="2:17" ht="36" x14ac:dyDescent="0.2">
      <c r="D330" s="99"/>
      <c r="E330" s="100"/>
      <c r="F330" s="100"/>
      <c r="G330" s="41" t="s">
        <v>14</v>
      </c>
      <c r="H330" s="42" t="s">
        <v>126</v>
      </c>
      <c r="I330" s="16" t="s">
        <v>127</v>
      </c>
      <c r="J330" s="16" t="s">
        <v>128</v>
      </c>
      <c r="K330" s="46" t="s">
        <v>24</v>
      </c>
    </row>
    <row r="331" spans="2:17" x14ac:dyDescent="0.2">
      <c r="D331" s="101"/>
      <c r="E331" s="102"/>
      <c r="F331" s="102"/>
      <c r="G331" s="44"/>
      <c r="H331" s="48"/>
      <c r="I331" s="17"/>
      <c r="J331" s="17"/>
      <c r="K331" s="43"/>
    </row>
    <row r="332" spans="2:17" x14ac:dyDescent="0.2">
      <c r="D332" s="52"/>
      <c r="E332" s="59" t="s">
        <v>14</v>
      </c>
      <c r="F332" s="54"/>
      <c r="G332" s="45">
        <v>6493</v>
      </c>
      <c r="H332" s="25">
        <v>5.3750192515019997</v>
      </c>
      <c r="I332" s="25">
        <v>10.534421684891001</v>
      </c>
      <c r="J332" s="25">
        <v>83.166486985985003</v>
      </c>
      <c r="K332" s="63">
        <v>0.92407207762200005</v>
      </c>
    </row>
    <row r="333" spans="2:17" x14ac:dyDescent="0.2">
      <c r="D333" s="103" t="s">
        <v>25</v>
      </c>
      <c r="E333" s="24" t="s">
        <v>26</v>
      </c>
      <c r="F333" s="22"/>
      <c r="G333" s="23">
        <v>1606</v>
      </c>
      <c r="H333" s="49">
        <v>1.245330012453</v>
      </c>
      <c r="I333" s="19">
        <v>8.4059775840600004</v>
      </c>
      <c r="J333" s="19">
        <v>89.975093399751003</v>
      </c>
      <c r="K333" s="51">
        <v>0.37359900373600002</v>
      </c>
    </row>
    <row r="334" spans="2:17" x14ac:dyDescent="0.2">
      <c r="D334" s="104"/>
      <c r="E334" s="5" t="s">
        <v>27</v>
      </c>
      <c r="F334" s="6"/>
      <c r="G334" s="7">
        <v>1245</v>
      </c>
      <c r="H334" s="37">
        <v>2.409638554217</v>
      </c>
      <c r="I334" s="14">
        <v>6.8273092369480004</v>
      </c>
      <c r="J334" s="14">
        <v>89.718875502008004</v>
      </c>
      <c r="K334" s="29">
        <v>1.044176706827</v>
      </c>
    </row>
    <row r="335" spans="2:17" x14ac:dyDescent="0.2">
      <c r="D335" s="104"/>
      <c r="E335" s="5" t="s">
        <v>28</v>
      </c>
      <c r="F335" s="6"/>
      <c r="G335" s="7">
        <v>1001</v>
      </c>
      <c r="H335" s="37">
        <v>3.896103896104</v>
      </c>
      <c r="I335" s="14">
        <v>9.8901098901100006</v>
      </c>
      <c r="J335" s="14">
        <v>85.114885114884999</v>
      </c>
      <c r="K335" s="29">
        <v>1.098901098901</v>
      </c>
    </row>
    <row r="336" spans="2:17" x14ac:dyDescent="0.2">
      <c r="D336" s="104"/>
      <c r="E336" s="5" t="s">
        <v>29</v>
      </c>
      <c r="F336" s="6"/>
      <c r="G336" s="7">
        <v>689</v>
      </c>
      <c r="H336" s="37">
        <v>7.547169811321</v>
      </c>
      <c r="I336" s="14">
        <v>12.481857764877001</v>
      </c>
      <c r="J336" s="14">
        <v>78.809869375906999</v>
      </c>
      <c r="K336" s="29">
        <v>1.1611030478960001</v>
      </c>
    </row>
    <row r="337" spans="4:11" x14ac:dyDescent="0.2">
      <c r="D337" s="104"/>
      <c r="E337" s="5" t="s">
        <v>30</v>
      </c>
      <c r="F337" s="6"/>
      <c r="G337" s="7">
        <v>578</v>
      </c>
      <c r="H337" s="37">
        <v>8.131487889273</v>
      </c>
      <c r="I337" s="14">
        <v>15.051903114187001</v>
      </c>
      <c r="J337" s="14">
        <v>75.951557093426004</v>
      </c>
      <c r="K337" s="29">
        <v>0.86505190311400004</v>
      </c>
    </row>
    <row r="338" spans="4:11" x14ac:dyDescent="0.2">
      <c r="D338" s="104"/>
      <c r="E338" s="5" t="s">
        <v>31</v>
      </c>
      <c r="F338" s="6"/>
      <c r="G338" s="7">
        <v>532</v>
      </c>
      <c r="H338" s="37">
        <v>14.097744360902</v>
      </c>
      <c r="I338" s="14">
        <v>18.421052631578998</v>
      </c>
      <c r="J338" s="14">
        <v>66.917293233083001</v>
      </c>
      <c r="K338" s="29">
        <v>0.56390977443599999</v>
      </c>
    </row>
    <row r="339" spans="4:11" x14ac:dyDescent="0.2">
      <c r="D339" s="104"/>
      <c r="E339" s="5" t="s">
        <v>32</v>
      </c>
      <c r="F339" s="6"/>
      <c r="G339" s="7">
        <v>277</v>
      </c>
      <c r="H339" s="37">
        <v>14.440433212996</v>
      </c>
      <c r="I339" s="14">
        <v>18.050541516245001</v>
      </c>
      <c r="J339" s="14">
        <v>65.703971119133996</v>
      </c>
      <c r="K339" s="29">
        <v>1.805054151625</v>
      </c>
    </row>
    <row r="340" spans="4:11" x14ac:dyDescent="0.2">
      <c r="D340" s="104"/>
      <c r="E340" s="5" t="s">
        <v>33</v>
      </c>
      <c r="F340" s="6"/>
      <c r="G340" s="7">
        <v>103</v>
      </c>
      <c r="H340" s="37">
        <v>31.067961165048999</v>
      </c>
      <c r="I340" s="14">
        <v>13.592233009709</v>
      </c>
      <c r="J340" s="14">
        <v>54.368932038834998</v>
      </c>
      <c r="K340" s="29">
        <v>0.97087378640800004</v>
      </c>
    </row>
    <row r="341" spans="4:11" x14ac:dyDescent="0.2">
      <c r="D341" s="103" t="s">
        <v>34</v>
      </c>
      <c r="E341" s="24" t="s">
        <v>35</v>
      </c>
      <c r="F341" s="22"/>
      <c r="G341" s="23">
        <v>173</v>
      </c>
      <c r="H341" s="49">
        <v>5.2023121387279998</v>
      </c>
      <c r="I341" s="19">
        <v>16.763005780347001</v>
      </c>
      <c r="J341" s="19">
        <v>76.878612716763001</v>
      </c>
      <c r="K341" s="51">
        <v>1.1560693641619999</v>
      </c>
    </row>
    <row r="342" spans="4:11" x14ac:dyDescent="0.2">
      <c r="D342" s="104"/>
      <c r="E342" s="5" t="s">
        <v>36</v>
      </c>
      <c r="F342" s="6"/>
      <c r="G342" s="7">
        <v>194</v>
      </c>
      <c r="H342" s="37">
        <v>6.7010309278350002</v>
      </c>
      <c r="I342" s="14">
        <v>17.525773195875999</v>
      </c>
      <c r="J342" s="14">
        <v>74.226804123711005</v>
      </c>
      <c r="K342" s="29">
        <v>1.5463917525769999</v>
      </c>
    </row>
    <row r="343" spans="4:11" x14ac:dyDescent="0.2">
      <c r="D343" s="104"/>
      <c r="E343" s="5" t="s">
        <v>37</v>
      </c>
      <c r="F343" s="6"/>
      <c r="G343" s="7">
        <v>194</v>
      </c>
      <c r="H343" s="37">
        <v>9.7938144329900005</v>
      </c>
      <c r="I343" s="14">
        <v>17.010309278350999</v>
      </c>
      <c r="J343" s="14">
        <v>73.195876288660003</v>
      </c>
      <c r="K343" s="32">
        <v>0</v>
      </c>
    </row>
    <row r="344" spans="4:11" x14ac:dyDescent="0.2">
      <c r="D344" s="104"/>
      <c r="E344" s="5" t="s">
        <v>38</v>
      </c>
      <c r="F344" s="6"/>
      <c r="G344" s="7">
        <v>288</v>
      </c>
      <c r="H344" s="37">
        <v>11.805555555555999</v>
      </c>
      <c r="I344" s="14">
        <v>19.097222222222001</v>
      </c>
      <c r="J344" s="14">
        <v>68.75</v>
      </c>
      <c r="K344" s="29">
        <v>0.347222222222</v>
      </c>
    </row>
    <row r="345" spans="4:11" x14ac:dyDescent="0.2">
      <c r="D345" s="104"/>
      <c r="E345" s="5" t="s">
        <v>39</v>
      </c>
      <c r="F345" s="6"/>
      <c r="G345" s="7">
        <v>287</v>
      </c>
      <c r="H345" s="37">
        <v>13.937282229965</v>
      </c>
      <c r="I345" s="14">
        <v>15.331010452961999</v>
      </c>
      <c r="J345" s="14">
        <v>69.686411149826</v>
      </c>
      <c r="K345" s="29">
        <v>1.045296167247</v>
      </c>
    </row>
    <row r="346" spans="4:11" x14ac:dyDescent="0.2">
      <c r="D346" s="104"/>
      <c r="E346" s="5" t="s">
        <v>40</v>
      </c>
      <c r="F346" s="6"/>
      <c r="G346" s="7">
        <v>300</v>
      </c>
      <c r="H346" s="37">
        <v>12</v>
      </c>
      <c r="I346" s="14">
        <v>15</v>
      </c>
      <c r="J346" s="14">
        <v>72.666666666666998</v>
      </c>
      <c r="K346" s="29">
        <v>0.33333333333300003</v>
      </c>
    </row>
    <row r="347" spans="4:11" x14ac:dyDescent="0.2">
      <c r="D347" s="104"/>
      <c r="E347" s="5" t="s">
        <v>41</v>
      </c>
      <c r="F347" s="6"/>
      <c r="G347" s="7">
        <v>246</v>
      </c>
      <c r="H347" s="37">
        <v>6.9105691056909997</v>
      </c>
      <c r="I347" s="14">
        <v>13.821138211381999</v>
      </c>
      <c r="J347" s="14">
        <v>78.455284552845995</v>
      </c>
      <c r="K347" s="29">
        <v>0.81300813008100004</v>
      </c>
    </row>
    <row r="348" spans="4:11" x14ac:dyDescent="0.2">
      <c r="D348" s="104"/>
      <c r="E348" s="5" t="s">
        <v>42</v>
      </c>
      <c r="F348" s="6"/>
      <c r="G348" s="7">
        <v>244</v>
      </c>
      <c r="H348" s="37">
        <v>11.885245901638999</v>
      </c>
      <c r="I348" s="14">
        <v>10.655737704918</v>
      </c>
      <c r="J348" s="14">
        <v>76.229508196721</v>
      </c>
      <c r="K348" s="29">
        <v>1.229508196721</v>
      </c>
    </row>
    <row r="349" spans="4:11" x14ac:dyDescent="0.2">
      <c r="D349" s="104"/>
      <c r="E349" s="5" t="s">
        <v>43</v>
      </c>
      <c r="F349" s="6"/>
      <c r="G349" s="7">
        <v>247</v>
      </c>
      <c r="H349" s="37">
        <v>6.882591093117</v>
      </c>
      <c r="I349" s="14">
        <v>8.9068825910929998</v>
      </c>
      <c r="J349" s="14">
        <v>82.995951417003994</v>
      </c>
      <c r="K349" s="29">
        <v>1.214574898785</v>
      </c>
    </row>
    <row r="350" spans="4:11" x14ac:dyDescent="0.2">
      <c r="D350" s="104"/>
      <c r="E350" s="5" t="s">
        <v>44</v>
      </c>
      <c r="F350" s="6"/>
      <c r="G350" s="7">
        <v>313</v>
      </c>
      <c r="H350" s="37">
        <v>8.945686900958</v>
      </c>
      <c r="I350" s="14">
        <v>9.9041533546329994</v>
      </c>
      <c r="J350" s="14">
        <v>80.830670926517996</v>
      </c>
      <c r="K350" s="29">
        <v>0.31948881789099998</v>
      </c>
    </row>
    <row r="351" spans="4:11" x14ac:dyDescent="0.2">
      <c r="D351" s="104"/>
      <c r="E351" s="5" t="s">
        <v>45</v>
      </c>
      <c r="F351" s="6"/>
      <c r="G351" s="7">
        <v>239</v>
      </c>
      <c r="H351" s="37">
        <v>7.9497907949790001</v>
      </c>
      <c r="I351" s="14">
        <v>10.878661087866</v>
      </c>
      <c r="J351" s="14">
        <v>77.824267782427</v>
      </c>
      <c r="K351" s="29">
        <v>3.347280334728</v>
      </c>
    </row>
    <row r="352" spans="4:11" x14ac:dyDescent="0.2">
      <c r="D352" s="104"/>
      <c r="E352" s="5" t="s">
        <v>46</v>
      </c>
      <c r="F352" s="6"/>
      <c r="G352" s="7">
        <v>164</v>
      </c>
      <c r="H352" s="37">
        <v>6.7073170731709997</v>
      </c>
      <c r="I352" s="14">
        <v>6.0975609756100004</v>
      </c>
      <c r="J352" s="14">
        <v>85.365853658537006</v>
      </c>
      <c r="K352" s="29">
        <v>1.829268292683</v>
      </c>
    </row>
    <row r="353" spans="4:11" x14ac:dyDescent="0.2">
      <c r="D353" s="104"/>
      <c r="E353" s="5" t="s">
        <v>47</v>
      </c>
      <c r="F353" s="6"/>
      <c r="G353" s="7">
        <v>143</v>
      </c>
      <c r="H353" s="37">
        <v>3.4965034965030002</v>
      </c>
      <c r="I353" s="14">
        <v>4.8951048951049998</v>
      </c>
      <c r="J353" s="14">
        <v>89.510489510490004</v>
      </c>
      <c r="K353" s="29">
        <v>2.0979020979020002</v>
      </c>
    </row>
    <row r="354" spans="4:11" x14ac:dyDescent="0.2">
      <c r="D354" s="104"/>
      <c r="E354" s="5" t="s">
        <v>48</v>
      </c>
      <c r="F354" s="6"/>
      <c r="G354" s="7">
        <v>57</v>
      </c>
      <c r="H354" s="60">
        <v>0</v>
      </c>
      <c r="I354" s="14">
        <v>1.7543859649119999</v>
      </c>
      <c r="J354" s="14">
        <v>98.245614035087996</v>
      </c>
      <c r="K354" s="32">
        <v>0</v>
      </c>
    </row>
    <row r="355" spans="4:11" x14ac:dyDescent="0.2">
      <c r="D355" s="104"/>
      <c r="E355" s="5" t="s">
        <v>49</v>
      </c>
      <c r="F355" s="6"/>
      <c r="G355" s="7">
        <v>12</v>
      </c>
      <c r="H355" s="60">
        <v>0</v>
      </c>
      <c r="I355" s="18">
        <v>0</v>
      </c>
      <c r="J355" s="14">
        <v>100</v>
      </c>
      <c r="K355" s="32">
        <v>0</v>
      </c>
    </row>
    <row r="356" spans="4:11" x14ac:dyDescent="0.2">
      <c r="D356" s="103" t="s">
        <v>50</v>
      </c>
      <c r="E356" s="24" t="s">
        <v>35</v>
      </c>
      <c r="F356" s="22"/>
      <c r="G356" s="23">
        <v>151</v>
      </c>
      <c r="H356" s="81">
        <v>0</v>
      </c>
      <c r="I356" s="19">
        <v>11.920529801324999</v>
      </c>
      <c r="J356" s="19">
        <v>86.754966887416998</v>
      </c>
      <c r="K356" s="51">
        <v>1.324503311258</v>
      </c>
    </row>
    <row r="357" spans="4:11" x14ac:dyDescent="0.2">
      <c r="D357" s="104"/>
      <c r="E357" s="5" t="s">
        <v>36</v>
      </c>
      <c r="F357" s="6"/>
      <c r="G357" s="7">
        <v>219</v>
      </c>
      <c r="H357" s="37">
        <v>3.6529680365299999</v>
      </c>
      <c r="I357" s="14">
        <v>10.045662100456999</v>
      </c>
      <c r="J357" s="14">
        <v>86.301369863014003</v>
      </c>
      <c r="K357" s="32">
        <v>0</v>
      </c>
    </row>
    <row r="358" spans="4:11" x14ac:dyDescent="0.2">
      <c r="D358" s="104"/>
      <c r="E358" s="5" t="s">
        <v>37</v>
      </c>
      <c r="F358" s="6"/>
      <c r="G358" s="7">
        <v>186</v>
      </c>
      <c r="H358" s="37">
        <v>4.8387096774189997</v>
      </c>
      <c r="I358" s="14">
        <v>12.365591397849</v>
      </c>
      <c r="J358" s="14">
        <v>82.795698924730999</v>
      </c>
      <c r="K358" s="32">
        <v>0</v>
      </c>
    </row>
    <row r="359" spans="4:11" x14ac:dyDescent="0.2">
      <c r="D359" s="104"/>
      <c r="E359" s="5" t="s">
        <v>38</v>
      </c>
      <c r="F359" s="6"/>
      <c r="G359" s="7">
        <v>302</v>
      </c>
      <c r="H359" s="37">
        <v>3.311258278146</v>
      </c>
      <c r="I359" s="14">
        <v>14.900662251656</v>
      </c>
      <c r="J359" s="14">
        <v>81.788079470198994</v>
      </c>
      <c r="K359" s="32">
        <v>0</v>
      </c>
    </row>
    <row r="360" spans="4:11" x14ac:dyDescent="0.2">
      <c r="D360" s="104"/>
      <c r="E360" s="5" t="s">
        <v>39</v>
      </c>
      <c r="F360" s="6"/>
      <c r="G360" s="7">
        <v>249</v>
      </c>
      <c r="H360" s="37">
        <v>3.2128514056220001</v>
      </c>
      <c r="I360" s="14">
        <v>10.843373493975999</v>
      </c>
      <c r="J360" s="14">
        <v>85.542168674698999</v>
      </c>
      <c r="K360" s="29">
        <v>0.40160642570299998</v>
      </c>
    </row>
    <row r="361" spans="4:11" x14ac:dyDescent="0.2">
      <c r="D361" s="104"/>
      <c r="E361" s="5" t="s">
        <v>40</v>
      </c>
      <c r="F361" s="6"/>
      <c r="G361" s="7">
        <v>333</v>
      </c>
      <c r="H361" s="37">
        <v>2.7027027027030002</v>
      </c>
      <c r="I361" s="14">
        <v>13.513513513514001</v>
      </c>
      <c r="J361" s="14">
        <v>83.783783783784003</v>
      </c>
      <c r="K361" s="32">
        <v>0</v>
      </c>
    </row>
    <row r="362" spans="4:11" x14ac:dyDescent="0.2">
      <c r="D362" s="104"/>
      <c r="E362" s="5" t="s">
        <v>41</v>
      </c>
      <c r="F362" s="6"/>
      <c r="G362" s="7">
        <v>260</v>
      </c>
      <c r="H362" s="37">
        <v>1.1538461538460001</v>
      </c>
      <c r="I362" s="14">
        <v>12.692307692308001</v>
      </c>
      <c r="J362" s="14">
        <v>85.384615384615003</v>
      </c>
      <c r="K362" s="29">
        <v>0.76923076923099998</v>
      </c>
    </row>
    <row r="363" spans="4:11" x14ac:dyDescent="0.2">
      <c r="D363" s="104"/>
      <c r="E363" s="5" t="s">
        <v>42</v>
      </c>
      <c r="F363" s="6"/>
      <c r="G363" s="7">
        <v>228</v>
      </c>
      <c r="H363" s="37">
        <v>2.6315789473679998</v>
      </c>
      <c r="I363" s="14">
        <v>8.333333333333</v>
      </c>
      <c r="J363" s="14">
        <v>88.596491228069993</v>
      </c>
      <c r="K363" s="29">
        <v>0.43859649122799998</v>
      </c>
    </row>
    <row r="364" spans="4:11" x14ac:dyDescent="0.2">
      <c r="D364" s="104"/>
      <c r="E364" s="5" t="s">
        <v>43</v>
      </c>
      <c r="F364" s="6"/>
      <c r="G364" s="7">
        <v>249</v>
      </c>
      <c r="H364" s="37">
        <v>2.409638554217</v>
      </c>
      <c r="I364" s="14">
        <v>7.6305220883529996</v>
      </c>
      <c r="J364" s="14">
        <v>89.558232931727005</v>
      </c>
      <c r="K364" s="29">
        <v>0.40160642570299998</v>
      </c>
    </row>
    <row r="365" spans="4:11" x14ac:dyDescent="0.2">
      <c r="D365" s="104"/>
      <c r="E365" s="5" t="s">
        <v>44</v>
      </c>
      <c r="F365" s="6"/>
      <c r="G365" s="7">
        <v>347</v>
      </c>
      <c r="H365" s="37">
        <v>1.729106628242</v>
      </c>
      <c r="I365" s="14">
        <v>4.8991354466860004</v>
      </c>
      <c r="J365" s="14">
        <v>91.066282420749005</v>
      </c>
      <c r="K365" s="29">
        <v>2.3054755043230002</v>
      </c>
    </row>
    <row r="366" spans="4:11" x14ac:dyDescent="0.2">
      <c r="D366" s="104"/>
      <c r="E366" s="5" t="s">
        <v>45</v>
      </c>
      <c r="F366" s="6"/>
      <c r="G366" s="7">
        <v>303</v>
      </c>
      <c r="H366" s="37">
        <v>0.99009900990099997</v>
      </c>
      <c r="I366" s="14">
        <v>4.6204620462049997</v>
      </c>
      <c r="J366" s="14">
        <v>93.069306930693003</v>
      </c>
      <c r="K366" s="29">
        <v>1.3201320132009999</v>
      </c>
    </row>
    <row r="367" spans="4:11" x14ac:dyDescent="0.2">
      <c r="D367" s="104"/>
      <c r="E367" s="5" t="s">
        <v>46</v>
      </c>
      <c r="F367" s="6"/>
      <c r="G367" s="7">
        <v>175</v>
      </c>
      <c r="H367" s="60">
        <v>0</v>
      </c>
      <c r="I367" s="14">
        <v>1.714285714286</v>
      </c>
      <c r="J367" s="14">
        <v>97.142857142856997</v>
      </c>
      <c r="K367" s="29">
        <v>1.142857142857</v>
      </c>
    </row>
    <row r="368" spans="4:11" x14ac:dyDescent="0.2">
      <c r="D368" s="104"/>
      <c r="E368" s="5" t="s">
        <v>47</v>
      </c>
      <c r="F368" s="6"/>
      <c r="G368" s="7">
        <v>260</v>
      </c>
      <c r="H368" s="37">
        <v>0.76923076923099998</v>
      </c>
      <c r="I368" s="14">
        <v>0.384615384615</v>
      </c>
      <c r="J368" s="14">
        <v>97.307692307691994</v>
      </c>
      <c r="K368" s="29">
        <v>1.538461538462</v>
      </c>
    </row>
    <row r="369" spans="2:11" x14ac:dyDescent="0.2">
      <c r="D369" s="104"/>
      <c r="E369" s="5" t="s">
        <v>48</v>
      </c>
      <c r="F369" s="6"/>
      <c r="G369" s="7">
        <v>102</v>
      </c>
      <c r="H369" s="37">
        <v>1.9607843137250001</v>
      </c>
      <c r="I369" s="14">
        <v>0.98039215686299996</v>
      </c>
      <c r="J369" s="14">
        <v>95.098039215686001</v>
      </c>
      <c r="K369" s="29">
        <v>1.9607843137250001</v>
      </c>
    </row>
    <row r="370" spans="2:11" x14ac:dyDescent="0.2">
      <c r="D370" s="105"/>
      <c r="E370" s="55" t="s">
        <v>49</v>
      </c>
      <c r="F370" s="58"/>
      <c r="G370" s="53">
        <v>28</v>
      </c>
      <c r="H370" s="78">
        <v>0</v>
      </c>
      <c r="I370" s="35">
        <v>0</v>
      </c>
      <c r="J370" s="38">
        <v>100</v>
      </c>
      <c r="K370" s="71">
        <v>0</v>
      </c>
    </row>
    <row r="372" spans="2:11" x14ac:dyDescent="0.2">
      <c r="B372" s="47" t="str">
        <f xml:space="preserve"> HYPERLINK("#'目次'!B15", "[9]")</f>
        <v>[9]</v>
      </c>
      <c r="C372" s="31" t="s">
        <v>131</v>
      </c>
    </row>
    <row r="373" spans="2:11" x14ac:dyDescent="0.2">
      <c r="C373" s="89" t="s">
        <v>57</v>
      </c>
    </row>
    <row r="375" spans="2:11" x14ac:dyDescent="0.2">
      <c r="C375" s="31" t="s">
        <v>13</v>
      </c>
    </row>
    <row r="376" spans="2:11" ht="36" x14ac:dyDescent="0.2">
      <c r="D376" s="99"/>
      <c r="E376" s="100"/>
      <c r="F376" s="100"/>
      <c r="G376" s="41" t="s">
        <v>14</v>
      </c>
      <c r="H376" s="42" t="s">
        <v>126</v>
      </c>
      <c r="I376" s="16" t="s">
        <v>127</v>
      </c>
      <c r="J376" s="16" t="s">
        <v>128</v>
      </c>
      <c r="K376" s="46" t="s">
        <v>24</v>
      </c>
    </row>
    <row r="377" spans="2:11" x14ac:dyDescent="0.2">
      <c r="D377" s="101"/>
      <c r="E377" s="102"/>
      <c r="F377" s="102"/>
      <c r="G377" s="44"/>
      <c r="H377" s="48"/>
      <c r="I377" s="17"/>
      <c r="J377" s="17"/>
      <c r="K377" s="43"/>
    </row>
    <row r="378" spans="2:11" x14ac:dyDescent="0.2">
      <c r="D378" s="52"/>
      <c r="E378" s="59" t="s">
        <v>14</v>
      </c>
      <c r="F378" s="54"/>
      <c r="G378" s="45">
        <v>6493</v>
      </c>
      <c r="H378" s="25">
        <v>4.1583243492989999</v>
      </c>
      <c r="I378" s="25">
        <v>9.5795472046819992</v>
      </c>
      <c r="J378" s="25">
        <v>85.384259972278002</v>
      </c>
      <c r="K378" s="63">
        <v>0.87786847374099997</v>
      </c>
    </row>
    <row r="379" spans="2:11" x14ac:dyDescent="0.2">
      <c r="D379" s="103" t="s">
        <v>25</v>
      </c>
      <c r="E379" s="24" t="s">
        <v>26</v>
      </c>
      <c r="F379" s="22"/>
      <c r="G379" s="23">
        <v>1606</v>
      </c>
      <c r="H379" s="49">
        <v>1.245330012453</v>
      </c>
      <c r="I379" s="19">
        <v>8.2191780821920002</v>
      </c>
      <c r="J379" s="19">
        <v>90.099626400996002</v>
      </c>
      <c r="K379" s="51">
        <v>0.43586550435900001</v>
      </c>
    </row>
    <row r="380" spans="2:11" x14ac:dyDescent="0.2">
      <c r="D380" s="104"/>
      <c r="E380" s="5" t="s">
        <v>27</v>
      </c>
      <c r="F380" s="6"/>
      <c r="G380" s="7">
        <v>1245</v>
      </c>
      <c r="H380" s="37">
        <v>1.5261044176709999</v>
      </c>
      <c r="I380" s="14">
        <v>6.5060240963859997</v>
      </c>
      <c r="J380" s="14">
        <v>90.923694779116005</v>
      </c>
      <c r="K380" s="29">
        <v>1.044176706827</v>
      </c>
    </row>
    <row r="381" spans="2:11" x14ac:dyDescent="0.2">
      <c r="D381" s="104"/>
      <c r="E381" s="5" t="s">
        <v>28</v>
      </c>
      <c r="F381" s="6"/>
      <c r="G381" s="7">
        <v>1001</v>
      </c>
      <c r="H381" s="37">
        <v>2.797202797203</v>
      </c>
      <c r="I381" s="14">
        <v>8.2917082917079998</v>
      </c>
      <c r="J381" s="14">
        <v>88.111888111888007</v>
      </c>
      <c r="K381" s="29">
        <v>0.79920079920099996</v>
      </c>
    </row>
    <row r="382" spans="2:11" x14ac:dyDescent="0.2">
      <c r="D382" s="104"/>
      <c r="E382" s="5" t="s">
        <v>29</v>
      </c>
      <c r="F382" s="6"/>
      <c r="G382" s="7">
        <v>689</v>
      </c>
      <c r="H382" s="37">
        <v>5.5152394775040001</v>
      </c>
      <c r="I382" s="14">
        <v>11.320754716981</v>
      </c>
      <c r="J382" s="14">
        <v>82.002902757620006</v>
      </c>
      <c r="K382" s="29">
        <v>1.1611030478960001</v>
      </c>
    </row>
    <row r="383" spans="2:11" x14ac:dyDescent="0.2">
      <c r="D383" s="104"/>
      <c r="E383" s="5" t="s">
        <v>30</v>
      </c>
      <c r="F383" s="6"/>
      <c r="G383" s="7">
        <v>578</v>
      </c>
      <c r="H383" s="37">
        <v>7.9584775086509998</v>
      </c>
      <c r="I383" s="14">
        <v>13.667820069204</v>
      </c>
      <c r="J383" s="14">
        <v>77.854671280277003</v>
      </c>
      <c r="K383" s="29">
        <v>0.51903114186900001</v>
      </c>
    </row>
    <row r="384" spans="2:11" x14ac:dyDescent="0.2">
      <c r="D384" s="104"/>
      <c r="E384" s="5" t="s">
        <v>31</v>
      </c>
      <c r="F384" s="6"/>
      <c r="G384" s="7">
        <v>532</v>
      </c>
      <c r="H384" s="37">
        <v>10.338345864661999</v>
      </c>
      <c r="I384" s="14">
        <v>14.473684210526001</v>
      </c>
      <c r="J384" s="14">
        <v>74.060150375939998</v>
      </c>
      <c r="K384" s="29">
        <v>1.127819548872</v>
      </c>
    </row>
    <row r="385" spans="4:11" x14ac:dyDescent="0.2">
      <c r="D385" s="104"/>
      <c r="E385" s="5" t="s">
        <v>32</v>
      </c>
      <c r="F385" s="6"/>
      <c r="G385" s="7">
        <v>277</v>
      </c>
      <c r="H385" s="37">
        <v>11.913357400721999</v>
      </c>
      <c r="I385" s="14">
        <v>19.133574007219998</v>
      </c>
      <c r="J385" s="14">
        <v>68.231046931408002</v>
      </c>
      <c r="K385" s="29">
        <v>0.72202166064999995</v>
      </c>
    </row>
    <row r="386" spans="4:11" x14ac:dyDescent="0.2">
      <c r="D386" s="104"/>
      <c r="E386" s="5" t="s">
        <v>33</v>
      </c>
      <c r="F386" s="6"/>
      <c r="G386" s="7">
        <v>103</v>
      </c>
      <c r="H386" s="37">
        <v>17.475728155340001</v>
      </c>
      <c r="I386" s="14">
        <v>16.504854368932001</v>
      </c>
      <c r="J386" s="14">
        <v>65.048543689319999</v>
      </c>
      <c r="K386" s="29">
        <v>0.97087378640800004</v>
      </c>
    </row>
    <row r="387" spans="4:11" x14ac:dyDescent="0.2">
      <c r="D387" s="103" t="s">
        <v>34</v>
      </c>
      <c r="E387" s="24" t="s">
        <v>35</v>
      </c>
      <c r="F387" s="22"/>
      <c r="G387" s="23">
        <v>173</v>
      </c>
      <c r="H387" s="49">
        <v>4.6242774566470004</v>
      </c>
      <c r="I387" s="19">
        <v>13.872832369942</v>
      </c>
      <c r="J387" s="19">
        <v>80.924855491328998</v>
      </c>
      <c r="K387" s="51">
        <v>0.57803468208099995</v>
      </c>
    </row>
    <row r="388" spans="4:11" x14ac:dyDescent="0.2">
      <c r="D388" s="104"/>
      <c r="E388" s="5" t="s">
        <v>36</v>
      </c>
      <c r="F388" s="6"/>
      <c r="G388" s="7">
        <v>194</v>
      </c>
      <c r="H388" s="37">
        <v>6.1855670103089997</v>
      </c>
      <c r="I388" s="14">
        <v>15.979381443298999</v>
      </c>
      <c r="J388" s="14">
        <v>77.319587628866003</v>
      </c>
      <c r="K388" s="29">
        <v>0.51546391752599996</v>
      </c>
    </row>
    <row r="389" spans="4:11" x14ac:dyDescent="0.2">
      <c r="D389" s="104"/>
      <c r="E389" s="5" t="s">
        <v>37</v>
      </c>
      <c r="F389" s="6"/>
      <c r="G389" s="7">
        <v>194</v>
      </c>
      <c r="H389" s="37">
        <v>9.278350515464</v>
      </c>
      <c r="I389" s="14">
        <v>14.432989690722</v>
      </c>
      <c r="J389" s="14">
        <v>75.257731958763003</v>
      </c>
      <c r="K389" s="29">
        <v>1.0309278350519999</v>
      </c>
    </row>
    <row r="390" spans="4:11" x14ac:dyDescent="0.2">
      <c r="D390" s="104"/>
      <c r="E390" s="5" t="s">
        <v>38</v>
      </c>
      <c r="F390" s="6"/>
      <c r="G390" s="7">
        <v>288</v>
      </c>
      <c r="H390" s="37">
        <v>11.111111111111001</v>
      </c>
      <c r="I390" s="14">
        <v>14.930555555555999</v>
      </c>
      <c r="J390" s="14">
        <v>73.611111111111001</v>
      </c>
      <c r="K390" s="29">
        <v>0.347222222222</v>
      </c>
    </row>
    <row r="391" spans="4:11" x14ac:dyDescent="0.2">
      <c r="D391" s="104"/>
      <c r="E391" s="5" t="s">
        <v>39</v>
      </c>
      <c r="F391" s="6"/>
      <c r="G391" s="7">
        <v>287</v>
      </c>
      <c r="H391" s="37">
        <v>9.4076655052259994</v>
      </c>
      <c r="I391" s="14">
        <v>17.073170731706998</v>
      </c>
      <c r="J391" s="14">
        <v>72.473867595819002</v>
      </c>
      <c r="K391" s="29">
        <v>1.045296167247</v>
      </c>
    </row>
    <row r="392" spans="4:11" x14ac:dyDescent="0.2">
      <c r="D392" s="104"/>
      <c r="E392" s="5" t="s">
        <v>40</v>
      </c>
      <c r="F392" s="6"/>
      <c r="G392" s="7">
        <v>300</v>
      </c>
      <c r="H392" s="37">
        <v>8.333333333333</v>
      </c>
      <c r="I392" s="14">
        <v>12.666666666667</v>
      </c>
      <c r="J392" s="14">
        <v>79</v>
      </c>
      <c r="K392" s="32">
        <v>0</v>
      </c>
    </row>
    <row r="393" spans="4:11" x14ac:dyDescent="0.2">
      <c r="D393" s="104"/>
      <c r="E393" s="5" t="s">
        <v>41</v>
      </c>
      <c r="F393" s="6"/>
      <c r="G393" s="7">
        <v>246</v>
      </c>
      <c r="H393" s="37">
        <v>3.6585365853659999</v>
      </c>
      <c r="I393" s="14">
        <v>7.7235772357719998</v>
      </c>
      <c r="J393" s="14">
        <v>87.398373983740001</v>
      </c>
      <c r="K393" s="29">
        <v>1.219512195122</v>
      </c>
    </row>
    <row r="394" spans="4:11" x14ac:dyDescent="0.2">
      <c r="D394" s="104"/>
      <c r="E394" s="5" t="s">
        <v>42</v>
      </c>
      <c r="F394" s="6"/>
      <c r="G394" s="7">
        <v>244</v>
      </c>
      <c r="H394" s="37">
        <v>9.0163934426230004</v>
      </c>
      <c r="I394" s="14">
        <v>11.885245901638999</v>
      </c>
      <c r="J394" s="14">
        <v>77.868852459015997</v>
      </c>
      <c r="K394" s="29">
        <v>1.229508196721</v>
      </c>
    </row>
    <row r="395" spans="4:11" x14ac:dyDescent="0.2">
      <c r="D395" s="104"/>
      <c r="E395" s="5" t="s">
        <v>43</v>
      </c>
      <c r="F395" s="6"/>
      <c r="G395" s="7">
        <v>247</v>
      </c>
      <c r="H395" s="37">
        <v>2.4291497975710001</v>
      </c>
      <c r="I395" s="14">
        <v>11.740890688259</v>
      </c>
      <c r="J395" s="14">
        <v>84.615384615384997</v>
      </c>
      <c r="K395" s="29">
        <v>1.214574898785</v>
      </c>
    </row>
    <row r="396" spans="4:11" x14ac:dyDescent="0.2">
      <c r="D396" s="104"/>
      <c r="E396" s="5" t="s">
        <v>44</v>
      </c>
      <c r="F396" s="6"/>
      <c r="G396" s="7">
        <v>313</v>
      </c>
      <c r="H396" s="37">
        <v>4.153354632588</v>
      </c>
      <c r="I396" s="14">
        <v>8.3067092651759999</v>
      </c>
      <c r="J396" s="14">
        <v>86.261980830671007</v>
      </c>
      <c r="K396" s="29">
        <v>1.277955271565</v>
      </c>
    </row>
    <row r="397" spans="4:11" x14ac:dyDescent="0.2">
      <c r="D397" s="104"/>
      <c r="E397" s="5" t="s">
        <v>45</v>
      </c>
      <c r="F397" s="6"/>
      <c r="G397" s="7">
        <v>239</v>
      </c>
      <c r="H397" s="37">
        <v>2.9288702928869998</v>
      </c>
      <c r="I397" s="14">
        <v>6.2761506276150003</v>
      </c>
      <c r="J397" s="14">
        <v>89.121338912133993</v>
      </c>
      <c r="K397" s="29">
        <v>1.673640167364</v>
      </c>
    </row>
    <row r="398" spans="4:11" x14ac:dyDescent="0.2">
      <c r="D398" s="104"/>
      <c r="E398" s="5" t="s">
        <v>46</v>
      </c>
      <c r="F398" s="6"/>
      <c r="G398" s="7">
        <v>164</v>
      </c>
      <c r="H398" s="37">
        <v>0.60975609756100002</v>
      </c>
      <c r="I398" s="14">
        <v>4.8780487804880002</v>
      </c>
      <c r="J398" s="14">
        <v>92.682926829267998</v>
      </c>
      <c r="K398" s="29">
        <v>1.829268292683</v>
      </c>
    </row>
    <row r="399" spans="4:11" x14ac:dyDescent="0.2">
      <c r="D399" s="104"/>
      <c r="E399" s="5" t="s">
        <v>47</v>
      </c>
      <c r="F399" s="6"/>
      <c r="G399" s="7">
        <v>143</v>
      </c>
      <c r="H399" s="37">
        <v>1.398601398601</v>
      </c>
      <c r="I399" s="14">
        <v>2.0979020979020002</v>
      </c>
      <c r="J399" s="14">
        <v>95.104895104894993</v>
      </c>
      <c r="K399" s="29">
        <v>1.398601398601</v>
      </c>
    </row>
    <row r="400" spans="4:11" x14ac:dyDescent="0.2">
      <c r="D400" s="104"/>
      <c r="E400" s="5" t="s">
        <v>48</v>
      </c>
      <c r="F400" s="6"/>
      <c r="G400" s="7">
        <v>57</v>
      </c>
      <c r="H400" s="37">
        <v>1.7543859649119999</v>
      </c>
      <c r="I400" s="14">
        <v>1.7543859649119999</v>
      </c>
      <c r="J400" s="14">
        <v>94.736842105262994</v>
      </c>
      <c r="K400" s="29">
        <v>1.7543859649119999</v>
      </c>
    </row>
    <row r="401" spans="4:11" x14ac:dyDescent="0.2">
      <c r="D401" s="104"/>
      <c r="E401" s="5" t="s">
        <v>49</v>
      </c>
      <c r="F401" s="6"/>
      <c r="G401" s="7">
        <v>12</v>
      </c>
      <c r="H401" s="60">
        <v>0</v>
      </c>
      <c r="I401" s="18">
        <v>0</v>
      </c>
      <c r="J401" s="14">
        <v>100</v>
      </c>
      <c r="K401" s="32">
        <v>0</v>
      </c>
    </row>
    <row r="402" spans="4:11" x14ac:dyDescent="0.2">
      <c r="D402" s="103" t="s">
        <v>50</v>
      </c>
      <c r="E402" s="24" t="s">
        <v>35</v>
      </c>
      <c r="F402" s="22"/>
      <c r="G402" s="23">
        <v>151</v>
      </c>
      <c r="H402" s="49">
        <v>1.9867549668869999</v>
      </c>
      <c r="I402" s="19">
        <v>7.9470198675499999</v>
      </c>
      <c r="J402" s="19">
        <v>88.741721854304998</v>
      </c>
      <c r="K402" s="51">
        <v>1.324503311258</v>
      </c>
    </row>
    <row r="403" spans="4:11" x14ac:dyDescent="0.2">
      <c r="D403" s="104"/>
      <c r="E403" s="5" t="s">
        <v>36</v>
      </c>
      <c r="F403" s="6"/>
      <c r="G403" s="7">
        <v>219</v>
      </c>
      <c r="H403" s="37">
        <v>5.936073059361</v>
      </c>
      <c r="I403" s="14">
        <v>11.872146118721</v>
      </c>
      <c r="J403" s="14">
        <v>81.278538812785001</v>
      </c>
      <c r="K403" s="29">
        <v>0.91324200913200004</v>
      </c>
    </row>
    <row r="404" spans="4:11" x14ac:dyDescent="0.2">
      <c r="D404" s="104"/>
      <c r="E404" s="5" t="s">
        <v>37</v>
      </c>
      <c r="F404" s="6"/>
      <c r="G404" s="7">
        <v>186</v>
      </c>
      <c r="H404" s="37">
        <v>4.8387096774189997</v>
      </c>
      <c r="I404" s="14">
        <v>11.827956989246999</v>
      </c>
      <c r="J404" s="14">
        <v>83.333333333333002</v>
      </c>
      <c r="K404" s="32">
        <v>0</v>
      </c>
    </row>
    <row r="405" spans="4:11" x14ac:dyDescent="0.2">
      <c r="D405" s="104"/>
      <c r="E405" s="5" t="s">
        <v>38</v>
      </c>
      <c r="F405" s="6"/>
      <c r="G405" s="7">
        <v>302</v>
      </c>
      <c r="H405" s="37">
        <v>4.9668874172189996</v>
      </c>
      <c r="I405" s="14">
        <v>12.913907284767999</v>
      </c>
      <c r="J405" s="14">
        <v>82.119205298013</v>
      </c>
      <c r="K405" s="32">
        <v>0</v>
      </c>
    </row>
    <row r="406" spans="4:11" x14ac:dyDescent="0.2">
      <c r="D406" s="104"/>
      <c r="E406" s="5" t="s">
        <v>39</v>
      </c>
      <c r="F406" s="6"/>
      <c r="G406" s="7">
        <v>249</v>
      </c>
      <c r="H406" s="37">
        <v>3.6144578313250002</v>
      </c>
      <c r="I406" s="14">
        <v>14.859437751004</v>
      </c>
      <c r="J406" s="14">
        <v>80.722891566265005</v>
      </c>
      <c r="K406" s="29">
        <v>0.80321285140599996</v>
      </c>
    </row>
    <row r="407" spans="4:11" x14ac:dyDescent="0.2">
      <c r="D407" s="104"/>
      <c r="E407" s="5" t="s">
        <v>40</v>
      </c>
      <c r="F407" s="6"/>
      <c r="G407" s="7">
        <v>333</v>
      </c>
      <c r="H407" s="37">
        <v>3.3033033033030001</v>
      </c>
      <c r="I407" s="14">
        <v>12.612612612613001</v>
      </c>
      <c r="J407" s="14">
        <v>84.084084084083997</v>
      </c>
      <c r="K407" s="32">
        <v>0</v>
      </c>
    </row>
    <row r="408" spans="4:11" x14ac:dyDescent="0.2">
      <c r="D408" s="104"/>
      <c r="E408" s="5" t="s">
        <v>41</v>
      </c>
      <c r="F408" s="6"/>
      <c r="G408" s="7">
        <v>260</v>
      </c>
      <c r="H408" s="37">
        <v>1.923076923077</v>
      </c>
      <c r="I408" s="14">
        <v>11.538461538462</v>
      </c>
      <c r="J408" s="14">
        <v>86.153846153846004</v>
      </c>
      <c r="K408" s="29">
        <v>0.384615384615</v>
      </c>
    </row>
    <row r="409" spans="4:11" x14ac:dyDescent="0.2">
      <c r="D409" s="104"/>
      <c r="E409" s="5" t="s">
        <v>42</v>
      </c>
      <c r="F409" s="6"/>
      <c r="G409" s="7">
        <v>228</v>
      </c>
      <c r="H409" s="37">
        <v>2.1929824561400002</v>
      </c>
      <c r="I409" s="14">
        <v>6.5789473684209998</v>
      </c>
      <c r="J409" s="14">
        <v>91.228070175439001</v>
      </c>
      <c r="K409" s="32">
        <v>0</v>
      </c>
    </row>
    <row r="410" spans="4:11" x14ac:dyDescent="0.2">
      <c r="D410" s="104"/>
      <c r="E410" s="5" t="s">
        <v>43</v>
      </c>
      <c r="F410" s="6"/>
      <c r="G410" s="7">
        <v>249</v>
      </c>
      <c r="H410" s="37">
        <v>3.6144578313250002</v>
      </c>
      <c r="I410" s="14">
        <v>8.8353413654619999</v>
      </c>
      <c r="J410" s="14">
        <v>87.550200803213002</v>
      </c>
      <c r="K410" s="32">
        <v>0</v>
      </c>
    </row>
    <row r="411" spans="4:11" x14ac:dyDescent="0.2">
      <c r="D411" s="104"/>
      <c r="E411" s="5" t="s">
        <v>44</v>
      </c>
      <c r="F411" s="6"/>
      <c r="G411" s="7">
        <v>347</v>
      </c>
      <c r="H411" s="37">
        <v>1.1527377521610001</v>
      </c>
      <c r="I411" s="14">
        <v>4.3227665706050002</v>
      </c>
      <c r="J411" s="14">
        <v>92.795389048990998</v>
      </c>
      <c r="K411" s="29">
        <v>1.729106628242</v>
      </c>
    </row>
    <row r="412" spans="4:11" x14ac:dyDescent="0.2">
      <c r="D412" s="104"/>
      <c r="E412" s="5" t="s">
        <v>45</v>
      </c>
      <c r="F412" s="6"/>
      <c r="G412" s="7">
        <v>303</v>
      </c>
      <c r="H412" s="37">
        <v>0.99009900990099997</v>
      </c>
      <c r="I412" s="14">
        <v>3.3003300330030001</v>
      </c>
      <c r="J412" s="14">
        <v>94.059405940594004</v>
      </c>
      <c r="K412" s="29">
        <v>1.6501650165020001</v>
      </c>
    </row>
    <row r="413" spans="4:11" x14ac:dyDescent="0.2">
      <c r="D413" s="104"/>
      <c r="E413" s="5" t="s">
        <v>46</v>
      </c>
      <c r="F413" s="6"/>
      <c r="G413" s="7">
        <v>175</v>
      </c>
      <c r="H413" s="60">
        <v>0</v>
      </c>
      <c r="I413" s="14">
        <v>1.142857142857</v>
      </c>
      <c r="J413" s="14">
        <v>98.285714285713993</v>
      </c>
      <c r="K413" s="29">
        <v>0.57142857142900005</v>
      </c>
    </row>
    <row r="414" spans="4:11" x14ac:dyDescent="0.2">
      <c r="D414" s="104"/>
      <c r="E414" s="5" t="s">
        <v>47</v>
      </c>
      <c r="F414" s="6"/>
      <c r="G414" s="7">
        <v>260</v>
      </c>
      <c r="H414" s="37">
        <v>0.384615384615</v>
      </c>
      <c r="I414" s="14">
        <v>1.923076923077</v>
      </c>
      <c r="J414" s="14">
        <v>96.538461538462002</v>
      </c>
      <c r="K414" s="29">
        <v>1.1538461538460001</v>
      </c>
    </row>
    <row r="415" spans="4:11" x14ac:dyDescent="0.2">
      <c r="D415" s="104"/>
      <c r="E415" s="5" t="s">
        <v>48</v>
      </c>
      <c r="F415" s="6"/>
      <c r="G415" s="7">
        <v>102</v>
      </c>
      <c r="H415" s="60">
        <v>0</v>
      </c>
      <c r="I415" s="14">
        <v>1.9607843137250001</v>
      </c>
      <c r="J415" s="14">
        <v>94.117647058824005</v>
      </c>
      <c r="K415" s="29">
        <v>3.9215686274510002</v>
      </c>
    </row>
    <row r="416" spans="4:11" x14ac:dyDescent="0.2">
      <c r="D416" s="105"/>
      <c r="E416" s="55" t="s">
        <v>49</v>
      </c>
      <c r="F416" s="58"/>
      <c r="G416" s="53">
        <v>28</v>
      </c>
      <c r="H416" s="78">
        <v>0</v>
      </c>
      <c r="I416" s="35">
        <v>0</v>
      </c>
      <c r="J416" s="38">
        <v>100</v>
      </c>
      <c r="K416" s="71">
        <v>0</v>
      </c>
    </row>
    <row r="418" spans="2:11" x14ac:dyDescent="0.2">
      <c r="B418" s="47" t="str">
        <f xml:space="preserve"> HYPERLINK("#'目次'!B16", "[10]")</f>
        <v>[10]</v>
      </c>
      <c r="C418" s="31" t="s">
        <v>134</v>
      </c>
    </row>
    <row r="419" spans="2:11" x14ac:dyDescent="0.2">
      <c r="C419" s="89" t="s">
        <v>57</v>
      </c>
    </row>
    <row r="421" spans="2:11" x14ac:dyDescent="0.2">
      <c r="C421" s="31" t="s">
        <v>13</v>
      </c>
    </row>
    <row r="422" spans="2:11" ht="36" x14ac:dyDescent="0.2">
      <c r="D422" s="99"/>
      <c r="E422" s="100"/>
      <c r="F422" s="100"/>
      <c r="G422" s="41" t="s">
        <v>14</v>
      </c>
      <c r="H422" s="42" t="s">
        <v>126</v>
      </c>
      <c r="I422" s="16" t="s">
        <v>127</v>
      </c>
      <c r="J422" s="16" t="s">
        <v>128</v>
      </c>
      <c r="K422" s="46" t="s">
        <v>24</v>
      </c>
    </row>
    <row r="423" spans="2:11" x14ac:dyDescent="0.2">
      <c r="D423" s="101"/>
      <c r="E423" s="102"/>
      <c r="F423" s="102"/>
      <c r="G423" s="44"/>
      <c r="H423" s="48"/>
      <c r="I423" s="17"/>
      <c r="J423" s="17"/>
      <c r="K423" s="43"/>
    </row>
    <row r="424" spans="2:11" x14ac:dyDescent="0.2">
      <c r="D424" s="52"/>
      <c r="E424" s="59" t="s">
        <v>14</v>
      </c>
      <c r="F424" s="54"/>
      <c r="G424" s="45">
        <v>6493</v>
      </c>
      <c r="H424" s="25">
        <v>0.52364084398599997</v>
      </c>
      <c r="I424" s="25">
        <v>3.9119051285999999</v>
      </c>
      <c r="J424" s="25">
        <v>94.25535191745</v>
      </c>
      <c r="K424" s="63">
        <v>1.309102109965</v>
      </c>
    </row>
    <row r="425" spans="2:11" x14ac:dyDescent="0.2">
      <c r="D425" s="103" t="s">
        <v>25</v>
      </c>
      <c r="E425" s="24" t="s">
        <v>26</v>
      </c>
      <c r="F425" s="22"/>
      <c r="G425" s="23">
        <v>1606</v>
      </c>
      <c r="H425" s="49">
        <v>6.2266500623000001E-2</v>
      </c>
      <c r="I425" s="19">
        <v>3.1133250311329999</v>
      </c>
      <c r="J425" s="19">
        <v>96.388542963885001</v>
      </c>
      <c r="K425" s="51">
        <v>0.43586550435900001</v>
      </c>
    </row>
    <row r="426" spans="2:11" x14ac:dyDescent="0.2">
      <c r="D426" s="104"/>
      <c r="E426" s="5" t="s">
        <v>27</v>
      </c>
      <c r="F426" s="6"/>
      <c r="G426" s="7">
        <v>1245</v>
      </c>
      <c r="H426" s="37">
        <v>0.240963855422</v>
      </c>
      <c r="I426" s="14">
        <v>1.9277108433729999</v>
      </c>
      <c r="J426" s="14">
        <v>96.385542168675002</v>
      </c>
      <c r="K426" s="29">
        <v>1.4457831325299999</v>
      </c>
    </row>
    <row r="427" spans="2:11" x14ac:dyDescent="0.2">
      <c r="D427" s="104"/>
      <c r="E427" s="5" t="s">
        <v>28</v>
      </c>
      <c r="F427" s="6"/>
      <c r="G427" s="7">
        <v>1001</v>
      </c>
      <c r="H427" s="37">
        <v>0.39960039959999999</v>
      </c>
      <c r="I427" s="14">
        <v>3.4965034965030002</v>
      </c>
      <c r="J427" s="14">
        <v>94.305694305694004</v>
      </c>
      <c r="K427" s="29">
        <v>1.798201798202</v>
      </c>
    </row>
    <row r="428" spans="2:11" x14ac:dyDescent="0.2">
      <c r="D428" s="104"/>
      <c r="E428" s="5" t="s">
        <v>29</v>
      </c>
      <c r="F428" s="6"/>
      <c r="G428" s="7">
        <v>689</v>
      </c>
      <c r="H428" s="37">
        <v>0.29027576197400001</v>
      </c>
      <c r="I428" s="14">
        <v>4.7895500725689999</v>
      </c>
      <c r="J428" s="14">
        <v>93.033381712627005</v>
      </c>
      <c r="K428" s="29">
        <v>1.88679245283</v>
      </c>
    </row>
    <row r="429" spans="2:11" x14ac:dyDescent="0.2">
      <c r="D429" s="104"/>
      <c r="E429" s="5" t="s">
        <v>30</v>
      </c>
      <c r="F429" s="6"/>
      <c r="G429" s="7">
        <v>578</v>
      </c>
      <c r="H429" s="37">
        <v>1.3840830449829999</v>
      </c>
      <c r="I429" s="14">
        <v>5.709342560554</v>
      </c>
      <c r="J429" s="14">
        <v>91.349480968858003</v>
      </c>
      <c r="K429" s="29">
        <v>1.5570934256060001</v>
      </c>
    </row>
    <row r="430" spans="2:11" x14ac:dyDescent="0.2">
      <c r="D430" s="104"/>
      <c r="E430" s="5" t="s">
        <v>31</v>
      </c>
      <c r="F430" s="6"/>
      <c r="G430" s="7">
        <v>532</v>
      </c>
      <c r="H430" s="37">
        <v>1.3157894736839999</v>
      </c>
      <c r="I430" s="14">
        <v>7.3308270676690004</v>
      </c>
      <c r="J430" s="14">
        <v>90.037593984962001</v>
      </c>
      <c r="K430" s="29">
        <v>1.3157894736839999</v>
      </c>
    </row>
    <row r="431" spans="2:11" x14ac:dyDescent="0.2">
      <c r="D431" s="104"/>
      <c r="E431" s="5" t="s">
        <v>32</v>
      </c>
      <c r="F431" s="6"/>
      <c r="G431" s="7">
        <v>277</v>
      </c>
      <c r="H431" s="37">
        <v>2.1660649819489999</v>
      </c>
      <c r="I431" s="14">
        <v>8.3032490974729996</v>
      </c>
      <c r="J431" s="14">
        <v>88.808664259927994</v>
      </c>
      <c r="K431" s="29">
        <v>0.72202166064999995</v>
      </c>
    </row>
    <row r="432" spans="2:11" x14ac:dyDescent="0.2">
      <c r="D432" s="104"/>
      <c r="E432" s="5" t="s">
        <v>33</v>
      </c>
      <c r="F432" s="6"/>
      <c r="G432" s="7">
        <v>103</v>
      </c>
      <c r="H432" s="37">
        <v>1.9417475728160001</v>
      </c>
      <c r="I432" s="14">
        <v>9.7087378640779995</v>
      </c>
      <c r="J432" s="14">
        <v>86.407766990290995</v>
      </c>
      <c r="K432" s="29">
        <v>1.9417475728160001</v>
      </c>
    </row>
    <row r="433" spans="4:11" x14ac:dyDescent="0.2">
      <c r="D433" s="103" t="s">
        <v>34</v>
      </c>
      <c r="E433" s="24" t="s">
        <v>35</v>
      </c>
      <c r="F433" s="22"/>
      <c r="G433" s="23">
        <v>173</v>
      </c>
      <c r="H433" s="49">
        <v>1.1560693641619999</v>
      </c>
      <c r="I433" s="19">
        <v>7.514450867052</v>
      </c>
      <c r="J433" s="19">
        <v>89.595375722542997</v>
      </c>
      <c r="K433" s="51">
        <v>1.734104046243</v>
      </c>
    </row>
    <row r="434" spans="4:11" x14ac:dyDescent="0.2">
      <c r="D434" s="104"/>
      <c r="E434" s="5" t="s">
        <v>36</v>
      </c>
      <c r="F434" s="6"/>
      <c r="G434" s="7">
        <v>194</v>
      </c>
      <c r="H434" s="37">
        <v>0.51546391752599996</v>
      </c>
      <c r="I434" s="14">
        <v>5.6701030927840002</v>
      </c>
      <c r="J434" s="14">
        <v>92.783505154639002</v>
      </c>
      <c r="K434" s="29">
        <v>1.0309278350519999</v>
      </c>
    </row>
    <row r="435" spans="4:11" x14ac:dyDescent="0.2">
      <c r="D435" s="104"/>
      <c r="E435" s="5" t="s">
        <v>37</v>
      </c>
      <c r="F435" s="6"/>
      <c r="G435" s="7">
        <v>194</v>
      </c>
      <c r="H435" s="37">
        <v>1.0309278350519999</v>
      </c>
      <c r="I435" s="14">
        <v>7.2164948453609998</v>
      </c>
      <c r="J435" s="14">
        <v>90.721649484536002</v>
      </c>
      <c r="K435" s="29">
        <v>1.0309278350519999</v>
      </c>
    </row>
    <row r="436" spans="4:11" x14ac:dyDescent="0.2">
      <c r="D436" s="104"/>
      <c r="E436" s="5" t="s">
        <v>38</v>
      </c>
      <c r="F436" s="6"/>
      <c r="G436" s="7">
        <v>288</v>
      </c>
      <c r="H436" s="37">
        <v>0.694444444444</v>
      </c>
      <c r="I436" s="14">
        <v>8.6805555555559994</v>
      </c>
      <c r="J436" s="14">
        <v>90.277777777777999</v>
      </c>
      <c r="K436" s="29">
        <v>0.347222222222</v>
      </c>
    </row>
    <row r="437" spans="4:11" x14ac:dyDescent="0.2">
      <c r="D437" s="104"/>
      <c r="E437" s="5" t="s">
        <v>39</v>
      </c>
      <c r="F437" s="6"/>
      <c r="G437" s="7">
        <v>287</v>
      </c>
      <c r="H437" s="37">
        <v>1.045296167247</v>
      </c>
      <c r="I437" s="14">
        <v>6.6202090592329998</v>
      </c>
      <c r="J437" s="14">
        <v>91.637630662020996</v>
      </c>
      <c r="K437" s="29">
        <v>0.69686411149799998</v>
      </c>
    </row>
    <row r="438" spans="4:11" x14ac:dyDescent="0.2">
      <c r="D438" s="104"/>
      <c r="E438" s="5" t="s">
        <v>40</v>
      </c>
      <c r="F438" s="6"/>
      <c r="G438" s="7">
        <v>300</v>
      </c>
      <c r="H438" s="37">
        <v>1.333333333333</v>
      </c>
      <c r="I438" s="14">
        <v>8</v>
      </c>
      <c r="J438" s="14">
        <v>90.333333333333002</v>
      </c>
      <c r="K438" s="29">
        <v>0.33333333333300003</v>
      </c>
    </row>
    <row r="439" spans="4:11" x14ac:dyDescent="0.2">
      <c r="D439" s="104"/>
      <c r="E439" s="5" t="s">
        <v>41</v>
      </c>
      <c r="F439" s="6"/>
      <c r="G439" s="7">
        <v>246</v>
      </c>
      <c r="H439" s="60">
        <v>0</v>
      </c>
      <c r="I439" s="14">
        <v>6.5040650406499996</v>
      </c>
      <c r="J439" s="14">
        <v>91.869918699186996</v>
      </c>
      <c r="K439" s="29">
        <v>1.6260162601629999</v>
      </c>
    </row>
    <row r="440" spans="4:11" x14ac:dyDescent="0.2">
      <c r="D440" s="104"/>
      <c r="E440" s="5" t="s">
        <v>42</v>
      </c>
      <c r="F440" s="6"/>
      <c r="G440" s="7">
        <v>244</v>
      </c>
      <c r="H440" s="37">
        <v>1.6393442622950001</v>
      </c>
      <c r="I440" s="14">
        <v>3.688524590164</v>
      </c>
      <c r="J440" s="14">
        <v>92.622950819671999</v>
      </c>
      <c r="K440" s="29">
        <v>2.0491803278690002</v>
      </c>
    </row>
    <row r="441" spans="4:11" x14ac:dyDescent="0.2">
      <c r="D441" s="104"/>
      <c r="E441" s="5" t="s">
        <v>43</v>
      </c>
      <c r="F441" s="6"/>
      <c r="G441" s="7">
        <v>247</v>
      </c>
      <c r="H441" s="37">
        <v>0.40485829959500003</v>
      </c>
      <c r="I441" s="14">
        <v>4.8582995951420003</v>
      </c>
      <c r="J441" s="14">
        <v>93.117408906883</v>
      </c>
      <c r="K441" s="29">
        <v>1.619433198381</v>
      </c>
    </row>
    <row r="442" spans="4:11" x14ac:dyDescent="0.2">
      <c r="D442" s="104"/>
      <c r="E442" s="5" t="s">
        <v>44</v>
      </c>
      <c r="F442" s="6"/>
      <c r="G442" s="7">
        <v>313</v>
      </c>
      <c r="H442" s="37">
        <v>0.31948881789099998</v>
      </c>
      <c r="I442" s="14">
        <v>2.8753993610220001</v>
      </c>
      <c r="J442" s="14">
        <v>94.568690095847003</v>
      </c>
      <c r="K442" s="29">
        <v>2.23642172524</v>
      </c>
    </row>
    <row r="443" spans="4:11" x14ac:dyDescent="0.2">
      <c r="D443" s="104"/>
      <c r="E443" s="5" t="s">
        <v>45</v>
      </c>
      <c r="F443" s="6"/>
      <c r="G443" s="7">
        <v>239</v>
      </c>
      <c r="H443" s="37">
        <v>0.836820083682</v>
      </c>
      <c r="I443" s="14">
        <v>1.673640167364</v>
      </c>
      <c r="J443" s="14">
        <v>93.723849372385004</v>
      </c>
      <c r="K443" s="29">
        <v>3.7656903765690002</v>
      </c>
    </row>
    <row r="444" spans="4:11" x14ac:dyDescent="0.2">
      <c r="D444" s="104"/>
      <c r="E444" s="5" t="s">
        <v>46</v>
      </c>
      <c r="F444" s="6"/>
      <c r="G444" s="7">
        <v>164</v>
      </c>
      <c r="H444" s="37">
        <v>1.219512195122</v>
      </c>
      <c r="I444" s="14">
        <v>2.4390243902440001</v>
      </c>
      <c r="J444" s="14">
        <v>93.902439024390006</v>
      </c>
      <c r="K444" s="29">
        <v>2.4390243902440001</v>
      </c>
    </row>
    <row r="445" spans="4:11" x14ac:dyDescent="0.2">
      <c r="D445" s="104"/>
      <c r="E445" s="5" t="s">
        <v>47</v>
      </c>
      <c r="F445" s="6"/>
      <c r="G445" s="7">
        <v>143</v>
      </c>
      <c r="H445" s="37">
        <v>0.69930069930100003</v>
      </c>
      <c r="I445" s="14">
        <v>2.0979020979020002</v>
      </c>
      <c r="J445" s="14">
        <v>94.405594405594002</v>
      </c>
      <c r="K445" s="29">
        <v>2.797202797203</v>
      </c>
    </row>
    <row r="446" spans="4:11" x14ac:dyDescent="0.2">
      <c r="D446" s="104"/>
      <c r="E446" s="5" t="s">
        <v>48</v>
      </c>
      <c r="F446" s="6"/>
      <c r="G446" s="7">
        <v>57</v>
      </c>
      <c r="H446" s="60">
        <v>0</v>
      </c>
      <c r="I446" s="14">
        <v>1.7543859649119999</v>
      </c>
      <c r="J446" s="14">
        <v>96.491228070174998</v>
      </c>
      <c r="K446" s="29">
        <v>1.7543859649119999</v>
      </c>
    </row>
    <row r="447" spans="4:11" x14ac:dyDescent="0.2">
      <c r="D447" s="104"/>
      <c r="E447" s="5" t="s">
        <v>49</v>
      </c>
      <c r="F447" s="6"/>
      <c r="G447" s="7">
        <v>12</v>
      </c>
      <c r="H447" s="60">
        <v>0</v>
      </c>
      <c r="I447" s="18">
        <v>0</v>
      </c>
      <c r="J447" s="14">
        <v>100</v>
      </c>
      <c r="K447" s="32">
        <v>0</v>
      </c>
    </row>
    <row r="448" spans="4:11" x14ac:dyDescent="0.2">
      <c r="D448" s="103" t="s">
        <v>50</v>
      </c>
      <c r="E448" s="24" t="s">
        <v>35</v>
      </c>
      <c r="F448" s="22"/>
      <c r="G448" s="23">
        <v>151</v>
      </c>
      <c r="H448" s="81">
        <v>0</v>
      </c>
      <c r="I448" s="19">
        <v>4.6357615894039998</v>
      </c>
      <c r="J448" s="19">
        <v>94.039735099338003</v>
      </c>
      <c r="K448" s="51">
        <v>1.324503311258</v>
      </c>
    </row>
    <row r="449" spans="2:11" x14ac:dyDescent="0.2">
      <c r="D449" s="104"/>
      <c r="E449" s="5" t="s">
        <v>36</v>
      </c>
      <c r="F449" s="6"/>
      <c r="G449" s="7">
        <v>219</v>
      </c>
      <c r="H449" s="37">
        <v>0.91324200913200004</v>
      </c>
      <c r="I449" s="14">
        <v>0.91324200913200004</v>
      </c>
      <c r="J449" s="14">
        <v>96.803652968036999</v>
      </c>
      <c r="K449" s="29">
        <v>1.369863013699</v>
      </c>
    </row>
    <row r="450" spans="2:11" x14ac:dyDescent="0.2">
      <c r="D450" s="104"/>
      <c r="E450" s="5" t="s">
        <v>37</v>
      </c>
      <c r="F450" s="6"/>
      <c r="G450" s="7">
        <v>186</v>
      </c>
      <c r="H450" s="37">
        <v>0.53763440860199996</v>
      </c>
      <c r="I450" s="14">
        <v>3.2258064516129998</v>
      </c>
      <c r="J450" s="14">
        <v>96.236559139785001</v>
      </c>
      <c r="K450" s="32">
        <v>0</v>
      </c>
    </row>
    <row r="451" spans="2:11" x14ac:dyDescent="0.2">
      <c r="D451" s="104"/>
      <c r="E451" s="5" t="s">
        <v>38</v>
      </c>
      <c r="F451" s="6"/>
      <c r="G451" s="7">
        <v>302</v>
      </c>
      <c r="H451" s="37">
        <v>0.331125827815</v>
      </c>
      <c r="I451" s="14">
        <v>6.2913907284770003</v>
      </c>
      <c r="J451" s="14">
        <v>93.377483443708996</v>
      </c>
      <c r="K451" s="32">
        <v>0</v>
      </c>
    </row>
    <row r="452" spans="2:11" x14ac:dyDescent="0.2">
      <c r="D452" s="104"/>
      <c r="E452" s="5" t="s">
        <v>39</v>
      </c>
      <c r="F452" s="6"/>
      <c r="G452" s="7">
        <v>249</v>
      </c>
      <c r="H452" s="37">
        <v>1.204819277108</v>
      </c>
      <c r="I452" s="14">
        <v>2.0080321285139999</v>
      </c>
      <c r="J452" s="14">
        <v>95.983935742971994</v>
      </c>
      <c r="K452" s="29">
        <v>0.80321285140599996</v>
      </c>
    </row>
    <row r="453" spans="2:11" x14ac:dyDescent="0.2">
      <c r="D453" s="104"/>
      <c r="E453" s="5" t="s">
        <v>40</v>
      </c>
      <c r="F453" s="6"/>
      <c r="G453" s="7">
        <v>333</v>
      </c>
      <c r="H453" s="60">
        <v>0</v>
      </c>
      <c r="I453" s="14">
        <v>3.6036036036039998</v>
      </c>
      <c r="J453" s="14">
        <v>96.096096096096005</v>
      </c>
      <c r="K453" s="29">
        <v>0.30030030029999999</v>
      </c>
    </row>
    <row r="454" spans="2:11" x14ac:dyDescent="0.2">
      <c r="D454" s="104"/>
      <c r="E454" s="5" t="s">
        <v>41</v>
      </c>
      <c r="F454" s="6"/>
      <c r="G454" s="7">
        <v>260</v>
      </c>
      <c r="H454" s="60">
        <v>0</v>
      </c>
      <c r="I454" s="14">
        <v>4.2307692307689999</v>
      </c>
      <c r="J454" s="14">
        <v>95</v>
      </c>
      <c r="K454" s="29">
        <v>0.76923076923099998</v>
      </c>
    </row>
    <row r="455" spans="2:11" x14ac:dyDescent="0.2">
      <c r="D455" s="104"/>
      <c r="E455" s="5" t="s">
        <v>42</v>
      </c>
      <c r="F455" s="6"/>
      <c r="G455" s="7">
        <v>228</v>
      </c>
      <c r="H455" s="37">
        <v>0.43859649122799998</v>
      </c>
      <c r="I455" s="14">
        <v>2.1929824561400002</v>
      </c>
      <c r="J455" s="14">
        <v>96.929824561404004</v>
      </c>
      <c r="K455" s="29">
        <v>0.43859649122799998</v>
      </c>
    </row>
    <row r="456" spans="2:11" x14ac:dyDescent="0.2">
      <c r="D456" s="104"/>
      <c r="E456" s="5" t="s">
        <v>43</v>
      </c>
      <c r="F456" s="6"/>
      <c r="G456" s="7">
        <v>249</v>
      </c>
      <c r="H456" s="60">
        <v>0</v>
      </c>
      <c r="I456" s="14">
        <v>4.0160642570279999</v>
      </c>
      <c r="J456" s="14">
        <v>95.582329317269</v>
      </c>
      <c r="K456" s="29">
        <v>0.40160642570299998</v>
      </c>
    </row>
    <row r="457" spans="2:11" x14ac:dyDescent="0.2">
      <c r="D457" s="104"/>
      <c r="E457" s="5" t="s">
        <v>44</v>
      </c>
      <c r="F457" s="6"/>
      <c r="G457" s="7">
        <v>347</v>
      </c>
      <c r="H457" s="37">
        <v>0.28818443803999999</v>
      </c>
      <c r="I457" s="14">
        <v>1.729106628242</v>
      </c>
      <c r="J457" s="14">
        <v>95.677233429395002</v>
      </c>
      <c r="K457" s="29">
        <v>2.3054755043230002</v>
      </c>
    </row>
    <row r="458" spans="2:11" x14ac:dyDescent="0.2">
      <c r="D458" s="104"/>
      <c r="E458" s="5" t="s">
        <v>45</v>
      </c>
      <c r="F458" s="6"/>
      <c r="G458" s="7">
        <v>303</v>
      </c>
      <c r="H458" s="60">
        <v>0</v>
      </c>
      <c r="I458" s="14">
        <v>2.3102310231019998</v>
      </c>
      <c r="J458" s="14">
        <v>96.039603960395993</v>
      </c>
      <c r="K458" s="29">
        <v>1.6501650165020001</v>
      </c>
    </row>
    <row r="459" spans="2:11" x14ac:dyDescent="0.2">
      <c r="D459" s="104"/>
      <c r="E459" s="5" t="s">
        <v>46</v>
      </c>
      <c r="F459" s="6"/>
      <c r="G459" s="7">
        <v>175</v>
      </c>
      <c r="H459" s="60">
        <v>0</v>
      </c>
      <c r="I459" s="18">
        <v>0</v>
      </c>
      <c r="J459" s="14">
        <v>98.857142857143003</v>
      </c>
      <c r="K459" s="29">
        <v>1.142857142857</v>
      </c>
    </row>
    <row r="460" spans="2:11" x14ac:dyDescent="0.2">
      <c r="D460" s="104"/>
      <c r="E460" s="5" t="s">
        <v>47</v>
      </c>
      <c r="F460" s="6"/>
      <c r="G460" s="7">
        <v>260</v>
      </c>
      <c r="H460" s="60">
        <v>0</v>
      </c>
      <c r="I460" s="18">
        <v>0</v>
      </c>
      <c r="J460" s="14">
        <v>98.461538461537998</v>
      </c>
      <c r="K460" s="29">
        <v>1.538461538462</v>
      </c>
    </row>
    <row r="461" spans="2:11" x14ac:dyDescent="0.2">
      <c r="D461" s="104"/>
      <c r="E461" s="5" t="s">
        <v>48</v>
      </c>
      <c r="F461" s="6"/>
      <c r="G461" s="7">
        <v>102</v>
      </c>
      <c r="H461" s="60">
        <v>0</v>
      </c>
      <c r="I461" s="18">
        <v>0</v>
      </c>
      <c r="J461" s="14">
        <v>95.098039215686001</v>
      </c>
      <c r="K461" s="29">
        <v>4.9019607843140003</v>
      </c>
    </row>
    <row r="462" spans="2:11" x14ac:dyDescent="0.2">
      <c r="D462" s="105"/>
      <c r="E462" s="55" t="s">
        <v>49</v>
      </c>
      <c r="F462" s="58"/>
      <c r="G462" s="53">
        <v>28</v>
      </c>
      <c r="H462" s="78">
        <v>0</v>
      </c>
      <c r="I462" s="35">
        <v>0</v>
      </c>
      <c r="J462" s="38">
        <v>100</v>
      </c>
      <c r="K462" s="71">
        <v>0</v>
      </c>
    </row>
    <row r="464" spans="2:11" x14ac:dyDescent="0.2">
      <c r="B464" s="47" t="str">
        <f xml:space="preserve"> HYPERLINK("#'目次'!B17", "[11]")</f>
        <v>[11]</v>
      </c>
      <c r="C464" s="31" t="s">
        <v>137</v>
      </c>
    </row>
    <row r="467" spans="3:17" x14ac:dyDescent="0.2">
      <c r="C467" s="31" t="s">
        <v>13</v>
      </c>
    </row>
    <row r="468" spans="3:17" ht="36" x14ac:dyDescent="0.2">
      <c r="D468" s="99"/>
      <c r="E468" s="100"/>
      <c r="F468" s="100"/>
      <c r="G468" s="41" t="s">
        <v>14</v>
      </c>
      <c r="H468" s="42" t="s">
        <v>15</v>
      </c>
      <c r="I468" s="16" t="s">
        <v>16</v>
      </c>
      <c r="J468" s="16" t="s">
        <v>17</v>
      </c>
      <c r="K468" s="16" t="s">
        <v>18</v>
      </c>
      <c r="L468" s="16" t="s">
        <v>19</v>
      </c>
      <c r="M468" s="16" t="s">
        <v>20</v>
      </c>
      <c r="N468" s="16" t="s">
        <v>21</v>
      </c>
      <c r="O468" s="16" t="s">
        <v>22</v>
      </c>
      <c r="P468" s="16" t="s">
        <v>138</v>
      </c>
      <c r="Q468" s="46" t="s">
        <v>24</v>
      </c>
    </row>
    <row r="469" spans="3:17" x14ac:dyDescent="0.2">
      <c r="D469" s="101"/>
      <c r="E469" s="102"/>
      <c r="F469" s="102"/>
      <c r="G469" s="44"/>
      <c r="H469" s="48"/>
      <c r="I469" s="17"/>
      <c r="J469" s="17"/>
      <c r="K469" s="17"/>
      <c r="L469" s="17"/>
      <c r="M469" s="17"/>
      <c r="N469" s="17"/>
      <c r="O469" s="17"/>
      <c r="P469" s="17"/>
      <c r="Q469" s="43"/>
    </row>
    <row r="470" spans="3:17" x14ac:dyDescent="0.2">
      <c r="D470" s="52"/>
      <c r="E470" s="59" t="s">
        <v>14</v>
      </c>
      <c r="F470" s="54"/>
      <c r="G470" s="45">
        <v>7000</v>
      </c>
      <c r="H470" s="25">
        <v>54.728571428571001</v>
      </c>
      <c r="I470" s="25">
        <v>3.5714285714290002</v>
      </c>
      <c r="J470" s="25">
        <v>18.128571428571</v>
      </c>
      <c r="K470" s="25">
        <v>14.457142857142999</v>
      </c>
      <c r="L470" s="25">
        <v>3.157142857143</v>
      </c>
      <c r="M470" s="25">
        <v>0.44285714285700001</v>
      </c>
      <c r="N470" s="25">
        <v>0.7</v>
      </c>
      <c r="O470" s="25">
        <v>0.58571428571399997</v>
      </c>
      <c r="P470" s="25">
        <v>34.9</v>
      </c>
      <c r="Q470" s="63">
        <v>0.51428571428600001</v>
      </c>
    </row>
    <row r="471" spans="3:17" x14ac:dyDescent="0.2">
      <c r="D471" s="103" t="s">
        <v>25</v>
      </c>
      <c r="E471" s="24" t="s">
        <v>26</v>
      </c>
      <c r="F471" s="22"/>
      <c r="G471" s="23">
        <v>1780</v>
      </c>
      <c r="H471" s="49">
        <v>55.393258426966</v>
      </c>
      <c r="I471" s="19">
        <v>2.3033707865170001</v>
      </c>
      <c r="J471" s="19">
        <v>10.786516853933</v>
      </c>
      <c r="K471" s="19">
        <v>10</v>
      </c>
      <c r="L471" s="19">
        <v>2.2471910112360001</v>
      </c>
      <c r="M471" s="19">
        <v>0.22471910112400001</v>
      </c>
      <c r="N471" s="19">
        <v>0.44943820224699998</v>
      </c>
      <c r="O471" s="19">
        <v>0.393258426966</v>
      </c>
      <c r="P471" s="19">
        <v>38.764044943819997</v>
      </c>
      <c r="Q471" s="51">
        <v>0.50561797752799997</v>
      </c>
    </row>
    <row r="472" spans="3:17" x14ac:dyDescent="0.2">
      <c r="D472" s="104"/>
      <c r="E472" s="5" t="s">
        <v>27</v>
      </c>
      <c r="F472" s="6"/>
      <c r="G472" s="7">
        <v>1328</v>
      </c>
      <c r="H472" s="37">
        <v>53.840361445783003</v>
      </c>
      <c r="I472" s="14">
        <v>2.0331325301200001</v>
      </c>
      <c r="J472" s="14">
        <v>11.746987951807</v>
      </c>
      <c r="K472" s="14">
        <v>9.7891566265059993</v>
      </c>
      <c r="L472" s="14">
        <v>2.2590361445779998</v>
      </c>
      <c r="M472" s="14">
        <v>7.5301204819000003E-2</v>
      </c>
      <c r="N472" s="14">
        <v>7.5301204819000003E-2</v>
      </c>
      <c r="O472" s="14">
        <v>0.52710843373500005</v>
      </c>
      <c r="P472" s="14">
        <v>37.801204819276997</v>
      </c>
      <c r="Q472" s="29">
        <v>0.60240963855399998</v>
      </c>
    </row>
    <row r="473" spans="3:17" x14ac:dyDescent="0.2">
      <c r="D473" s="104"/>
      <c r="E473" s="5" t="s">
        <v>28</v>
      </c>
      <c r="F473" s="6"/>
      <c r="G473" s="7">
        <v>1075</v>
      </c>
      <c r="H473" s="37">
        <v>57.023255813953</v>
      </c>
      <c r="I473" s="14">
        <v>4.7441860465119996</v>
      </c>
      <c r="J473" s="14">
        <v>15.813953488372</v>
      </c>
      <c r="K473" s="14">
        <v>12.744186046512</v>
      </c>
      <c r="L473" s="14">
        <v>3.4418604651160001</v>
      </c>
      <c r="M473" s="14">
        <v>0.27906976744200002</v>
      </c>
      <c r="N473" s="14">
        <v>0.37209302325600002</v>
      </c>
      <c r="O473" s="14">
        <v>0.27906976744200002</v>
      </c>
      <c r="P473" s="14">
        <v>34.046511627907002</v>
      </c>
      <c r="Q473" s="29">
        <v>0.55813953488400003</v>
      </c>
    </row>
    <row r="474" spans="3:17" x14ac:dyDescent="0.2">
      <c r="D474" s="104"/>
      <c r="E474" s="5" t="s">
        <v>29</v>
      </c>
      <c r="F474" s="6"/>
      <c r="G474" s="7">
        <v>733</v>
      </c>
      <c r="H474" s="37">
        <v>58.526603001364002</v>
      </c>
      <c r="I474" s="14">
        <v>3.5470668485679999</v>
      </c>
      <c r="J474" s="14">
        <v>20.87312414734</v>
      </c>
      <c r="K474" s="14">
        <v>16.371077762618999</v>
      </c>
      <c r="L474" s="14">
        <v>3.6834924965889999</v>
      </c>
      <c r="M474" s="14">
        <v>0.545702592087</v>
      </c>
      <c r="N474" s="14">
        <v>1.0914051841750001</v>
      </c>
      <c r="O474" s="14">
        <v>0.68212824010899997</v>
      </c>
      <c r="P474" s="14">
        <v>30.150068212823999</v>
      </c>
      <c r="Q474" s="29">
        <v>0.136425648022</v>
      </c>
    </row>
    <row r="475" spans="3:17" x14ac:dyDescent="0.2">
      <c r="D475" s="104"/>
      <c r="E475" s="5" t="s">
        <v>30</v>
      </c>
      <c r="F475" s="6"/>
      <c r="G475" s="7">
        <v>619</v>
      </c>
      <c r="H475" s="37">
        <v>55.411954765750998</v>
      </c>
      <c r="I475" s="14">
        <v>5.8158319870759998</v>
      </c>
      <c r="J475" s="14">
        <v>27.948303715670001</v>
      </c>
      <c r="K475" s="14">
        <v>22.294022617124</v>
      </c>
      <c r="L475" s="14">
        <v>3.877221324717</v>
      </c>
      <c r="M475" s="14">
        <v>0.96930533117899997</v>
      </c>
      <c r="N475" s="14">
        <v>1.130856219709</v>
      </c>
      <c r="O475" s="14">
        <v>0.48465266558999998</v>
      </c>
      <c r="P475" s="14">
        <v>29.402261712439</v>
      </c>
      <c r="Q475" s="29">
        <v>0.16155088852999999</v>
      </c>
    </row>
    <row r="476" spans="3:17" x14ac:dyDescent="0.2">
      <c r="D476" s="104"/>
      <c r="E476" s="5" t="s">
        <v>31</v>
      </c>
      <c r="F476" s="6"/>
      <c r="G476" s="7">
        <v>559</v>
      </c>
      <c r="H476" s="37">
        <v>57.781753130589998</v>
      </c>
      <c r="I476" s="14">
        <v>5.1878354203940003</v>
      </c>
      <c r="J476" s="14">
        <v>36.135957066190002</v>
      </c>
      <c r="K476" s="14">
        <v>25.581395348836999</v>
      </c>
      <c r="L476" s="14">
        <v>4.6511627906979998</v>
      </c>
      <c r="M476" s="14">
        <v>1.252236135957</v>
      </c>
      <c r="N476" s="14">
        <v>1.6100178890879999</v>
      </c>
      <c r="O476" s="14">
        <v>0.89445438282599998</v>
      </c>
      <c r="P476" s="14">
        <v>23.971377459749998</v>
      </c>
      <c r="Q476" s="29">
        <v>0.178890876565</v>
      </c>
    </row>
    <row r="477" spans="3:17" x14ac:dyDescent="0.2">
      <c r="D477" s="104"/>
      <c r="E477" s="5" t="s">
        <v>32</v>
      </c>
      <c r="F477" s="6"/>
      <c r="G477" s="7">
        <v>284</v>
      </c>
      <c r="H477" s="37">
        <v>54.225352112675999</v>
      </c>
      <c r="I477" s="14">
        <v>6.6901408450700002</v>
      </c>
      <c r="J477" s="14">
        <v>37.676056338027998</v>
      </c>
      <c r="K477" s="14">
        <v>31.338028169013999</v>
      </c>
      <c r="L477" s="14">
        <v>6.6901408450700002</v>
      </c>
      <c r="M477" s="14">
        <v>1.056338028169</v>
      </c>
      <c r="N477" s="14">
        <v>2.8169014084509998</v>
      </c>
      <c r="O477" s="14">
        <v>2.112676056338</v>
      </c>
      <c r="P477" s="14">
        <v>20.422535211267999</v>
      </c>
      <c r="Q477" s="29">
        <v>1.056338028169</v>
      </c>
    </row>
    <row r="478" spans="3:17" x14ac:dyDescent="0.2">
      <c r="D478" s="104"/>
      <c r="E478" s="5" t="s">
        <v>33</v>
      </c>
      <c r="F478" s="6"/>
      <c r="G478" s="7">
        <v>104</v>
      </c>
      <c r="H478" s="37">
        <v>52.884615384615003</v>
      </c>
      <c r="I478" s="14">
        <v>6.7307692307689999</v>
      </c>
      <c r="J478" s="14">
        <v>51.923076923076998</v>
      </c>
      <c r="K478" s="14">
        <v>35.576923076923002</v>
      </c>
      <c r="L478" s="14">
        <v>8.6538461538460005</v>
      </c>
      <c r="M478" s="14">
        <v>1.923076923077</v>
      </c>
      <c r="N478" s="14">
        <v>2.884615384615</v>
      </c>
      <c r="O478" s="14">
        <v>1.923076923077</v>
      </c>
      <c r="P478" s="14">
        <v>24.038461538461998</v>
      </c>
      <c r="Q478" s="32">
        <v>0</v>
      </c>
    </row>
    <row r="479" spans="3:17" x14ac:dyDescent="0.2">
      <c r="D479" s="103" t="s">
        <v>34</v>
      </c>
      <c r="E479" s="24" t="s">
        <v>35</v>
      </c>
      <c r="F479" s="22"/>
      <c r="G479" s="23">
        <v>206</v>
      </c>
      <c r="H479" s="49">
        <v>50.485436893204003</v>
      </c>
      <c r="I479" s="19">
        <v>4.3689320388350001</v>
      </c>
      <c r="J479" s="19">
        <v>20.873786407767</v>
      </c>
      <c r="K479" s="19">
        <v>11.165048543689</v>
      </c>
      <c r="L479" s="19">
        <v>4.8543689320389998</v>
      </c>
      <c r="M479" s="19">
        <v>0.48543689320400002</v>
      </c>
      <c r="N479" s="19">
        <v>0.48543689320400002</v>
      </c>
      <c r="O479" s="33">
        <v>0</v>
      </c>
      <c r="P479" s="19">
        <v>37.864077669902997</v>
      </c>
      <c r="Q479" s="51">
        <v>0.97087378640800004</v>
      </c>
    </row>
    <row r="480" spans="3:17" x14ac:dyDescent="0.2">
      <c r="D480" s="104"/>
      <c r="E480" s="5" t="s">
        <v>36</v>
      </c>
      <c r="F480" s="6"/>
      <c r="G480" s="7">
        <v>218</v>
      </c>
      <c r="H480" s="37">
        <v>53.211009174311997</v>
      </c>
      <c r="I480" s="14">
        <v>5.5045871559629997</v>
      </c>
      <c r="J480" s="14">
        <v>22.935779816514</v>
      </c>
      <c r="K480" s="14">
        <v>17.889908256881</v>
      </c>
      <c r="L480" s="14">
        <v>1.376146788991</v>
      </c>
      <c r="M480" s="14">
        <v>1.376146788991</v>
      </c>
      <c r="N480" s="14">
        <v>0.45871559632999998</v>
      </c>
      <c r="O480" s="14">
        <v>0.91743119266100004</v>
      </c>
      <c r="P480" s="14">
        <v>33.486238532110001</v>
      </c>
      <c r="Q480" s="29">
        <v>0.45871559632999998</v>
      </c>
    </row>
    <row r="481" spans="4:17" x14ac:dyDescent="0.2">
      <c r="D481" s="104"/>
      <c r="E481" s="5" t="s">
        <v>37</v>
      </c>
      <c r="F481" s="6"/>
      <c r="G481" s="7">
        <v>218</v>
      </c>
      <c r="H481" s="37">
        <v>54.587155963302997</v>
      </c>
      <c r="I481" s="14">
        <v>5.0458715596330004</v>
      </c>
      <c r="J481" s="14">
        <v>22.935779816514</v>
      </c>
      <c r="K481" s="14">
        <v>20.183486238532002</v>
      </c>
      <c r="L481" s="14">
        <v>5.5045871559629997</v>
      </c>
      <c r="M481" s="14">
        <v>1.834862385321</v>
      </c>
      <c r="N481" s="14">
        <v>0.91743119266100004</v>
      </c>
      <c r="O481" s="14">
        <v>0.45871559632999998</v>
      </c>
      <c r="P481" s="14">
        <v>33.486238532110001</v>
      </c>
      <c r="Q481" s="32">
        <v>0</v>
      </c>
    </row>
    <row r="482" spans="4:17" x14ac:dyDescent="0.2">
      <c r="D482" s="104"/>
      <c r="E482" s="5" t="s">
        <v>38</v>
      </c>
      <c r="F482" s="6"/>
      <c r="G482" s="7">
        <v>313</v>
      </c>
      <c r="H482" s="37">
        <v>50.798722044728002</v>
      </c>
      <c r="I482" s="14">
        <v>5.4313099041530002</v>
      </c>
      <c r="J482" s="14">
        <v>29.073482428115</v>
      </c>
      <c r="K482" s="14">
        <v>23.003194888178999</v>
      </c>
      <c r="L482" s="14">
        <v>4.153354632588</v>
      </c>
      <c r="M482" s="14">
        <v>1.9169329073479999</v>
      </c>
      <c r="N482" s="14">
        <v>3.1948881789139998</v>
      </c>
      <c r="O482" s="14">
        <v>0.95846645367399996</v>
      </c>
      <c r="P482" s="14">
        <v>32.907348242811999</v>
      </c>
      <c r="Q482" s="29">
        <v>0.63897763578300004</v>
      </c>
    </row>
    <row r="483" spans="4:17" x14ac:dyDescent="0.2">
      <c r="D483" s="104"/>
      <c r="E483" s="5" t="s">
        <v>39</v>
      </c>
      <c r="F483" s="6"/>
      <c r="G483" s="7">
        <v>306</v>
      </c>
      <c r="H483" s="37">
        <v>53.921568627451002</v>
      </c>
      <c r="I483" s="14">
        <v>8.1699346405229996</v>
      </c>
      <c r="J483" s="14">
        <v>27.450980392157</v>
      </c>
      <c r="K483" s="14">
        <v>24.183006535948</v>
      </c>
      <c r="L483" s="14">
        <v>3.9215686274510002</v>
      </c>
      <c r="M483" s="14">
        <v>0.65359477124200005</v>
      </c>
      <c r="N483" s="14">
        <v>2.6143790849670001</v>
      </c>
      <c r="O483" s="14">
        <v>0.98039215686299996</v>
      </c>
      <c r="P483" s="14">
        <v>29.738562091502999</v>
      </c>
      <c r="Q483" s="29">
        <v>0.65359477124200005</v>
      </c>
    </row>
    <row r="484" spans="4:17" x14ac:dyDescent="0.2">
      <c r="D484" s="104"/>
      <c r="E484" s="5" t="s">
        <v>40</v>
      </c>
      <c r="F484" s="6"/>
      <c r="G484" s="7">
        <v>323</v>
      </c>
      <c r="H484" s="37">
        <v>52.631578947367998</v>
      </c>
      <c r="I484" s="14">
        <v>4.9535603715169998</v>
      </c>
      <c r="J484" s="14">
        <v>27.863777089782999</v>
      </c>
      <c r="K484" s="14">
        <v>19.814241486067999</v>
      </c>
      <c r="L484" s="14">
        <v>4.9535603715169998</v>
      </c>
      <c r="M484" s="18">
        <v>0</v>
      </c>
      <c r="N484" s="14">
        <v>1.2383900928789999</v>
      </c>
      <c r="O484" s="14">
        <v>0.61919504644000001</v>
      </c>
      <c r="P484" s="14">
        <v>33.436532507739997</v>
      </c>
      <c r="Q484" s="32">
        <v>0</v>
      </c>
    </row>
    <row r="485" spans="4:17" x14ac:dyDescent="0.2">
      <c r="D485" s="104"/>
      <c r="E485" s="5" t="s">
        <v>41</v>
      </c>
      <c r="F485" s="6"/>
      <c r="G485" s="7">
        <v>260</v>
      </c>
      <c r="H485" s="37">
        <v>53.076923076923002</v>
      </c>
      <c r="I485" s="14">
        <v>4.6153846153850004</v>
      </c>
      <c r="J485" s="14">
        <v>26.538461538461998</v>
      </c>
      <c r="K485" s="14">
        <v>15</v>
      </c>
      <c r="L485" s="14">
        <v>3.4615384615379998</v>
      </c>
      <c r="M485" s="14">
        <v>1.1538461538460001</v>
      </c>
      <c r="N485" s="14">
        <v>1.1538461538460001</v>
      </c>
      <c r="O485" s="14">
        <v>0.384615384615</v>
      </c>
      <c r="P485" s="14">
        <v>28.461538461538002</v>
      </c>
      <c r="Q485" s="29">
        <v>0.384615384615</v>
      </c>
    </row>
    <row r="486" spans="4:17" x14ac:dyDescent="0.2">
      <c r="D486" s="104"/>
      <c r="E486" s="5" t="s">
        <v>42</v>
      </c>
      <c r="F486" s="6"/>
      <c r="G486" s="7">
        <v>258</v>
      </c>
      <c r="H486" s="37">
        <v>52.325581395348998</v>
      </c>
      <c r="I486" s="14">
        <v>3.488372093023</v>
      </c>
      <c r="J486" s="14">
        <v>28.294573643410999</v>
      </c>
      <c r="K486" s="14">
        <v>22.093023255814</v>
      </c>
      <c r="L486" s="14">
        <v>4.6511627906979998</v>
      </c>
      <c r="M486" s="18">
        <v>0</v>
      </c>
      <c r="N486" s="14">
        <v>2.3255813953489999</v>
      </c>
      <c r="O486" s="14">
        <v>1.550387596899</v>
      </c>
      <c r="P486" s="14">
        <v>31.395348837208999</v>
      </c>
      <c r="Q486" s="29">
        <v>0.38759689922500001</v>
      </c>
    </row>
    <row r="487" spans="4:17" x14ac:dyDescent="0.2">
      <c r="D487" s="104"/>
      <c r="E487" s="5" t="s">
        <v>43</v>
      </c>
      <c r="F487" s="6"/>
      <c r="G487" s="7">
        <v>258</v>
      </c>
      <c r="H487" s="37">
        <v>53.100775193798</v>
      </c>
      <c r="I487" s="14">
        <v>1.550387596899</v>
      </c>
      <c r="J487" s="14">
        <v>22.093023255814</v>
      </c>
      <c r="K487" s="14">
        <v>16.666666666666998</v>
      </c>
      <c r="L487" s="14">
        <v>4.6511627906979998</v>
      </c>
      <c r="M487" s="18">
        <v>0</v>
      </c>
      <c r="N487" s="18">
        <v>0</v>
      </c>
      <c r="O487" s="14">
        <v>1.1627906976739999</v>
      </c>
      <c r="P487" s="14">
        <v>31.395348837208999</v>
      </c>
      <c r="Q487" s="29">
        <v>1.1627906976739999</v>
      </c>
    </row>
    <row r="488" spans="4:17" x14ac:dyDescent="0.2">
      <c r="D488" s="104"/>
      <c r="E488" s="5" t="s">
        <v>44</v>
      </c>
      <c r="F488" s="6"/>
      <c r="G488" s="7">
        <v>336</v>
      </c>
      <c r="H488" s="37">
        <v>50.297619047619001</v>
      </c>
      <c r="I488" s="14">
        <v>2.9761904761900002</v>
      </c>
      <c r="J488" s="14">
        <v>25.297619047619001</v>
      </c>
      <c r="K488" s="14">
        <v>15.178571428571001</v>
      </c>
      <c r="L488" s="14">
        <v>3.2738095238099998</v>
      </c>
      <c r="M488" s="14">
        <v>0.89285714285700002</v>
      </c>
      <c r="N488" s="14">
        <v>1.4880952380950001</v>
      </c>
      <c r="O488" s="14">
        <v>0.59523809523799998</v>
      </c>
      <c r="P488" s="14">
        <v>34.226190476189998</v>
      </c>
      <c r="Q488" s="29">
        <v>0.29761904761899999</v>
      </c>
    </row>
    <row r="489" spans="4:17" x14ac:dyDescent="0.2">
      <c r="D489" s="104"/>
      <c r="E489" s="5" t="s">
        <v>45</v>
      </c>
      <c r="F489" s="6"/>
      <c r="G489" s="7">
        <v>259</v>
      </c>
      <c r="H489" s="37">
        <v>49.034749034748998</v>
      </c>
      <c r="I489" s="14">
        <v>1.5444015444020001</v>
      </c>
      <c r="J489" s="14">
        <v>24.324324324323999</v>
      </c>
      <c r="K489" s="14">
        <v>10.810810810811001</v>
      </c>
      <c r="L489" s="14">
        <v>1.1583011583009999</v>
      </c>
      <c r="M489" s="14">
        <v>0.77220077220100003</v>
      </c>
      <c r="N489" s="18">
        <v>0</v>
      </c>
      <c r="O489" s="18">
        <v>0</v>
      </c>
      <c r="P489" s="14">
        <v>38.996138996139003</v>
      </c>
      <c r="Q489" s="29">
        <v>0.77220077220100003</v>
      </c>
    </row>
    <row r="490" spans="4:17" x14ac:dyDescent="0.2">
      <c r="D490" s="104"/>
      <c r="E490" s="5" t="s">
        <v>46</v>
      </c>
      <c r="F490" s="6"/>
      <c r="G490" s="7">
        <v>171</v>
      </c>
      <c r="H490" s="37">
        <v>53.216374269006003</v>
      </c>
      <c r="I490" s="14">
        <v>1.7543859649119999</v>
      </c>
      <c r="J490" s="14">
        <v>22.222222222222001</v>
      </c>
      <c r="K490" s="14">
        <v>12.280701754386</v>
      </c>
      <c r="L490" s="14">
        <v>5.2631578947369997</v>
      </c>
      <c r="M490" s="18">
        <v>0</v>
      </c>
      <c r="N490" s="18">
        <v>0</v>
      </c>
      <c r="O490" s="18">
        <v>0</v>
      </c>
      <c r="P490" s="14">
        <v>32.163742690058001</v>
      </c>
      <c r="Q490" s="29">
        <v>1.1695906432750001</v>
      </c>
    </row>
    <row r="491" spans="4:17" x14ac:dyDescent="0.2">
      <c r="D491" s="104"/>
      <c r="E491" s="5" t="s">
        <v>47</v>
      </c>
      <c r="F491" s="6"/>
      <c r="G491" s="7">
        <v>158</v>
      </c>
      <c r="H491" s="37">
        <v>49.367088607595001</v>
      </c>
      <c r="I491" s="14">
        <v>1.2658227848100001</v>
      </c>
      <c r="J491" s="14">
        <v>14.556962025316</v>
      </c>
      <c r="K491" s="14">
        <v>9.493670886076</v>
      </c>
      <c r="L491" s="14">
        <v>1.2658227848100001</v>
      </c>
      <c r="M491" s="18">
        <v>0</v>
      </c>
      <c r="N491" s="18">
        <v>0</v>
      </c>
      <c r="O491" s="18">
        <v>0</v>
      </c>
      <c r="P491" s="14">
        <v>43.670886075948999</v>
      </c>
      <c r="Q491" s="32">
        <v>0</v>
      </c>
    </row>
    <row r="492" spans="4:17" x14ac:dyDescent="0.2">
      <c r="D492" s="104"/>
      <c r="E492" s="5" t="s">
        <v>48</v>
      </c>
      <c r="F492" s="6"/>
      <c r="G492" s="7">
        <v>62</v>
      </c>
      <c r="H492" s="37">
        <v>45.161290322581003</v>
      </c>
      <c r="I492" s="14">
        <v>3.2258064516129998</v>
      </c>
      <c r="J492" s="14">
        <v>11.290322580645</v>
      </c>
      <c r="K492" s="14">
        <v>4.8387096774189997</v>
      </c>
      <c r="L492" s="14">
        <v>3.2258064516129998</v>
      </c>
      <c r="M492" s="18">
        <v>0</v>
      </c>
      <c r="N492" s="18">
        <v>0</v>
      </c>
      <c r="O492" s="18">
        <v>0</v>
      </c>
      <c r="P492" s="14">
        <v>50</v>
      </c>
      <c r="Q492" s="29">
        <v>1.6129032258060001</v>
      </c>
    </row>
    <row r="493" spans="4:17" x14ac:dyDescent="0.2">
      <c r="D493" s="104"/>
      <c r="E493" s="5" t="s">
        <v>49</v>
      </c>
      <c r="F493" s="6"/>
      <c r="G493" s="7">
        <v>13</v>
      </c>
      <c r="H493" s="37">
        <v>53.846153846154003</v>
      </c>
      <c r="I493" s="18">
        <v>0</v>
      </c>
      <c r="J493" s="14">
        <v>7.6923076923079998</v>
      </c>
      <c r="K493" s="18">
        <v>0</v>
      </c>
      <c r="L493" s="18">
        <v>0</v>
      </c>
      <c r="M493" s="18">
        <v>0</v>
      </c>
      <c r="N493" s="18">
        <v>0</v>
      </c>
      <c r="O493" s="18">
        <v>0</v>
      </c>
      <c r="P493" s="14">
        <v>46.153846153845997</v>
      </c>
      <c r="Q493" s="32">
        <v>0</v>
      </c>
    </row>
    <row r="494" spans="4:17" x14ac:dyDescent="0.2">
      <c r="D494" s="103" t="s">
        <v>50</v>
      </c>
      <c r="E494" s="24" t="s">
        <v>35</v>
      </c>
      <c r="F494" s="22"/>
      <c r="G494" s="23">
        <v>174</v>
      </c>
      <c r="H494" s="49">
        <v>52.873563218390998</v>
      </c>
      <c r="I494" s="19">
        <v>1.7241379310339999</v>
      </c>
      <c r="J494" s="19">
        <v>8.6206896551720007</v>
      </c>
      <c r="K494" s="19">
        <v>6.8965517241379999</v>
      </c>
      <c r="L494" s="19">
        <v>1.149425287356</v>
      </c>
      <c r="M494" s="19">
        <v>0.57471264367800001</v>
      </c>
      <c r="N494" s="33">
        <v>0</v>
      </c>
      <c r="O494" s="33">
        <v>0</v>
      </c>
      <c r="P494" s="19">
        <v>43.103448275862</v>
      </c>
      <c r="Q494" s="51">
        <v>0.57471264367800001</v>
      </c>
    </row>
    <row r="495" spans="4:17" x14ac:dyDescent="0.2">
      <c r="D495" s="104"/>
      <c r="E495" s="5" t="s">
        <v>36</v>
      </c>
      <c r="F495" s="6"/>
      <c r="G495" s="7">
        <v>233</v>
      </c>
      <c r="H495" s="37">
        <v>54.077253218884003</v>
      </c>
      <c r="I495" s="14">
        <v>5.1502145922749998</v>
      </c>
      <c r="J495" s="14">
        <v>12.017167381974</v>
      </c>
      <c r="K495" s="14">
        <v>13.304721030043</v>
      </c>
      <c r="L495" s="14">
        <v>0.85836909871199996</v>
      </c>
      <c r="M495" s="18">
        <v>0</v>
      </c>
      <c r="N495" s="14">
        <v>0.85836909871199996</v>
      </c>
      <c r="O495" s="14">
        <v>0.42918454935599998</v>
      </c>
      <c r="P495" s="14">
        <v>37.339055793991001</v>
      </c>
      <c r="Q495" s="32">
        <v>0</v>
      </c>
    </row>
    <row r="496" spans="4:17" x14ac:dyDescent="0.2">
      <c r="D496" s="104"/>
      <c r="E496" s="5" t="s">
        <v>37</v>
      </c>
      <c r="F496" s="6"/>
      <c r="G496" s="7">
        <v>199</v>
      </c>
      <c r="H496" s="37">
        <v>57.286432160803997</v>
      </c>
      <c r="I496" s="14">
        <v>5.5276381909549999</v>
      </c>
      <c r="J496" s="14">
        <v>14.572864321608</v>
      </c>
      <c r="K496" s="14">
        <v>16.582914572863999</v>
      </c>
      <c r="L496" s="14">
        <v>2.5125628140699998</v>
      </c>
      <c r="M496" s="14">
        <v>0.50251256281400003</v>
      </c>
      <c r="N496" s="14">
        <v>1.0050251256280001</v>
      </c>
      <c r="O496" s="14">
        <v>0.50251256281400003</v>
      </c>
      <c r="P496" s="14">
        <v>31.155778894472</v>
      </c>
      <c r="Q496" s="29">
        <v>0.50251256281400003</v>
      </c>
    </row>
    <row r="497" spans="2:17" x14ac:dyDescent="0.2">
      <c r="D497" s="104"/>
      <c r="E497" s="5" t="s">
        <v>38</v>
      </c>
      <c r="F497" s="6"/>
      <c r="G497" s="7">
        <v>319</v>
      </c>
      <c r="H497" s="37">
        <v>63.322884012538999</v>
      </c>
      <c r="I497" s="14">
        <v>5.3291536050159998</v>
      </c>
      <c r="J497" s="14">
        <v>17.241379310345</v>
      </c>
      <c r="K497" s="14">
        <v>15.360501567398</v>
      </c>
      <c r="L497" s="14">
        <v>2.8213166144200001</v>
      </c>
      <c r="M497" s="14">
        <v>0.31347962382400002</v>
      </c>
      <c r="N497" s="14">
        <v>0.31347962382400002</v>
      </c>
      <c r="O497" s="14">
        <v>0.62695924764900002</v>
      </c>
      <c r="P497" s="14">
        <v>29.780564263323001</v>
      </c>
      <c r="Q497" s="29">
        <v>0.31347962382400002</v>
      </c>
    </row>
    <row r="498" spans="2:17" x14ac:dyDescent="0.2">
      <c r="D498" s="104"/>
      <c r="E498" s="5" t="s">
        <v>39</v>
      </c>
      <c r="F498" s="6"/>
      <c r="G498" s="7">
        <v>269</v>
      </c>
      <c r="H498" s="37">
        <v>57.992565055762</v>
      </c>
      <c r="I498" s="14">
        <v>4.0892193308550002</v>
      </c>
      <c r="J498" s="14">
        <v>16.728624535316001</v>
      </c>
      <c r="K498" s="14">
        <v>17.100371747212002</v>
      </c>
      <c r="L498" s="14">
        <v>3.345724907063</v>
      </c>
      <c r="M498" s="14">
        <v>0.37174721189600002</v>
      </c>
      <c r="N498" s="18">
        <v>0</v>
      </c>
      <c r="O498" s="14">
        <v>0.37174721189600002</v>
      </c>
      <c r="P498" s="14">
        <v>31.226765799256999</v>
      </c>
      <c r="Q498" s="29">
        <v>0.74349442379200004</v>
      </c>
    </row>
    <row r="499" spans="2:17" x14ac:dyDescent="0.2">
      <c r="D499" s="104"/>
      <c r="E499" s="5" t="s">
        <v>40</v>
      </c>
      <c r="F499" s="6"/>
      <c r="G499" s="7">
        <v>348</v>
      </c>
      <c r="H499" s="37">
        <v>66.666666666666998</v>
      </c>
      <c r="I499" s="14">
        <v>4.885057471264</v>
      </c>
      <c r="J499" s="14">
        <v>18.390804597700999</v>
      </c>
      <c r="K499" s="14">
        <v>16.666666666666998</v>
      </c>
      <c r="L499" s="14">
        <v>4.3103448275860003</v>
      </c>
      <c r="M499" s="18">
        <v>0</v>
      </c>
      <c r="N499" s="18">
        <v>0</v>
      </c>
      <c r="O499" s="14">
        <v>0.28735632183900001</v>
      </c>
      <c r="P499" s="14">
        <v>27.011494252874002</v>
      </c>
      <c r="Q499" s="29">
        <v>0.28735632183900001</v>
      </c>
    </row>
    <row r="500" spans="2:17" x14ac:dyDescent="0.2">
      <c r="D500" s="104"/>
      <c r="E500" s="5" t="s">
        <v>41</v>
      </c>
      <c r="F500" s="6"/>
      <c r="G500" s="7">
        <v>282</v>
      </c>
      <c r="H500" s="37">
        <v>56.737588652482003</v>
      </c>
      <c r="I500" s="14">
        <v>3.54609929078</v>
      </c>
      <c r="J500" s="14">
        <v>12.765957446809001</v>
      </c>
      <c r="K500" s="14">
        <v>15.248226950355001</v>
      </c>
      <c r="L500" s="14">
        <v>2.4822695035460001</v>
      </c>
      <c r="M500" s="18">
        <v>0</v>
      </c>
      <c r="N500" s="18">
        <v>0</v>
      </c>
      <c r="O500" s="14">
        <v>0.70921985815599997</v>
      </c>
      <c r="P500" s="14">
        <v>34.042553191488999</v>
      </c>
      <c r="Q500" s="29">
        <v>0.70921985815599997</v>
      </c>
    </row>
    <row r="501" spans="2:17" x14ac:dyDescent="0.2">
      <c r="D501" s="104"/>
      <c r="E501" s="5" t="s">
        <v>42</v>
      </c>
      <c r="F501" s="6"/>
      <c r="G501" s="7">
        <v>242</v>
      </c>
      <c r="H501" s="37">
        <v>64.876033057851004</v>
      </c>
      <c r="I501" s="14">
        <v>1.6528925619829999</v>
      </c>
      <c r="J501" s="14">
        <v>12.396694214876</v>
      </c>
      <c r="K501" s="14">
        <v>13.636363636364001</v>
      </c>
      <c r="L501" s="14">
        <v>1.6528925619829999</v>
      </c>
      <c r="M501" s="18">
        <v>0</v>
      </c>
      <c r="N501" s="14">
        <v>0.41322314049600001</v>
      </c>
      <c r="O501" s="14">
        <v>1.239669421488</v>
      </c>
      <c r="P501" s="14">
        <v>30.991735537189999</v>
      </c>
      <c r="Q501" s="32">
        <v>0</v>
      </c>
    </row>
    <row r="502" spans="2:17" x14ac:dyDescent="0.2">
      <c r="D502" s="104"/>
      <c r="E502" s="5" t="s">
        <v>43</v>
      </c>
      <c r="F502" s="6"/>
      <c r="G502" s="7">
        <v>263</v>
      </c>
      <c r="H502" s="37">
        <v>58.555133079847998</v>
      </c>
      <c r="I502" s="14">
        <v>5.3231939163500002</v>
      </c>
      <c r="J502" s="14">
        <v>15.589353612167001</v>
      </c>
      <c r="K502" s="14">
        <v>15.969581749049</v>
      </c>
      <c r="L502" s="14">
        <v>4.182509505703</v>
      </c>
      <c r="M502" s="14">
        <v>0.76045627376400005</v>
      </c>
      <c r="N502" s="18">
        <v>0</v>
      </c>
      <c r="O502" s="14">
        <v>1.1406844106459999</v>
      </c>
      <c r="P502" s="14">
        <v>32.699619771862999</v>
      </c>
      <c r="Q502" s="32">
        <v>0</v>
      </c>
    </row>
    <row r="503" spans="2:17" x14ac:dyDescent="0.2">
      <c r="D503" s="104"/>
      <c r="E503" s="5" t="s">
        <v>44</v>
      </c>
      <c r="F503" s="6"/>
      <c r="G503" s="7">
        <v>364</v>
      </c>
      <c r="H503" s="37">
        <v>56.593406593407003</v>
      </c>
      <c r="I503" s="14">
        <v>1.098901098901</v>
      </c>
      <c r="J503" s="14">
        <v>11.263736263736</v>
      </c>
      <c r="K503" s="14">
        <v>9.065934065934</v>
      </c>
      <c r="L503" s="14">
        <v>3.0219780219780001</v>
      </c>
      <c r="M503" s="18">
        <v>0</v>
      </c>
      <c r="N503" s="14">
        <v>0.27472527472500002</v>
      </c>
      <c r="O503" s="14">
        <v>0.27472527472500002</v>
      </c>
      <c r="P503" s="14">
        <v>34.340659340659002</v>
      </c>
      <c r="Q503" s="29">
        <v>1.648351648352</v>
      </c>
    </row>
    <row r="504" spans="2:17" x14ac:dyDescent="0.2">
      <c r="D504" s="104"/>
      <c r="E504" s="5" t="s">
        <v>45</v>
      </c>
      <c r="F504" s="6"/>
      <c r="G504" s="7">
        <v>324</v>
      </c>
      <c r="H504" s="37">
        <v>60.802469135801999</v>
      </c>
      <c r="I504" s="14">
        <v>2.1604938271599998</v>
      </c>
      <c r="J504" s="14">
        <v>10.185185185185</v>
      </c>
      <c r="K504" s="14">
        <v>10.493827160494</v>
      </c>
      <c r="L504" s="14">
        <v>3.7037037037039999</v>
      </c>
      <c r="M504" s="14">
        <v>0.30864197530900001</v>
      </c>
      <c r="N504" s="14">
        <v>0.30864197530900001</v>
      </c>
      <c r="O504" s="18">
        <v>0</v>
      </c>
      <c r="P504" s="14">
        <v>34.259259259258997</v>
      </c>
      <c r="Q504" s="29">
        <v>0.92592592592599998</v>
      </c>
    </row>
    <row r="505" spans="2:17" x14ac:dyDescent="0.2">
      <c r="D505" s="104"/>
      <c r="E505" s="5" t="s">
        <v>46</v>
      </c>
      <c r="F505" s="6"/>
      <c r="G505" s="7">
        <v>192</v>
      </c>
      <c r="H505" s="37">
        <v>51.041666666666998</v>
      </c>
      <c r="I505" s="14">
        <v>1.041666666667</v>
      </c>
      <c r="J505" s="14">
        <v>2.083333333333</v>
      </c>
      <c r="K505" s="14">
        <v>3.645833333333</v>
      </c>
      <c r="L505" s="14">
        <v>1.041666666667</v>
      </c>
      <c r="M505" s="18">
        <v>0</v>
      </c>
      <c r="N505" s="18">
        <v>0</v>
      </c>
      <c r="O505" s="14">
        <v>1.041666666667</v>
      </c>
      <c r="P505" s="14">
        <v>46.354166666666998</v>
      </c>
      <c r="Q505" s="29">
        <v>0.52083333333299997</v>
      </c>
    </row>
    <row r="506" spans="2:17" x14ac:dyDescent="0.2">
      <c r="D506" s="104"/>
      <c r="E506" s="5" t="s">
        <v>47</v>
      </c>
      <c r="F506" s="6"/>
      <c r="G506" s="7">
        <v>288</v>
      </c>
      <c r="H506" s="37">
        <v>46.527777777777999</v>
      </c>
      <c r="I506" s="18">
        <v>0</v>
      </c>
      <c r="J506" s="14">
        <v>5.5555555555560003</v>
      </c>
      <c r="K506" s="14">
        <v>3.8194444444440001</v>
      </c>
      <c r="L506" s="14">
        <v>1.041666666667</v>
      </c>
      <c r="M506" s="18">
        <v>0</v>
      </c>
      <c r="N506" s="14">
        <v>0.347222222222</v>
      </c>
      <c r="O506" s="14">
        <v>1.041666666667</v>
      </c>
      <c r="P506" s="14">
        <v>49.652777777777999</v>
      </c>
      <c r="Q506" s="32">
        <v>0</v>
      </c>
    </row>
    <row r="507" spans="2:17" x14ac:dyDescent="0.2">
      <c r="D507" s="104"/>
      <c r="E507" s="5" t="s">
        <v>48</v>
      </c>
      <c r="F507" s="6"/>
      <c r="G507" s="7">
        <v>114</v>
      </c>
      <c r="H507" s="37">
        <v>38.596491228070001</v>
      </c>
      <c r="I507" s="14">
        <v>1.7543859649119999</v>
      </c>
      <c r="J507" s="14">
        <v>6.1403508771929998</v>
      </c>
      <c r="K507" s="14">
        <v>5.2631578947369997</v>
      </c>
      <c r="L507" s="14">
        <v>2.6315789473679998</v>
      </c>
      <c r="M507" s="18">
        <v>0</v>
      </c>
      <c r="N507" s="18">
        <v>0</v>
      </c>
      <c r="O507" s="18">
        <v>0</v>
      </c>
      <c r="P507" s="14">
        <v>59.649122807018003</v>
      </c>
      <c r="Q507" s="32">
        <v>0</v>
      </c>
    </row>
    <row r="508" spans="2:17" x14ac:dyDescent="0.2">
      <c r="D508" s="105"/>
      <c r="E508" s="55" t="s">
        <v>49</v>
      </c>
      <c r="F508" s="58"/>
      <c r="G508" s="53">
        <v>30</v>
      </c>
      <c r="H508" s="74">
        <v>53.333333333333002</v>
      </c>
      <c r="I508" s="35">
        <v>0</v>
      </c>
      <c r="J508" s="38">
        <v>3.333333333333</v>
      </c>
      <c r="K508" s="38">
        <v>3.333333333333</v>
      </c>
      <c r="L508" s="35">
        <v>0</v>
      </c>
      <c r="M508" s="35">
        <v>0</v>
      </c>
      <c r="N508" s="35">
        <v>0</v>
      </c>
      <c r="O508" s="35">
        <v>0</v>
      </c>
      <c r="P508" s="38">
        <v>46.666666666666998</v>
      </c>
      <c r="Q508" s="71">
        <v>0</v>
      </c>
    </row>
    <row r="510" spans="2:17" x14ac:dyDescent="0.2">
      <c r="B510" s="47" t="str">
        <f xml:space="preserve"> HYPERLINK("#'目次'!B18", "[12]")</f>
        <v>[12]</v>
      </c>
      <c r="C510" s="31" t="s">
        <v>141</v>
      </c>
    </row>
    <row r="513" spans="3:10" x14ac:dyDescent="0.2">
      <c r="C513" s="31" t="s">
        <v>13</v>
      </c>
    </row>
    <row r="514" spans="3:10" ht="24" x14ac:dyDescent="0.2">
      <c r="D514" s="99"/>
      <c r="E514" s="100"/>
      <c r="F514" s="100"/>
      <c r="G514" s="41" t="s">
        <v>14</v>
      </c>
      <c r="H514" s="42" t="s">
        <v>142</v>
      </c>
      <c r="I514" s="16" t="s">
        <v>143</v>
      </c>
      <c r="J514" s="46" t="s">
        <v>24</v>
      </c>
    </row>
    <row r="515" spans="3:10" x14ac:dyDescent="0.2">
      <c r="D515" s="101"/>
      <c r="E515" s="102"/>
      <c r="F515" s="102"/>
      <c r="G515" s="44"/>
      <c r="H515" s="48"/>
      <c r="I515" s="17"/>
      <c r="J515" s="43"/>
    </row>
    <row r="516" spans="3:10" x14ac:dyDescent="0.2">
      <c r="D516" s="52"/>
      <c r="E516" s="59" t="s">
        <v>14</v>
      </c>
      <c r="F516" s="54"/>
      <c r="G516" s="45">
        <v>7000</v>
      </c>
      <c r="H516" s="25">
        <v>30.914285714285999</v>
      </c>
      <c r="I516" s="25">
        <v>68.928571428571004</v>
      </c>
      <c r="J516" s="63">
        <v>0.157142857143</v>
      </c>
    </row>
    <row r="517" spans="3:10" x14ac:dyDescent="0.2">
      <c r="D517" s="103" t="s">
        <v>25</v>
      </c>
      <c r="E517" s="24" t="s">
        <v>26</v>
      </c>
      <c r="F517" s="22"/>
      <c r="G517" s="23">
        <v>1780</v>
      </c>
      <c r="H517" s="49">
        <v>23.539325842697</v>
      </c>
      <c r="I517" s="19">
        <v>76.235955056180003</v>
      </c>
      <c r="J517" s="51">
        <v>0.22471910112400001</v>
      </c>
    </row>
    <row r="518" spans="3:10" x14ac:dyDescent="0.2">
      <c r="D518" s="104"/>
      <c r="E518" s="5" t="s">
        <v>27</v>
      </c>
      <c r="F518" s="6"/>
      <c r="G518" s="7">
        <v>1328</v>
      </c>
      <c r="H518" s="37">
        <v>23.418674698795002</v>
      </c>
      <c r="I518" s="14">
        <v>76.430722891566006</v>
      </c>
      <c r="J518" s="29">
        <v>0.15060240963900001</v>
      </c>
    </row>
    <row r="519" spans="3:10" x14ac:dyDescent="0.2">
      <c r="D519" s="104"/>
      <c r="E519" s="5" t="s">
        <v>28</v>
      </c>
      <c r="F519" s="6"/>
      <c r="G519" s="7">
        <v>1075</v>
      </c>
      <c r="H519" s="37">
        <v>29.116279069767</v>
      </c>
      <c r="I519" s="14">
        <v>70.604651162791001</v>
      </c>
      <c r="J519" s="29">
        <v>0.27906976744200002</v>
      </c>
    </row>
    <row r="520" spans="3:10" x14ac:dyDescent="0.2">
      <c r="D520" s="104"/>
      <c r="E520" s="5" t="s">
        <v>29</v>
      </c>
      <c r="F520" s="6"/>
      <c r="G520" s="7">
        <v>733</v>
      </c>
      <c r="H520" s="37">
        <v>36.562073669850001</v>
      </c>
      <c r="I520" s="14">
        <v>63.437926330149999</v>
      </c>
      <c r="J520" s="32">
        <v>0</v>
      </c>
    </row>
    <row r="521" spans="3:10" x14ac:dyDescent="0.2">
      <c r="D521" s="104"/>
      <c r="E521" s="5" t="s">
        <v>30</v>
      </c>
      <c r="F521" s="6"/>
      <c r="G521" s="7">
        <v>619</v>
      </c>
      <c r="H521" s="37">
        <v>42.972536348950001</v>
      </c>
      <c r="I521" s="14">
        <v>56.704361873990003</v>
      </c>
      <c r="J521" s="29">
        <v>0.32310177705999998</v>
      </c>
    </row>
    <row r="522" spans="3:10" x14ac:dyDescent="0.2">
      <c r="D522" s="104"/>
      <c r="E522" s="5" t="s">
        <v>31</v>
      </c>
      <c r="F522" s="6"/>
      <c r="G522" s="7">
        <v>559</v>
      </c>
      <c r="H522" s="37">
        <v>47.406082289803003</v>
      </c>
      <c r="I522" s="14">
        <v>52.593917710196997</v>
      </c>
      <c r="J522" s="32">
        <v>0</v>
      </c>
    </row>
    <row r="523" spans="3:10" x14ac:dyDescent="0.2">
      <c r="D523" s="104"/>
      <c r="E523" s="5" t="s">
        <v>32</v>
      </c>
      <c r="F523" s="6"/>
      <c r="G523" s="7">
        <v>284</v>
      </c>
      <c r="H523" s="37">
        <v>53.521126760563</v>
      </c>
      <c r="I523" s="14">
        <v>46.478873239437</v>
      </c>
      <c r="J523" s="32">
        <v>0</v>
      </c>
    </row>
    <row r="524" spans="3:10" x14ac:dyDescent="0.2">
      <c r="D524" s="104"/>
      <c r="E524" s="5" t="s">
        <v>33</v>
      </c>
      <c r="F524" s="6"/>
      <c r="G524" s="7">
        <v>104</v>
      </c>
      <c r="H524" s="37">
        <v>60.576923076923002</v>
      </c>
      <c r="I524" s="14">
        <v>39.423076923076998</v>
      </c>
      <c r="J524" s="32">
        <v>0</v>
      </c>
    </row>
    <row r="525" spans="3:10" x14ac:dyDescent="0.2">
      <c r="D525" s="103" t="s">
        <v>34</v>
      </c>
      <c r="E525" s="24" t="s">
        <v>35</v>
      </c>
      <c r="F525" s="22"/>
      <c r="G525" s="23">
        <v>206</v>
      </c>
      <c r="H525" s="49">
        <v>33.980582524272002</v>
      </c>
      <c r="I525" s="19">
        <v>66.019417475728005</v>
      </c>
      <c r="J525" s="62">
        <v>0</v>
      </c>
    </row>
    <row r="526" spans="3:10" x14ac:dyDescent="0.2">
      <c r="D526" s="104"/>
      <c r="E526" s="5" t="s">
        <v>36</v>
      </c>
      <c r="F526" s="6"/>
      <c r="G526" s="7">
        <v>218</v>
      </c>
      <c r="H526" s="37">
        <v>41.284403669725002</v>
      </c>
      <c r="I526" s="14">
        <v>58.715596330274998</v>
      </c>
      <c r="J526" s="32">
        <v>0</v>
      </c>
    </row>
    <row r="527" spans="3:10" x14ac:dyDescent="0.2">
      <c r="D527" s="104"/>
      <c r="E527" s="5" t="s">
        <v>37</v>
      </c>
      <c r="F527" s="6"/>
      <c r="G527" s="7">
        <v>218</v>
      </c>
      <c r="H527" s="37">
        <v>39.908256880734001</v>
      </c>
      <c r="I527" s="14">
        <v>60.091743119265999</v>
      </c>
      <c r="J527" s="32">
        <v>0</v>
      </c>
    </row>
    <row r="528" spans="3:10" x14ac:dyDescent="0.2">
      <c r="D528" s="104"/>
      <c r="E528" s="5" t="s">
        <v>38</v>
      </c>
      <c r="F528" s="6"/>
      <c r="G528" s="7">
        <v>313</v>
      </c>
      <c r="H528" s="37">
        <v>44.408945686900999</v>
      </c>
      <c r="I528" s="14">
        <v>55.591054313099001</v>
      </c>
      <c r="J528" s="32">
        <v>0</v>
      </c>
    </row>
    <row r="529" spans="4:10" x14ac:dyDescent="0.2">
      <c r="D529" s="104"/>
      <c r="E529" s="5" t="s">
        <v>39</v>
      </c>
      <c r="F529" s="6"/>
      <c r="G529" s="7">
        <v>306</v>
      </c>
      <c r="H529" s="37">
        <v>43.464052287582</v>
      </c>
      <c r="I529" s="14">
        <v>56.209150326797001</v>
      </c>
      <c r="J529" s="29">
        <v>0.32679738562100002</v>
      </c>
    </row>
    <row r="530" spans="4:10" x14ac:dyDescent="0.2">
      <c r="D530" s="104"/>
      <c r="E530" s="5" t="s">
        <v>40</v>
      </c>
      <c r="F530" s="6"/>
      <c r="G530" s="7">
        <v>323</v>
      </c>
      <c r="H530" s="37">
        <v>40.557275541796002</v>
      </c>
      <c r="I530" s="14">
        <v>59.442724458203998</v>
      </c>
      <c r="J530" s="32">
        <v>0</v>
      </c>
    </row>
    <row r="531" spans="4:10" x14ac:dyDescent="0.2">
      <c r="D531" s="104"/>
      <c r="E531" s="5" t="s">
        <v>41</v>
      </c>
      <c r="F531" s="6"/>
      <c r="G531" s="7">
        <v>260</v>
      </c>
      <c r="H531" s="37">
        <v>36.153846153845997</v>
      </c>
      <c r="I531" s="14">
        <v>63.846153846154003</v>
      </c>
      <c r="J531" s="32">
        <v>0</v>
      </c>
    </row>
    <row r="532" spans="4:10" x14ac:dyDescent="0.2">
      <c r="D532" s="104"/>
      <c r="E532" s="5" t="s">
        <v>42</v>
      </c>
      <c r="F532" s="6"/>
      <c r="G532" s="7">
        <v>258</v>
      </c>
      <c r="H532" s="37">
        <v>40.310077519380002</v>
      </c>
      <c r="I532" s="14">
        <v>59.689922480619998</v>
      </c>
      <c r="J532" s="32">
        <v>0</v>
      </c>
    </row>
    <row r="533" spans="4:10" x14ac:dyDescent="0.2">
      <c r="D533" s="104"/>
      <c r="E533" s="5" t="s">
        <v>43</v>
      </c>
      <c r="F533" s="6"/>
      <c r="G533" s="7">
        <v>258</v>
      </c>
      <c r="H533" s="37">
        <v>37.209302325581</v>
      </c>
      <c r="I533" s="14">
        <v>62.790697674419</v>
      </c>
      <c r="J533" s="32">
        <v>0</v>
      </c>
    </row>
    <row r="534" spans="4:10" x14ac:dyDescent="0.2">
      <c r="D534" s="104"/>
      <c r="E534" s="5" t="s">
        <v>44</v>
      </c>
      <c r="F534" s="6"/>
      <c r="G534" s="7">
        <v>336</v>
      </c>
      <c r="H534" s="37">
        <v>30.952380952380999</v>
      </c>
      <c r="I534" s="14">
        <v>69.047619047618994</v>
      </c>
      <c r="J534" s="32">
        <v>0</v>
      </c>
    </row>
    <row r="535" spans="4:10" x14ac:dyDescent="0.2">
      <c r="D535" s="104"/>
      <c r="E535" s="5" t="s">
        <v>45</v>
      </c>
      <c r="F535" s="6"/>
      <c r="G535" s="7">
        <v>259</v>
      </c>
      <c r="H535" s="37">
        <v>28.571428571428999</v>
      </c>
      <c r="I535" s="14">
        <v>71.042471042471007</v>
      </c>
      <c r="J535" s="29">
        <v>0.38610038610000003</v>
      </c>
    </row>
    <row r="536" spans="4:10" x14ac:dyDescent="0.2">
      <c r="D536" s="104"/>
      <c r="E536" s="5" t="s">
        <v>46</v>
      </c>
      <c r="F536" s="6"/>
      <c r="G536" s="7">
        <v>171</v>
      </c>
      <c r="H536" s="37">
        <v>24.561403508771999</v>
      </c>
      <c r="I536" s="14">
        <v>75.438596491227997</v>
      </c>
      <c r="J536" s="32">
        <v>0</v>
      </c>
    </row>
    <row r="537" spans="4:10" x14ac:dyDescent="0.2">
      <c r="D537" s="104"/>
      <c r="E537" s="5" t="s">
        <v>47</v>
      </c>
      <c r="F537" s="6"/>
      <c r="G537" s="7">
        <v>158</v>
      </c>
      <c r="H537" s="37">
        <v>22.151898734176999</v>
      </c>
      <c r="I537" s="14">
        <v>77.215189873417998</v>
      </c>
      <c r="J537" s="29">
        <v>0.63291139240500005</v>
      </c>
    </row>
    <row r="538" spans="4:10" x14ac:dyDescent="0.2">
      <c r="D538" s="104"/>
      <c r="E538" s="5" t="s">
        <v>48</v>
      </c>
      <c r="F538" s="6"/>
      <c r="G538" s="7">
        <v>62</v>
      </c>
      <c r="H538" s="37">
        <v>20.967741935484</v>
      </c>
      <c r="I538" s="14">
        <v>79.032258064516</v>
      </c>
      <c r="J538" s="32">
        <v>0</v>
      </c>
    </row>
    <row r="539" spans="4:10" x14ac:dyDescent="0.2">
      <c r="D539" s="104"/>
      <c r="E539" s="5" t="s">
        <v>49</v>
      </c>
      <c r="F539" s="6"/>
      <c r="G539" s="7">
        <v>13</v>
      </c>
      <c r="H539" s="60">
        <v>0</v>
      </c>
      <c r="I539" s="14">
        <v>100</v>
      </c>
      <c r="J539" s="32">
        <v>0</v>
      </c>
    </row>
    <row r="540" spans="4:10" x14ac:dyDescent="0.2">
      <c r="D540" s="103" t="s">
        <v>50</v>
      </c>
      <c r="E540" s="24" t="s">
        <v>35</v>
      </c>
      <c r="F540" s="22"/>
      <c r="G540" s="23">
        <v>174</v>
      </c>
      <c r="H540" s="49">
        <v>25.287356321838999</v>
      </c>
      <c r="I540" s="19">
        <v>74.712643678161001</v>
      </c>
      <c r="J540" s="62">
        <v>0</v>
      </c>
    </row>
    <row r="541" spans="4:10" x14ac:dyDescent="0.2">
      <c r="D541" s="104"/>
      <c r="E541" s="5" t="s">
        <v>36</v>
      </c>
      <c r="F541" s="6"/>
      <c r="G541" s="7">
        <v>233</v>
      </c>
      <c r="H541" s="37">
        <v>35.193133047209997</v>
      </c>
      <c r="I541" s="14">
        <v>64.377682403432999</v>
      </c>
      <c r="J541" s="29">
        <v>0.42918454935599998</v>
      </c>
    </row>
    <row r="542" spans="4:10" x14ac:dyDescent="0.2">
      <c r="D542" s="104"/>
      <c r="E542" s="5" t="s">
        <v>37</v>
      </c>
      <c r="F542" s="6"/>
      <c r="G542" s="7">
        <v>199</v>
      </c>
      <c r="H542" s="37">
        <v>34.673366834170999</v>
      </c>
      <c r="I542" s="14">
        <v>65.326633165828994</v>
      </c>
      <c r="J542" s="32">
        <v>0</v>
      </c>
    </row>
    <row r="543" spans="4:10" x14ac:dyDescent="0.2">
      <c r="D543" s="104"/>
      <c r="E543" s="5" t="s">
        <v>38</v>
      </c>
      <c r="F543" s="6"/>
      <c r="G543" s="7">
        <v>319</v>
      </c>
      <c r="H543" s="37">
        <v>35.736677115987</v>
      </c>
      <c r="I543" s="14">
        <v>64.263322884012993</v>
      </c>
      <c r="J543" s="32">
        <v>0</v>
      </c>
    </row>
    <row r="544" spans="4:10" x14ac:dyDescent="0.2">
      <c r="D544" s="104"/>
      <c r="E544" s="5" t="s">
        <v>39</v>
      </c>
      <c r="F544" s="6"/>
      <c r="G544" s="7">
        <v>269</v>
      </c>
      <c r="H544" s="37">
        <v>35.315985130111997</v>
      </c>
      <c r="I544" s="14">
        <v>64.684014869888003</v>
      </c>
      <c r="J544" s="32">
        <v>0</v>
      </c>
    </row>
    <row r="545" spans="2:14" x14ac:dyDescent="0.2">
      <c r="D545" s="104"/>
      <c r="E545" s="5" t="s">
        <v>40</v>
      </c>
      <c r="F545" s="6"/>
      <c r="G545" s="7">
        <v>348</v>
      </c>
      <c r="H545" s="37">
        <v>34.195402298851</v>
      </c>
      <c r="I545" s="14">
        <v>65.229885057470995</v>
      </c>
      <c r="J545" s="29">
        <v>0.57471264367800001</v>
      </c>
    </row>
    <row r="546" spans="2:14" x14ac:dyDescent="0.2">
      <c r="D546" s="104"/>
      <c r="E546" s="5" t="s">
        <v>41</v>
      </c>
      <c r="F546" s="6"/>
      <c r="G546" s="7">
        <v>282</v>
      </c>
      <c r="H546" s="37">
        <v>27.659574468085001</v>
      </c>
      <c r="I546" s="14">
        <v>72.340425531915002</v>
      </c>
      <c r="J546" s="32">
        <v>0</v>
      </c>
    </row>
    <row r="547" spans="2:14" x14ac:dyDescent="0.2">
      <c r="D547" s="104"/>
      <c r="E547" s="5" t="s">
        <v>42</v>
      </c>
      <c r="F547" s="6"/>
      <c r="G547" s="7">
        <v>242</v>
      </c>
      <c r="H547" s="37">
        <v>27.685950413223001</v>
      </c>
      <c r="I547" s="14">
        <v>71.900826446281002</v>
      </c>
      <c r="J547" s="29">
        <v>0.41322314049600001</v>
      </c>
    </row>
    <row r="548" spans="2:14" x14ac:dyDescent="0.2">
      <c r="D548" s="104"/>
      <c r="E548" s="5" t="s">
        <v>43</v>
      </c>
      <c r="F548" s="6"/>
      <c r="G548" s="7">
        <v>263</v>
      </c>
      <c r="H548" s="37">
        <v>31.178707224335</v>
      </c>
      <c r="I548" s="14">
        <v>68.821292775665</v>
      </c>
      <c r="J548" s="32">
        <v>0</v>
      </c>
    </row>
    <row r="549" spans="2:14" x14ac:dyDescent="0.2">
      <c r="D549" s="104"/>
      <c r="E549" s="5" t="s">
        <v>44</v>
      </c>
      <c r="F549" s="6"/>
      <c r="G549" s="7">
        <v>364</v>
      </c>
      <c r="H549" s="37">
        <v>21.978021978021999</v>
      </c>
      <c r="I549" s="14">
        <v>78.021978021978001</v>
      </c>
      <c r="J549" s="32">
        <v>0</v>
      </c>
    </row>
    <row r="550" spans="2:14" x14ac:dyDescent="0.2">
      <c r="D550" s="104"/>
      <c r="E550" s="5" t="s">
        <v>45</v>
      </c>
      <c r="F550" s="6"/>
      <c r="G550" s="7">
        <v>324</v>
      </c>
      <c r="H550" s="37">
        <v>17.283950617283999</v>
      </c>
      <c r="I550" s="14">
        <v>82.716049382715994</v>
      </c>
      <c r="J550" s="32">
        <v>0</v>
      </c>
    </row>
    <row r="551" spans="2:14" x14ac:dyDescent="0.2">
      <c r="D551" s="104"/>
      <c r="E551" s="5" t="s">
        <v>46</v>
      </c>
      <c r="F551" s="6"/>
      <c r="G551" s="7">
        <v>192</v>
      </c>
      <c r="H551" s="37">
        <v>10.9375</v>
      </c>
      <c r="I551" s="14">
        <v>88.541666666666998</v>
      </c>
      <c r="J551" s="29">
        <v>0.52083333333299997</v>
      </c>
    </row>
    <row r="552" spans="2:14" x14ac:dyDescent="0.2">
      <c r="D552" s="104"/>
      <c r="E552" s="5" t="s">
        <v>47</v>
      </c>
      <c r="F552" s="6"/>
      <c r="G552" s="7">
        <v>288</v>
      </c>
      <c r="H552" s="37">
        <v>12.152777777778001</v>
      </c>
      <c r="I552" s="14">
        <v>87.5</v>
      </c>
      <c r="J552" s="29">
        <v>0.347222222222</v>
      </c>
    </row>
    <row r="553" spans="2:14" x14ac:dyDescent="0.2">
      <c r="D553" s="104"/>
      <c r="E553" s="5" t="s">
        <v>48</v>
      </c>
      <c r="F553" s="6"/>
      <c r="G553" s="7">
        <v>114</v>
      </c>
      <c r="H553" s="37">
        <v>7.8947368421049999</v>
      </c>
      <c r="I553" s="14">
        <v>91.228070175439001</v>
      </c>
      <c r="J553" s="29">
        <v>0.87719298245599997</v>
      </c>
    </row>
    <row r="554" spans="2:14" x14ac:dyDescent="0.2">
      <c r="D554" s="105"/>
      <c r="E554" s="55" t="s">
        <v>49</v>
      </c>
      <c r="F554" s="58"/>
      <c r="G554" s="53">
        <v>30</v>
      </c>
      <c r="H554" s="74">
        <v>3.333333333333</v>
      </c>
      <c r="I554" s="38">
        <v>93.333333333333002</v>
      </c>
      <c r="J554" s="80">
        <v>3.333333333333</v>
      </c>
    </row>
    <row r="556" spans="2:14" x14ac:dyDescent="0.2">
      <c r="B556" s="47" t="str">
        <f xml:space="preserve"> HYPERLINK("#'目次'!B19", "[13]")</f>
        <v>[13]</v>
      </c>
      <c r="C556" s="31" t="s">
        <v>146</v>
      </c>
    </row>
    <row r="557" spans="2:14" x14ac:dyDescent="0.2">
      <c r="C557" s="89" t="s">
        <v>147</v>
      </c>
    </row>
    <row r="559" spans="2:14" x14ac:dyDescent="0.2">
      <c r="C559" s="31" t="s">
        <v>13</v>
      </c>
    </row>
    <row r="560" spans="2:14" ht="48" x14ac:dyDescent="0.2">
      <c r="D560" s="99"/>
      <c r="E560" s="100"/>
      <c r="F560" s="100"/>
      <c r="G560" s="41" t="s">
        <v>14</v>
      </c>
      <c r="H560" s="42" t="s">
        <v>148</v>
      </c>
      <c r="I560" s="16" t="s">
        <v>149</v>
      </c>
      <c r="J560" s="16" t="s">
        <v>150</v>
      </c>
      <c r="K560" s="16" t="s">
        <v>151</v>
      </c>
      <c r="L560" s="16" t="s">
        <v>22</v>
      </c>
      <c r="M560" s="16" t="s">
        <v>152</v>
      </c>
      <c r="N560" s="46" t="s">
        <v>24</v>
      </c>
    </row>
    <row r="561" spans="4:14" x14ac:dyDescent="0.2">
      <c r="D561" s="101"/>
      <c r="E561" s="102"/>
      <c r="F561" s="102"/>
      <c r="G561" s="44"/>
      <c r="H561" s="48"/>
      <c r="I561" s="17"/>
      <c r="J561" s="17"/>
      <c r="K561" s="17"/>
      <c r="L561" s="17"/>
      <c r="M561" s="17"/>
      <c r="N561" s="43"/>
    </row>
    <row r="562" spans="4:14" x14ac:dyDescent="0.2">
      <c r="D562" s="52"/>
      <c r="E562" s="59" t="s">
        <v>14</v>
      </c>
      <c r="F562" s="54"/>
      <c r="G562" s="45">
        <v>2164</v>
      </c>
      <c r="H562" s="25">
        <v>59.242144177448999</v>
      </c>
      <c r="I562" s="25">
        <v>32.532347504621001</v>
      </c>
      <c r="J562" s="25">
        <v>63.724584103512001</v>
      </c>
      <c r="K562" s="25">
        <v>14.232902033272</v>
      </c>
      <c r="L562" s="25">
        <v>0.83179297597000001</v>
      </c>
      <c r="M562" s="25">
        <v>4.3900184842880003</v>
      </c>
      <c r="N562" s="63">
        <v>9.2421441773999996E-2</v>
      </c>
    </row>
    <row r="563" spans="4:14" x14ac:dyDescent="0.2">
      <c r="D563" s="103" t="s">
        <v>25</v>
      </c>
      <c r="E563" s="24" t="s">
        <v>26</v>
      </c>
      <c r="F563" s="22"/>
      <c r="G563" s="23">
        <v>419</v>
      </c>
      <c r="H563" s="49">
        <v>57.040572792363001</v>
      </c>
      <c r="I563" s="19">
        <v>33.412887828161999</v>
      </c>
      <c r="J563" s="19">
        <v>64.677804295943005</v>
      </c>
      <c r="K563" s="19">
        <v>11.694510739857</v>
      </c>
      <c r="L563" s="19">
        <v>0.71599045346099999</v>
      </c>
      <c r="M563" s="19">
        <v>5.0119331742239996</v>
      </c>
      <c r="N563" s="62">
        <v>0</v>
      </c>
    </row>
    <row r="564" spans="4:14" x14ac:dyDescent="0.2">
      <c r="D564" s="104"/>
      <c r="E564" s="5" t="s">
        <v>27</v>
      </c>
      <c r="F564" s="6"/>
      <c r="G564" s="7">
        <v>311</v>
      </c>
      <c r="H564" s="37">
        <v>51.446945337621003</v>
      </c>
      <c r="I564" s="14">
        <v>27.652733118971</v>
      </c>
      <c r="J564" s="14">
        <v>62.057877813505002</v>
      </c>
      <c r="K564" s="14">
        <v>6.7524115755630003</v>
      </c>
      <c r="L564" s="14">
        <v>0.96463022507999996</v>
      </c>
      <c r="M564" s="14">
        <v>6.7524115755630003</v>
      </c>
      <c r="N564" s="29">
        <v>0.64308681672000001</v>
      </c>
    </row>
    <row r="565" spans="4:14" x14ac:dyDescent="0.2">
      <c r="D565" s="104"/>
      <c r="E565" s="5" t="s">
        <v>28</v>
      </c>
      <c r="F565" s="6"/>
      <c r="G565" s="7">
        <v>313</v>
      </c>
      <c r="H565" s="37">
        <v>60.063897763577998</v>
      </c>
      <c r="I565" s="14">
        <v>32.587859424919998</v>
      </c>
      <c r="J565" s="14">
        <v>61.022364217251997</v>
      </c>
      <c r="K565" s="14">
        <v>14.696485623002999</v>
      </c>
      <c r="L565" s="14">
        <v>1.277955271565</v>
      </c>
      <c r="M565" s="14">
        <v>3.8338658146959999</v>
      </c>
      <c r="N565" s="32">
        <v>0</v>
      </c>
    </row>
    <row r="566" spans="4:14" x14ac:dyDescent="0.2">
      <c r="D566" s="104"/>
      <c r="E566" s="5" t="s">
        <v>29</v>
      </c>
      <c r="F566" s="6"/>
      <c r="G566" s="7">
        <v>268</v>
      </c>
      <c r="H566" s="37">
        <v>60.820895522388</v>
      </c>
      <c r="I566" s="14">
        <v>40.671641791044998</v>
      </c>
      <c r="J566" s="14">
        <v>64.925373134327998</v>
      </c>
      <c r="K566" s="14">
        <v>15.298507462687001</v>
      </c>
      <c r="L566" s="14">
        <v>1.119402985075</v>
      </c>
      <c r="M566" s="14">
        <v>5.2238805970150004</v>
      </c>
      <c r="N566" s="32">
        <v>0</v>
      </c>
    </row>
    <row r="567" spans="4:14" x14ac:dyDescent="0.2">
      <c r="D567" s="104"/>
      <c r="E567" s="5" t="s">
        <v>30</v>
      </c>
      <c r="F567" s="6"/>
      <c r="G567" s="7">
        <v>266</v>
      </c>
      <c r="H567" s="37">
        <v>64.661654135337997</v>
      </c>
      <c r="I567" s="14">
        <v>36.090225563910003</v>
      </c>
      <c r="J567" s="14">
        <v>63.157894736842003</v>
      </c>
      <c r="K567" s="14">
        <v>15.413533834586</v>
      </c>
      <c r="L567" s="14">
        <v>0.37593984962400001</v>
      </c>
      <c r="M567" s="14">
        <v>3.7593984962409999</v>
      </c>
      <c r="N567" s="32">
        <v>0</v>
      </c>
    </row>
    <row r="568" spans="4:14" x14ac:dyDescent="0.2">
      <c r="D568" s="104"/>
      <c r="E568" s="5" t="s">
        <v>31</v>
      </c>
      <c r="F568" s="6"/>
      <c r="G568" s="7">
        <v>265</v>
      </c>
      <c r="H568" s="37">
        <v>63.773584905660002</v>
      </c>
      <c r="I568" s="14">
        <v>37.358490566038</v>
      </c>
      <c r="J568" s="14">
        <v>66.037735849057</v>
      </c>
      <c r="K568" s="14">
        <v>20.377358490565999</v>
      </c>
      <c r="L568" s="18">
        <v>0</v>
      </c>
      <c r="M568" s="14">
        <v>2.2641509433959999</v>
      </c>
      <c r="N568" s="32">
        <v>0</v>
      </c>
    </row>
    <row r="569" spans="4:14" x14ac:dyDescent="0.2">
      <c r="D569" s="104"/>
      <c r="E569" s="5" t="s">
        <v>32</v>
      </c>
      <c r="F569" s="6"/>
      <c r="G569" s="7">
        <v>152</v>
      </c>
      <c r="H569" s="37">
        <v>59.868421052632002</v>
      </c>
      <c r="I569" s="14">
        <v>25</v>
      </c>
      <c r="J569" s="14">
        <v>67.763157894737006</v>
      </c>
      <c r="K569" s="14">
        <v>18.421052631578998</v>
      </c>
      <c r="L569" s="14">
        <v>1.3157894736839999</v>
      </c>
      <c r="M569" s="14">
        <v>3.947368421053</v>
      </c>
      <c r="N569" s="32">
        <v>0</v>
      </c>
    </row>
    <row r="570" spans="4:14" x14ac:dyDescent="0.2">
      <c r="D570" s="104"/>
      <c r="E570" s="5" t="s">
        <v>33</v>
      </c>
      <c r="F570" s="6"/>
      <c r="G570" s="7">
        <v>63</v>
      </c>
      <c r="H570" s="37">
        <v>53.968253968253997</v>
      </c>
      <c r="I570" s="14">
        <v>11.111111111111001</v>
      </c>
      <c r="J570" s="14">
        <v>71.428571428571004</v>
      </c>
      <c r="K570" s="14">
        <v>30.158730158729998</v>
      </c>
      <c r="L570" s="14">
        <v>1.587301587302</v>
      </c>
      <c r="M570" s="14">
        <v>4.7619047619049999</v>
      </c>
      <c r="N570" s="32">
        <v>0</v>
      </c>
    </row>
    <row r="571" spans="4:14" x14ac:dyDescent="0.2">
      <c r="D571" s="103" t="s">
        <v>34</v>
      </c>
      <c r="E571" s="24" t="s">
        <v>35</v>
      </c>
      <c r="F571" s="22"/>
      <c r="G571" s="23">
        <v>70</v>
      </c>
      <c r="H571" s="49">
        <v>52.857142857143003</v>
      </c>
      <c r="I571" s="19">
        <v>32.857142857143003</v>
      </c>
      <c r="J571" s="19">
        <v>64.285714285713993</v>
      </c>
      <c r="K571" s="19">
        <v>20</v>
      </c>
      <c r="L571" s="33">
        <v>0</v>
      </c>
      <c r="M571" s="19">
        <v>1.4285714285710001</v>
      </c>
      <c r="N571" s="62">
        <v>0</v>
      </c>
    </row>
    <row r="572" spans="4:14" x14ac:dyDescent="0.2">
      <c r="D572" s="104"/>
      <c r="E572" s="5" t="s">
        <v>36</v>
      </c>
      <c r="F572" s="6"/>
      <c r="G572" s="7">
        <v>90</v>
      </c>
      <c r="H572" s="37">
        <v>60</v>
      </c>
      <c r="I572" s="14">
        <v>45.555555555555998</v>
      </c>
      <c r="J572" s="14">
        <v>58.888888888888999</v>
      </c>
      <c r="K572" s="14">
        <v>15.555555555555999</v>
      </c>
      <c r="L572" s="14">
        <v>1.1111111111109999</v>
      </c>
      <c r="M572" s="14">
        <v>5.5555555555560003</v>
      </c>
      <c r="N572" s="32">
        <v>0</v>
      </c>
    </row>
    <row r="573" spans="4:14" x14ac:dyDescent="0.2">
      <c r="D573" s="104"/>
      <c r="E573" s="5" t="s">
        <v>37</v>
      </c>
      <c r="F573" s="6"/>
      <c r="G573" s="7">
        <v>87</v>
      </c>
      <c r="H573" s="37">
        <v>68.965517241379004</v>
      </c>
      <c r="I573" s="14">
        <v>37.931034482759003</v>
      </c>
      <c r="J573" s="14">
        <v>58.620689655172001</v>
      </c>
      <c r="K573" s="14">
        <v>22.988505747125998</v>
      </c>
      <c r="L573" s="18">
        <v>0</v>
      </c>
      <c r="M573" s="14">
        <v>3.4482758620689999</v>
      </c>
      <c r="N573" s="32">
        <v>0</v>
      </c>
    </row>
    <row r="574" spans="4:14" x14ac:dyDescent="0.2">
      <c r="D574" s="104"/>
      <c r="E574" s="5" t="s">
        <v>38</v>
      </c>
      <c r="F574" s="6"/>
      <c r="G574" s="7">
        <v>139</v>
      </c>
      <c r="H574" s="37">
        <v>64.028776978417</v>
      </c>
      <c r="I574" s="14">
        <v>34.532374100718997</v>
      </c>
      <c r="J574" s="14">
        <v>66.187050359712003</v>
      </c>
      <c r="K574" s="14">
        <v>15.827338129496001</v>
      </c>
      <c r="L574" s="14">
        <v>0.71942446043200003</v>
      </c>
      <c r="M574" s="14">
        <v>3.5971223021580001</v>
      </c>
      <c r="N574" s="32">
        <v>0</v>
      </c>
    </row>
    <row r="575" spans="4:14" x14ac:dyDescent="0.2">
      <c r="D575" s="104"/>
      <c r="E575" s="5" t="s">
        <v>39</v>
      </c>
      <c r="F575" s="6"/>
      <c r="G575" s="7">
        <v>133</v>
      </c>
      <c r="H575" s="37">
        <v>64.661654135337997</v>
      </c>
      <c r="I575" s="14">
        <v>42.857142857143003</v>
      </c>
      <c r="J575" s="14">
        <v>68.421052631579002</v>
      </c>
      <c r="K575" s="14">
        <v>19.548872180450999</v>
      </c>
      <c r="L575" s="18">
        <v>0</v>
      </c>
      <c r="M575" s="14">
        <v>3.7593984962409999</v>
      </c>
      <c r="N575" s="32">
        <v>0</v>
      </c>
    </row>
    <row r="576" spans="4:14" x14ac:dyDescent="0.2">
      <c r="D576" s="104"/>
      <c r="E576" s="5" t="s">
        <v>40</v>
      </c>
      <c r="F576" s="6"/>
      <c r="G576" s="7">
        <v>131</v>
      </c>
      <c r="H576" s="37">
        <v>64.122137404580002</v>
      </c>
      <c r="I576" s="14">
        <v>38.167938931298004</v>
      </c>
      <c r="J576" s="14">
        <v>67.175572519084</v>
      </c>
      <c r="K576" s="14">
        <v>16.793893129771</v>
      </c>
      <c r="L576" s="18">
        <v>0</v>
      </c>
      <c r="M576" s="14">
        <v>3.053435114504</v>
      </c>
      <c r="N576" s="32">
        <v>0</v>
      </c>
    </row>
    <row r="577" spans="4:14" x14ac:dyDescent="0.2">
      <c r="D577" s="104"/>
      <c r="E577" s="5" t="s">
        <v>41</v>
      </c>
      <c r="F577" s="6"/>
      <c r="G577" s="7">
        <v>94</v>
      </c>
      <c r="H577" s="37">
        <v>59.574468085105998</v>
      </c>
      <c r="I577" s="14">
        <v>37.234042553191003</v>
      </c>
      <c r="J577" s="14">
        <v>59.574468085105998</v>
      </c>
      <c r="K577" s="14">
        <v>19.148936170212998</v>
      </c>
      <c r="L577" s="14">
        <v>2.1276595744679998</v>
      </c>
      <c r="M577" s="14">
        <v>4.2553191489359996</v>
      </c>
      <c r="N577" s="32">
        <v>0</v>
      </c>
    </row>
    <row r="578" spans="4:14" x14ac:dyDescent="0.2">
      <c r="D578" s="104"/>
      <c r="E578" s="5" t="s">
        <v>42</v>
      </c>
      <c r="F578" s="6"/>
      <c r="G578" s="7">
        <v>104</v>
      </c>
      <c r="H578" s="37">
        <v>63.461538461537998</v>
      </c>
      <c r="I578" s="14">
        <v>33.653846153845997</v>
      </c>
      <c r="J578" s="14">
        <v>59.615384615384997</v>
      </c>
      <c r="K578" s="14">
        <v>15.384615384615</v>
      </c>
      <c r="L578" s="14">
        <v>1.923076923077</v>
      </c>
      <c r="M578" s="14">
        <v>6.7307692307689999</v>
      </c>
      <c r="N578" s="32">
        <v>0</v>
      </c>
    </row>
    <row r="579" spans="4:14" x14ac:dyDescent="0.2">
      <c r="D579" s="104"/>
      <c r="E579" s="5" t="s">
        <v>43</v>
      </c>
      <c r="F579" s="6"/>
      <c r="G579" s="7">
        <v>96</v>
      </c>
      <c r="H579" s="37">
        <v>63.541666666666998</v>
      </c>
      <c r="I579" s="14">
        <v>23.958333333333002</v>
      </c>
      <c r="J579" s="14">
        <v>60.416666666666998</v>
      </c>
      <c r="K579" s="14">
        <v>9.375</v>
      </c>
      <c r="L579" s="14">
        <v>2.083333333333</v>
      </c>
      <c r="M579" s="14">
        <v>5.208333333333</v>
      </c>
      <c r="N579" s="32">
        <v>0</v>
      </c>
    </row>
    <row r="580" spans="4:14" x14ac:dyDescent="0.2">
      <c r="D580" s="104"/>
      <c r="E580" s="5" t="s">
        <v>44</v>
      </c>
      <c r="F580" s="6"/>
      <c r="G580" s="7">
        <v>104</v>
      </c>
      <c r="H580" s="37">
        <v>64.423076923077005</v>
      </c>
      <c r="I580" s="14">
        <v>23.076923076922998</v>
      </c>
      <c r="J580" s="14">
        <v>57.692307692307999</v>
      </c>
      <c r="K580" s="14">
        <v>12.5</v>
      </c>
      <c r="L580" s="18">
        <v>0</v>
      </c>
      <c r="M580" s="14">
        <v>4.8076923076920002</v>
      </c>
      <c r="N580" s="32">
        <v>0</v>
      </c>
    </row>
    <row r="581" spans="4:14" x14ac:dyDescent="0.2">
      <c r="D581" s="104"/>
      <c r="E581" s="5" t="s">
        <v>45</v>
      </c>
      <c r="F581" s="6"/>
      <c r="G581" s="7">
        <v>74</v>
      </c>
      <c r="H581" s="37">
        <v>55.405405405404998</v>
      </c>
      <c r="I581" s="14">
        <v>24.324324324323999</v>
      </c>
      <c r="J581" s="14">
        <v>63.513513513513999</v>
      </c>
      <c r="K581" s="14">
        <v>18.918918918919001</v>
      </c>
      <c r="L581" s="14">
        <v>1.351351351351</v>
      </c>
      <c r="M581" s="14">
        <v>4.0540540540540002</v>
      </c>
      <c r="N581" s="32">
        <v>0</v>
      </c>
    </row>
    <row r="582" spans="4:14" x14ac:dyDescent="0.2">
      <c r="D582" s="104"/>
      <c r="E582" s="5" t="s">
        <v>46</v>
      </c>
      <c r="F582" s="6"/>
      <c r="G582" s="7">
        <v>42</v>
      </c>
      <c r="H582" s="37">
        <v>52.380952380952003</v>
      </c>
      <c r="I582" s="14">
        <v>7.1428571428570002</v>
      </c>
      <c r="J582" s="14">
        <v>61.904761904761997</v>
      </c>
      <c r="K582" s="14">
        <v>14.285714285714</v>
      </c>
      <c r="L582" s="14">
        <v>2.3809523809519999</v>
      </c>
      <c r="M582" s="14">
        <v>9.5238095238099998</v>
      </c>
      <c r="N582" s="32">
        <v>0</v>
      </c>
    </row>
    <row r="583" spans="4:14" x14ac:dyDescent="0.2">
      <c r="D583" s="104"/>
      <c r="E583" s="5" t="s">
        <v>47</v>
      </c>
      <c r="F583" s="6"/>
      <c r="G583" s="7">
        <v>35</v>
      </c>
      <c r="H583" s="37">
        <v>62.857142857143003</v>
      </c>
      <c r="I583" s="14">
        <v>25.714285714286</v>
      </c>
      <c r="J583" s="14">
        <v>48.571428571429003</v>
      </c>
      <c r="K583" s="18">
        <v>0</v>
      </c>
      <c r="L583" s="14">
        <v>5.7142857142860004</v>
      </c>
      <c r="M583" s="14">
        <v>8.5714285714289993</v>
      </c>
      <c r="N583" s="32">
        <v>0</v>
      </c>
    </row>
    <row r="584" spans="4:14" x14ac:dyDescent="0.2">
      <c r="D584" s="104"/>
      <c r="E584" s="5" t="s">
        <v>48</v>
      </c>
      <c r="F584" s="6"/>
      <c r="G584" s="7">
        <v>13</v>
      </c>
      <c r="H584" s="37">
        <v>53.846153846154003</v>
      </c>
      <c r="I584" s="14">
        <v>15.384615384615</v>
      </c>
      <c r="J584" s="14">
        <v>38.461538461537998</v>
      </c>
      <c r="K584" s="14">
        <v>7.6923076923079998</v>
      </c>
      <c r="L584" s="14">
        <v>7.6923076923079998</v>
      </c>
      <c r="M584" s="14">
        <v>15.384615384615</v>
      </c>
      <c r="N584" s="29">
        <v>7.6923076923079998</v>
      </c>
    </row>
    <row r="585" spans="4:14" x14ac:dyDescent="0.2">
      <c r="D585" s="104"/>
      <c r="E585" s="5" t="s">
        <v>49</v>
      </c>
      <c r="F585" s="6"/>
      <c r="G585" s="7">
        <v>0</v>
      </c>
      <c r="H585" s="60">
        <v>0</v>
      </c>
      <c r="I585" s="18">
        <v>0</v>
      </c>
      <c r="J585" s="18">
        <v>0</v>
      </c>
      <c r="K585" s="18">
        <v>0</v>
      </c>
      <c r="L585" s="18">
        <v>0</v>
      </c>
      <c r="M585" s="18">
        <v>0</v>
      </c>
      <c r="N585" s="32">
        <v>0</v>
      </c>
    </row>
    <row r="586" spans="4:14" x14ac:dyDescent="0.2">
      <c r="D586" s="103" t="s">
        <v>50</v>
      </c>
      <c r="E586" s="24" t="s">
        <v>35</v>
      </c>
      <c r="F586" s="22"/>
      <c r="G586" s="23">
        <v>44</v>
      </c>
      <c r="H586" s="49">
        <v>52.272727272727003</v>
      </c>
      <c r="I586" s="19">
        <v>40.909090909090999</v>
      </c>
      <c r="J586" s="19">
        <v>38.636363636364003</v>
      </c>
      <c r="K586" s="19">
        <v>18.181818181817999</v>
      </c>
      <c r="L586" s="19">
        <v>2.2727272727269998</v>
      </c>
      <c r="M586" s="19">
        <v>9.0909090909089993</v>
      </c>
      <c r="N586" s="62">
        <v>0</v>
      </c>
    </row>
    <row r="587" spans="4:14" x14ac:dyDescent="0.2">
      <c r="D587" s="104"/>
      <c r="E587" s="5" t="s">
        <v>36</v>
      </c>
      <c r="F587" s="6"/>
      <c r="G587" s="7">
        <v>82</v>
      </c>
      <c r="H587" s="37">
        <v>52.439024390244001</v>
      </c>
      <c r="I587" s="14">
        <v>47.560975609755999</v>
      </c>
      <c r="J587" s="14">
        <v>67.073170731706995</v>
      </c>
      <c r="K587" s="14">
        <v>12.195121951220001</v>
      </c>
      <c r="L587" s="18">
        <v>0</v>
      </c>
      <c r="M587" s="14">
        <v>4.8780487804880002</v>
      </c>
      <c r="N587" s="32">
        <v>0</v>
      </c>
    </row>
    <row r="588" spans="4:14" x14ac:dyDescent="0.2">
      <c r="D588" s="104"/>
      <c r="E588" s="5" t="s">
        <v>37</v>
      </c>
      <c r="F588" s="6"/>
      <c r="G588" s="7">
        <v>69</v>
      </c>
      <c r="H588" s="37">
        <v>55.072463768116002</v>
      </c>
      <c r="I588" s="14">
        <v>49.275362318840997</v>
      </c>
      <c r="J588" s="14">
        <v>65.217391304347998</v>
      </c>
      <c r="K588" s="14">
        <v>14.492753623187999</v>
      </c>
      <c r="L588" s="18">
        <v>0</v>
      </c>
      <c r="M588" s="14">
        <v>1.449275362319</v>
      </c>
      <c r="N588" s="32">
        <v>0</v>
      </c>
    </row>
    <row r="589" spans="4:14" x14ac:dyDescent="0.2">
      <c r="D589" s="104"/>
      <c r="E589" s="5" t="s">
        <v>38</v>
      </c>
      <c r="F589" s="6"/>
      <c r="G589" s="7">
        <v>114</v>
      </c>
      <c r="H589" s="37">
        <v>54.385964912280997</v>
      </c>
      <c r="I589" s="14">
        <v>38.596491228070001</v>
      </c>
      <c r="J589" s="14">
        <v>67.543859649122993</v>
      </c>
      <c r="K589" s="14">
        <v>20.175438596490999</v>
      </c>
      <c r="L589" s="18">
        <v>0</v>
      </c>
      <c r="M589" s="14">
        <v>1.7543859649119999</v>
      </c>
      <c r="N589" s="32">
        <v>0</v>
      </c>
    </row>
    <row r="590" spans="4:14" x14ac:dyDescent="0.2">
      <c r="D590" s="104"/>
      <c r="E590" s="5" t="s">
        <v>39</v>
      </c>
      <c r="F590" s="6"/>
      <c r="G590" s="7">
        <v>95</v>
      </c>
      <c r="H590" s="37">
        <v>61.052631578947</v>
      </c>
      <c r="I590" s="14">
        <v>33.684210526316001</v>
      </c>
      <c r="J590" s="14">
        <v>71.578947368420998</v>
      </c>
      <c r="K590" s="14">
        <v>10.526315789473999</v>
      </c>
      <c r="L590" s="18">
        <v>0</v>
      </c>
      <c r="M590" s="14">
        <v>2.1052631578950001</v>
      </c>
      <c r="N590" s="32">
        <v>0</v>
      </c>
    </row>
    <row r="591" spans="4:14" x14ac:dyDescent="0.2">
      <c r="D591" s="104"/>
      <c r="E591" s="5" t="s">
        <v>40</v>
      </c>
      <c r="F591" s="6"/>
      <c r="G591" s="7">
        <v>119</v>
      </c>
      <c r="H591" s="37">
        <v>61.344537815126003</v>
      </c>
      <c r="I591" s="14">
        <v>35.294117647058997</v>
      </c>
      <c r="J591" s="14">
        <v>66.386554621849001</v>
      </c>
      <c r="K591" s="14">
        <v>9.2436974789920008</v>
      </c>
      <c r="L591" s="14">
        <v>1.680672268908</v>
      </c>
      <c r="M591" s="14">
        <v>3.361344537815</v>
      </c>
      <c r="N591" s="32">
        <v>0</v>
      </c>
    </row>
    <row r="592" spans="4:14" x14ac:dyDescent="0.2">
      <c r="D592" s="104"/>
      <c r="E592" s="5" t="s">
        <v>41</v>
      </c>
      <c r="F592" s="6"/>
      <c r="G592" s="7">
        <v>78</v>
      </c>
      <c r="H592" s="37">
        <v>60.25641025641</v>
      </c>
      <c r="I592" s="14">
        <v>29.487179487178999</v>
      </c>
      <c r="J592" s="14">
        <v>67.948717948717999</v>
      </c>
      <c r="K592" s="14">
        <v>15.384615384615</v>
      </c>
      <c r="L592" s="18">
        <v>0</v>
      </c>
      <c r="M592" s="14">
        <v>3.8461538461539999</v>
      </c>
      <c r="N592" s="32">
        <v>0</v>
      </c>
    </row>
    <row r="593" spans="2:19" x14ac:dyDescent="0.2">
      <c r="D593" s="104"/>
      <c r="E593" s="5" t="s">
        <v>42</v>
      </c>
      <c r="F593" s="6"/>
      <c r="G593" s="7">
        <v>67</v>
      </c>
      <c r="H593" s="37">
        <v>55.223880597014997</v>
      </c>
      <c r="I593" s="14">
        <v>26.865671641791</v>
      </c>
      <c r="J593" s="14">
        <v>70.149253731342995</v>
      </c>
      <c r="K593" s="14">
        <v>10.447761194030001</v>
      </c>
      <c r="L593" s="18">
        <v>0</v>
      </c>
      <c r="M593" s="14">
        <v>2.985074626866</v>
      </c>
      <c r="N593" s="32">
        <v>0</v>
      </c>
    </row>
    <row r="594" spans="2:19" x14ac:dyDescent="0.2">
      <c r="D594" s="104"/>
      <c r="E594" s="5" t="s">
        <v>43</v>
      </c>
      <c r="F594" s="6"/>
      <c r="G594" s="7">
        <v>82</v>
      </c>
      <c r="H594" s="37">
        <v>58.536585365854002</v>
      </c>
      <c r="I594" s="14">
        <v>20.731707317072999</v>
      </c>
      <c r="J594" s="14">
        <v>64.634146341462994</v>
      </c>
      <c r="K594" s="14">
        <v>6.0975609756100004</v>
      </c>
      <c r="L594" s="14">
        <v>1.219512195122</v>
      </c>
      <c r="M594" s="14">
        <v>4.8780487804880002</v>
      </c>
      <c r="N594" s="29">
        <v>1.219512195122</v>
      </c>
    </row>
    <row r="595" spans="2:19" x14ac:dyDescent="0.2">
      <c r="D595" s="104"/>
      <c r="E595" s="5" t="s">
        <v>44</v>
      </c>
      <c r="F595" s="6"/>
      <c r="G595" s="7">
        <v>80</v>
      </c>
      <c r="H595" s="37">
        <v>48.75</v>
      </c>
      <c r="I595" s="14">
        <v>18.75</v>
      </c>
      <c r="J595" s="14">
        <v>68.75</v>
      </c>
      <c r="K595" s="14">
        <v>8.75</v>
      </c>
      <c r="L595" s="18">
        <v>0</v>
      </c>
      <c r="M595" s="14">
        <v>6.25</v>
      </c>
      <c r="N595" s="32">
        <v>0</v>
      </c>
    </row>
    <row r="596" spans="2:19" x14ac:dyDescent="0.2">
      <c r="D596" s="104"/>
      <c r="E596" s="5" t="s">
        <v>45</v>
      </c>
      <c r="F596" s="6"/>
      <c r="G596" s="7">
        <v>56</v>
      </c>
      <c r="H596" s="37">
        <v>58.928571428570997</v>
      </c>
      <c r="I596" s="14">
        <v>14.285714285714</v>
      </c>
      <c r="J596" s="14">
        <v>69.642857142856997</v>
      </c>
      <c r="K596" s="14">
        <v>8.9285714285710007</v>
      </c>
      <c r="L596" s="18">
        <v>0</v>
      </c>
      <c r="M596" s="14">
        <v>1.785714285714</v>
      </c>
      <c r="N596" s="32">
        <v>0</v>
      </c>
    </row>
    <row r="597" spans="2:19" x14ac:dyDescent="0.2">
      <c r="D597" s="104"/>
      <c r="E597" s="5" t="s">
        <v>46</v>
      </c>
      <c r="F597" s="6"/>
      <c r="G597" s="7">
        <v>21</v>
      </c>
      <c r="H597" s="37">
        <v>47.619047619047997</v>
      </c>
      <c r="I597" s="14">
        <v>33.333333333333002</v>
      </c>
      <c r="J597" s="14">
        <v>57.142857142856997</v>
      </c>
      <c r="K597" s="18">
        <v>0</v>
      </c>
      <c r="L597" s="18">
        <v>0</v>
      </c>
      <c r="M597" s="14">
        <v>19.047619047619001</v>
      </c>
      <c r="N597" s="32">
        <v>0</v>
      </c>
    </row>
    <row r="598" spans="2:19" x14ac:dyDescent="0.2">
      <c r="D598" s="104"/>
      <c r="E598" s="5" t="s">
        <v>47</v>
      </c>
      <c r="F598" s="6"/>
      <c r="G598" s="7">
        <v>35</v>
      </c>
      <c r="H598" s="37">
        <v>48.571428571429003</v>
      </c>
      <c r="I598" s="14">
        <v>17.142857142857</v>
      </c>
      <c r="J598" s="14">
        <v>57.142857142856997</v>
      </c>
      <c r="K598" s="14">
        <v>8.5714285714289993</v>
      </c>
      <c r="L598" s="14">
        <v>2.8571428571430002</v>
      </c>
      <c r="M598" s="14">
        <v>5.7142857142860004</v>
      </c>
      <c r="N598" s="32">
        <v>0</v>
      </c>
    </row>
    <row r="599" spans="2:19" x14ac:dyDescent="0.2">
      <c r="D599" s="104"/>
      <c r="E599" s="5" t="s">
        <v>48</v>
      </c>
      <c r="F599" s="6"/>
      <c r="G599" s="7">
        <v>9</v>
      </c>
      <c r="H599" s="37">
        <v>22.222222222222001</v>
      </c>
      <c r="I599" s="18">
        <v>0</v>
      </c>
      <c r="J599" s="14">
        <v>77.777777777777999</v>
      </c>
      <c r="K599" s="14">
        <v>22.222222222222001</v>
      </c>
      <c r="L599" s="18">
        <v>0</v>
      </c>
      <c r="M599" s="14">
        <v>11.111111111111001</v>
      </c>
      <c r="N599" s="32">
        <v>0</v>
      </c>
    </row>
    <row r="600" spans="2:19" x14ac:dyDescent="0.2">
      <c r="D600" s="105"/>
      <c r="E600" s="55" t="s">
        <v>49</v>
      </c>
      <c r="F600" s="58"/>
      <c r="G600" s="53">
        <v>1</v>
      </c>
      <c r="H600" s="78">
        <v>0</v>
      </c>
      <c r="I600" s="35">
        <v>0</v>
      </c>
      <c r="J600" s="38">
        <v>100</v>
      </c>
      <c r="K600" s="35">
        <v>0</v>
      </c>
      <c r="L600" s="35">
        <v>0</v>
      </c>
      <c r="M600" s="35">
        <v>0</v>
      </c>
      <c r="N600" s="71">
        <v>0</v>
      </c>
    </row>
    <row r="602" spans="2:19" x14ac:dyDescent="0.2">
      <c r="B602" s="47" t="str">
        <f xml:space="preserve"> HYPERLINK("#'目次'!B20", "[14]")</f>
        <v>[14]</v>
      </c>
      <c r="C602" s="31" t="s">
        <v>156</v>
      </c>
    </row>
    <row r="603" spans="2:19" x14ac:dyDescent="0.2">
      <c r="C603" s="89" t="s">
        <v>147</v>
      </c>
    </row>
    <row r="605" spans="2:19" x14ac:dyDescent="0.2">
      <c r="C605" s="31" t="s">
        <v>13</v>
      </c>
    </row>
    <row r="606" spans="2:19" ht="60" x14ac:dyDescent="0.2">
      <c r="D606" s="99"/>
      <c r="E606" s="100"/>
      <c r="F606" s="100"/>
      <c r="G606" s="41" t="s">
        <v>14</v>
      </c>
      <c r="H606" s="42" t="s">
        <v>157</v>
      </c>
      <c r="I606" s="16" t="s">
        <v>158</v>
      </c>
      <c r="J606" s="16" t="s">
        <v>159</v>
      </c>
      <c r="K606" s="16" t="s">
        <v>160</v>
      </c>
      <c r="L606" s="16" t="s">
        <v>161</v>
      </c>
      <c r="M606" s="16" t="s">
        <v>162</v>
      </c>
      <c r="N606" s="16" t="s">
        <v>163</v>
      </c>
      <c r="O606" s="16" t="s">
        <v>164</v>
      </c>
      <c r="P606" s="16" t="s">
        <v>165</v>
      </c>
      <c r="Q606" s="16" t="s">
        <v>166</v>
      </c>
      <c r="R606" s="16" t="s">
        <v>167</v>
      </c>
      <c r="S606" s="46" t="s">
        <v>24</v>
      </c>
    </row>
    <row r="607" spans="2:19" x14ac:dyDescent="0.2">
      <c r="D607" s="101"/>
      <c r="E607" s="102"/>
      <c r="F607" s="102"/>
      <c r="G607" s="44"/>
      <c r="H607" s="48"/>
      <c r="I607" s="17"/>
      <c r="J607" s="17"/>
      <c r="K607" s="17"/>
      <c r="L607" s="17"/>
      <c r="M607" s="17"/>
      <c r="N607" s="17"/>
      <c r="O607" s="17"/>
      <c r="P607" s="17"/>
      <c r="Q607" s="17"/>
      <c r="R607" s="17"/>
      <c r="S607" s="43"/>
    </row>
    <row r="608" spans="2:19" x14ac:dyDescent="0.2">
      <c r="D608" s="52"/>
      <c r="E608" s="59" t="s">
        <v>14</v>
      </c>
      <c r="F608" s="54"/>
      <c r="G608" s="45">
        <v>2164</v>
      </c>
      <c r="H608" s="25">
        <v>26.293900184843</v>
      </c>
      <c r="I608" s="25">
        <v>45.609981515712001</v>
      </c>
      <c r="J608" s="25">
        <v>28.927911275416001</v>
      </c>
      <c r="K608" s="25">
        <v>46.118299445471003</v>
      </c>
      <c r="L608" s="25">
        <v>28.003696857670999</v>
      </c>
      <c r="M608" s="25">
        <v>23.844731977818999</v>
      </c>
      <c r="N608" s="25">
        <v>34.611829944546997</v>
      </c>
      <c r="O608" s="25">
        <v>17.467652495378999</v>
      </c>
      <c r="P608" s="25">
        <v>15.850277264324999</v>
      </c>
      <c r="Q608" s="25">
        <v>5.7763401109060002</v>
      </c>
      <c r="R608" s="25">
        <v>8.9648798521259998</v>
      </c>
      <c r="S608" s="63">
        <v>0.60073937153400003</v>
      </c>
    </row>
    <row r="609" spans="4:19" x14ac:dyDescent="0.2">
      <c r="D609" s="103" t="s">
        <v>25</v>
      </c>
      <c r="E609" s="24" t="s">
        <v>26</v>
      </c>
      <c r="F609" s="22"/>
      <c r="G609" s="23">
        <v>419</v>
      </c>
      <c r="H609" s="49">
        <v>27.207637231503998</v>
      </c>
      <c r="I609" s="19">
        <v>45.346062052505999</v>
      </c>
      <c r="J609" s="19">
        <v>29.594272076372</v>
      </c>
      <c r="K609" s="19">
        <v>49.403341288782997</v>
      </c>
      <c r="L609" s="19">
        <v>31.980906921241001</v>
      </c>
      <c r="M609" s="19">
        <v>22.673031026253</v>
      </c>
      <c r="N609" s="19">
        <v>35.799522673030999</v>
      </c>
      <c r="O609" s="19">
        <v>19.331742243436999</v>
      </c>
      <c r="P609" s="19">
        <v>20.525059665871002</v>
      </c>
      <c r="Q609" s="19">
        <v>3.1026252983289999</v>
      </c>
      <c r="R609" s="19">
        <v>13.842482100239</v>
      </c>
      <c r="S609" s="51">
        <v>0.238663484487</v>
      </c>
    </row>
    <row r="610" spans="4:19" x14ac:dyDescent="0.2">
      <c r="D610" s="104"/>
      <c r="E610" s="5" t="s">
        <v>27</v>
      </c>
      <c r="F610" s="6"/>
      <c r="G610" s="7">
        <v>311</v>
      </c>
      <c r="H610" s="37">
        <v>27.009646302250999</v>
      </c>
      <c r="I610" s="14">
        <v>44.372990353698</v>
      </c>
      <c r="J610" s="14">
        <v>23.794212218649999</v>
      </c>
      <c r="K610" s="14">
        <v>45.980707395498001</v>
      </c>
      <c r="L610" s="14">
        <v>26.688102893890999</v>
      </c>
      <c r="M610" s="14">
        <v>23.151125401929001</v>
      </c>
      <c r="N610" s="14">
        <v>35.048231511254002</v>
      </c>
      <c r="O610" s="14">
        <v>15.755627009646</v>
      </c>
      <c r="P610" s="14">
        <v>17.041800643087001</v>
      </c>
      <c r="Q610" s="14">
        <v>4.8231511254020001</v>
      </c>
      <c r="R610" s="14">
        <v>10.610932475884001</v>
      </c>
      <c r="S610" s="29">
        <v>0.64308681672000001</v>
      </c>
    </row>
    <row r="611" spans="4:19" x14ac:dyDescent="0.2">
      <c r="D611" s="104"/>
      <c r="E611" s="5" t="s">
        <v>28</v>
      </c>
      <c r="F611" s="6"/>
      <c r="G611" s="7">
        <v>313</v>
      </c>
      <c r="H611" s="37">
        <v>28.115015974441</v>
      </c>
      <c r="I611" s="14">
        <v>45.047923322683999</v>
      </c>
      <c r="J611" s="14">
        <v>25.878594249201001</v>
      </c>
      <c r="K611" s="14">
        <v>43.450479233227</v>
      </c>
      <c r="L611" s="14">
        <v>27.156549520767001</v>
      </c>
      <c r="M611" s="14">
        <v>23.003194888178999</v>
      </c>
      <c r="N611" s="14">
        <v>31.948881789137001</v>
      </c>
      <c r="O611" s="14">
        <v>17.891373801916998</v>
      </c>
      <c r="P611" s="14">
        <v>18.530351437699998</v>
      </c>
      <c r="Q611" s="14">
        <v>6.7092651757189996</v>
      </c>
      <c r="R611" s="14">
        <v>8.945686900958</v>
      </c>
      <c r="S611" s="29">
        <v>0.63897763578300004</v>
      </c>
    </row>
    <row r="612" spans="4:19" x14ac:dyDescent="0.2">
      <c r="D612" s="104"/>
      <c r="E612" s="5" t="s">
        <v>29</v>
      </c>
      <c r="F612" s="6"/>
      <c r="G612" s="7">
        <v>268</v>
      </c>
      <c r="H612" s="37">
        <v>27.238805970148999</v>
      </c>
      <c r="I612" s="14">
        <v>42.537313432836001</v>
      </c>
      <c r="J612" s="14">
        <v>31.716417910448001</v>
      </c>
      <c r="K612" s="14">
        <v>47.014925373133998</v>
      </c>
      <c r="L612" s="14">
        <v>28.731343283582</v>
      </c>
      <c r="M612" s="14">
        <v>24.253731343283999</v>
      </c>
      <c r="N612" s="14">
        <v>34.701492537313001</v>
      </c>
      <c r="O612" s="14">
        <v>19.029850746268998</v>
      </c>
      <c r="P612" s="14">
        <v>18.283582089551999</v>
      </c>
      <c r="Q612" s="14">
        <v>5.9701492537309999</v>
      </c>
      <c r="R612" s="14">
        <v>9.7014925373129994</v>
      </c>
      <c r="S612" s="32">
        <v>0</v>
      </c>
    </row>
    <row r="613" spans="4:19" x14ac:dyDescent="0.2">
      <c r="D613" s="104"/>
      <c r="E613" s="5" t="s">
        <v>30</v>
      </c>
      <c r="F613" s="6"/>
      <c r="G613" s="7">
        <v>266</v>
      </c>
      <c r="H613" s="37">
        <v>28.195488721804999</v>
      </c>
      <c r="I613" s="14">
        <v>50</v>
      </c>
      <c r="J613" s="14">
        <v>32.706766917293002</v>
      </c>
      <c r="K613" s="14">
        <v>53.007518796992002</v>
      </c>
      <c r="L613" s="14">
        <v>30.075187969925</v>
      </c>
      <c r="M613" s="14">
        <v>24.436090225564001</v>
      </c>
      <c r="N613" s="14">
        <v>35.714285714286</v>
      </c>
      <c r="O613" s="14">
        <v>16.165413533835</v>
      </c>
      <c r="P613" s="14">
        <v>15.037593984961999</v>
      </c>
      <c r="Q613" s="14">
        <v>4.8872180451130003</v>
      </c>
      <c r="R613" s="14">
        <v>6.3909774436089997</v>
      </c>
      <c r="S613" s="29">
        <v>0.75187969924800002</v>
      </c>
    </row>
    <row r="614" spans="4:19" x14ac:dyDescent="0.2">
      <c r="D614" s="104"/>
      <c r="E614" s="5" t="s">
        <v>31</v>
      </c>
      <c r="F614" s="6"/>
      <c r="G614" s="7">
        <v>265</v>
      </c>
      <c r="H614" s="37">
        <v>21.132075471697998</v>
      </c>
      <c r="I614" s="14">
        <v>46.792452830188999</v>
      </c>
      <c r="J614" s="14">
        <v>30.943396226415</v>
      </c>
      <c r="K614" s="14">
        <v>43.396226415093999</v>
      </c>
      <c r="L614" s="14">
        <v>28.679245283019</v>
      </c>
      <c r="M614" s="14">
        <v>21.886792452830001</v>
      </c>
      <c r="N614" s="14">
        <v>33.207547169811001</v>
      </c>
      <c r="O614" s="14">
        <v>17.735849056604</v>
      </c>
      <c r="P614" s="14">
        <v>9.0566037735849996</v>
      </c>
      <c r="Q614" s="14">
        <v>6.7924528301890001</v>
      </c>
      <c r="R614" s="14">
        <v>6.0377358490570003</v>
      </c>
      <c r="S614" s="29">
        <v>0.37735849056600002</v>
      </c>
    </row>
    <row r="615" spans="4:19" x14ac:dyDescent="0.2">
      <c r="D615" s="104"/>
      <c r="E615" s="5" t="s">
        <v>32</v>
      </c>
      <c r="F615" s="6"/>
      <c r="G615" s="7">
        <v>152</v>
      </c>
      <c r="H615" s="37">
        <v>25</v>
      </c>
      <c r="I615" s="14">
        <v>51.973684210526002</v>
      </c>
      <c r="J615" s="14">
        <v>30.263157894736999</v>
      </c>
      <c r="K615" s="14">
        <v>42.105263157895003</v>
      </c>
      <c r="L615" s="14">
        <v>23.684210526316001</v>
      </c>
      <c r="M615" s="14">
        <v>30.263157894736999</v>
      </c>
      <c r="N615" s="14">
        <v>36.184210526316001</v>
      </c>
      <c r="O615" s="14">
        <v>15.789473684211</v>
      </c>
      <c r="P615" s="14">
        <v>9.8684210526319998</v>
      </c>
      <c r="Q615" s="14">
        <v>5.9210526315790002</v>
      </c>
      <c r="R615" s="14">
        <v>6.5789473684209998</v>
      </c>
      <c r="S615" s="29">
        <v>0.65789473684199995</v>
      </c>
    </row>
    <row r="616" spans="4:19" x14ac:dyDescent="0.2">
      <c r="D616" s="104"/>
      <c r="E616" s="5" t="s">
        <v>33</v>
      </c>
      <c r="F616" s="6"/>
      <c r="G616" s="7">
        <v>63</v>
      </c>
      <c r="H616" s="37">
        <v>25.396825396825001</v>
      </c>
      <c r="I616" s="14">
        <v>46.031746031746003</v>
      </c>
      <c r="J616" s="14">
        <v>28.571428571428999</v>
      </c>
      <c r="K616" s="14">
        <v>36.507936507937004</v>
      </c>
      <c r="L616" s="14">
        <v>23.809523809523998</v>
      </c>
      <c r="M616" s="14">
        <v>31.746031746031999</v>
      </c>
      <c r="N616" s="14">
        <v>26.984126984126998</v>
      </c>
      <c r="O616" s="14">
        <v>25.396825396825001</v>
      </c>
      <c r="P616" s="14">
        <v>11.111111111111001</v>
      </c>
      <c r="Q616" s="14">
        <v>12.698412698413</v>
      </c>
      <c r="R616" s="14">
        <v>3.1746031746029999</v>
      </c>
      <c r="S616" s="32">
        <v>0</v>
      </c>
    </row>
    <row r="617" spans="4:19" x14ac:dyDescent="0.2">
      <c r="D617" s="103" t="s">
        <v>34</v>
      </c>
      <c r="E617" s="24" t="s">
        <v>35</v>
      </c>
      <c r="F617" s="22"/>
      <c r="G617" s="23">
        <v>70</v>
      </c>
      <c r="H617" s="49">
        <v>40</v>
      </c>
      <c r="I617" s="19">
        <v>47.142857142856997</v>
      </c>
      <c r="J617" s="19">
        <v>34.285714285714</v>
      </c>
      <c r="K617" s="19">
        <v>45.714285714286</v>
      </c>
      <c r="L617" s="19">
        <v>32.857142857143003</v>
      </c>
      <c r="M617" s="19">
        <v>35.714285714286</v>
      </c>
      <c r="N617" s="19">
        <v>25.714285714286</v>
      </c>
      <c r="O617" s="19">
        <v>22.857142857143</v>
      </c>
      <c r="P617" s="19">
        <v>28.571428571428999</v>
      </c>
      <c r="Q617" s="19">
        <v>1.4285714285710001</v>
      </c>
      <c r="R617" s="19">
        <v>15.714285714286</v>
      </c>
      <c r="S617" s="62">
        <v>0</v>
      </c>
    </row>
    <row r="618" spans="4:19" x14ac:dyDescent="0.2">
      <c r="D618" s="104"/>
      <c r="E618" s="5" t="s">
        <v>36</v>
      </c>
      <c r="F618" s="6"/>
      <c r="G618" s="7">
        <v>90</v>
      </c>
      <c r="H618" s="37">
        <v>25.555555555556001</v>
      </c>
      <c r="I618" s="14">
        <v>42.222222222222001</v>
      </c>
      <c r="J618" s="14">
        <v>33.333333333333002</v>
      </c>
      <c r="K618" s="14">
        <v>52.222222222222001</v>
      </c>
      <c r="L618" s="14">
        <v>36.666666666666998</v>
      </c>
      <c r="M618" s="14">
        <v>27.777777777777999</v>
      </c>
      <c r="N618" s="14">
        <v>30</v>
      </c>
      <c r="O618" s="14">
        <v>13.333333333333</v>
      </c>
      <c r="P618" s="14">
        <v>16.666666666666998</v>
      </c>
      <c r="Q618" s="14">
        <v>7.7777777777779997</v>
      </c>
      <c r="R618" s="14">
        <v>10</v>
      </c>
      <c r="S618" s="32">
        <v>0</v>
      </c>
    </row>
    <row r="619" spans="4:19" x14ac:dyDescent="0.2">
      <c r="D619" s="104"/>
      <c r="E619" s="5" t="s">
        <v>37</v>
      </c>
      <c r="F619" s="6"/>
      <c r="G619" s="7">
        <v>87</v>
      </c>
      <c r="H619" s="37">
        <v>36.781609195401998</v>
      </c>
      <c r="I619" s="14">
        <v>52.873563218390998</v>
      </c>
      <c r="J619" s="14">
        <v>35.632183908046002</v>
      </c>
      <c r="K619" s="14">
        <v>39.080459770114999</v>
      </c>
      <c r="L619" s="14">
        <v>27.586206896552</v>
      </c>
      <c r="M619" s="14">
        <v>28.735632183907999</v>
      </c>
      <c r="N619" s="14">
        <v>34.482758620689999</v>
      </c>
      <c r="O619" s="14">
        <v>21.839080459769999</v>
      </c>
      <c r="P619" s="14">
        <v>13.793103448276</v>
      </c>
      <c r="Q619" s="14">
        <v>5.7471264367819996</v>
      </c>
      <c r="R619" s="14">
        <v>5.7471264367819996</v>
      </c>
      <c r="S619" s="32">
        <v>0</v>
      </c>
    </row>
    <row r="620" spans="4:19" x14ac:dyDescent="0.2">
      <c r="D620" s="104"/>
      <c r="E620" s="5" t="s">
        <v>38</v>
      </c>
      <c r="F620" s="6"/>
      <c r="G620" s="7">
        <v>139</v>
      </c>
      <c r="H620" s="37">
        <v>31.654676258993</v>
      </c>
      <c r="I620" s="14">
        <v>41.726618705036003</v>
      </c>
      <c r="J620" s="14">
        <v>36.690647482014001</v>
      </c>
      <c r="K620" s="14">
        <v>41.726618705036003</v>
      </c>
      <c r="L620" s="14">
        <v>33.093525179856002</v>
      </c>
      <c r="M620" s="14">
        <v>23.741007194245</v>
      </c>
      <c r="N620" s="14">
        <v>34.532374100718997</v>
      </c>
      <c r="O620" s="14">
        <v>16.546762589928001</v>
      </c>
      <c r="P620" s="14">
        <v>17.266187050359999</v>
      </c>
      <c r="Q620" s="14">
        <v>8.6330935251799996</v>
      </c>
      <c r="R620" s="14">
        <v>6.4748201438850002</v>
      </c>
      <c r="S620" s="32">
        <v>0</v>
      </c>
    </row>
    <row r="621" spans="4:19" x14ac:dyDescent="0.2">
      <c r="D621" s="104"/>
      <c r="E621" s="5" t="s">
        <v>39</v>
      </c>
      <c r="F621" s="6"/>
      <c r="G621" s="7">
        <v>133</v>
      </c>
      <c r="H621" s="37">
        <v>29.323308270677</v>
      </c>
      <c r="I621" s="14">
        <v>53.383458646617001</v>
      </c>
      <c r="J621" s="14">
        <v>35.338345864662003</v>
      </c>
      <c r="K621" s="14">
        <v>36.842105263157997</v>
      </c>
      <c r="L621" s="14">
        <v>28.571428571428999</v>
      </c>
      <c r="M621" s="14">
        <v>23.308270676692</v>
      </c>
      <c r="N621" s="14">
        <v>33.082706766916999</v>
      </c>
      <c r="O621" s="14">
        <v>21.804511278195001</v>
      </c>
      <c r="P621" s="14">
        <v>15.789473684211</v>
      </c>
      <c r="Q621" s="14">
        <v>7.5187969924809996</v>
      </c>
      <c r="R621" s="14">
        <v>9.0225563909769999</v>
      </c>
      <c r="S621" s="32">
        <v>0</v>
      </c>
    </row>
    <row r="622" spans="4:19" x14ac:dyDescent="0.2">
      <c r="D622" s="104"/>
      <c r="E622" s="5" t="s">
        <v>40</v>
      </c>
      <c r="F622" s="6"/>
      <c r="G622" s="7">
        <v>131</v>
      </c>
      <c r="H622" s="37">
        <v>31.297709923664002</v>
      </c>
      <c r="I622" s="14">
        <v>46.564885496183003</v>
      </c>
      <c r="J622" s="14">
        <v>35.114503816793999</v>
      </c>
      <c r="K622" s="14">
        <v>33.587786259542</v>
      </c>
      <c r="L622" s="14">
        <v>29.007633587786</v>
      </c>
      <c r="M622" s="14">
        <v>29.770992366411999</v>
      </c>
      <c r="N622" s="14">
        <v>29.007633587786</v>
      </c>
      <c r="O622" s="14">
        <v>18.320610687022999</v>
      </c>
      <c r="P622" s="14">
        <v>17.557251908396999</v>
      </c>
      <c r="Q622" s="14">
        <v>4.5801526717560002</v>
      </c>
      <c r="R622" s="14">
        <v>7.6335877862599997</v>
      </c>
      <c r="S622" s="29">
        <v>0.76335877862599999</v>
      </c>
    </row>
    <row r="623" spans="4:19" x14ac:dyDescent="0.2">
      <c r="D623" s="104"/>
      <c r="E623" s="5" t="s">
        <v>41</v>
      </c>
      <c r="F623" s="6"/>
      <c r="G623" s="7">
        <v>94</v>
      </c>
      <c r="H623" s="37">
        <v>24.468085106383</v>
      </c>
      <c r="I623" s="14">
        <v>44.680851063829998</v>
      </c>
      <c r="J623" s="14">
        <v>28.723404255319</v>
      </c>
      <c r="K623" s="14">
        <v>51.063829787233999</v>
      </c>
      <c r="L623" s="14">
        <v>24.468085106383</v>
      </c>
      <c r="M623" s="14">
        <v>24.468085106383</v>
      </c>
      <c r="N623" s="14">
        <v>34.042553191488999</v>
      </c>
      <c r="O623" s="14">
        <v>23.404255319149001</v>
      </c>
      <c r="P623" s="14">
        <v>13.829787234043</v>
      </c>
      <c r="Q623" s="14">
        <v>7.4468085106380002</v>
      </c>
      <c r="R623" s="14">
        <v>8.5106382978719992</v>
      </c>
      <c r="S623" s="29">
        <v>3.1914893617020001</v>
      </c>
    </row>
    <row r="624" spans="4:19" x14ac:dyDescent="0.2">
      <c r="D624" s="104"/>
      <c r="E624" s="5" t="s">
        <v>42</v>
      </c>
      <c r="F624" s="6"/>
      <c r="G624" s="7">
        <v>104</v>
      </c>
      <c r="H624" s="37">
        <v>21.153846153846001</v>
      </c>
      <c r="I624" s="14">
        <v>41.346153846154003</v>
      </c>
      <c r="J624" s="14">
        <v>28.846153846153999</v>
      </c>
      <c r="K624" s="14">
        <v>36.538461538462002</v>
      </c>
      <c r="L624" s="14">
        <v>25</v>
      </c>
      <c r="M624" s="14">
        <v>21.153846153846001</v>
      </c>
      <c r="N624" s="14">
        <v>28.846153846153999</v>
      </c>
      <c r="O624" s="14">
        <v>16.346153846153999</v>
      </c>
      <c r="P624" s="14">
        <v>5.7692307692310001</v>
      </c>
      <c r="Q624" s="14">
        <v>5.7692307692310001</v>
      </c>
      <c r="R624" s="14">
        <v>10.576923076923</v>
      </c>
      <c r="S624" s="32">
        <v>0</v>
      </c>
    </row>
    <row r="625" spans="4:19" x14ac:dyDescent="0.2">
      <c r="D625" s="104"/>
      <c r="E625" s="5" t="s">
        <v>43</v>
      </c>
      <c r="F625" s="6"/>
      <c r="G625" s="7">
        <v>96</v>
      </c>
      <c r="H625" s="37">
        <v>16.666666666666998</v>
      </c>
      <c r="I625" s="14">
        <v>44.791666666666998</v>
      </c>
      <c r="J625" s="14">
        <v>17.708333333333002</v>
      </c>
      <c r="K625" s="14">
        <v>41.666666666666998</v>
      </c>
      <c r="L625" s="14">
        <v>20.833333333333002</v>
      </c>
      <c r="M625" s="14">
        <v>25</v>
      </c>
      <c r="N625" s="14">
        <v>28.125</v>
      </c>
      <c r="O625" s="14">
        <v>11.458333333333</v>
      </c>
      <c r="P625" s="14">
        <v>12.5</v>
      </c>
      <c r="Q625" s="14">
        <v>8.333333333333</v>
      </c>
      <c r="R625" s="14">
        <v>7.291666666667</v>
      </c>
      <c r="S625" s="29">
        <v>1.041666666667</v>
      </c>
    </row>
    <row r="626" spans="4:19" x14ac:dyDescent="0.2">
      <c r="D626" s="104"/>
      <c r="E626" s="5" t="s">
        <v>44</v>
      </c>
      <c r="F626" s="6"/>
      <c r="G626" s="7">
        <v>104</v>
      </c>
      <c r="H626" s="37">
        <v>14.423076923077</v>
      </c>
      <c r="I626" s="14">
        <v>30.769230769231001</v>
      </c>
      <c r="J626" s="14">
        <v>19.230769230768999</v>
      </c>
      <c r="K626" s="14">
        <v>44.230769230768999</v>
      </c>
      <c r="L626" s="14">
        <v>15.384615384615</v>
      </c>
      <c r="M626" s="14">
        <v>26.923076923077002</v>
      </c>
      <c r="N626" s="14">
        <v>37.5</v>
      </c>
      <c r="O626" s="14">
        <v>6.7307692307689999</v>
      </c>
      <c r="P626" s="14">
        <v>9.6153846153850004</v>
      </c>
      <c r="Q626" s="14">
        <v>11.538461538462</v>
      </c>
      <c r="R626" s="14">
        <v>5.7692307692310001</v>
      </c>
      <c r="S626" s="29">
        <v>0.96153846153800004</v>
      </c>
    </row>
    <row r="627" spans="4:19" x14ac:dyDescent="0.2">
      <c r="D627" s="104"/>
      <c r="E627" s="5" t="s">
        <v>45</v>
      </c>
      <c r="F627" s="6"/>
      <c r="G627" s="7">
        <v>74</v>
      </c>
      <c r="H627" s="37">
        <v>12.162162162162</v>
      </c>
      <c r="I627" s="14">
        <v>35.135135135135002</v>
      </c>
      <c r="J627" s="14">
        <v>20.27027027027</v>
      </c>
      <c r="K627" s="14">
        <v>37.837837837838002</v>
      </c>
      <c r="L627" s="14">
        <v>12.162162162162</v>
      </c>
      <c r="M627" s="14">
        <v>16.216216216216001</v>
      </c>
      <c r="N627" s="14">
        <v>36.486486486486001</v>
      </c>
      <c r="O627" s="14">
        <v>10.810810810811001</v>
      </c>
      <c r="P627" s="14">
        <v>9.4594594594589996</v>
      </c>
      <c r="Q627" s="14">
        <v>10.810810810811001</v>
      </c>
      <c r="R627" s="14">
        <v>9.4594594594589996</v>
      </c>
      <c r="S627" s="29">
        <v>1.351351351351</v>
      </c>
    </row>
    <row r="628" spans="4:19" x14ac:dyDescent="0.2">
      <c r="D628" s="104"/>
      <c r="E628" s="5" t="s">
        <v>46</v>
      </c>
      <c r="F628" s="6"/>
      <c r="G628" s="7">
        <v>42</v>
      </c>
      <c r="H628" s="37">
        <v>11.904761904761999</v>
      </c>
      <c r="I628" s="14">
        <v>26.190476190476002</v>
      </c>
      <c r="J628" s="14">
        <v>19.047619047619001</v>
      </c>
      <c r="K628" s="14">
        <v>42.857142857143003</v>
      </c>
      <c r="L628" s="14">
        <v>14.285714285714</v>
      </c>
      <c r="M628" s="14">
        <v>28.571428571428999</v>
      </c>
      <c r="N628" s="14">
        <v>23.809523809523998</v>
      </c>
      <c r="O628" s="14">
        <v>16.666666666666998</v>
      </c>
      <c r="P628" s="14">
        <v>16.666666666666998</v>
      </c>
      <c r="Q628" s="14">
        <v>14.285714285714</v>
      </c>
      <c r="R628" s="14">
        <v>9.5238095238099998</v>
      </c>
      <c r="S628" s="29">
        <v>2.3809523809519999</v>
      </c>
    </row>
    <row r="629" spans="4:19" x14ac:dyDescent="0.2">
      <c r="D629" s="104"/>
      <c r="E629" s="5" t="s">
        <v>47</v>
      </c>
      <c r="F629" s="6"/>
      <c r="G629" s="7">
        <v>35</v>
      </c>
      <c r="H629" s="37">
        <v>14.285714285714</v>
      </c>
      <c r="I629" s="14">
        <v>28.571428571428999</v>
      </c>
      <c r="J629" s="14">
        <v>8.5714285714289993</v>
      </c>
      <c r="K629" s="14">
        <v>37.142857142856997</v>
      </c>
      <c r="L629" s="14">
        <v>8.5714285714289993</v>
      </c>
      <c r="M629" s="14">
        <v>22.857142857143</v>
      </c>
      <c r="N629" s="14">
        <v>25.714285714286</v>
      </c>
      <c r="O629" s="14">
        <v>14.285714285714</v>
      </c>
      <c r="P629" s="14">
        <v>2.8571428571430002</v>
      </c>
      <c r="Q629" s="14">
        <v>14.285714285714</v>
      </c>
      <c r="R629" s="14">
        <v>8.5714285714289993</v>
      </c>
      <c r="S629" s="32">
        <v>0</v>
      </c>
    </row>
    <row r="630" spans="4:19" x14ac:dyDescent="0.2">
      <c r="D630" s="104"/>
      <c r="E630" s="5" t="s">
        <v>48</v>
      </c>
      <c r="F630" s="6"/>
      <c r="G630" s="7">
        <v>13</v>
      </c>
      <c r="H630" s="37">
        <v>23.076923076922998</v>
      </c>
      <c r="I630" s="14">
        <v>23.076923076922998</v>
      </c>
      <c r="J630" s="14">
        <v>7.6923076923079998</v>
      </c>
      <c r="K630" s="14">
        <v>46.153846153845997</v>
      </c>
      <c r="L630" s="14">
        <v>15.384615384615</v>
      </c>
      <c r="M630" s="14">
        <v>15.384615384615</v>
      </c>
      <c r="N630" s="14">
        <v>23.076923076922998</v>
      </c>
      <c r="O630" s="14">
        <v>7.6923076923079998</v>
      </c>
      <c r="P630" s="14">
        <v>7.6923076923079998</v>
      </c>
      <c r="Q630" s="14">
        <v>15.384615384615</v>
      </c>
      <c r="R630" s="18">
        <v>0</v>
      </c>
      <c r="S630" s="32">
        <v>0</v>
      </c>
    </row>
    <row r="631" spans="4:19" x14ac:dyDescent="0.2">
      <c r="D631" s="104"/>
      <c r="E631" s="5" t="s">
        <v>49</v>
      </c>
      <c r="F631" s="6"/>
      <c r="G631" s="7">
        <v>0</v>
      </c>
      <c r="H631" s="60">
        <v>0</v>
      </c>
      <c r="I631" s="18">
        <v>0</v>
      </c>
      <c r="J631" s="18">
        <v>0</v>
      </c>
      <c r="K631" s="18">
        <v>0</v>
      </c>
      <c r="L631" s="18">
        <v>0</v>
      </c>
      <c r="M631" s="18">
        <v>0</v>
      </c>
      <c r="N631" s="18">
        <v>0</v>
      </c>
      <c r="O631" s="18">
        <v>0</v>
      </c>
      <c r="P631" s="18">
        <v>0</v>
      </c>
      <c r="Q631" s="18">
        <v>0</v>
      </c>
      <c r="R631" s="18">
        <v>0</v>
      </c>
      <c r="S631" s="32">
        <v>0</v>
      </c>
    </row>
    <row r="632" spans="4:19" x14ac:dyDescent="0.2">
      <c r="D632" s="103" t="s">
        <v>50</v>
      </c>
      <c r="E632" s="24" t="s">
        <v>35</v>
      </c>
      <c r="F632" s="22"/>
      <c r="G632" s="23">
        <v>44</v>
      </c>
      <c r="H632" s="49">
        <v>36.363636363635997</v>
      </c>
      <c r="I632" s="19">
        <v>40.909090909090999</v>
      </c>
      <c r="J632" s="19">
        <v>43.181818181818002</v>
      </c>
      <c r="K632" s="19">
        <v>56.818181818181998</v>
      </c>
      <c r="L632" s="19">
        <v>40.909090909090999</v>
      </c>
      <c r="M632" s="19">
        <v>31.818181818182001</v>
      </c>
      <c r="N632" s="19">
        <v>31.818181818182001</v>
      </c>
      <c r="O632" s="19">
        <v>31.818181818182001</v>
      </c>
      <c r="P632" s="19">
        <v>36.363636363635997</v>
      </c>
      <c r="Q632" s="19">
        <v>2.2727272727269998</v>
      </c>
      <c r="R632" s="19">
        <v>9.0909090909089993</v>
      </c>
      <c r="S632" s="62">
        <v>0</v>
      </c>
    </row>
    <row r="633" spans="4:19" x14ac:dyDescent="0.2">
      <c r="D633" s="104"/>
      <c r="E633" s="5" t="s">
        <v>36</v>
      </c>
      <c r="F633" s="6"/>
      <c r="G633" s="7">
        <v>82</v>
      </c>
      <c r="H633" s="37">
        <v>34.146341463414998</v>
      </c>
      <c r="I633" s="14">
        <v>52.439024390244001</v>
      </c>
      <c r="J633" s="14">
        <v>41.463414634145998</v>
      </c>
      <c r="K633" s="14">
        <v>54.878048780488001</v>
      </c>
      <c r="L633" s="14">
        <v>42.682926829267998</v>
      </c>
      <c r="M633" s="14">
        <v>23.170731707317</v>
      </c>
      <c r="N633" s="14">
        <v>39.024390243901998</v>
      </c>
      <c r="O633" s="14">
        <v>29.268292682927001</v>
      </c>
      <c r="P633" s="14">
        <v>19.512195121950999</v>
      </c>
      <c r="Q633" s="14">
        <v>1.219512195122</v>
      </c>
      <c r="R633" s="14">
        <v>9.7560975609760003</v>
      </c>
      <c r="S633" s="32">
        <v>0</v>
      </c>
    </row>
    <row r="634" spans="4:19" x14ac:dyDescent="0.2">
      <c r="D634" s="104"/>
      <c r="E634" s="5" t="s">
        <v>37</v>
      </c>
      <c r="F634" s="6"/>
      <c r="G634" s="7">
        <v>69</v>
      </c>
      <c r="H634" s="37">
        <v>23.188405797101002</v>
      </c>
      <c r="I634" s="14">
        <v>56.521739130435002</v>
      </c>
      <c r="J634" s="14">
        <v>30.434782608696</v>
      </c>
      <c r="K634" s="14">
        <v>42.028985507245999</v>
      </c>
      <c r="L634" s="14">
        <v>37.681159420290001</v>
      </c>
      <c r="M634" s="14">
        <v>21.739130434783</v>
      </c>
      <c r="N634" s="14">
        <v>36.231884057971001</v>
      </c>
      <c r="O634" s="14">
        <v>17.391304347826001</v>
      </c>
      <c r="P634" s="14">
        <v>18.840579710145001</v>
      </c>
      <c r="Q634" s="14">
        <v>1.449275362319</v>
      </c>
      <c r="R634" s="14">
        <v>5.7971014492749999</v>
      </c>
      <c r="S634" s="32">
        <v>0</v>
      </c>
    </row>
    <row r="635" spans="4:19" x14ac:dyDescent="0.2">
      <c r="D635" s="104"/>
      <c r="E635" s="5" t="s">
        <v>38</v>
      </c>
      <c r="F635" s="6"/>
      <c r="G635" s="7">
        <v>114</v>
      </c>
      <c r="H635" s="37">
        <v>36.842105263157997</v>
      </c>
      <c r="I635" s="14">
        <v>58.771929824560999</v>
      </c>
      <c r="J635" s="14">
        <v>42.982456140350997</v>
      </c>
      <c r="K635" s="14">
        <v>59.649122807018003</v>
      </c>
      <c r="L635" s="14">
        <v>38.596491228070001</v>
      </c>
      <c r="M635" s="14">
        <v>26.315789473683999</v>
      </c>
      <c r="N635" s="14">
        <v>44.736842105263001</v>
      </c>
      <c r="O635" s="14">
        <v>24.561403508771999</v>
      </c>
      <c r="P635" s="14">
        <v>28.070175438595999</v>
      </c>
      <c r="Q635" s="14">
        <v>1.7543859649119999</v>
      </c>
      <c r="R635" s="14">
        <v>7.8947368421049999</v>
      </c>
      <c r="S635" s="32">
        <v>0</v>
      </c>
    </row>
    <row r="636" spans="4:19" x14ac:dyDescent="0.2">
      <c r="D636" s="104"/>
      <c r="E636" s="5" t="s">
        <v>39</v>
      </c>
      <c r="F636" s="6"/>
      <c r="G636" s="7">
        <v>95</v>
      </c>
      <c r="H636" s="37">
        <v>29.473684210525999</v>
      </c>
      <c r="I636" s="14">
        <v>58.947368421053</v>
      </c>
      <c r="J636" s="14">
        <v>36.842105263157997</v>
      </c>
      <c r="K636" s="14">
        <v>47.368421052632002</v>
      </c>
      <c r="L636" s="14">
        <v>36.842105263157997</v>
      </c>
      <c r="M636" s="14">
        <v>15.789473684211</v>
      </c>
      <c r="N636" s="14">
        <v>41.052631578947</v>
      </c>
      <c r="O636" s="14">
        <v>22.105263157894999</v>
      </c>
      <c r="P636" s="14">
        <v>17.894736842105001</v>
      </c>
      <c r="Q636" s="14">
        <v>2.1052631578950001</v>
      </c>
      <c r="R636" s="14">
        <v>6.3157894736840001</v>
      </c>
      <c r="S636" s="32">
        <v>0</v>
      </c>
    </row>
    <row r="637" spans="4:19" x14ac:dyDescent="0.2">
      <c r="D637" s="104"/>
      <c r="E637" s="5" t="s">
        <v>40</v>
      </c>
      <c r="F637" s="6"/>
      <c r="G637" s="7">
        <v>119</v>
      </c>
      <c r="H637" s="37">
        <v>30.252100840335999</v>
      </c>
      <c r="I637" s="14">
        <v>54.621848739496002</v>
      </c>
      <c r="J637" s="14">
        <v>36.134453781513002</v>
      </c>
      <c r="K637" s="14">
        <v>58.823529411765001</v>
      </c>
      <c r="L637" s="14">
        <v>36.974789915965999</v>
      </c>
      <c r="M637" s="14">
        <v>29.411764705882</v>
      </c>
      <c r="N637" s="14">
        <v>46.218487394957997</v>
      </c>
      <c r="O637" s="14">
        <v>19.327731092436998</v>
      </c>
      <c r="P637" s="14">
        <v>16.806722689076</v>
      </c>
      <c r="Q637" s="14">
        <v>0.84033613445400002</v>
      </c>
      <c r="R637" s="14">
        <v>9.2436974789920008</v>
      </c>
      <c r="S637" s="32">
        <v>0</v>
      </c>
    </row>
    <row r="638" spans="4:19" x14ac:dyDescent="0.2">
      <c r="D638" s="104"/>
      <c r="E638" s="5" t="s">
        <v>41</v>
      </c>
      <c r="F638" s="6"/>
      <c r="G638" s="7">
        <v>78</v>
      </c>
      <c r="H638" s="37">
        <v>37.179487179486998</v>
      </c>
      <c r="I638" s="14">
        <v>56.410256410255997</v>
      </c>
      <c r="J638" s="14">
        <v>19.230769230768999</v>
      </c>
      <c r="K638" s="14">
        <v>52.564102564103003</v>
      </c>
      <c r="L638" s="14">
        <v>37.179487179486998</v>
      </c>
      <c r="M638" s="14">
        <v>21.794871794872002</v>
      </c>
      <c r="N638" s="14">
        <v>43.589743589744003</v>
      </c>
      <c r="O638" s="14">
        <v>19.230769230768999</v>
      </c>
      <c r="P638" s="14">
        <v>23.076923076922998</v>
      </c>
      <c r="Q638" s="14">
        <v>1.2820512820509999</v>
      </c>
      <c r="R638" s="14">
        <v>10.25641025641</v>
      </c>
      <c r="S638" s="29">
        <v>1.2820512820509999</v>
      </c>
    </row>
    <row r="639" spans="4:19" x14ac:dyDescent="0.2">
      <c r="D639" s="104"/>
      <c r="E639" s="5" t="s">
        <v>42</v>
      </c>
      <c r="F639" s="6"/>
      <c r="G639" s="7">
        <v>67</v>
      </c>
      <c r="H639" s="37">
        <v>26.865671641791</v>
      </c>
      <c r="I639" s="14">
        <v>46.268656716418</v>
      </c>
      <c r="J639" s="14">
        <v>31.343283582089999</v>
      </c>
      <c r="K639" s="14">
        <v>50.746268656715998</v>
      </c>
      <c r="L639" s="14">
        <v>31.343283582089999</v>
      </c>
      <c r="M639" s="14">
        <v>20.895522388060002</v>
      </c>
      <c r="N639" s="14">
        <v>35.820895522388</v>
      </c>
      <c r="O639" s="14">
        <v>16.417910447760999</v>
      </c>
      <c r="P639" s="14">
        <v>16.417910447760999</v>
      </c>
      <c r="Q639" s="14">
        <v>1.492537313433</v>
      </c>
      <c r="R639" s="14">
        <v>8.9552238805969999</v>
      </c>
      <c r="S639" s="32">
        <v>0</v>
      </c>
    </row>
    <row r="640" spans="4:19" x14ac:dyDescent="0.2">
      <c r="D640" s="104"/>
      <c r="E640" s="5" t="s">
        <v>43</v>
      </c>
      <c r="F640" s="6"/>
      <c r="G640" s="7">
        <v>82</v>
      </c>
      <c r="H640" s="37">
        <v>30.487804878049001</v>
      </c>
      <c r="I640" s="14">
        <v>47.560975609755999</v>
      </c>
      <c r="J640" s="14">
        <v>19.512195121950999</v>
      </c>
      <c r="K640" s="14">
        <v>58.536585365854002</v>
      </c>
      <c r="L640" s="14">
        <v>21.951219512194999</v>
      </c>
      <c r="M640" s="14">
        <v>18.292682926828999</v>
      </c>
      <c r="N640" s="14">
        <v>39.024390243901998</v>
      </c>
      <c r="O640" s="14">
        <v>14.634146341463</v>
      </c>
      <c r="P640" s="14">
        <v>12.195121951220001</v>
      </c>
      <c r="Q640" s="14">
        <v>3.6585365853659999</v>
      </c>
      <c r="R640" s="14">
        <v>9.7560975609760003</v>
      </c>
      <c r="S640" s="32">
        <v>0</v>
      </c>
    </row>
    <row r="641" spans="2:19" x14ac:dyDescent="0.2">
      <c r="D641" s="104"/>
      <c r="E641" s="5" t="s">
        <v>44</v>
      </c>
      <c r="F641" s="6"/>
      <c r="G641" s="7">
        <v>80</v>
      </c>
      <c r="H641" s="37">
        <v>15</v>
      </c>
      <c r="I641" s="14">
        <v>35</v>
      </c>
      <c r="J641" s="14">
        <v>12.5</v>
      </c>
      <c r="K641" s="14">
        <v>42.5</v>
      </c>
      <c r="L641" s="14">
        <v>13.75</v>
      </c>
      <c r="M641" s="14">
        <v>18.75</v>
      </c>
      <c r="N641" s="14">
        <v>36.25</v>
      </c>
      <c r="O641" s="14">
        <v>7.5</v>
      </c>
      <c r="P641" s="14">
        <v>12.5</v>
      </c>
      <c r="Q641" s="14">
        <v>6.25</v>
      </c>
      <c r="R641" s="14">
        <v>13.75</v>
      </c>
      <c r="S641" s="29">
        <v>1.25</v>
      </c>
    </row>
    <row r="642" spans="2:19" x14ac:dyDescent="0.2">
      <c r="D642" s="104"/>
      <c r="E642" s="5" t="s">
        <v>45</v>
      </c>
      <c r="F642" s="6"/>
      <c r="G642" s="7">
        <v>56</v>
      </c>
      <c r="H642" s="37">
        <v>16.071428571428999</v>
      </c>
      <c r="I642" s="14">
        <v>44.642857142856997</v>
      </c>
      <c r="J642" s="14">
        <v>10.714285714286</v>
      </c>
      <c r="K642" s="14">
        <v>60.714285714286</v>
      </c>
      <c r="L642" s="14">
        <v>21.428571428571001</v>
      </c>
      <c r="M642" s="14">
        <v>16.071428571428999</v>
      </c>
      <c r="N642" s="14">
        <v>33.928571428570997</v>
      </c>
      <c r="O642" s="14">
        <v>8.9285714285710007</v>
      </c>
      <c r="P642" s="14">
        <v>7.1428571428570002</v>
      </c>
      <c r="Q642" s="14">
        <v>10.714285714286</v>
      </c>
      <c r="R642" s="14">
        <v>3.5714285714290002</v>
      </c>
      <c r="S642" s="29">
        <v>1.785714285714</v>
      </c>
    </row>
    <row r="643" spans="2:19" x14ac:dyDescent="0.2">
      <c r="D643" s="104"/>
      <c r="E643" s="5" t="s">
        <v>46</v>
      </c>
      <c r="F643" s="6"/>
      <c r="G643" s="7">
        <v>21</v>
      </c>
      <c r="H643" s="37">
        <v>9.5238095238099998</v>
      </c>
      <c r="I643" s="14">
        <v>14.285714285714</v>
      </c>
      <c r="J643" s="14">
        <v>4.7619047619049999</v>
      </c>
      <c r="K643" s="14">
        <v>47.619047619047997</v>
      </c>
      <c r="L643" s="14">
        <v>9.5238095238099998</v>
      </c>
      <c r="M643" s="14">
        <v>14.285714285714</v>
      </c>
      <c r="N643" s="14">
        <v>19.047619047619001</v>
      </c>
      <c r="O643" s="14">
        <v>4.7619047619049999</v>
      </c>
      <c r="P643" s="14">
        <v>4.7619047619049999</v>
      </c>
      <c r="Q643" s="18">
        <v>0</v>
      </c>
      <c r="R643" s="14">
        <v>23.809523809523998</v>
      </c>
      <c r="S643" s="29">
        <v>4.7619047619049999</v>
      </c>
    </row>
    <row r="644" spans="2:19" x14ac:dyDescent="0.2">
      <c r="D644" s="104"/>
      <c r="E644" s="5" t="s">
        <v>47</v>
      </c>
      <c r="F644" s="6"/>
      <c r="G644" s="7">
        <v>35</v>
      </c>
      <c r="H644" s="37">
        <v>5.7142857142860004</v>
      </c>
      <c r="I644" s="14">
        <v>20</v>
      </c>
      <c r="J644" s="14">
        <v>14.285714285714</v>
      </c>
      <c r="K644" s="14">
        <v>31.428571428571001</v>
      </c>
      <c r="L644" s="14">
        <v>11.428571428571001</v>
      </c>
      <c r="M644" s="14">
        <v>11.428571428571001</v>
      </c>
      <c r="N644" s="14">
        <v>20</v>
      </c>
      <c r="O644" s="14">
        <v>11.428571428571001</v>
      </c>
      <c r="P644" s="14">
        <v>8.5714285714289993</v>
      </c>
      <c r="Q644" s="14">
        <v>17.142857142857</v>
      </c>
      <c r="R644" s="14">
        <v>22.857142857143</v>
      </c>
      <c r="S644" s="29">
        <v>2.8571428571430002</v>
      </c>
    </row>
    <row r="645" spans="2:19" x14ac:dyDescent="0.2">
      <c r="D645" s="104"/>
      <c r="E645" s="5" t="s">
        <v>48</v>
      </c>
      <c r="F645" s="6"/>
      <c r="G645" s="7">
        <v>9</v>
      </c>
      <c r="H645" s="37">
        <v>11.111111111111001</v>
      </c>
      <c r="I645" s="14">
        <v>44.444444444444002</v>
      </c>
      <c r="J645" s="14">
        <v>11.111111111111001</v>
      </c>
      <c r="K645" s="14">
        <v>33.333333333333002</v>
      </c>
      <c r="L645" s="18">
        <v>0</v>
      </c>
      <c r="M645" s="14">
        <v>11.111111111111001</v>
      </c>
      <c r="N645" s="14">
        <v>22.222222222222001</v>
      </c>
      <c r="O645" s="14">
        <v>11.111111111111001</v>
      </c>
      <c r="P645" s="18">
        <v>0</v>
      </c>
      <c r="Q645" s="18">
        <v>0</v>
      </c>
      <c r="R645" s="14">
        <v>22.222222222222001</v>
      </c>
      <c r="S645" s="32">
        <v>0</v>
      </c>
    </row>
    <row r="646" spans="2:19" x14ac:dyDescent="0.2">
      <c r="D646" s="105"/>
      <c r="E646" s="55" t="s">
        <v>49</v>
      </c>
      <c r="F646" s="58"/>
      <c r="G646" s="53">
        <v>1</v>
      </c>
      <c r="H646" s="78">
        <v>0</v>
      </c>
      <c r="I646" s="38">
        <v>100</v>
      </c>
      <c r="J646" s="35">
        <v>0</v>
      </c>
      <c r="K646" s="35">
        <v>0</v>
      </c>
      <c r="L646" s="35">
        <v>0</v>
      </c>
      <c r="M646" s="38">
        <v>100</v>
      </c>
      <c r="N646" s="35">
        <v>0</v>
      </c>
      <c r="O646" s="35">
        <v>0</v>
      </c>
      <c r="P646" s="35">
        <v>0</v>
      </c>
      <c r="Q646" s="35">
        <v>0</v>
      </c>
      <c r="R646" s="35">
        <v>0</v>
      </c>
      <c r="S646" s="71">
        <v>0</v>
      </c>
    </row>
    <row r="648" spans="2:19" x14ac:dyDescent="0.2">
      <c r="B648" s="47" t="str">
        <f xml:space="preserve"> HYPERLINK("#'目次'!B21", "[15]")</f>
        <v>[15]</v>
      </c>
      <c r="C648" s="31" t="s">
        <v>170</v>
      </c>
    </row>
    <row r="649" spans="2:19" x14ac:dyDescent="0.2">
      <c r="C649" s="89" t="s">
        <v>147</v>
      </c>
    </row>
    <row r="651" spans="2:19" x14ac:dyDescent="0.2">
      <c r="C651" s="31" t="s">
        <v>13</v>
      </c>
    </row>
    <row r="652" spans="2:19" ht="48" x14ac:dyDescent="0.2">
      <c r="D652" s="99"/>
      <c r="E652" s="100"/>
      <c r="F652" s="100"/>
      <c r="G652" s="41" t="s">
        <v>14</v>
      </c>
      <c r="H652" s="42" t="s">
        <v>171</v>
      </c>
      <c r="I652" s="16" t="s">
        <v>172</v>
      </c>
      <c r="J652" s="16" t="s">
        <v>173</v>
      </c>
      <c r="K652" s="16" t="s">
        <v>174</v>
      </c>
      <c r="L652" s="16" t="s">
        <v>175</v>
      </c>
      <c r="M652" s="16" t="s">
        <v>176</v>
      </c>
      <c r="N652" s="16" t="s">
        <v>177</v>
      </c>
      <c r="O652" s="16" t="s">
        <v>178</v>
      </c>
      <c r="P652" s="16" t="s">
        <v>179</v>
      </c>
      <c r="Q652" s="16" t="s">
        <v>167</v>
      </c>
      <c r="R652" s="46" t="s">
        <v>24</v>
      </c>
    </row>
    <row r="653" spans="2:19" x14ac:dyDescent="0.2">
      <c r="D653" s="101"/>
      <c r="E653" s="102"/>
      <c r="F653" s="102"/>
      <c r="G653" s="44"/>
      <c r="H653" s="48"/>
      <c r="I653" s="17"/>
      <c r="J653" s="17"/>
      <c r="K653" s="17"/>
      <c r="L653" s="17"/>
      <c r="M653" s="17"/>
      <c r="N653" s="17"/>
      <c r="O653" s="17"/>
      <c r="P653" s="17"/>
      <c r="Q653" s="17"/>
      <c r="R653" s="43"/>
    </row>
    <row r="654" spans="2:19" x14ac:dyDescent="0.2">
      <c r="D654" s="52"/>
      <c r="E654" s="59" t="s">
        <v>14</v>
      </c>
      <c r="F654" s="54"/>
      <c r="G654" s="45">
        <v>2164</v>
      </c>
      <c r="H654" s="25">
        <v>31.608133086875998</v>
      </c>
      <c r="I654" s="25">
        <v>20.471349353050002</v>
      </c>
      <c r="J654" s="25">
        <v>27.033271719039</v>
      </c>
      <c r="K654" s="25">
        <v>11.552680221811</v>
      </c>
      <c r="L654" s="25">
        <v>16.77449168207</v>
      </c>
      <c r="M654" s="25">
        <v>36.829944547135</v>
      </c>
      <c r="N654" s="25">
        <v>33.317929759704001</v>
      </c>
      <c r="O654" s="25">
        <v>16.543438077634001</v>
      </c>
      <c r="P654" s="25">
        <v>23.65988909427</v>
      </c>
      <c r="Q654" s="25">
        <v>10.536044362291999</v>
      </c>
      <c r="R654" s="63">
        <v>0.23105360443600001</v>
      </c>
    </row>
    <row r="655" spans="2:19" x14ac:dyDescent="0.2">
      <c r="D655" s="103" t="s">
        <v>25</v>
      </c>
      <c r="E655" s="24" t="s">
        <v>26</v>
      </c>
      <c r="F655" s="22"/>
      <c r="G655" s="23">
        <v>419</v>
      </c>
      <c r="H655" s="49">
        <v>31.503579952267</v>
      </c>
      <c r="I655" s="19">
        <v>15.035799522673001</v>
      </c>
      <c r="J655" s="19">
        <v>26.968973747016999</v>
      </c>
      <c r="K655" s="19">
        <v>11.933174224344</v>
      </c>
      <c r="L655" s="19">
        <v>11.217183770883</v>
      </c>
      <c r="M655" s="19">
        <v>30.787589498807002</v>
      </c>
      <c r="N655" s="19">
        <v>30.071599045346002</v>
      </c>
      <c r="O655" s="19">
        <v>11.694510739857</v>
      </c>
      <c r="P655" s="19">
        <v>27.446300715989999</v>
      </c>
      <c r="Q655" s="19">
        <v>16.467780429594001</v>
      </c>
      <c r="R655" s="62">
        <v>0</v>
      </c>
    </row>
    <row r="656" spans="2:19" x14ac:dyDescent="0.2">
      <c r="D656" s="104"/>
      <c r="E656" s="5" t="s">
        <v>27</v>
      </c>
      <c r="F656" s="6"/>
      <c r="G656" s="7">
        <v>311</v>
      </c>
      <c r="H656" s="37">
        <v>27.331189710611</v>
      </c>
      <c r="I656" s="14">
        <v>21.864951768489</v>
      </c>
      <c r="J656" s="14">
        <v>29.260450160771999</v>
      </c>
      <c r="K656" s="14">
        <v>11.897106109325</v>
      </c>
      <c r="L656" s="14">
        <v>11.897106109325</v>
      </c>
      <c r="M656" s="14">
        <v>24.75884244373</v>
      </c>
      <c r="N656" s="14">
        <v>22.186495176849</v>
      </c>
      <c r="O656" s="14">
        <v>19.935691318328001</v>
      </c>
      <c r="P656" s="14">
        <v>19.614147909968001</v>
      </c>
      <c r="Q656" s="14">
        <v>15.755627009646</v>
      </c>
      <c r="R656" s="29">
        <v>0.32154340836</v>
      </c>
    </row>
    <row r="657" spans="4:18" x14ac:dyDescent="0.2">
      <c r="D657" s="104"/>
      <c r="E657" s="5" t="s">
        <v>28</v>
      </c>
      <c r="F657" s="6"/>
      <c r="G657" s="7">
        <v>313</v>
      </c>
      <c r="H657" s="37">
        <v>31.948881789137001</v>
      </c>
      <c r="I657" s="14">
        <v>20.766773162939</v>
      </c>
      <c r="J657" s="14">
        <v>28.115015974441</v>
      </c>
      <c r="K657" s="14">
        <v>12.779552715655001</v>
      </c>
      <c r="L657" s="14">
        <v>18.849840255591001</v>
      </c>
      <c r="M657" s="14">
        <v>32.907348242811999</v>
      </c>
      <c r="N657" s="14">
        <v>27.156549520767001</v>
      </c>
      <c r="O657" s="14">
        <v>20.447284345048001</v>
      </c>
      <c r="P657" s="14">
        <v>27.795527156550001</v>
      </c>
      <c r="Q657" s="14">
        <v>10.223642172524</v>
      </c>
      <c r="R657" s="32">
        <v>0</v>
      </c>
    </row>
    <row r="658" spans="4:18" x14ac:dyDescent="0.2">
      <c r="D658" s="104"/>
      <c r="E658" s="5" t="s">
        <v>29</v>
      </c>
      <c r="F658" s="6"/>
      <c r="G658" s="7">
        <v>268</v>
      </c>
      <c r="H658" s="37">
        <v>30.970149253731002</v>
      </c>
      <c r="I658" s="14">
        <v>19.029850746268998</v>
      </c>
      <c r="J658" s="14">
        <v>26.119402985074998</v>
      </c>
      <c r="K658" s="14">
        <v>10.447761194030001</v>
      </c>
      <c r="L658" s="14">
        <v>15.298507462687001</v>
      </c>
      <c r="M658" s="14">
        <v>41.417910447761003</v>
      </c>
      <c r="N658" s="14">
        <v>41.791044776119001</v>
      </c>
      <c r="O658" s="14">
        <v>15.671641791044999</v>
      </c>
      <c r="P658" s="14">
        <v>23.134328358209</v>
      </c>
      <c r="Q658" s="14">
        <v>9.3283582089550006</v>
      </c>
      <c r="R658" s="32">
        <v>0</v>
      </c>
    </row>
    <row r="659" spans="4:18" x14ac:dyDescent="0.2">
      <c r="D659" s="104"/>
      <c r="E659" s="5" t="s">
        <v>30</v>
      </c>
      <c r="F659" s="6"/>
      <c r="G659" s="7">
        <v>266</v>
      </c>
      <c r="H659" s="37">
        <v>37.218045112782001</v>
      </c>
      <c r="I659" s="14">
        <v>29.699248120301</v>
      </c>
      <c r="J659" s="14">
        <v>28.947368421053</v>
      </c>
      <c r="K659" s="14">
        <v>13.157894736842</v>
      </c>
      <c r="L659" s="14">
        <v>18.045112781955002</v>
      </c>
      <c r="M659" s="14">
        <v>39.849624060149999</v>
      </c>
      <c r="N659" s="14">
        <v>36.842105263157997</v>
      </c>
      <c r="O659" s="14">
        <v>18.421052631578998</v>
      </c>
      <c r="P659" s="14">
        <v>24.060150375940001</v>
      </c>
      <c r="Q659" s="14">
        <v>5.639097744361</v>
      </c>
      <c r="R659" s="29">
        <v>0.37593984962400001</v>
      </c>
    </row>
    <row r="660" spans="4:18" x14ac:dyDescent="0.2">
      <c r="D660" s="104"/>
      <c r="E660" s="5" t="s">
        <v>31</v>
      </c>
      <c r="F660" s="6"/>
      <c r="G660" s="7">
        <v>265</v>
      </c>
      <c r="H660" s="37">
        <v>27.924528301887001</v>
      </c>
      <c r="I660" s="14">
        <v>20.754716981131999</v>
      </c>
      <c r="J660" s="14">
        <v>22.641509433962</v>
      </c>
      <c r="K660" s="14">
        <v>9.8113207547170003</v>
      </c>
      <c r="L660" s="14">
        <v>20.754716981131999</v>
      </c>
      <c r="M660" s="14">
        <v>49.056603773585003</v>
      </c>
      <c r="N660" s="14">
        <v>43.396226415093999</v>
      </c>
      <c r="O660" s="14">
        <v>14.716981132075</v>
      </c>
      <c r="P660" s="14">
        <v>21.886792452830001</v>
      </c>
      <c r="Q660" s="14">
        <v>6.4150943396229998</v>
      </c>
      <c r="R660" s="32">
        <v>0</v>
      </c>
    </row>
    <row r="661" spans="4:18" x14ac:dyDescent="0.2">
      <c r="D661" s="104"/>
      <c r="E661" s="5" t="s">
        <v>32</v>
      </c>
      <c r="F661" s="6"/>
      <c r="G661" s="7">
        <v>152</v>
      </c>
      <c r="H661" s="37">
        <v>33.552631578947</v>
      </c>
      <c r="I661" s="14">
        <v>26.315789473683999</v>
      </c>
      <c r="J661" s="14">
        <v>25.657894736842</v>
      </c>
      <c r="K661" s="14">
        <v>11.184210526316001</v>
      </c>
      <c r="L661" s="14">
        <v>24.342105263158</v>
      </c>
      <c r="M661" s="14">
        <v>52.631578947367998</v>
      </c>
      <c r="N661" s="14">
        <v>39.473684210526002</v>
      </c>
      <c r="O661" s="14">
        <v>13.815789473683999</v>
      </c>
      <c r="P661" s="14">
        <v>21.710526315789</v>
      </c>
      <c r="Q661" s="14">
        <v>5.2631578947369997</v>
      </c>
      <c r="R661" s="32">
        <v>0</v>
      </c>
    </row>
    <row r="662" spans="4:18" x14ac:dyDescent="0.2">
      <c r="D662" s="104"/>
      <c r="E662" s="5" t="s">
        <v>33</v>
      </c>
      <c r="F662" s="6"/>
      <c r="G662" s="7">
        <v>63</v>
      </c>
      <c r="H662" s="37">
        <v>38.095238095238003</v>
      </c>
      <c r="I662" s="14">
        <v>14.285714285714</v>
      </c>
      <c r="J662" s="14">
        <v>26.984126984126998</v>
      </c>
      <c r="K662" s="14">
        <v>12.698412698413</v>
      </c>
      <c r="L662" s="14">
        <v>33.333333333333002</v>
      </c>
      <c r="M662" s="14">
        <v>49.206349206349003</v>
      </c>
      <c r="N662" s="14">
        <v>33.333333333333002</v>
      </c>
      <c r="O662" s="14">
        <v>20.634920634920999</v>
      </c>
      <c r="P662" s="14">
        <v>22.222222222222001</v>
      </c>
      <c r="Q662" s="14">
        <v>4.7619047619049999</v>
      </c>
      <c r="R662" s="32">
        <v>0</v>
      </c>
    </row>
    <row r="663" spans="4:18" x14ac:dyDescent="0.2">
      <c r="D663" s="103" t="s">
        <v>34</v>
      </c>
      <c r="E663" s="24" t="s">
        <v>35</v>
      </c>
      <c r="F663" s="22"/>
      <c r="G663" s="23">
        <v>70</v>
      </c>
      <c r="H663" s="49">
        <v>37.142857142856997</v>
      </c>
      <c r="I663" s="19">
        <v>25.714285714286</v>
      </c>
      <c r="J663" s="19">
        <v>17.142857142857</v>
      </c>
      <c r="K663" s="19">
        <v>12.857142857143</v>
      </c>
      <c r="L663" s="19">
        <v>24.285714285714</v>
      </c>
      <c r="M663" s="19">
        <v>41.428571428570997</v>
      </c>
      <c r="N663" s="19">
        <v>38.571428571429003</v>
      </c>
      <c r="O663" s="19">
        <v>10</v>
      </c>
      <c r="P663" s="19">
        <v>20</v>
      </c>
      <c r="Q663" s="19">
        <v>20</v>
      </c>
      <c r="R663" s="62">
        <v>0</v>
      </c>
    </row>
    <row r="664" spans="4:18" x14ac:dyDescent="0.2">
      <c r="D664" s="104"/>
      <c r="E664" s="5" t="s">
        <v>36</v>
      </c>
      <c r="F664" s="6"/>
      <c r="G664" s="7">
        <v>90</v>
      </c>
      <c r="H664" s="37">
        <v>24.444444444443999</v>
      </c>
      <c r="I664" s="14">
        <v>20</v>
      </c>
      <c r="J664" s="14">
        <v>21.111111111111001</v>
      </c>
      <c r="K664" s="14">
        <v>13.333333333333</v>
      </c>
      <c r="L664" s="14">
        <v>22.222222222222001</v>
      </c>
      <c r="M664" s="14">
        <v>46.666666666666998</v>
      </c>
      <c r="N664" s="14">
        <v>50</v>
      </c>
      <c r="O664" s="14">
        <v>14.444444444444001</v>
      </c>
      <c r="P664" s="14">
        <v>25.555555555556001</v>
      </c>
      <c r="Q664" s="14">
        <v>10</v>
      </c>
      <c r="R664" s="32">
        <v>0</v>
      </c>
    </row>
    <row r="665" spans="4:18" x14ac:dyDescent="0.2">
      <c r="D665" s="104"/>
      <c r="E665" s="5" t="s">
        <v>37</v>
      </c>
      <c r="F665" s="6"/>
      <c r="G665" s="7">
        <v>87</v>
      </c>
      <c r="H665" s="37">
        <v>29.885057471263998</v>
      </c>
      <c r="I665" s="14">
        <v>17.241379310345</v>
      </c>
      <c r="J665" s="14">
        <v>13.793103448276</v>
      </c>
      <c r="K665" s="14">
        <v>9.1954022988510005</v>
      </c>
      <c r="L665" s="14">
        <v>20.689655172414</v>
      </c>
      <c r="M665" s="14">
        <v>43.678160919539998</v>
      </c>
      <c r="N665" s="14">
        <v>50.574712643677998</v>
      </c>
      <c r="O665" s="14">
        <v>9.1954022988510005</v>
      </c>
      <c r="P665" s="14">
        <v>29.885057471263998</v>
      </c>
      <c r="Q665" s="14">
        <v>3.4482758620689999</v>
      </c>
      <c r="R665" s="32">
        <v>0</v>
      </c>
    </row>
    <row r="666" spans="4:18" x14ac:dyDescent="0.2">
      <c r="D666" s="104"/>
      <c r="E666" s="5" t="s">
        <v>38</v>
      </c>
      <c r="F666" s="6"/>
      <c r="G666" s="7">
        <v>139</v>
      </c>
      <c r="H666" s="37">
        <v>33.093525179856002</v>
      </c>
      <c r="I666" s="14">
        <v>19.424460431655</v>
      </c>
      <c r="J666" s="14">
        <v>17.266187050359999</v>
      </c>
      <c r="K666" s="14">
        <v>10.791366906475</v>
      </c>
      <c r="L666" s="14">
        <v>17.985611510790999</v>
      </c>
      <c r="M666" s="14">
        <v>48.920863309353003</v>
      </c>
      <c r="N666" s="14">
        <v>46.043165467625997</v>
      </c>
      <c r="O666" s="14">
        <v>10.791366906475</v>
      </c>
      <c r="P666" s="14">
        <v>26.618705035971001</v>
      </c>
      <c r="Q666" s="14">
        <v>11.510791366906</v>
      </c>
      <c r="R666" s="32">
        <v>0</v>
      </c>
    </row>
    <row r="667" spans="4:18" x14ac:dyDescent="0.2">
      <c r="D667" s="104"/>
      <c r="E667" s="5" t="s">
        <v>39</v>
      </c>
      <c r="F667" s="6"/>
      <c r="G667" s="7">
        <v>133</v>
      </c>
      <c r="H667" s="37">
        <v>34.586466165414002</v>
      </c>
      <c r="I667" s="14">
        <v>18.796992481202999</v>
      </c>
      <c r="J667" s="14">
        <v>24.812030075188002</v>
      </c>
      <c r="K667" s="14">
        <v>14.285714285714</v>
      </c>
      <c r="L667" s="14">
        <v>21.052631578947</v>
      </c>
      <c r="M667" s="14">
        <v>42.105263157895003</v>
      </c>
      <c r="N667" s="14">
        <v>47.368421052632002</v>
      </c>
      <c r="O667" s="14">
        <v>9.7744360902260006</v>
      </c>
      <c r="P667" s="14">
        <v>18.045112781955002</v>
      </c>
      <c r="Q667" s="14">
        <v>9.0225563909769999</v>
      </c>
      <c r="R667" s="32">
        <v>0</v>
      </c>
    </row>
    <row r="668" spans="4:18" x14ac:dyDescent="0.2">
      <c r="D668" s="104"/>
      <c r="E668" s="5" t="s">
        <v>40</v>
      </c>
      <c r="F668" s="6"/>
      <c r="G668" s="7">
        <v>131</v>
      </c>
      <c r="H668" s="37">
        <v>35.877862595419998</v>
      </c>
      <c r="I668" s="14">
        <v>19.847328244275001</v>
      </c>
      <c r="J668" s="14">
        <v>23.664122137404998</v>
      </c>
      <c r="K668" s="14">
        <v>6.8702290076340002</v>
      </c>
      <c r="L668" s="14">
        <v>20.610687022901001</v>
      </c>
      <c r="M668" s="14">
        <v>55.725190839695003</v>
      </c>
      <c r="N668" s="14">
        <v>42.748091603052998</v>
      </c>
      <c r="O668" s="14">
        <v>10.687022900763001</v>
      </c>
      <c r="P668" s="14">
        <v>25.190839694655999</v>
      </c>
      <c r="Q668" s="14">
        <v>6.1068702290079999</v>
      </c>
      <c r="R668" s="32">
        <v>0</v>
      </c>
    </row>
    <row r="669" spans="4:18" x14ac:dyDescent="0.2">
      <c r="D669" s="104"/>
      <c r="E669" s="5" t="s">
        <v>41</v>
      </c>
      <c r="F669" s="6"/>
      <c r="G669" s="7">
        <v>94</v>
      </c>
      <c r="H669" s="37">
        <v>38.297872340425997</v>
      </c>
      <c r="I669" s="14">
        <v>21.276595744681</v>
      </c>
      <c r="J669" s="14">
        <v>24.468085106383</v>
      </c>
      <c r="K669" s="14">
        <v>7.4468085106380002</v>
      </c>
      <c r="L669" s="14">
        <v>17.021276595745</v>
      </c>
      <c r="M669" s="14">
        <v>46.808510638298003</v>
      </c>
      <c r="N669" s="14">
        <v>42.553191489362</v>
      </c>
      <c r="O669" s="14">
        <v>15.957446808511</v>
      </c>
      <c r="P669" s="14">
        <v>27.659574468085001</v>
      </c>
      <c r="Q669" s="14">
        <v>7.4468085106380002</v>
      </c>
      <c r="R669" s="32">
        <v>0</v>
      </c>
    </row>
    <row r="670" spans="4:18" x14ac:dyDescent="0.2">
      <c r="D670" s="104"/>
      <c r="E670" s="5" t="s">
        <v>42</v>
      </c>
      <c r="F670" s="6"/>
      <c r="G670" s="7">
        <v>104</v>
      </c>
      <c r="H670" s="37">
        <v>28.846153846153999</v>
      </c>
      <c r="I670" s="14">
        <v>21.153846153846001</v>
      </c>
      <c r="J670" s="14">
        <v>23.076923076922998</v>
      </c>
      <c r="K670" s="14">
        <v>9.6153846153850004</v>
      </c>
      <c r="L670" s="14">
        <v>25</v>
      </c>
      <c r="M670" s="14">
        <v>46.153846153845997</v>
      </c>
      <c r="N670" s="14">
        <v>26.923076923077002</v>
      </c>
      <c r="O670" s="14">
        <v>18.269230769231001</v>
      </c>
      <c r="P670" s="14">
        <v>16.346153846153999</v>
      </c>
      <c r="Q670" s="14">
        <v>8.6538461538460005</v>
      </c>
      <c r="R670" s="29">
        <v>0.96153846153800004</v>
      </c>
    </row>
    <row r="671" spans="4:18" x14ac:dyDescent="0.2">
      <c r="D671" s="104"/>
      <c r="E671" s="5" t="s">
        <v>43</v>
      </c>
      <c r="F671" s="6"/>
      <c r="G671" s="7">
        <v>96</v>
      </c>
      <c r="H671" s="37">
        <v>32.291666666666998</v>
      </c>
      <c r="I671" s="14">
        <v>23.958333333333002</v>
      </c>
      <c r="J671" s="14">
        <v>28.125</v>
      </c>
      <c r="K671" s="14">
        <v>9.375</v>
      </c>
      <c r="L671" s="14">
        <v>19.791666666666998</v>
      </c>
      <c r="M671" s="14">
        <v>45.833333333333002</v>
      </c>
      <c r="N671" s="14">
        <v>22.916666666666998</v>
      </c>
      <c r="O671" s="14">
        <v>21.875</v>
      </c>
      <c r="P671" s="14">
        <v>14.583333333333</v>
      </c>
      <c r="Q671" s="14">
        <v>5.208333333333</v>
      </c>
      <c r="R671" s="32">
        <v>0</v>
      </c>
    </row>
    <row r="672" spans="4:18" x14ac:dyDescent="0.2">
      <c r="D672" s="104"/>
      <c r="E672" s="5" t="s">
        <v>44</v>
      </c>
      <c r="F672" s="6"/>
      <c r="G672" s="7">
        <v>104</v>
      </c>
      <c r="H672" s="37">
        <v>31.730769230768999</v>
      </c>
      <c r="I672" s="14">
        <v>36.538461538462002</v>
      </c>
      <c r="J672" s="14">
        <v>29.807692307692001</v>
      </c>
      <c r="K672" s="14">
        <v>15.384615384615</v>
      </c>
      <c r="L672" s="14">
        <v>19.230769230768999</v>
      </c>
      <c r="M672" s="14">
        <v>34.615384615384997</v>
      </c>
      <c r="N672" s="14">
        <v>16.346153846153999</v>
      </c>
      <c r="O672" s="14">
        <v>29.807692307692001</v>
      </c>
      <c r="P672" s="14">
        <v>12.5</v>
      </c>
      <c r="Q672" s="14">
        <v>6.7307692307689999</v>
      </c>
      <c r="R672" s="29">
        <v>1.923076923077</v>
      </c>
    </row>
    <row r="673" spans="4:18" x14ac:dyDescent="0.2">
      <c r="D673" s="104"/>
      <c r="E673" s="5" t="s">
        <v>45</v>
      </c>
      <c r="F673" s="6"/>
      <c r="G673" s="7">
        <v>74</v>
      </c>
      <c r="H673" s="37">
        <v>24.324324324323999</v>
      </c>
      <c r="I673" s="14">
        <v>22.972972972973</v>
      </c>
      <c r="J673" s="14">
        <v>31.081081081080999</v>
      </c>
      <c r="K673" s="14">
        <v>12.162162162162</v>
      </c>
      <c r="L673" s="14">
        <v>27.027027027027</v>
      </c>
      <c r="M673" s="14">
        <v>31.081081081080999</v>
      </c>
      <c r="N673" s="14">
        <v>12.162162162162</v>
      </c>
      <c r="O673" s="14">
        <v>36.486486486486001</v>
      </c>
      <c r="P673" s="14">
        <v>9.4594594594589996</v>
      </c>
      <c r="Q673" s="14">
        <v>10.810810810811001</v>
      </c>
      <c r="R673" s="29">
        <v>1.351351351351</v>
      </c>
    </row>
    <row r="674" spans="4:18" x14ac:dyDescent="0.2">
      <c r="D674" s="104"/>
      <c r="E674" s="5" t="s">
        <v>46</v>
      </c>
      <c r="F674" s="6"/>
      <c r="G674" s="7">
        <v>42</v>
      </c>
      <c r="H674" s="37">
        <v>26.190476190476002</v>
      </c>
      <c r="I674" s="14">
        <v>26.190476190476002</v>
      </c>
      <c r="J674" s="14">
        <v>40.476190476189998</v>
      </c>
      <c r="K674" s="14">
        <v>7.1428571428570002</v>
      </c>
      <c r="L674" s="14">
        <v>14.285714285714</v>
      </c>
      <c r="M674" s="14">
        <v>19.047619047619001</v>
      </c>
      <c r="N674" s="14">
        <v>11.904761904761999</v>
      </c>
      <c r="O674" s="14">
        <v>33.333333333333002</v>
      </c>
      <c r="P674" s="14">
        <v>21.428571428571001</v>
      </c>
      <c r="Q674" s="14">
        <v>11.904761904761999</v>
      </c>
      <c r="R674" s="32">
        <v>0</v>
      </c>
    </row>
    <row r="675" spans="4:18" x14ac:dyDescent="0.2">
      <c r="D675" s="104"/>
      <c r="E675" s="5" t="s">
        <v>47</v>
      </c>
      <c r="F675" s="6"/>
      <c r="G675" s="7">
        <v>35</v>
      </c>
      <c r="H675" s="37">
        <v>20</v>
      </c>
      <c r="I675" s="14">
        <v>25.714285714286</v>
      </c>
      <c r="J675" s="14">
        <v>42.857142857143003</v>
      </c>
      <c r="K675" s="14">
        <v>22.857142857143</v>
      </c>
      <c r="L675" s="14">
        <v>5.7142857142860004</v>
      </c>
      <c r="M675" s="14">
        <v>8.5714285714289993</v>
      </c>
      <c r="N675" s="18">
        <v>0</v>
      </c>
      <c r="O675" s="14">
        <v>51.428571428570997</v>
      </c>
      <c r="P675" s="14">
        <v>5.7142857142860004</v>
      </c>
      <c r="Q675" s="14">
        <v>8.5714285714289993</v>
      </c>
      <c r="R675" s="32">
        <v>0</v>
      </c>
    </row>
    <row r="676" spans="4:18" x14ac:dyDescent="0.2">
      <c r="D676" s="104"/>
      <c r="E676" s="5" t="s">
        <v>48</v>
      </c>
      <c r="F676" s="6"/>
      <c r="G676" s="7">
        <v>13</v>
      </c>
      <c r="H676" s="37">
        <v>7.6923076923079998</v>
      </c>
      <c r="I676" s="14">
        <v>15.384615384615</v>
      </c>
      <c r="J676" s="14">
        <v>23.076923076922998</v>
      </c>
      <c r="K676" s="14">
        <v>7.6923076923079998</v>
      </c>
      <c r="L676" s="14">
        <v>15.384615384615</v>
      </c>
      <c r="M676" s="14">
        <v>7.6923076923079998</v>
      </c>
      <c r="N676" s="18">
        <v>0</v>
      </c>
      <c r="O676" s="14">
        <v>15.384615384615</v>
      </c>
      <c r="P676" s="14">
        <v>15.384615384615</v>
      </c>
      <c r="Q676" s="14">
        <v>15.384615384615</v>
      </c>
      <c r="R676" s="29">
        <v>7.6923076923079998</v>
      </c>
    </row>
    <row r="677" spans="4:18" x14ac:dyDescent="0.2">
      <c r="D677" s="104"/>
      <c r="E677" s="5" t="s">
        <v>49</v>
      </c>
      <c r="F677" s="6"/>
      <c r="G677" s="7">
        <v>0</v>
      </c>
      <c r="H677" s="60">
        <v>0</v>
      </c>
      <c r="I677" s="18">
        <v>0</v>
      </c>
      <c r="J677" s="18">
        <v>0</v>
      </c>
      <c r="K677" s="18">
        <v>0</v>
      </c>
      <c r="L677" s="18">
        <v>0</v>
      </c>
      <c r="M677" s="18">
        <v>0</v>
      </c>
      <c r="N677" s="18">
        <v>0</v>
      </c>
      <c r="O677" s="18">
        <v>0</v>
      </c>
      <c r="P677" s="18">
        <v>0</v>
      </c>
      <c r="Q677" s="18">
        <v>0</v>
      </c>
      <c r="R677" s="32">
        <v>0</v>
      </c>
    </row>
    <row r="678" spans="4:18" x14ac:dyDescent="0.2">
      <c r="D678" s="103" t="s">
        <v>50</v>
      </c>
      <c r="E678" s="24" t="s">
        <v>35</v>
      </c>
      <c r="F678" s="22"/>
      <c r="G678" s="23">
        <v>44</v>
      </c>
      <c r="H678" s="49">
        <v>38.636363636364003</v>
      </c>
      <c r="I678" s="19">
        <v>20.454545454544999</v>
      </c>
      <c r="J678" s="19">
        <v>22.727272727273</v>
      </c>
      <c r="K678" s="19">
        <v>9.0909090909089993</v>
      </c>
      <c r="L678" s="19">
        <v>9.0909090909089993</v>
      </c>
      <c r="M678" s="19">
        <v>38.636363636364003</v>
      </c>
      <c r="N678" s="19">
        <v>45.454545454544999</v>
      </c>
      <c r="O678" s="19">
        <v>9.0909090909089993</v>
      </c>
      <c r="P678" s="19">
        <v>45.454545454544999</v>
      </c>
      <c r="Q678" s="19">
        <v>11.363636363635999</v>
      </c>
      <c r="R678" s="62">
        <v>0</v>
      </c>
    </row>
    <row r="679" spans="4:18" x14ac:dyDescent="0.2">
      <c r="D679" s="104"/>
      <c r="E679" s="5" t="s">
        <v>36</v>
      </c>
      <c r="F679" s="6"/>
      <c r="G679" s="7">
        <v>82</v>
      </c>
      <c r="H679" s="37">
        <v>29.268292682927001</v>
      </c>
      <c r="I679" s="14">
        <v>17.073170731706998</v>
      </c>
      <c r="J679" s="14">
        <v>28.048780487805001</v>
      </c>
      <c r="K679" s="14">
        <v>9.7560975609760003</v>
      </c>
      <c r="L679" s="14">
        <v>14.634146341463</v>
      </c>
      <c r="M679" s="14">
        <v>34.146341463414998</v>
      </c>
      <c r="N679" s="14">
        <v>39.024390243901998</v>
      </c>
      <c r="O679" s="14">
        <v>8.5365853658540001</v>
      </c>
      <c r="P679" s="14">
        <v>25.609756097561</v>
      </c>
      <c r="Q679" s="14">
        <v>19.512195121950999</v>
      </c>
      <c r="R679" s="32">
        <v>0</v>
      </c>
    </row>
    <row r="680" spans="4:18" x14ac:dyDescent="0.2">
      <c r="D680" s="104"/>
      <c r="E680" s="5" t="s">
        <v>37</v>
      </c>
      <c r="F680" s="6"/>
      <c r="G680" s="7">
        <v>69</v>
      </c>
      <c r="H680" s="37">
        <v>30.434782608696</v>
      </c>
      <c r="I680" s="14">
        <v>15.942028985506999</v>
      </c>
      <c r="J680" s="14">
        <v>21.739130434783</v>
      </c>
      <c r="K680" s="14">
        <v>13.04347826087</v>
      </c>
      <c r="L680" s="14">
        <v>21.739130434783</v>
      </c>
      <c r="M680" s="14">
        <v>36.231884057971001</v>
      </c>
      <c r="N680" s="14">
        <v>53.623188405797002</v>
      </c>
      <c r="O680" s="14">
        <v>10.144927536232</v>
      </c>
      <c r="P680" s="14">
        <v>34.782608695652002</v>
      </c>
      <c r="Q680" s="14">
        <v>8.6956521739130004</v>
      </c>
      <c r="R680" s="32">
        <v>0</v>
      </c>
    </row>
    <row r="681" spans="4:18" x14ac:dyDescent="0.2">
      <c r="D681" s="104"/>
      <c r="E681" s="5" t="s">
        <v>38</v>
      </c>
      <c r="F681" s="6"/>
      <c r="G681" s="7">
        <v>114</v>
      </c>
      <c r="H681" s="37">
        <v>44.736842105263001</v>
      </c>
      <c r="I681" s="14">
        <v>20.175438596490999</v>
      </c>
      <c r="J681" s="14">
        <v>34.210526315788996</v>
      </c>
      <c r="K681" s="14">
        <v>12.280701754386</v>
      </c>
      <c r="L681" s="14">
        <v>11.403508771929999</v>
      </c>
      <c r="M681" s="14">
        <v>31.578947368421002</v>
      </c>
      <c r="N681" s="14">
        <v>35.087719298246</v>
      </c>
      <c r="O681" s="14">
        <v>7.8947368421049999</v>
      </c>
      <c r="P681" s="14">
        <v>35.964912280702002</v>
      </c>
      <c r="Q681" s="14">
        <v>10.526315789473999</v>
      </c>
      <c r="R681" s="32">
        <v>0</v>
      </c>
    </row>
    <row r="682" spans="4:18" x14ac:dyDescent="0.2">
      <c r="D682" s="104"/>
      <c r="E682" s="5" t="s">
        <v>39</v>
      </c>
      <c r="F682" s="6"/>
      <c r="G682" s="7">
        <v>95</v>
      </c>
      <c r="H682" s="37">
        <v>36.842105263157997</v>
      </c>
      <c r="I682" s="14">
        <v>9.4736842105260006</v>
      </c>
      <c r="J682" s="14">
        <v>18.947368421053</v>
      </c>
      <c r="K682" s="14">
        <v>13.684210526316001</v>
      </c>
      <c r="L682" s="14">
        <v>13.684210526316001</v>
      </c>
      <c r="M682" s="14">
        <v>32.631578947367998</v>
      </c>
      <c r="N682" s="14">
        <v>43.157894736842003</v>
      </c>
      <c r="O682" s="14">
        <v>12.631578947368</v>
      </c>
      <c r="P682" s="14">
        <v>28.421052631578998</v>
      </c>
      <c r="Q682" s="14">
        <v>6.3157894736840001</v>
      </c>
      <c r="R682" s="32">
        <v>0</v>
      </c>
    </row>
    <row r="683" spans="4:18" x14ac:dyDescent="0.2">
      <c r="D683" s="104"/>
      <c r="E683" s="5" t="s">
        <v>40</v>
      </c>
      <c r="F683" s="6"/>
      <c r="G683" s="7">
        <v>119</v>
      </c>
      <c r="H683" s="37">
        <v>36.974789915965999</v>
      </c>
      <c r="I683" s="14">
        <v>16.806722689076</v>
      </c>
      <c r="J683" s="14">
        <v>24.36974789916</v>
      </c>
      <c r="K683" s="14">
        <v>11.764705882353001</v>
      </c>
      <c r="L683" s="14">
        <v>13.445378151261</v>
      </c>
      <c r="M683" s="14">
        <v>41.176470588234999</v>
      </c>
      <c r="N683" s="14">
        <v>43.697478991597002</v>
      </c>
      <c r="O683" s="14">
        <v>12.605042016806999</v>
      </c>
      <c r="P683" s="14">
        <v>32.773109243697</v>
      </c>
      <c r="Q683" s="14">
        <v>10.924369747899</v>
      </c>
      <c r="R683" s="32">
        <v>0</v>
      </c>
    </row>
    <row r="684" spans="4:18" x14ac:dyDescent="0.2">
      <c r="D684" s="104"/>
      <c r="E684" s="5" t="s">
        <v>41</v>
      </c>
      <c r="F684" s="6"/>
      <c r="G684" s="7">
        <v>78</v>
      </c>
      <c r="H684" s="37">
        <v>37.179487179486998</v>
      </c>
      <c r="I684" s="14">
        <v>23.076923076922998</v>
      </c>
      <c r="J684" s="14">
        <v>20.512820512821001</v>
      </c>
      <c r="K684" s="14">
        <v>19.230769230768999</v>
      </c>
      <c r="L684" s="14">
        <v>15.384615384615</v>
      </c>
      <c r="M684" s="14">
        <v>41.025641025641001</v>
      </c>
      <c r="N684" s="14">
        <v>41.025641025641001</v>
      </c>
      <c r="O684" s="14">
        <v>14.102564102563999</v>
      </c>
      <c r="P684" s="14">
        <v>25.641025641026001</v>
      </c>
      <c r="Q684" s="14">
        <v>7.6923076923079998</v>
      </c>
      <c r="R684" s="32">
        <v>0</v>
      </c>
    </row>
    <row r="685" spans="4:18" x14ac:dyDescent="0.2">
      <c r="D685" s="104"/>
      <c r="E685" s="5" t="s">
        <v>42</v>
      </c>
      <c r="F685" s="6"/>
      <c r="G685" s="7">
        <v>67</v>
      </c>
      <c r="H685" s="37">
        <v>25.373134328357999</v>
      </c>
      <c r="I685" s="14">
        <v>16.417910447760999</v>
      </c>
      <c r="J685" s="14">
        <v>34.328358208955002</v>
      </c>
      <c r="K685" s="14">
        <v>16.417910447760999</v>
      </c>
      <c r="L685" s="14">
        <v>11.940298507463</v>
      </c>
      <c r="M685" s="14">
        <v>26.865671641791</v>
      </c>
      <c r="N685" s="14">
        <v>22.388059701492999</v>
      </c>
      <c r="O685" s="14">
        <v>17.910447761194</v>
      </c>
      <c r="P685" s="14">
        <v>29.850746268657002</v>
      </c>
      <c r="Q685" s="14">
        <v>16.417910447760999</v>
      </c>
      <c r="R685" s="32">
        <v>0</v>
      </c>
    </row>
    <row r="686" spans="4:18" x14ac:dyDescent="0.2">
      <c r="D686" s="104"/>
      <c r="E686" s="5" t="s">
        <v>43</v>
      </c>
      <c r="F686" s="6"/>
      <c r="G686" s="7">
        <v>82</v>
      </c>
      <c r="H686" s="37">
        <v>39.024390243901998</v>
      </c>
      <c r="I686" s="14">
        <v>21.951219512194999</v>
      </c>
      <c r="J686" s="14">
        <v>36.585365853658999</v>
      </c>
      <c r="K686" s="14">
        <v>4.8780487804880002</v>
      </c>
      <c r="L686" s="14">
        <v>10.975609756098001</v>
      </c>
      <c r="M686" s="14">
        <v>24.390243902439</v>
      </c>
      <c r="N686" s="14">
        <v>19.512195121950999</v>
      </c>
      <c r="O686" s="14">
        <v>17.073170731706998</v>
      </c>
      <c r="P686" s="14">
        <v>25.609756097561</v>
      </c>
      <c r="Q686" s="14">
        <v>12.195121951220001</v>
      </c>
      <c r="R686" s="32">
        <v>0</v>
      </c>
    </row>
    <row r="687" spans="4:18" x14ac:dyDescent="0.2">
      <c r="D687" s="104"/>
      <c r="E687" s="5" t="s">
        <v>44</v>
      </c>
      <c r="F687" s="6"/>
      <c r="G687" s="7">
        <v>80</v>
      </c>
      <c r="H687" s="37">
        <v>25</v>
      </c>
      <c r="I687" s="14">
        <v>18.75</v>
      </c>
      <c r="J687" s="14">
        <v>35</v>
      </c>
      <c r="K687" s="14">
        <v>11.25</v>
      </c>
      <c r="L687" s="14">
        <v>12.5</v>
      </c>
      <c r="M687" s="14">
        <v>20</v>
      </c>
      <c r="N687" s="14">
        <v>8.75</v>
      </c>
      <c r="O687" s="14">
        <v>25</v>
      </c>
      <c r="P687" s="14">
        <v>15</v>
      </c>
      <c r="Q687" s="14">
        <v>16.25</v>
      </c>
      <c r="R687" s="32">
        <v>0</v>
      </c>
    </row>
    <row r="688" spans="4:18" x14ac:dyDescent="0.2">
      <c r="D688" s="104"/>
      <c r="E688" s="5" t="s">
        <v>45</v>
      </c>
      <c r="F688" s="6"/>
      <c r="G688" s="7">
        <v>56</v>
      </c>
      <c r="H688" s="37">
        <v>12.5</v>
      </c>
      <c r="I688" s="14">
        <v>28.571428571428999</v>
      </c>
      <c r="J688" s="14">
        <v>53.571428571429003</v>
      </c>
      <c r="K688" s="14">
        <v>16.071428571428999</v>
      </c>
      <c r="L688" s="14">
        <v>5.3571428571429998</v>
      </c>
      <c r="M688" s="14">
        <v>16.071428571428999</v>
      </c>
      <c r="N688" s="14">
        <v>8.9285714285710007</v>
      </c>
      <c r="O688" s="14">
        <v>25</v>
      </c>
      <c r="P688" s="14">
        <v>16.071428571428999</v>
      </c>
      <c r="Q688" s="14">
        <v>8.9285714285710007</v>
      </c>
      <c r="R688" s="32">
        <v>0</v>
      </c>
    </row>
    <row r="689" spans="2:18" x14ac:dyDescent="0.2">
      <c r="D689" s="104"/>
      <c r="E689" s="5" t="s">
        <v>46</v>
      </c>
      <c r="F689" s="6"/>
      <c r="G689" s="7">
        <v>21</v>
      </c>
      <c r="H689" s="37">
        <v>9.5238095238099998</v>
      </c>
      <c r="I689" s="18">
        <v>0</v>
      </c>
      <c r="J689" s="14">
        <v>42.857142857143003</v>
      </c>
      <c r="K689" s="14">
        <v>9.5238095238099998</v>
      </c>
      <c r="L689" s="18">
        <v>0</v>
      </c>
      <c r="M689" s="14">
        <v>4.7619047619049999</v>
      </c>
      <c r="N689" s="14">
        <v>9.5238095238099998</v>
      </c>
      <c r="O689" s="14">
        <v>23.809523809523998</v>
      </c>
      <c r="P689" s="14">
        <v>14.285714285714</v>
      </c>
      <c r="Q689" s="14">
        <v>28.571428571428999</v>
      </c>
      <c r="R689" s="32">
        <v>0</v>
      </c>
    </row>
    <row r="690" spans="2:18" x14ac:dyDescent="0.2">
      <c r="D690" s="104"/>
      <c r="E690" s="5" t="s">
        <v>47</v>
      </c>
      <c r="F690" s="6"/>
      <c r="G690" s="7">
        <v>35</v>
      </c>
      <c r="H690" s="37">
        <v>14.285714285714</v>
      </c>
      <c r="I690" s="14">
        <v>17.142857142857</v>
      </c>
      <c r="J690" s="14">
        <v>45.714285714286</v>
      </c>
      <c r="K690" s="14">
        <v>5.7142857142860004</v>
      </c>
      <c r="L690" s="14">
        <v>2.8571428571430002</v>
      </c>
      <c r="M690" s="14">
        <v>5.7142857142860004</v>
      </c>
      <c r="N690" s="14">
        <v>5.7142857142860004</v>
      </c>
      <c r="O690" s="14">
        <v>25.714285714286</v>
      </c>
      <c r="P690" s="14">
        <v>14.285714285714</v>
      </c>
      <c r="Q690" s="14">
        <v>25.714285714286</v>
      </c>
      <c r="R690" s="32">
        <v>0</v>
      </c>
    </row>
    <row r="691" spans="2:18" x14ac:dyDescent="0.2">
      <c r="D691" s="104"/>
      <c r="E691" s="5" t="s">
        <v>48</v>
      </c>
      <c r="F691" s="6"/>
      <c r="G691" s="7">
        <v>9</v>
      </c>
      <c r="H691" s="60">
        <v>0</v>
      </c>
      <c r="I691" s="14">
        <v>22.222222222222001</v>
      </c>
      <c r="J691" s="14">
        <v>44.444444444444002</v>
      </c>
      <c r="K691" s="14">
        <v>11.111111111111001</v>
      </c>
      <c r="L691" s="14">
        <v>11.111111111111001</v>
      </c>
      <c r="M691" s="18">
        <v>0</v>
      </c>
      <c r="N691" s="18">
        <v>0</v>
      </c>
      <c r="O691" s="14">
        <v>22.222222222222001</v>
      </c>
      <c r="P691" s="14">
        <v>33.333333333333002</v>
      </c>
      <c r="Q691" s="14">
        <v>22.222222222222001</v>
      </c>
      <c r="R691" s="32">
        <v>0</v>
      </c>
    </row>
    <row r="692" spans="2:18" x14ac:dyDescent="0.2">
      <c r="D692" s="105"/>
      <c r="E692" s="55" t="s">
        <v>49</v>
      </c>
      <c r="F692" s="58"/>
      <c r="G692" s="53">
        <v>1</v>
      </c>
      <c r="H692" s="78">
        <v>0</v>
      </c>
      <c r="I692" s="35">
        <v>0</v>
      </c>
      <c r="J692" s="38">
        <v>100</v>
      </c>
      <c r="K692" s="35">
        <v>0</v>
      </c>
      <c r="L692" s="35">
        <v>0</v>
      </c>
      <c r="M692" s="35">
        <v>0</v>
      </c>
      <c r="N692" s="35">
        <v>0</v>
      </c>
      <c r="O692" s="35">
        <v>0</v>
      </c>
      <c r="P692" s="35">
        <v>0</v>
      </c>
      <c r="Q692" s="35">
        <v>0</v>
      </c>
      <c r="R692" s="71">
        <v>0</v>
      </c>
    </row>
    <row r="694" spans="2:18" x14ac:dyDescent="0.2">
      <c r="B694" s="47" t="str">
        <f xml:space="preserve"> HYPERLINK("#'目次'!B22", "[16]")</f>
        <v>[16]</v>
      </c>
      <c r="C694" s="31" t="s">
        <v>182</v>
      </c>
    </row>
    <row r="695" spans="2:18" x14ac:dyDescent="0.2">
      <c r="C695" s="89" t="s">
        <v>183</v>
      </c>
    </row>
    <row r="697" spans="2:18" x14ac:dyDescent="0.2">
      <c r="C697" s="31" t="s">
        <v>13</v>
      </c>
    </row>
    <row r="698" spans="2:18" ht="48" x14ac:dyDescent="0.2">
      <c r="D698" s="99"/>
      <c r="E698" s="100"/>
      <c r="F698" s="100"/>
      <c r="G698" s="41" t="s">
        <v>14</v>
      </c>
      <c r="H698" s="42" t="s">
        <v>184</v>
      </c>
      <c r="I698" s="16" t="s">
        <v>185</v>
      </c>
      <c r="J698" s="16" t="s">
        <v>186</v>
      </c>
      <c r="K698" s="16" t="s">
        <v>187</v>
      </c>
      <c r="L698" s="16" t="s">
        <v>188</v>
      </c>
      <c r="M698" s="16" t="s">
        <v>189</v>
      </c>
      <c r="N698" s="16" t="s">
        <v>190</v>
      </c>
      <c r="O698" s="16" t="s">
        <v>22</v>
      </c>
      <c r="P698" s="16" t="s">
        <v>152</v>
      </c>
      <c r="Q698" s="46" t="s">
        <v>24</v>
      </c>
    </row>
    <row r="699" spans="2:18" x14ac:dyDescent="0.2">
      <c r="D699" s="101"/>
      <c r="E699" s="102"/>
      <c r="F699" s="102"/>
      <c r="G699" s="44"/>
      <c r="H699" s="48"/>
      <c r="I699" s="17"/>
      <c r="J699" s="17"/>
      <c r="K699" s="17"/>
      <c r="L699" s="17"/>
      <c r="M699" s="17"/>
      <c r="N699" s="17"/>
      <c r="O699" s="17"/>
      <c r="P699" s="17"/>
      <c r="Q699" s="43"/>
    </row>
    <row r="700" spans="2:18" x14ac:dyDescent="0.2">
      <c r="D700" s="52"/>
      <c r="E700" s="59" t="s">
        <v>14</v>
      </c>
      <c r="F700" s="54"/>
      <c r="G700" s="45">
        <v>4825</v>
      </c>
      <c r="H700" s="25">
        <v>43.709844559585001</v>
      </c>
      <c r="I700" s="25">
        <v>27.875647668393999</v>
      </c>
      <c r="J700" s="25">
        <v>28.165803108807999</v>
      </c>
      <c r="K700" s="25">
        <v>20.642487046631999</v>
      </c>
      <c r="L700" s="25">
        <v>30.238341968912</v>
      </c>
      <c r="M700" s="25">
        <v>5.865284974093</v>
      </c>
      <c r="N700" s="25">
        <v>2.279792746114</v>
      </c>
      <c r="O700" s="25">
        <v>2.0310880829019999</v>
      </c>
      <c r="P700" s="25">
        <v>25.492227979275</v>
      </c>
      <c r="Q700" s="63">
        <v>1.077720207254</v>
      </c>
    </row>
    <row r="701" spans="2:18" x14ac:dyDescent="0.2">
      <c r="D701" s="103" t="s">
        <v>25</v>
      </c>
      <c r="E701" s="24" t="s">
        <v>26</v>
      </c>
      <c r="F701" s="22"/>
      <c r="G701" s="23">
        <v>1357</v>
      </c>
      <c r="H701" s="49">
        <v>42.593957258659003</v>
      </c>
      <c r="I701" s="19">
        <v>27.855563743552</v>
      </c>
      <c r="J701" s="19">
        <v>27.413411938098999</v>
      </c>
      <c r="K701" s="19">
        <v>21.812822402358002</v>
      </c>
      <c r="L701" s="19">
        <v>34.119380987471999</v>
      </c>
      <c r="M701" s="19">
        <v>6.9270449521000002</v>
      </c>
      <c r="N701" s="19">
        <v>1.179071481209</v>
      </c>
      <c r="O701" s="19">
        <v>1.915991156964</v>
      </c>
      <c r="P701" s="19">
        <v>26.455416359617001</v>
      </c>
      <c r="Q701" s="51">
        <v>0.44215180545299998</v>
      </c>
    </row>
    <row r="702" spans="2:18" x14ac:dyDescent="0.2">
      <c r="D702" s="104"/>
      <c r="E702" s="5" t="s">
        <v>27</v>
      </c>
      <c r="F702" s="6"/>
      <c r="G702" s="7">
        <v>1015</v>
      </c>
      <c r="H702" s="37">
        <v>43.546798029557003</v>
      </c>
      <c r="I702" s="14">
        <v>26.009852216749</v>
      </c>
      <c r="J702" s="14">
        <v>26.79802955665</v>
      </c>
      <c r="K702" s="14">
        <v>22.167487684729</v>
      </c>
      <c r="L702" s="14">
        <v>29.162561576354999</v>
      </c>
      <c r="M702" s="14">
        <v>6.3054187192119997</v>
      </c>
      <c r="N702" s="14">
        <v>2.5615763546800001</v>
      </c>
      <c r="O702" s="14">
        <v>2.266009852217</v>
      </c>
      <c r="P702" s="14">
        <v>26.699507389162999</v>
      </c>
      <c r="Q702" s="29">
        <v>1.1822660098519999</v>
      </c>
    </row>
    <row r="703" spans="2:18" x14ac:dyDescent="0.2">
      <c r="D703" s="104"/>
      <c r="E703" s="5" t="s">
        <v>28</v>
      </c>
      <c r="F703" s="6"/>
      <c r="G703" s="7">
        <v>759</v>
      </c>
      <c r="H703" s="37">
        <v>41.501976284584998</v>
      </c>
      <c r="I703" s="14">
        <v>26.877470355730999</v>
      </c>
      <c r="J703" s="14">
        <v>27.536231884058001</v>
      </c>
      <c r="K703" s="14">
        <v>21.739130434783</v>
      </c>
      <c r="L703" s="14">
        <v>31.488801054018001</v>
      </c>
      <c r="M703" s="14">
        <v>5.1383399209489999</v>
      </c>
      <c r="N703" s="14">
        <v>3.9525691699599999</v>
      </c>
      <c r="O703" s="14">
        <v>1.8445322793150001</v>
      </c>
      <c r="P703" s="14">
        <v>25.691699604743</v>
      </c>
      <c r="Q703" s="29">
        <v>1.71277997365</v>
      </c>
    </row>
    <row r="704" spans="2:18" x14ac:dyDescent="0.2">
      <c r="D704" s="104"/>
      <c r="E704" s="5" t="s">
        <v>29</v>
      </c>
      <c r="F704" s="6"/>
      <c r="G704" s="7">
        <v>465</v>
      </c>
      <c r="H704" s="37">
        <v>44.301075268817002</v>
      </c>
      <c r="I704" s="14">
        <v>28.817204301075002</v>
      </c>
      <c r="J704" s="14">
        <v>30.967741935484</v>
      </c>
      <c r="K704" s="14">
        <v>24.731182795698999</v>
      </c>
      <c r="L704" s="14">
        <v>30.967741935484</v>
      </c>
      <c r="M704" s="14">
        <v>7.3118279569890001</v>
      </c>
      <c r="N704" s="14">
        <v>1.935483870968</v>
      </c>
      <c r="O704" s="14">
        <v>2.1505376344089999</v>
      </c>
      <c r="P704" s="14">
        <v>18.064516129032</v>
      </c>
      <c r="Q704" s="29">
        <v>0.860215053763</v>
      </c>
    </row>
    <row r="705" spans="4:17" x14ac:dyDescent="0.2">
      <c r="D705" s="104"/>
      <c r="E705" s="5" t="s">
        <v>30</v>
      </c>
      <c r="F705" s="6"/>
      <c r="G705" s="7">
        <v>351</v>
      </c>
      <c r="H705" s="37">
        <v>48.148148148148003</v>
      </c>
      <c r="I705" s="14">
        <v>32.763532763533</v>
      </c>
      <c r="J705" s="14">
        <v>29.344729344729</v>
      </c>
      <c r="K705" s="14">
        <v>18.233618233617999</v>
      </c>
      <c r="L705" s="14">
        <v>29.629629629629999</v>
      </c>
      <c r="M705" s="14">
        <v>6.8376068376069998</v>
      </c>
      <c r="N705" s="14">
        <v>1.9943019943019999</v>
      </c>
      <c r="O705" s="14">
        <v>2.2792022792019999</v>
      </c>
      <c r="P705" s="14">
        <v>20.227920227919999</v>
      </c>
      <c r="Q705" s="29">
        <v>0.85470085470099999</v>
      </c>
    </row>
    <row r="706" spans="4:17" x14ac:dyDescent="0.2">
      <c r="D706" s="104"/>
      <c r="E706" s="5" t="s">
        <v>31</v>
      </c>
      <c r="F706" s="6"/>
      <c r="G706" s="7">
        <v>294</v>
      </c>
      <c r="H706" s="37">
        <v>56.122448979592001</v>
      </c>
      <c r="I706" s="14">
        <v>37.414965986395003</v>
      </c>
      <c r="J706" s="14">
        <v>33.673469387754999</v>
      </c>
      <c r="K706" s="14">
        <v>20.408163265306001</v>
      </c>
      <c r="L706" s="14">
        <v>29.251700680271998</v>
      </c>
      <c r="M706" s="14">
        <v>4.4217687074830003</v>
      </c>
      <c r="N706" s="14">
        <v>1.700680272109</v>
      </c>
      <c r="O706" s="14">
        <v>2.040816326531</v>
      </c>
      <c r="P706" s="14">
        <v>19.387755102041002</v>
      </c>
      <c r="Q706" s="29">
        <v>1.0204081632649999</v>
      </c>
    </row>
    <row r="707" spans="4:17" x14ac:dyDescent="0.2">
      <c r="D707" s="104"/>
      <c r="E707" s="5" t="s">
        <v>32</v>
      </c>
      <c r="F707" s="6"/>
      <c r="G707" s="7">
        <v>132</v>
      </c>
      <c r="H707" s="37">
        <v>50.757575757575999</v>
      </c>
      <c r="I707" s="14">
        <v>37.878787878788003</v>
      </c>
      <c r="J707" s="14">
        <v>36.363636363635997</v>
      </c>
      <c r="K707" s="14">
        <v>9.8484848484850005</v>
      </c>
      <c r="L707" s="14">
        <v>34.090909090909001</v>
      </c>
      <c r="M707" s="14">
        <v>2.2727272727269998</v>
      </c>
      <c r="N707" s="14">
        <v>6.8181818181820004</v>
      </c>
      <c r="O707" s="14">
        <v>0.75757575757600004</v>
      </c>
      <c r="P707" s="14">
        <v>16.666666666666998</v>
      </c>
      <c r="Q707" s="32">
        <v>0</v>
      </c>
    </row>
    <row r="708" spans="4:17" x14ac:dyDescent="0.2">
      <c r="D708" s="104"/>
      <c r="E708" s="5" t="s">
        <v>33</v>
      </c>
      <c r="F708" s="6"/>
      <c r="G708" s="7">
        <v>41</v>
      </c>
      <c r="H708" s="37">
        <v>46.341463414633999</v>
      </c>
      <c r="I708" s="14">
        <v>41.463414634145998</v>
      </c>
      <c r="J708" s="14">
        <v>29.268292682927001</v>
      </c>
      <c r="K708" s="14">
        <v>9.7560975609760003</v>
      </c>
      <c r="L708" s="14">
        <v>24.390243902439</v>
      </c>
      <c r="M708" s="14">
        <v>2.4390243902440001</v>
      </c>
      <c r="N708" s="14">
        <v>12.195121951220001</v>
      </c>
      <c r="O708" s="18">
        <v>0</v>
      </c>
      <c r="P708" s="14">
        <v>19.512195121950999</v>
      </c>
      <c r="Q708" s="29">
        <v>4.8780487804880002</v>
      </c>
    </row>
    <row r="709" spans="4:17" x14ac:dyDescent="0.2">
      <c r="D709" s="103" t="s">
        <v>34</v>
      </c>
      <c r="E709" s="24" t="s">
        <v>35</v>
      </c>
      <c r="F709" s="22"/>
      <c r="G709" s="23">
        <v>136</v>
      </c>
      <c r="H709" s="49">
        <v>38.970588235294002</v>
      </c>
      <c r="I709" s="19">
        <v>26.470588235293999</v>
      </c>
      <c r="J709" s="19">
        <v>27.941176470588001</v>
      </c>
      <c r="K709" s="19">
        <v>24.264705882352999</v>
      </c>
      <c r="L709" s="19">
        <v>34.558823529412003</v>
      </c>
      <c r="M709" s="19">
        <v>10.294117647059</v>
      </c>
      <c r="N709" s="19">
        <v>0.73529411764700003</v>
      </c>
      <c r="O709" s="19">
        <v>2.2058823529409999</v>
      </c>
      <c r="P709" s="19">
        <v>26.470588235293999</v>
      </c>
      <c r="Q709" s="62">
        <v>0</v>
      </c>
    </row>
    <row r="710" spans="4:17" x14ac:dyDescent="0.2">
      <c r="D710" s="104"/>
      <c r="E710" s="5" t="s">
        <v>36</v>
      </c>
      <c r="F710" s="6"/>
      <c r="G710" s="7">
        <v>128</v>
      </c>
      <c r="H710" s="37">
        <v>43.75</v>
      </c>
      <c r="I710" s="14">
        <v>24.21875</v>
      </c>
      <c r="J710" s="14">
        <v>31.25</v>
      </c>
      <c r="K710" s="14">
        <v>26.5625</v>
      </c>
      <c r="L710" s="14">
        <v>32.03125</v>
      </c>
      <c r="M710" s="14">
        <v>12.5</v>
      </c>
      <c r="N710" s="14">
        <v>0.78125</v>
      </c>
      <c r="O710" s="14">
        <v>2.34375</v>
      </c>
      <c r="P710" s="14">
        <v>19.53125</v>
      </c>
      <c r="Q710" s="29">
        <v>1.5625</v>
      </c>
    </row>
    <row r="711" spans="4:17" x14ac:dyDescent="0.2">
      <c r="D711" s="104"/>
      <c r="E711" s="5" t="s">
        <v>37</v>
      </c>
      <c r="F711" s="6"/>
      <c r="G711" s="7">
        <v>131</v>
      </c>
      <c r="H711" s="37">
        <v>44.274809160304997</v>
      </c>
      <c r="I711" s="14">
        <v>28.24427480916</v>
      </c>
      <c r="J711" s="14">
        <v>29.007633587786</v>
      </c>
      <c r="K711" s="14">
        <v>20.610687022901001</v>
      </c>
      <c r="L711" s="14">
        <v>24.427480916031001</v>
      </c>
      <c r="M711" s="14">
        <v>6.1068702290079999</v>
      </c>
      <c r="N711" s="18">
        <v>0</v>
      </c>
      <c r="O711" s="14">
        <v>1.526717557252</v>
      </c>
      <c r="P711" s="14">
        <v>30.534351145037999</v>
      </c>
      <c r="Q711" s="29">
        <v>0.76335877862599999</v>
      </c>
    </row>
    <row r="712" spans="4:17" x14ac:dyDescent="0.2">
      <c r="D712" s="104"/>
      <c r="E712" s="5" t="s">
        <v>38</v>
      </c>
      <c r="F712" s="6"/>
      <c r="G712" s="7">
        <v>174</v>
      </c>
      <c r="H712" s="37">
        <v>47.126436781609002</v>
      </c>
      <c r="I712" s="14">
        <v>25.287356321838999</v>
      </c>
      <c r="J712" s="14">
        <v>35.632183908046002</v>
      </c>
      <c r="K712" s="14">
        <v>24.137931034483</v>
      </c>
      <c r="L712" s="14">
        <v>29.885057471263998</v>
      </c>
      <c r="M712" s="14">
        <v>7.4712643678159996</v>
      </c>
      <c r="N712" s="14">
        <v>0.57471264367800001</v>
      </c>
      <c r="O712" s="14">
        <v>1.7241379310339999</v>
      </c>
      <c r="P712" s="14">
        <v>21.264367816092001</v>
      </c>
      <c r="Q712" s="29">
        <v>1.149425287356</v>
      </c>
    </row>
    <row r="713" spans="4:17" x14ac:dyDescent="0.2">
      <c r="D713" s="104"/>
      <c r="E713" s="5" t="s">
        <v>39</v>
      </c>
      <c r="F713" s="6"/>
      <c r="G713" s="7">
        <v>172</v>
      </c>
      <c r="H713" s="37">
        <v>47.093023255814003</v>
      </c>
      <c r="I713" s="14">
        <v>33.139534883720998</v>
      </c>
      <c r="J713" s="14">
        <v>35.465116279070003</v>
      </c>
      <c r="K713" s="14">
        <v>17.441860465116001</v>
      </c>
      <c r="L713" s="14">
        <v>31.395348837208999</v>
      </c>
      <c r="M713" s="14">
        <v>5.8139534883720003</v>
      </c>
      <c r="N713" s="14">
        <v>1.744186046512</v>
      </c>
      <c r="O713" s="14">
        <v>4.0697674418599998</v>
      </c>
      <c r="P713" s="14">
        <v>23.255813953488001</v>
      </c>
      <c r="Q713" s="32">
        <v>0</v>
      </c>
    </row>
    <row r="714" spans="4:17" x14ac:dyDescent="0.2">
      <c r="D714" s="104"/>
      <c r="E714" s="5" t="s">
        <v>40</v>
      </c>
      <c r="F714" s="6"/>
      <c r="G714" s="7">
        <v>192</v>
      </c>
      <c r="H714" s="37">
        <v>48.958333333333002</v>
      </c>
      <c r="I714" s="14">
        <v>29.6875</v>
      </c>
      <c r="J714" s="14">
        <v>32.291666666666998</v>
      </c>
      <c r="K714" s="14">
        <v>20.3125</v>
      </c>
      <c r="L714" s="14">
        <v>26.041666666666998</v>
      </c>
      <c r="M714" s="14">
        <v>4.6875</v>
      </c>
      <c r="N714" s="14">
        <v>1.041666666667</v>
      </c>
      <c r="O714" s="14">
        <v>2.604166666667</v>
      </c>
      <c r="P714" s="14">
        <v>20.833333333333002</v>
      </c>
      <c r="Q714" s="32">
        <v>0</v>
      </c>
    </row>
    <row r="715" spans="4:17" x14ac:dyDescent="0.2">
      <c r="D715" s="104"/>
      <c r="E715" s="5" t="s">
        <v>41</v>
      </c>
      <c r="F715" s="6"/>
      <c r="G715" s="7">
        <v>166</v>
      </c>
      <c r="H715" s="37">
        <v>48.795180722891999</v>
      </c>
      <c r="I715" s="14">
        <v>31.325301204818999</v>
      </c>
      <c r="J715" s="14">
        <v>29.518072289157001</v>
      </c>
      <c r="K715" s="14">
        <v>23.493975903614</v>
      </c>
      <c r="L715" s="14">
        <v>27.10843373494</v>
      </c>
      <c r="M715" s="14">
        <v>6.6265060240959999</v>
      </c>
      <c r="N715" s="18">
        <v>0</v>
      </c>
      <c r="O715" s="14">
        <v>1.8072289156629999</v>
      </c>
      <c r="P715" s="14">
        <v>19.277108433734998</v>
      </c>
      <c r="Q715" s="32">
        <v>0</v>
      </c>
    </row>
    <row r="716" spans="4:17" x14ac:dyDescent="0.2">
      <c r="D716" s="104"/>
      <c r="E716" s="5" t="s">
        <v>42</v>
      </c>
      <c r="F716" s="6"/>
      <c r="G716" s="7">
        <v>154</v>
      </c>
      <c r="H716" s="37">
        <v>44.155844155844001</v>
      </c>
      <c r="I716" s="14">
        <v>33.766233766234002</v>
      </c>
      <c r="J716" s="14">
        <v>37.012987012986997</v>
      </c>
      <c r="K716" s="14">
        <v>29.220779220779001</v>
      </c>
      <c r="L716" s="14">
        <v>30.519480519481</v>
      </c>
      <c r="M716" s="14">
        <v>5.1948051948050002</v>
      </c>
      <c r="N716" s="14">
        <v>1.298701298701</v>
      </c>
      <c r="O716" s="14">
        <v>1.948051948052</v>
      </c>
      <c r="P716" s="14">
        <v>24.025974025974001</v>
      </c>
      <c r="Q716" s="29">
        <v>1.298701298701</v>
      </c>
    </row>
    <row r="717" spans="4:17" x14ac:dyDescent="0.2">
      <c r="D717" s="104"/>
      <c r="E717" s="5" t="s">
        <v>43</v>
      </c>
      <c r="F717" s="6"/>
      <c r="G717" s="7">
        <v>162</v>
      </c>
      <c r="H717" s="37">
        <v>45.679012345678998</v>
      </c>
      <c r="I717" s="14">
        <v>32.098765432099</v>
      </c>
      <c r="J717" s="14">
        <v>32.098765432099</v>
      </c>
      <c r="K717" s="14">
        <v>21.604938271605</v>
      </c>
      <c r="L717" s="14">
        <v>27.777777777777999</v>
      </c>
      <c r="M717" s="14">
        <v>3.7037037037039999</v>
      </c>
      <c r="N717" s="14">
        <v>4.3209876543209997</v>
      </c>
      <c r="O717" s="14">
        <v>0.61728395061700003</v>
      </c>
      <c r="P717" s="14">
        <v>21.604938271605</v>
      </c>
      <c r="Q717" s="29">
        <v>1.2345679012349999</v>
      </c>
    </row>
    <row r="718" spans="4:17" x14ac:dyDescent="0.2">
      <c r="D718" s="104"/>
      <c r="E718" s="5" t="s">
        <v>44</v>
      </c>
      <c r="F718" s="6"/>
      <c r="G718" s="7">
        <v>232</v>
      </c>
      <c r="H718" s="37">
        <v>44.396551724138</v>
      </c>
      <c r="I718" s="14">
        <v>28.017241379310001</v>
      </c>
      <c r="J718" s="14">
        <v>35.344827586207003</v>
      </c>
      <c r="K718" s="14">
        <v>22.844827586207</v>
      </c>
      <c r="L718" s="14">
        <v>26.724137931034001</v>
      </c>
      <c r="M718" s="14">
        <v>3.8793103448280002</v>
      </c>
      <c r="N718" s="14">
        <v>4.7413793103449997</v>
      </c>
      <c r="O718" s="14">
        <v>0.43103448275900003</v>
      </c>
      <c r="P718" s="14">
        <v>22.413793103448</v>
      </c>
      <c r="Q718" s="29">
        <v>0.43103448275900003</v>
      </c>
    </row>
    <row r="719" spans="4:17" x14ac:dyDescent="0.2">
      <c r="D719" s="104"/>
      <c r="E719" s="5" t="s">
        <v>45</v>
      </c>
      <c r="F719" s="6"/>
      <c r="G719" s="7">
        <v>184</v>
      </c>
      <c r="H719" s="37">
        <v>34.239130434783</v>
      </c>
      <c r="I719" s="14">
        <v>21.739130434783</v>
      </c>
      <c r="J719" s="14">
        <v>23.913043478260999</v>
      </c>
      <c r="K719" s="14">
        <v>25</v>
      </c>
      <c r="L719" s="14">
        <v>25</v>
      </c>
      <c r="M719" s="14">
        <v>4.3478260869570002</v>
      </c>
      <c r="N719" s="14">
        <v>7.6086956521740001</v>
      </c>
      <c r="O719" s="14">
        <v>2.7173913043479998</v>
      </c>
      <c r="P719" s="14">
        <v>25</v>
      </c>
      <c r="Q719" s="29">
        <v>2.7173913043479998</v>
      </c>
    </row>
    <row r="720" spans="4:17" x14ac:dyDescent="0.2">
      <c r="D720" s="104"/>
      <c r="E720" s="5" t="s">
        <v>46</v>
      </c>
      <c r="F720" s="6"/>
      <c r="G720" s="7">
        <v>129</v>
      </c>
      <c r="H720" s="37">
        <v>31.007751937984001</v>
      </c>
      <c r="I720" s="14">
        <v>18.604651162791001</v>
      </c>
      <c r="J720" s="14">
        <v>17.829457364341</v>
      </c>
      <c r="K720" s="14">
        <v>18.604651162791001</v>
      </c>
      <c r="L720" s="14">
        <v>18.604651162791001</v>
      </c>
      <c r="M720" s="18">
        <v>0</v>
      </c>
      <c r="N720" s="14">
        <v>3.1007751937979999</v>
      </c>
      <c r="O720" s="14">
        <v>2.3255813953489999</v>
      </c>
      <c r="P720" s="14">
        <v>36.434108527131997</v>
      </c>
      <c r="Q720" s="29">
        <v>3.1007751937979999</v>
      </c>
    </row>
    <row r="721" spans="4:17" x14ac:dyDescent="0.2">
      <c r="D721" s="104"/>
      <c r="E721" s="5" t="s">
        <v>47</v>
      </c>
      <c r="F721" s="6"/>
      <c r="G721" s="7">
        <v>122</v>
      </c>
      <c r="H721" s="37">
        <v>33.606557377049</v>
      </c>
      <c r="I721" s="14">
        <v>17.213114754098001</v>
      </c>
      <c r="J721" s="14">
        <v>24.590163934425998</v>
      </c>
      <c r="K721" s="14">
        <v>18.032786885246001</v>
      </c>
      <c r="L721" s="14">
        <v>13.114754098361001</v>
      </c>
      <c r="M721" s="14">
        <v>4.0983606557380003</v>
      </c>
      <c r="N721" s="14">
        <v>4.918032786885</v>
      </c>
      <c r="O721" s="14">
        <v>3.2786885245900002</v>
      </c>
      <c r="P721" s="14">
        <v>36.065573770492001</v>
      </c>
      <c r="Q721" s="29">
        <v>3.2786885245900002</v>
      </c>
    </row>
    <row r="722" spans="4:17" x14ac:dyDescent="0.2">
      <c r="D722" s="104"/>
      <c r="E722" s="5" t="s">
        <v>48</v>
      </c>
      <c r="F722" s="6"/>
      <c r="G722" s="7">
        <v>49</v>
      </c>
      <c r="H722" s="37">
        <v>32.653061224490003</v>
      </c>
      <c r="I722" s="14">
        <v>20.408163265306001</v>
      </c>
      <c r="J722" s="14">
        <v>24.489795918367001</v>
      </c>
      <c r="K722" s="14">
        <v>8.1632653061219997</v>
      </c>
      <c r="L722" s="14">
        <v>14.285714285714</v>
      </c>
      <c r="M722" s="14">
        <v>4.0816326530609999</v>
      </c>
      <c r="N722" s="14">
        <v>6.1224489795919999</v>
      </c>
      <c r="O722" s="14">
        <v>4.0816326530609999</v>
      </c>
      <c r="P722" s="14">
        <v>42.857142857143003</v>
      </c>
      <c r="Q722" s="32">
        <v>0</v>
      </c>
    </row>
    <row r="723" spans="4:17" x14ac:dyDescent="0.2">
      <c r="D723" s="104"/>
      <c r="E723" s="5" t="s">
        <v>49</v>
      </c>
      <c r="F723" s="6"/>
      <c r="G723" s="7">
        <v>13</v>
      </c>
      <c r="H723" s="37">
        <v>23.076923076922998</v>
      </c>
      <c r="I723" s="18">
        <v>0</v>
      </c>
      <c r="J723" s="14">
        <v>7.6923076923079998</v>
      </c>
      <c r="K723" s="14">
        <v>15.384615384615</v>
      </c>
      <c r="L723" s="14">
        <v>15.384615384615</v>
      </c>
      <c r="M723" s="18">
        <v>0</v>
      </c>
      <c r="N723" s="18">
        <v>0</v>
      </c>
      <c r="O723" s="14">
        <v>23.076923076922998</v>
      </c>
      <c r="P723" s="14">
        <v>46.153846153845997</v>
      </c>
      <c r="Q723" s="32">
        <v>0</v>
      </c>
    </row>
    <row r="724" spans="4:17" x14ac:dyDescent="0.2">
      <c r="D724" s="103" t="s">
        <v>50</v>
      </c>
      <c r="E724" s="24" t="s">
        <v>35</v>
      </c>
      <c r="F724" s="22"/>
      <c r="G724" s="23">
        <v>130</v>
      </c>
      <c r="H724" s="49">
        <v>43.076923076923002</v>
      </c>
      <c r="I724" s="19">
        <v>20.769230769231001</v>
      </c>
      <c r="J724" s="19">
        <v>24.615384615385</v>
      </c>
      <c r="K724" s="19">
        <v>16.153846153846001</v>
      </c>
      <c r="L724" s="19">
        <v>37.692307692307999</v>
      </c>
      <c r="M724" s="19">
        <v>13.076923076923</v>
      </c>
      <c r="N724" s="33">
        <v>0</v>
      </c>
      <c r="O724" s="19">
        <v>2.3076923076920002</v>
      </c>
      <c r="P724" s="19">
        <v>26.153846153846001</v>
      </c>
      <c r="Q724" s="51">
        <v>0.76923076923099998</v>
      </c>
    </row>
    <row r="725" spans="4:17" x14ac:dyDescent="0.2">
      <c r="D725" s="104"/>
      <c r="E725" s="5" t="s">
        <v>36</v>
      </c>
      <c r="F725" s="6"/>
      <c r="G725" s="7">
        <v>150</v>
      </c>
      <c r="H725" s="37">
        <v>50.666666666666998</v>
      </c>
      <c r="I725" s="14">
        <v>35.333333333333002</v>
      </c>
      <c r="J725" s="14">
        <v>28.666666666666998</v>
      </c>
      <c r="K725" s="14">
        <v>23.333333333333002</v>
      </c>
      <c r="L725" s="14">
        <v>40.666666666666998</v>
      </c>
      <c r="M725" s="14">
        <v>12</v>
      </c>
      <c r="N725" s="14">
        <v>0.66666666666700003</v>
      </c>
      <c r="O725" s="14">
        <v>1.333333333333</v>
      </c>
      <c r="P725" s="14">
        <v>22</v>
      </c>
      <c r="Q725" s="29">
        <v>1.333333333333</v>
      </c>
    </row>
    <row r="726" spans="4:17" x14ac:dyDescent="0.2">
      <c r="D726" s="104"/>
      <c r="E726" s="5" t="s">
        <v>37</v>
      </c>
      <c r="F726" s="6"/>
      <c r="G726" s="7">
        <v>130</v>
      </c>
      <c r="H726" s="37">
        <v>49.230769230768999</v>
      </c>
      <c r="I726" s="14">
        <v>32.307692307692001</v>
      </c>
      <c r="J726" s="14">
        <v>33.076923076923002</v>
      </c>
      <c r="K726" s="14">
        <v>21.538461538461998</v>
      </c>
      <c r="L726" s="14">
        <v>30</v>
      </c>
      <c r="M726" s="14">
        <v>9.2307692307690008</v>
      </c>
      <c r="N726" s="18">
        <v>0</v>
      </c>
      <c r="O726" s="14">
        <v>0.76923076923099998</v>
      </c>
      <c r="P726" s="14">
        <v>24.615384615385</v>
      </c>
      <c r="Q726" s="29">
        <v>0.76923076923099998</v>
      </c>
    </row>
    <row r="727" spans="4:17" x14ac:dyDescent="0.2">
      <c r="D727" s="104"/>
      <c r="E727" s="5" t="s">
        <v>38</v>
      </c>
      <c r="F727" s="6"/>
      <c r="G727" s="7">
        <v>205</v>
      </c>
      <c r="H727" s="37">
        <v>50.243902439023998</v>
      </c>
      <c r="I727" s="14">
        <v>34.146341463414998</v>
      </c>
      <c r="J727" s="14">
        <v>34.634146341463001</v>
      </c>
      <c r="K727" s="14">
        <v>20.975609756097999</v>
      </c>
      <c r="L727" s="14">
        <v>36.585365853658999</v>
      </c>
      <c r="M727" s="14">
        <v>9.2682926829269991</v>
      </c>
      <c r="N727" s="14">
        <v>1.4634146341459999</v>
      </c>
      <c r="O727" s="14">
        <v>0.48780487804900002</v>
      </c>
      <c r="P727" s="14">
        <v>18.048780487805001</v>
      </c>
      <c r="Q727" s="29">
        <v>0.97560975609800005</v>
      </c>
    </row>
    <row r="728" spans="4:17" x14ac:dyDescent="0.2">
      <c r="D728" s="104"/>
      <c r="E728" s="5" t="s">
        <v>39</v>
      </c>
      <c r="F728" s="6"/>
      <c r="G728" s="7">
        <v>174</v>
      </c>
      <c r="H728" s="37">
        <v>54.022988505747001</v>
      </c>
      <c r="I728" s="14">
        <v>34.482758620689999</v>
      </c>
      <c r="J728" s="14">
        <v>33.908045977011</v>
      </c>
      <c r="K728" s="14">
        <v>20.689655172414</v>
      </c>
      <c r="L728" s="14">
        <v>39.080459770114999</v>
      </c>
      <c r="M728" s="14">
        <v>8.6206896551720007</v>
      </c>
      <c r="N728" s="18">
        <v>0</v>
      </c>
      <c r="O728" s="14">
        <v>2.8735632183909998</v>
      </c>
      <c r="P728" s="14">
        <v>20.689655172414</v>
      </c>
      <c r="Q728" s="32">
        <v>0</v>
      </c>
    </row>
    <row r="729" spans="4:17" x14ac:dyDescent="0.2">
      <c r="D729" s="104"/>
      <c r="E729" s="5" t="s">
        <v>40</v>
      </c>
      <c r="F729" s="6"/>
      <c r="G729" s="7">
        <v>227</v>
      </c>
      <c r="H729" s="37">
        <v>51.541850220264003</v>
      </c>
      <c r="I729" s="14">
        <v>36.563876651982</v>
      </c>
      <c r="J729" s="14">
        <v>31.718061674009</v>
      </c>
      <c r="K729" s="14">
        <v>28.193832599118998</v>
      </c>
      <c r="L729" s="14">
        <v>41.850220264317002</v>
      </c>
      <c r="M729" s="14">
        <v>7.9295154185019996</v>
      </c>
      <c r="N729" s="14">
        <v>0.44052863436099998</v>
      </c>
      <c r="O729" s="14">
        <v>1.762114537445</v>
      </c>
      <c r="P729" s="14">
        <v>20.264317180616999</v>
      </c>
      <c r="Q729" s="29">
        <v>2.2026431718060002</v>
      </c>
    </row>
    <row r="730" spans="4:17" x14ac:dyDescent="0.2">
      <c r="D730" s="104"/>
      <c r="E730" s="5" t="s">
        <v>41</v>
      </c>
      <c r="F730" s="6"/>
      <c r="G730" s="7">
        <v>204</v>
      </c>
      <c r="H730" s="37">
        <v>54.411764705882</v>
      </c>
      <c r="I730" s="14">
        <v>32.352941176470999</v>
      </c>
      <c r="J730" s="14">
        <v>31.862745098038999</v>
      </c>
      <c r="K730" s="14">
        <v>22.058823529411999</v>
      </c>
      <c r="L730" s="14">
        <v>41.666666666666998</v>
      </c>
      <c r="M730" s="14">
        <v>7.352941176471</v>
      </c>
      <c r="N730" s="14">
        <v>0.98039215686299996</v>
      </c>
      <c r="O730" s="18">
        <v>0</v>
      </c>
      <c r="P730" s="14">
        <v>16.666666666666998</v>
      </c>
      <c r="Q730" s="29">
        <v>0.98039215686299996</v>
      </c>
    </row>
    <row r="731" spans="4:17" x14ac:dyDescent="0.2">
      <c r="D731" s="104"/>
      <c r="E731" s="5" t="s">
        <v>42</v>
      </c>
      <c r="F731" s="6"/>
      <c r="G731" s="7">
        <v>174</v>
      </c>
      <c r="H731" s="37">
        <v>51.724137931034001</v>
      </c>
      <c r="I731" s="14">
        <v>44.827586206897003</v>
      </c>
      <c r="J731" s="14">
        <v>27.011494252874002</v>
      </c>
      <c r="K731" s="14">
        <v>21.264367816092001</v>
      </c>
      <c r="L731" s="14">
        <v>41.379310344827999</v>
      </c>
      <c r="M731" s="14">
        <v>4.0229885057469996</v>
      </c>
      <c r="N731" s="14">
        <v>0.57471264367800001</v>
      </c>
      <c r="O731" s="14">
        <v>1.7241379310339999</v>
      </c>
      <c r="P731" s="14">
        <v>18.390804597700999</v>
      </c>
      <c r="Q731" s="32">
        <v>0</v>
      </c>
    </row>
    <row r="732" spans="4:17" x14ac:dyDescent="0.2">
      <c r="D732" s="104"/>
      <c r="E732" s="5" t="s">
        <v>43</v>
      </c>
      <c r="F732" s="6"/>
      <c r="G732" s="7">
        <v>181</v>
      </c>
      <c r="H732" s="37">
        <v>51.381215469612997</v>
      </c>
      <c r="I732" s="14">
        <v>33.149171270718</v>
      </c>
      <c r="J732" s="14">
        <v>29.281767955801001</v>
      </c>
      <c r="K732" s="14">
        <v>19.889502762431</v>
      </c>
      <c r="L732" s="14">
        <v>29.281767955801001</v>
      </c>
      <c r="M732" s="14">
        <v>3.3149171270719999</v>
      </c>
      <c r="N732" s="14">
        <v>2.7624309392269999</v>
      </c>
      <c r="O732" s="14">
        <v>0.55248618784500003</v>
      </c>
      <c r="P732" s="14">
        <v>21.546961325967001</v>
      </c>
      <c r="Q732" s="29">
        <v>0.55248618784500003</v>
      </c>
    </row>
    <row r="733" spans="4:17" x14ac:dyDescent="0.2">
      <c r="D733" s="104"/>
      <c r="E733" s="5" t="s">
        <v>44</v>
      </c>
      <c r="F733" s="6"/>
      <c r="G733" s="7">
        <v>284</v>
      </c>
      <c r="H733" s="37">
        <v>44.366197183098997</v>
      </c>
      <c r="I733" s="14">
        <v>29.929577464788998</v>
      </c>
      <c r="J733" s="14">
        <v>25.704225352112999</v>
      </c>
      <c r="K733" s="14">
        <v>21.830985915492999</v>
      </c>
      <c r="L733" s="14">
        <v>34.507042253521</v>
      </c>
      <c r="M733" s="14">
        <v>2.8169014084509998</v>
      </c>
      <c r="N733" s="18">
        <v>0</v>
      </c>
      <c r="O733" s="14">
        <v>1.056338028169</v>
      </c>
      <c r="P733" s="14">
        <v>25</v>
      </c>
      <c r="Q733" s="29">
        <v>1.4084507042250001</v>
      </c>
    </row>
    <row r="734" spans="4:17" x14ac:dyDescent="0.2">
      <c r="D734" s="104"/>
      <c r="E734" s="5" t="s">
        <v>45</v>
      </c>
      <c r="F734" s="6"/>
      <c r="G734" s="7">
        <v>268</v>
      </c>
      <c r="H734" s="37">
        <v>40.298507462686999</v>
      </c>
      <c r="I734" s="14">
        <v>27.985074626865998</v>
      </c>
      <c r="J734" s="14">
        <v>23.880597014925002</v>
      </c>
      <c r="K734" s="14">
        <v>18.656716417910001</v>
      </c>
      <c r="L734" s="14">
        <v>30.970149253731002</v>
      </c>
      <c r="M734" s="14">
        <v>4.8507462686569998</v>
      </c>
      <c r="N734" s="14">
        <v>3.731343283582</v>
      </c>
      <c r="O734" s="14">
        <v>1.865671641791</v>
      </c>
      <c r="P734" s="14">
        <v>27.238805970148999</v>
      </c>
      <c r="Q734" s="29">
        <v>1.492537313433</v>
      </c>
    </row>
    <row r="735" spans="4:17" x14ac:dyDescent="0.2">
      <c r="D735" s="104"/>
      <c r="E735" s="5" t="s">
        <v>46</v>
      </c>
      <c r="F735" s="6"/>
      <c r="G735" s="7">
        <v>170</v>
      </c>
      <c r="H735" s="37">
        <v>27.647058823529001</v>
      </c>
      <c r="I735" s="14">
        <v>12.352941176471001</v>
      </c>
      <c r="J735" s="14">
        <v>20</v>
      </c>
      <c r="K735" s="14">
        <v>12.352941176471001</v>
      </c>
      <c r="L735" s="14">
        <v>22.941176470588001</v>
      </c>
      <c r="M735" s="14">
        <v>1.764705882353</v>
      </c>
      <c r="N735" s="14">
        <v>3.5294117647059999</v>
      </c>
      <c r="O735" s="14">
        <v>4.7058823529409999</v>
      </c>
      <c r="P735" s="14">
        <v>37.647058823529001</v>
      </c>
      <c r="Q735" s="29">
        <v>2.9411764705880001</v>
      </c>
    </row>
    <row r="736" spans="4:17" x14ac:dyDescent="0.2">
      <c r="D736" s="104"/>
      <c r="E736" s="5" t="s">
        <v>47</v>
      </c>
      <c r="F736" s="6"/>
      <c r="G736" s="7">
        <v>252</v>
      </c>
      <c r="H736" s="37">
        <v>29.761904761905001</v>
      </c>
      <c r="I736" s="14">
        <v>14.68253968254</v>
      </c>
      <c r="J736" s="14">
        <v>15.47619047619</v>
      </c>
      <c r="K736" s="14">
        <v>11.507936507937</v>
      </c>
      <c r="L736" s="14">
        <v>18.650793650794</v>
      </c>
      <c r="M736" s="14">
        <v>2.7777777777780002</v>
      </c>
      <c r="N736" s="14">
        <v>6.3492063492059998</v>
      </c>
      <c r="O736" s="14">
        <v>3.1746031746029999</v>
      </c>
      <c r="P736" s="14">
        <v>38.888888888888999</v>
      </c>
      <c r="Q736" s="29">
        <v>0.39682539682500001</v>
      </c>
    </row>
    <row r="737" spans="2:17" x14ac:dyDescent="0.2">
      <c r="D737" s="104"/>
      <c r="E737" s="5" t="s">
        <v>48</v>
      </c>
      <c r="F737" s="6"/>
      <c r="G737" s="7">
        <v>104</v>
      </c>
      <c r="H737" s="37">
        <v>29.807692307692001</v>
      </c>
      <c r="I737" s="14">
        <v>7.6923076923079998</v>
      </c>
      <c r="J737" s="14">
        <v>10.576923076923</v>
      </c>
      <c r="K737" s="14">
        <v>10.576923076923</v>
      </c>
      <c r="L737" s="14">
        <v>18.269230769231001</v>
      </c>
      <c r="M737" s="14">
        <v>4.8076923076920002</v>
      </c>
      <c r="N737" s="14">
        <v>7.6923076923079998</v>
      </c>
      <c r="O737" s="14">
        <v>4.8076923076920002</v>
      </c>
      <c r="P737" s="14">
        <v>45.192307692307999</v>
      </c>
      <c r="Q737" s="29">
        <v>0.96153846153800004</v>
      </c>
    </row>
    <row r="738" spans="2:17" x14ac:dyDescent="0.2">
      <c r="D738" s="105"/>
      <c r="E738" s="55" t="s">
        <v>49</v>
      </c>
      <c r="F738" s="58"/>
      <c r="G738" s="53">
        <v>28</v>
      </c>
      <c r="H738" s="74">
        <v>17.857142857143</v>
      </c>
      <c r="I738" s="38">
        <v>7.1428571428570002</v>
      </c>
      <c r="J738" s="38">
        <v>7.1428571428570002</v>
      </c>
      <c r="K738" s="38">
        <v>10.714285714286</v>
      </c>
      <c r="L738" s="38">
        <v>21.428571428571001</v>
      </c>
      <c r="M738" s="38">
        <v>3.5714285714290002</v>
      </c>
      <c r="N738" s="38">
        <v>7.1428571428570002</v>
      </c>
      <c r="O738" s="38">
        <v>3.5714285714290002</v>
      </c>
      <c r="P738" s="38">
        <v>57.142857142856997</v>
      </c>
      <c r="Q738" s="71">
        <v>0</v>
      </c>
    </row>
    <row r="740" spans="2:17" x14ac:dyDescent="0.2">
      <c r="B740" s="47" t="str">
        <f xml:space="preserve"> HYPERLINK("#'目次'!B23", "[17]")</f>
        <v>[17]</v>
      </c>
      <c r="C740" s="31" t="s">
        <v>194</v>
      </c>
    </row>
    <row r="743" spans="2:17" x14ac:dyDescent="0.2">
      <c r="C743" s="31" t="s">
        <v>13</v>
      </c>
    </row>
    <row r="744" spans="2:17" ht="84" x14ac:dyDescent="0.2">
      <c r="D744" s="99"/>
      <c r="E744" s="100"/>
      <c r="F744" s="100"/>
      <c r="G744" s="41" t="s">
        <v>14</v>
      </c>
      <c r="H744" s="42" t="s">
        <v>195</v>
      </c>
      <c r="I744" s="16" t="s">
        <v>196</v>
      </c>
      <c r="J744" s="16" t="s">
        <v>197</v>
      </c>
      <c r="K744" s="16" t="s">
        <v>198</v>
      </c>
      <c r="L744" s="16" t="s">
        <v>199</v>
      </c>
      <c r="M744" s="16" t="s">
        <v>200</v>
      </c>
      <c r="N744" s="16" t="s">
        <v>22</v>
      </c>
      <c r="O744" s="46" t="s">
        <v>24</v>
      </c>
    </row>
    <row r="745" spans="2:17" x14ac:dyDescent="0.2">
      <c r="D745" s="101"/>
      <c r="E745" s="102"/>
      <c r="F745" s="102"/>
      <c r="G745" s="44"/>
      <c r="H745" s="48"/>
      <c r="I745" s="17"/>
      <c r="J745" s="17"/>
      <c r="K745" s="17"/>
      <c r="L745" s="17"/>
      <c r="M745" s="17"/>
      <c r="N745" s="17"/>
      <c r="O745" s="43"/>
    </row>
    <row r="746" spans="2:17" x14ac:dyDescent="0.2">
      <c r="D746" s="52"/>
      <c r="E746" s="59" t="s">
        <v>14</v>
      </c>
      <c r="F746" s="54"/>
      <c r="G746" s="45">
        <v>7000</v>
      </c>
      <c r="H746" s="25">
        <v>1.342857142857</v>
      </c>
      <c r="I746" s="25">
        <v>0.742857142857</v>
      </c>
      <c r="J746" s="25">
        <v>12.757142857143</v>
      </c>
      <c r="K746" s="25">
        <v>1.3</v>
      </c>
      <c r="L746" s="25">
        <v>6.1</v>
      </c>
      <c r="M746" s="25">
        <v>71.528571428570999</v>
      </c>
      <c r="N746" s="25">
        <v>4.2857142857139996</v>
      </c>
      <c r="O746" s="63">
        <v>1.9428571428570001</v>
      </c>
    </row>
    <row r="747" spans="2:17" x14ac:dyDescent="0.2">
      <c r="D747" s="103" t="s">
        <v>25</v>
      </c>
      <c r="E747" s="24" t="s">
        <v>26</v>
      </c>
      <c r="F747" s="22"/>
      <c r="G747" s="23">
        <v>1780</v>
      </c>
      <c r="H747" s="49">
        <v>0.50561797752799997</v>
      </c>
      <c r="I747" s="19">
        <v>0.50561797752799997</v>
      </c>
      <c r="J747" s="19">
        <v>7.0224719101120003</v>
      </c>
      <c r="K747" s="19">
        <v>0.95505617977500001</v>
      </c>
      <c r="L747" s="19">
        <v>5</v>
      </c>
      <c r="M747" s="19">
        <v>80</v>
      </c>
      <c r="N747" s="19">
        <v>4.2134831460670004</v>
      </c>
      <c r="O747" s="51">
        <v>1.797752808989</v>
      </c>
    </row>
    <row r="748" spans="2:17" x14ac:dyDescent="0.2">
      <c r="D748" s="104"/>
      <c r="E748" s="5" t="s">
        <v>27</v>
      </c>
      <c r="F748" s="6"/>
      <c r="G748" s="7">
        <v>1328</v>
      </c>
      <c r="H748" s="37">
        <v>0.67771084337300003</v>
      </c>
      <c r="I748" s="14">
        <v>0.37650602409599998</v>
      </c>
      <c r="J748" s="14">
        <v>9.5632530120479995</v>
      </c>
      <c r="K748" s="14">
        <v>1.430722891566</v>
      </c>
      <c r="L748" s="14">
        <v>3.0873493975900002</v>
      </c>
      <c r="M748" s="14">
        <v>78.915662650602002</v>
      </c>
      <c r="N748" s="14">
        <v>4.1415662650599998</v>
      </c>
      <c r="O748" s="29">
        <v>1.8072289156629999</v>
      </c>
    </row>
    <row r="749" spans="2:17" x14ac:dyDescent="0.2">
      <c r="D749" s="104"/>
      <c r="E749" s="5" t="s">
        <v>28</v>
      </c>
      <c r="F749" s="6"/>
      <c r="G749" s="7">
        <v>1075</v>
      </c>
      <c r="H749" s="37">
        <v>1.116279069767</v>
      </c>
      <c r="I749" s="14">
        <v>9.3023255814000005E-2</v>
      </c>
      <c r="J749" s="14">
        <v>12.837209302326</v>
      </c>
      <c r="K749" s="14">
        <v>1.860465116279</v>
      </c>
      <c r="L749" s="14">
        <v>6.0465116279069999</v>
      </c>
      <c r="M749" s="14">
        <v>71.813953488371993</v>
      </c>
      <c r="N749" s="14">
        <v>4.3720930232560002</v>
      </c>
      <c r="O749" s="29">
        <v>1.860465116279</v>
      </c>
    </row>
    <row r="750" spans="2:17" x14ac:dyDescent="0.2">
      <c r="D750" s="104"/>
      <c r="E750" s="5" t="s">
        <v>29</v>
      </c>
      <c r="F750" s="6"/>
      <c r="G750" s="7">
        <v>733</v>
      </c>
      <c r="H750" s="37">
        <v>1.6371077762620001</v>
      </c>
      <c r="I750" s="14">
        <v>1.50068212824</v>
      </c>
      <c r="J750" s="14">
        <v>14.188267394269999</v>
      </c>
      <c r="K750" s="14">
        <v>1.3642564802179999</v>
      </c>
      <c r="L750" s="14">
        <v>8.5948158253750009</v>
      </c>
      <c r="M750" s="14">
        <v>67.939972714869995</v>
      </c>
      <c r="N750" s="14">
        <v>3.5470668485679999</v>
      </c>
      <c r="O750" s="29">
        <v>1.2278308321960001</v>
      </c>
    </row>
    <row r="751" spans="2:17" x14ac:dyDescent="0.2">
      <c r="D751" s="104"/>
      <c r="E751" s="5" t="s">
        <v>30</v>
      </c>
      <c r="F751" s="6"/>
      <c r="G751" s="7">
        <v>619</v>
      </c>
      <c r="H751" s="37">
        <v>2.9079159935379999</v>
      </c>
      <c r="I751" s="14">
        <v>0.96930533117899997</v>
      </c>
      <c r="J751" s="14">
        <v>16.801292407108001</v>
      </c>
      <c r="K751" s="14">
        <v>1.4539579967689999</v>
      </c>
      <c r="L751" s="14">
        <v>9.8546042003229992</v>
      </c>
      <c r="M751" s="14">
        <v>61.389337641357002</v>
      </c>
      <c r="N751" s="14">
        <v>5.1696284329560003</v>
      </c>
      <c r="O751" s="29">
        <v>1.4539579967689999</v>
      </c>
    </row>
    <row r="752" spans="2:17" x14ac:dyDescent="0.2">
      <c r="D752" s="104"/>
      <c r="E752" s="5" t="s">
        <v>31</v>
      </c>
      <c r="F752" s="6"/>
      <c r="G752" s="7">
        <v>559</v>
      </c>
      <c r="H752" s="37">
        <v>3.0411449016100001</v>
      </c>
      <c r="I752" s="14">
        <v>2.3255813953489999</v>
      </c>
      <c r="J752" s="14">
        <v>21.824686940966</v>
      </c>
      <c r="K752" s="14">
        <v>1.4311270125219999</v>
      </c>
      <c r="L752" s="14">
        <v>9.8389982110910008</v>
      </c>
      <c r="M752" s="14">
        <v>56.350626118068</v>
      </c>
      <c r="N752" s="14">
        <v>4.1144901610020002</v>
      </c>
      <c r="O752" s="29">
        <v>1.0733452593920001</v>
      </c>
    </row>
    <row r="753" spans="4:15" x14ac:dyDescent="0.2">
      <c r="D753" s="104"/>
      <c r="E753" s="5" t="s">
        <v>32</v>
      </c>
      <c r="F753" s="6"/>
      <c r="G753" s="7">
        <v>284</v>
      </c>
      <c r="H753" s="37">
        <v>3.87323943662</v>
      </c>
      <c r="I753" s="14">
        <v>1.4084507042250001</v>
      </c>
      <c r="J753" s="14">
        <v>27.464788732393998</v>
      </c>
      <c r="K753" s="14">
        <v>2.112676056338</v>
      </c>
      <c r="L753" s="14">
        <v>10.915492957746</v>
      </c>
      <c r="M753" s="14">
        <v>50.704225352112999</v>
      </c>
      <c r="N753" s="14">
        <v>2.8169014084509998</v>
      </c>
      <c r="O753" s="29">
        <v>0.70422535211299997</v>
      </c>
    </row>
    <row r="754" spans="4:15" x14ac:dyDescent="0.2">
      <c r="D754" s="104"/>
      <c r="E754" s="5" t="s">
        <v>33</v>
      </c>
      <c r="F754" s="6"/>
      <c r="G754" s="7">
        <v>104</v>
      </c>
      <c r="H754" s="37">
        <v>0.96153846153800004</v>
      </c>
      <c r="I754" s="14">
        <v>0.96153846153800004</v>
      </c>
      <c r="J754" s="14">
        <v>50</v>
      </c>
      <c r="K754" s="14">
        <v>0.96153846153800004</v>
      </c>
      <c r="L754" s="14">
        <v>3.8461538461539999</v>
      </c>
      <c r="M754" s="14">
        <v>34.615384615384997</v>
      </c>
      <c r="N754" s="14">
        <v>5.7692307692310001</v>
      </c>
      <c r="O754" s="29">
        <v>2.884615384615</v>
      </c>
    </row>
    <row r="755" spans="4:15" x14ac:dyDescent="0.2">
      <c r="D755" s="103" t="s">
        <v>34</v>
      </c>
      <c r="E755" s="24" t="s">
        <v>35</v>
      </c>
      <c r="F755" s="22"/>
      <c r="G755" s="23">
        <v>206</v>
      </c>
      <c r="H755" s="49">
        <v>2.9126213592229999</v>
      </c>
      <c r="I755" s="33">
        <v>0</v>
      </c>
      <c r="J755" s="19">
        <v>3.398058252427</v>
      </c>
      <c r="K755" s="19">
        <v>0.48543689320400002</v>
      </c>
      <c r="L755" s="19">
        <v>11.650485436893</v>
      </c>
      <c r="M755" s="19">
        <v>77.669902912620998</v>
      </c>
      <c r="N755" s="19">
        <v>3.398058252427</v>
      </c>
      <c r="O755" s="51">
        <v>0.48543689320400002</v>
      </c>
    </row>
    <row r="756" spans="4:15" x14ac:dyDescent="0.2">
      <c r="D756" s="104"/>
      <c r="E756" s="5" t="s">
        <v>36</v>
      </c>
      <c r="F756" s="6"/>
      <c r="G756" s="7">
        <v>218</v>
      </c>
      <c r="H756" s="37">
        <v>2.293577981651</v>
      </c>
      <c r="I756" s="14">
        <v>0.45871559632999998</v>
      </c>
      <c r="J756" s="14">
        <v>8.7155963302749999</v>
      </c>
      <c r="K756" s="18">
        <v>0</v>
      </c>
      <c r="L756" s="14">
        <v>14.220183486239</v>
      </c>
      <c r="M756" s="14">
        <v>71.559633027523006</v>
      </c>
      <c r="N756" s="14">
        <v>1.376146788991</v>
      </c>
      <c r="O756" s="29">
        <v>1.376146788991</v>
      </c>
    </row>
    <row r="757" spans="4:15" x14ac:dyDescent="0.2">
      <c r="D757" s="104"/>
      <c r="E757" s="5" t="s">
        <v>37</v>
      </c>
      <c r="F757" s="6"/>
      <c r="G757" s="7">
        <v>218</v>
      </c>
      <c r="H757" s="37">
        <v>2.7522935779819999</v>
      </c>
      <c r="I757" s="14">
        <v>0.91743119266100004</v>
      </c>
      <c r="J757" s="14">
        <v>11.009174311927</v>
      </c>
      <c r="K757" s="14">
        <v>0.45871559632999998</v>
      </c>
      <c r="L757" s="14">
        <v>10.550458715595999</v>
      </c>
      <c r="M757" s="14">
        <v>68.348623853210995</v>
      </c>
      <c r="N757" s="14">
        <v>4.1284403669719998</v>
      </c>
      <c r="O757" s="29">
        <v>1.834862385321</v>
      </c>
    </row>
    <row r="758" spans="4:15" x14ac:dyDescent="0.2">
      <c r="D758" s="104"/>
      <c r="E758" s="5" t="s">
        <v>38</v>
      </c>
      <c r="F758" s="6"/>
      <c r="G758" s="7">
        <v>313</v>
      </c>
      <c r="H758" s="37">
        <v>4.153354632588</v>
      </c>
      <c r="I758" s="14">
        <v>1.5974440894569999</v>
      </c>
      <c r="J758" s="14">
        <v>14.057507987219999</v>
      </c>
      <c r="K758" s="14">
        <v>0.95846645367399996</v>
      </c>
      <c r="L758" s="14">
        <v>12.140575079872001</v>
      </c>
      <c r="M758" s="14">
        <v>61.022364217251997</v>
      </c>
      <c r="N758" s="14">
        <v>4.472843450479</v>
      </c>
      <c r="O758" s="29">
        <v>1.5974440894569999</v>
      </c>
    </row>
    <row r="759" spans="4:15" x14ac:dyDescent="0.2">
      <c r="D759" s="104"/>
      <c r="E759" s="5" t="s">
        <v>39</v>
      </c>
      <c r="F759" s="6"/>
      <c r="G759" s="7">
        <v>306</v>
      </c>
      <c r="H759" s="37">
        <v>3.5947712418300002</v>
      </c>
      <c r="I759" s="14">
        <v>2.2875816993460001</v>
      </c>
      <c r="J759" s="14">
        <v>15.359477124183</v>
      </c>
      <c r="K759" s="14">
        <v>0.32679738562100002</v>
      </c>
      <c r="L759" s="14">
        <v>9.4771241830069997</v>
      </c>
      <c r="M759" s="14">
        <v>64.379084967319997</v>
      </c>
      <c r="N759" s="14">
        <v>4.5751633986930003</v>
      </c>
      <c r="O759" s="32">
        <v>0</v>
      </c>
    </row>
    <row r="760" spans="4:15" x14ac:dyDescent="0.2">
      <c r="D760" s="104"/>
      <c r="E760" s="5" t="s">
        <v>40</v>
      </c>
      <c r="F760" s="6"/>
      <c r="G760" s="7">
        <v>323</v>
      </c>
      <c r="H760" s="37">
        <v>2.7863777089780002</v>
      </c>
      <c r="I760" s="14">
        <v>0.92879256965900003</v>
      </c>
      <c r="J760" s="14">
        <v>16.099071207430001</v>
      </c>
      <c r="K760" s="14">
        <v>1.8575851393189999</v>
      </c>
      <c r="L760" s="14">
        <v>8.3591331269349993</v>
      </c>
      <c r="M760" s="14">
        <v>65.325077399381001</v>
      </c>
      <c r="N760" s="14">
        <v>3.405572755418</v>
      </c>
      <c r="O760" s="29">
        <v>1.2383900928789999</v>
      </c>
    </row>
    <row r="761" spans="4:15" x14ac:dyDescent="0.2">
      <c r="D761" s="104"/>
      <c r="E761" s="5" t="s">
        <v>41</v>
      </c>
      <c r="F761" s="6"/>
      <c r="G761" s="7">
        <v>260</v>
      </c>
      <c r="H761" s="37">
        <v>1.923076923077</v>
      </c>
      <c r="I761" s="14">
        <v>1.538461538462</v>
      </c>
      <c r="J761" s="14">
        <v>11.538461538462</v>
      </c>
      <c r="K761" s="14">
        <v>1.1538461538460001</v>
      </c>
      <c r="L761" s="14">
        <v>11.923076923077</v>
      </c>
      <c r="M761" s="14">
        <v>66.153846153846004</v>
      </c>
      <c r="N761" s="14">
        <v>3.8461538461539999</v>
      </c>
      <c r="O761" s="29">
        <v>1.923076923077</v>
      </c>
    </row>
    <row r="762" spans="4:15" x14ac:dyDescent="0.2">
      <c r="D762" s="104"/>
      <c r="E762" s="5" t="s">
        <v>42</v>
      </c>
      <c r="F762" s="6"/>
      <c r="G762" s="7">
        <v>258</v>
      </c>
      <c r="H762" s="37">
        <v>1.1627906976739999</v>
      </c>
      <c r="I762" s="14">
        <v>1.1627906976739999</v>
      </c>
      <c r="J762" s="14">
        <v>25.581395348836999</v>
      </c>
      <c r="K762" s="14">
        <v>0.38759689922500001</v>
      </c>
      <c r="L762" s="14">
        <v>3.1007751937979999</v>
      </c>
      <c r="M762" s="14">
        <v>59.689922480619998</v>
      </c>
      <c r="N762" s="14">
        <v>6.5891472868219996</v>
      </c>
      <c r="O762" s="29">
        <v>2.3255813953489999</v>
      </c>
    </row>
    <row r="763" spans="4:15" x14ac:dyDescent="0.2">
      <c r="D763" s="104"/>
      <c r="E763" s="5" t="s">
        <v>43</v>
      </c>
      <c r="F763" s="6"/>
      <c r="G763" s="7">
        <v>258</v>
      </c>
      <c r="H763" s="37">
        <v>2.3255813953489999</v>
      </c>
      <c r="I763" s="14">
        <v>1.550387596899</v>
      </c>
      <c r="J763" s="14">
        <v>19.37984496124</v>
      </c>
      <c r="K763" s="14">
        <v>2.3255813953489999</v>
      </c>
      <c r="L763" s="14">
        <v>5.0387596899220002</v>
      </c>
      <c r="M763" s="14">
        <v>62.403100775193998</v>
      </c>
      <c r="N763" s="14">
        <v>4.2635658914730001</v>
      </c>
      <c r="O763" s="29">
        <v>2.7131782945739999</v>
      </c>
    </row>
    <row r="764" spans="4:15" x14ac:dyDescent="0.2">
      <c r="D764" s="104"/>
      <c r="E764" s="5" t="s">
        <v>44</v>
      </c>
      <c r="F764" s="6"/>
      <c r="G764" s="7">
        <v>336</v>
      </c>
      <c r="H764" s="37">
        <v>0.89285714285700002</v>
      </c>
      <c r="I764" s="14">
        <v>0.59523809523799998</v>
      </c>
      <c r="J764" s="14">
        <v>25</v>
      </c>
      <c r="K764" s="14">
        <v>3.2738095238099998</v>
      </c>
      <c r="L764" s="14">
        <v>2.6785714285709998</v>
      </c>
      <c r="M764" s="14">
        <v>63.392857142856997</v>
      </c>
      <c r="N764" s="14">
        <v>2.6785714285709998</v>
      </c>
      <c r="O764" s="29">
        <v>1.4880952380950001</v>
      </c>
    </row>
    <row r="765" spans="4:15" x14ac:dyDescent="0.2">
      <c r="D765" s="104"/>
      <c r="E765" s="5" t="s">
        <v>45</v>
      </c>
      <c r="F765" s="6"/>
      <c r="G765" s="7">
        <v>259</v>
      </c>
      <c r="H765" s="37">
        <v>0.77220077220100003</v>
      </c>
      <c r="I765" s="14">
        <v>0.77220077220100003</v>
      </c>
      <c r="J765" s="14">
        <v>20.463320463319999</v>
      </c>
      <c r="K765" s="14">
        <v>1.9305019305019999</v>
      </c>
      <c r="L765" s="14">
        <v>1.1583011583009999</v>
      </c>
      <c r="M765" s="14">
        <v>66.795366795367002</v>
      </c>
      <c r="N765" s="14">
        <v>5.4054054054050003</v>
      </c>
      <c r="O765" s="29">
        <v>2.7027027027030002</v>
      </c>
    </row>
    <row r="766" spans="4:15" x14ac:dyDescent="0.2">
      <c r="D766" s="104"/>
      <c r="E766" s="5" t="s">
        <v>46</v>
      </c>
      <c r="F766" s="6"/>
      <c r="G766" s="7">
        <v>171</v>
      </c>
      <c r="H766" s="60">
        <v>0</v>
      </c>
      <c r="I766" s="14">
        <v>0.58479532163699999</v>
      </c>
      <c r="J766" s="14">
        <v>22.807017543859999</v>
      </c>
      <c r="K766" s="14">
        <v>3.508771929825</v>
      </c>
      <c r="L766" s="14">
        <v>0.58479532163699999</v>
      </c>
      <c r="M766" s="14">
        <v>64.912280701754</v>
      </c>
      <c r="N766" s="14">
        <v>4.0935672514619998</v>
      </c>
      <c r="O766" s="29">
        <v>3.508771929825</v>
      </c>
    </row>
    <row r="767" spans="4:15" x14ac:dyDescent="0.2">
      <c r="D767" s="104"/>
      <c r="E767" s="5" t="s">
        <v>47</v>
      </c>
      <c r="F767" s="6"/>
      <c r="G767" s="7">
        <v>158</v>
      </c>
      <c r="H767" s="60">
        <v>0</v>
      </c>
      <c r="I767" s="14">
        <v>1.8987341772149999</v>
      </c>
      <c r="J767" s="14">
        <v>15.189873417722</v>
      </c>
      <c r="K767" s="14">
        <v>4.4303797468350004</v>
      </c>
      <c r="L767" s="14">
        <v>1.2658227848100001</v>
      </c>
      <c r="M767" s="14">
        <v>70.253164556962005</v>
      </c>
      <c r="N767" s="14">
        <v>4.4303797468350004</v>
      </c>
      <c r="O767" s="29">
        <v>2.5316455696200002</v>
      </c>
    </row>
    <row r="768" spans="4:15" x14ac:dyDescent="0.2">
      <c r="D768" s="104"/>
      <c r="E768" s="5" t="s">
        <v>48</v>
      </c>
      <c r="F768" s="6"/>
      <c r="G768" s="7">
        <v>62</v>
      </c>
      <c r="H768" s="60">
        <v>0</v>
      </c>
      <c r="I768" s="18">
        <v>0</v>
      </c>
      <c r="J768" s="14">
        <v>12.903225806451999</v>
      </c>
      <c r="K768" s="18">
        <v>0</v>
      </c>
      <c r="L768" s="18">
        <v>0</v>
      </c>
      <c r="M768" s="14">
        <v>79.032258064516</v>
      </c>
      <c r="N768" s="14">
        <v>6.4516129032259997</v>
      </c>
      <c r="O768" s="29">
        <v>1.6129032258060001</v>
      </c>
    </row>
    <row r="769" spans="4:15" x14ac:dyDescent="0.2">
      <c r="D769" s="104"/>
      <c r="E769" s="5" t="s">
        <v>49</v>
      </c>
      <c r="F769" s="6"/>
      <c r="G769" s="7">
        <v>13</v>
      </c>
      <c r="H769" s="60">
        <v>0</v>
      </c>
      <c r="I769" s="18">
        <v>0</v>
      </c>
      <c r="J769" s="18">
        <v>0</v>
      </c>
      <c r="K769" s="18">
        <v>0</v>
      </c>
      <c r="L769" s="18">
        <v>0</v>
      </c>
      <c r="M769" s="14">
        <v>92.307692307691994</v>
      </c>
      <c r="N769" s="14">
        <v>7.6923076923079998</v>
      </c>
      <c r="O769" s="32">
        <v>0</v>
      </c>
    </row>
    <row r="770" spans="4:15" x14ac:dyDescent="0.2">
      <c r="D770" s="103" t="s">
        <v>50</v>
      </c>
      <c r="E770" s="24" t="s">
        <v>35</v>
      </c>
      <c r="F770" s="22"/>
      <c r="G770" s="23">
        <v>174</v>
      </c>
      <c r="H770" s="81">
        <v>0</v>
      </c>
      <c r="I770" s="33">
        <v>0</v>
      </c>
      <c r="J770" s="19">
        <v>1.149425287356</v>
      </c>
      <c r="K770" s="33">
        <v>0</v>
      </c>
      <c r="L770" s="19">
        <v>6.8965517241379999</v>
      </c>
      <c r="M770" s="19">
        <v>85.057471264368004</v>
      </c>
      <c r="N770" s="19">
        <v>4.5977011494250002</v>
      </c>
      <c r="O770" s="51">
        <v>2.2988505747130001</v>
      </c>
    </row>
    <row r="771" spans="4:15" x14ac:dyDescent="0.2">
      <c r="D771" s="104"/>
      <c r="E771" s="5" t="s">
        <v>36</v>
      </c>
      <c r="F771" s="6"/>
      <c r="G771" s="7">
        <v>233</v>
      </c>
      <c r="H771" s="37">
        <v>1.716738197425</v>
      </c>
      <c r="I771" s="14">
        <v>0.42918454935599998</v>
      </c>
      <c r="J771" s="14">
        <v>5.5793991416309998</v>
      </c>
      <c r="K771" s="14">
        <v>0.85836909871199996</v>
      </c>
      <c r="L771" s="14">
        <v>5.5793991416309998</v>
      </c>
      <c r="M771" s="14">
        <v>79.828326180258003</v>
      </c>
      <c r="N771" s="14">
        <v>4.2918454935619996</v>
      </c>
      <c r="O771" s="29">
        <v>1.716738197425</v>
      </c>
    </row>
    <row r="772" spans="4:15" x14ac:dyDescent="0.2">
      <c r="D772" s="104"/>
      <c r="E772" s="5" t="s">
        <v>37</v>
      </c>
      <c r="F772" s="6"/>
      <c r="G772" s="7">
        <v>199</v>
      </c>
      <c r="H772" s="37">
        <v>3.015075376884</v>
      </c>
      <c r="I772" s="14">
        <v>0.50251256281400003</v>
      </c>
      <c r="J772" s="14">
        <v>8.5427135678389998</v>
      </c>
      <c r="K772" s="18">
        <v>0</v>
      </c>
      <c r="L772" s="14">
        <v>8.5427135678389998</v>
      </c>
      <c r="M772" s="14">
        <v>72.361809045225996</v>
      </c>
      <c r="N772" s="14">
        <v>3.5175879396980001</v>
      </c>
      <c r="O772" s="29">
        <v>3.5175879396980001</v>
      </c>
    </row>
    <row r="773" spans="4:15" x14ac:dyDescent="0.2">
      <c r="D773" s="104"/>
      <c r="E773" s="5" t="s">
        <v>38</v>
      </c>
      <c r="F773" s="6"/>
      <c r="G773" s="7">
        <v>319</v>
      </c>
      <c r="H773" s="37">
        <v>0.62695924764900002</v>
      </c>
      <c r="I773" s="14">
        <v>0.62695924764900002</v>
      </c>
      <c r="J773" s="14">
        <v>7.5235109717870001</v>
      </c>
      <c r="K773" s="14">
        <v>0.94043887147299998</v>
      </c>
      <c r="L773" s="14">
        <v>10.031347962382</v>
      </c>
      <c r="M773" s="14">
        <v>76.175548589342</v>
      </c>
      <c r="N773" s="14">
        <v>2.8213166144200001</v>
      </c>
      <c r="O773" s="29">
        <v>1.253918495298</v>
      </c>
    </row>
    <row r="774" spans="4:15" x14ac:dyDescent="0.2">
      <c r="D774" s="104"/>
      <c r="E774" s="5" t="s">
        <v>39</v>
      </c>
      <c r="F774" s="6"/>
      <c r="G774" s="7">
        <v>269</v>
      </c>
      <c r="H774" s="37">
        <v>0.74349442379200004</v>
      </c>
      <c r="I774" s="14">
        <v>0.37174721189600002</v>
      </c>
      <c r="J774" s="14">
        <v>10.03717472119</v>
      </c>
      <c r="K774" s="14">
        <v>1.1152416356879999</v>
      </c>
      <c r="L774" s="14">
        <v>7.8066914498140001</v>
      </c>
      <c r="M774" s="14">
        <v>73.977695167286001</v>
      </c>
      <c r="N774" s="14">
        <v>4.4609665427509997</v>
      </c>
      <c r="O774" s="29">
        <v>1.4869888475840001</v>
      </c>
    </row>
    <row r="775" spans="4:15" x14ac:dyDescent="0.2">
      <c r="D775" s="104"/>
      <c r="E775" s="5" t="s">
        <v>40</v>
      </c>
      <c r="F775" s="6"/>
      <c r="G775" s="7">
        <v>348</v>
      </c>
      <c r="H775" s="37">
        <v>0.86206896551699996</v>
      </c>
      <c r="I775" s="14">
        <v>0.57471264367800001</v>
      </c>
      <c r="J775" s="14">
        <v>11.781609195402</v>
      </c>
      <c r="K775" s="14">
        <v>0.28735632183900001</v>
      </c>
      <c r="L775" s="14">
        <v>8.0459770114939992</v>
      </c>
      <c r="M775" s="14">
        <v>72.701149425286999</v>
      </c>
      <c r="N775" s="14">
        <v>4.0229885057469996</v>
      </c>
      <c r="O775" s="29">
        <v>1.7241379310339999</v>
      </c>
    </row>
    <row r="776" spans="4:15" x14ac:dyDescent="0.2">
      <c r="D776" s="104"/>
      <c r="E776" s="5" t="s">
        <v>41</v>
      </c>
      <c r="F776" s="6"/>
      <c r="G776" s="7">
        <v>282</v>
      </c>
      <c r="H776" s="37">
        <v>1.0638297872339999</v>
      </c>
      <c r="I776" s="18">
        <v>0</v>
      </c>
      <c r="J776" s="14">
        <v>8.8652482269499995</v>
      </c>
      <c r="K776" s="14">
        <v>0.70921985815599997</v>
      </c>
      <c r="L776" s="14">
        <v>7.0921985815599999</v>
      </c>
      <c r="M776" s="14">
        <v>73.404255319149001</v>
      </c>
      <c r="N776" s="14">
        <v>7.0921985815599999</v>
      </c>
      <c r="O776" s="29">
        <v>1.77304964539</v>
      </c>
    </row>
    <row r="777" spans="4:15" x14ac:dyDescent="0.2">
      <c r="D777" s="104"/>
      <c r="E777" s="5" t="s">
        <v>42</v>
      </c>
      <c r="F777" s="6"/>
      <c r="G777" s="7">
        <v>242</v>
      </c>
      <c r="H777" s="37">
        <v>0.41322314049600001</v>
      </c>
      <c r="I777" s="18">
        <v>0</v>
      </c>
      <c r="J777" s="14">
        <v>11.570247933884</v>
      </c>
      <c r="K777" s="14">
        <v>2.0661157024789998</v>
      </c>
      <c r="L777" s="14">
        <v>6.1983471074379999</v>
      </c>
      <c r="M777" s="14">
        <v>71.074380165289</v>
      </c>
      <c r="N777" s="14">
        <v>5.7851239669419998</v>
      </c>
      <c r="O777" s="29">
        <v>2.8925619834709999</v>
      </c>
    </row>
    <row r="778" spans="4:15" x14ac:dyDescent="0.2">
      <c r="D778" s="104"/>
      <c r="E778" s="5" t="s">
        <v>43</v>
      </c>
      <c r="F778" s="6"/>
      <c r="G778" s="7">
        <v>263</v>
      </c>
      <c r="H778" s="60">
        <v>0</v>
      </c>
      <c r="I778" s="14">
        <v>0.76045627376400005</v>
      </c>
      <c r="J778" s="14">
        <v>17.110266159696</v>
      </c>
      <c r="K778" s="14">
        <v>1.520912547529</v>
      </c>
      <c r="L778" s="14">
        <v>5.7034220532319999</v>
      </c>
      <c r="M778" s="14">
        <v>67.300380228137001</v>
      </c>
      <c r="N778" s="14">
        <v>5.3231939163500002</v>
      </c>
      <c r="O778" s="29">
        <v>2.2813688212929999</v>
      </c>
    </row>
    <row r="779" spans="4:15" x14ac:dyDescent="0.2">
      <c r="D779" s="104"/>
      <c r="E779" s="5" t="s">
        <v>44</v>
      </c>
      <c r="F779" s="6"/>
      <c r="G779" s="7">
        <v>364</v>
      </c>
      <c r="H779" s="37">
        <v>0.82417582417599999</v>
      </c>
      <c r="I779" s="14">
        <v>0.27472527472500002</v>
      </c>
      <c r="J779" s="14">
        <v>10.439560439559999</v>
      </c>
      <c r="K779" s="14">
        <v>1.3736263736259999</v>
      </c>
      <c r="L779" s="14">
        <v>1.923076923077</v>
      </c>
      <c r="M779" s="14">
        <v>78.296703296703001</v>
      </c>
      <c r="N779" s="14">
        <v>4.1208791208789997</v>
      </c>
      <c r="O779" s="29">
        <v>2.7472527472529999</v>
      </c>
    </row>
    <row r="780" spans="4:15" x14ac:dyDescent="0.2">
      <c r="D780" s="104"/>
      <c r="E780" s="5" t="s">
        <v>45</v>
      </c>
      <c r="F780" s="6"/>
      <c r="G780" s="7">
        <v>324</v>
      </c>
      <c r="H780" s="60">
        <v>0</v>
      </c>
      <c r="I780" s="14">
        <v>1.2345679012349999</v>
      </c>
      <c r="J780" s="14">
        <v>13.271604938272</v>
      </c>
      <c r="K780" s="14">
        <v>1.851851851852</v>
      </c>
      <c r="L780" s="14">
        <v>1.543209876543</v>
      </c>
      <c r="M780" s="14">
        <v>76.851851851852004</v>
      </c>
      <c r="N780" s="14">
        <v>4.0123456790120002</v>
      </c>
      <c r="O780" s="29">
        <v>1.2345679012349999</v>
      </c>
    </row>
    <row r="781" spans="4:15" x14ac:dyDescent="0.2">
      <c r="D781" s="104"/>
      <c r="E781" s="5" t="s">
        <v>46</v>
      </c>
      <c r="F781" s="6"/>
      <c r="G781" s="7">
        <v>192</v>
      </c>
      <c r="H781" s="60">
        <v>0</v>
      </c>
      <c r="I781" s="18">
        <v>0</v>
      </c>
      <c r="J781" s="14">
        <v>6.770833333333</v>
      </c>
      <c r="K781" s="14">
        <v>1.041666666667</v>
      </c>
      <c r="L781" s="14">
        <v>0.52083333333299997</v>
      </c>
      <c r="M781" s="14">
        <v>85.9375</v>
      </c>
      <c r="N781" s="14">
        <v>2.604166666667</v>
      </c>
      <c r="O781" s="29">
        <v>3.125</v>
      </c>
    </row>
    <row r="782" spans="4:15" x14ac:dyDescent="0.2">
      <c r="D782" s="104"/>
      <c r="E782" s="5" t="s">
        <v>47</v>
      </c>
      <c r="F782" s="6"/>
      <c r="G782" s="7">
        <v>288</v>
      </c>
      <c r="H782" s="37">
        <v>0.347222222222</v>
      </c>
      <c r="I782" s="14">
        <v>0.347222222222</v>
      </c>
      <c r="J782" s="14">
        <v>6.9444444444439997</v>
      </c>
      <c r="K782" s="14">
        <v>1.7361111111109999</v>
      </c>
      <c r="L782" s="14">
        <v>0.694444444444</v>
      </c>
      <c r="M782" s="14">
        <v>82.638888888888999</v>
      </c>
      <c r="N782" s="14">
        <v>5.208333333333</v>
      </c>
      <c r="O782" s="29">
        <v>2.083333333333</v>
      </c>
    </row>
    <row r="783" spans="4:15" x14ac:dyDescent="0.2">
      <c r="D783" s="104"/>
      <c r="E783" s="5" t="s">
        <v>48</v>
      </c>
      <c r="F783" s="6"/>
      <c r="G783" s="7">
        <v>114</v>
      </c>
      <c r="H783" s="60">
        <v>0</v>
      </c>
      <c r="I783" s="18">
        <v>0</v>
      </c>
      <c r="J783" s="14">
        <v>7.8947368421049999</v>
      </c>
      <c r="K783" s="14">
        <v>1.7543859649119999</v>
      </c>
      <c r="L783" s="18">
        <v>0</v>
      </c>
      <c r="M783" s="14">
        <v>83.333333333333002</v>
      </c>
      <c r="N783" s="14">
        <v>2.6315789473679998</v>
      </c>
      <c r="O783" s="29">
        <v>4.3859649122809996</v>
      </c>
    </row>
    <row r="784" spans="4:15" x14ac:dyDescent="0.2">
      <c r="D784" s="105"/>
      <c r="E784" s="55" t="s">
        <v>49</v>
      </c>
      <c r="F784" s="58"/>
      <c r="G784" s="53">
        <v>30</v>
      </c>
      <c r="H784" s="78">
        <v>0</v>
      </c>
      <c r="I784" s="35">
        <v>0</v>
      </c>
      <c r="J784" s="38">
        <v>3.333333333333</v>
      </c>
      <c r="K784" s="35">
        <v>0</v>
      </c>
      <c r="L784" s="35">
        <v>0</v>
      </c>
      <c r="M784" s="38">
        <v>86.666666666666998</v>
      </c>
      <c r="N784" s="38">
        <v>10</v>
      </c>
      <c r="O784" s="71">
        <v>0</v>
      </c>
    </row>
    <row r="786" spans="2:11" x14ac:dyDescent="0.2">
      <c r="B786" s="47" t="str">
        <f xml:space="preserve"> HYPERLINK("#'目次'!B24", "[18]")</f>
        <v>[18]</v>
      </c>
      <c r="C786" s="31" t="s">
        <v>203</v>
      </c>
    </row>
    <row r="789" spans="2:11" x14ac:dyDescent="0.2">
      <c r="C789" s="31" t="s">
        <v>13</v>
      </c>
    </row>
    <row r="790" spans="2:11" ht="36" x14ac:dyDescent="0.2">
      <c r="D790" s="99"/>
      <c r="E790" s="100"/>
      <c r="F790" s="100"/>
      <c r="G790" s="41" t="s">
        <v>14</v>
      </c>
      <c r="H790" s="42" t="s">
        <v>204</v>
      </c>
      <c r="I790" s="16" t="s">
        <v>205</v>
      </c>
      <c r="J790" s="16" t="s">
        <v>206</v>
      </c>
      <c r="K790" s="46" t="s">
        <v>24</v>
      </c>
    </row>
    <row r="791" spans="2:11" x14ac:dyDescent="0.2">
      <c r="D791" s="101"/>
      <c r="E791" s="102"/>
      <c r="F791" s="102"/>
      <c r="G791" s="44"/>
      <c r="H791" s="48"/>
      <c r="I791" s="17"/>
      <c r="J791" s="17"/>
      <c r="K791" s="43"/>
    </row>
    <row r="792" spans="2:11" x14ac:dyDescent="0.2">
      <c r="D792" s="52"/>
      <c r="E792" s="59" t="s">
        <v>14</v>
      </c>
      <c r="F792" s="54"/>
      <c r="G792" s="45">
        <v>7000</v>
      </c>
      <c r="H792" s="25">
        <v>6.4285714285709998</v>
      </c>
      <c r="I792" s="25">
        <v>12.714285714286</v>
      </c>
      <c r="J792" s="25">
        <v>80.785714285713993</v>
      </c>
      <c r="K792" s="63">
        <v>7.1428571428999998E-2</v>
      </c>
    </row>
    <row r="793" spans="2:11" x14ac:dyDescent="0.2">
      <c r="D793" s="103" t="s">
        <v>25</v>
      </c>
      <c r="E793" s="24" t="s">
        <v>26</v>
      </c>
      <c r="F793" s="22"/>
      <c r="G793" s="23">
        <v>1780</v>
      </c>
      <c r="H793" s="49">
        <v>3.9887640449439998</v>
      </c>
      <c r="I793" s="19">
        <v>11.179775280898999</v>
      </c>
      <c r="J793" s="19">
        <v>84.775280898876005</v>
      </c>
      <c r="K793" s="51">
        <v>5.6179775281000002E-2</v>
      </c>
    </row>
    <row r="794" spans="2:11" x14ac:dyDescent="0.2">
      <c r="D794" s="104"/>
      <c r="E794" s="5" t="s">
        <v>27</v>
      </c>
      <c r="F794" s="6"/>
      <c r="G794" s="7">
        <v>1328</v>
      </c>
      <c r="H794" s="37">
        <v>4.1415662650599998</v>
      </c>
      <c r="I794" s="14">
        <v>11.671686746988</v>
      </c>
      <c r="J794" s="14">
        <v>84.111445783132993</v>
      </c>
      <c r="K794" s="29">
        <v>7.5301204819000003E-2</v>
      </c>
    </row>
    <row r="795" spans="2:11" x14ac:dyDescent="0.2">
      <c r="D795" s="104"/>
      <c r="E795" s="5" t="s">
        <v>28</v>
      </c>
      <c r="F795" s="6"/>
      <c r="G795" s="7">
        <v>1075</v>
      </c>
      <c r="H795" s="37">
        <v>5.0232558139529999</v>
      </c>
      <c r="I795" s="14">
        <v>13.674418604651001</v>
      </c>
      <c r="J795" s="14">
        <v>81.209302325581007</v>
      </c>
      <c r="K795" s="29">
        <v>9.3023255814000005E-2</v>
      </c>
    </row>
    <row r="796" spans="2:11" x14ac:dyDescent="0.2">
      <c r="D796" s="104"/>
      <c r="E796" s="5" t="s">
        <v>29</v>
      </c>
      <c r="F796" s="6"/>
      <c r="G796" s="7">
        <v>733</v>
      </c>
      <c r="H796" s="37">
        <v>7.0941336971349997</v>
      </c>
      <c r="I796" s="14">
        <v>13.642564802182999</v>
      </c>
      <c r="J796" s="14">
        <v>79.263301500682005</v>
      </c>
      <c r="K796" s="32">
        <v>0</v>
      </c>
    </row>
    <row r="797" spans="2:11" x14ac:dyDescent="0.2">
      <c r="D797" s="104"/>
      <c r="E797" s="5" t="s">
        <v>30</v>
      </c>
      <c r="F797" s="6"/>
      <c r="G797" s="7">
        <v>619</v>
      </c>
      <c r="H797" s="37">
        <v>10.823909531502</v>
      </c>
      <c r="I797" s="14">
        <v>14.378029079159999</v>
      </c>
      <c r="J797" s="14">
        <v>74.798061389338002</v>
      </c>
      <c r="K797" s="32">
        <v>0</v>
      </c>
    </row>
    <row r="798" spans="2:11" x14ac:dyDescent="0.2">
      <c r="D798" s="104"/>
      <c r="E798" s="5" t="s">
        <v>31</v>
      </c>
      <c r="F798" s="6"/>
      <c r="G798" s="7">
        <v>559</v>
      </c>
      <c r="H798" s="37">
        <v>13.237924865831999</v>
      </c>
      <c r="I798" s="14">
        <v>16.100178890877</v>
      </c>
      <c r="J798" s="14">
        <v>70.661896243292006</v>
      </c>
      <c r="K798" s="32">
        <v>0</v>
      </c>
    </row>
    <row r="799" spans="2:11" x14ac:dyDescent="0.2">
      <c r="D799" s="104"/>
      <c r="E799" s="5" t="s">
        <v>32</v>
      </c>
      <c r="F799" s="6"/>
      <c r="G799" s="7">
        <v>284</v>
      </c>
      <c r="H799" s="37">
        <v>13.028169014085</v>
      </c>
      <c r="I799" s="14">
        <v>14.43661971831</v>
      </c>
      <c r="J799" s="14">
        <v>72.535211267606002</v>
      </c>
      <c r="K799" s="32">
        <v>0</v>
      </c>
    </row>
    <row r="800" spans="2:11" x14ac:dyDescent="0.2">
      <c r="D800" s="104"/>
      <c r="E800" s="5" t="s">
        <v>33</v>
      </c>
      <c r="F800" s="6"/>
      <c r="G800" s="7">
        <v>104</v>
      </c>
      <c r="H800" s="37">
        <v>17.307692307692001</v>
      </c>
      <c r="I800" s="14">
        <v>14.423076923077</v>
      </c>
      <c r="J800" s="14">
        <v>68.269230769231001</v>
      </c>
      <c r="K800" s="32">
        <v>0</v>
      </c>
    </row>
    <row r="801" spans="4:11" x14ac:dyDescent="0.2">
      <c r="D801" s="103" t="s">
        <v>34</v>
      </c>
      <c r="E801" s="24" t="s">
        <v>35</v>
      </c>
      <c r="F801" s="22"/>
      <c r="G801" s="23">
        <v>206</v>
      </c>
      <c r="H801" s="49">
        <v>9.2233009708739999</v>
      </c>
      <c r="I801" s="19">
        <v>17.475728155340001</v>
      </c>
      <c r="J801" s="19">
        <v>73.300970873786</v>
      </c>
      <c r="K801" s="62">
        <v>0</v>
      </c>
    </row>
    <row r="802" spans="4:11" x14ac:dyDescent="0.2">
      <c r="D802" s="104"/>
      <c r="E802" s="5" t="s">
        <v>36</v>
      </c>
      <c r="F802" s="6"/>
      <c r="G802" s="7">
        <v>218</v>
      </c>
      <c r="H802" s="37">
        <v>6.8807339449539997</v>
      </c>
      <c r="I802" s="14">
        <v>18.807339449541001</v>
      </c>
      <c r="J802" s="14">
        <v>74.311926605504993</v>
      </c>
      <c r="K802" s="32">
        <v>0</v>
      </c>
    </row>
    <row r="803" spans="4:11" x14ac:dyDescent="0.2">
      <c r="D803" s="104"/>
      <c r="E803" s="5" t="s">
        <v>37</v>
      </c>
      <c r="F803" s="6"/>
      <c r="G803" s="7">
        <v>218</v>
      </c>
      <c r="H803" s="37">
        <v>6.4220183486240003</v>
      </c>
      <c r="I803" s="14">
        <v>14.678899082569</v>
      </c>
      <c r="J803" s="14">
        <v>78.899082568807003</v>
      </c>
      <c r="K803" s="32">
        <v>0</v>
      </c>
    </row>
    <row r="804" spans="4:11" x14ac:dyDescent="0.2">
      <c r="D804" s="104"/>
      <c r="E804" s="5" t="s">
        <v>38</v>
      </c>
      <c r="F804" s="6"/>
      <c r="G804" s="7">
        <v>313</v>
      </c>
      <c r="H804" s="37">
        <v>10.862619808307</v>
      </c>
      <c r="I804" s="14">
        <v>15.654952076677001</v>
      </c>
      <c r="J804" s="14">
        <v>73.482428115016006</v>
      </c>
      <c r="K804" s="32">
        <v>0</v>
      </c>
    </row>
    <row r="805" spans="4:11" x14ac:dyDescent="0.2">
      <c r="D805" s="104"/>
      <c r="E805" s="5" t="s">
        <v>39</v>
      </c>
      <c r="F805" s="6"/>
      <c r="G805" s="7">
        <v>306</v>
      </c>
      <c r="H805" s="37">
        <v>10.130718954248</v>
      </c>
      <c r="I805" s="14">
        <v>15.359477124183</v>
      </c>
      <c r="J805" s="14">
        <v>74.509803921569002</v>
      </c>
      <c r="K805" s="32">
        <v>0</v>
      </c>
    </row>
    <row r="806" spans="4:11" x14ac:dyDescent="0.2">
      <c r="D806" s="104"/>
      <c r="E806" s="5" t="s">
        <v>40</v>
      </c>
      <c r="F806" s="6"/>
      <c r="G806" s="7">
        <v>323</v>
      </c>
      <c r="H806" s="37">
        <v>6.8111455108359999</v>
      </c>
      <c r="I806" s="14">
        <v>11.455108359133</v>
      </c>
      <c r="J806" s="14">
        <v>81.733746130030994</v>
      </c>
      <c r="K806" s="32">
        <v>0</v>
      </c>
    </row>
    <row r="807" spans="4:11" x14ac:dyDescent="0.2">
      <c r="D807" s="104"/>
      <c r="E807" s="5" t="s">
        <v>41</v>
      </c>
      <c r="F807" s="6"/>
      <c r="G807" s="7">
        <v>260</v>
      </c>
      <c r="H807" s="37">
        <v>8.8461538461539995</v>
      </c>
      <c r="I807" s="14">
        <v>14.230769230769001</v>
      </c>
      <c r="J807" s="14">
        <v>76.538461538462002</v>
      </c>
      <c r="K807" s="29">
        <v>0.384615384615</v>
      </c>
    </row>
    <row r="808" spans="4:11" x14ac:dyDescent="0.2">
      <c r="D808" s="104"/>
      <c r="E808" s="5" t="s">
        <v>42</v>
      </c>
      <c r="F808" s="6"/>
      <c r="G808" s="7">
        <v>258</v>
      </c>
      <c r="H808" s="37">
        <v>8.1395348837209998</v>
      </c>
      <c r="I808" s="14">
        <v>16.666666666666998</v>
      </c>
      <c r="J808" s="14">
        <v>75.193798449612004</v>
      </c>
      <c r="K808" s="32">
        <v>0</v>
      </c>
    </row>
    <row r="809" spans="4:11" x14ac:dyDescent="0.2">
      <c r="D809" s="104"/>
      <c r="E809" s="5" t="s">
        <v>43</v>
      </c>
      <c r="F809" s="6"/>
      <c r="G809" s="7">
        <v>258</v>
      </c>
      <c r="H809" s="37">
        <v>7.7519379844960001</v>
      </c>
      <c r="I809" s="14">
        <v>13.178294573643001</v>
      </c>
      <c r="J809" s="14">
        <v>79.069767441859995</v>
      </c>
      <c r="K809" s="32">
        <v>0</v>
      </c>
    </row>
    <row r="810" spans="4:11" x14ac:dyDescent="0.2">
      <c r="D810" s="104"/>
      <c r="E810" s="5" t="s">
        <v>44</v>
      </c>
      <c r="F810" s="6"/>
      <c r="G810" s="7">
        <v>336</v>
      </c>
      <c r="H810" s="37">
        <v>9.8214285714289993</v>
      </c>
      <c r="I810" s="14">
        <v>10.416666666667</v>
      </c>
      <c r="J810" s="14">
        <v>79.761904761905001</v>
      </c>
      <c r="K810" s="32">
        <v>0</v>
      </c>
    </row>
    <row r="811" spans="4:11" x14ac:dyDescent="0.2">
      <c r="D811" s="104"/>
      <c r="E811" s="5" t="s">
        <v>45</v>
      </c>
      <c r="F811" s="6"/>
      <c r="G811" s="7">
        <v>259</v>
      </c>
      <c r="H811" s="37">
        <v>6.563706563707</v>
      </c>
      <c r="I811" s="14">
        <v>9.2664092664089992</v>
      </c>
      <c r="J811" s="14">
        <v>84.169884169884</v>
      </c>
      <c r="K811" s="32">
        <v>0</v>
      </c>
    </row>
    <row r="812" spans="4:11" x14ac:dyDescent="0.2">
      <c r="D812" s="104"/>
      <c r="E812" s="5" t="s">
        <v>46</v>
      </c>
      <c r="F812" s="6"/>
      <c r="G812" s="7">
        <v>171</v>
      </c>
      <c r="H812" s="37">
        <v>5.2631578947369997</v>
      </c>
      <c r="I812" s="14">
        <v>10.526315789473999</v>
      </c>
      <c r="J812" s="14">
        <v>84.210526315788996</v>
      </c>
      <c r="K812" s="32">
        <v>0</v>
      </c>
    </row>
    <row r="813" spans="4:11" x14ac:dyDescent="0.2">
      <c r="D813" s="104"/>
      <c r="E813" s="5" t="s">
        <v>47</v>
      </c>
      <c r="F813" s="6"/>
      <c r="G813" s="7">
        <v>158</v>
      </c>
      <c r="H813" s="37">
        <v>5.0632911392409996</v>
      </c>
      <c r="I813" s="14">
        <v>10.759493670886</v>
      </c>
      <c r="J813" s="14">
        <v>82.911392405062998</v>
      </c>
      <c r="K813" s="29">
        <v>1.2658227848100001</v>
      </c>
    </row>
    <row r="814" spans="4:11" x14ac:dyDescent="0.2">
      <c r="D814" s="104"/>
      <c r="E814" s="5" t="s">
        <v>48</v>
      </c>
      <c r="F814" s="6"/>
      <c r="G814" s="7">
        <v>62</v>
      </c>
      <c r="H814" s="37">
        <v>8.0645161290320004</v>
      </c>
      <c r="I814" s="14">
        <v>9.6774193548389995</v>
      </c>
      <c r="J814" s="14">
        <v>82.258064516128997</v>
      </c>
      <c r="K814" s="32">
        <v>0</v>
      </c>
    </row>
    <row r="815" spans="4:11" x14ac:dyDescent="0.2">
      <c r="D815" s="104"/>
      <c r="E815" s="5" t="s">
        <v>49</v>
      </c>
      <c r="F815" s="6"/>
      <c r="G815" s="7">
        <v>13</v>
      </c>
      <c r="H815" s="60">
        <v>0</v>
      </c>
      <c r="I815" s="18">
        <v>0</v>
      </c>
      <c r="J815" s="14">
        <v>100</v>
      </c>
      <c r="K815" s="32">
        <v>0</v>
      </c>
    </row>
    <row r="816" spans="4:11" x14ac:dyDescent="0.2">
      <c r="D816" s="103" t="s">
        <v>50</v>
      </c>
      <c r="E816" s="24" t="s">
        <v>35</v>
      </c>
      <c r="F816" s="22"/>
      <c r="G816" s="23">
        <v>174</v>
      </c>
      <c r="H816" s="49">
        <v>2.8735632183909998</v>
      </c>
      <c r="I816" s="19">
        <v>22.988505747125998</v>
      </c>
      <c r="J816" s="19">
        <v>74.137931034483003</v>
      </c>
      <c r="K816" s="62">
        <v>0</v>
      </c>
    </row>
    <row r="817" spans="2:11" x14ac:dyDescent="0.2">
      <c r="D817" s="104"/>
      <c r="E817" s="5" t="s">
        <v>36</v>
      </c>
      <c r="F817" s="6"/>
      <c r="G817" s="7">
        <v>233</v>
      </c>
      <c r="H817" s="37">
        <v>6.0085836909869998</v>
      </c>
      <c r="I817" s="14">
        <v>14.592274678112</v>
      </c>
      <c r="J817" s="14">
        <v>79.399141630900999</v>
      </c>
      <c r="K817" s="32">
        <v>0</v>
      </c>
    </row>
    <row r="818" spans="2:11" x14ac:dyDescent="0.2">
      <c r="D818" s="104"/>
      <c r="E818" s="5" t="s">
        <v>37</v>
      </c>
      <c r="F818" s="6"/>
      <c r="G818" s="7">
        <v>199</v>
      </c>
      <c r="H818" s="37">
        <v>5.5276381909549999</v>
      </c>
      <c r="I818" s="14">
        <v>12.060301507538</v>
      </c>
      <c r="J818" s="14">
        <v>82.412060301508006</v>
      </c>
      <c r="K818" s="32">
        <v>0</v>
      </c>
    </row>
    <row r="819" spans="2:11" x14ac:dyDescent="0.2">
      <c r="D819" s="104"/>
      <c r="E819" s="5" t="s">
        <v>38</v>
      </c>
      <c r="F819" s="6"/>
      <c r="G819" s="7">
        <v>319</v>
      </c>
      <c r="H819" s="37">
        <v>5.956112852665</v>
      </c>
      <c r="I819" s="14">
        <v>11.912225705329</v>
      </c>
      <c r="J819" s="14">
        <v>82.131661442006006</v>
      </c>
      <c r="K819" s="32">
        <v>0</v>
      </c>
    </row>
    <row r="820" spans="2:11" x14ac:dyDescent="0.2">
      <c r="D820" s="104"/>
      <c r="E820" s="5" t="s">
        <v>39</v>
      </c>
      <c r="F820" s="6"/>
      <c r="G820" s="7">
        <v>269</v>
      </c>
      <c r="H820" s="37">
        <v>7.8066914498140001</v>
      </c>
      <c r="I820" s="14">
        <v>12.267657992565001</v>
      </c>
      <c r="J820" s="14">
        <v>79.925650557620997</v>
      </c>
      <c r="K820" s="32">
        <v>0</v>
      </c>
    </row>
    <row r="821" spans="2:11" x14ac:dyDescent="0.2">
      <c r="D821" s="104"/>
      <c r="E821" s="5" t="s">
        <v>40</v>
      </c>
      <c r="F821" s="6"/>
      <c r="G821" s="7">
        <v>348</v>
      </c>
      <c r="H821" s="37">
        <v>2.8735632183909998</v>
      </c>
      <c r="I821" s="14">
        <v>13.793103448276</v>
      </c>
      <c r="J821" s="14">
        <v>83.333333333333002</v>
      </c>
      <c r="K821" s="32">
        <v>0</v>
      </c>
    </row>
    <row r="822" spans="2:11" x14ac:dyDescent="0.2">
      <c r="D822" s="104"/>
      <c r="E822" s="5" t="s">
        <v>41</v>
      </c>
      <c r="F822" s="6"/>
      <c r="G822" s="7">
        <v>282</v>
      </c>
      <c r="H822" s="37">
        <v>3.1914893617020001</v>
      </c>
      <c r="I822" s="14">
        <v>17.730496453901001</v>
      </c>
      <c r="J822" s="14">
        <v>78.723404255318997</v>
      </c>
      <c r="K822" s="29">
        <v>0.35460992907799999</v>
      </c>
    </row>
    <row r="823" spans="2:11" x14ac:dyDescent="0.2">
      <c r="D823" s="104"/>
      <c r="E823" s="5" t="s">
        <v>42</v>
      </c>
      <c r="F823" s="6"/>
      <c r="G823" s="7">
        <v>242</v>
      </c>
      <c r="H823" s="37">
        <v>8.2644628099169992</v>
      </c>
      <c r="I823" s="14">
        <v>15.289256198346999</v>
      </c>
      <c r="J823" s="14">
        <v>76.446280991736003</v>
      </c>
      <c r="K823" s="32">
        <v>0</v>
      </c>
    </row>
    <row r="824" spans="2:11" x14ac:dyDescent="0.2">
      <c r="D824" s="104"/>
      <c r="E824" s="5" t="s">
        <v>43</v>
      </c>
      <c r="F824" s="6"/>
      <c r="G824" s="7">
        <v>263</v>
      </c>
      <c r="H824" s="37">
        <v>6.0836501901139997</v>
      </c>
      <c r="I824" s="14">
        <v>11.406844106464</v>
      </c>
      <c r="J824" s="14">
        <v>82.509505703421993</v>
      </c>
      <c r="K824" s="32">
        <v>0</v>
      </c>
    </row>
    <row r="825" spans="2:11" x14ac:dyDescent="0.2">
      <c r="D825" s="104"/>
      <c r="E825" s="5" t="s">
        <v>44</v>
      </c>
      <c r="F825" s="6"/>
      <c r="G825" s="7">
        <v>364</v>
      </c>
      <c r="H825" s="37">
        <v>4.6703296703300001</v>
      </c>
      <c r="I825" s="14">
        <v>9.6153846153850004</v>
      </c>
      <c r="J825" s="14">
        <v>85.439560439559997</v>
      </c>
      <c r="K825" s="29">
        <v>0.27472527472500002</v>
      </c>
    </row>
    <row r="826" spans="2:11" x14ac:dyDescent="0.2">
      <c r="D826" s="104"/>
      <c r="E826" s="5" t="s">
        <v>45</v>
      </c>
      <c r="F826" s="6"/>
      <c r="G826" s="7">
        <v>324</v>
      </c>
      <c r="H826" s="37">
        <v>4.3209876543209997</v>
      </c>
      <c r="I826" s="14">
        <v>10.185185185185</v>
      </c>
      <c r="J826" s="14">
        <v>85.493827160494007</v>
      </c>
      <c r="K826" s="32">
        <v>0</v>
      </c>
    </row>
    <row r="827" spans="2:11" x14ac:dyDescent="0.2">
      <c r="D827" s="104"/>
      <c r="E827" s="5" t="s">
        <v>46</v>
      </c>
      <c r="F827" s="6"/>
      <c r="G827" s="7">
        <v>192</v>
      </c>
      <c r="H827" s="37">
        <v>3.645833333333</v>
      </c>
      <c r="I827" s="14">
        <v>5.729166666667</v>
      </c>
      <c r="J827" s="14">
        <v>90.625</v>
      </c>
      <c r="K827" s="32">
        <v>0</v>
      </c>
    </row>
    <row r="828" spans="2:11" x14ac:dyDescent="0.2">
      <c r="D828" s="104"/>
      <c r="E828" s="5" t="s">
        <v>47</v>
      </c>
      <c r="F828" s="6"/>
      <c r="G828" s="7">
        <v>288</v>
      </c>
      <c r="H828" s="37">
        <v>2.7777777777780002</v>
      </c>
      <c r="I828" s="14">
        <v>6.5972222222220003</v>
      </c>
      <c r="J828" s="14">
        <v>90.625</v>
      </c>
      <c r="K828" s="32">
        <v>0</v>
      </c>
    </row>
    <row r="829" spans="2:11" x14ac:dyDescent="0.2">
      <c r="D829" s="104"/>
      <c r="E829" s="5" t="s">
        <v>48</v>
      </c>
      <c r="F829" s="6"/>
      <c r="G829" s="7">
        <v>114</v>
      </c>
      <c r="H829" s="37">
        <v>5.2631578947369997</v>
      </c>
      <c r="I829" s="14">
        <v>1.7543859649119999</v>
      </c>
      <c r="J829" s="14">
        <v>92.982456140351005</v>
      </c>
      <c r="K829" s="32">
        <v>0</v>
      </c>
    </row>
    <row r="830" spans="2:11" x14ac:dyDescent="0.2">
      <c r="D830" s="105"/>
      <c r="E830" s="55" t="s">
        <v>49</v>
      </c>
      <c r="F830" s="58"/>
      <c r="G830" s="53">
        <v>30</v>
      </c>
      <c r="H830" s="74">
        <v>6.666666666667</v>
      </c>
      <c r="I830" s="35">
        <v>0</v>
      </c>
      <c r="J830" s="38">
        <v>93.333333333333002</v>
      </c>
      <c r="K830" s="71">
        <v>0</v>
      </c>
    </row>
    <row r="832" spans="2:11" x14ac:dyDescent="0.2">
      <c r="B832" s="47" t="str">
        <f xml:space="preserve"> HYPERLINK("#'目次'!B25", "[19]")</f>
        <v>[19]</v>
      </c>
      <c r="C832" s="31" t="s">
        <v>209</v>
      </c>
    </row>
    <row r="835" spans="3:16" x14ac:dyDescent="0.2">
      <c r="C835" s="31" t="s">
        <v>13</v>
      </c>
    </row>
    <row r="836" spans="3:16" ht="24" x14ac:dyDescent="0.2">
      <c r="D836" s="99"/>
      <c r="E836" s="100"/>
      <c r="F836" s="100"/>
      <c r="G836" s="41" t="s">
        <v>14</v>
      </c>
      <c r="H836" s="42" t="s">
        <v>210</v>
      </c>
      <c r="I836" s="16" t="s">
        <v>211</v>
      </c>
      <c r="J836" s="16" t="s">
        <v>212</v>
      </c>
      <c r="K836" s="16" t="s">
        <v>213</v>
      </c>
      <c r="L836" s="16" t="s">
        <v>214</v>
      </c>
      <c r="M836" s="16" t="s">
        <v>215</v>
      </c>
      <c r="N836" s="16" t="s">
        <v>22</v>
      </c>
      <c r="O836" s="16" t="s">
        <v>216</v>
      </c>
      <c r="P836" s="46" t="s">
        <v>24</v>
      </c>
    </row>
    <row r="837" spans="3:16" x14ac:dyDescent="0.2">
      <c r="D837" s="101"/>
      <c r="E837" s="102"/>
      <c r="F837" s="102"/>
      <c r="G837" s="44"/>
      <c r="H837" s="48"/>
      <c r="I837" s="17"/>
      <c r="J837" s="17"/>
      <c r="K837" s="17"/>
      <c r="L837" s="17"/>
      <c r="M837" s="17"/>
      <c r="N837" s="17"/>
      <c r="O837" s="17"/>
      <c r="P837" s="43"/>
    </row>
    <row r="838" spans="3:16" x14ac:dyDescent="0.2">
      <c r="D838" s="52"/>
      <c r="E838" s="59" t="s">
        <v>14</v>
      </c>
      <c r="F838" s="54"/>
      <c r="G838" s="45">
        <v>7000</v>
      </c>
      <c r="H838" s="25">
        <v>1.0571428571429999</v>
      </c>
      <c r="I838" s="25">
        <v>13.942857142856999</v>
      </c>
      <c r="J838" s="25">
        <v>24.228571428571001</v>
      </c>
      <c r="K838" s="25">
        <v>24.457142857143001</v>
      </c>
      <c r="L838" s="25">
        <v>7.3</v>
      </c>
      <c r="M838" s="25">
        <v>13.271428571429</v>
      </c>
      <c r="N838" s="25">
        <v>0.81428571428600005</v>
      </c>
      <c r="O838" s="25">
        <v>14.557142857143001</v>
      </c>
      <c r="P838" s="63">
        <v>0.37142857142899999</v>
      </c>
    </row>
    <row r="839" spans="3:16" x14ac:dyDescent="0.2">
      <c r="D839" s="103" t="s">
        <v>25</v>
      </c>
      <c r="E839" s="24" t="s">
        <v>26</v>
      </c>
      <c r="F839" s="22"/>
      <c r="G839" s="23">
        <v>1780</v>
      </c>
      <c r="H839" s="49">
        <v>0.78651685393299997</v>
      </c>
      <c r="I839" s="19">
        <v>14.38202247191</v>
      </c>
      <c r="J839" s="19">
        <v>24.606741573034</v>
      </c>
      <c r="K839" s="19">
        <v>25.112359550562001</v>
      </c>
      <c r="L839" s="19">
        <v>6.9101123595510003</v>
      </c>
      <c r="M839" s="19">
        <v>10.674157303371</v>
      </c>
      <c r="N839" s="19">
        <v>1.0112359550559999</v>
      </c>
      <c r="O839" s="19">
        <v>16.123595505617999</v>
      </c>
      <c r="P839" s="51">
        <v>0.393258426966</v>
      </c>
    </row>
    <row r="840" spans="3:16" x14ac:dyDescent="0.2">
      <c r="D840" s="104"/>
      <c r="E840" s="5" t="s">
        <v>27</v>
      </c>
      <c r="F840" s="6"/>
      <c r="G840" s="7">
        <v>1328</v>
      </c>
      <c r="H840" s="37">
        <v>0.97891566265100005</v>
      </c>
      <c r="I840" s="14">
        <v>12.424698795181</v>
      </c>
      <c r="J840" s="14">
        <v>24.548192771084</v>
      </c>
      <c r="K840" s="14">
        <v>23.493975903614</v>
      </c>
      <c r="L840" s="14">
        <v>7.0783132530120003</v>
      </c>
      <c r="M840" s="14">
        <v>12.951807228916</v>
      </c>
      <c r="N840" s="14">
        <v>1.2801204819280001</v>
      </c>
      <c r="O840" s="14">
        <v>16.867469879518001</v>
      </c>
      <c r="P840" s="29">
        <v>0.37650602409599998</v>
      </c>
    </row>
    <row r="841" spans="3:16" x14ac:dyDescent="0.2">
      <c r="D841" s="104"/>
      <c r="E841" s="5" t="s">
        <v>28</v>
      </c>
      <c r="F841" s="6"/>
      <c r="G841" s="7">
        <v>1075</v>
      </c>
      <c r="H841" s="37">
        <v>1.116279069767</v>
      </c>
      <c r="I841" s="14">
        <v>11.06976744186</v>
      </c>
      <c r="J841" s="14">
        <v>22.790697674419</v>
      </c>
      <c r="K841" s="14">
        <v>25.767441860464999</v>
      </c>
      <c r="L841" s="14">
        <v>7.5348837209299999</v>
      </c>
      <c r="M841" s="14">
        <v>15.813953488372</v>
      </c>
      <c r="N841" s="14">
        <v>1.0232558139529999</v>
      </c>
      <c r="O841" s="14">
        <v>14.418604651162999</v>
      </c>
      <c r="P841" s="29">
        <v>0.46511627907000003</v>
      </c>
    </row>
    <row r="842" spans="3:16" x14ac:dyDescent="0.2">
      <c r="D842" s="104"/>
      <c r="E842" s="5" t="s">
        <v>29</v>
      </c>
      <c r="F842" s="6"/>
      <c r="G842" s="7">
        <v>733</v>
      </c>
      <c r="H842" s="37">
        <v>0.95497953615300002</v>
      </c>
      <c r="I842" s="14">
        <v>15.688949522510001</v>
      </c>
      <c r="J842" s="14">
        <v>22.783083219645</v>
      </c>
      <c r="K842" s="14">
        <v>24.283765347885002</v>
      </c>
      <c r="L842" s="14">
        <v>8.1855388813100003</v>
      </c>
      <c r="M842" s="14">
        <v>16.780354706684999</v>
      </c>
      <c r="N842" s="14">
        <v>0.40927694406499998</v>
      </c>
      <c r="O842" s="14">
        <v>10.914051841746</v>
      </c>
      <c r="P842" s="32">
        <v>0</v>
      </c>
    </row>
    <row r="843" spans="3:16" x14ac:dyDescent="0.2">
      <c r="D843" s="104"/>
      <c r="E843" s="5" t="s">
        <v>30</v>
      </c>
      <c r="F843" s="6"/>
      <c r="G843" s="7">
        <v>619</v>
      </c>
      <c r="H843" s="37">
        <v>1.2924071082390001</v>
      </c>
      <c r="I843" s="14">
        <v>15.508885298869</v>
      </c>
      <c r="J843" s="14">
        <v>25.686591276251999</v>
      </c>
      <c r="K843" s="14">
        <v>23.424878836834001</v>
      </c>
      <c r="L843" s="14">
        <v>8.4006462035540004</v>
      </c>
      <c r="M843" s="14">
        <v>14.378029079159999</v>
      </c>
      <c r="N843" s="14">
        <v>0.16155088852999999</v>
      </c>
      <c r="O843" s="14">
        <v>11.147011308562</v>
      </c>
      <c r="P843" s="32">
        <v>0</v>
      </c>
    </row>
    <row r="844" spans="3:16" x14ac:dyDescent="0.2">
      <c r="D844" s="104"/>
      <c r="E844" s="5" t="s">
        <v>31</v>
      </c>
      <c r="F844" s="6"/>
      <c r="G844" s="7">
        <v>559</v>
      </c>
      <c r="H844" s="37">
        <v>1.4311270125219999</v>
      </c>
      <c r="I844" s="14">
        <v>15.921288014310999</v>
      </c>
      <c r="J844" s="14">
        <v>26.118067978532999</v>
      </c>
      <c r="K844" s="14">
        <v>27.191413237925001</v>
      </c>
      <c r="L844" s="14">
        <v>6.9767441860470001</v>
      </c>
      <c r="M844" s="14">
        <v>14.847942754919</v>
      </c>
      <c r="N844" s="18">
        <v>0</v>
      </c>
      <c r="O844" s="14">
        <v>7.5134168157419996</v>
      </c>
      <c r="P844" s="32">
        <v>0</v>
      </c>
    </row>
    <row r="845" spans="3:16" x14ac:dyDescent="0.2">
      <c r="D845" s="104"/>
      <c r="E845" s="5" t="s">
        <v>32</v>
      </c>
      <c r="F845" s="6"/>
      <c r="G845" s="7">
        <v>284</v>
      </c>
      <c r="H845" s="37">
        <v>2.112676056338</v>
      </c>
      <c r="I845" s="14">
        <v>16.197183098591999</v>
      </c>
      <c r="J845" s="14">
        <v>32.746478873238999</v>
      </c>
      <c r="K845" s="14">
        <v>21.12676056338</v>
      </c>
      <c r="L845" s="14">
        <v>6.6901408450700002</v>
      </c>
      <c r="M845" s="14">
        <v>11.971830985915</v>
      </c>
      <c r="N845" s="14">
        <v>1.056338028169</v>
      </c>
      <c r="O845" s="14">
        <v>8.0985915492959997</v>
      </c>
      <c r="P845" s="32">
        <v>0</v>
      </c>
    </row>
    <row r="846" spans="3:16" x14ac:dyDescent="0.2">
      <c r="D846" s="104"/>
      <c r="E846" s="5" t="s">
        <v>33</v>
      </c>
      <c r="F846" s="6"/>
      <c r="G846" s="7">
        <v>104</v>
      </c>
      <c r="H846" s="37">
        <v>0.96153846153800004</v>
      </c>
      <c r="I846" s="14">
        <v>22.115384615385</v>
      </c>
      <c r="J846" s="14">
        <v>28.846153846153999</v>
      </c>
      <c r="K846" s="14">
        <v>17.307692307692001</v>
      </c>
      <c r="L846" s="14">
        <v>7.6923076923079998</v>
      </c>
      <c r="M846" s="14">
        <v>12.5</v>
      </c>
      <c r="N846" s="14">
        <v>0.96153846153800004</v>
      </c>
      <c r="O846" s="14">
        <v>9.6153846153850004</v>
      </c>
      <c r="P846" s="32">
        <v>0</v>
      </c>
    </row>
    <row r="847" spans="3:16" x14ac:dyDescent="0.2">
      <c r="D847" s="103" t="s">
        <v>34</v>
      </c>
      <c r="E847" s="24" t="s">
        <v>35</v>
      </c>
      <c r="F847" s="22"/>
      <c r="G847" s="23">
        <v>206</v>
      </c>
      <c r="H847" s="49">
        <v>0.48543689320400002</v>
      </c>
      <c r="I847" s="19">
        <v>9.7087378640779995</v>
      </c>
      <c r="J847" s="19">
        <v>17.475728155340001</v>
      </c>
      <c r="K847" s="19">
        <v>37.378640776699001</v>
      </c>
      <c r="L847" s="19">
        <v>10.194174757281999</v>
      </c>
      <c r="M847" s="19">
        <v>13.106796116505</v>
      </c>
      <c r="N847" s="33">
        <v>0</v>
      </c>
      <c r="O847" s="19">
        <v>11.650485436893</v>
      </c>
      <c r="P847" s="62">
        <v>0</v>
      </c>
    </row>
    <row r="848" spans="3:16" x14ac:dyDescent="0.2">
      <c r="D848" s="104"/>
      <c r="E848" s="5" t="s">
        <v>36</v>
      </c>
      <c r="F848" s="6"/>
      <c r="G848" s="7">
        <v>218</v>
      </c>
      <c r="H848" s="37">
        <v>0.91743119266100004</v>
      </c>
      <c r="I848" s="14">
        <v>9.6330275229360005</v>
      </c>
      <c r="J848" s="14">
        <v>19.724770642201999</v>
      </c>
      <c r="K848" s="14">
        <v>25.688073394494999</v>
      </c>
      <c r="L848" s="14">
        <v>12.844036697248001</v>
      </c>
      <c r="M848" s="14">
        <v>16.513761467889999</v>
      </c>
      <c r="N848" s="18">
        <v>0</v>
      </c>
      <c r="O848" s="14">
        <v>14.678899082569</v>
      </c>
      <c r="P848" s="32">
        <v>0</v>
      </c>
    </row>
    <row r="849" spans="4:16" x14ac:dyDescent="0.2">
      <c r="D849" s="104"/>
      <c r="E849" s="5" t="s">
        <v>37</v>
      </c>
      <c r="F849" s="6"/>
      <c r="G849" s="7">
        <v>218</v>
      </c>
      <c r="H849" s="37">
        <v>1.834862385321</v>
      </c>
      <c r="I849" s="14">
        <v>14.678899082569</v>
      </c>
      <c r="J849" s="14">
        <v>24.311926605505001</v>
      </c>
      <c r="K849" s="14">
        <v>23.394495412844002</v>
      </c>
      <c r="L849" s="14">
        <v>9.6330275229360005</v>
      </c>
      <c r="M849" s="14">
        <v>10.091743119266001</v>
      </c>
      <c r="N849" s="14">
        <v>0.45871559632999998</v>
      </c>
      <c r="O849" s="14">
        <v>15.596330275229001</v>
      </c>
      <c r="P849" s="32">
        <v>0</v>
      </c>
    </row>
    <row r="850" spans="4:16" x14ac:dyDescent="0.2">
      <c r="D850" s="104"/>
      <c r="E850" s="5" t="s">
        <v>38</v>
      </c>
      <c r="F850" s="6"/>
      <c r="G850" s="7">
        <v>313</v>
      </c>
      <c r="H850" s="37">
        <v>1.5974440894569999</v>
      </c>
      <c r="I850" s="14">
        <v>18.530351437699998</v>
      </c>
      <c r="J850" s="14">
        <v>28.434504792332</v>
      </c>
      <c r="K850" s="14">
        <v>23.003194888178999</v>
      </c>
      <c r="L850" s="14">
        <v>5.7507987220450003</v>
      </c>
      <c r="M850" s="14">
        <v>11.182108626198</v>
      </c>
      <c r="N850" s="18">
        <v>0</v>
      </c>
      <c r="O850" s="14">
        <v>11.501597444089001</v>
      </c>
      <c r="P850" s="32">
        <v>0</v>
      </c>
    </row>
    <row r="851" spans="4:16" x14ac:dyDescent="0.2">
      <c r="D851" s="104"/>
      <c r="E851" s="5" t="s">
        <v>39</v>
      </c>
      <c r="F851" s="6"/>
      <c r="G851" s="7">
        <v>306</v>
      </c>
      <c r="H851" s="37">
        <v>0.98039215686299996</v>
      </c>
      <c r="I851" s="14">
        <v>17.97385620915</v>
      </c>
      <c r="J851" s="14">
        <v>28.431372549020001</v>
      </c>
      <c r="K851" s="14">
        <v>24.183006535948</v>
      </c>
      <c r="L851" s="14">
        <v>6.2091503267970003</v>
      </c>
      <c r="M851" s="14">
        <v>9.8039215686270005</v>
      </c>
      <c r="N851" s="14">
        <v>0.32679738562100002</v>
      </c>
      <c r="O851" s="14">
        <v>11.764705882353001</v>
      </c>
      <c r="P851" s="29">
        <v>0.32679738562100002</v>
      </c>
    </row>
    <row r="852" spans="4:16" x14ac:dyDescent="0.2">
      <c r="D852" s="104"/>
      <c r="E852" s="5" t="s">
        <v>40</v>
      </c>
      <c r="F852" s="6"/>
      <c r="G852" s="7">
        <v>323</v>
      </c>
      <c r="H852" s="37">
        <v>2.167182662539</v>
      </c>
      <c r="I852" s="14">
        <v>15.789473684211</v>
      </c>
      <c r="J852" s="14">
        <v>28.792569659443</v>
      </c>
      <c r="K852" s="14">
        <v>20.743034055728</v>
      </c>
      <c r="L852" s="14">
        <v>6.1919504643960002</v>
      </c>
      <c r="M852" s="14">
        <v>12.074303405573</v>
      </c>
      <c r="N852" s="14">
        <v>0.30959752322</v>
      </c>
      <c r="O852" s="14">
        <v>13.931888544892001</v>
      </c>
      <c r="P852" s="32">
        <v>0</v>
      </c>
    </row>
    <row r="853" spans="4:16" x14ac:dyDescent="0.2">
      <c r="D853" s="104"/>
      <c r="E853" s="5" t="s">
        <v>41</v>
      </c>
      <c r="F853" s="6"/>
      <c r="G853" s="7">
        <v>260</v>
      </c>
      <c r="H853" s="37">
        <v>1.1538461538460001</v>
      </c>
      <c r="I853" s="14">
        <v>19.230769230768999</v>
      </c>
      <c r="J853" s="14">
        <v>24.615384615385</v>
      </c>
      <c r="K853" s="14">
        <v>22.692307692307999</v>
      </c>
      <c r="L853" s="14">
        <v>9.6153846153850004</v>
      </c>
      <c r="M853" s="14">
        <v>10.769230769230999</v>
      </c>
      <c r="N853" s="18">
        <v>0</v>
      </c>
      <c r="O853" s="14">
        <v>11.923076923077</v>
      </c>
      <c r="P853" s="32">
        <v>0</v>
      </c>
    </row>
    <row r="854" spans="4:16" x14ac:dyDescent="0.2">
      <c r="D854" s="104"/>
      <c r="E854" s="5" t="s">
        <v>42</v>
      </c>
      <c r="F854" s="6"/>
      <c r="G854" s="7">
        <v>258</v>
      </c>
      <c r="H854" s="37">
        <v>1.1627906976739999</v>
      </c>
      <c r="I854" s="14">
        <v>13.565891472868</v>
      </c>
      <c r="J854" s="14">
        <v>27.131782945735999</v>
      </c>
      <c r="K854" s="14">
        <v>19.767441860464999</v>
      </c>
      <c r="L854" s="14">
        <v>5.8139534883720003</v>
      </c>
      <c r="M854" s="14">
        <v>19.37984496124</v>
      </c>
      <c r="N854" s="14">
        <v>0.38759689922500001</v>
      </c>
      <c r="O854" s="14">
        <v>12.790697674419</v>
      </c>
      <c r="P854" s="32">
        <v>0</v>
      </c>
    </row>
    <row r="855" spans="4:16" x14ac:dyDescent="0.2">
      <c r="D855" s="104"/>
      <c r="E855" s="5" t="s">
        <v>43</v>
      </c>
      <c r="F855" s="6"/>
      <c r="G855" s="7">
        <v>258</v>
      </c>
      <c r="H855" s="37">
        <v>1.1627906976739999</v>
      </c>
      <c r="I855" s="14">
        <v>11.240310077519</v>
      </c>
      <c r="J855" s="14">
        <v>27.519379844961001</v>
      </c>
      <c r="K855" s="14">
        <v>26.744186046511999</v>
      </c>
      <c r="L855" s="14">
        <v>6.5891472868219996</v>
      </c>
      <c r="M855" s="14">
        <v>17.829457364341</v>
      </c>
      <c r="N855" s="14">
        <v>0.38759689922500001</v>
      </c>
      <c r="O855" s="14">
        <v>8.5271317829460003</v>
      </c>
      <c r="P855" s="32">
        <v>0</v>
      </c>
    </row>
    <row r="856" spans="4:16" x14ac:dyDescent="0.2">
      <c r="D856" s="104"/>
      <c r="E856" s="5" t="s">
        <v>44</v>
      </c>
      <c r="F856" s="6"/>
      <c r="G856" s="7">
        <v>336</v>
      </c>
      <c r="H856" s="37">
        <v>1.190476190476</v>
      </c>
      <c r="I856" s="14">
        <v>9.5238095238099998</v>
      </c>
      <c r="J856" s="14">
        <v>22.321428571428999</v>
      </c>
      <c r="K856" s="14">
        <v>27.380952380951999</v>
      </c>
      <c r="L856" s="14">
        <v>6.25</v>
      </c>
      <c r="M856" s="14">
        <v>18.154761904762001</v>
      </c>
      <c r="N856" s="14">
        <v>0.59523809523799998</v>
      </c>
      <c r="O856" s="14">
        <v>14.583333333333</v>
      </c>
      <c r="P856" s="32">
        <v>0</v>
      </c>
    </row>
    <row r="857" spans="4:16" x14ac:dyDescent="0.2">
      <c r="D857" s="104"/>
      <c r="E857" s="5" t="s">
        <v>45</v>
      </c>
      <c r="F857" s="6"/>
      <c r="G857" s="7">
        <v>259</v>
      </c>
      <c r="H857" s="37">
        <v>1.1583011583009999</v>
      </c>
      <c r="I857" s="14">
        <v>7.7220077220079997</v>
      </c>
      <c r="J857" s="14">
        <v>23.166023166022999</v>
      </c>
      <c r="K857" s="14">
        <v>20.077220077220002</v>
      </c>
      <c r="L857" s="14">
        <v>7.7220077220079997</v>
      </c>
      <c r="M857" s="14">
        <v>19.691119691120001</v>
      </c>
      <c r="N857" s="14">
        <v>0.77220077220100003</v>
      </c>
      <c r="O857" s="14">
        <v>19.691119691120001</v>
      </c>
      <c r="P857" s="32">
        <v>0</v>
      </c>
    </row>
    <row r="858" spans="4:16" x14ac:dyDescent="0.2">
      <c r="D858" s="104"/>
      <c r="E858" s="5" t="s">
        <v>46</v>
      </c>
      <c r="F858" s="6"/>
      <c r="G858" s="7">
        <v>171</v>
      </c>
      <c r="H858" s="37">
        <v>0.58479532163699999</v>
      </c>
      <c r="I858" s="14">
        <v>9.9415204678359999</v>
      </c>
      <c r="J858" s="14">
        <v>25.730994152047</v>
      </c>
      <c r="K858" s="14">
        <v>21.052631578947</v>
      </c>
      <c r="L858" s="14">
        <v>5.847953216374</v>
      </c>
      <c r="M858" s="14">
        <v>16.374269005847999</v>
      </c>
      <c r="N858" s="14">
        <v>1.1695906432750001</v>
      </c>
      <c r="O858" s="14">
        <v>19.298245614035</v>
      </c>
      <c r="P858" s="32">
        <v>0</v>
      </c>
    </row>
    <row r="859" spans="4:16" x14ac:dyDescent="0.2">
      <c r="D859" s="104"/>
      <c r="E859" s="5" t="s">
        <v>47</v>
      </c>
      <c r="F859" s="6"/>
      <c r="G859" s="7">
        <v>158</v>
      </c>
      <c r="H859" s="37">
        <v>0.63291139240500005</v>
      </c>
      <c r="I859" s="14">
        <v>6.3291139240509997</v>
      </c>
      <c r="J859" s="14">
        <v>13.924050632910999</v>
      </c>
      <c r="K859" s="14">
        <v>20.253164556961998</v>
      </c>
      <c r="L859" s="14">
        <v>6.3291139240509997</v>
      </c>
      <c r="M859" s="14">
        <v>20.886075949367001</v>
      </c>
      <c r="N859" s="14">
        <v>3.1645569620249998</v>
      </c>
      <c r="O859" s="14">
        <v>27.848101265823001</v>
      </c>
      <c r="P859" s="29">
        <v>0.63291139240500005</v>
      </c>
    </row>
    <row r="860" spans="4:16" x14ac:dyDescent="0.2">
      <c r="D860" s="104"/>
      <c r="E860" s="5" t="s">
        <v>48</v>
      </c>
      <c r="F860" s="6"/>
      <c r="G860" s="7">
        <v>62</v>
      </c>
      <c r="H860" s="37">
        <v>3.2258064516129998</v>
      </c>
      <c r="I860" s="14">
        <v>8.0645161290320004</v>
      </c>
      <c r="J860" s="14">
        <v>19.354838709677001</v>
      </c>
      <c r="K860" s="14">
        <v>19.354838709677001</v>
      </c>
      <c r="L860" s="14">
        <v>8.0645161290320004</v>
      </c>
      <c r="M860" s="14">
        <v>20.967741935484</v>
      </c>
      <c r="N860" s="18">
        <v>0</v>
      </c>
      <c r="O860" s="14">
        <v>17.741935483871</v>
      </c>
      <c r="P860" s="29">
        <v>3.2258064516129998</v>
      </c>
    </row>
    <row r="861" spans="4:16" x14ac:dyDescent="0.2">
      <c r="D861" s="104"/>
      <c r="E861" s="5" t="s">
        <v>49</v>
      </c>
      <c r="F861" s="6"/>
      <c r="G861" s="7">
        <v>13</v>
      </c>
      <c r="H861" s="60">
        <v>0</v>
      </c>
      <c r="I861" s="18">
        <v>0</v>
      </c>
      <c r="J861" s="18">
        <v>0</v>
      </c>
      <c r="K861" s="14">
        <v>53.846153846154003</v>
      </c>
      <c r="L861" s="18">
        <v>0</v>
      </c>
      <c r="M861" s="14">
        <v>7.6923076923079998</v>
      </c>
      <c r="N861" s="14">
        <v>7.6923076923079998</v>
      </c>
      <c r="O861" s="14">
        <v>30.769230769231001</v>
      </c>
      <c r="P861" s="32">
        <v>0</v>
      </c>
    </row>
    <row r="862" spans="4:16" x14ac:dyDescent="0.2">
      <c r="D862" s="103" t="s">
        <v>50</v>
      </c>
      <c r="E862" s="24" t="s">
        <v>35</v>
      </c>
      <c r="F862" s="22"/>
      <c r="G862" s="23">
        <v>174</v>
      </c>
      <c r="H862" s="49">
        <v>0.57471264367800001</v>
      </c>
      <c r="I862" s="19">
        <v>6.3218390804600002</v>
      </c>
      <c r="J862" s="19">
        <v>19.540229885056998</v>
      </c>
      <c r="K862" s="19">
        <v>31.609195402299001</v>
      </c>
      <c r="L862" s="19">
        <v>17.241379310345</v>
      </c>
      <c r="M862" s="19">
        <v>13.218390804598</v>
      </c>
      <c r="N862" s="33">
        <v>0</v>
      </c>
      <c r="O862" s="19">
        <v>10.919540229885</v>
      </c>
      <c r="P862" s="51">
        <v>0.57471264367800001</v>
      </c>
    </row>
    <row r="863" spans="4:16" x14ac:dyDescent="0.2">
      <c r="D863" s="104"/>
      <c r="E863" s="5" t="s">
        <v>36</v>
      </c>
      <c r="F863" s="6"/>
      <c r="G863" s="7">
        <v>233</v>
      </c>
      <c r="H863" s="37">
        <v>0.85836909871199996</v>
      </c>
      <c r="I863" s="14">
        <v>12.44635193133</v>
      </c>
      <c r="J863" s="14">
        <v>25.751072961373001</v>
      </c>
      <c r="K863" s="14">
        <v>29.613733905579</v>
      </c>
      <c r="L863" s="14">
        <v>8.1545064377679992</v>
      </c>
      <c r="M863" s="14">
        <v>9.0128755364809994</v>
      </c>
      <c r="N863" s="14">
        <v>1.287553648069</v>
      </c>
      <c r="O863" s="14">
        <v>12.875536480687</v>
      </c>
      <c r="P863" s="32">
        <v>0</v>
      </c>
    </row>
    <row r="864" spans="4:16" x14ac:dyDescent="0.2">
      <c r="D864" s="104"/>
      <c r="E864" s="5" t="s">
        <v>37</v>
      </c>
      <c r="F864" s="6"/>
      <c r="G864" s="7">
        <v>199</v>
      </c>
      <c r="H864" s="37">
        <v>2.0100502512560001</v>
      </c>
      <c r="I864" s="14">
        <v>19.597989949749</v>
      </c>
      <c r="J864" s="14">
        <v>19.095477386934999</v>
      </c>
      <c r="K864" s="14">
        <v>26.130653266332001</v>
      </c>
      <c r="L864" s="14">
        <v>8.5427135678389998</v>
      </c>
      <c r="M864" s="14">
        <v>12.060301507538</v>
      </c>
      <c r="N864" s="14">
        <v>1.507537688442</v>
      </c>
      <c r="O864" s="14">
        <v>11.05527638191</v>
      </c>
      <c r="P864" s="32">
        <v>0</v>
      </c>
    </row>
    <row r="865" spans="2:16" x14ac:dyDescent="0.2">
      <c r="D865" s="104"/>
      <c r="E865" s="5" t="s">
        <v>38</v>
      </c>
      <c r="F865" s="6"/>
      <c r="G865" s="7">
        <v>319</v>
      </c>
      <c r="H865" s="37">
        <v>0.94043887147299998</v>
      </c>
      <c r="I865" s="14">
        <v>26.018808777429001</v>
      </c>
      <c r="J865" s="14">
        <v>24.137931034483</v>
      </c>
      <c r="K865" s="14">
        <v>19.749216300939999</v>
      </c>
      <c r="L865" s="14">
        <v>8.7774294670849997</v>
      </c>
      <c r="M865" s="14">
        <v>10.344827586207</v>
      </c>
      <c r="N865" s="14">
        <v>0.31347962382400002</v>
      </c>
      <c r="O865" s="14">
        <v>9.7178683385580005</v>
      </c>
      <c r="P865" s="32">
        <v>0</v>
      </c>
    </row>
    <row r="866" spans="2:16" x14ac:dyDescent="0.2">
      <c r="D866" s="104"/>
      <c r="E866" s="5" t="s">
        <v>39</v>
      </c>
      <c r="F866" s="6"/>
      <c r="G866" s="7">
        <v>269</v>
      </c>
      <c r="H866" s="37">
        <v>0.37174721189600002</v>
      </c>
      <c r="I866" s="14">
        <v>18.587360594795999</v>
      </c>
      <c r="J866" s="14">
        <v>27.881040892192999</v>
      </c>
      <c r="K866" s="14">
        <v>30.111524163569001</v>
      </c>
      <c r="L866" s="14">
        <v>5.2044609665430004</v>
      </c>
      <c r="M866" s="14">
        <v>6.6914498141259999</v>
      </c>
      <c r="N866" s="14">
        <v>0.37174721189600002</v>
      </c>
      <c r="O866" s="14">
        <v>10.780669144980999</v>
      </c>
      <c r="P866" s="32">
        <v>0</v>
      </c>
    </row>
    <row r="867" spans="2:16" x14ac:dyDescent="0.2">
      <c r="D867" s="104"/>
      <c r="E867" s="5" t="s">
        <v>40</v>
      </c>
      <c r="F867" s="6"/>
      <c r="G867" s="7">
        <v>348</v>
      </c>
      <c r="H867" s="37">
        <v>0.86206896551699996</v>
      </c>
      <c r="I867" s="14">
        <v>16.379310344827999</v>
      </c>
      <c r="J867" s="14">
        <v>28.735632183907999</v>
      </c>
      <c r="K867" s="14">
        <v>29.885057471263998</v>
      </c>
      <c r="L867" s="14">
        <v>6.0344827586210004</v>
      </c>
      <c r="M867" s="14">
        <v>9.4827586206899994</v>
      </c>
      <c r="N867" s="14">
        <v>0.57471264367800001</v>
      </c>
      <c r="O867" s="14">
        <v>8.0459770114939992</v>
      </c>
      <c r="P867" s="32">
        <v>0</v>
      </c>
    </row>
    <row r="868" spans="2:16" x14ac:dyDescent="0.2">
      <c r="D868" s="104"/>
      <c r="E868" s="5" t="s">
        <v>41</v>
      </c>
      <c r="F868" s="6"/>
      <c r="G868" s="7">
        <v>282</v>
      </c>
      <c r="H868" s="37">
        <v>0.35460992907799999</v>
      </c>
      <c r="I868" s="14">
        <v>23.404255319149001</v>
      </c>
      <c r="J868" s="14">
        <v>24.113475177304998</v>
      </c>
      <c r="K868" s="14">
        <v>26.241134751773</v>
      </c>
      <c r="L868" s="14">
        <v>6.028368794326</v>
      </c>
      <c r="M868" s="14">
        <v>8.1560283687940007</v>
      </c>
      <c r="N868" s="14">
        <v>2.1276595744679998</v>
      </c>
      <c r="O868" s="14">
        <v>8.1560283687940007</v>
      </c>
      <c r="P868" s="29">
        <v>1.4184397163119999</v>
      </c>
    </row>
    <row r="869" spans="2:16" x14ac:dyDescent="0.2">
      <c r="D869" s="104"/>
      <c r="E869" s="5" t="s">
        <v>42</v>
      </c>
      <c r="F869" s="6"/>
      <c r="G869" s="7">
        <v>242</v>
      </c>
      <c r="H869" s="37">
        <v>2.0661157024789998</v>
      </c>
      <c r="I869" s="14">
        <v>17.768595041322001</v>
      </c>
      <c r="J869" s="14">
        <v>28.925619834711</v>
      </c>
      <c r="K869" s="14">
        <v>19.834710743801999</v>
      </c>
      <c r="L869" s="14">
        <v>9.9173553719009995</v>
      </c>
      <c r="M869" s="14">
        <v>11.157024793388</v>
      </c>
      <c r="N869" s="14">
        <v>0.82644628099200002</v>
      </c>
      <c r="O869" s="14">
        <v>9.0909090909089993</v>
      </c>
      <c r="P869" s="29">
        <v>0.41322314049600001</v>
      </c>
    </row>
    <row r="870" spans="2:16" x14ac:dyDescent="0.2">
      <c r="D870" s="104"/>
      <c r="E870" s="5" t="s">
        <v>43</v>
      </c>
      <c r="F870" s="6"/>
      <c r="G870" s="7">
        <v>263</v>
      </c>
      <c r="H870" s="37">
        <v>1.1406844106459999</v>
      </c>
      <c r="I870" s="14">
        <v>11.026615969582</v>
      </c>
      <c r="J870" s="14">
        <v>30.038022813687999</v>
      </c>
      <c r="K870" s="14">
        <v>28.136882129278</v>
      </c>
      <c r="L870" s="14">
        <v>5.7034220532319999</v>
      </c>
      <c r="M870" s="14">
        <v>11.406844106464</v>
      </c>
      <c r="N870" s="14">
        <v>0.38022813688200002</v>
      </c>
      <c r="O870" s="14">
        <v>11.787072243346</v>
      </c>
      <c r="P870" s="29">
        <v>0.38022813688200002</v>
      </c>
    </row>
    <row r="871" spans="2:16" x14ac:dyDescent="0.2">
      <c r="D871" s="104"/>
      <c r="E871" s="5" t="s">
        <v>44</v>
      </c>
      <c r="F871" s="6"/>
      <c r="G871" s="7">
        <v>364</v>
      </c>
      <c r="H871" s="37">
        <v>0.82417582417599999</v>
      </c>
      <c r="I871" s="14">
        <v>11.538461538462</v>
      </c>
      <c r="J871" s="14">
        <v>25.274725274725</v>
      </c>
      <c r="K871" s="14">
        <v>23.351648351647999</v>
      </c>
      <c r="L871" s="14">
        <v>7.6923076923079998</v>
      </c>
      <c r="M871" s="14">
        <v>13.736263736264</v>
      </c>
      <c r="N871" s="14">
        <v>1.923076923077</v>
      </c>
      <c r="O871" s="14">
        <v>14.835164835164999</v>
      </c>
      <c r="P871" s="29">
        <v>0.82417582417599999</v>
      </c>
    </row>
    <row r="872" spans="2:16" x14ac:dyDescent="0.2">
      <c r="D872" s="104"/>
      <c r="E872" s="5" t="s">
        <v>45</v>
      </c>
      <c r="F872" s="6"/>
      <c r="G872" s="7">
        <v>324</v>
      </c>
      <c r="H872" s="37">
        <v>0.92592592592599998</v>
      </c>
      <c r="I872" s="14">
        <v>11.111111111111001</v>
      </c>
      <c r="J872" s="14">
        <v>19.135802469135999</v>
      </c>
      <c r="K872" s="14">
        <v>27.16049382716</v>
      </c>
      <c r="L872" s="14">
        <v>5.8641975308639998</v>
      </c>
      <c r="M872" s="14">
        <v>14.814814814815</v>
      </c>
      <c r="N872" s="14">
        <v>0.92592592592599998</v>
      </c>
      <c r="O872" s="14">
        <v>19.444444444443999</v>
      </c>
      <c r="P872" s="29">
        <v>0.61728395061700003</v>
      </c>
    </row>
    <row r="873" spans="2:16" x14ac:dyDescent="0.2">
      <c r="D873" s="104"/>
      <c r="E873" s="5" t="s">
        <v>46</v>
      </c>
      <c r="F873" s="6"/>
      <c r="G873" s="7">
        <v>192</v>
      </c>
      <c r="H873" s="37">
        <v>0.52083333333299997</v>
      </c>
      <c r="I873" s="14">
        <v>8.854166666667</v>
      </c>
      <c r="J873" s="14">
        <v>18.229166666666998</v>
      </c>
      <c r="K873" s="14">
        <v>21.875</v>
      </c>
      <c r="L873" s="14">
        <v>5.208333333333</v>
      </c>
      <c r="M873" s="14">
        <v>14.583333333333</v>
      </c>
      <c r="N873" s="14">
        <v>1.041666666667</v>
      </c>
      <c r="O873" s="14">
        <v>29.166666666666998</v>
      </c>
      <c r="P873" s="29">
        <v>0.52083333333299997</v>
      </c>
    </row>
    <row r="874" spans="2:16" x14ac:dyDescent="0.2">
      <c r="D874" s="104"/>
      <c r="E874" s="5" t="s">
        <v>47</v>
      </c>
      <c r="F874" s="6"/>
      <c r="G874" s="7">
        <v>288</v>
      </c>
      <c r="H874" s="37">
        <v>0.694444444444</v>
      </c>
      <c r="I874" s="14">
        <v>10.416666666667</v>
      </c>
      <c r="J874" s="14">
        <v>20.138888888888999</v>
      </c>
      <c r="K874" s="14">
        <v>17.013888888888999</v>
      </c>
      <c r="L874" s="14">
        <v>3.8194444444440001</v>
      </c>
      <c r="M874" s="14">
        <v>15.277777777778001</v>
      </c>
      <c r="N874" s="14">
        <v>0.694444444444</v>
      </c>
      <c r="O874" s="14">
        <v>29.513888888888999</v>
      </c>
      <c r="P874" s="29">
        <v>2.4305555555559999</v>
      </c>
    </row>
    <row r="875" spans="2:16" x14ac:dyDescent="0.2">
      <c r="D875" s="104"/>
      <c r="E875" s="5" t="s">
        <v>48</v>
      </c>
      <c r="F875" s="6"/>
      <c r="G875" s="7">
        <v>114</v>
      </c>
      <c r="H875" s="60">
        <v>0</v>
      </c>
      <c r="I875" s="14">
        <v>6.1403508771929998</v>
      </c>
      <c r="J875" s="14">
        <v>20.175438596490999</v>
      </c>
      <c r="K875" s="14">
        <v>13.157894736842</v>
      </c>
      <c r="L875" s="14">
        <v>6.1403508771929998</v>
      </c>
      <c r="M875" s="14">
        <v>20.175438596490999</v>
      </c>
      <c r="N875" s="14">
        <v>4.3859649122809996</v>
      </c>
      <c r="O875" s="14">
        <v>28.070175438595999</v>
      </c>
      <c r="P875" s="29">
        <v>1.7543859649119999</v>
      </c>
    </row>
    <row r="876" spans="2:16" x14ac:dyDescent="0.2">
      <c r="D876" s="105"/>
      <c r="E876" s="55" t="s">
        <v>49</v>
      </c>
      <c r="F876" s="58"/>
      <c r="G876" s="53">
        <v>30</v>
      </c>
      <c r="H876" s="78">
        <v>0</v>
      </c>
      <c r="I876" s="38">
        <v>6.666666666667</v>
      </c>
      <c r="J876" s="38">
        <v>20</v>
      </c>
      <c r="K876" s="38">
        <v>20</v>
      </c>
      <c r="L876" s="38">
        <v>3.333333333333</v>
      </c>
      <c r="M876" s="38">
        <v>13.333333333333</v>
      </c>
      <c r="N876" s="38">
        <v>6.666666666667</v>
      </c>
      <c r="O876" s="38">
        <v>30</v>
      </c>
      <c r="P876" s="71">
        <v>0</v>
      </c>
    </row>
    <row r="878" spans="2:16" x14ac:dyDescent="0.2">
      <c r="B878" s="47" t="str">
        <f xml:space="preserve"> HYPERLINK("#'目次'!B26", "[20]")</f>
        <v>[20]</v>
      </c>
      <c r="C878" s="31" t="s">
        <v>219</v>
      </c>
    </row>
    <row r="881" spans="3:19" x14ac:dyDescent="0.2">
      <c r="C881" s="31" t="s">
        <v>13</v>
      </c>
    </row>
    <row r="882" spans="3:19" ht="36" x14ac:dyDescent="0.2">
      <c r="D882" s="99"/>
      <c r="E882" s="100"/>
      <c r="F882" s="100"/>
      <c r="G882" s="41" t="s">
        <v>14</v>
      </c>
      <c r="H882" s="42" t="s">
        <v>220</v>
      </c>
      <c r="I882" s="16" t="s">
        <v>221</v>
      </c>
      <c r="J882" s="16" t="s">
        <v>222</v>
      </c>
      <c r="K882" s="16" t="s">
        <v>223</v>
      </c>
      <c r="L882" s="16" t="s">
        <v>224</v>
      </c>
      <c r="M882" s="16" t="s">
        <v>225</v>
      </c>
      <c r="N882" s="16" t="s">
        <v>226</v>
      </c>
      <c r="O882" s="16" t="s">
        <v>186</v>
      </c>
      <c r="P882" s="16" t="s">
        <v>227</v>
      </c>
      <c r="Q882" s="16" t="s">
        <v>228</v>
      </c>
      <c r="R882" s="16" t="s">
        <v>22</v>
      </c>
      <c r="S882" s="46" t="s">
        <v>24</v>
      </c>
    </row>
    <row r="883" spans="3:19" x14ac:dyDescent="0.2">
      <c r="D883" s="101"/>
      <c r="E883" s="102"/>
      <c r="F883" s="102"/>
      <c r="G883" s="44"/>
      <c r="H883" s="48"/>
      <c r="I883" s="17"/>
      <c r="J883" s="17"/>
      <c r="K883" s="17"/>
      <c r="L883" s="17"/>
      <c r="M883" s="17"/>
      <c r="N883" s="17"/>
      <c r="O883" s="17"/>
      <c r="P883" s="17"/>
      <c r="Q883" s="17"/>
      <c r="R883" s="17"/>
      <c r="S883" s="43"/>
    </row>
    <row r="884" spans="3:19" x14ac:dyDescent="0.2">
      <c r="D884" s="52"/>
      <c r="E884" s="59" t="s">
        <v>14</v>
      </c>
      <c r="F884" s="54"/>
      <c r="G884" s="45">
        <v>7000</v>
      </c>
      <c r="H884" s="25">
        <v>37.614285714285998</v>
      </c>
      <c r="I884" s="25">
        <v>20.671428571429001</v>
      </c>
      <c r="J884" s="25">
        <v>10.3</v>
      </c>
      <c r="K884" s="25">
        <v>2.7571428571430001</v>
      </c>
      <c r="L884" s="25">
        <v>3.7428571428569999</v>
      </c>
      <c r="M884" s="25">
        <v>50.9</v>
      </c>
      <c r="N884" s="25">
        <v>27.214285714286</v>
      </c>
      <c r="O884" s="25">
        <v>30.728571428571001</v>
      </c>
      <c r="P884" s="25">
        <v>30.628571428571</v>
      </c>
      <c r="Q884" s="25">
        <v>10.471428571429</v>
      </c>
      <c r="R884" s="25">
        <v>2.0571428571429999</v>
      </c>
      <c r="S884" s="63">
        <v>0.44285714285700001</v>
      </c>
    </row>
    <row r="885" spans="3:19" x14ac:dyDescent="0.2">
      <c r="D885" s="103" t="s">
        <v>25</v>
      </c>
      <c r="E885" s="24" t="s">
        <v>26</v>
      </c>
      <c r="F885" s="22"/>
      <c r="G885" s="23">
        <v>1780</v>
      </c>
      <c r="H885" s="49">
        <v>32.808988764044997</v>
      </c>
      <c r="I885" s="19">
        <v>16.741573033708001</v>
      </c>
      <c r="J885" s="19">
        <v>7.7528089887640004</v>
      </c>
      <c r="K885" s="19">
        <v>2.0786516853929999</v>
      </c>
      <c r="L885" s="19">
        <v>3.0337078651690002</v>
      </c>
      <c r="M885" s="19">
        <v>54.719101123595998</v>
      </c>
      <c r="N885" s="19">
        <v>31.067415730337</v>
      </c>
      <c r="O885" s="19">
        <v>30.112359550562001</v>
      </c>
      <c r="P885" s="19">
        <v>36.235955056180003</v>
      </c>
      <c r="Q885" s="19">
        <v>11.067415730337</v>
      </c>
      <c r="R885" s="19">
        <v>2.3595505617980002</v>
      </c>
      <c r="S885" s="51">
        <v>0.28089887640400002</v>
      </c>
    </row>
    <row r="886" spans="3:19" x14ac:dyDescent="0.2">
      <c r="D886" s="104"/>
      <c r="E886" s="5" t="s">
        <v>27</v>
      </c>
      <c r="F886" s="6"/>
      <c r="G886" s="7">
        <v>1328</v>
      </c>
      <c r="H886" s="37">
        <v>29.969879518071998</v>
      </c>
      <c r="I886" s="14">
        <v>15.286144578312999</v>
      </c>
      <c r="J886" s="14">
        <v>7.3795180722889997</v>
      </c>
      <c r="K886" s="14">
        <v>2.409638554217</v>
      </c>
      <c r="L886" s="14">
        <v>3.0873493975900002</v>
      </c>
      <c r="M886" s="14">
        <v>52.259036144577998</v>
      </c>
      <c r="N886" s="14">
        <v>29.367469879518001</v>
      </c>
      <c r="O886" s="14">
        <v>32.981927710843003</v>
      </c>
      <c r="P886" s="14">
        <v>34.638554216867</v>
      </c>
      <c r="Q886" s="14">
        <v>10.692771084337</v>
      </c>
      <c r="R886" s="14">
        <v>1.8072289156629999</v>
      </c>
      <c r="S886" s="29">
        <v>0.52710843373500005</v>
      </c>
    </row>
    <row r="887" spans="3:19" x14ac:dyDescent="0.2">
      <c r="D887" s="104"/>
      <c r="E887" s="5" t="s">
        <v>28</v>
      </c>
      <c r="F887" s="6"/>
      <c r="G887" s="7">
        <v>1075</v>
      </c>
      <c r="H887" s="37">
        <v>37.488372093023003</v>
      </c>
      <c r="I887" s="14">
        <v>19.813953488372</v>
      </c>
      <c r="J887" s="14">
        <v>9.1162790697669998</v>
      </c>
      <c r="K887" s="14">
        <v>2.232558139535</v>
      </c>
      <c r="L887" s="14">
        <v>3.9069767441860002</v>
      </c>
      <c r="M887" s="14">
        <v>52.465116279070003</v>
      </c>
      <c r="N887" s="14">
        <v>27.255813953488001</v>
      </c>
      <c r="O887" s="14">
        <v>31.627906976744001</v>
      </c>
      <c r="P887" s="14">
        <v>30.418604651163001</v>
      </c>
      <c r="Q887" s="14">
        <v>10.790697674419</v>
      </c>
      <c r="R887" s="14">
        <v>1.5813953488370001</v>
      </c>
      <c r="S887" s="29">
        <v>0.46511627907000003</v>
      </c>
    </row>
    <row r="888" spans="3:19" x14ac:dyDescent="0.2">
      <c r="D888" s="104"/>
      <c r="E888" s="5" t="s">
        <v>29</v>
      </c>
      <c r="F888" s="6"/>
      <c r="G888" s="7">
        <v>733</v>
      </c>
      <c r="H888" s="37">
        <v>44.611186903137998</v>
      </c>
      <c r="I888" s="14">
        <v>24.965893587995001</v>
      </c>
      <c r="J888" s="14">
        <v>13.369713506139</v>
      </c>
      <c r="K888" s="14">
        <v>2.1828103683490001</v>
      </c>
      <c r="L888" s="14">
        <v>5.1841746248289997</v>
      </c>
      <c r="M888" s="14">
        <v>52.251023192360002</v>
      </c>
      <c r="N888" s="14">
        <v>24.965893587995001</v>
      </c>
      <c r="O888" s="14">
        <v>31.923601637108</v>
      </c>
      <c r="P888" s="14">
        <v>26.603001364255999</v>
      </c>
      <c r="Q888" s="14">
        <v>8.0491132332880007</v>
      </c>
      <c r="R888" s="14">
        <v>1.0914051841750001</v>
      </c>
      <c r="S888" s="29">
        <v>0.27285129604399999</v>
      </c>
    </row>
    <row r="889" spans="3:19" x14ac:dyDescent="0.2">
      <c r="D889" s="104"/>
      <c r="E889" s="5" t="s">
        <v>30</v>
      </c>
      <c r="F889" s="6"/>
      <c r="G889" s="7">
        <v>619</v>
      </c>
      <c r="H889" s="37">
        <v>46.849757673667</v>
      </c>
      <c r="I889" s="14">
        <v>27.625201938610999</v>
      </c>
      <c r="J889" s="14">
        <v>16.155088852989</v>
      </c>
      <c r="K889" s="14">
        <v>4.2003231017770002</v>
      </c>
      <c r="L889" s="14">
        <v>3.7156704361870001</v>
      </c>
      <c r="M889" s="14">
        <v>46.688206785136998</v>
      </c>
      <c r="N889" s="14">
        <v>24.394184168012998</v>
      </c>
      <c r="O889" s="14">
        <v>29.886914378029001</v>
      </c>
      <c r="P889" s="14">
        <v>25.040387722131999</v>
      </c>
      <c r="Q889" s="14">
        <v>10.985460420032</v>
      </c>
      <c r="R889" s="14">
        <v>2.4232633279479998</v>
      </c>
      <c r="S889" s="29">
        <v>0.16155088852999999</v>
      </c>
    </row>
    <row r="890" spans="3:19" x14ac:dyDescent="0.2">
      <c r="D890" s="104"/>
      <c r="E890" s="5" t="s">
        <v>31</v>
      </c>
      <c r="F890" s="6"/>
      <c r="G890" s="7">
        <v>559</v>
      </c>
      <c r="H890" s="37">
        <v>52.415026833631003</v>
      </c>
      <c r="I890" s="14">
        <v>31.842576028623</v>
      </c>
      <c r="J890" s="14">
        <v>15.20572450805</v>
      </c>
      <c r="K890" s="14">
        <v>3.9355992844359999</v>
      </c>
      <c r="L890" s="14">
        <v>5.008944543828</v>
      </c>
      <c r="M890" s="14">
        <v>44.543828264757998</v>
      </c>
      <c r="N890" s="14">
        <v>25.044722719140999</v>
      </c>
      <c r="O890" s="14">
        <v>29.516994633273999</v>
      </c>
      <c r="P890" s="14">
        <v>25.044722719140999</v>
      </c>
      <c r="Q890" s="14">
        <v>9.3023255813949994</v>
      </c>
      <c r="R890" s="14">
        <v>0.71556350626099996</v>
      </c>
      <c r="S890" s="32">
        <v>0</v>
      </c>
    </row>
    <row r="891" spans="3:19" x14ac:dyDescent="0.2">
      <c r="D891" s="104"/>
      <c r="E891" s="5" t="s">
        <v>32</v>
      </c>
      <c r="F891" s="6"/>
      <c r="G891" s="7">
        <v>284</v>
      </c>
      <c r="H891" s="37">
        <v>53.169014084506998</v>
      </c>
      <c r="I891" s="14">
        <v>34.507042253521</v>
      </c>
      <c r="J891" s="14">
        <v>15.140845070423</v>
      </c>
      <c r="K891" s="14">
        <v>5.6338028169010004</v>
      </c>
      <c r="L891" s="14">
        <v>6.6901408450700002</v>
      </c>
      <c r="M891" s="14">
        <v>46.126760563380003</v>
      </c>
      <c r="N891" s="14">
        <v>19.718309859154999</v>
      </c>
      <c r="O891" s="14">
        <v>28.521126760563</v>
      </c>
      <c r="P891" s="14">
        <v>18.661971830986001</v>
      </c>
      <c r="Q891" s="14">
        <v>11.267605633803001</v>
      </c>
      <c r="R891" s="14">
        <v>1.056338028169</v>
      </c>
      <c r="S891" s="29">
        <v>0.352112676056</v>
      </c>
    </row>
    <row r="892" spans="3:19" x14ac:dyDescent="0.2">
      <c r="D892" s="104"/>
      <c r="E892" s="5" t="s">
        <v>33</v>
      </c>
      <c r="F892" s="6"/>
      <c r="G892" s="7">
        <v>104</v>
      </c>
      <c r="H892" s="37">
        <v>54.807692307692001</v>
      </c>
      <c r="I892" s="14">
        <v>41.346153846154003</v>
      </c>
      <c r="J892" s="14">
        <v>28.846153846153999</v>
      </c>
      <c r="K892" s="14">
        <v>12.5</v>
      </c>
      <c r="L892" s="14">
        <v>5.7692307692310001</v>
      </c>
      <c r="M892" s="14">
        <v>26.923076923077002</v>
      </c>
      <c r="N892" s="14">
        <v>9.6153846153850004</v>
      </c>
      <c r="O892" s="14">
        <v>18.269230769231001</v>
      </c>
      <c r="P892" s="14">
        <v>13.461538461538</v>
      </c>
      <c r="Q892" s="14">
        <v>5.7692307692310001</v>
      </c>
      <c r="R892" s="14">
        <v>1.923076923077</v>
      </c>
      <c r="S892" s="32">
        <v>0</v>
      </c>
    </row>
    <row r="893" spans="3:19" x14ac:dyDescent="0.2">
      <c r="D893" s="103" t="s">
        <v>34</v>
      </c>
      <c r="E893" s="24" t="s">
        <v>35</v>
      </c>
      <c r="F893" s="22"/>
      <c r="G893" s="23">
        <v>206</v>
      </c>
      <c r="H893" s="49">
        <v>46.116504854368998</v>
      </c>
      <c r="I893" s="19">
        <v>18.932038834951001</v>
      </c>
      <c r="J893" s="19">
        <v>9.2233009708739999</v>
      </c>
      <c r="K893" s="19">
        <v>2.4271844660189998</v>
      </c>
      <c r="L893" s="19">
        <v>8.2524271844660007</v>
      </c>
      <c r="M893" s="19">
        <v>58.252427184466001</v>
      </c>
      <c r="N893" s="19">
        <v>32.524271844659999</v>
      </c>
      <c r="O893" s="19">
        <v>27.184466019416998</v>
      </c>
      <c r="P893" s="19">
        <v>24.757281553397998</v>
      </c>
      <c r="Q893" s="19">
        <v>10.679611650485</v>
      </c>
      <c r="R893" s="33">
        <v>0</v>
      </c>
      <c r="S893" s="62">
        <v>0</v>
      </c>
    </row>
    <row r="894" spans="3:19" x14ac:dyDescent="0.2">
      <c r="D894" s="104"/>
      <c r="E894" s="5" t="s">
        <v>36</v>
      </c>
      <c r="F894" s="6"/>
      <c r="G894" s="7">
        <v>218</v>
      </c>
      <c r="H894" s="37">
        <v>44.495412844036998</v>
      </c>
      <c r="I894" s="14">
        <v>24.770642201834999</v>
      </c>
      <c r="J894" s="14">
        <v>14.220183486239</v>
      </c>
      <c r="K894" s="14">
        <v>1.376146788991</v>
      </c>
      <c r="L894" s="14">
        <v>7.7981651376150003</v>
      </c>
      <c r="M894" s="14">
        <v>45.871559633027999</v>
      </c>
      <c r="N894" s="14">
        <v>28.899082568807</v>
      </c>
      <c r="O894" s="14">
        <v>27.981651376146999</v>
      </c>
      <c r="P894" s="14">
        <v>27.064220183486</v>
      </c>
      <c r="Q894" s="14">
        <v>13.761467889907999</v>
      </c>
      <c r="R894" s="14">
        <v>0.45871559632999998</v>
      </c>
      <c r="S894" s="29">
        <v>0.45871559632999998</v>
      </c>
    </row>
    <row r="895" spans="3:19" x14ac:dyDescent="0.2">
      <c r="D895" s="104"/>
      <c r="E895" s="5" t="s">
        <v>37</v>
      </c>
      <c r="F895" s="6"/>
      <c r="G895" s="7">
        <v>218</v>
      </c>
      <c r="H895" s="37">
        <v>45.412844036697003</v>
      </c>
      <c r="I895" s="14">
        <v>23.853211009174</v>
      </c>
      <c r="J895" s="14">
        <v>16.513761467889999</v>
      </c>
      <c r="K895" s="14">
        <v>4.1284403669719998</v>
      </c>
      <c r="L895" s="14">
        <v>6.4220183486240003</v>
      </c>
      <c r="M895" s="14">
        <v>49.082568807339001</v>
      </c>
      <c r="N895" s="14">
        <v>24.770642201834999</v>
      </c>
      <c r="O895" s="14">
        <v>33.486238532110001</v>
      </c>
      <c r="P895" s="14">
        <v>22.477064220182999</v>
      </c>
      <c r="Q895" s="14">
        <v>9.1743119266060003</v>
      </c>
      <c r="R895" s="14">
        <v>1.376146788991</v>
      </c>
      <c r="S895" s="32">
        <v>0</v>
      </c>
    </row>
    <row r="896" spans="3:19" x14ac:dyDescent="0.2">
      <c r="D896" s="104"/>
      <c r="E896" s="5" t="s">
        <v>38</v>
      </c>
      <c r="F896" s="6"/>
      <c r="G896" s="7">
        <v>313</v>
      </c>
      <c r="H896" s="37">
        <v>46.006389776357999</v>
      </c>
      <c r="I896" s="14">
        <v>24.600638977635999</v>
      </c>
      <c r="J896" s="14">
        <v>15.335463258786</v>
      </c>
      <c r="K896" s="14">
        <v>2.8753993610220001</v>
      </c>
      <c r="L896" s="14">
        <v>5.4313099041530002</v>
      </c>
      <c r="M896" s="14">
        <v>46.325878594248998</v>
      </c>
      <c r="N896" s="14">
        <v>28.115015974441</v>
      </c>
      <c r="O896" s="14">
        <v>32.268370607028999</v>
      </c>
      <c r="P896" s="14">
        <v>23.961661341852999</v>
      </c>
      <c r="Q896" s="14">
        <v>9.2651757188499992</v>
      </c>
      <c r="R896" s="14">
        <v>1.9169329073479999</v>
      </c>
      <c r="S896" s="32">
        <v>0</v>
      </c>
    </row>
    <row r="897" spans="4:19" x14ac:dyDescent="0.2">
      <c r="D897" s="104"/>
      <c r="E897" s="5" t="s">
        <v>39</v>
      </c>
      <c r="F897" s="6"/>
      <c r="G897" s="7">
        <v>306</v>
      </c>
      <c r="H897" s="37">
        <v>50.980392156862997</v>
      </c>
      <c r="I897" s="14">
        <v>33.986928104575</v>
      </c>
      <c r="J897" s="14">
        <v>13.071895424837001</v>
      </c>
      <c r="K897" s="14">
        <v>3.9215686274510002</v>
      </c>
      <c r="L897" s="14">
        <v>2.6143790849670001</v>
      </c>
      <c r="M897" s="14">
        <v>42.483660130719002</v>
      </c>
      <c r="N897" s="14">
        <v>26.143790849673</v>
      </c>
      <c r="O897" s="14">
        <v>29.411764705882</v>
      </c>
      <c r="P897" s="14">
        <v>24.836601307190001</v>
      </c>
      <c r="Q897" s="14">
        <v>11.437908496732</v>
      </c>
      <c r="R897" s="14">
        <v>0.98039215686299996</v>
      </c>
      <c r="S897" s="29">
        <v>0.65359477124200005</v>
      </c>
    </row>
    <row r="898" spans="4:19" x14ac:dyDescent="0.2">
      <c r="D898" s="104"/>
      <c r="E898" s="5" t="s">
        <v>40</v>
      </c>
      <c r="F898" s="6"/>
      <c r="G898" s="7">
        <v>323</v>
      </c>
      <c r="H898" s="37">
        <v>44.582043343652998</v>
      </c>
      <c r="I898" s="14">
        <v>22.291021671827</v>
      </c>
      <c r="J898" s="14">
        <v>11.764705882353001</v>
      </c>
      <c r="K898" s="14">
        <v>4.0247678018580002</v>
      </c>
      <c r="L898" s="14">
        <v>5.5727554179569996</v>
      </c>
      <c r="M898" s="14">
        <v>49.226006191949999</v>
      </c>
      <c r="N898" s="14">
        <v>26.934984520124001</v>
      </c>
      <c r="O898" s="14">
        <v>33.746130030960003</v>
      </c>
      <c r="P898" s="14">
        <v>25.386996904025001</v>
      </c>
      <c r="Q898" s="14">
        <v>12.693498452011999</v>
      </c>
      <c r="R898" s="14">
        <v>1.547987616099</v>
      </c>
      <c r="S898" s="32">
        <v>0</v>
      </c>
    </row>
    <row r="899" spans="4:19" x14ac:dyDescent="0.2">
      <c r="D899" s="104"/>
      <c r="E899" s="5" t="s">
        <v>41</v>
      </c>
      <c r="F899" s="6"/>
      <c r="G899" s="7">
        <v>260</v>
      </c>
      <c r="H899" s="37">
        <v>41.923076923076998</v>
      </c>
      <c r="I899" s="14">
        <v>22.307692307692001</v>
      </c>
      <c r="J899" s="14">
        <v>15</v>
      </c>
      <c r="K899" s="14">
        <v>4.2307692307689999</v>
      </c>
      <c r="L899" s="14">
        <v>4.2307692307689999</v>
      </c>
      <c r="M899" s="14">
        <v>47.692307692307999</v>
      </c>
      <c r="N899" s="14">
        <v>31.153846153846001</v>
      </c>
      <c r="O899" s="14">
        <v>30.769230769231001</v>
      </c>
      <c r="P899" s="14">
        <v>23.076923076922998</v>
      </c>
      <c r="Q899" s="14">
        <v>10.384615384615</v>
      </c>
      <c r="R899" s="14">
        <v>1.923076923077</v>
      </c>
      <c r="S899" s="32">
        <v>0</v>
      </c>
    </row>
    <row r="900" spans="4:19" x14ac:dyDescent="0.2">
      <c r="D900" s="104"/>
      <c r="E900" s="5" t="s">
        <v>42</v>
      </c>
      <c r="F900" s="6"/>
      <c r="G900" s="7">
        <v>258</v>
      </c>
      <c r="H900" s="37">
        <v>45.348837209301998</v>
      </c>
      <c r="I900" s="14">
        <v>24.031007751937999</v>
      </c>
      <c r="J900" s="14">
        <v>13.178294573643001</v>
      </c>
      <c r="K900" s="14">
        <v>5.0387596899220002</v>
      </c>
      <c r="L900" s="14">
        <v>5.4263565891469998</v>
      </c>
      <c r="M900" s="14">
        <v>48.837209302326002</v>
      </c>
      <c r="N900" s="14">
        <v>24.806201550388</v>
      </c>
      <c r="O900" s="14">
        <v>34.496124031008002</v>
      </c>
      <c r="P900" s="14">
        <v>20.155038759690001</v>
      </c>
      <c r="Q900" s="14">
        <v>12.015503875968999</v>
      </c>
      <c r="R900" s="14">
        <v>2.3255813953489999</v>
      </c>
      <c r="S900" s="29">
        <v>0.38759689922500001</v>
      </c>
    </row>
    <row r="901" spans="4:19" x14ac:dyDescent="0.2">
      <c r="D901" s="104"/>
      <c r="E901" s="5" t="s">
        <v>43</v>
      </c>
      <c r="F901" s="6"/>
      <c r="G901" s="7">
        <v>258</v>
      </c>
      <c r="H901" s="37">
        <v>37.209302325581</v>
      </c>
      <c r="I901" s="14">
        <v>25.581395348836999</v>
      </c>
      <c r="J901" s="14">
        <v>11.240310077519</v>
      </c>
      <c r="K901" s="14">
        <v>5.0387596899220002</v>
      </c>
      <c r="L901" s="14">
        <v>2.3255813953489999</v>
      </c>
      <c r="M901" s="14">
        <v>43.798449612402997</v>
      </c>
      <c r="N901" s="14">
        <v>20.930232558139998</v>
      </c>
      <c r="O901" s="14">
        <v>33.720930232557997</v>
      </c>
      <c r="P901" s="14">
        <v>20.542635658915</v>
      </c>
      <c r="Q901" s="14">
        <v>13.178294573643001</v>
      </c>
      <c r="R901" s="14">
        <v>0.77519379845000003</v>
      </c>
      <c r="S901" s="32">
        <v>0</v>
      </c>
    </row>
    <row r="902" spans="4:19" x14ac:dyDescent="0.2">
      <c r="D902" s="104"/>
      <c r="E902" s="5" t="s">
        <v>44</v>
      </c>
      <c r="F902" s="6"/>
      <c r="G902" s="7">
        <v>336</v>
      </c>
      <c r="H902" s="37">
        <v>37.5</v>
      </c>
      <c r="I902" s="14">
        <v>23.214285714286</v>
      </c>
      <c r="J902" s="14">
        <v>10.714285714286</v>
      </c>
      <c r="K902" s="14">
        <v>5.3571428571429998</v>
      </c>
      <c r="L902" s="14">
        <v>2.9761904761900002</v>
      </c>
      <c r="M902" s="14">
        <v>41.071428571429003</v>
      </c>
      <c r="N902" s="14">
        <v>24.107142857143</v>
      </c>
      <c r="O902" s="14">
        <v>39.285714285714</v>
      </c>
      <c r="P902" s="14">
        <v>19.047619047619001</v>
      </c>
      <c r="Q902" s="14">
        <v>9.5238095238099998</v>
      </c>
      <c r="R902" s="14">
        <v>2.083333333333</v>
      </c>
      <c r="S902" s="29">
        <v>0.29761904761899999</v>
      </c>
    </row>
    <row r="903" spans="4:19" x14ac:dyDescent="0.2">
      <c r="D903" s="104"/>
      <c r="E903" s="5" t="s">
        <v>45</v>
      </c>
      <c r="F903" s="6"/>
      <c r="G903" s="7">
        <v>259</v>
      </c>
      <c r="H903" s="37">
        <v>35.135135135135002</v>
      </c>
      <c r="I903" s="14">
        <v>20.463320463319999</v>
      </c>
      <c r="J903" s="14">
        <v>11.969111969111999</v>
      </c>
      <c r="K903" s="14">
        <v>2.3166023166019998</v>
      </c>
      <c r="L903" s="14">
        <v>3.8610038610039998</v>
      </c>
      <c r="M903" s="14">
        <v>43.629343629344</v>
      </c>
      <c r="N903" s="14">
        <v>22.393822393821999</v>
      </c>
      <c r="O903" s="14">
        <v>34.749034749034998</v>
      </c>
      <c r="P903" s="14">
        <v>16.988416988417001</v>
      </c>
      <c r="Q903" s="14">
        <v>8.8803088803090002</v>
      </c>
      <c r="R903" s="14">
        <v>2.7027027027030002</v>
      </c>
      <c r="S903" s="29">
        <v>1.5444015444020001</v>
      </c>
    </row>
    <row r="904" spans="4:19" x14ac:dyDescent="0.2">
      <c r="D904" s="104"/>
      <c r="E904" s="5" t="s">
        <v>46</v>
      </c>
      <c r="F904" s="6"/>
      <c r="G904" s="7">
        <v>171</v>
      </c>
      <c r="H904" s="37">
        <v>30.994152046783999</v>
      </c>
      <c r="I904" s="14">
        <v>25.146198830408999</v>
      </c>
      <c r="J904" s="14">
        <v>9.9415204678359999</v>
      </c>
      <c r="K904" s="14">
        <v>2.923976608187</v>
      </c>
      <c r="L904" s="14">
        <v>4.0935672514619998</v>
      </c>
      <c r="M904" s="14">
        <v>38.596491228070001</v>
      </c>
      <c r="N904" s="14">
        <v>16.374269005847999</v>
      </c>
      <c r="O904" s="14">
        <v>33.918128654970999</v>
      </c>
      <c r="P904" s="14">
        <v>20.467836257310001</v>
      </c>
      <c r="Q904" s="14">
        <v>8.1871345029239997</v>
      </c>
      <c r="R904" s="14">
        <v>1.1695906432750001</v>
      </c>
      <c r="S904" s="29">
        <v>0.58479532163699999</v>
      </c>
    </row>
    <row r="905" spans="4:19" x14ac:dyDescent="0.2">
      <c r="D905" s="104"/>
      <c r="E905" s="5" t="s">
        <v>47</v>
      </c>
      <c r="F905" s="6"/>
      <c r="G905" s="7">
        <v>158</v>
      </c>
      <c r="H905" s="37">
        <v>22.151898734176999</v>
      </c>
      <c r="I905" s="14">
        <v>24.050632911392</v>
      </c>
      <c r="J905" s="14">
        <v>12.025316455696</v>
      </c>
      <c r="K905" s="14">
        <v>0.63291139240500005</v>
      </c>
      <c r="L905" s="14">
        <v>5.0632911392409996</v>
      </c>
      <c r="M905" s="14">
        <v>35.443037974684003</v>
      </c>
      <c r="N905" s="14">
        <v>21.518987341772</v>
      </c>
      <c r="O905" s="14">
        <v>33.544303797467997</v>
      </c>
      <c r="P905" s="14">
        <v>25.316455696203001</v>
      </c>
      <c r="Q905" s="14">
        <v>9.493670886076</v>
      </c>
      <c r="R905" s="14">
        <v>5.6962025316459997</v>
      </c>
      <c r="S905" s="29">
        <v>1.2658227848100001</v>
      </c>
    </row>
    <row r="906" spans="4:19" x14ac:dyDescent="0.2">
      <c r="D906" s="104"/>
      <c r="E906" s="5" t="s">
        <v>48</v>
      </c>
      <c r="F906" s="6"/>
      <c r="G906" s="7">
        <v>62</v>
      </c>
      <c r="H906" s="37">
        <v>22.580645161290001</v>
      </c>
      <c r="I906" s="14">
        <v>12.903225806451999</v>
      </c>
      <c r="J906" s="14">
        <v>11.290322580645</v>
      </c>
      <c r="K906" s="14">
        <v>3.2258064516129998</v>
      </c>
      <c r="L906" s="14">
        <v>3.2258064516129998</v>
      </c>
      <c r="M906" s="14">
        <v>43.548387096774</v>
      </c>
      <c r="N906" s="14">
        <v>33.870967741934997</v>
      </c>
      <c r="O906" s="14">
        <v>25.806451612903</v>
      </c>
      <c r="P906" s="14">
        <v>12.903225806451999</v>
      </c>
      <c r="Q906" s="14">
        <v>4.8387096774189997</v>
      </c>
      <c r="R906" s="14">
        <v>9.6774193548389995</v>
      </c>
      <c r="S906" s="29">
        <v>1.6129032258060001</v>
      </c>
    </row>
    <row r="907" spans="4:19" x14ac:dyDescent="0.2">
      <c r="D907" s="104"/>
      <c r="E907" s="5" t="s">
        <v>49</v>
      </c>
      <c r="F907" s="6"/>
      <c r="G907" s="7">
        <v>13</v>
      </c>
      <c r="H907" s="37">
        <v>15.384615384615</v>
      </c>
      <c r="I907" s="18">
        <v>0</v>
      </c>
      <c r="J907" s="18">
        <v>0</v>
      </c>
      <c r="K907" s="18">
        <v>0</v>
      </c>
      <c r="L907" s="18">
        <v>0</v>
      </c>
      <c r="M907" s="14">
        <v>53.846153846154003</v>
      </c>
      <c r="N907" s="14">
        <v>38.461538461537998</v>
      </c>
      <c r="O907" s="14">
        <v>23.076923076922998</v>
      </c>
      <c r="P907" s="14">
        <v>7.6923076923079998</v>
      </c>
      <c r="Q907" s="18">
        <v>0</v>
      </c>
      <c r="R907" s="14">
        <v>15.384615384615</v>
      </c>
      <c r="S907" s="32">
        <v>0</v>
      </c>
    </row>
    <row r="908" spans="4:19" x14ac:dyDescent="0.2">
      <c r="D908" s="103" t="s">
        <v>50</v>
      </c>
      <c r="E908" s="24" t="s">
        <v>35</v>
      </c>
      <c r="F908" s="22"/>
      <c r="G908" s="23">
        <v>174</v>
      </c>
      <c r="H908" s="49">
        <v>40.804597701149</v>
      </c>
      <c r="I908" s="19">
        <v>17.241379310345</v>
      </c>
      <c r="J908" s="19">
        <v>6.3218390804600002</v>
      </c>
      <c r="K908" s="19">
        <v>1.7241379310339999</v>
      </c>
      <c r="L908" s="19">
        <v>4.0229885057469996</v>
      </c>
      <c r="M908" s="19">
        <v>69.540229885057002</v>
      </c>
      <c r="N908" s="19">
        <v>33.908045977011</v>
      </c>
      <c r="O908" s="19">
        <v>31.609195402299001</v>
      </c>
      <c r="P908" s="19">
        <v>39.080459770114999</v>
      </c>
      <c r="Q908" s="19">
        <v>8.0459770114939992</v>
      </c>
      <c r="R908" s="19">
        <v>1.7241379310339999</v>
      </c>
      <c r="S908" s="51">
        <v>0.57471264367800001</v>
      </c>
    </row>
    <row r="909" spans="4:19" x14ac:dyDescent="0.2">
      <c r="D909" s="104"/>
      <c r="E909" s="5" t="s">
        <v>36</v>
      </c>
      <c r="F909" s="6"/>
      <c r="G909" s="7">
        <v>233</v>
      </c>
      <c r="H909" s="37">
        <v>43.776824034335</v>
      </c>
      <c r="I909" s="14">
        <v>21.459227467811001</v>
      </c>
      <c r="J909" s="14">
        <v>11.587982832618</v>
      </c>
      <c r="K909" s="14">
        <v>1.716738197425</v>
      </c>
      <c r="L909" s="14">
        <v>3.43347639485</v>
      </c>
      <c r="M909" s="14">
        <v>69.098712446351996</v>
      </c>
      <c r="N909" s="14">
        <v>33.047210300429001</v>
      </c>
      <c r="O909" s="14">
        <v>22.746781115880001</v>
      </c>
      <c r="P909" s="14">
        <v>44.206008583691002</v>
      </c>
      <c r="Q909" s="14">
        <v>10.729613733906</v>
      </c>
      <c r="R909" s="14">
        <v>1.287553648069</v>
      </c>
      <c r="S909" s="32">
        <v>0</v>
      </c>
    </row>
    <row r="910" spans="4:19" x14ac:dyDescent="0.2">
      <c r="D910" s="104"/>
      <c r="E910" s="5" t="s">
        <v>37</v>
      </c>
      <c r="F910" s="6"/>
      <c r="G910" s="7">
        <v>199</v>
      </c>
      <c r="H910" s="37">
        <v>39.698492462311997</v>
      </c>
      <c r="I910" s="14">
        <v>21.105527638190999</v>
      </c>
      <c r="J910" s="14">
        <v>9.0452261306530009</v>
      </c>
      <c r="K910" s="14">
        <v>1.0050251256280001</v>
      </c>
      <c r="L910" s="14">
        <v>3.015075376884</v>
      </c>
      <c r="M910" s="14">
        <v>63.819095477387002</v>
      </c>
      <c r="N910" s="14">
        <v>27.638190954774</v>
      </c>
      <c r="O910" s="14">
        <v>31.155778894472</v>
      </c>
      <c r="P910" s="14">
        <v>40.703517587939999</v>
      </c>
      <c r="Q910" s="14">
        <v>10.552763819095</v>
      </c>
      <c r="R910" s="14">
        <v>2.0100502512560001</v>
      </c>
      <c r="S910" s="32">
        <v>0</v>
      </c>
    </row>
    <row r="911" spans="4:19" x14ac:dyDescent="0.2">
      <c r="D911" s="104"/>
      <c r="E911" s="5" t="s">
        <v>38</v>
      </c>
      <c r="F911" s="6"/>
      <c r="G911" s="7">
        <v>319</v>
      </c>
      <c r="H911" s="37">
        <v>42.319749216300998</v>
      </c>
      <c r="I911" s="14">
        <v>21.630094043886999</v>
      </c>
      <c r="J911" s="14">
        <v>14.106583072099999</v>
      </c>
      <c r="K911" s="14">
        <v>3.1347962382449999</v>
      </c>
      <c r="L911" s="14">
        <v>5.6426332288400003</v>
      </c>
      <c r="M911" s="14">
        <v>60.815047021943997</v>
      </c>
      <c r="N911" s="14">
        <v>28.213166144201001</v>
      </c>
      <c r="O911" s="14">
        <v>26.332288401254001</v>
      </c>
      <c r="P911" s="14">
        <v>42.946708463950003</v>
      </c>
      <c r="Q911" s="14">
        <v>9.7178683385580005</v>
      </c>
      <c r="R911" s="14">
        <v>0.62695924764900002</v>
      </c>
      <c r="S911" s="32">
        <v>0</v>
      </c>
    </row>
    <row r="912" spans="4:19" x14ac:dyDescent="0.2">
      <c r="D912" s="104"/>
      <c r="E912" s="5" t="s">
        <v>39</v>
      </c>
      <c r="F912" s="6"/>
      <c r="G912" s="7">
        <v>269</v>
      </c>
      <c r="H912" s="37">
        <v>46.468401486989002</v>
      </c>
      <c r="I912" s="14">
        <v>21.561338289963</v>
      </c>
      <c r="J912" s="14">
        <v>9.6654275092940001</v>
      </c>
      <c r="K912" s="14">
        <v>1.1152416356879999</v>
      </c>
      <c r="L912" s="14">
        <v>2.9739776951670001</v>
      </c>
      <c r="M912" s="14">
        <v>62.081784386617002</v>
      </c>
      <c r="N912" s="14">
        <v>30.111524163569001</v>
      </c>
      <c r="O912" s="14">
        <v>25.650557620817999</v>
      </c>
      <c r="P912" s="14">
        <v>38.289962825278998</v>
      </c>
      <c r="Q912" s="14">
        <v>11.524163568773</v>
      </c>
      <c r="R912" s="14">
        <v>0.37174721189600002</v>
      </c>
      <c r="S912" s="29">
        <v>0.37174721189600002</v>
      </c>
    </row>
    <row r="913" spans="2:19" x14ac:dyDescent="0.2">
      <c r="D913" s="104"/>
      <c r="E913" s="5" t="s">
        <v>40</v>
      </c>
      <c r="F913" s="6"/>
      <c r="G913" s="7">
        <v>348</v>
      </c>
      <c r="H913" s="37">
        <v>43.965517241378997</v>
      </c>
      <c r="I913" s="14">
        <v>21.551724137931</v>
      </c>
      <c r="J913" s="14">
        <v>11.494252873562999</v>
      </c>
      <c r="K913" s="14">
        <v>3.4482758620689999</v>
      </c>
      <c r="L913" s="14">
        <v>4.0229885057469996</v>
      </c>
      <c r="M913" s="14">
        <v>57.471264367815998</v>
      </c>
      <c r="N913" s="14">
        <v>32.471264367815998</v>
      </c>
      <c r="O913" s="14">
        <v>28.735632183907999</v>
      </c>
      <c r="P913" s="14">
        <v>45.977011494252999</v>
      </c>
      <c r="Q913" s="14">
        <v>10.919540229885</v>
      </c>
      <c r="R913" s="14">
        <v>1.149425287356</v>
      </c>
      <c r="S913" s="29">
        <v>0.57471264367800001</v>
      </c>
    </row>
    <row r="914" spans="2:19" x14ac:dyDescent="0.2">
      <c r="D914" s="104"/>
      <c r="E914" s="5" t="s">
        <v>41</v>
      </c>
      <c r="F914" s="6"/>
      <c r="G914" s="7">
        <v>282</v>
      </c>
      <c r="H914" s="37">
        <v>39.361702127660003</v>
      </c>
      <c r="I914" s="14">
        <v>18.085106382978999</v>
      </c>
      <c r="J914" s="14">
        <v>10.638297872340001</v>
      </c>
      <c r="K914" s="14">
        <v>2.4822695035460001</v>
      </c>
      <c r="L914" s="14">
        <v>2.4822695035460001</v>
      </c>
      <c r="M914" s="14">
        <v>59.929078014184</v>
      </c>
      <c r="N914" s="14">
        <v>32.624113475176998</v>
      </c>
      <c r="O914" s="14">
        <v>32.624113475176998</v>
      </c>
      <c r="P914" s="14">
        <v>41.843971631206003</v>
      </c>
      <c r="Q914" s="14">
        <v>12.41134751773</v>
      </c>
      <c r="R914" s="14">
        <v>1.0638297872339999</v>
      </c>
      <c r="S914" s="29">
        <v>0.35460992907799999</v>
      </c>
    </row>
    <row r="915" spans="2:19" x14ac:dyDescent="0.2">
      <c r="D915" s="104"/>
      <c r="E915" s="5" t="s">
        <v>42</v>
      </c>
      <c r="F915" s="6"/>
      <c r="G915" s="7">
        <v>242</v>
      </c>
      <c r="H915" s="37">
        <v>35.537190082644997</v>
      </c>
      <c r="I915" s="14">
        <v>16.115702479338999</v>
      </c>
      <c r="J915" s="14">
        <v>4.1322314049589997</v>
      </c>
      <c r="K915" s="14">
        <v>2.0661157024789998</v>
      </c>
      <c r="L915" s="14">
        <v>2.4793388429749998</v>
      </c>
      <c r="M915" s="14">
        <v>58.677685950413</v>
      </c>
      <c r="N915" s="14">
        <v>28.925619834711</v>
      </c>
      <c r="O915" s="14">
        <v>34.710743801653003</v>
      </c>
      <c r="P915" s="14">
        <v>35.537190082644997</v>
      </c>
      <c r="Q915" s="14">
        <v>11.983471074380001</v>
      </c>
      <c r="R915" s="14">
        <v>2.8925619834709999</v>
      </c>
      <c r="S915" s="32">
        <v>0</v>
      </c>
    </row>
    <row r="916" spans="2:19" x14ac:dyDescent="0.2">
      <c r="D916" s="104"/>
      <c r="E916" s="5" t="s">
        <v>43</v>
      </c>
      <c r="F916" s="6"/>
      <c r="G916" s="7">
        <v>263</v>
      </c>
      <c r="H916" s="37">
        <v>36.501901140683998</v>
      </c>
      <c r="I916" s="14">
        <v>22.433460076046</v>
      </c>
      <c r="J916" s="14">
        <v>5.7034220532319999</v>
      </c>
      <c r="K916" s="14">
        <v>1.9011406844109999</v>
      </c>
      <c r="L916" s="14">
        <v>1.520912547529</v>
      </c>
      <c r="M916" s="14">
        <v>53.612167300380001</v>
      </c>
      <c r="N916" s="14">
        <v>23.193916349809999</v>
      </c>
      <c r="O916" s="14">
        <v>31.178707224335</v>
      </c>
      <c r="P916" s="14">
        <v>36.882129277567003</v>
      </c>
      <c r="Q916" s="14">
        <v>12.927756653992001</v>
      </c>
      <c r="R916" s="14">
        <v>2.2813688212929999</v>
      </c>
      <c r="S916" s="32">
        <v>0</v>
      </c>
    </row>
    <row r="917" spans="2:19" x14ac:dyDescent="0.2">
      <c r="D917" s="104"/>
      <c r="E917" s="5" t="s">
        <v>44</v>
      </c>
      <c r="F917" s="6"/>
      <c r="G917" s="7">
        <v>364</v>
      </c>
      <c r="H917" s="37">
        <v>30.494505494504999</v>
      </c>
      <c r="I917" s="14">
        <v>15.384615384615</v>
      </c>
      <c r="J917" s="14">
        <v>6.0439560439560003</v>
      </c>
      <c r="K917" s="14">
        <v>2.4725274725270001</v>
      </c>
      <c r="L917" s="14">
        <v>2.4725274725270001</v>
      </c>
      <c r="M917" s="14">
        <v>49.450549450548998</v>
      </c>
      <c r="N917" s="14">
        <v>24.450549450549001</v>
      </c>
      <c r="O917" s="14">
        <v>29.120879120879</v>
      </c>
      <c r="P917" s="14">
        <v>33.241758241757999</v>
      </c>
      <c r="Q917" s="14">
        <v>10.989010989011</v>
      </c>
      <c r="R917" s="14">
        <v>2.7472527472529999</v>
      </c>
      <c r="S917" s="29">
        <v>0.27472527472500002</v>
      </c>
    </row>
    <row r="918" spans="2:19" x14ac:dyDescent="0.2">
      <c r="D918" s="104"/>
      <c r="E918" s="5" t="s">
        <v>45</v>
      </c>
      <c r="F918" s="6"/>
      <c r="G918" s="7">
        <v>324</v>
      </c>
      <c r="H918" s="37">
        <v>24.382716049382999</v>
      </c>
      <c r="I918" s="14">
        <v>15.740740740741</v>
      </c>
      <c r="J918" s="14">
        <v>5.5555555555560003</v>
      </c>
      <c r="K918" s="14">
        <v>1.543209876543</v>
      </c>
      <c r="L918" s="14">
        <v>2.1604938271599998</v>
      </c>
      <c r="M918" s="14">
        <v>50.617283950617001</v>
      </c>
      <c r="N918" s="14">
        <v>29.012345679012</v>
      </c>
      <c r="O918" s="14">
        <v>35.185185185184999</v>
      </c>
      <c r="P918" s="14">
        <v>34.876543209876999</v>
      </c>
      <c r="Q918" s="14">
        <v>8.0246913580250006</v>
      </c>
      <c r="R918" s="14">
        <v>1.851851851852</v>
      </c>
      <c r="S918" s="29">
        <v>0.30864197530900001</v>
      </c>
    </row>
    <row r="919" spans="2:19" x14ac:dyDescent="0.2">
      <c r="D919" s="104"/>
      <c r="E919" s="5" t="s">
        <v>46</v>
      </c>
      <c r="F919" s="6"/>
      <c r="G919" s="7">
        <v>192</v>
      </c>
      <c r="H919" s="37">
        <v>20.3125</v>
      </c>
      <c r="I919" s="14">
        <v>9.895833333333</v>
      </c>
      <c r="J919" s="14">
        <v>4.6875</v>
      </c>
      <c r="K919" s="14">
        <v>2.604166666667</v>
      </c>
      <c r="L919" s="14">
        <v>2.604166666667</v>
      </c>
      <c r="M919" s="14">
        <v>39.583333333333002</v>
      </c>
      <c r="N919" s="14">
        <v>27.083333333333002</v>
      </c>
      <c r="O919" s="14">
        <v>26.5625</v>
      </c>
      <c r="P919" s="14">
        <v>34.375</v>
      </c>
      <c r="Q919" s="14">
        <v>6.770833333333</v>
      </c>
      <c r="R919" s="14">
        <v>3.125</v>
      </c>
      <c r="S919" s="29">
        <v>1.041666666667</v>
      </c>
    </row>
    <row r="920" spans="2:19" x14ac:dyDescent="0.2">
      <c r="D920" s="104"/>
      <c r="E920" s="5" t="s">
        <v>47</v>
      </c>
      <c r="F920" s="6"/>
      <c r="G920" s="7">
        <v>288</v>
      </c>
      <c r="H920" s="37">
        <v>15.277777777778001</v>
      </c>
      <c r="I920" s="14">
        <v>10.763888888888999</v>
      </c>
      <c r="J920" s="14">
        <v>6.9444444444439997</v>
      </c>
      <c r="K920" s="14">
        <v>1.041666666667</v>
      </c>
      <c r="L920" s="14">
        <v>1.3888888888890001</v>
      </c>
      <c r="M920" s="14">
        <v>43.75</v>
      </c>
      <c r="N920" s="14">
        <v>25.347222222222001</v>
      </c>
      <c r="O920" s="14">
        <v>23.958333333333002</v>
      </c>
      <c r="P920" s="14">
        <v>32.986111111111001</v>
      </c>
      <c r="Q920" s="14">
        <v>9.7222222222219994</v>
      </c>
      <c r="R920" s="14">
        <v>4.8611111111109997</v>
      </c>
      <c r="S920" s="29">
        <v>2.083333333333</v>
      </c>
    </row>
    <row r="921" spans="2:19" x14ac:dyDescent="0.2">
      <c r="D921" s="104"/>
      <c r="E921" s="5" t="s">
        <v>48</v>
      </c>
      <c r="F921" s="6"/>
      <c r="G921" s="7">
        <v>114</v>
      </c>
      <c r="H921" s="37">
        <v>18.421052631578998</v>
      </c>
      <c r="I921" s="14">
        <v>10.526315789473999</v>
      </c>
      <c r="J921" s="14">
        <v>4.3859649122809996</v>
      </c>
      <c r="K921" s="18">
        <v>0</v>
      </c>
      <c r="L921" s="18">
        <v>0</v>
      </c>
      <c r="M921" s="14">
        <v>45.614035087719003</v>
      </c>
      <c r="N921" s="14">
        <v>25.438596491228001</v>
      </c>
      <c r="O921" s="14">
        <v>25.438596491228001</v>
      </c>
      <c r="P921" s="14">
        <v>35.964912280702002</v>
      </c>
      <c r="Q921" s="14">
        <v>7.0175438596489998</v>
      </c>
      <c r="R921" s="14">
        <v>4.3859649122809996</v>
      </c>
      <c r="S921" s="29">
        <v>2.6315789473679998</v>
      </c>
    </row>
    <row r="922" spans="2:19" x14ac:dyDescent="0.2">
      <c r="D922" s="105"/>
      <c r="E922" s="55" t="s">
        <v>49</v>
      </c>
      <c r="F922" s="58"/>
      <c r="G922" s="53">
        <v>30</v>
      </c>
      <c r="H922" s="74">
        <v>10</v>
      </c>
      <c r="I922" s="38">
        <v>3.333333333333</v>
      </c>
      <c r="J922" s="38">
        <v>3.333333333333</v>
      </c>
      <c r="K922" s="35">
        <v>0</v>
      </c>
      <c r="L922" s="35">
        <v>0</v>
      </c>
      <c r="M922" s="38">
        <v>40</v>
      </c>
      <c r="N922" s="38">
        <v>16.666666666666998</v>
      </c>
      <c r="O922" s="38">
        <v>10</v>
      </c>
      <c r="P922" s="38">
        <v>20</v>
      </c>
      <c r="Q922" s="38">
        <v>13.333333333333</v>
      </c>
      <c r="R922" s="38">
        <v>20</v>
      </c>
      <c r="S922" s="71">
        <v>0</v>
      </c>
    </row>
    <row r="924" spans="2:19" x14ac:dyDescent="0.2">
      <c r="B924" s="47" t="str">
        <f xml:space="preserve"> HYPERLINK("#'目次'!B27", "[21]")</f>
        <v>[21]</v>
      </c>
      <c r="C924" s="31" t="s">
        <v>231</v>
      </c>
    </row>
    <row r="927" spans="2:19" x14ac:dyDescent="0.2">
      <c r="C927" s="31" t="s">
        <v>13</v>
      </c>
    </row>
    <row r="928" spans="2:19" ht="36" x14ac:dyDescent="0.2">
      <c r="D928" s="99"/>
      <c r="E928" s="100"/>
      <c r="F928" s="100"/>
      <c r="G928" s="41" t="s">
        <v>14</v>
      </c>
      <c r="H928" s="42" t="s">
        <v>232</v>
      </c>
      <c r="I928" s="16" t="s">
        <v>233</v>
      </c>
      <c r="J928" s="16" t="s">
        <v>234</v>
      </c>
      <c r="K928" s="16" t="s">
        <v>235</v>
      </c>
      <c r="L928" s="16" t="s">
        <v>236</v>
      </c>
      <c r="M928" s="16" t="s">
        <v>237</v>
      </c>
      <c r="N928" s="16" t="s">
        <v>238</v>
      </c>
      <c r="O928" s="16" t="s">
        <v>22</v>
      </c>
      <c r="P928" s="46" t="s">
        <v>24</v>
      </c>
    </row>
    <row r="929" spans="4:16" x14ac:dyDescent="0.2">
      <c r="D929" s="101"/>
      <c r="E929" s="102"/>
      <c r="F929" s="102"/>
      <c r="G929" s="44"/>
      <c r="H929" s="48"/>
      <c r="I929" s="17"/>
      <c r="J929" s="17"/>
      <c r="K929" s="17"/>
      <c r="L929" s="17"/>
      <c r="M929" s="17"/>
      <c r="N929" s="17"/>
      <c r="O929" s="17"/>
      <c r="P929" s="43"/>
    </row>
    <row r="930" spans="4:16" x14ac:dyDescent="0.2">
      <c r="D930" s="52"/>
      <c r="E930" s="59" t="s">
        <v>14</v>
      </c>
      <c r="F930" s="54"/>
      <c r="G930" s="45">
        <v>7000</v>
      </c>
      <c r="H930" s="25">
        <v>39.742857142856998</v>
      </c>
      <c r="I930" s="25">
        <v>24.914285714285999</v>
      </c>
      <c r="J930" s="25">
        <v>50.271428571428999</v>
      </c>
      <c r="K930" s="25">
        <v>11.971428571429</v>
      </c>
      <c r="L930" s="25">
        <v>34.071428571429003</v>
      </c>
      <c r="M930" s="25">
        <v>24.928571428571001</v>
      </c>
      <c r="N930" s="25">
        <v>35.385714285714002</v>
      </c>
      <c r="O930" s="25">
        <v>5.3285714285710002</v>
      </c>
      <c r="P930" s="63">
        <v>2.7285714285710001</v>
      </c>
    </row>
    <row r="931" spans="4:16" x14ac:dyDescent="0.2">
      <c r="D931" s="103" t="s">
        <v>25</v>
      </c>
      <c r="E931" s="24" t="s">
        <v>26</v>
      </c>
      <c r="F931" s="22"/>
      <c r="G931" s="23">
        <v>1780</v>
      </c>
      <c r="H931" s="49">
        <v>37.808988764044997</v>
      </c>
      <c r="I931" s="19">
        <v>25.280898876403999</v>
      </c>
      <c r="J931" s="19">
        <v>49.719101123595998</v>
      </c>
      <c r="K931" s="19">
        <v>9.8314606741570003</v>
      </c>
      <c r="L931" s="19">
        <v>33.202247191010997</v>
      </c>
      <c r="M931" s="19">
        <v>26.179775280899001</v>
      </c>
      <c r="N931" s="19">
        <v>36.516853932583999</v>
      </c>
      <c r="O931" s="19">
        <v>6.2359550561799999</v>
      </c>
      <c r="P931" s="51">
        <v>3.0337078651690002</v>
      </c>
    </row>
    <row r="932" spans="4:16" x14ac:dyDescent="0.2">
      <c r="D932" s="104"/>
      <c r="E932" s="5" t="s">
        <v>27</v>
      </c>
      <c r="F932" s="6"/>
      <c r="G932" s="7">
        <v>1328</v>
      </c>
      <c r="H932" s="37">
        <v>38.102409638554001</v>
      </c>
      <c r="I932" s="14">
        <v>30.346385542168999</v>
      </c>
      <c r="J932" s="14">
        <v>48.644578313253</v>
      </c>
      <c r="K932" s="14">
        <v>10.316265060240999</v>
      </c>
      <c r="L932" s="14">
        <v>29.894578313253</v>
      </c>
      <c r="M932" s="14">
        <v>24.849397590361001</v>
      </c>
      <c r="N932" s="14">
        <v>35.39156626506</v>
      </c>
      <c r="O932" s="14">
        <v>6.3253012048189996</v>
      </c>
      <c r="P932" s="29">
        <v>3.0120481927710001</v>
      </c>
    </row>
    <row r="933" spans="4:16" x14ac:dyDescent="0.2">
      <c r="D933" s="104"/>
      <c r="E933" s="5" t="s">
        <v>28</v>
      </c>
      <c r="F933" s="6"/>
      <c r="G933" s="7">
        <v>1075</v>
      </c>
      <c r="H933" s="37">
        <v>40.093023255814003</v>
      </c>
      <c r="I933" s="14">
        <v>25.209302325581</v>
      </c>
      <c r="J933" s="14">
        <v>48.186046511628</v>
      </c>
      <c r="K933" s="14">
        <v>12.186046511628</v>
      </c>
      <c r="L933" s="14">
        <v>33.488372093023003</v>
      </c>
      <c r="M933" s="14">
        <v>24.744186046511999</v>
      </c>
      <c r="N933" s="14">
        <v>36</v>
      </c>
      <c r="O933" s="14">
        <v>4.7441860465119996</v>
      </c>
      <c r="P933" s="29">
        <v>1.860465116279</v>
      </c>
    </row>
    <row r="934" spans="4:16" x14ac:dyDescent="0.2">
      <c r="D934" s="104"/>
      <c r="E934" s="5" t="s">
        <v>29</v>
      </c>
      <c r="F934" s="6"/>
      <c r="G934" s="7">
        <v>733</v>
      </c>
      <c r="H934" s="37">
        <v>43.519781718963003</v>
      </c>
      <c r="I934" s="14">
        <v>22.510231923601999</v>
      </c>
      <c r="J934" s="14">
        <v>55.252387448839997</v>
      </c>
      <c r="K934" s="14">
        <v>14.870395634378999</v>
      </c>
      <c r="L934" s="14">
        <v>38.335607094133998</v>
      </c>
      <c r="M934" s="14">
        <v>24.420190995906999</v>
      </c>
      <c r="N934" s="14">
        <v>36.834924965893997</v>
      </c>
      <c r="O934" s="14">
        <v>2.864938608458</v>
      </c>
      <c r="P934" s="29">
        <v>1.3642564802179999</v>
      </c>
    </row>
    <row r="935" spans="4:16" x14ac:dyDescent="0.2">
      <c r="D935" s="104"/>
      <c r="E935" s="5" t="s">
        <v>30</v>
      </c>
      <c r="F935" s="6"/>
      <c r="G935" s="7">
        <v>619</v>
      </c>
      <c r="H935" s="37">
        <v>43.941841680129002</v>
      </c>
      <c r="I935" s="14">
        <v>21.163166397415001</v>
      </c>
      <c r="J935" s="14">
        <v>52.342487883682999</v>
      </c>
      <c r="K935" s="14">
        <v>15.024232633279</v>
      </c>
      <c r="L935" s="14">
        <v>39.903069466882002</v>
      </c>
      <c r="M935" s="14">
        <v>27.625201938610999</v>
      </c>
      <c r="N935" s="14">
        <v>34.894991922456001</v>
      </c>
      <c r="O935" s="14">
        <v>3.392568659128</v>
      </c>
      <c r="P935" s="29">
        <v>1.2924071082390001</v>
      </c>
    </row>
    <row r="936" spans="4:16" x14ac:dyDescent="0.2">
      <c r="D936" s="104"/>
      <c r="E936" s="5" t="s">
        <v>31</v>
      </c>
      <c r="F936" s="6"/>
      <c r="G936" s="7">
        <v>559</v>
      </c>
      <c r="H936" s="37">
        <v>45.438282647584998</v>
      </c>
      <c r="I936" s="14">
        <v>21.466905187835</v>
      </c>
      <c r="J936" s="14">
        <v>54.382826475850003</v>
      </c>
      <c r="K936" s="14">
        <v>15.742397137746</v>
      </c>
      <c r="L936" s="14">
        <v>43.828264758496999</v>
      </c>
      <c r="M936" s="14">
        <v>23.792486583184001</v>
      </c>
      <c r="N936" s="14">
        <v>36.314847942755001</v>
      </c>
      <c r="O936" s="14">
        <v>3.2200357781750002</v>
      </c>
      <c r="P936" s="29">
        <v>1.0733452593920001</v>
      </c>
    </row>
    <row r="937" spans="4:16" x14ac:dyDescent="0.2">
      <c r="D937" s="104"/>
      <c r="E937" s="5" t="s">
        <v>32</v>
      </c>
      <c r="F937" s="6"/>
      <c r="G937" s="7">
        <v>284</v>
      </c>
      <c r="H937" s="37">
        <v>41.549295774648002</v>
      </c>
      <c r="I937" s="14">
        <v>25</v>
      </c>
      <c r="J937" s="14">
        <v>55.281690140845001</v>
      </c>
      <c r="K937" s="14">
        <v>16.549295774648002</v>
      </c>
      <c r="L937" s="14">
        <v>42.957746478872998</v>
      </c>
      <c r="M937" s="14">
        <v>25.704225352112999</v>
      </c>
      <c r="N937" s="14">
        <v>36.971830985914998</v>
      </c>
      <c r="O937" s="14">
        <v>2.8169014084509998</v>
      </c>
      <c r="P937" s="29">
        <v>0.352112676056</v>
      </c>
    </row>
    <row r="938" spans="4:16" x14ac:dyDescent="0.2">
      <c r="D938" s="104"/>
      <c r="E938" s="5" t="s">
        <v>33</v>
      </c>
      <c r="F938" s="6"/>
      <c r="G938" s="7">
        <v>104</v>
      </c>
      <c r="H938" s="37">
        <v>41.346153846154003</v>
      </c>
      <c r="I938" s="14">
        <v>25.961538461538002</v>
      </c>
      <c r="J938" s="14">
        <v>60.576923076923002</v>
      </c>
      <c r="K938" s="14">
        <v>18.269230769231001</v>
      </c>
      <c r="L938" s="14">
        <v>33.653846153845997</v>
      </c>
      <c r="M938" s="14">
        <v>14.423076923077</v>
      </c>
      <c r="N938" s="14">
        <v>22.115384615385</v>
      </c>
      <c r="O938" s="14">
        <v>2.884615384615</v>
      </c>
      <c r="P938" s="29">
        <v>1.923076923077</v>
      </c>
    </row>
    <row r="939" spans="4:16" x14ac:dyDescent="0.2">
      <c r="D939" s="103" t="s">
        <v>34</v>
      </c>
      <c r="E939" s="24" t="s">
        <v>35</v>
      </c>
      <c r="F939" s="22"/>
      <c r="G939" s="23">
        <v>206</v>
      </c>
      <c r="H939" s="49">
        <v>44.660194174757002</v>
      </c>
      <c r="I939" s="19">
        <v>13.592233009709</v>
      </c>
      <c r="J939" s="19">
        <v>53.398058252426999</v>
      </c>
      <c r="K939" s="19">
        <v>10.679611650485</v>
      </c>
      <c r="L939" s="19">
        <v>44.174757281552999</v>
      </c>
      <c r="M939" s="19">
        <v>22.330097087378999</v>
      </c>
      <c r="N939" s="19">
        <v>29.126213592233</v>
      </c>
      <c r="O939" s="19">
        <v>1.9417475728160001</v>
      </c>
      <c r="P939" s="51">
        <v>1.456310679612</v>
      </c>
    </row>
    <row r="940" spans="4:16" x14ac:dyDescent="0.2">
      <c r="D940" s="104"/>
      <c r="E940" s="5" t="s">
        <v>36</v>
      </c>
      <c r="F940" s="6"/>
      <c r="G940" s="7">
        <v>218</v>
      </c>
      <c r="H940" s="37">
        <v>41.284403669725002</v>
      </c>
      <c r="I940" s="14">
        <v>13.302752293577999</v>
      </c>
      <c r="J940" s="14">
        <v>53.211009174311997</v>
      </c>
      <c r="K940" s="14">
        <v>11.926605504587</v>
      </c>
      <c r="L940" s="14">
        <v>39.449541284403999</v>
      </c>
      <c r="M940" s="14">
        <v>20.183486238532002</v>
      </c>
      <c r="N940" s="14">
        <v>34.862385321101002</v>
      </c>
      <c r="O940" s="14">
        <v>2.293577981651</v>
      </c>
      <c r="P940" s="29">
        <v>1.376146788991</v>
      </c>
    </row>
    <row r="941" spans="4:16" x14ac:dyDescent="0.2">
      <c r="D941" s="104"/>
      <c r="E941" s="5" t="s">
        <v>37</v>
      </c>
      <c r="F941" s="6"/>
      <c r="G941" s="7">
        <v>218</v>
      </c>
      <c r="H941" s="37">
        <v>43.577981651376</v>
      </c>
      <c r="I941" s="14">
        <v>19.724770642201999</v>
      </c>
      <c r="J941" s="14">
        <v>51.834862385321003</v>
      </c>
      <c r="K941" s="14">
        <v>15.137614678899</v>
      </c>
      <c r="L941" s="14">
        <v>39.449541284403999</v>
      </c>
      <c r="M941" s="14">
        <v>20.183486238532002</v>
      </c>
      <c r="N941" s="14">
        <v>28.440366972477001</v>
      </c>
      <c r="O941" s="14">
        <v>3.2110091743120002</v>
      </c>
      <c r="P941" s="29">
        <v>0.45871559632999998</v>
      </c>
    </row>
    <row r="942" spans="4:16" x14ac:dyDescent="0.2">
      <c r="D942" s="104"/>
      <c r="E942" s="5" t="s">
        <v>38</v>
      </c>
      <c r="F942" s="6"/>
      <c r="G942" s="7">
        <v>313</v>
      </c>
      <c r="H942" s="37">
        <v>44.08945686901</v>
      </c>
      <c r="I942" s="14">
        <v>18.530351437699998</v>
      </c>
      <c r="J942" s="14">
        <v>54.952076677316001</v>
      </c>
      <c r="K942" s="14">
        <v>11.182108626198</v>
      </c>
      <c r="L942" s="14">
        <v>40.894568690096001</v>
      </c>
      <c r="M942" s="14">
        <v>23.003194888178999</v>
      </c>
      <c r="N942" s="14">
        <v>31.309904153354999</v>
      </c>
      <c r="O942" s="14">
        <v>2.8753993610220001</v>
      </c>
      <c r="P942" s="29">
        <v>0.63897763578300004</v>
      </c>
    </row>
    <row r="943" spans="4:16" x14ac:dyDescent="0.2">
      <c r="D943" s="104"/>
      <c r="E943" s="5" t="s">
        <v>39</v>
      </c>
      <c r="F943" s="6"/>
      <c r="G943" s="7">
        <v>306</v>
      </c>
      <c r="H943" s="37">
        <v>42.810457516340001</v>
      </c>
      <c r="I943" s="14">
        <v>21.568627450979999</v>
      </c>
      <c r="J943" s="14">
        <v>51.633986928105003</v>
      </c>
      <c r="K943" s="14">
        <v>17.647058823529001</v>
      </c>
      <c r="L943" s="14">
        <v>39.869281045751997</v>
      </c>
      <c r="M943" s="14">
        <v>24.183006535948</v>
      </c>
      <c r="N943" s="14">
        <v>34.313725490195999</v>
      </c>
      <c r="O943" s="14">
        <v>3.2679738562090002</v>
      </c>
      <c r="P943" s="29">
        <v>2.6143790849670001</v>
      </c>
    </row>
    <row r="944" spans="4:16" x14ac:dyDescent="0.2">
      <c r="D944" s="104"/>
      <c r="E944" s="5" t="s">
        <v>40</v>
      </c>
      <c r="F944" s="6"/>
      <c r="G944" s="7">
        <v>323</v>
      </c>
      <c r="H944" s="37">
        <v>43.034055727553998</v>
      </c>
      <c r="I944" s="14">
        <v>20.433436532508001</v>
      </c>
      <c r="J944" s="14">
        <v>55.417956656347002</v>
      </c>
      <c r="K944" s="14">
        <v>17.647058823529001</v>
      </c>
      <c r="L944" s="14">
        <v>38.390092879256997</v>
      </c>
      <c r="M944" s="14">
        <v>25.696594427245</v>
      </c>
      <c r="N944" s="14">
        <v>34.365325077399</v>
      </c>
      <c r="O944" s="14">
        <v>4.334365325077</v>
      </c>
      <c r="P944" s="29">
        <v>0.61919504644000001</v>
      </c>
    </row>
    <row r="945" spans="4:16" x14ac:dyDescent="0.2">
      <c r="D945" s="104"/>
      <c r="E945" s="5" t="s">
        <v>41</v>
      </c>
      <c r="F945" s="6"/>
      <c r="G945" s="7">
        <v>260</v>
      </c>
      <c r="H945" s="37">
        <v>45.384615384615003</v>
      </c>
      <c r="I945" s="14">
        <v>21.923076923077002</v>
      </c>
      <c r="J945" s="14">
        <v>56.153846153845997</v>
      </c>
      <c r="K945" s="14">
        <v>16.538461538461998</v>
      </c>
      <c r="L945" s="14">
        <v>43.076923076923002</v>
      </c>
      <c r="M945" s="14">
        <v>25</v>
      </c>
      <c r="N945" s="14">
        <v>31.538461538461998</v>
      </c>
      <c r="O945" s="14">
        <v>4.6153846153850004</v>
      </c>
      <c r="P945" s="29">
        <v>0.76923076923099998</v>
      </c>
    </row>
    <row r="946" spans="4:16" x14ac:dyDescent="0.2">
      <c r="D946" s="104"/>
      <c r="E946" s="5" t="s">
        <v>42</v>
      </c>
      <c r="F946" s="6"/>
      <c r="G946" s="7">
        <v>258</v>
      </c>
      <c r="H946" s="37">
        <v>46.124031007752002</v>
      </c>
      <c r="I946" s="14">
        <v>26.356589147287</v>
      </c>
      <c r="J946" s="14">
        <v>54.263565891473</v>
      </c>
      <c r="K946" s="14">
        <v>17.441860465116001</v>
      </c>
      <c r="L946" s="14">
        <v>31.395348837208999</v>
      </c>
      <c r="M946" s="14">
        <v>23.643410852713</v>
      </c>
      <c r="N946" s="14">
        <v>37.209302325581</v>
      </c>
      <c r="O946" s="14">
        <v>2.3255813953489999</v>
      </c>
      <c r="P946" s="29">
        <v>1.550387596899</v>
      </c>
    </row>
    <row r="947" spans="4:16" x14ac:dyDescent="0.2">
      <c r="D947" s="104"/>
      <c r="E947" s="5" t="s">
        <v>43</v>
      </c>
      <c r="F947" s="6"/>
      <c r="G947" s="7">
        <v>258</v>
      </c>
      <c r="H947" s="37">
        <v>41.085271317828997</v>
      </c>
      <c r="I947" s="14">
        <v>27.906976744186</v>
      </c>
      <c r="J947" s="14">
        <v>53.488372093023003</v>
      </c>
      <c r="K947" s="14">
        <v>15.116279069767</v>
      </c>
      <c r="L947" s="14">
        <v>33.720930232557997</v>
      </c>
      <c r="M947" s="14">
        <v>23.643410852713</v>
      </c>
      <c r="N947" s="14">
        <v>34.883720930232997</v>
      </c>
      <c r="O947" s="14">
        <v>3.1007751937979999</v>
      </c>
      <c r="P947" s="29">
        <v>2.3255813953489999</v>
      </c>
    </row>
    <row r="948" spans="4:16" x14ac:dyDescent="0.2">
      <c r="D948" s="104"/>
      <c r="E948" s="5" t="s">
        <v>44</v>
      </c>
      <c r="F948" s="6"/>
      <c r="G948" s="7">
        <v>336</v>
      </c>
      <c r="H948" s="37">
        <v>46.130952380952003</v>
      </c>
      <c r="I948" s="14">
        <v>27.083333333333002</v>
      </c>
      <c r="J948" s="14">
        <v>50.297619047619001</v>
      </c>
      <c r="K948" s="14">
        <v>17.261904761905001</v>
      </c>
      <c r="L948" s="14">
        <v>28.273809523810002</v>
      </c>
      <c r="M948" s="14">
        <v>22.619047619048001</v>
      </c>
      <c r="N948" s="14">
        <v>33.333333333333002</v>
      </c>
      <c r="O948" s="14">
        <v>4.7619047619049999</v>
      </c>
      <c r="P948" s="29">
        <v>2.3809523809519999</v>
      </c>
    </row>
    <row r="949" spans="4:16" x14ac:dyDescent="0.2">
      <c r="D949" s="104"/>
      <c r="E949" s="5" t="s">
        <v>45</v>
      </c>
      <c r="F949" s="6"/>
      <c r="G949" s="7">
        <v>259</v>
      </c>
      <c r="H949" s="37">
        <v>35.907335907335998</v>
      </c>
      <c r="I949" s="14">
        <v>27.413127413127</v>
      </c>
      <c r="J949" s="14">
        <v>42.471042471041997</v>
      </c>
      <c r="K949" s="14">
        <v>12.355212355212</v>
      </c>
      <c r="L949" s="14">
        <v>24.710424710424999</v>
      </c>
      <c r="M949" s="14">
        <v>20.077220077220002</v>
      </c>
      <c r="N949" s="14">
        <v>27.413127413127</v>
      </c>
      <c r="O949" s="14">
        <v>6.9498069498069999</v>
      </c>
      <c r="P949" s="29">
        <v>4.6332046332049996</v>
      </c>
    </row>
    <row r="950" spans="4:16" x14ac:dyDescent="0.2">
      <c r="D950" s="104"/>
      <c r="E950" s="5" t="s">
        <v>46</v>
      </c>
      <c r="F950" s="6"/>
      <c r="G950" s="7">
        <v>171</v>
      </c>
      <c r="H950" s="37">
        <v>43.274853801170003</v>
      </c>
      <c r="I950" s="14">
        <v>28.654970760234001</v>
      </c>
      <c r="J950" s="14">
        <v>43.274853801170003</v>
      </c>
      <c r="K950" s="14">
        <v>15.204678362573</v>
      </c>
      <c r="L950" s="14">
        <v>23.391812865496998</v>
      </c>
      <c r="M950" s="14">
        <v>16.374269005847999</v>
      </c>
      <c r="N950" s="14">
        <v>23.391812865496998</v>
      </c>
      <c r="O950" s="14">
        <v>4.6783625730990002</v>
      </c>
      <c r="P950" s="29">
        <v>6.4327485380120004</v>
      </c>
    </row>
    <row r="951" spans="4:16" x14ac:dyDescent="0.2">
      <c r="D951" s="104"/>
      <c r="E951" s="5" t="s">
        <v>47</v>
      </c>
      <c r="F951" s="6"/>
      <c r="G951" s="7">
        <v>158</v>
      </c>
      <c r="H951" s="37">
        <v>31.012658227848</v>
      </c>
      <c r="I951" s="14">
        <v>36.708860759494002</v>
      </c>
      <c r="J951" s="14">
        <v>41.139240506329003</v>
      </c>
      <c r="K951" s="14">
        <v>8.8607594936710008</v>
      </c>
      <c r="L951" s="14">
        <v>16.455696202532</v>
      </c>
      <c r="M951" s="14">
        <v>13.291139240506</v>
      </c>
      <c r="N951" s="14">
        <v>27.848101265823001</v>
      </c>
      <c r="O951" s="14">
        <v>8.8607594936710008</v>
      </c>
      <c r="P951" s="29">
        <v>5.6962025316459997</v>
      </c>
    </row>
    <row r="952" spans="4:16" x14ac:dyDescent="0.2">
      <c r="D952" s="104"/>
      <c r="E952" s="5" t="s">
        <v>48</v>
      </c>
      <c r="F952" s="6"/>
      <c r="G952" s="7">
        <v>62</v>
      </c>
      <c r="H952" s="37">
        <v>32.258064516128997</v>
      </c>
      <c r="I952" s="14">
        <v>29.032258064516</v>
      </c>
      <c r="J952" s="14">
        <v>32.258064516128997</v>
      </c>
      <c r="K952" s="14">
        <v>11.290322580645</v>
      </c>
      <c r="L952" s="14">
        <v>14.516129032258</v>
      </c>
      <c r="M952" s="14">
        <v>17.741935483871</v>
      </c>
      <c r="N952" s="14">
        <v>17.741935483871</v>
      </c>
      <c r="O952" s="14">
        <v>17.741935483871</v>
      </c>
      <c r="P952" s="29">
        <v>8.0645161290320004</v>
      </c>
    </row>
    <row r="953" spans="4:16" x14ac:dyDescent="0.2">
      <c r="D953" s="104"/>
      <c r="E953" s="5" t="s">
        <v>49</v>
      </c>
      <c r="F953" s="6"/>
      <c r="G953" s="7">
        <v>13</v>
      </c>
      <c r="H953" s="37">
        <v>23.076923076922998</v>
      </c>
      <c r="I953" s="14">
        <v>15.384615384615</v>
      </c>
      <c r="J953" s="14">
        <v>30.769230769231001</v>
      </c>
      <c r="K953" s="18">
        <v>0</v>
      </c>
      <c r="L953" s="18">
        <v>0</v>
      </c>
      <c r="M953" s="14">
        <v>7.6923076923079998</v>
      </c>
      <c r="N953" s="14">
        <v>7.6923076923079998</v>
      </c>
      <c r="O953" s="14">
        <v>38.461538461537998</v>
      </c>
      <c r="P953" s="29">
        <v>7.6923076923079998</v>
      </c>
    </row>
    <row r="954" spans="4:16" x14ac:dyDescent="0.2">
      <c r="D954" s="103" t="s">
        <v>50</v>
      </c>
      <c r="E954" s="24" t="s">
        <v>35</v>
      </c>
      <c r="F954" s="22"/>
      <c r="G954" s="23">
        <v>174</v>
      </c>
      <c r="H954" s="49">
        <v>43.103448275862</v>
      </c>
      <c r="I954" s="19">
        <v>14.942528735631999</v>
      </c>
      <c r="J954" s="19">
        <v>55.747126436781997</v>
      </c>
      <c r="K954" s="19">
        <v>5.7471264367819996</v>
      </c>
      <c r="L954" s="19">
        <v>40.804597701149</v>
      </c>
      <c r="M954" s="19">
        <v>26.436781609194998</v>
      </c>
      <c r="N954" s="19">
        <v>35.057471264367997</v>
      </c>
      <c r="O954" s="19">
        <v>4.5977011494250002</v>
      </c>
      <c r="P954" s="51">
        <v>4.0229885057469996</v>
      </c>
    </row>
    <row r="955" spans="4:16" x14ac:dyDescent="0.2">
      <c r="D955" s="104"/>
      <c r="E955" s="5" t="s">
        <v>36</v>
      </c>
      <c r="F955" s="6"/>
      <c r="G955" s="7">
        <v>233</v>
      </c>
      <c r="H955" s="37">
        <v>41.630901287554003</v>
      </c>
      <c r="I955" s="14">
        <v>15.87982832618</v>
      </c>
      <c r="J955" s="14">
        <v>52.360515021459001</v>
      </c>
      <c r="K955" s="14">
        <v>10.300429184548999</v>
      </c>
      <c r="L955" s="14">
        <v>48.068669527897001</v>
      </c>
      <c r="M955" s="14">
        <v>33.905579399141999</v>
      </c>
      <c r="N955" s="14">
        <v>37.768240343347998</v>
      </c>
      <c r="O955" s="14">
        <v>6.0085836909869998</v>
      </c>
      <c r="P955" s="29">
        <v>1.716738197425</v>
      </c>
    </row>
    <row r="956" spans="4:16" x14ac:dyDescent="0.2">
      <c r="D956" s="104"/>
      <c r="E956" s="5" t="s">
        <v>37</v>
      </c>
      <c r="F956" s="6"/>
      <c r="G956" s="7">
        <v>199</v>
      </c>
      <c r="H956" s="37">
        <v>40.703517587939999</v>
      </c>
      <c r="I956" s="14">
        <v>20.603015075377002</v>
      </c>
      <c r="J956" s="14">
        <v>53.768844221106001</v>
      </c>
      <c r="K956" s="14">
        <v>10.552763819095</v>
      </c>
      <c r="L956" s="14">
        <v>41.206030150754003</v>
      </c>
      <c r="M956" s="14">
        <v>25.628140703518</v>
      </c>
      <c r="N956" s="14">
        <v>36.683417085427003</v>
      </c>
      <c r="O956" s="14">
        <v>3.015075376884</v>
      </c>
      <c r="P956" s="29">
        <v>2.5125628140699998</v>
      </c>
    </row>
    <row r="957" spans="4:16" x14ac:dyDescent="0.2">
      <c r="D957" s="104"/>
      <c r="E957" s="5" t="s">
        <v>38</v>
      </c>
      <c r="F957" s="6"/>
      <c r="G957" s="7">
        <v>319</v>
      </c>
      <c r="H957" s="37">
        <v>42.319749216300998</v>
      </c>
      <c r="I957" s="14">
        <v>22.884012539185001</v>
      </c>
      <c r="J957" s="14">
        <v>53.605015673981001</v>
      </c>
      <c r="K957" s="14">
        <v>12.852664576803001</v>
      </c>
      <c r="L957" s="14">
        <v>44.827586206897003</v>
      </c>
      <c r="M957" s="14">
        <v>32.601880877743</v>
      </c>
      <c r="N957" s="14">
        <v>47.021943573667997</v>
      </c>
      <c r="O957" s="14">
        <v>2.1943573667709999</v>
      </c>
      <c r="P957" s="29">
        <v>0.31347962382400002</v>
      </c>
    </row>
    <row r="958" spans="4:16" x14ac:dyDescent="0.2">
      <c r="D958" s="104"/>
      <c r="E958" s="5" t="s">
        <v>39</v>
      </c>
      <c r="F958" s="6"/>
      <c r="G958" s="7">
        <v>269</v>
      </c>
      <c r="H958" s="37">
        <v>40.520446096653998</v>
      </c>
      <c r="I958" s="14">
        <v>18.587360594795999</v>
      </c>
      <c r="J958" s="14">
        <v>52.044609665427998</v>
      </c>
      <c r="K958" s="14">
        <v>12.267657992565001</v>
      </c>
      <c r="L958" s="14">
        <v>44.237918215613</v>
      </c>
      <c r="M958" s="14">
        <v>30.855018587360998</v>
      </c>
      <c r="N958" s="14">
        <v>46.468401486989002</v>
      </c>
      <c r="O958" s="14">
        <v>2.6022304832710001</v>
      </c>
      <c r="P958" s="29">
        <v>1.85873605948</v>
      </c>
    </row>
    <row r="959" spans="4:16" x14ac:dyDescent="0.2">
      <c r="D959" s="104"/>
      <c r="E959" s="5" t="s">
        <v>40</v>
      </c>
      <c r="F959" s="6"/>
      <c r="G959" s="7">
        <v>348</v>
      </c>
      <c r="H959" s="37">
        <v>41.379310344827999</v>
      </c>
      <c r="I959" s="14">
        <v>23.563218390805002</v>
      </c>
      <c r="J959" s="14">
        <v>60.057471264367997</v>
      </c>
      <c r="K959" s="14">
        <v>11.494252873562999</v>
      </c>
      <c r="L959" s="14">
        <v>43.965517241378997</v>
      </c>
      <c r="M959" s="14">
        <v>39.942528735632003</v>
      </c>
      <c r="N959" s="14">
        <v>51.724137931034001</v>
      </c>
      <c r="O959" s="14">
        <v>3.1609195402300001</v>
      </c>
      <c r="P959" s="29">
        <v>0.86206896551699996</v>
      </c>
    </row>
    <row r="960" spans="4:16" x14ac:dyDescent="0.2">
      <c r="D960" s="104"/>
      <c r="E960" s="5" t="s">
        <v>41</v>
      </c>
      <c r="F960" s="6"/>
      <c r="G960" s="7">
        <v>282</v>
      </c>
      <c r="H960" s="37">
        <v>40.780141843971997</v>
      </c>
      <c r="I960" s="14">
        <v>25.177304964539001</v>
      </c>
      <c r="J960" s="14">
        <v>59.929078014184</v>
      </c>
      <c r="K960" s="14">
        <v>9.574468085106</v>
      </c>
      <c r="L960" s="14">
        <v>41.134751773049999</v>
      </c>
      <c r="M960" s="14">
        <v>34.397163120567001</v>
      </c>
      <c r="N960" s="14">
        <v>47.163120567375998</v>
      </c>
      <c r="O960" s="14">
        <v>3.54609929078</v>
      </c>
      <c r="P960" s="29">
        <v>2.1276595744679998</v>
      </c>
    </row>
    <row r="961" spans="2:16" x14ac:dyDescent="0.2">
      <c r="D961" s="104"/>
      <c r="E961" s="5" t="s">
        <v>42</v>
      </c>
      <c r="F961" s="6"/>
      <c r="G961" s="7">
        <v>242</v>
      </c>
      <c r="H961" s="37">
        <v>40.495867768594998</v>
      </c>
      <c r="I961" s="14">
        <v>28.925619834711</v>
      </c>
      <c r="J961" s="14">
        <v>54.132231404959001</v>
      </c>
      <c r="K961" s="14">
        <v>13.223140495868</v>
      </c>
      <c r="L961" s="14">
        <v>37.190082644627999</v>
      </c>
      <c r="M961" s="14">
        <v>34.710743801653003</v>
      </c>
      <c r="N961" s="14">
        <v>49.173553719007998</v>
      </c>
      <c r="O961" s="14">
        <v>6.1983471074379999</v>
      </c>
      <c r="P961" s="29">
        <v>2.8925619834709999</v>
      </c>
    </row>
    <row r="962" spans="2:16" x14ac:dyDescent="0.2">
      <c r="D962" s="104"/>
      <c r="E962" s="5" t="s">
        <v>43</v>
      </c>
      <c r="F962" s="6"/>
      <c r="G962" s="7">
        <v>263</v>
      </c>
      <c r="H962" s="37">
        <v>38.783269961976998</v>
      </c>
      <c r="I962" s="14">
        <v>30.418250950569998</v>
      </c>
      <c r="J962" s="14">
        <v>57.034220532318997</v>
      </c>
      <c r="K962" s="14">
        <v>7.9847908745250002</v>
      </c>
      <c r="L962" s="14">
        <v>33.079847908745002</v>
      </c>
      <c r="M962" s="14">
        <v>25.855513307984999</v>
      </c>
      <c r="N962" s="14">
        <v>41.825095057033998</v>
      </c>
      <c r="O962" s="14">
        <v>4.182509505703</v>
      </c>
      <c r="P962" s="29">
        <v>1.9011406844109999</v>
      </c>
    </row>
    <row r="963" spans="2:16" x14ac:dyDescent="0.2">
      <c r="D963" s="104"/>
      <c r="E963" s="5" t="s">
        <v>44</v>
      </c>
      <c r="F963" s="6"/>
      <c r="G963" s="7">
        <v>364</v>
      </c>
      <c r="H963" s="37">
        <v>35.164835164834997</v>
      </c>
      <c r="I963" s="14">
        <v>30.769230769231001</v>
      </c>
      <c r="J963" s="14">
        <v>46.153846153845997</v>
      </c>
      <c r="K963" s="14">
        <v>9.065934065934</v>
      </c>
      <c r="L963" s="14">
        <v>28.021978021978001</v>
      </c>
      <c r="M963" s="14">
        <v>26.098901098900999</v>
      </c>
      <c r="N963" s="14">
        <v>34.340659340659002</v>
      </c>
      <c r="O963" s="14">
        <v>7.1428571428570002</v>
      </c>
      <c r="P963" s="29">
        <v>3.2967032967029999</v>
      </c>
    </row>
    <row r="964" spans="2:16" x14ac:dyDescent="0.2">
      <c r="D964" s="104"/>
      <c r="E964" s="5" t="s">
        <v>45</v>
      </c>
      <c r="F964" s="6"/>
      <c r="G964" s="7">
        <v>324</v>
      </c>
      <c r="H964" s="37">
        <v>32.716049382716001</v>
      </c>
      <c r="I964" s="14">
        <v>36.419753086420002</v>
      </c>
      <c r="J964" s="14">
        <v>40.432098765432002</v>
      </c>
      <c r="K964" s="14">
        <v>9.8765432098769992</v>
      </c>
      <c r="L964" s="14">
        <v>25</v>
      </c>
      <c r="M964" s="14">
        <v>25.617283950617001</v>
      </c>
      <c r="N964" s="14">
        <v>32.716049382716001</v>
      </c>
      <c r="O964" s="14">
        <v>9.2592592592590002</v>
      </c>
      <c r="P964" s="29">
        <v>3.086419753086</v>
      </c>
    </row>
    <row r="965" spans="2:16" x14ac:dyDescent="0.2">
      <c r="D965" s="104"/>
      <c r="E965" s="5" t="s">
        <v>46</v>
      </c>
      <c r="F965" s="6"/>
      <c r="G965" s="7">
        <v>192</v>
      </c>
      <c r="H965" s="37">
        <v>31.25</v>
      </c>
      <c r="I965" s="14">
        <v>36.458333333333002</v>
      </c>
      <c r="J965" s="14">
        <v>36.979166666666998</v>
      </c>
      <c r="K965" s="14">
        <v>5.729166666667</v>
      </c>
      <c r="L965" s="14">
        <v>12.5</v>
      </c>
      <c r="M965" s="14">
        <v>10.416666666667</v>
      </c>
      <c r="N965" s="14">
        <v>20.833333333333002</v>
      </c>
      <c r="O965" s="14">
        <v>9.895833333333</v>
      </c>
      <c r="P965" s="29">
        <v>8.333333333333</v>
      </c>
    </row>
    <row r="966" spans="2:16" x14ac:dyDescent="0.2">
      <c r="D966" s="104"/>
      <c r="E966" s="5" t="s">
        <v>47</v>
      </c>
      <c r="F966" s="6"/>
      <c r="G966" s="7">
        <v>288</v>
      </c>
      <c r="H966" s="37">
        <v>25.347222222222001</v>
      </c>
      <c r="I966" s="14">
        <v>32.986111111111001</v>
      </c>
      <c r="J966" s="14">
        <v>31.25</v>
      </c>
      <c r="K966" s="14">
        <v>6.25</v>
      </c>
      <c r="L966" s="14">
        <v>14.583333333333</v>
      </c>
      <c r="M966" s="14">
        <v>14.583333333333</v>
      </c>
      <c r="N966" s="14">
        <v>26.388888888888999</v>
      </c>
      <c r="O966" s="14">
        <v>13.541666666667</v>
      </c>
      <c r="P966" s="29">
        <v>6.9444444444439997</v>
      </c>
    </row>
    <row r="967" spans="2:16" x14ac:dyDescent="0.2">
      <c r="D967" s="104"/>
      <c r="E967" s="5" t="s">
        <v>48</v>
      </c>
      <c r="F967" s="6"/>
      <c r="G967" s="7">
        <v>114</v>
      </c>
      <c r="H967" s="37">
        <v>28.947368421053</v>
      </c>
      <c r="I967" s="14">
        <v>28.947368421053</v>
      </c>
      <c r="J967" s="14">
        <v>38.596491228070001</v>
      </c>
      <c r="K967" s="14">
        <v>3.508771929825</v>
      </c>
      <c r="L967" s="14">
        <v>9.6491228070179993</v>
      </c>
      <c r="M967" s="14">
        <v>12.280701754386</v>
      </c>
      <c r="N967" s="14">
        <v>24.561403508771999</v>
      </c>
      <c r="O967" s="14">
        <v>14.912280701754</v>
      </c>
      <c r="P967" s="29">
        <v>7.0175438596489998</v>
      </c>
    </row>
    <row r="968" spans="2:16" x14ac:dyDescent="0.2">
      <c r="D968" s="105"/>
      <c r="E968" s="55" t="s">
        <v>49</v>
      </c>
      <c r="F968" s="58"/>
      <c r="G968" s="53">
        <v>30</v>
      </c>
      <c r="H968" s="74">
        <v>13.333333333333</v>
      </c>
      <c r="I968" s="38">
        <v>33.333333333333002</v>
      </c>
      <c r="J968" s="38">
        <v>16.666666666666998</v>
      </c>
      <c r="K968" s="35">
        <v>0</v>
      </c>
      <c r="L968" s="38">
        <v>3.333333333333</v>
      </c>
      <c r="M968" s="38">
        <v>3.333333333333</v>
      </c>
      <c r="N968" s="38">
        <v>13.333333333333</v>
      </c>
      <c r="O968" s="38">
        <v>20</v>
      </c>
      <c r="P968" s="80">
        <v>16.666666666666998</v>
      </c>
    </row>
    <row r="970" spans="2:16" x14ac:dyDescent="0.2">
      <c r="B970" s="47" t="str">
        <f xml:space="preserve"> HYPERLINK("#'目次'!B28", "[22]")</f>
        <v>[22]</v>
      </c>
      <c r="C970" s="31" t="s">
        <v>241</v>
      </c>
    </row>
    <row r="973" spans="2:16" x14ac:dyDescent="0.2">
      <c r="C973" s="31" t="s">
        <v>13</v>
      </c>
    </row>
    <row r="974" spans="2:16" ht="36" x14ac:dyDescent="0.2">
      <c r="D974" s="99"/>
      <c r="E974" s="100"/>
      <c r="F974" s="100"/>
      <c r="G974" s="41" t="s">
        <v>14</v>
      </c>
      <c r="H974" s="42" t="s">
        <v>242</v>
      </c>
      <c r="I974" s="16" t="s">
        <v>243</v>
      </c>
      <c r="J974" s="16" t="s">
        <v>244</v>
      </c>
      <c r="K974" s="46" t="s">
        <v>24</v>
      </c>
    </row>
    <row r="975" spans="2:16" x14ac:dyDescent="0.2">
      <c r="D975" s="101"/>
      <c r="E975" s="102"/>
      <c r="F975" s="102"/>
      <c r="G975" s="44"/>
      <c r="H975" s="48"/>
      <c r="I975" s="17"/>
      <c r="J975" s="17"/>
      <c r="K975" s="43"/>
    </row>
    <row r="976" spans="2:16" x14ac:dyDescent="0.2">
      <c r="D976" s="52"/>
      <c r="E976" s="59" t="s">
        <v>14</v>
      </c>
      <c r="F976" s="54"/>
      <c r="G976" s="45">
        <v>7000</v>
      </c>
      <c r="H976" s="25">
        <v>14.842857142857</v>
      </c>
      <c r="I976" s="25">
        <v>25.5</v>
      </c>
      <c r="J976" s="25">
        <v>59.414285714286002</v>
      </c>
      <c r="K976" s="63">
        <v>0.242857142857</v>
      </c>
    </row>
    <row r="977" spans="4:11" x14ac:dyDescent="0.2">
      <c r="D977" s="103" t="s">
        <v>25</v>
      </c>
      <c r="E977" s="24" t="s">
        <v>26</v>
      </c>
      <c r="F977" s="22"/>
      <c r="G977" s="23">
        <v>1780</v>
      </c>
      <c r="H977" s="49">
        <v>7.5842696629209998</v>
      </c>
      <c r="I977" s="19">
        <v>21.910112359551</v>
      </c>
      <c r="J977" s="19">
        <v>70.224719101123995</v>
      </c>
      <c r="K977" s="51">
        <v>0.28089887640400002</v>
      </c>
    </row>
    <row r="978" spans="4:11" x14ac:dyDescent="0.2">
      <c r="D978" s="104"/>
      <c r="E978" s="5" t="s">
        <v>27</v>
      </c>
      <c r="F978" s="6"/>
      <c r="G978" s="7">
        <v>1328</v>
      </c>
      <c r="H978" s="37">
        <v>9.4126506024100003</v>
      </c>
      <c r="I978" s="14">
        <v>23.644578313253</v>
      </c>
      <c r="J978" s="14">
        <v>66.641566265060007</v>
      </c>
      <c r="K978" s="29">
        <v>0.30120481927699999</v>
      </c>
    </row>
    <row r="979" spans="4:11" x14ac:dyDescent="0.2">
      <c r="D979" s="104"/>
      <c r="E979" s="5" t="s">
        <v>28</v>
      </c>
      <c r="F979" s="6"/>
      <c r="G979" s="7">
        <v>1075</v>
      </c>
      <c r="H979" s="37">
        <v>14.418604651162999</v>
      </c>
      <c r="I979" s="14">
        <v>25.767441860464999</v>
      </c>
      <c r="J979" s="14">
        <v>59.627906976744001</v>
      </c>
      <c r="K979" s="29">
        <v>0.18604651162800001</v>
      </c>
    </row>
    <row r="980" spans="4:11" x14ac:dyDescent="0.2">
      <c r="D980" s="104"/>
      <c r="E980" s="5" t="s">
        <v>29</v>
      </c>
      <c r="F980" s="6"/>
      <c r="G980" s="7">
        <v>733</v>
      </c>
      <c r="H980" s="37">
        <v>18.690313778989999</v>
      </c>
      <c r="I980" s="14">
        <v>28.103683492497002</v>
      </c>
      <c r="J980" s="14">
        <v>53.069577080491001</v>
      </c>
      <c r="K980" s="29">
        <v>0.136425648022</v>
      </c>
    </row>
    <row r="981" spans="4:11" x14ac:dyDescent="0.2">
      <c r="D981" s="104"/>
      <c r="E981" s="5" t="s">
        <v>30</v>
      </c>
      <c r="F981" s="6"/>
      <c r="G981" s="7">
        <v>619</v>
      </c>
      <c r="H981" s="37">
        <v>20.678513731826001</v>
      </c>
      <c r="I981" s="14">
        <v>31.987075928917999</v>
      </c>
      <c r="J981" s="14">
        <v>47.172859450727003</v>
      </c>
      <c r="K981" s="29">
        <v>0.16155088852999999</v>
      </c>
    </row>
    <row r="982" spans="4:11" x14ac:dyDescent="0.2">
      <c r="D982" s="104"/>
      <c r="E982" s="5" t="s">
        <v>31</v>
      </c>
      <c r="F982" s="6"/>
      <c r="G982" s="7">
        <v>559</v>
      </c>
      <c r="H982" s="37">
        <v>28.622540250446999</v>
      </c>
      <c r="I982" s="14">
        <v>29.695885509839002</v>
      </c>
      <c r="J982" s="14">
        <v>41.681574239714003</v>
      </c>
      <c r="K982" s="32">
        <v>0</v>
      </c>
    </row>
    <row r="983" spans="4:11" x14ac:dyDescent="0.2">
      <c r="D983" s="104"/>
      <c r="E983" s="5" t="s">
        <v>32</v>
      </c>
      <c r="F983" s="6"/>
      <c r="G983" s="7">
        <v>284</v>
      </c>
      <c r="H983" s="37">
        <v>32.394366197182997</v>
      </c>
      <c r="I983" s="14">
        <v>32.394366197182997</v>
      </c>
      <c r="J983" s="14">
        <v>35.211267605633999</v>
      </c>
      <c r="K983" s="32">
        <v>0</v>
      </c>
    </row>
    <row r="984" spans="4:11" x14ac:dyDescent="0.2">
      <c r="D984" s="104"/>
      <c r="E984" s="5" t="s">
        <v>33</v>
      </c>
      <c r="F984" s="6"/>
      <c r="G984" s="7">
        <v>104</v>
      </c>
      <c r="H984" s="37">
        <v>50.961538461537998</v>
      </c>
      <c r="I984" s="14">
        <v>22.115384615385</v>
      </c>
      <c r="J984" s="14">
        <v>25.961538461538002</v>
      </c>
      <c r="K984" s="29">
        <v>0.96153846153800004</v>
      </c>
    </row>
    <row r="985" spans="4:11" x14ac:dyDescent="0.2">
      <c r="D985" s="103" t="s">
        <v>34</v>
      </c>
      <c r="E985" s="24" t="s">
        <v>35</v>
      </c>
      <c r="F985" s="22"/>
      <c r="G985" s="23">
        <v>206</v>
      </c>
      <c r="H985" s="49">
        <v>13.106796116505</v>
      </c>
      <c r="I985" s="19">
        <v>16.504854368932001</v>
      </c>
      <c r="J985" s="19">
        <v>70.388349514563004</v>
      </c>
      <c r="K985" s="62">
        <v>0</v>
      </c>
    </row>
    <row r="986" spans="4:11" x14ac:dyDescent="0.2">
      <c r="D986" s="104"/>
      <c r="E986" s="5" t="s">
        <v>36</v>
      </c>
      <c r="F986" s="6"/>
      <c r="G986" s="7">
        <v>218</v>
      </c>
      <c r="H986" s="37">
        <v>16.972477064220001</v>
      </c>
      <c r="I986" s="14">
        <v>25.229357798165001</v>
      </c>
      <c r="J986" s="14">
        <v>57.798165137615001</v>
      </c>
      <c r="K986" s="32">
        <v>0</v>
      </c>
    </row>
    <row r="987" spans="4:11" x14ac:dyDescent="0.2">
      <c r="D987" s="104"/>
      <c r="E987" s="5" t="s">
        <v>37</v>
      </c>
      <c r="F987" s="6"/>
      <c r="G987" s="7">
        <v>218</v>
      </c>
      <c r="H987" s="37">
        <v>20.183486238532002</v>
      </c>
      <c r="I987" s="14">
        <v>25.229357798165001</v>
      </c>
      <c r="J987" s="14">
        <v>54.587155963302997</v>
      </c>
      <c r="K987" s="32">
        <v>0</v>
      </c>
    </row>
    <row r="988" spans="4:11" x14ac:dyDescent="0.2">
      <c r="D988" s="104"/>
      <c r="E988" s="5" t="s">
        <v>38</v>
      </c>
      <c r="F988" s="6"/>
      <c r="G988" s="7">
        <v>313</v>
      </c>
      <c r="H988" s="37">
        <v>26.198083067092998</v>
      </c>
      <c r="I988" s="14">
        <v>21.405750798722</v>
      </c>
      <c r="J988" s="14">
        <v>52.396166134185002</v>
      </c>
      <c r="K988" s="32">
        <v>0</v>
      </c>
    </row>
    <row r="989" spans="4:11" x14ac:dyDescent="0.2">
      <c r="D989" s="104"/>
      <c r="E989" s="5" t="s">
        <v>39</v>
      </c>
      <c r="F989" s="6"/>
      <c r="G989" s="7">
        <v>306</v>
      </c>
      <c r="H989" s="37">
        <v>21.895424836600998</v>
      </c>
      <c r="I989" s="14">
        <v>27.124183006536001</v>
      </c>
      <c r="J989" s="14">
        <v>50.980392156862997</v>
      </c>
      <c r="K989" s="32">
        <v>0</v>
      </c>
    </row>
    <row r="990" spans="4:11" x14ac:dyDescent="0.2">
      <c r="D990" s="104"/>
      <c r="E990" s="5" t="s">
        <v>40</v>
      </c>
      <c r="F990" s="6"/>
      <c r="G990" s="7">
        <v>323</v>
      </c>
      <c r="H990" s="37">
        <v>21.981424148607001</v>
      </c>
      <c r="I990" s="14">
        <v>29.411764705882</v>
      </c>
      <c r="J990" s="14">
        <v>48.606811145511003</v>
      </c>
      <c r="K990" s="32">
        <v>0</v>
      </c>
    </row>
    <row r="991" spans="4:11" x14ac:dyDescent="0.2">
      <c r="D991" s="104"/>
      <c r="E991" s="5" t="s">
        <v>41</v>
      </c>
      <c r="F991" s="6"/>
      <c r="G991" s="7">
        <v>260</v>
      </c>
      <c r="H991" s="37">
        <v>18.076923076922998</v>
      </c>
      <c r="I991" s="14">
        <v>39.230769230768999</v>
      </c>
      <c r="J991" s="14">
        <v>42.692307692307999</v>
      </c>
      <c r="K991" s="32">
        <v>0</v>
      </c>
    </row>
    <row r="992" spans="4:11" x14ac:dyDescent="0.2">
      <c r="D992" s="104"/>
      <c r="E992" s="5" t="s">
        <v>42</v>
      </c>
      <c r="F992" s="6"/>
      <c r="G992" s="7">
        <v>258</v>
      </c>
      <c r="H992" s="37">
        <v>21.317829457363999</v>
      </c>
      <c r="I992" s="14">
        <v>29.069767441860002</v>
      </c>
      <c r="J992" s="14">
        <v>49.612403100774998</v>
      </c>
      <c r="K992" s="32">
        <v>0</v>
      </c>
    </row>
    <row r="993" spans="4:11" x14ac:dyDescent="0.2">
      <c r="D993" s="104"/>
      <c r="E993" s="5" t="s">
        <v>43</v>
      </c>
      <c r="F993" s="6"/>
      <c r="G993" s="7">
        <v>258</v>
      </c>
      <c r="H993" s="37">
        <v>22.868217054264001</v>
      </c>
      <c r="I993" s="14">
        <v>30.62015503876</v>
      </c>
      <c r="J993" s="14">
        <v>46.511627906976997</v>
      </c>
      <c r="K993" s="32">
        <v>0</v>
      </c>
    </row>
    <row r="994" spans="4:11" x14ac:dyDescent="0.2">
      <c r="D994" s="104"/>
      <c r="E994" s="5" t="s">
        <v>44</v>
      </c>
      <c r="F994" s="6"/>
      <c r="G994" s="7">
        <v>336</v>
      </c>
      <c r="H994" s="37">
        <v>21.726190476189998</v>
      </c>
      <c r="I994" s="14">
        <v>31.25</v>
      </c>
      <c r="J994" s="14">
        <v>47.023809523810002</v>
      </c>
      <c r="K994" s="32">
        <v>0</v>
      </c>
    </row>
    <row r="995" spans="4:11" x14ac:dyDescent="0.2">
      <c r="D995" s="104"/>
      <c r="E995" s="5" t="s">
        <v>45</v>
      </c>
      <c r="F995" s="6"/>
      <c r="G995" s="7">
        <v>259</v>
      </c>
      <c r="H995" s="37">
        <v>17.760617760618</v>
      </c>
      <c r="I995" s="14">
        <v>25.868725868725999</v>
      </c>
      <c r="J995" s="14">
        <v>55.598455598455999</v>
      </c>
      <c r="K995" s="29">
        <v>0.77220077220100003</v>
      </c>
    </row>
    <row r="996" spans="4:11" x14ac:dyDescent="0.2">
      <c r="D996" s="104"/>
      <c r="E996" s="5" t="s">
        <v>46</v>
      </c>
      <c r="F996" s="6"/>
      <c r="G996" s="7">
        <v>171</v>
      </c>
      <c r="H996" s="37">
        <v>22.807017543859999</v>
      </c>
      <c r="I996" s="14">
        <v>29.239766081871</v>
      </c>
      <c r="J996" s="14">
        <v>47.368421052632002</v>
      </c>
      <c r="K996" s="29">
        <v>0.58479532163699999</v>
      </c>
    </row>
    <row r="997" spans="4:11" x14ac:dyDescent="0.2">
      <c r="D997" s="104"/>
      <c r="E997" s="5" t="s">
        <v>47</v>
      </c>
      <c r="F997" s="6"/>
      <c r="G997" s="7">
        <v>158</v>
      </c>
      <c r="H997" s="37">
        <v>18.354430379747001</v>
      </c>
      <c r="I997" s="14">
        <v>27.215189873418002</v>
      </c>
      <c r="J997" s="14">
        <v>53.164556962025003</v>
      </c>
      <c r="K997" s="29">
        <v>1.2658227848100001</v>
      </c>
    </row>
    <row r="998" spans="4:11" x14ac:dyDescent="0.2">
      <c r="D998" s="104"/>
      <c r="E998" s="5" t="s">
        <v>48</v>
      </c>
      <c r="F998" s="6"/>
      <c r="G998" s="7">
        <v>62</v>
      </c>
      <c r="H998" s="37">
        <v>11.290322580645</v>
      </c>
      <c r="I998" s="14">
        <v>29.032258064516</v>
      </c>
      <c r="J998" s="14">
        <v>58.064516129032</v>
      </c>
      <c r="K998" s="29">
        <v>1.6129032258060001</v>
      </c>
    </row>
    <row r="999" spans="4:11" x14ac:dyDescent="0.2">
      <c r="D999" s="104"/>
      <c r="E999" s="5" t="s">
        <v>49</v>
      </c>
      <c r="F999" s="6"/>
      <c r="G999" s="7">
        <v>13</v>
      </c>
      <c r="H999" s="37">
        <v>7.6923076923079998</v>
      </c>
      <c r="I999" s="14">
        <v>7.6923076923079998</v>
      </c>
      <c r="J999" s="14">
        <v>84.615384615384997</v>
      </c>
      <c r="K999" s="32">
        <v>0</v>
      </c>
    </row>
    <row r="1000" spans="4:11" x14ac:dyDescent="0.2">
      <c r="D1000" s="103" t="s">
        <v>50</v>
      </c>
      <c r="E1000" s="24" t="s">
        <v>35</v>
      </c>
      <c r="F1000" s="22"/>
      <c r="G1000" s="23">
        <v>174</v>
      </c>
      <c r="H1000" s="49">
        <v>3.4482758620689999</v>
      </c>
      <c r="I1000" s="19">
        <v>16.091954022989</v>
      </c>
      <c r="J1000" s="19">
        <v>80.459770114942998</v>
      </c>
      <c r="K1000" s="62">
        <v>0</v>
      </c>
    </row>
    <row r="1001" spans="4:11" x14ac:dyDescent="0.2">
      <c r="D1001" s="104"/>
      <c r="E1001" s="5" t="s">
        <v>36</v>
      </c>
      <c r="F1001" s="6"/>
      <c r="G1001" s="7">
        <v>233</v>
      </c>
      <c r="H1001" s="37">
        <v>9.4420600858369994</v>
      </c>
      <c r="I1001" s="14">
        <v>20.600858369099001</v>
      </c>
      <c r="J1001" s="14">
        <v>69.527896995708005</v>
      </c>
      <c r="K1001" s="29">
        <v>0.42918454935599998</v>
      </c>
    </row>
    <row r="1002" spans="4:11" x14ac:dyDescent="0.2">
      <c r="D1002" s="104"/>
      <c r="E1002" s="5" t="s">
        <v>37</v>
      </c>
      <c r="F1002" s="6"/>
      <c r="G1002" s="7">
        <v>199</v>
      </c>
      <c r="H1002" s="37">
        <v>12.060301507538</v>
      </c>
      <c r="I1002" s="14">
        <v>18.592964824121001</v>
      </c>
      <c r="J1002" s="14">
        <v>69.346733668341997</v>
      </c>
      <c r="K1002" s="32">
        <v>0</v>
      </c>
    </row>
    <row r="1003" spans="4:11" x14ac:dyDescent="0.2">
      <c r="D1003" s="104"/>
      <c r="E1003" s="5" t="s">
        <v>38</v>
      </c>
      <c r="F1003" s="6"/>
      <c r="G1003" s="7">
        <v>319</v>
      </c>
      <c r="H1003" s="37">
        <v>11.912225705329</v>
      </c>
      <c r="I1003" s="14">
        <v>24.137931034483</v>
      </c>
      <c r="J1003" s="14">
        <v>63.949843260187997</v>
      </c>
      <c r="K1003" s="32">
        <v>0</v>
      </c>
    </row>
    <row r="1004" spans="4:11" x14ac:dyDescent="0.2">
      <c r="D1004" s="104"/>
      <c r="E1004" s="5" t="s">
        <v>39</v>
      </c>
      <c r="F1004" s="6"/>
      <c r="G1004" s="7">
        <v>269</v>
      </c>
      <c r="H1004" s="37">
        <v>13.754646840149</v>
      </c>
      <c r="I1004" s="14">
        <v>21.189591078067</v>
      </c>
      <c r="J1004" s="14">
        <v>65.055762081783996</v>
      </c>
      <c r="K1004" s="32">
        <v>0</v>
      </c>
    </row>
    <row r="1005" spans="4:11" x14ac:dyDescent="0.2">
      <c r="D1005" s="104"/>
      <c r="E1005" s="5" t="s">
        <v>40</v>
      </c>
      <c r="F1005" s="6"/>
      <c r="G1005" s="7">
        <v>348</v>
      </c>
      <c r="H1005" s="37">
        <v>12.068965517241001</v>
      </c>
      <c r="I1005" s="14">
        <v>22.126436781609002</v>
      </c>
      <c r="J1005" s="14">
        <v>65.804597701149007</v>
      </c>
      <c r="K1005" s="32">
        <v>0</v>
      </c>
    </row>
    <row r="1006" spans="4:11" x14ac:dyDescent="0.2">
      <c r="D1006" s="104"/>
      <c r="E1006" s="5" t="s">
        <v>41</v>
      </c>
      <c r="F1006" s="6"/>
      <c r="G1006" s="7">
        <v>282</v>
      </c>
      <c r="H1006" s="37">
        <v>9.9290780141840003</v>
      </c>
      <c r="I1006" s="14">
        <v>24.113475177304998</v>
      </c>
      <c r="J1006" s="14">
        <v>65.248226950355004</v>
      </c>
      <c r="K1006" s="29">
        <v>0.70921985815599997</v>
      </c>
    </row>
    <row r="1007" spans="4:11" x14ac:dyDescent="0.2">
      <c r="D1007" s="104"/>
      <c r="E1007" s="5" t="s">
        <v>42</v>
      </c>
      <c r="F1007" s="6"/>
      <c r="G1007" s="7">
        <v>242</v>
      </c>
      <c r="H1007" s="37">
        <v>9.9173553719009995</v>
      </c>
      <c r="I1007" s="14">
        <v>30.991735537189999</v>
      </c>
      <c r="J1007" s="14">
        <v>58.677685950413</v>
      </c>
      <c r="K1007" s="29">
        <v>0.41322314049600001</v>
      </c>
    </row>
    <row r="1008" spans="4:11" x14ac:dyDescent="0.2">
      <c r="D1008" s="104"/>
      <c r="E1008" s="5" t="s">
        <v>43</v>
      </c>
      <c r="F1008" s="6"/>
      <c r="G1008" s="7">
        <v>263</v>
      </c>
      <c r="H1008" s="37">
        <v>11.406844106464</v>
      </c>
      <c r="I1008" s="14">
        <v>33.079847908745002</v>
      </c>
      <c r="J1008" s="14">
        <v>55.133079847909002</v>
      </c>
      <c r="K1008" s="29">
        <v>0.38022813688200002</v>
      </c>
    </row>
    <row r="1009" spans="2:13" x14ac:dyDescent="0.2">
      <c r="D1009" s="104"/>
      <c r="E1009" s="5" t="s">
        <v>44</v>
      </c>
      <c r="F1009" s="6"/>
      <c r="G1009" s="7">
        <v>364</v>
      </c>
      <c r="H1009" s="37">
        <v>11.538461538462</v>
      </c>
      <c r="I1009" s="14">
        <v>26.923076923077002</v>
      </c>
      <c r="J1009" s="14">
        <v>60.989010989011</v>
      </c>
      <c r="K1009" s="29">
        <v>0.54945054945100003</v>
      </c>
    </row>
    <row r="1010" spans="2:13" x14ac:dyDescent="0.2">
      <c r="D1010" s="104"/>
      <c r="E1010" s="5" t="s">
        <v>45</v>
      </c>
      <c r="F1010" s="6"/>
      <c r="G1010" s="7">
        <v>324</v>
      </c>
      <c r="H1010" s="37">
        <v>8.0246913580250006</v>
      </c>
      <c r="I1010" s="14">
        <v>27.16049382716</v>
      </c>
      <c r="J1010" s="14">
        <v>64.506172839505993</v>
      </c>
      <c r="K1010" s="29">
        <v>0.30864197530900001</v>
      </c>
    </row>
    <row r="1011" spans="2:13" x14ac:dyDescent="0.2">
      <c r="D1011" s="104"/>
      <c r="E1011" s="5" t="s">
        <v>46</v>
      </c>
      <c r="F1011" s="6"/>
      <c r="G1011" s="7">
        <v>192</v>
      </c>
      <c r="H1011" s="37">
        <v>5.729166666667</v>
      </c>
      <c r="I1011" s="14">
        <v>20.3125</v>
      </c>
      <c r="J1011" s="14">
        <v>72.916666666666998</v>
      </c>
      <c r="K1011" s="29">
        <v>1.041666666667</v>
      </c>
    </row>
    <row r="1012" spans="2:13" x14ac:dyDescent="0.2">
      <c r="D1012" s="104"/>
      <c r="E1012" s="5" t="s">
        <v>47</v>
      </c>
      <c r="F1012" s="6"/>
      <c r="G1012" s="7">
        <v>288</v>
      </c>
      <c r="H1012" s="37">
        <v>5.208333333333</v>
      </c>
      <c r="I1012" s="14">
        <v>19.791666666666998</v>
      </c>
      <c r="J1012" s="14">
        <v>74.652777777777999</v>
      </c>
      <c r="K1012" s="29">
        <v>0.347222222222</v>
      </c>
    </row>
    <row r="1013" spans="2:13" x14ac:dyDescent="0.2">
      <c r="D1013" s="104"/>
      <c r="E1013" s="5" t="s">
        <v>48</v>
      </c>
      <c r="F1013" s="6"/>
      <c r="G1013" s="7">
        <v>114</v>
      </c>
      <c r="H1013" s="37">
        <v>7.0175438596489998</v>
      </c>
      <c r="I1013" s="14">
        <v>14.912280701754</v>
      </c>
      <c r="J1013" s="14">
        <v>78.070175438595996</v>
      </c>
      <c r="K1013" s="32">
        <v>0</v>
      </c>
    </row>
    <row r="1014" spans="2:13" x14ac:dyDescent="0.2">
      <c r="D1014" s="105"/>
      <c r="E1014" s="55" t="s">
        <v>49</v>
      </c>
      <c r="F1014" s="58"/>
      <c r="G1014" s="53">
        <v>30</v>
      </c>
      <c r="H1014" s="74">
        <v>6.666666666667</v>
      </c>
      <c r="I1014" s="38">
        <v>10</v>
      </c>
      <c r="J1014" s="38">
        <v>83.333333333333002</v>
      </c>
      <c r="K1014" s="71">
        <v>0</v>
      </c>
    </row>
    <row r="1016" spans="2:13" x14ac:dyDescent="0.2">
      <c r="B1016" s="47" t="str">
        <f xml:space="preserve"> HYPERLINK("#'目次'!B29", "[23]")</f>
        <v>[23]</v>
      </c>
      <c r="C1016" s="31" t="s">
        <v>247</v>
      </c>
    </row>
    <row r="1019" spans="2:13" x14ac:dyDescent="0.2">
      <c r="C1019" s="31" t="s">
        <v>13</v>
      </c>
    </row>
    <row r="1020" spans="2:13" ht="72" x14ac:dyDescent="0.2">
      <c r="D1020" s="99"/>
      <c r="E1020" s="100"/>
      <c r="F1020" s="100"/>
      <c r="G1020" s="41" t="s">
        <v>14</v>
      </c>
      <c r="H1020" s="42" t="s">
        <v>248</v>
      </c>
      <c r="I1020" s="16" t="s">
        <v>249</v>
      </c>
      <c r="J1020" s="16" t="s">
        <v>250</v>
      </c>
      <c r="K1020" s="16" t="s">
        <v>251</v>
      </c>
      <c r="L1020" s="16" t="s">
        <v>244</v>
      </c>
      <c r="M1020" s="46" t="s">
        <v>24</v>
      </c>
    </row>
    <row r="1021" spans="2:13" x14ac:dyDescent="0.2">
      <c r="D1021" s="101"/>
      <c r="E1021" s="102"/>
      <c r="F1021" s="102"/>
      <c r="G1021" s="44"/>
      <c r="H1021" s="48"/>
      <c r="I1021" s="17"/>
      <c r="J1021" s="17"/>
      <c r="K1021" s="17"/>
      <c r="L1021" s="17"/>
      <c r="M1021" s="43"/>
    </row>
    <row r="1022" spans="2:13" x14ac:dyDescent="0.2">
      <c r="D1022" s="52"/>
      <c r="E1022" s="59" t="s">
        <v>14</v>
      </c>
      <c r="F1022" s="54"/>
      <c r="G1022" s="45">
        <v>7000</v>
      </c>
      <c r="H1022" s="25">
        <v>0.65714285714300003</v>
      </c>
      <c r="I1022" s="25">
        <v>2.128571428571</v>
      </c>
      <c r="J1022" s="25">
        <v>3.4714285714290001</v>
      </c>
      <c r="K1022" s="25">
        <v>6.5857142857140003</v>
      </c>
      <c r="L1022" s="25">
        <v>86.671428571429004</v>
      </c>
      <c r="M1022" s="63">
        <v>0.48571428571399999</v>
      </c>
    </row>
    <row r="1023" spans="2:13" x14ac:dyDescent="0.2">
      <c r="D1023" s="103" t="s">
        <v>25</v>
      </c>
      <c r="E1023" s="24" t="s">
        <v>26</v>
      </c>
      <c r="F1023" s="22"/>
      <c r="G1023" s="23">
        <v>1780</v>
      </c>
      <c r="H1023" s="49">
        <v>0.22471910112400001</v>
      </c>
      <c r="I1023" s="19">
        <v>0.73033707865200004</v>
      </c>
      <c r="J1023" s="19">
        <v>1.348314606742</v>
      </c>
      <c r="K1023" s="19">
        <v>3.8202247191010001</v>
      </c>
      <c r="L1023" s="19">
        <v>93.426966292135006</v>
      </c>
      <c r="M1023" s="51">
        <v>0.44943820224699998</v>
      </c>
    </row>
    <row r="1024" spans="2:13" x14ac:dyDescent="0.2">
      <c r="D1024" s="104"/>
      <c r="E1024" s="5" t="s">
        <v>27</v>
      </c>
      <c r="F1024" s="6"/>
      <c r="G1024" s="7">
        <v>1328</v>
      </c>
      <c r="H1024" s="37">
        <v>0.30120481927699999</v>
      </c>
      <c r="I1024" s="14">
        <v>1.1295180722889999</v>
      </c>
      <c r="J1024" s="14">
        <v>1.3554216867469999</v>
      </c>
      <c r="K1024" s="14">
        <v>4.5180722891569998</v>
      </c>
      <c r="L1024" s="14">
        <v>92.469879518072005</v>
      </c>
      <c r="M1024" s="29">
        <v>0.225903614458</v>
      </c>
    </row>
    <row r="1025" spans="4:13" x14ac:dyDescent="0.2">
      <c r="D1025" s="104"/>
      <c r="E1025" s="5" t="s">
        <v>28</v>
      </c>
      <c r="F1025" s="6"/>
      <c r="G1025" s="7">
        <v>1075</v>
      </c>
      <c r="H1025" s="37">
        <v>0.74418604651200004</v>
      </c>
      <c r="I1025" s="14">
        <v>1.3023255813950001</v>
      </c>
      <c r="J1025" s="14">
        <v>3.0697674418599998</v>
      </c>
      <c r="K1025" s="14">
        <v>7.5348837209299999</v>
      </c>
      <c r="L1025" s="14">
        <v>86.697674418605004</v>
      </c>
      <c r="M1025" s="29">
        <v>0.65116279069799998</v>
      </c>
    </row>
    <row r="1026" spans="4:13" x14ac:dyDescent="0.2">
      <c r="D1026" s="104"/>
      <c r="E1026" s="5" t="s">
        <v>29</v>
      </c>
      <c r="F1026" s="6"/>
      <c r="G1026" s="7">
        <v>733</v>
      </c>
      <c r="H1026" s="37">
        <v>0.27285129604399999</v>
      </c>
      <c r="I1026" s="14">
        <v>2.728512960437</v>
      </c>
      <c r="J1026" s="14">
        <v>5.3206002728510002</v>
      </c>
      <c r="K1026" s="14">
        <v>7.3669849931789999</v>
      </c>
      <c r="L1026" s="14">
        <v>83.901773533424006</v>
      </c>
      <c r="M1026" s="29">
        <v>0.40927694406499998</v>
      </c>
    </row>
    <row r="1027" spans="4:13" x14ac:dyDescent="0.2">
      <c r="D1027" s="104"/>
      <c r="E1027" s="5" t="s">
        <v>30</v>
      </c>
      <c r="F1027" s="6"/>
      <c r="G1027" s="7">
        <v>619</v>
      </c>
      <c r="H1027" s="37">
        <v>0.64620355411999997</v>
      </c>
      <c r="I1027" s="14">
        <v>3.877221324717</v>
      </c>
      <c r="J1027" s="14">
        <v>4.523424878837</v>
      </c>
      <c r="K1027" s="14">
        <v>11.147011308562</v>
      </c>
      <c r="L1027" s="14">
        <v>79.159935379645006</v>
      </c>
      <c r="M1027" s="29">
        <v>0.64620355411999997</v>
      </c>
    </row>
    <row r="1028" spans="4:13" x14ac:dyDescent="0.2">
      <c r="D1028" s="104"/>
      <c r="E1028" s="5" t="s">
        <v>31</v>
      </c>
      <c r="F1028" s="6"/>
      <c r="G1028" s="7">
        <v>559</v>
      </c>
      <c r="H1028" s="37">
        <v>1.7889087656530001</v>
      </c>
      <c r="I1028" s="14">
        <v>4.8300536672629999</v>
      </c>
      <c r="J1028" s="14">
        <v>8.5867620751340006</v>
      </c>
      <c r="K1028" s="14">
        <v>9.8389982110910008</v>
      </c>
      <c r="L1028" s="14">
        <v>74.776386404293007</v>
      </c>
      <c r="M1028" s="29">
        <v>0.178890876565</v>
      </c>
    </row>
    <row r="1029" spans="4:13" x14ac:dyDescent="0.2">
      <c r="D1029" s="104"/>
      <c r="E1029" s="5" t="s">
        <v>32</v>
      </c>
      <c r="F1029" s="6"/>
      <c r="G1029" s="7">
        <v>284</v>
      </c>
      <c r="H1029" s="37">
        <v>2.4647887323940001</v>
      </c>
      <c r="I1029" s="14">
        <v>5.6338028169010004</v>
      </c>
      <c r="J1029" s="14">
        <v>8.4507042253520002</v>
      </c>
      <c r="K1029" s="14">
        <v>14.43661971831</v>
      </c>
      <c r="L1029" s="14">
        <v>69.014084507042</v>
      </c>
      <c r="M1029" s="32">
        <v>0</v>
      </c>
    </row>
    <row r="1030" spans="4:13" x14ac:dyDescent="0.2">
      <c r="D1030" s="104"/>
      <c r="E1030" s="5" t="s">
        <v>33</v>
      </c>
      <c r="F1030" s="6"/>
      <c r="G1030" s="7">
        <v>104</v>
      </c>
      <c r="H1030" s="37">
        <v>4.8076923076920002</v>
      </c>
      <c r="I1030" s="14">
        <v>16.346153846153999</v>
      </c>
      <c r="J1030" s="14">
        <v>18.269230769231001</v>
      </c>
      <c r="K1030" s="14">
        <v>11.538461538462</v>
      </c>
      <c r="L1030" s="14">
        <v>48.076923076923002</v>
      </c>
      <c r="M1030" s="29">
        <v>0.96153846153800004</v>
      </c>
    </row>
    <row r="1031" spans="4:13" x14ac:dyDescent="0.2">
      <c r="D1031" s="103" t="s">
        <v>34</v>
      </c>
      <c r="E1031" s="24" t="s">
        <v>35</v>
      </c>
      <c r="F1031" s="22"/>
      <c r="G1031" s="23">
        <v>206</v>
      </c>
      <c r="H1031" s="81">
        <v>0</v>
      </c>
      <c r="I1031" s="19">
        <v>1.9417475728160001</v>
      </c>
      <c r="J1031" s="19">
        <v>0.97087378640800004</v>
      </c>
      <c r="K1031" s="19">
        <v>7.2815533980579996</v>
      </c>
      <c r="L1031" s="19">
        <v>89.805825242718001</v>
      </c>
      <c r="M1031" s="62">
        <v>0</v>
      </c>
    </row>
    <row r="1032" spans="4:13" x14ac:dyDescent="0.2">
      <c r="D1032" s="104"/>
      <c r="E1032" s="5" t="s">
        <v>36</v>
      </c>
      <c r="F1032" s="6"/>
      <c r="G1032" s="7">
        <v>218</v>
      </c>
      <c r="H1032" s="37">
        <v>0.91743119266100004</v>
      </c>
      <c r="I1032" s="14">
        <v>3.669724770642</v>
      </c>
      <c r="J1032" s="14">
        <v>2.293577981651</v>
      </c>
      <c r="K1032" s="14">
        <v>7.339449541284</v>
      </c>
      <c r="L1032" s="14">
        <v>85.321100917430996</v>
      </c>
      <c r="M1032" s="29">
        <v>0.45871559632999998</v>
      </c>
    </row>
    <row r="1033" spans="4:13" x14ac:dyDescent="0.2">
      <c r="D1033" s="104"/>
      <c r="E1033" s="5" t="s">
        <v>37</v>
      </c>
      <c r="F1033" s="6"/>
      <c r="G1033" s="7">
        <v>218</v>
      </c>
      <c r="H1033" s="37">
        <v>0.45871559632999998</v>
      </c>
      <c r="I1033" s="14">
        <v>0.45871559632999998</v>
      </c>
      <c r="J1033" s="14">
        <v>5.0458715596330004</v>
      </c>
      <c r="K1033" s="14">
        <v>6.4220183486240003</v>
      </c>
      <c r="L1033" s="14">
        <v>87.614678899083003</v>
      </c>
      <c r="M1033" s="32">
        <v>0</v>
      </c>
    </row>
    <row r="1034" spans="4:13" x14ac:dyDescent="0.2">
      <c r="D1034" s="104"/>
      <c r="E1034" s="5" t="s">
        <v>38</v>
      </c>
      <c r="F1034" s="6"/>
      <c r="G1034" s="7">
        <v>313</v>
      </c>
      <c r="H1034" s="37">
        <v>0.63897763578300004</v>
      </c>
      <c r="I1034" s="14">
        <v>5.4313099041530002</v>
      </c>
      <c r="J1034" s="14">
        <v>7.0287539936099996</v>
      </c>
      <c r="K1034" s="14">
        <v>9.2651757188499992</v>
      </c>
      <c r="L1034" s="14">
        <v>77.316293929712003</v>
      </c>
      <c r="M1034" s="29">
        <v>0.31948881789099998</v>
      </c>
    </row>
    <row r="1035" spans="4:13" x14ac:dyDescent="0.2">
      <c r="D1035" s="104"/>
      <c r="E1035" s="5" t="s">
        <v>39</v>
      </c>
      <c r="F1035" s="6"/>
      <c r="G1035" s="7">
        <v>306</v>
      </c>
      <c r="H1035" s="37">
        <v>0.65359477124200005</v>
      </c>
      <c r="I1035" s="14">
        <v>5.2287581699350003</v>
      </c>
      <c r="J1035" s="14">
        <v>6.8627450980390003</v>
      </c>
      <c r="K1035" s="14">
        <v>9.1503267973860005</v>
      </c>
      <c r="L1035" s="14">
        <v>77.777777777777999</v>
      </c>
      <c r="M1035" s="29">
        <v>0.32679738562100002</v>
      </c>
    </row>
    <row r="1036" spans="4:13" x14ac:dyDescent="0.2">
      <c r="D1036" s="104"/>
      <c r="E1036" s="5" t="s">
        <v>40</v>
      </c>
      <c r="F1036" s="6"/>
      <c r="G1036" s="7">
        <v>323</v>
      </c>
      <c r="H1036" s="37">
        <v>1.2383900928789999</v>
      </c>
      <c r="I1036" s="14">
        <v>4.6439628482969999</v>
      </c>
      <c r="J1036" s="14">
        <v>3.405572755418</v>
      </c>
      <c r="K1036" s="14">
        <v>11.455108359133</v>
      </c>
      <c r="L1036" s="14">
        <v>78.637770897832993</v>
      </c>
      <c r="M1036" s="29">
        <v>0.61919504644000001</v>
      </c>
    </row>
    <row r="1037" spans="4:13" x14ac:dyDescent="0.2">
      <c r="D1037" s="104"/>
      <c r="E1037" s="5" t="s">
        <v>41</v>
      </c>
      <c r="F1037" s="6"/>
      <c r="G1037" s="7">
        <v>260</v>
      </c>
      <c r="H1037" s="60">
        <v>0</v>
      </c>
      <c r="I1037" s="14">
        <v>2.6923076923079998</v>
      </c>
      <c r="J1037" s="14">
        <v>6.9230769230769997</v>
      </c>
      <c r="K1037" s="14">
        <v>10.384615384615</v>
      </c>
      <c r="L1037" s="14">
        <v>80</v>
      </c>
      <c r="M1037" s="32">
        <v>0</v>
      </c>
    </row>
    <row r="1038" spans="4:13" x14ac:dyDescent="0.2">
      <c r="D1038" s="104"/>
      <c r="E1038" s="5" t="s">
        <v>42</v>
      </c>
      <c r="F1038" s="6"/>
      <c r="G1038" s="7">
        <v>258</v>
      </c>
      <c r="H1038" s="37">
        <v>1.550387596899</v>
      </c>
      <c r="I1038" s="14">
        <v>3.1007751937979999</v>
      </c>
      <c r="J1038" s="14">
        <v>6.9767441860470001</v>
      </c>
      <c r="K1038" s="14">
        <v>12.403100775194</v>
      </c>
      <c r="L1038" s="14">
        <v>75.968992248061994</v>
      </c>
      <c r="M1038" s="32">
        <v>0</v>
      </c>
    </row>
    <row r="1039" spans="4:13" x14ac:dyDescent="0.2">
      <c r="D1039" s="104"/>
      <c r="E1039" s="5" t="s">
        <v>43</v>
      </c>
      <c r="F1039" s="6"/>
      <c r="G1039" s="7">
        <v>258</v>
      </c>
      <c r="H1039" s="37">
        <v>1.1627906976739999</v>
      </c>
      <c r="I1039" s="14">
        <v>2.7131782945739999</v>
      </c>
      <c r="J1039" s="14">
        <v>8.1395348837209998</v>
      </c>
      <c r="K1039" s="14">
        <v>7.3643410852709996</v>
      </c>
      <c r="L1039" s="14">
        <v>80.232558139535001</v>
      </c>
      <c r="M1039" s="29">
        <v>0.38759689922500001</v>
      </c>
    </row>
    <row r="1040" spans="4:13" x14ac:dyDescent="0.2">
      <c r="D1040" s="104"/>
      <c r="E1040" s="5" t="s">
        <v>44</v>
      </c>
      <c r="F1040" s="6"/>
      <c r="G1040" s="7">
        <v>336</v>
      </c>
      <c r="H1040" s="37">
        <v>1.785714285714</v>
      </c>
      <c r="I1040" s="14">
        <v>5.0595238095240003</v>
      </c>
      <c r="J1040" s="14">
        <v>6.25</v>
      </c>
      <c r="K1040" s="14">
        <v>8.0357142857140005</v>
      </c>
      <c r="L1040" s="14">
        <v>78.571428571428996</v>
      </c>
      <c r="M1040" s="29">
        <v>0.29761904761899999</v>
      </c>
    </row>
    <row r="1041" spans="4:13" x14ac:dyDescent="0.2">
      <c r="D1041" s="104"/>
      <c r="E1041" s="5" t="s">
        <v>45</v>
      </c>
      <c r="F1041" s="6"/>
      <c r="G1041" s="7">
        <v>259</v>
      </c>
      <c r="H1041" s="37">
        <v>1.5444015444020001</v>
      </c>
      <c r="I1041" s="14">
        <v>1.9305019305019999</v>
      </c>
      <c r="J1041" s="14">
        <v>6.1776061776060001</v>
      </c>
      <c r="K1041" s="14">
        <v>9.2664092664089992</v>
      </c>
      <c r="L1041" s="14">
        <v>79.150579150579006</v>
      </c>
      <c r="M1041" s="29">
        <v>1.9305019305019999</v>
      </c>
    </row>
    <row r="1042" spans="4:13" x14ac:dyDescent="0.2">
      <c r="D1042" s="104"/>
      <c r="E1042" s="5" t="s">
        <v>46</v>
      </c>
      <c r="F1042" s="6"/>
      <c r="G1042" s="7">
        <v>171</v>
      </c>
      <c r="H1042" s="37">
        <v>1.7543859649119999</v>
      </c>
      <c r="I1042" s="14">
        <v>2.923976608187</v>
      </c>
      <c r="J1042" s="14">
        <v>2.3391812865500001</v>
      </c>
      <c r="K1042" s="14">
        <v>11.111111111111001</v>
      </c>
      <c r="L1042" s="14">
        <v>80.701754385965003</v>
      </c>
      <c r="M1042" s="29">
        <v>1.1695906432750001</v>
      </c>
    </row>
    <row r="1043" spans="4:13" x14ac:dyDescent="0.2">
      <c r="D1043" s="104"/>
      <c r="E1043" s="5" t="s">
        <v>47</v>
      </c>
      <c r="F1043" s="6"/>
      <c r="G1043" s="7">
        <v>158</v>
      </c>
      <c r="H1043" s="37">
        <v>1.8987341772149999</v>
      </c>
      <c r="I1043" s="14">
        <v>3.1645569620249998</v>
      </c>
      <c r="J1043" s="14">
        <v>1.8987341772149999</v>
      </c>
      <c r="K1043" s="14">
        <v>8.2278481012659999</v>
      </c>
      <c r="L1043" s="14">
        <v>84.177215189872996</v>
      </c>
      <c r="M1043" s="29">
        <v>0.63291139240500005</v>
      </c>
    </row>
    <row r="1044" spans="4:13" x14ac:dyDescent="0.2">
      <c r="D1044" s="104"/>
      <c r="E1044" s="5" t="s">
        <v>48</v>
      </c>
      <c r="F1044" s="6"/>
      <c r="G1044" s="7">
        <v>62</v>
      </c>
      <c r="H1044" s="37">
        <v>1.6129032258060001</v>
      </c>
      <c r="I1044" s="14">
        <v>1.6129032258060001</v>
      </c>
      <c r="J1044" s="14">
        <v>1.6129032258060001</v>
      </c>
      <c r="K1044" s="14">
        <v>4.8387096774189997</v>
      </c>
      <c r="L1044" s="14">
        <v>88.709677419355003</v>
      </c>
      <c r="M1044" s="29">
        <v>1.6129032258060001</v>
      </c>
    </row>
    <row r="1045" spans="4:13" x14ac:dyDescent="0.2">
      <c r="D1045" s="104"/>
      <c r="E1045" s="5" t="s">
        <v>49</v>
      </c>
      <c r="F1045" s="6"/>
      <c r="G1045" s="7">
        <v>13</v>
      </c>
      <c r="H1045" s="60">
        <v>0</v>
      </c>
      <c r="I1045" s="18">
        <v>0</v>
      </c>
      <c r="J1045" s="18">
        <v>0</v>
      </c>
      <c r="K1045" s="18">
        <v>0</v>
      </c>
      <c r="L1045" s="14">
        <v>100</v>
      </c>
      <c r="M1045" s="32">
        <v>0</v>
      </c>
    </row>
    <row r="1046" spans="4:13" x14ac:dyDescent="0.2">
      <c r="D1046" s="103" t="s">
        <v>50</v>
      </c>
      <c r="E1046" s="24" t="s">
        <v>35</v>
      </c>
      <c r="F1046" s="22"/>
      <c r="G1046" s="23">
        <v>174</v>
      </c>
      <c r="H1046" s="81">
        <v>0</v>
      </c>
      <c r="I1046" s="19">
        <v>0.57471264367800001</v>
      </c>
      <c r="J1046" s="19">
        <v>1.149425287356</v>
      </c>
      <c r="K1046" s="19">
        <v>2.8735632183909998</v>
      </c>
      <c r="L1046" s="19">
        <v>94.827586206896996</v>
      </c>
      <c r="M1046" s="51">
        <v>0.57471264367800001</v>
      </c>
    </row>
    <row r="1047" spans="4:13" x14ac:dyDescent="0.2">
      <c r="D1047" s="104"/>
      <c r="E1047" s="5" t="s">
        <v>36</v>
      </c>
      <c r="F1047" s="6"/>
      <c r="G1047" s="7">
        <v>233</v>
      </c>
      <c r="H1047" s="60">
        <v>0</v>
      </c>
      <c r="I1047" s="14">
        <v>1.287553648069</v>
      </c>
      <c r="J1047" s="14">
        <v>0.85836909871199996</v>
      </c>
      <c r="K1047" s="14">
        <v>3.43347639485</v>
      </c>
      <c r="L1047" s="14">
        <v>93.991416309013005</v>
      </c>
      <c r="M1047" s="29">
        <v>0.42918454935599998</v>
      </c>
    </row>
    <row r="1048" spans="4:13" x14ac:dyDescent="0.2">
      <c r="D1048" s="104"/>
      <c r="E1048" s="5" t="s">
        <v>37</v>
      </c>
      <c r="F1048" s="6"/>
      <c r="G1048" s="7">
        <v>199</v>
      </c>
      <c r="H1048" s="37">
        <v>0.50251256281400003</v>
      </c>
      <c r="I1048" s="14">
        <v>1.507537688442</v>
      </c>
      <c r="J1048" s="14">
        <v>4.0201005025130003</v>
      </c>
      <c r="K1048" s="14">
        <v>2.0100502512560001</v>
      </c>
      <c r="L1048" s="14">
        <v>91.959798994975003</v>
      </c>
      <c r="M1048" s="32">
        <v>0</v>
      </c>
    </row>
    <row r="1049" spans="4:13" x14ac:dyDescent="0.2">
      <c r="D1049" s="104"/>
      <c r="E1049" s="5" t="s">
        <v>38</v>
      </c>
      <c r="F1049" s="6"/>
      <c r="G1049" s="7">
        <v>319</v>
      </c>
      <c r="H1049" s="60">
        <v>0</v>
      </c>
      <c r="I1049" s="14">
        <v>0.94043887147299998</v>
      </c>
      <c r="J1049" s="14">
        <v>2.8213166144200001</v>
      </c>
      <c r="K1049" s="14">
        <v>2.5078369905960001</v>
      </c>
      <c r="L1049" s="14">
        <v>93.730407523511005</v>
      </c>
      <c r="M1049" s="32">
        <v>0</v>
      </c>
    </row>
    <row r="1050" spans="4:13" x14ac:dyDescent="0.2">
      <c r="D1050" s="104"/>
      <c r="E1050" s="5" t="s">
        <v>39</v>
      </c>
      <c r="F1050" s="6"/>
      <c r="G1050" s="7">
        <v>269</v>
      </c>
      <c r="H1050" s="37">
        <v>0.37174721189600002</v>
      </c>
      <c r="I1050" s="14">
        <v>1.1152416356879999</v>
      </c>
      <c r="J1050" s="14">
        <v>2.6022304832710001</v>
      </c>
      <c r="K1050" s="14">
        <v>2.9739776951670001</v>
      </c>
      <c r="L1050" s="14">
        <v>92.936802973978004</v>
      </c>
      <c r="M1050" s="32">
        <v>0</v>
      </c>
    </row>
    <row r="1051" spans="4:13" x14ac:dyDescent="0.2">
      <c r="D1051" s="104"/>
      <c r="E1051" s="5" t="s">
        <v>40</v>
      </c>
      <c r="F1051" s="6"/>
      <c r="G1051" s="7">
        <v>348</v>
      </c>
      <c r="H1051" s="37">
        <v>0.28735632183900001</v>
      </c>
      <c r="I1051" s="14">
        <v>1.4367816091950001</v>
      </c>
      <c r="J1051" s="14">
        <v>0.86206896551699996</v>
      </c>
      <c r="K1051" s="14">
        <v>6.0344827586210004</v>
      </c>
      <c r="L1051" s="14">
        <v>91.379310344827999</v>
      </c>
      <c r="M1051" s="32">
        <v>0</v>
      </c>
    </row>
    <row r="1052" spans="4:13" x14ac:dyDescent="0.2">
      <c r="D1052" s="104"/>
      <c r="E1052" s="5" t="s">
        <v>41</v>
      </c>
      <c r="F1052" s="6"/>
      <c r="G1052" s="7">
        <v>282</v>
      </c>
      <c r="H1052" s="37">
        <v>0.35460992907799999</v>
      </c>
      <c r="I1052" s="14">
        <v>2.1276595744679998</v>
      </c>
      <c r="J1052" s="14">
        <v>1.4184397163119999</v>
      </c>
      <c r="K1052" s="14">
        <v>3.9007092198579998</v>
      </c>
      <c r="L1052" s="14">
        <v>91.489361702127994</v>
      </c>
      <c r="M1052" s="29">
        <v>0.70921985815599997</v>
      </c>
    </row>
    <row r="1053" spans="4:13" x14ac:dyDescent="0.2">
      <c r="D1053" s="104"/>
      <c r="E1053" s="5" t="s">
        <v>42</v>
      </c>
      <c r="F1053" s="6"/>
      <c r="G1053" s="7">
        <v>242</v>
      </c>
      <c r="H1053" s="60">
        <v>0</v>
      </c>
      <c r="I1053" s="14">
        <v>1.239669421488</v>
      </c>
      <c r="J1053" s="14">
        <v>1.239669421488</v>
      </c>
      <c r="K1053" s="14">
        <v>7.02479338843</v>
      </c>
      <c r="L1053" s="14">
        <v>89.669421487603003</v>
      </c>
      <c r="M1053" s="29">
        <v>0.82644628099200002</v>
      </c>
    </row>
    <row r="1054" spans="4:13" x14ac:dyDescent="0.2">
      <c r="D1054" s="104"/>
      <c r="E1054" s="5" t="s">
        <v>43</v>
      </c>
      <c r="F1054" s="6"/>
      <c r="G1054" s="7">
        <v>263</v>
      </c>
      <c r="H1054" s="37">
        <v>0.38022813688200002</v>
      </c>
      <c r="I1054" s="14">
        <v>0.76045627376400005</v>
      </c>
      <c r="J1054" s="14">
        <v>1.520912547529</v>
      </c>
      <c r="K1054" s="14">
        <v>6.0836501901139997</v>
      </c>
      <c r="L1054" s="14">
        <v>90.874524714828993</v>
      </c>
      <c r="M1054" s="29">
        <v>0.38022813688200002</v>
      </c>
    </row>
    <row r="1055" spans="4:13" x14ac:dyDescent="0.2">
      <c r="D1055" s="104"/>
      <c r="E1055" s="5" t="s">
        <v>44</v>
      </c>
      <c r="F1055" s="6"/>
      <c r="G1055" s="7">
        <v>364</v>
      </c>
      <c r="H1055" s="37">
        <v>1.098901098901</v>
      </c>
      <c r="I1055" s="14">
        <v>0.82417582417599999</v>
      </c>
      <c r="J1055" s="14">
        <v>1.648351648352</v>
      </c>
      <c r="K1055" s="14">
        <v>4.6703296703300001</v>
      </c>
      <c r="L1055" s="14">
        <v>90.659340659340998</v>
      </c>
      <c r="M1055" s="29">
        <v>1.098901098901</v>
      </c>
    </row>
    <row r="1056" spans="4:13" x14ac:dyDescent="0.2">
      <c r="D1056" s="104"/>
      <c r="E1056" s="5" t="s">
        <v>45</v>
      </c>
      <c r="F1056" s="6"/>
      <c r="G1056" s="7">
        <v>324</v>
      </c>
      <c r="H1056" s="37">
        <v>0.61728395061700003</v>
      </c>
      <c r="I1056" s="18">
        <v>0</v>
      </c>
      <c r="J1056" s="14">
        <v>3.7037037037039999</v>
      </c>
      <c r="K1056" s="14">
        <v>6.1728395061730001</v>
      </c>
      <c r="L1056" s="14">
        <v>88.888888888888999</v>
      </c>
      <c r="M1056" s="29">
        <v>0.61728395061700003</v>
      </c>
    </row>
    <row r="1057" spans="2:13" x14ac:dyDescent="0.2">
      <c r="D1057" s="104"/>
      <c r="E1057" s="5" t="s">
        <v>46</v>
      </c>
      <c r="F1057" s="6"/>
      <c r="G1057" s="7">
        <v>192</v>
      </c>
      <c r="H1057" s="60">
        <v>0</v>
      </c>
      <c r="I1057" s="14">
        <v>0.52083333333299997</v>
      </c>
      <c r="J1057" s="14">
        <v>1.041666666667</v>
      </c>
      <c r="K1057" s="14">
        <v>4.166666666667</v>
      </c>
      <c r="L1057" s="14">
        <v>92.1875</v>
      </c>
      <c r="M1057" s="29">
        <v>2.083333333333</v>
      </c>
    </row>
    <row r="1058" spans="2:13" x14ac:dyDescent="0.2">
      <c r="D1058" s="104"/>
      <c r="E1058" s="5" t="s">
        <v>47</v>
      </c>
      <c r="F1058" s="6"/>
      <c r="G1058" s="7">
        <v>288</v>
      </c>
      <c r="H1058" s="60">
        <v>0</v>
      </c>
      <c r="I1058" s="18">
        <v>0</v>
      </c>
      <c r="J1058" s="14">
        <v>1.041666666667</v>
      </c>
      <c r="K1058" s="14">
        <v>4.166666666667</v>
      </c>
      <c r="L1058" s="14">
        <v>94.444444444444002</v>
      </c>
      <c r="M1058" s="29">
        <v>0.347222222222</v>
      </c>
    </row>
    <row r="1059" spans="2:13" x14ac:dyDescent="0.2">
      <c r="D1059" s="104"/>
      <c r="E1059" s="5" t="s">
        <v>48</v>
      </c>
      <c r="F1059" s="6"/>
      <c r="G1059" s="7">
        <v>114</v>
      </c>
      <c r="H1059" s="60">
        <v>0</v>
      </c>
      <c r="I1059" s="18">
        <v>0</v>
      </c>
      <c r="J1059" s="14">
        <v>2.6315789473679998</v>
      </c>
      <c r="K1059" s="14">
        <v>2.6315789473679998</v>
      </c>
      <c r="L1059" s="14">
        <v>94.736842105262994</v>
      </c>
      <c r="M1059" s="32">
        <v>0</v>
      </c>
    </row>
    <row r="1060" spans="2:13" x14ac:dyDescent="0.2">
      <c r="D1060" s="105"/>
      <c r="E1060" s="55" t="s">
        <v>49</v>
      </c>
      <c r="F1060" s="58"/>
      <c r="G1060" s="53">
        <v>30</v>
      </c>
      <c r="H1060" s="78">
        <v>0</v>
      </c>
      <c r="I1060" s="35">
        <v>0</v>
      </c>
      <c r="J1060" s="38">
        <v>3.333333333333</v>
      </c>
      <c r="K1060" s="35">
        <v>0</v>
      </c>
      <c r="L1060" s="38">
        <v>96.666666666666998</v>
      </c>
      <c r="M1060" s="71">
        <v>0</v>
      </c>
    </row>
    <row r="1062" spans="2:13" x14ac:dyDescent="0.2">
      <c r="B1062" s="47" t="str">
        <f xml:space="preserve"> HYPERLINK("#'目次'!B30", "[24]")</f>
        <v>[24]</v>
      </c>
      <c r="C1062" s="31" t="s">
        <v>254</v>
      </c>
    </row>
    <row r="1065" spans="2:13" x14ac:dyDescent="0.2">
      <c r="C1065" s="31" t="s">
        <v>13</v>
      </c>
    </row>
    <row r="1066" spans="2:13" ht="36" x14ac:dyDescent="0.2">
      <c r="D1066" s="99"/>
      <c r="E1066" s="100"/>
      <c r="F1066" s="100"/>
      <c r="G1066" s="41" t="s">
        <v>14</v>
      </c>
      <c r="H1066" s="42" t="s">
        <v>255</v>
      </c>
      <c r="I1066" s="16" t="s">
        <v>256</v>
      </c>
      <c r="J1066" s="16" t="s">
        <v>257</v>
      </c>
      <c r="K1066" s="46" t="s">
        <v>24</v>
      </c>
    </row>
    <row r="1067" spans="2:13" x14ac:dyDescent="0.2">
      <c r="D1067" s="101"/>
      <c r="E1067" s="102"/>
      <c r="F1067" s="102"/>
      <c r="G1067" s="44"/>
      <c r="H1067" s="48"/>
      <c r="I1067" s="17"/>
      <c r="J1067" s="17"/>
      <c r="K1067" s="43"/>
    </row>
    <row r="1068" spans="2:13" x14ac:dyDescent="0.2">
      <c r="D1068" s="52"/>
      <c r="E1068" s="59" t="s">
        <v>14</v>
      </c>
      <c r="F1068" s="54"/>
      <c r="G1068" s="45">
        <v>7000</v>
      </c>
      <c r="H1068" s="25">
        <v>5.1571428571429996</v>
      </c>
      <c r="I1068" s="25">
        <v>32.799999999999997</v>
      </c>
      <c r="J1068" s="25">
        <v>61.242857142856998</v>
      </c>
      <c r="K1068" s="63">
        <v>0.8</v>
      </c>
    </row>
    <row r="1069" spans="2:13" x14ac:dyDescent="0.2">
      <c r="D1069" s="103" t="s">
        <v>25</v>
      </c>
      <c r="E1069" s="24" t="s">
        <v>26</v>
      </c>
      <c r="F1069" s="22"/>
      <c r="G1069" s="23">
        <v>1780</v>
      </c>
      <c r="H1069" s="49">
        <v>2.2471910112360001</v>
      </c>
      <c r="I1069" s="19">
        <v>26.179775280899001</v>
      </c>
      <c r="J1069" s="19">
        <v>70.561797752808999</v>
      </c>
      <c r="K1069" s="51">
        <v>1.0112359550559999</v>
      </c>
    </row>
    <row r="1070" spans="2:13" x14ac:dyDescent="0.2">
      <c r="D1070" s="104"/>
      <c r="E1070" s="5" t="s">
        <v>27</v>
      </c>
      <c r="F1070" s="6"/>
      <c r="G1070" s="7">
        <v>1328</v>
      </c>
      <c r="H1070" s="37">
        <v>2.1837349397589998</v>
      </c>
      <c r="I1070" s="14">
        <v>27.861445783133</v>
      </c>
      <c r="J1070" s="14">
        <v>69.201807228915996</v>
      </c>
      <c r="K1070" s="29">
        <v>0.75301204819300005</v>
      </c>
    </row>
    <row r="1071" spans="2:13" x14ac:dyDescent="0.2">
      <c r="D1071" s="104"/>
      <c r="E1071" s="5" t="s">
        <v>28</v>
      </c>
      <c r="F1071" s="6"/>
      <c r="G1071" s="7">
        <v>1075</v>
      </c>
      <c r="H1071" s="37">
        <v>5.1162790697669998</v>
      </c>
      <c r="I1071" s="14">
        <v>35.069767441860002</v>
      </c>
      <c r="J1071" s="14">
        <v>58.511627906976997</v>
      </c>
      <c r="K1071" s="29">
        <v>1.3023255813950001</v>
      </c>
    </row>
    <row r="1072" spans="2:13" x14ac:dyDescent="0.2">
      <c r="D1072" s="104"/>
      <c r="E1072" s="5" t="s">
        <v>29</v>
      </c>
      <c r="F1072" s="6"/>
      <c r="G1072" s="7">
        <v>733</v>
      </c>
      <c r="H1072" s="37">
        <v>6.9577080491130001</v>
      </c>
      <c r="I1072" s="14">
        <v>37.789904502045999</v>
      </c>
      <c r="J1072" s="14">
        <v>54.843110504774998</v>
      </c>
      <c r="K1072" s="29">
        <v>0.40927694406499998</v>
      </c>
    </row>
    <row r="1073" spans="4:11" x14ac:dyDescent="0.2">
      <c r="D1073" s="104"/>
      <c r="E1073" s="5" t="s">
        <v>30</v>
      </c>
      <c r="F1073" s="6"/>
      <c r="G1073" s="7">
        <v>619</v>
      </c>
      <c r="H1073" s="37">
        <v>8.0775444264940006</v>
      </c>
      <c r="I1073" s="14">
        <v>41.841680129240999</v>
      </c>
      <c r="J1073" s="14">
        <v>49.434571890145001</v>
      </c>
      <c r="K1073" s="29">
        <v>0.64620355411999997</v>
      </c>
    </row>
    <row r="1074" spans="4:11" x14ac:dyDescent="0.2">
      <c r="D1074" s="104"/>
      <c r="E1074" s="5" t="s">
        <v>31</v>
      </c>
      <c r="F1074" s="6"/>
      <c r="G1074" s="7">
        <v>559</v>
      </c>
      <c r="H1074" s="37">
        <v>10.733452593918001</v>
      </c>
      <c r="I1074" s="14">
        <v>43.112701252236</v>
      </c>
      <c r="J1074" s="14">
        <v>46.153846153845997</v>
      </c>
      <c r="K1074" s="32">
        <v>0</v>
      </c>
    </row>
    <row r="1075" spans="4:11" x14ac:dyDescent="0.2">
      <c r="D1075" s="104"/>
      <c r="E1075" s="5" t="s">
        <v>32</v>
      </c>
      <c r="F1075" s="6"/>
      <c r="G1075" s="7">
        <v>284</v>
      </c>
      <c r="H1075" s="37">
        <v>11.619718309859</v>
      </c>
      <c r="I1075" s="14">
        <v>45.774647887324001</v>
      </c>
      <c r="J1075" s="14">
        <v>42.253521126761001</v>
      </c>
      <c r="K1075" s="29">
        <v>0.352112676056</v>
      </c>
    </row>
    <row r="1076" spans="4:11" x14ac:dyDescent="0.2">
      <c r="D1076" s="104"/>
      <c r="E1076" s="5" t="s">
        <v>33</v>
      </c>
      <c r="F1076" s="6"/>
      <c r="G1076" s="7">
        <v>104</v>
      </c>
      <c r="H1076" s="37">
        <v>25</v>
      </c>
      <c r="I1076" s="14">
        <v>40.384615384615003</v>
      </c>
      <c r="J1076" s="14">
        <v>33.653846153845997</v>
      </c>
      <c r="K1076" s="29">
        <v>0.96153846153800004</v>
      </c>
    </row>
    <row r="1077" spans="4:11" x14ac:dyDescent="0.2">
      <c r="D1077" s="103" t="s">
        <v>34</v>
      </c>
      <c r="E1077" s="24" t="s">
        <v>35</v>
      </c>
      <c r="F1077" s="22"/>
      <c r="G1077" s="23">
        <v>206</v>
      </c>
      <c r="H1077" s="49">
        <v>1.9417475728160001</v>
      </c>
      <c r="I1077" s="19">
        <v>28.640776699029001</v>
      </c>
      <c r="J1077" s="19">
        <v>69.417475728154997</v>
      </c>
      <c r="K1077" s="62">
        <v>0</v>
      </c>
    </row>
    <row r="1078" spans="4:11" x14ac:dyDescent="0.2">
      <c r="D1078" s="104"/>
      <c r="E1078" s="5" t="s">
        <v>36</v>
      </c>
      <c r="F1078" s="6"/>
      <c r="G1078" s="7">
        <v>218</v>
      </c>
      <c r="H1078" s="37">
        <v>5.9633027522940001</v>
      </c>
      <c r="I1078" s="14">
        <v>31.651376146789001</v>
      </c>
      <c r="J1078" s="14">
        <v>61.926605504587002</v>
      </c>
      <c r="K1078" s="29">
        <v>0.45871559632999998</v>
      </c>
    </row>
    <row r="1079" spans="4:11" x14ac:dyDescent="0.2">
      <c r="D1079" s="104"/>
      <c r="E1079" s="5" t="s">
        <v>37</v>
      </c>
      <c r="F1079" s="6"/>
      <c r="G1079" s="7">
        <v>218</v>
      </c>
      <c r="H1079" s="37">
        <v>5.5045871559629997</v>
      </c>
      <c r="I1079" s="14">
        <v>34.862385321101002</v>
      </c>
      <c r="J1079" s="14">
        <v>59.633027522935997</v>
      </c>
      <c r="K1079" s="32">
        <v>0</v>
      </c>
    </row>
    <row r="1080" spans="4:11" x14ac:dyDescent="0.2">
      <c r="D1080" s="104"/>
      <c r="E1080" s="5" t="s">
        <v>38</v>
      </c>
      <c r="F1080" s="6"/>
      <c r="G1080" s="7">
        <v>313</v>
      </c>
      <c r="H1080" s="37">
        <v>7.9872204472839998</v>
      </c>
      <c r="I1080" s="14">
        <v>37.699680511182002</v>
      </c>
      <c r="J1080" s="14">
        <v>53.354632587859001</v>
      </c>
      <c r="K1080" s="29">
        <v>0.95846645367399996</v>
      </c>
    </row>
    <row r="1081" spans="4:11" x14ac:dyDescent="0.2">
      <c r="D1081" s="104"/>
      <c r="E1081" s="5" t="s">
        <v>39</v>
      </c>
      <c r="F1081" s="6"/>
      <c r="G1081" s="7">
        <v>306</v>
      </c>
      <c r="H1081" s="37">
        <v>8.4967320261440005</v>
      </c>
      <c r="I1081" s="14">
        <v>39.869281045751997</v>
      </c>
      <c r="J1081" s="14">
        <v>51.307189542483997</v>
      </c>
      <c r="K1081" s="29">
        <v>0.32679738562100002</v>
      </c>
    </row>
    <row r="1082" spans="4:11" x14ac:dyDescent="0.2">
      <c r="D1082" s="104"/>
      <c r="E1082" s="5" t="s">
        <v>40</v>
      </c>
      <c r="F1082" s="6"/>
      <c r="G1082" s="7">
        <v>323</v>
      </c>
      <c r="H1082" s="37">
        <v>10.216718266254</v>
      </c>
      <c r="I1082" s="14">
        <v>40.557275541796002</v>
      </c>
      <c r="J1082" s="14">
        <v>49.226006191949999</v>
      </c>
      <c r="K1082" s="32">
        <v>0</v>
      </c>
    </row>
    <row r="1083" spans="4:11" x14ac:dyDescent="0.2">
      <c r="D1083" s="104"/>
      <c r="E1083" s="5" t="s">
        <v>41</v>
      </c>
      <c r="F1083" s="6"/>
      <c r="G1083" s="7">
        <v>260</v>
      </c>
      <c r="H1083" s="37">
        <v>7.6923076923079998</v>
      </c>
      <c r="I1083" s="14">
        <v>42.692307692307999</v>
      </c>
      <c r="J1083" s="14">
        <v>49.615384615384997</v>
      </c>
      <c r="K1083" s="32">
        <v>0</v>
      </c>
    </row>
    <row r="1084" spans="4:11" x14ac:dyDescent="0.2">
      <c r="D1084" s="104"/>
      <c r="E1084" s="5" t="s">
        <v>42</v>
      </c>
      <c r="F1084" s="6"/>
      <c r="G1084" s="7">
        <v>258</v>
      </c>
      <c r="H1084" s="37">
        <v>10.465116279069999</v>
      </c>
      <c r="I1084" s="14">
        <v>37.984496124030997</v>
      </c>
      <c r="J1084" s="14">
        <v>51.162790697673998</v>
      </c>
      <c r="K1084" s="29">
        <v>0.38759689922500001</v>
      </c>
    </row>
    <row r="1085" spans="4:11" x14ac:dyDescent="0.2">
      <c r="D1085" s="104"/>
      <c r="E1085" s="5" t="s">
        <v>43</v>
      </c>
      <c r="F1085" s="6"/>
      <c r="G1085" s="7">
        <v>258</v>
      </c>
      <c r="H1085" s="37">
        <v>11.240310077519</v>
      </c>
      <c r="I1085" s="14">
        <v>41.085271317828997</v>
      </c>
      <c r="J1085" s="14">
        <v>47.674418604651002</v>
      </c>
      <c r="K1085" s="32">
        <v>0</v>
      </c>
    </row>
    <row r="1086" spans="4:11" x14ac:dyDescent="0.2">
      <c r="D1086" s="104"/>
      <c r="E1086" s="5" t="s">
        <v>44</v>
      </c>
      <c r="F1086" s="6"/>
      <c r="G1086" s="7">
        <v>336</v>
      </c>
      <c r="H1086" s="37">
        <v>11.011904761905001</v>
      </c>
      <c r="I1086" s="14">
        <v>42.559523809524002</v>
      </c>
      <c r="J1086" s="14">
        <v>46.130952380952003</v>
      </c>
      <c r="K1086" s="29">
        <v>0.29761904761899999</v>
      </c>
    </row>
    <row r="1087" spans="4:11" x14ac:dyDescent="0.2">
      <c r="D1087" s="104"/>
      <c r="E1087" s="5" t="s">
        <v>45</v>
      </c>
      <c r="F1087" s="6"/>
      <c r="G1087" s="7">
        <v>259</v>
      </c>
      <c r="H1087" s="37">
        <v>10.810810810811001</v>
      </c>
      <c r="I1087" s="14">
        <v>41.698841698842003</v>
      </c>
      <c r="J1087" s="14">
        <v>45.173745173744997</v>
      </c>
      <c r="K1087" s="29">
        <v>2.3166023166019998</v>
      </c>
    </row>
    <row r="1088" spans="4:11" x14ac:dyDescent="0.2">
      <c r="D1088" s="104"/>
      <c r="E1088" s="5" t="s">
        <v>46</v>
      </c>
      <c r="F1088" s="6"/>
      <c r="G1088" s="7">
        <v>171</v>
      </c>
      <c r="H1088" s="37">
        <v>7.6023391812870003</v>
      </c>
      <c r="I1088" s="14">
        <v>47.368421052632002</v>
      </c>
      <c r="J1088" s="14">
        <v>42.690058479531999</v>
      </c>
      <c r="K1088" s="29">
        <v>2.3391812865500001</v>
      </c>
    </row>
    <row r="1089" spans="4:11" x14ac:dyDescent="0.2">
      <c r="D1089" s="104"/>
      <c r="E1089" s="5" t="s">
        <v>47</v>
      </c>
      <c r="F1089" s="6"/>
      <c r="G1089" s="7">
        <v>158</v>
      </c>
      <c r="H1089" s="37">
        <v>4.4303797468350004</v>
      </c>
      <c r="I1089" s="14">
        <v>41.772151898734002</v>
      </c>
      <c r="J1089" s="14">
        <v>52.531645569619997</v>
      </c>
      <c r="K1089" s="29">
        <v>1.2658227848100001</v>
      </c>
    </row>
    <row r="1090" spans="4:11" x14ac:dyDescent="0.2">
      <c r="D1090" s="104"/>
      <c r="E1090" s="5" t="s">
        <v>48</v>
      </c>
      <c r="F1090" s="6"/>
      <c r="G1090" s="7">
        <v>62</v>
      </c>
      <c r="H1090" s="37">
        <v>1.6129032258060001</v>
      </c>
      <c r="I1090" s="14">
        <v>27.419354838709999</v>
      </c>
      <c r="J1090" s="14">
        <v>69.354838709676997</v>
      </c>
      <c r="K1090" s="29">
        <v>1.6129032258060001</v>
      </c>
    </row>
    <row r="1091" spans="4:11" x14ac:dyDescent="0.2">
      <c r="D1091" s="104"/>
      <c r="E1091" s="5" t="s">
        <v>49</v>
      </c>
      <c r="F1091" s="6"/>
      <c r="G1091" s="7">
        <v>13</v>
      </c>
      <c r="H1091" s="60">
        <v>0</v>
      </c>
      <c r="I1091" s="14">
        <v>7.6923076923079998</v>
      </c>
      <c r="J1091" s="14">
        <v>92.307692307691994</v>
      </c>
      <c r="K1091" s="32">
        <v>0</v>
      </c>
    </row>
    <row r="1092" spans="4:11" x14ac:dyDescent="0.2">
      <c r="D1092" s="103" t="s">
        <v>50</v>
      </c>
      <c r="E1092" s="24" t="s">
        <v>35</v>
      </c>
      <c r="F1092" s="22"/>
      <c r="G1092" s="23">
        <v>174</v>
      </c>
      <c r="H1092" s="81">
        <v>0</v>
      </c>
      <c r="I1092" s="19">
        <v>14.942528735631999</v>
      </c>
      <c r="J1092" s="19">
        <v>85.057471264368004</v>
      </c>
      <c r="K1092" s="62">
        <v>0</v>
      </c>
    </row>
    <row r="1093" spans="4:11" x14ac:dyDescent="0.2">
      <c r="D1093" s="104"/>
      <c r="E1093" s="5" t="s">
        <v>36</v>
      </c>
      <c r="F1093" s="6"/>
      <c r="G1093" s="7">
        <v>233</v>
      </c>
      <c r="H1093" s="37">
        <v>1.287553648069</v>
      </c>
      <c r="I1093" s="14">
        <v>21.888412017166999</v>
      </c>
      <c r="J1093" s="14">
        <v>75.965665236052004</v>
      </c>
      <c r="K1093" s="29">
        <v>0.85836909871199996</v>
      </c>
    </row>
    <row r="1094" spans="4:11" x14ac:dyDescent="0.2">
      <c r="D1094" s="104"/>
      <c r="E1094" s="5" t="s">
        <v>37</v>
      </c>
      <c r="F1094" s="6"/>
      <c r="G1094" s="7">
        <v>199</v>
      </c>
      <c r="H1094" s="37">
        <v>2.0100502512560001</v>
      </c>
      <c r="I1094" s="14">
        <v>21.105527638190999</v>
      </c>
      <c r="J1094" s="14">
        <v>76.381909547738999</v>
      </c>
      <c r="K1094" s="29">
        <v>0.50251256281400003</v>
      </c>
    </row>
    <row r="1095" spans="4:11" x14ac:dyDescent="0.2">
      <c r="D1095" s="104"/>
      <c r="E1095" s="5" t="s">
        <v>38</v>
      </c>
      <c r="F1095" s="6"/>
      <c r="G1095" s="7">
        <v>319</v>
      </c>
      <c r="H1095" s="37">
        <v>2.8213166144200001</v>
      </c>
      <c r="I1095" s="14">
        <v>25.078369905955999</v>
      </c>
      <c r="J1095" s="14">
        <v>71.786833855799003</v>
      </c>
      <c r="K1095" s="29">
        <v>0.31347962382400002</v>
      </c>
    </row>
    <row r="1096" spans="4:11" x14ac:dyDescent="0.2">
      <c r="D1096" s="104"/>
      <c r="E1096" s="5" t="s">
        <v>39</v>
      </c>
      <c r="F1096" s="6"/>
      <c r="G1096" s="7">
        <v>269</v>
      </c>
      <c r="H1096" s="37">
        <v>3.7174721189589999</v>
      </c>
      <c r="I1096" s="14">
        <v>32.713754646840002</v>
      </c>
      <c r="J1096" s="14">
        <v>63.197026022305003</v>
      </c>
      <c r="K1096" s="29">
        <v>0.37174721189600002</v>
      </c>
    </row>
    <row r="1097" spans="4:11" x14ac:dyDescent="0.2">
      <c r="D1097" s="104"/>
      <c r="E1097" s="5" t="s">
        <v>40</v>
      </c>
      <c r="F1097" s="6"/>
      <c r="G1097" s="7">
        <v>348</v>
      </c>
      <c r="H1097" s="37">
        <v>1.4367816091950001</v>
      </c>
      <c r="I1097" s="14">
        <v>38.793103448276</v>
      </c>
      <c r="J1097" s="14">
        <v>59.482758620689999</v>
      </c>
      <c r="K1097" s="29">
        <v>0.28735632183900001</v>
      </c>
    </row>
    <row r="1098" spans="4:11" x14ac:dyDescent="0.2">
      <c r="D1098" s="104"/>
      <c r="E1098" s="5" t="s">
        <v>41</v>
      </c>
      <c r="F1098" s="6"/>
      <c r="G1098" s="7">
        <v>282</v>
      </c>
      <c r="H1098" s="37">
        <v>4.6099290780139999</v>
      </c>
      <c r="I1098" s="14">
        <v>29.432624113475001</v>
      </c>
      <c r="J1098" s="14">
        <v>65.248226950355004</v>
      </c>
      <c r="K1098" s="29">
        <v>0.70921985815599997</v>
      </c>
    </row>
    <row r="1099" spans="4:11" x14ac:dyDescent="0.2">
      <c r="D1099" s="104"/>
      <c r="E1099" s="5" t="s">
        <v>42</v>
      </c>
      <c r="F1099" s="6"/>
      <c r="G1099" s="7">
        <v>242</v>
      </c>
      <c r="H1099" s="37">
        <v>2.0661157024789998</v>
      </c>
      <c r="I1099" s="14">
        <v>36.363636363635997</v>
      </c>
      <c r="J1099" s="14">
        <v>60.330578512396997</v>
      </c>
      <c r="K1099" s="29">
        <v>1.239669421488</v>
      </c>
    </row>
    <row r="1100" spans="4:11" x14ac:dyDescent="0.2">
      <c r="D1100" s="104"/>
      <c r="E1100" s="5" t="s">
        <v>43</v>
      </c>
      <c r="F1100" s="6"/>
      <c r="G1100" s="7">
        <v>263</v>
      </c>
      <c r="H1100" s="37">
        <v>2.6615969581750001</v>
      </c>
      <c r="I1100" s="14">
        <v>33.079847908745002</v>
      </c>
      <c r="J1100" s="14">
        <v>64.258555133079994</v>
      </c>
      <c r="K1100" s="32">
        <v>0</v>
      </c>
    </row>
    <row r="1101" spans="4:11" x14ac:dyDescent="0.2">
      <c r="D1101" s="104"/>
      <c r="E1101" s="5" t="s">
        <v>44</v>
      </c>
      <c r="F1101" s="6"/>
      <c r="G1101" s="7">
        <v>364</v>
      </c>
      <c r="H1101" s="37">
        <v>3.5714285714290002</v>
      </c>
      <c r="I1101" s="14">
        <v>26.923076923077002</v>
      </c>
      <c r="J1101" s="14">
        <v>68.406593406593004</v>
      </c>
      <c r="K1101" s="29">
        <v>1.098901098901</v>
      </c>
    </row>
    <row r="1102" spans="4:11" x14ac:dyDescent="0.2">
      <c r="D1102" s="104"/>
      <c r="E1102" s="5" t="s">
        <v>45</v>
      </c>
      <c r="F1102" s="6"/>
      <c r="G1102" s="7">
        <v>324</v>
      </c>
      <c r="H1102" s="37">
        <v>2.1604938271599998</v>
      </c>
      <c r="I1102" s="14">
        <v>32.716049382716001</v>
      </c>
      <c r="J1102" s="14">
        <v>62.962962962962997</v>
      </c>
      <c r="K1102" s="29">
        <v>2.1604938271599998</v>
      </c>
    </row>
    <row r="1103" spans="4:11" x14ac:dyDescent="0.2">
      <c r="D1103" s="104"/>
      <c r="E1103" s="5" t="s">
        <v>46</v>
      </c>
      <c r="F1103" s="6"/>
      <c r="G1103" s="7">
        <v>192</v>
      </c>
      <c r="H1103" s="37">
        <v>1.041666666667</v>
      </c>
      <c r="I1103" s="14">
        <v>21.354166666666998</v>
      </c>
      <c r="J1103" s="14">
        <v>74.479166666666998</v>
      </c>
      <c r="K1103" s="29">
        <v>3.125</v>
      </c>
    </row>
    <row r="1104" spans="4:11" x14ac:dyDescent="0.2">
      <c r="D1104" s="104"/>
      <c r="E1104" s="5" t="s">
        <v>47</v>
      </c>
      <c r="F1104" s="6"/>
      <c r="G1104" s="7">
        <v>288</v>
      </c>
      <c r="H1104" s="37">
        <v>2.4305555555559999</v>
      </c>
      <c r="I1104" s="14">
        <v>17.013888888888999</v>
      </c>
      <c r="J1104" s="14">
        <v>79.166666666666998</v>
      </c>
      <c r="K1104" s="29">
        <v>1.3888888888890001</v>
      </c>
    </row>
    <row r="1105" spans="2:11" x14ac:dyDescent="0.2">
      <c r="D1105" s="104"/>
      <c r="E1105" s="5" t="s">
        <v>48</v>
      </c>
      <c r="F1105" s="6"/>
      <c r="G1105" s="7">
        <v>114</v>
      </c>
      <c r="H1105" s="37">
        <v>0.87719298245599997</v>
      </c>
      <c r="I1105" s="14">
        <v>13.157894736842</v>
      </c>
      <c r="J1105" s="14">
        <v>83.333333333333002</v>
      </c>
      <c r="K1105" s="29">
        <v>2.6315789473679998</v>
      </c>
    </row>
    <row r="1106" spans="2:11" x14ac:dyDescent="0.2">
      <c r="D1106" s="105"/>
      <c r="E1106" s="55" t="s">
        <v>49</v>
      </c>
      <c r="F1106" s="58"/>
      <c r="G1106" s="53">
        <v>30</v>
      </c>
      <c r="H1106" s="78">
        <v>0</v>
      </c>
      <c r="I1106" s="38">
        <v>3.333333333333</v>
      </c>
      <c r="J1106" s="38">
        <v>93.333333333333002</v>
      </c>
      <c r="K1106" s="80">
        <v>3.333333333333</v>
      </c>
    </row>
    <row r="1108" spans="2:11" x14ac:dyDescent="0.2">
      <c r="B1108" s="47" t="str">
        <f xml:space="preserve"> HYPERLINK("#'目次'!B31", "[25]")</f>
        <v>[25]</v>
      </c>
      <c r="C1108" s="31" t="s">
        <v>260</v>
      </c>
    </row>
    <row r="1111" spans="2:11" x14ac:dyDescent="0.2">
      <c r="C1111" s="31" t="s">
        <v>13</v>
      </c>
    </row>
    <row r="1112" spans="2:11" ht="36" x14ac:dyDescent="0.2">
      <c r="D1112" s="99"/>
      <c r="E1112" s="100"/>
      <c r="F1112" s="100"/>
      <c r="G1112" s="41" t="s">
        <v>14</v>
      </c>
      <c r="H1112" s="42" t="s">
        <v>255</v>
      </c>
      <c r="I1112" s="16" t="s">
        <v>256</v>
      </c>
      <c r="J1112" s="16" t="s">
        <v>257</v>
      </c>
      <c r="K1112" s="46" t="s">
        <v>24</v>
      </c>
    </row>
    <row r="1113" spans="2:11" x14ac:dyDescent="0.2">
      <c r="D1113" s="101"/>
      <c r="E1113" s="102"/>
      <c r="F1113" s="102"/>
      <c r="G1113" s="44"/>
      <c r="H1113" s="48"/>
      <c r="I1113" s="17"/>
      <c r="J1113" s="17"/>
      <c r="K1113" s="43"/>
    </row>
    <row r="1114" spans="2:11" x14ac:dyDescent="0.2">
      <c r="D1114" s="52"/>
      <c r="E1114" s="59" t="s">
        <v>14</v>
      </c>
      <c r="F1114" s="54"/>
      <c r="G1114" s="45">
        <v>7000</v>
      </c>
      <c r="H1114" s="25">
        <v>1.4428571428570001</v>
      </c>
      <c r="I1114" s="25">
        <v>11.342857142857</v>
      </c>
      <c r="J1114" s="25">
        <v>86.028571428570999</v>
      </c>
      <c r="K1114" s="63">
        <v>1.1857142857139999</v>
      </c>
    </row>
    <row r="1115" spans="2:11" x14ac:dyDescent="0.2">
      <c r="D1115" s="103" t="s">
        <v>25</v>
      </c>
      <c r="E1115" s="24" t="s">
        <v>26</v>
      </c>
      <c r="F1115" s="22"/>
      <c r="G1115" s="23">
        <v>1780</v>
      </c>
      <c r="H1115" s="49">
        <v>0.73033707865200004</v>
      </c>
      <c r="I1115" s="19">
        <v>6.5168539325839996</v>
      </c>
      <c r="J1115" s="19">
        <v>91.179775280898994</v>
      </c>
      <c r="K1115" s="51">
        <v>1.5730337078650001</v>
      </c>
    </row>
    <row r="1116" spans="2:11" x14ac:dyDescent="0.2">
      <c r="D1116" s="104"/>
      <c r="E1116" s="5" t="s">
        <v>27</v>
      </c>
      <c r="F1116" s="6"/>
      <c r="G1116" s="7">
        <v>1328</v>
      </c>
      <c r="H1116" s="37">
        <v>0.52710843373500005</v>
      </c>
      <c r="I1116" s="14">
        <v>9.4879518072290008</v>
      </c>
      <c r="J1116" s="14">
        <v>89.006024096386</v>
      </c>
      <c r="K1116" s="29">
        <v>0.97891566265100005</v>
      </c>
    </row>
    <row r="1117" spans="2:11" x14ac:dyDescent="0.2">
      <c r="D1117" s="104"/>
      <c r="E1117" s="5" t="s">
        <v>28</v>
      </c>
      <c r="F1117" s="6"/>
      <c r="G1117" s="7">
        <v>1075</v>
      </c>
      <c r="H1117" s="37">
        <v>1.209302325581</v>
      </c>
      <c r="I1117" s="14">
        <v>13.209302325581</v>
      </c>
      <c r="J1117" s="14">
        <v>83.906976744185997</v>
      </c>
      <c r="K1117" s="29">
        <v>1.6744186046509999</v>
      </c>
    </row>
    <row r="1118" spans="2:11" x14ac:dyDescent="0.2">
      <c r="D1118" s="104"/>
      <c r="E1118" s="5" t="s">
        <v>29</v>
      </c>
      <c r="F1118" s="6"/>
      <c r="G1118" s="7">
        <v>733</v>
      </c>
      <c r="H1118" s="37">
        <v>1.6371077762620001</v>
      </c>
      <c r="I1118" s="14">
        <v>14.051841746248</v>
      </c>
      <c r="J1118" s="14">
        <v>83.628922237381005</v>
      </c>
      <c r="K1118" s="29">
        <v>0.68212824010899997</v>
      </c>
    </row>
    <row r="1119" spans="2:11" x14ac:dyDescent="0.2">
      <c r="D1119" s="104"/>
      <c r="E1119" s="5" t="s">
        <v>30</v>
      </c>
      <c r="F1119" s="6"/>
      <c r="G1119" s="7">
        <v>619</v>
      </c>
      <c r="H1119" s="37">
        <v>2.2617124394179999</v>
      </c>
      <c r="I1119" s="14">
        <v>15.347334410339</v>
      </c>
      <c r="J1119" s="14">
        <v>81.583198707592999</v>
      </c>
      <c r="K1119" s="29">
        <v>0.80775444264899998</v>
      </c>
    </row>
    <row r="1120" spans="2:11" x14ac:dyDescent="0.2">
      <c r="D1120" s="104"/>
      <c r="E1120" s="5" t="s">
        <v>31</v>
      </c>
      <c r="F1120" s="6"/>
      <c r="G1120" s="7">
        <v>559</v>
      </c>
      <c r="H1120" s="37">
        <v>3.5778175313060001</v>
      </c>
      <c r="I1120" s="14">
        <v>16.100178890877</v>
      </c>
      <c r="J1120" s="14">
        <v>79.785330948121995</v>
      </c>
      <c r="K1120" s="29">
        <v>0.53667262969600005</v>
      </c>
    </row>
    <row r="1121" spans="4:11" x14ac:dyDescent="0.2">
      <c r="D1121" s="104"/>
      <c r="E1121" s="5" t="s">
        <v>32</v>
      </c>
      <c r="F1121" s="6"/>
      <c r="G1121" s="7">
        <v>284</v>
      </c>
      <c r="H1121" s="37">
        <v>3.1690140845069998</v>
      </c>
      <c r="I1121" s="14">
        <v>17.957746478872998</v>
      </c>
      <c r="J1121" s="14">
        <v>78.169014084506998</v>
      </c>
      <c r="K1121" s="29">
        <v>0.70422535211299997</v>
      </c>
    </row>
    <row r="1122" spans="4:11" x14ac:dyDescent="0.2">
      <c r="D1122" s="104"/>
      <c r="E1122" s="5" t="s">
        <v>33</v>
      </c>
      <c r="F1122" s="6"/>
      <c r="G1122" s="7">
        <v>104</v>
      </c>
      <c r="H1122" s="37">
        <v>9.6153846153850004</v>
      </c>
      <c r="I1122" s="14">
        <v>20.192307692307999</v>
      </c>
      <c r="J1122" s="14">
        <v>67.307692307691994</v>
      </c>
      <c r="K1122" s="29">
        <v>2.884615384615</v>
      </c>
    </row>
    <row r="1123" spans="4:11" x14ac:dyDescent="0.2">
      <c r="D1123" s="103" t="s">
        <v>34</v>
      </c>
      <c r="E1123" s="24" t="s">
        <v>35</v>
      </c>
      <c r="F1123" s="22"/>
      <c r="G1123" s="23">
        <v>206</v>
      </c>
      <c r="H1123" s="49">
        <v>1.9417475728160001</v>
      </c>
      <c r="I1123" s="19">
        <v>8.7378640776700003</v>
      </c>
      <c r="J1123" s="19">
        <v>89.320388349515</v>
      </c>
      <c r="K1123" s="62">
        <v>0</v>
      </c>
    </row>
    <row r="1124" spans="4:11" x14ac:dyDescent="0.2">
      <c r="D1124" s="104"/>
      <c r="E1124" s="5" t="s">
        <v>36</v>
      </c>
      <c r="F1124" s="6"/>
      <c r="G1124" s="7">
        <v>218</v>
      </c>
      <c r="H1124" s="37">
        <v>1.376146788991</v>
      </c>
      <c r="I1124" s="14">
        <v>14.220183486239</v>
      </c>
      <c r="J1124" s="14">
        <v>83.944954128440003</v>
      </c>
      <c r="K1124" s="29">
        <v>0.45871559632999998</v>
      </c>
    </row>
    <row r="1125" spans="4:11" x14ac:dyDescent="0.2">
      <c r="D1125" s="104"/>
      <c r="E1125" s="5" t="s">
        <v>37</v>
      </c>
      <c r="F1125" s="6"/>
      <c r="G1125" s="7">
        <v>218</v>
      </c>
      <c r="H1125" s="37">
        <v>2.293577981651</v>
      </c>
      <c r="I1125" s="14">
        <v>12.844036697248001</v>
      </c>
      <c r="J1125" s="14">
        <v>84.862385321101002</v>
      </c>
      <c r="K1125" s="32">
        <v>0</v>
      </c>
    </row>
    <row r="1126" spans="4:11" x14ac:dyDescent="0.2">
      <c r="D1126" s="104"/>
      <c r="E1126" s="5" t="s">
        <v>38</v>
      </c>
      <c r="F1126" s="6"/>
      <c r="G1126" s="7">
        <v>313</v>
      </c>
      <c r="H1126" s="37">
        <v>2.5559105431310001</v>
      </c>
      <c r="I1126" s="14">
        <v>15.015974440895</v>
      </c>
      <c r="J1126" s="14">
        <v>81.469648562299994</v>
      </c>
      <c r="K1126" s="29">
        <v>0.95846645367399996</v>
      </c>
    </row>
    <row r="1127" spans="4:11" x14ac:dyDescent="0.2">
      <c r="D1127" s="104"/>
      <c r="E1127" s="5" t="s">
        <v>39</v>
      </c>
      <c r="F1127" s="6"/>
      <c r="G1127" s="7">
        <v>306</v>
      </c>
      <c r="H1127" s="37">
        <v>2.2875816993460001</v>
      </c>
      <c r="I1127" s="14">
        <v>13.398692810458</v>
      </c>
      <c r="J1127" s="14">
        <v>83.660130718953994</v>
      </c>
      <c r="K1127" s="29">
        <v>0.65359477124200005</v>
      </c>
    </row>
    <row r="1128" spans="4:11" x14ac:dyDescent="0.2">
      <c r="D1128" s="104"/>
      <c r="E1128" s="5" t="s">
        <v>40</v>
      </c>
      <c r="F1128" s="6"/>
      <c r="G1128" s="7">
        <v>323</v>
      </c>
      <c r="H1128" s="37">
        <v>2.167182662539</v>
      </c>
      <c r="I1128" s="14">
        <v>16.099071207430001</v>
      </c>
      <c r="J1128" s="14">
        <v>81.733746130030994</v>
      </c>
      <c r="K1128" s="32">
        <v>0</v>
      </c>
    </row>
    <row r="1129" spans="4:11" x14ac:dyDescent="0.2">
      <c r="D1129" s="104"/>
      <c r="E1129" s="5" t="s">
        <v>41</v>
      </c>
      <c r="F1129" s="6"/>
      <c r="G1129" s="7">
        <v>260</v>
      </c>
      <c r="H1129" s="37">
        <v>1.538461538462</v>
      </c>
      <c r="I1129" s="14">
        <v>13.076923076923</v>
      </c>
      <c r="J1129" s="14">
        <v>84.615384615384997</v>
      </c>
      <c r="K1129" s="29">
        <v>0.76923076923099998</v>
      </c>
    </row>
    <row r="1130" spans="4:11" x14ac:dyDescent="0.2">
      <c r="D1130" s="104"/>
      <c r="E1130" s="5" t="s">
        <v>42</v>
      </c>
      <c r="F1130" s="6"/>
      <c r="G1130" s="7">
        <v>258</v>
      </c>
      <c r="H1130" s="37">
        <v>3.1007751937979999</v>
      </c>
      <c r="I1130" s="14">
        <v>15.116279069767</v>
      </c>
      <c r="J1130" s="14">
        <v>81.007751937983997</v>
      </c>
      <c r="K1130" s="29">
        <v>0.77519379845000003</v>
      </c>
    </row>
    <row r="1131" spans="4:11" x14ac:dyDescent="0.2">
      <c r="D1131" s="104"/>
      <c r="E1131" s="5" t="s">
        <v>43</v>
      </c>
      <c r="F1131" s="6"/>
      <c r="G1131" s="7">
        <v>258</v>
      </c>
      <c r="H1131" s="37">
        <v>2.3255813953489999</v>
      </c>
      <c r="I1131" s="14">
        <v>18.604651162791001</v>
      </c>
      <c r="J1131" s="14">
        <v>78.682170542636001</v>
      </c>
      <c r="K1131" s="29">
        <v>0.38759689922500001</v>
      </c>
    </row>
    <row r="1132" spans="4:11" x14ac:dyDescent="0.2">
      <c r="D1132" s="104"/>
      <c r="E1132" s="5" t="s">
        <v>44</v>
      </c>
      <c r="F1132" s="6"/>
      <c r="G1132" s="7">
        <v>336</v>
      </c>
      <c r="H1132" s="37">
        <v>2.3809523809519999</v>
      </c>
      <c r="I1132" s="14">
        <v>11.904761904761999</v>
      </c>
      <c r="J1132" s="14">
        <v>84.226190476189998</v>
      </c>
      <c r="K1132" s="29">
        <v>1.4880952380950001</v>
      </c>
    </row>
    <row r="1133" spans="4:11" x14ac:dyDescent="0.2">
      <c r="D1133" s="104"/>
      <c r="E1133" s="5" t="s">
        <v>45</v>
      </c>
      <c r="F1133" s="6"/>
      <c r="G1133" s="7">
        <v>259</v>
      </c>
      <c r="H1133" s="37">
        <v>1.5444015444020001</v>
      </c>
      <c r="I1133" s="14">
        <v>15.830115830116</v>
      </c>
      <c r="J1133" s="14">
        <v>78.764478764478994</v>
      </c>
      <c r="K1133" s="29">
        <v>3.8610038610039998</v>
      </c>
    </row>
    <row r="1134" spans="4:11" x14ac:dyDescent="0.2">
      <c r="D1134" s="104"/>
      <c r="E1134" s="5" t="s">
        <v>46</v>
      </c>
      <c r="F1134" s="6"/>
      <c r="G1134" s="7">
        <v>171</v>
      </c>
      <c r="H1134" s="37">
        <v>2.3391812865500001</v>
      </c>
      <c r="I1134" s="14">
        <v>19.298245614035</v>
      </c>
      <c r="J1134" s="14">
        <v>74.269005847952997</v>
      </c>
      <c r="K1134" s="29">
        <v>4.0935672514619998</v>
      </c>
    </row>
    <row r="1135" spans="4:11" x14ac:dyDescent="0.2">
      <c r="D1135" s="104"/>
      <c r="E1135" s="5" t="s">
        <v>47</v>
      </c>
      <c r="F1135" s="6"/>
      <c r="G1135" s="7">
        <v>158</v>
      </c>
      <c r="H1135" s="37">
        <v>1.8987341772149999</v>
      </c>
      <c r="I1135" s="14">
        <v>15.822784810127001</v>
      </c>
      <c r="J1135" s="14">
        <v>81.645569620252999</v>
      </c>
      <c r="K1135" s="29">
        <v>0.63291139240500005</v>
      </c>
    </row>
    <row r="1136" spans="4:11" x14ac:dyDescent="0.2">
      <c r="D1136" s="104"/>
      <c r="E1136" s="5" t="s">
        <v>48</v>
      </c>
      <c r="F1136" s="6"/>
      <c r="G1136" s="7">
        <v>62</v>
      </c>
      <c r="H1136" s="60">
        <v>0</v>
      </c>
      <c r="I1136" s="14">
        <v>11.290322580645</v>
      </c>
      <c r="J1136" s="14">
        <v>85.483870967742007</v>
      </c>
      <c r="K1136" s="29">
        <v>3.2258064516129998</v>
      </c>
    </row>
    <row r="1137" spans="4:11" x14ac:dyDescent="0.2">
      <c r="D1137" s="104"/>
      <c r="E1137" s="5" t="s">
        <v>49</v>
      </c>
      <c r="F1137" s="6"/>
      <c r="G1137" s="7">
        <v>13</v>
      </c>
      <c r="H1137" s="60">
        <v>0</v>
      </c>
      <c r="I1137" s="18">
        <v>0</v>
      </c>
      <c r="J1137" s="14">
        <v>100</v>
      </c>
      <c r="K1137" s="32">
        <v>0</v>
      </c>
    </row>
    <row r="1138" spans="4:11" x14ac:dyDescent="0.2">
      <c r="D1138" s="103" t="s">
        <v>50</v>
      </c>
      <c r="E1138" s="24" t="s">
        <v>35</v>
      </c>
      <c r="F1138" s="22"/>
      <c r="G1138" s="23">
        <v>174</v>
      </c>
      <c r="H1138" s="81">
        <v>0</v>
      </c>
      <c r="I1138" s="19">
        <v>7.4712643678159996</v>
      </c>
      <c r="J1138" s="19">
        <v>91.954022988505997</v>
      </c>
      <c r="K1138" s="51">
        <v>0.57471264367800001</v>
      </c>
    </row>
    <row r="1139" spans="4:11" x14ac:dyDescent="0.2">
      <c r="D1139" s="104"/>
      <c r="E1139" s="5" t="s">
        <v>36</v>
      </c>
      <c r="F1139" s="6"/>
      <c r="G1139" s="7">
        <v>233</v>
      </c>
      <c r="H1139" s="37">
        <v>1.716738197425</v>
      </c>
      <c r="I1139" s="14">
        <v>6.4377682403429999</v>
      </c>
      <c r="J1139" s="14">
        <v>90.987124463518995</v>
      </c>
      <c r="K1139" s="29">
        <v>0.85836909871199996</v>
      </c>
    </row>
    <row r="1140" spans="4:11" x14ac:dyDescent="0.2">
      <c r="D1140" s="104"/>
      <c r="E1140" s="5" t="s">
        <v>37</v>
      </c>
      <c r="F1140" s="6"/>
      <c r="G1140" s="7">
        <v>199</v>
      </c>
      <c r="H1140" s="37">
        <v>1.507537688442</v>
      </c>
      <c r="I1140" s="14">
        <v>9.0452261306530009</v>
      </c>
      <c r="J1140" s="14">
        <v>88.944723618089995</v>
      </c>
      <c r="K1140" s="29">
        <v>0.50251256281400003</v>
      </c>
    </row>
    <row r="1141" spans="4:11" x14ac:dyDescent="0.2">
      <c r="D1141" s="104"/>
      <c r="E1141" s="5" t="s">
        <v>38</v>
      </c>
      <c r="F1141" s="6"/>
      <c r="G1141" s="7">
        <v>319</v>
      </c>
      <c r="H1141" s="37">
        <v>0.62695924764900002</v>
      </c>
      <c r="I1141" s="14">
        <v>6.8965517241379999</v>
      </c>
      <c r="J1141" s="14">
        <v>92.163009404389001</v>
      </c>
      <c r="K1141" s="29">
        <v>0.31347962382400002</v>
      </c>
    </row>
    <row r="1142" spans="4:11" x14ac:dyDescent="0.2">
      <c r="D1142" s="104"/>
      <c r="E1142" s="5" t="s">
        <v>39</v>
      </c>
      <c r="F1142" s="6"/>
      <c r="G1142" s="7">
        <v>269</v>
      </c>
      <c r="H1142" s="37">
        <v>1.4869888475840001</v>
      </c>
      <c r="I1142" s="14">
        <v>10.03717472119</v>
      </c>
      <c r="J1142" s="14">
        <v>87.360594795539001</v>
      </c>
      <c r="K1142" s="29">
        <v>1.1152416356879999</v>
      </c>
    </row>
    <row r="1143" spans="4:11" x14ac:dyDescent="0.2">
      <c r="D1143" s="104"/>
      <c r="E1143" s="5" t="s">
        <v>40</v>
      </c>
      <c r="F1143" s="6"/>
      <c r="G1143" s="7">
        <v>348</v>
      </c>
      <c r="H1143" s="37">
        <v>0.57471264367800001</v>
      </c>
      <c r="I1143" s="14">
        <v>9.7701149425290001</v>
      </c>
      <c r="J1143" s="14">
        <v>89.367816091953998</v>
      </c>
      <c r="K1143" s="29">
        <v>0.28735632183900001</v>
      </c>
    </row>
    <row r="1144" spans="4:11" x14ac:dyDescent="0.2">
      <c r="D1144" s="104"/>
      <c r="E1144" s="5" t="s">
        <v>41</v>
      </c>
      <c r="F1144" s="6"/>
      <c r="G1144" s="7">
        <v>282</v>
      </c>
      <c r="H1144" s="37">
        <v>1.4184397163119999</v>
      </c>
      <c r="I1144" s="14">
        <v>8.1560283687940007</v>
      </c>
      <c r="J1144" s="14">
        <v>89.361702127659996</v>
      </c>
      <c r="K1144" s="29">
        <v>1.0638297872339999</v>
      </c>
    </row>
    <row r="1145" spans="4:11" x14ac:dyDescent="0.2">
      <c r="D1145" s="104"/>
      <c r="E1145" s="5" t="s">
        <v>42</v>
      </c>
      <c r="F1145" s="6"/>
      <c r="G1145" s="7">
        <v>242</v>
      </c>
      <c r="H1145" s="37">
        <v>0.41322314049600001</v>
      </c>
      <c r="I1145" s="14">
        <v>10.330578512397</v>
      </c>
      <c r="J1145" s="14">
        <v>87.603305785123993</v>
      </c>
      <c r="K1145" s="29">
        <v>1.6528925619829999</v>
      </c>
    </row>
    <row r="1146" spans="4:11" x14ac:dyDescent="0.2">
      <c r="D1146" s="104"/>
      <c r="E1146" s="5" t="s">
        <v>43</v>
      </c>
      <c r="F1146" s="6"/>
      <c r="G1146" s="7">
        <v>263</v>
      </c>
      <c r="H1146" s="37">
        <v>0.76045627376400005</v>
      </c>
      <c r="I1146" s="14">
        <v>10.6463878327</v>
      </c>
      <c r="J1146" s="14">
        <v>88.212927756653997</v>
      </c>
      <c r="K1146" s="29">
        <v>0.38022813688200002</v>
      </c>
    </row>
    <row r="1147" spans="4:11" x14ac:dyDescent="0.2">
      <c r="D1147" s="104"/>
      <c r="E1147" s="5" t="s">
        <v>44</v>
      </c>
      <c r="F1147" s="6"/>
      <c r="G1147" s="7">
        <v>364</v>
      </c>
      <c r="H1147" s="37">
        <v>0.54945054945100003</v>
      </c>
      <c r="I1147" s="14">
        <v>6.3186813186809996</v>
      </c>
      <c r="J1147" s="14">
        <v>92.032967032966994</v>
      </c>
      <c r="K1147" s="29">
        <v>1.098901098901</v>
      </c>
    </row>
    <row r="1148" spans="4:11" x14ac:dyDescent="0.2">
      <c r="D1148" s="104"/>
      <c r="E1148" s="5" t="s">
        <v>45</v>
      </c>
      <c r="F1148" s="6"/>
      <c r="G1148" s="7">
        <v>324</v>
      </c>
      <c r="H1148" s="37">
        <v>1.2345679012349999</v>
      </c>
      <c r="I1148" s="14">
        <v>10.493827160494</v>
      </c>
      <c r="J1148" s="14">
        <v>85.493827160494007</v>
      </c>
      <c r="K1148" s="29">
        <v>2.7777777777780002</v>
      </c>
    </row>
    <row r="1149" spans="4:11" x14ac:dyDescent="0.2">
      <c r="D1149" s="104"/>
      <c r="E1149" s="5" t="s">
        <v>46</v>
      </c>
      <c r="F1149" s="6"/>
      <c r="G1149" s="7">
        <v>192</v>
      </c>
      <c r="H1149" s="60">
        <v>0</v>
      </c>
      <c r="I1149" s="14">
        <v>9.895833333333</v>
      </c>
      <c r="J1149" s="14">
        <v>86.458333333333002</v>
      </c>
      <c r="K1149" s="29">
        <v>3.645833333333</v>
      </c>
    </row>
    <row r="1150" spans="4:11" x14ac:dyDescent="0.2">
      <c r="D1150" s="104"/>
      <c r="E1150" s="5" t="s">
        <v>47</v>
      </c>
      <c r="F1150" s="6"/>
      <c r="G1150" s="7">
        <v>288</v>
      </c>
      <c r="H1150" s="37">
        <v>0.694444444444</v>
      </c>
      <c r="I1150" s="14">
        <v>7.6388888888890003</v>
      </c>
      <c r="J1150" s="14">
        <v>89.583333333333002</v>
      </c>
      <c r="K1150" s="29">
        <v>2.083333333333</v>
      </c>
    </row>
    <row r="1151" spans="4:11" x14ac:dyDescent="0.2">
      <c r="D1151" s="104"/>
      <c r="E1151" s="5" t="s">
        <v>48</v>
      </c>
      <c r="F1151" s="6"/>
      <c r="G1151" s="7">
        <v>114</v>
      </c>
      <c r="H1151" s="60">
        <v>0</v>
      </c>
      <c r="I1151" s="14">
        <v>6.1403508771929998</v>
      </c>
      <c r="J1151" s="14">
        <v>91.228070175439001</v>
      </c>
      <c r="K1151" s="29">
        <v>2.6315789473679998</v>
      </c>
    </row>
    <row r="1152" spans="4:11" x14ac:dyDescent="0.2">
      <c r="D1152" s="105"/>
      <c r="E1152" s="55" t="s">
        <v>49</v>
      </c>
      <c r="F1152" s="58"/>
      <c r="G1152" s="53">
        <v>30</v>
      </c>
      <c r="H1152" s="78">
        <v>0</v>
      </c>
      <c r="I1152" s="35">
        <v>0</v>
      </c>
      <c r="J1152" s="38">
        <v>96.666666666666998</v>
      </c>
      <c r="K1152" s="80">
        <v>3.333333333333</v>
      </c>
    </row>
    <row r="1154" spans="2:11" x14ac:dyDescent="0.2">
      <c r="B1154" s="47" t="str">
        <f xml:space="preserve"> HYPERLINK("#'目次'!B32", "[26]")</f>
        <v>[26]</v>
      </c>
      <c r="C1154" s="31" t="s">
        <v>263</v>
      </c>
    </row>
    <row r="1157" spans="2:11" x14ac:dyDescent="0.2">
      <c r="C1157" s="31" t="s">
        <v>13</v>
      </c>
    </row>
    <row r="1158" spans="2:11" ht="36" x14ac:dyDescent="0.2">
      <c r="D1158" s="99"/>
      <c r="E1158" s="100"/>
      <c r="F1158" s="100"/>
      <c r="G1158" s="41" t="s">
        <v>14</v>
      </c>
      <c r="H1158" s="42" t="s">
        <v>255</v>
      </c>
      <c r="I1158" s="16" t="s">
        <v>256</v>
      </c>
      <c r="J1158" s="16" t="s">
        <v>257</v>
      </c>
      <c r="K1158" s="46" t="s">
        <v>24</v>
      </c>
    </row>
    <row r="1159" spans="2:11" x14ac:dyDescent="0.2">
      <c r="D1159" s="101"/>
      <c r="E1159" s="102"/>
      <c r="F1159" s="102"/>
      <c r="G1159" s="44"/>
      <c r="H1159" s="48"/>
      <c r="I1159" s="17"/>
      <c r="J1159" s="17"/>
      <c r="K1159" s="43"/>
    </row>
    <row r="1160" spans="2:11" x14ac:dyDescent="0.2">
      <c r="D1160" s="52"/>
      <c r="E1160" s="59" t="s">
        <v>14</v>
      </c>
      <c r="F1160" s="54"/>
      <c r="G1160" s="45">
        <v>7000</v>
      </c>
      <c r="H1160" s="25">
        <v>3.785714285714</v>
      </c>
      <c r="I1160" s="25">
        <v>28.114285714286002</v>
      </c>
      <c r="J1160" s="25">
        <v>67.042857142857002</v>
      </c>
      <c r="K1160" s="63">
        <v>1.0571428571429999</v>
      </c>
    </row>
    <row r="1161" spans="2:11" x14ac:dyDescent="0.2">
      <c r="D1161" s="103" t="s">
        <v>25</v>
      </c>
      <c r="E1161" s="24" t="s">
        <v>26</v>
      </c>
      <c r="F1161" s="22"/>
      <c r="G1161" s="23">
        <v>1780</v>
      </c>
      <c r="H1161" s="49">
        <v>1.9101123595509999</v>
      </c>
      <c r="I1161" s="19">
        <v>21.123595505617999</v>
      </c>
      <c r="J1161" s="19">
        <v>75.617977528089995</v>
      </c>
      <c r="K1161" s="51">
        <v>1.348314606742</v>
      </c>
    </row>
    <row r="1162" spans="2:11" x14ac:dyDescent="0.2">
      <c r="D1162" s="104"/>
      <c r="E1162" s="5" t="s">
        <v>27</v>
      </c>
      <c r="F1162" s="6"/>
      <c r="G1162" s="7">
        <v>1328</v>
      </c>
      <c r="H1162" s="37">
        <v>1.882530120482</v>
      </c>
      <c r="I1162" s="14">
        <v>26.129518072288999</v>
      </c>
      <c r="J1162" s="14">
        <v>70.933734939759006</v>
      </c>
      <c r="K1162" s="29">
        <v>1.0542168674700001</v>
      </c>
    </row>
    <row r="1163" spans="2:11" x14ac:dyDescent="0.2">
      <c r="D1163" s="104"/>
      <c r="E1163" s="5" t="s">
        <v>28</v>
      </c>
      <c r="F1163" s="6"/>
      <c r="G1163" s="7">
        <v>1075</v>
      </c>
      <c r="H1163" s="37">
        <v>3.5348837209299999</v>
      </c>
      <c r="I1163" s="14">
        <v>32.837209302326002</v>
      </c>
      <c r="J1163" s="14">
        <v>62.232558139535001</v>
      </c>
      <c r="K1163" s="29">
        <v>1.3953488372089999</v>
      </c>
    </row>
    <row r="1164" spans="2:11" x14ac:dyDescent="0.2">
      <c r="D1164" s="104"/>
      <c r="E1164" s="5" t="s">
        <v>29</v>
      </c>
      <c r="F1164" s="6"/>
      <c r="G1164" s="7">
        <v>733</v>
      </c>
      <c r="H1164" s="37">
        <v>4.774897680764</v>
      </c>
      <c r="I1164" s="14">
        <v>34.652114597543999</v>
      </c>
      <c r="J1164" s="14">
        <v>59.890859481583</v>
      </c>
      <c r="K1164" s="29">
        <v>0.68212824010899997</v>
      </c>
    </row>
    <row r="1165" spans="2:11" x14ac:dyDescent="0.2">
      <c r="D1165" s="104"/>
      <c r="E1165" s="5" t="s">
        <v>30</v>
      </c>
      <c r="F1165" s="6"/>
      <c r="G1165" s="7">
        <v>619</v>
      </c>
      <c r="H1165" s="37">
        <v>5.9773828756059997</v>
      </c>
      <c r="I1165" s="14">
        <v>33.764135702746003</v>
      </c>
      <c r="J1165" s="14">
        <v>59.612277867528</v>
      </c>
      <c r="K1165" s="29">
        <v>0.64620355411999997</v>
      </c>
    </row>
    <row r="1166" spans="2:11" x14ac:dyDescent="0.2">
      <c r="D1166" s="104"/>
      <c r="E1166" s="5" t="s">
        <v>31</v>
      </c>
      <c r="F1166" s="6"/>
      <c r="G1166" s="7">
        <v>559</v>
      </c>
      <c r="H1166" s="37">
        <v>8.7656529516989998</v>
      </c>
      <c r="I1166" s="14">
        <v>29.159212880142999</v>
      </c>
      <c r="J1166" s="14">
        <v>62.075134168157</v>
      </c>
      <c r="K1166" s="32">
        <v>0</v>
      </c>
    </row>
    <row r="1167" spans="2:11" x14ac:dyDescent="0.2">
      <c r="D1167" s="104"/>
      <c r="E1167" s="5" t="s">
        <v>32</v>
      </c>
      <c r="F1167" s="6"/>
      <c r="G1167" s="7">
        <v>284</v>
      </c>
      <c r="H1167" s="37">
        <v>5.9859154929580001</v>
      </c>
      <c r="I1167" s="14">
        <v>36.267605633803001</v>
      </c>
      <c r="J1167" s="14">
        <v>57.394366197182997</v>
      </c>
      <c r="K1167" s="29">
        <v>0.352112676056</v>
      </c>
    </row>
    <row r="1168" spans="2:11" x14ac:dyDescent="0.2">
      <c r="D1168" s="104"/>
      <c r="E1168" s="5" t="s">
        <v>33</v>
      </c>
      <c r="F1168" s="6"/>
      <c r="G1168" s="7">
        <v>104</v>
      </c>
      <c r="H1168" s="37">
        <v>18.269230769231001</v>
      </c>
      <c r="I1168" s="14">
        <v>40.384615384615003</v>
      </c>
      <c r="J1168" s="14">
        <v>39.423076923076998</v>
      </c>
      <c r="K1168" s="29">
        <v>1.923076923077</v>
      </c>
    </row>
    <row r="1169" spans="4:11" x14ac:dyDescent="0.2">
      <c r="D1169" s="103" t="s">
        <v>34</v>
      </c>
      <c r="E1169" s="24" t="s">
        <v>35</v>
      </c>
      <c r="F1169" s="22"/>
      <c r="G1169" s="23">
        <v>206</v>
      </c>
      <c r="H1169" s="49">
        <v>2.4271844660189998</v>
      </c>
      <c r="I1169" s="19">
        <v>22.815533980583002</v>
      </c>
      <c r="J1169" s="19">
        <v>74.757281553398002</v>
      </c>
      <c r="K1169" s="62">
        <v>0</v>
      </c>
    </row>
    <row r="1170" spans="4:11" x14ac:dyDescent="0.2">
      <c r="D1170" s="104"/>
      <c r="E1170" s="5" t="s">
        <v>36</v>
      </c>
      <c r="F1170" s="6"/>
      <c r="G1170" s="7">
        <v>218</v>
      </c>
      <c r="H1170" s="37">
        <v>2.7522935779819999</v>
      </c>
      <c r="I1170" s="14">
        <v>32.110091743119</v>
      </c>
      <c r="J1170" s="14">
        <v>64.678899082569004</v>
      </c>
      <c r="K1170" s="29">
        <v>0.45871559632999998</v>
      </c>
    </row>
    <row r="1171" spans="4:11" x14ac:dyDescent="0.2">
      <c r="D1171" s="104"/>
      <c r="E1171" s="5" t="s">
        <v>37</v>
      </c>
      <c r="F1171" s="6"/>
      <c r="G1171" s="7">
        <v>218</v>
      </c>
      <c r="H1171" s="37">
        <v>4.5871559633030001</v>
      </c>
      <c r="I1171" s="14">
        <v>24.311926605505001</v>
      </c>
      <c r="J1171" s="14">
        <v>71.100917431192997</v>
      </c>
      <c r="K1171" s="32">
        <v>0</v>
      </c>
    </row>
    <row r="1172" spans="4:11" x14ac:dyDescent="0.2">
      <c r="D1172" s="104"/>
      <c r="E1172" s="5" t="s">
        <v>38</v>
      </c>
      <c r="F1172" s="6"/>
      <c r="G1172" s="7">
        <v>313</v>
      </c>
      <c r="H1172" s="37">
        <v>5.7507987220450003</v>
      </c>
      <c r="I1172" s="14">
        <v>27.156549520767001</v>
      </c>
      <c r="J1172" s="14">
        <v>66.134185303514002</v>
      </c>
      <c r="K1172" s="29">
        <v>0.95846645367399996</v>
      </c>
    </row>
    <row r="1173" spans="4:11" x14ac:dyDescent="0.2">
      <c r="D1173" s="104"/>
      <c r="E1173" s="5" t="s">
        <v>39</v>
      </c>
      <c r="F1173" s="6"/>
      <c r="G1173" s="7">
        <v>306</v>
      </c>
      <c r="H1173" s="37">
        <v>4.5751633986930003</v>
      </c>
      <c r="I1173" s="14">
        <v>30.392156862745001</v>
      </c>
      <c r="J1173" s="14">
        <v>64.052287581699005</v>
      </c>
      <c r="K1173" s="29">
        <v>0.98039215686299996</v>
      </c>
    </row>
    <row r="1174" spans="4:11" x14ac:dyDescent="0.2">
      <c r="D1174" s="104"/>
      <c r="E1174" s="5" t="s">
        <v>40</v>
      </c>
      <c r="F1174" s="6"/>
      <c r="G1174" s="7">
        <v>323</v>
      </c>
      <c r="H1174" s="37">
        <v>4.334365325077</v>
      </c>
      <c r="I1174" s="14">
        <v>31.269349845200999</v>
      </c>
      <c r="J1174" s="14">
        <v>64.086687306502</v>
      </c>
      <c r="K1174" s="29">
        <v>0.30959752322</v>
      </c>
    </row>
    <row r="1175" spans="4:11" x14ac:dyDescent="0.2">
      <c r="D1175" s="104"/>
      <c r="E1175" s="5" t="s">
        <v>41</v>
      </c>
      <c r="F1175" s="6"/>
      <c r="G1175" s="7">
        <v>260</v>
      </c>
      <c r="H1175" s="37">
        <v>5</v>
      </c>
      <c r="I1175" s="14">
        <v>32.307692307692001</v>
      </c>
      <c r="J1175" s="14">
        <v>62.692307692307999</v>
      </c>
      <c r="K1175" s="32">
        <v>0</v>
      </c>
    </row>
    <row r="1176" spans="4:11" x14ac:dyDescent="0.2">
      <c r="D1176" s="104"/>
      <c r="E1176" s="5" t="s">
        <v>42</v>
      </c>
      <c r="F1176" s="6"/>
      <c r="G1176" s="7">
        <v>258</v>
      </c>
      <c r="H1176" s="37">
        <v>8.1395348837209998</v>
      </c>
      <c r="I1176" s="14">
        <v>32.945736434109001</v>
      </c>
      <c r="J1176" s="14">
        <v>58.527131782946</v>
      </c>
      <c r="K1176" s="29">
        <v>0.38759689922500001</v>
      </c>
    </row>
    <row r="1177" spans="4:11" x14ac:dyDescent="0.2">
      <c r="D1177" s="104"/>
      <c r="E1177" s="5" t="s">
        <v>43</v>
      </c>
      <c r="F1177" s="6"/>
      <c r="G1177" s="7">
        <v>258</v>
      </c>
      <c r="H1177" s="37">
        <v>7.3643410852709996</v>
      </c>
      <c r="I1177" s="14">
        <v>40.310077519380002</v>
      </c>
      <c r="J1177" s="14">
        <v>52.325581395348998</v>
      </c>
      <c r="K1177" s="32">
        <v>0</v>
      </c>
    </row>
    <row r="1178" spans="4:11" x14ac:dyDescent="0.2">
      <c r="D1178" s="104"/>
      <c r="E1178" s="5" t="s">
        <v>44</v>
      </c>
      <c r="F1178" s="6"/>
      <c r="G1178" s="7">
        <v>336</v>
      </c>
      <c r="H1178" s="37">
        <v>7.7380952380950001</v>
      </c>
      <c r="I1178" s="14">
        <v>36.904761904761997</v>
      </c>
      <c r="J1178" s="14">
        <v>54.761904761905001</v>
      </c>
      <c r="K1178" s="29">
        <v>0.59523809523799998</v>
      </c>
    </row>
    <row r="1179" spans="4:11" x14ac:dyDescent="0.2">
      <c r="D1179" s="104"/>
      <c r="E1179" s="5" t="s">
        <v>45</v>
      </c>
      <c r="F1179" s="6"/>
      <c r="G1179" s="7">
        <v>259</v>
      </c>
      <c r="H1179" s="37">
        <v>9.2664092664089992</v>
      </c>
      <c r="I1179" s="14">
        <v>38.610038610038998</v>
      </c>
      <c r="J1179" s="14">
        <v>48.648648648649001</v>
      </c>
      <c r="K1179" s="29">
        <v>3.4749034749029999</v>
      </c>
    </row>
    <row r="1180" spans="4:11" x14ac:dyDescent="0.2">
      <c r="D1180" s="104"/>
      <c r="E1180" s="5" t="s">
        <v>46</v>
      </c>
      <c r="F1180" s="6"/>
      <c r="G1180" s="7">
        <v>171</v>
      </c>
      <c r="H1180" s="37">
        <v>6.4327485380120004</v>
      </c>
      <c r="I1180" s="14">
        <v>42.690058479531999</v>
      </c>
      <c r="J1180" s="14">
        <v>48.538011695906</v>
      </c>
      <c r="K1180" s="29">
        <v>2.3391812865500001</v>
      </c>
    </row>
    <row r="1181" spans="4:11" x14ac:dyDescent="0.2">
      <c r="D1181" s="104"/>
      <c r="E1181" s="5" t="s">
        <v>47</v>
      </c>
      <c r="F1181" s="6"/>
      <c r="G1181" s="7">
        <v>158</v>
      </c>
      <c r="H1181" s="37">
        <v>5.0632911392409996</v>
      </c>
      <c r="I1181" s="14">
        <v>44.936708860758998</v>
      </c>
      <c r="J1181" s="14">
        <v>49.367088607595001</v>
      </c>
      <c r="K1181" s="29">
        <v>0.63291139240500005</v>
      </c>
    </row>
    <row r="1182" spans="4:11" x14ac:dyDescent="0.2">
      <c r="D1182" s="104"/>
      <c r="E1182" s="5" t="s">
        <v>48</v>
      </c>
      <c r="F1182" s="6"/>
      <c r="G1182" s="7">
        <v>62</v>
      </c>
      <c r="H1182" s="37">
        <v>1.6129032258060001</v>
      </c>
      <c r="I1182" s="14">
        <v>29.032258064516</v>
      </c>
      <c r="J1182" s="14">
        <v>66.129032258064996</v>
      </c>
      <c r="K1182" s="29">
        <v>3.2258064516129998</v>
      </c>
    </row>
    <row r="1183" spans="4:11" x14ac:dyDescent="0.2">
      <c r="D1183" s="104"/>
      <c r="E1183" s="5" t="s">
        <v>49</v>
      </c>
      <c r="F1183" s="6"/>
      <c r="G1183" s="7">
        <v>13</v>
      </c>
      <c r="H1183" s="60">
        <v>0</v>
      </c>
      <c r="I1183" s="14">
        <v>15.384615384615</v>
      </c>
      <c r="J1183" s="14">
        <v>84.615384615384997</v>
      </c>
      <c r="K1183" s="32">
        <v>0</v>
      </c>
    </row>
    <row r="1184" spans="4:11" x14ac:dyDescent="0.2">
      <c r="D1184" s="103" t="s">
        <v>50</v>
      </c>
      <c r="E1184" s="24" t="s">
        <v>35</v>
      </c>
      <c r="F1184" s="22"/>
      <c r="G1184" s="23">
        <v>174</v>
      </c>
      <c r="H1184" s="49">
        <v>1.7241379310339999</v>
      </c>
      <c r="I1184" s="19">
        <v>15.517241379310001</v>
      </c>
      <c r="J1184" s="19">
        <v>82.183908045977006</v>
      </c>
      <c r="K1184" s="51">
        <v>0.57471264367800001</v>
      </c>
    </row>
    <row r="1185" spans="2:11" x14ac:dyDescent="0.2">
      <c r="D1185" s="104"/>
      <c r="E1185" s="5" t="s">
        <v>36</v>
      </c>
      <c r="F1185" s="6"/>
      <c r="G1185" s="7">
        <v>233</v>
      </c>
      <c r="H1185" s="37">
        <v>3.004291845494</v>
      </c>
      <c r="I1185" s="14">
        <v>17.596566523604999</v>
      </c>
      <c r="J1185" s="14">
        <v>78.540772532188996</v>
      </c>
      <c r="K1185" s="29">
        <v>0.85836909871199996</v>
      </c>
    </row>
    <row r="1186" spans="2:11" x14ac:dyDescent="0.2">
      <c r="D1186" s="104"/>
      <c r="E1186" s="5" t="s">
        <v>37</v>
      </c>
      <c r="F1186" s="6"/>
      <c r="G1186" s="7">
        <v>199</v>
      </c>
      <c r="H1186" s="37">
        <v>3.015075376884</v>
      </c>
      <c r="I1186" s="14">
        <v>18.090452261307</v>
      </c>
      <c r="J1186" s="14">
        <v>78.391959798995003</v>
      </c>
      <c r="K1186" s="29">
        <v>0.50251256281400003</v>
      </c>
    </row>
    <row r="1187" spans="2:11" x14ac:dyDescent="0.2">
      <c r="D1187" s="104"/>
      <c r="E1187" s="5" t="s">
        <v>38</v>
      </c>
      <c r="F1187" s="6"/>
      <c r="G1187" s="7">
        <v>319</v>
      </c>
      <c r="H1187" s="37">
        <v>2.5078369905960001</v>
      </c>
      <c r="I1187" s="14">
        <v>19.749216300939999</v>
      </c>
      <c r="J1187" s="14">
        <v>77.429467084639001</v>
      </c>
      <c r="K1187" s="29">
        <v>0.31347962382400002</v>
      </c>
    </row>
    <row r="1188" spans="2:11" x14ac:dyDescent="0.2">
      <c r="D1188" s="104"/>
      <c r="E1188" s="5" t="s">
        <v>39</v>
      </c>
      <c r="F1188" s="6"/>
      <c r="G1188" s="7">
        <v>269</v>
      </c>
      <c r="H1188" s="37">
        <v>2.2304832713749998</v>
      </c>
      <c r="I1188" s="14">
        <v>24.535315985130001</v>
      </c>
      <c r="J1188" s="14">
        <v>72.490706319702994</v>
      </c>
      <c r="K1188" s="29">
        <v>0.74349442379200004</v>
      </c>
    </row>
    <row r="1189" spans="2:11" x14ac:dyDescent="0.2">
      <c r="D1189" s="104"/>
      <c r="E1189" s="5" t="s">
        <v>40</v>
      </c>
      <c r="F1189" s="6"/>
      <c r="G1189" s="7">
        <v>348</v>
      </c>
      <c r="H1189" s="37">
        <v>1.4367816091950001</v>
      </c>
      <c r="I1189" s="14">
        <v>23.563218390805002</v>
      </c>
      <c r="J1189" s="14">
        <v>74.137931034483003</v>
      </c>
      <c r="K1189" s="29">
        <v>0.86206896551699996</v>
      </c>
    </row>
    <row r="1190" spans="2:11" x14ac:dyDescent="0.2">
      <c r="D1190" s="104"/>
      <c r="E1190" s="5" t="s">
        <v>41</v>
      </c>
      <c r="F1190" s="6"/>
      <c r="G1190" s="7">
        <v>282</v>
      </c>
      <c r="H1190" s="37">
        <v>3.1914893617020001</v>
      </c>
      <c r="I1190" s="14">
        <v>21.631205673758998</v>
      </c>
      <c r="J1190" s="14">
        <v>74.113475177305006</v>
      </c>
      <c r="K1190" s="29">
        <v>1.0638297872339999</v>
      </c>
    </row>
    <row r="1191" spans="2:11" x14ac:dyDescent="0.2">
      <c r="D1191" s="104"/>
      <c r="E1191" s="5" t="s">
        <v>42</v>
      </c>
      <c r="F1191" s="6"/>
      <c r="G1191" s="7">
        <v>242</v>
      </c>
      <c r="H1191" s="37">
        <v>2.0661157024789998</v>
      </c>
      <c r="I1191" s="14">
        <v>29.338842975207001</v>
      </c>
      <c r="J1191" s="14">
        <v>66.942148760330994</v>
      </c>
      <c r="K1191" s="29">
        <v>1.6528925619829999</v>
      </c>
    </row>
    <row r="1192" spans="2:11" x14ac:dyDescent="0.2">
      <c r="D1192" s="104"/>
      <c r="E1192" s="5" t="s">
        <v>43</v>
      </c>
      <c r="F1192" s="6"/>
      <c r="G1192" s="7">
        <v>263</v>
      </c>
      <c r="H1192" s="37">
        <v>2.2813688212929999</v>
      </c>
      <c r="I1192" s="14">
        <v>30.798479087452002</v>
      </c>
      <c r="J1192" s="14">
        <v>66.920152091255005</v>
      </c>
      <c r="K1192" s="32">
        <v>0</v>
      </c>
    </row>
    <row r="1193" spans="2:11" x14ac:dyDescent="0.2">
      <c r="D1193" s="104"/>
      <c r="E1193" s="5" t="s">
        <v>44</v>
      </c>
      <c r="F1193" s="6"/>
      <c r="G1193" s="7">
        <v>364</v>
      </c>
      <c r="H1193" s="37">
        <v>1.648351648352</v>
      </c>
      <c r="I1193" s="14">
        <v>26.373626373625999</v>
      </c>
      <c r="J1193" s="14">
        <v>70.604395604396004</v>
      </c>
      <c r="K1193" s="29">
        <v>1.3736263736259999</v>
      </c>
    </row>
    <row r="1194" spans="2:11" x14ac:dyDescent="0.2">
      <c r="D1194" s="104"/>
      <c r="E1194" s="5" t="s">
        <v>45</v>
      </c>
      <c r="F1194" s="6"/>
      <c r="G1194" s="7">
        <v>324</v>
      </c>
      <c r="H1194" s="37">
        <v>2.1604938271599998</v>
      </c>
      <c r="I1194" s="14">
        <v>30.246913580247</v>
      </c>
      <c r="J1194" s="14">
        <v>64.197530864198001</v>
      </c>
      <c r="K1194" s="29">
        <v>3.395061728395</v>
      </c>
    </row>
    <row r="1195" spans="2:11" x14ac:dyDescent="0.2">
      <c r="D1195" s="104"/>
      <c r="E1195" s="5" t="s">
        <v>46</v>
      </c>
      <c r="F1195" s="6"/>
      <c r="G1195" s="7">
        <v>192</v>
      </c>
      <c r="H1195" s="37">
        <v>1.041666666667</v>
      </c>
      <c r="I1195" s="14">
        <v>22.916666666666998</v>
      </c>
      <c r="J1195" s="14">
        <v>72.916666666666998</v>
      </c>
      <c r="K1195" s="29">
        <v>3.125</v>
      </c>
    </row>
    <row r="1196" spans="2:11" x14ac:dyDescent="0.2">
      <c r="D1196" s="104"/>
      <c r="E1196" s="5" t="s">
        <v>47</v>
      </c>
      <c r="F1196" s="6"/>
      <c r="G1196" s="7">
        <v>288</v>
      </c>
      <c r="H1196" s="37">
        <v>1.041666666667</v>
      </c>
      <c r="I1196" s="14">
        <v>22.916666666666998</v>
      </c>
      <c r="J1196" s="14">
        <v>74.652777777777999</v>
      </c>
      <c r="K1196" s="29">
        <v>1.3888888888890001</v>
      </c>
    </row>
    <row r="1197" spans="2:11" x14ac:dyDescent="0.2">
      <c r="D1197" s="104"/>
      <c r="E1197" s="5" t="s">
        <v>48</v>
      </c>
      <c r="F1197" s="6"/>
      <c r="G1197" s="7">
        <v>114</v>
      </c>
      <c r="H1197" s="37">
        <v>0.87719298245599997</v>
      </c>
      <c r="I1197" s="14">
        <v>21.052631578947</v>
      </c>
      <c r="J1197" s="14">
        <v>75.438596491227997</v>
      </c>
      <c r="K1197" s="29">
        <v>2.6315789473679998</v>
      </c>
    </row>
    <row r="1198" spans="2:11" x14ac:dyDescent="0.2">
      <c r="D1198" s="105"/>
      <c r="E1198" s="55" t="s">
        <v>49</v>
      </c>
      <c r="F1198" s="58"/>
      <c r="G1198" s="53">
        <v>30</v>
      </c>
      <c r="H1198" s="74">
        <v>3.333333333333</v>
      </c>
      <c r="I1198" s="38">
        <v>6.666666666667</v>
      </c>
      <c r="J1198" s="38">
        <v>86.666666666666998</v>
      </c>
      <c r="K1198" s="80">
        <v>3.333333333333</v>
      </c>
    </row>
    <row r="1200" spans="2:11" x14ac:dyDescent="0.2">
      <c r="B1200" s="47" t="str">
        <f xml:space="preserve"> HYPERLINK("#'目次'!B33", "[27]")</f>
        <v>[27]</v>
      </c>
      <c r="C1200" s="31" t="s">
        <v>266</v>
      </c>
    </row>
    <row r="1203" spans="3:11" x14ac:dyDescent="0.2">
      <c r="C1203" s="31" t="s">
        <v>13</v>
      </c>
    </row>
    <row r="1204" spans="3:11" ht="36" x14ac:dyDescent="0.2">
      <c r="D1204" s="99"/>
      <c r="E1204" s="100"/>
      <c r="F1204" s="100"/>
      <c r="G1204" s="41" t="s">
        <v>14</v>
      </c>
      <c r="H1204" s="42" t="s">
        <v>255</v>
      </c>
      <c r="I1204" s="16" t="s">
        <v>256</v>
      </c>
      <c r="J1204" s="16" t="s">
        <v>257</v>
      </c>
      <c r="K1204" s="46" t="s">
        <v>24</v>
      </c>
    </row>
    <row r="1205" spans="3:11" x14ac:dyDescent="0.2">
      <c r="D1205" s="101"/>
      <c r="E1205" s="102"/>
      <c r="F1205" s="102"/>
      <c r="G1205" s="44"/>
      <c r="H1205" s="48"/>
      <c r="I1205" s="17"/>
      <c r="J1205" s="17"/>
      <c r="K1205" s="43"/>
    </row>
    <row r="1206" spans="3:11" x14ac:dyDescent="0.2">
      <c r="D1206" s="52"/>
      <c r="E1206" s="59" t="s">
        <v>14</v>
      </c>
      <c r="F1206" s="54"/>
      <c r="G1206" s="45">
        <v>7000</v>
      </c>
      <c r="H1206" s="25">
        <v>15.528571428571</v>
      </c>
      <c r="I1206" s="25">
        <v>57.185714285713999</v>
      </c>
      <c r="J1206" s="25">
        <v>26.685714285713999</v>
      </c>
      <c r="K1206" s="63">
        <v>0.6</v>
      </c>
    </row>
    <row r="1207" spans="3:11" x14ac:dyDescent="0.2">
      <c r="D1207" s="103" t="s">
        <v>25</v>
      </c>
      <c r="E1207" s="24" t="s">
        <v>26</v>
      </c>
      <c r="F1207" s="22"/>
      <c r="G1207" s="23">
        <v>1780</v>
      </c>
      <c r="H1207" s="49">
        <v>9.9438202247189995</v>
      </c>
      <c r="I1207" s="19">
        <v>57.696629213483</v>
      </c>
      <c r="J1207" s="19">
        <v>31.741573033708001</v>
      </c>
      <c r="K1207" s="51">
        <v>0.61797752808999995</v>
      </c>
    </row>
    <row r="1208" spans="3:11" x14ac:dyDescent="0.2">
      <c r="D1208" s="104"/>
      <c r="E1208" s="5" t="s">
        <v>27</v>
      </c>
      <c r="F1208" s="6"/>
      <c r="G1208" s="7">
        <v>1328</v>
      </c>
      <c r="H1208" s="37">
        <v>9.638554216867</v>
      </c>
      <c r="I1208" s="14">
        <v>59.563253012048001</v>
      </c>
      <c r="J1208" s="14">
        <v>30.421686746988001</v>
      </c>
      <c r="K1208" s="29">
        <v>0.37650602409599998</v>
      </c>
    </row>
    <row r="1209" spans="3:11" x14ac:dyDescent="0.2">
      <c r="D1209" s="104"/>
      <c r="E1209" s="5" t="s">
        <v>28</v>
      </c>
      <c r="F1209" s="6"/>
      <c r="G1209" s="7">
        <v>1075</v>
      </c>
      <c r="H1209" s="37">
        <v>14.883720930233</v>
      </c>
      <c r="I1209" s="14">
        <v>56.558139534883999</v>
      </c>
      <c r="J1209" s="14">
        <v>27.534883720930001</v>
      </c>
      <c r="K1209" s="29">
        <v>1.0232558139529999</v>
      </c>
    </row>
    <row r="1210" spans="3:11" x14ac:dyDescent="0.2">
      <c r="D1210" s="104"/>
      <c r="E1210" s="5" t="s">
        <v>29</v>
      </c>
      <c r="F1210" s="6"/>
      <c r="G1210" s="7">
        <v>733</v>
      </c>
      <c r="H1210" s="37">
        <v>18.553888130969</v>
      </c>
      <c r="I1210" s="14">
        <v>58.526603001364002</v>
      </c>
      <c r="J1210" s="14">
        <v>22.373806275580002</v>
      </c>
      <c r="K1210" s="29">
        <v>0.545702592087</v>
      </c>
    </row>
    <row r="1211" spans="3:11" x14ac:dyDescent="0.2">
      <c r="D1211" s="104"/>
      <c r="E1211" s="5" t="s">
        <v>30</v>
      </c>
      <c r="F1211" s="6"/>
      <c r="G1211" s="7">
        <v>619</v>
      </c>
      <c r="H1211" s="37">
        <v>21.486268174475001</v>
      </c>
      <c r="I1211" s="14">
        <v>57.8352180937</v>
      </c>
      <c r="J1211" s="14">
        <v>19.870759289176</v>
      </c>
      <c r="K1211" s="29">
        <v>0.80775444264899998</v>
      </c>
    </row>
    <row r="1212" spans="3:11" x14ac:dyDescent="0.2">
      <c r="D1212" s="104"/>
      <c r="E1212" s="5" t="s">
        <v>31</v>
      </c>
      <c r="F1212" s="6"/>
      <c r="G1212" s="7">
        <v>559</v>
      </c>
      <c r="H1212" s="37">
        <v>27.906976744186</v>
      </c>
      <c r="I1212" s="14">
        <v>55.277280858676001</v>
      </c>
      <c r="J1212" s="14">
        <v>16.815742397137999</v>
      </c>
      <c r="K1212" s="32">
        <v>0</v>
      </c>
    </row>
    <row r="1213" spans="3:11" x14ac:dyDescent="0.2">
      <c r="D1213" s="104"/>
      <c r="E1213" s="5" t="s">
        <v>32</v>
      </c>
      <c r="F1213" s="6"/>
      <c r="G1213" s="7">
        <v>284</v>
      </c>
      <c r="H1213" s="37">
        <v>33.098591549296003</v>
      </c>
      <c r="I1213" s="14">
        <v>54.225352112675999</v>
      </c>
      <c r="J1213" s="14">
        <v>12.323943661972001</v>
      </c>
      <c r="K1213" s="29">
        <v>0.352112676056</v>
      </c>
    </row>
    <row r="1214" spans="3:11" x14ac:dyDescent="0.2">
      <c r="D1214" s="104"/>
      <c r="E1214" s="5" t="s">
        <v>33</v>
      </c>
      <c r="F1214" s="6"/>
      <c r="G1214" s="7">
        <v>104</v>
      </c>
      <c r="H1214" s="37">
        <v>47.115384615384997</v>
      </c>
      <c r="I1214" s="14">
        <v>43.269230769231001</v>
      </c>
      <c r="J1214" s="14">
        <v>8.6538461538460005</v>
      </c>
      <c r="K1214" s="29">
        <v>0.96153846153800004</v>
      </c>
    </row>
    <row r="1215" spans="3:11" x14ac:dyDescent="0.2">
      <c r="D1215" s="103" t="s">
        <v>34</v>
      </c>
      <c r="E1215" s="24" t="s">
        <v>35</v>
      </c>
      <c r="F1215" s="22"/>
      <c r="G1215" s="23">
        <v>206</v>
      </c>
      <c r="H1215" s="49">
        <v>10.679611650485</v>
      </c>
      <c r="I1215" s="19">
        <v>47.572815533981</v>
      </c>
      <c r="J1215" s="19">
        <v>41.747572815533999</v>
      </c>
      <c r="K1215" s="62">
        <v>0</v>
      </c>
    </row>
    <row r="1216" spans="3:11" x14ac:dyDescent="0.2">
      <c r="D1216" s="104"/>
      <c r="E1216" s="5" t="s">
        <v>36</v>
      </c>
      <c r="F1216" s="6"/>
      <c r="G1216" s="7">
        <v>218</v>
      </c>
      <c r="H1216" s="37">
        <v>10.550458715595999</v>
      </c>
      <c r="I1216" s="14">
        <v>50.917431192660999</v>
      </c>
      <c r="J1216" s="14">
        <v>38.073394495412998</v>
      </c>
      <c r="K1216" s="29">
        <v>0.45871559632999998</v>
      </c>
    </row>
    <row r="1217" spans="4:11" x14ac:dyDescent="0.2">
      <c r="D1217" s="104"/>
      <c r="E1217" s="5" t="s">
        <v>37</v>
      </c>
      <c r="F1217" s="6"/>
      <c r="G1217" s="7">
        <v>218</v>
      </c>
      <c r="H1217" s="37">
        <v>14.678899082569</v>
      </c>
      <c r="I1217" s="14">
        <v>54.587155963302997</v>
      </c>
      <c r="J1217" s="14">
        <v>30.733944954127999</v>
      </c>
      <c r="K1217" s="32">
        <v>0</v>
      </c>
    </row>
    <row r="1218" spans="4:11" x14ac:dyDescent="0.2">
      <c r="D1218" s="104"/>
      <c r="E1218" s="5" t="s">
        <v>38</v>
      </c>
      <c r="F1218" s="6"/>
      <c r="G1218" s="7">
        <v>313</v>
      </c>
      <c r="H1218" s="37">
        <v>20.766773162939</v>
      </c>
      <c r="I1218" s="14">
        <v>54.632587859425001</v>
      </c>
      <c r="J1218" s="14">
        <v>23.642172523962</v>
      </c>
      <c r="K1218" s="29">
        <v>0.95846645367399996</v>
      </c>
    </row>
    <row r="1219" spans="4:11" x14ac:dyDescent="0.2">
      <c r="D1219" s="104"/>
      <c r="E1219" s="5" t="s">
        <v>39</v>
      </c>
      <c r="F1219" s="6"/>
      <c r="G1219" s="7">
        <v>306</v>
      </c>
      <c r="H1219" s="37">
        <v>18.300653594770999</v>
      </c>
      <c r="I1219" s="14">
        <v>56.862745098038999</v>
      </c>
      <c r="J1219" s="14">
        <v>24.183006535948</v>
      </c>
      <c r="K1219" s="29">
        <v>0.65359477124200005</v>
      </c>
    </row>
    <row r="1220" spans="4:11" x14ac:dyDescent="0.2">
      <c r="D1220" s="104"/>
      <c r="E1220" s="5" t="s">
        <v>40</v>
      </c>
      <c r="F1220" s="6"/>
      <c r="G1220" s="7">
        <v>323</v>
      </c>
      <c r="H1220" s="37">
        <v>23.219814241485999</v>
      </c>
      <c r="I1220" s="14">
        <v>57.894736842104997</v>
      </c>
      <c r="J1220" s="14">
        <v>18.885448916409</v>
      </c>
      <c r="K1220" s="32">
        <v>0</v>
      </c>
    </row>
    <row r="1221" spans="4:11" x14ac:dyDescent="0.2">
      <c r="D1221" s="104"/>
      <c r="E1221" s="5" t="s">
        <v>41</v>
      </c>
      <c r="F1221" s="6"/>
      <c r="G1221" s="7">
        <v>260</v>
      </c>
      <c r="H1221" s="37">
        <v>25.769230769231001</v>
      </c>
      <c r="I1221" s="14">
        <v>59.230769230768999</v>
      </c>
      <c r="J1221" s="14">
        <v>15</v>
      </c>
      <c r="K1221" s="32">
        <v>0</v>
      </c>
    </row>
    <row r="1222" spans="4:11" x14ac:dyDescent="0.2">
      <c r="D1222" s="104"/>
      <c r="E1222" s="5" t="s">
        <v>42</v>
      </c>
      <c r="F1222" s="6"/>
      <c r="G1222" s="7">
        <v>258</v>
      </c>
      <c r="H1222" s="37">
        <v>28.294573643410999</v>
      </c>
      <c r="I1222" s="14">
        <v>53.488372093023003</v>
      </c>
      <c r="J1222" s="14">
        <v>17.829457364341</v>
      </c>
      <c r="K1222" s="29">
        <v>0.38759689922500001</v>
      </c>
    </row>
    <row r="1223" spans="4:11" x14ac:dyDescent="0.2">
      <c r="D1223" s="104"/>
      <c r="E1223" s="5" t="s">
        <v>43</v>
      </c>
      <c r="F1223" s="6"/>
      <c r="G1223" s="7">
        <v>258</v>
      </c>
      <c r="H1223" s="37">
        <v>26.744186046511999</v>
      </c>
      <c r="I1223" s="14">
        <v>56.589147286821998</v>
      </c>
      <c r="J1223" s="14">
        <v>16.666666666666998</v>
      </c>
      <c r="K1223" s="32">
        <v>0</v>
      </c>
    </row>
    <row r="1224" spans="4:11" x14ac:dyDescent="0.2">
      <c r="D1224" s="104"/>
      <c r="E1224" s="5" t="s">
        <v>44</v>
      </c>
      <c r="F1224" s="6"/>
      <c r="G1224" s="7">
        <v>336</v>
      </c>
      <c r="H1224" s="37">
        <v>28.571428571428999</v>
      </c>
      <c r="I1224" s="14">
        <v>54.166666666666998</v>
      </c>
      <c r="J1224" s="14">
        <v>16.666666666666998</v>
      </c>
      <c r="K1224" s="29">
        <v>0.59523809523799998</v>
      </c>
    </row>
    <row r="1225" spans="4:11" x14ac:dyDescent="0.2">
      <c r="D1225" s="104"/>
      <c r="E1225" s="5" t="s">
        <v>45</v>
      </c>
      <c r="F1225" s="6"/>
      <c r="G1225" s="7">
        <v>259</v>
      </c>
      <c r="H1225" s="37">
        <v>22.779922779923002</v>
      </c>
      <c r="I1225" s="14">
        <v>55.984555984556003</v>
      </c>
      <c r="J1225" s="14">
        <v>19.305019305019002</v>
      </c>
      <c r="K1225" s="29">
        <v>1.9305019305019999</v>
      </c>
    </row>
    <row r="1226" spans="4:11" x14ac:dyDescent="0.2">
      <c r="D1226" s="104"/>
      <c r="E1226" s="5" t="s">
        <v>46</v>
      </c>
      <c r="F1226" s="6"/>
      <c r="G1226" s="7">
        <v>171</v>
      </c>
      <c r="H1226" s="37">
        <v>21.052631578947</v>
      </c>
      <c r="I1226" s="14">
        <v>59.064327485379998</v>
      </c>
      <c r="J1226" s="14">
        <v>18.12865497076</v>
      </c>
      <c r="K1226" s="29">
        <v>1.7543859649119999</v>
      </c>
    </row>
    <row r="1227" spans="4:11" x14ac:dyDescent="0.2">
      <c r="D1227" s="104"/>
      <c r="E1227" s="5" t="s">
        <v>47</v>
      </c>
      <c r="F1227" s="6"/>
      <c r="G1227" s="7">
        <v>158</v>
      </c>
      <c r="H1227" s="37">
        <v>18.354430379747001</v>
      </c>
      <c r="I1227" s="14">
        <v>56.962025316456</v>
      </c>
      <c r="J1227" s="14">
        <v>24.050632911392</v>
      </c>
      <c r="K1227" s="29">
        <v>0.63291139240500005</v>
      </c>
    </row>
    <row r="1228" spans="4:11" x14ac:dyDescent="0.2">
      <c r="D1228" s="104"/>
      <c r="E1228" s="5" t="s">
        <v>48</v>
      </c>
      <c r="F1228" s="6"/>
      <c r="G1228" s="7">
        <v>62</v>
      </c>
      <c r="H1228" s="37">
        <v>9.6774193548389995</v>
      </c>
      <c r="I1228" s="14">
        <v>58.064516129032</v>
      </c>
      <c r="J1228" s="14">
        <v>29.032258064516</v>
      </c>
      <c r="K1228" s="29">
        <v>3.2258064516129998</v>
      </c>
    </row>
    <row r="1229" spans="4:11" x14ac:dyDescent="0.2">
      <c r="D1229" s="104"/>
      <c r="E1229" s="5" t="s">
        <v>49</v>
      </c>
      <c r="F1229" s="6"/>
      <c r="G1229" s="7">
        <v>13</v>
      </c>
      <c r="H1229" s="60">
        <v>0</v>
      </c>
      <c r="I1229" s="14">
        <v>46.153846153845997</v>
      </c>
      <c r="J1229" s="14">
        <v>53.846153846154003</v>
      </c>
      <c r="K1229" s="32">
        <v>0</v>
      </c>
    </row>
    <row r="1230" spans="4:11" x14ac:dyDescent="0.2">
      <c r="D1230" s="103" t="s">
        <v>50</v>
      </c>
      <c r="E1230" s="24" t="s">
        <v>35</v>
      </c>
      <c r="F1230" s="22"/>
      <c r="G1230" s="23">
        <v>174</v>
      </c>
      <c r="H1230" s="49">
        <v>4.0229885057469996</v>
      </c>
      <c r="I1230" s="19">
        <v>45.977011494252999</v>
      </c>
      <c r="J1230" s="19">
        <v>49.425287356322002</v>
      </c>
      <c r="K1230" s="51">
        <v>0.57471264367800001</v>
      </c>
    </row>
    <row r="1231" spans="4:11" x14ac:dyDescent="0.2">
      <c r="D1231" s="104"/>
      <c r="E1231" s="5" t="s">
        <v>36</v>
      </c>
      <c r="F1231" s="6"/>
      <c r="G1231" s="7">
        <v>233</v>
      </c>
      <c r="H1231" s="37">
        <v>8.1545064377679992</v>
      </c>
      <c r="I1231" s="14">
        <v>45.922746781115997</v>
      </c>
      <c r="J1231" s="14">
        <v>45.064377682402998</v>
      </c>
      <c r="K1231" s="29">
        <v>0.85836909871199996</v>
      </c>
    </row>
    <row r="1232" spans="4:11" x14ac:dyDescent="0.2">
      <c r="D1232" s="104"/>
      <c r="E1232" s="5" t="s">
        <v>37</v>
      </c>
      <c r="F1232" s="6"/>
      <c r="G1232" s="7">
        <v>199</v>
      </c>
      <c r="H1232" s="37">
        <v>9.5477386934670001</v>
      </c>
      <c r="I1232" s="14">
        <v>51.256281407034997</v>
      </c>
      <c r="J1232" s="14">
        <v>39.195979899496997</v>
      </c>
      <c r="K1232" s="32">
        <v>0</v>
      </c>
    </row>
    <row r="1233" spans="2:11" x14ac:dyDescent="0.2">
      <c r="D1233" s="104"/>
      <c r="E1233" s="5" t="s">
        <v>38</v>
      </c>
      <c r="F1233" s="6"/>
      <c r="G1233" s="7">
        <v>319</v>
      </c>
      <c r="H1233" s="37">
        <v>9.0909090909089993</v>
      </c>
      <c r="I1233" s="14">
        <v>60.501567398119001</v>
      </c>
      <c r="J1233" s="14">
        <v>30.094043887146999</v>
      </c>
      <c r="K1233" s="29">
        <v>0.31347962382400002</v>
      </c>
    </row>
    <row r="1234" spans="2:11" x14ac:dyDescent="0.2">
      <c r="D1234" s="104"/>
      <c r="E1234" s="5" t="s">
        <v>39</v>
      </c>
      <c r="F1234" s="6"/>
      <c r="G1234" s="7">
        <v>269</v>
      </c>
      <c r="H1234" s="37">
        <v>11.895910780669</v>
      </c>
      <c r="I1234" s="14">
        <v>63.568773234200997</v>
      </c>
      <c r="J1234" s="14">
        <v>24.535315985130001</v>
      </c>
      <c r="K1234" s="32">
        <v>0</v>
      </c>
    </row>
    <row r="1235" spans="2:11" x14ac:dyDescent="0.2">
      <c r="D1235" s="104"/>
      <c r="E1235" s="5" t="s">
        <v>40</v>
      </c>
      <c r="F1235" s="6"/>
      <c r="G1235" s="7">
        <v>348</v>
      </c>
      <c r="H1235" s="37">
        <v>13.218390804598</v>
      </c>
      <c r="I1235" s="14">
        <v>64.367816091953998</v>
      </c>
      <c r="J1235" s="14">
        <v>22.126436781609002</v>
      </c>
      <c r="K1235" s="29">
        <v>0.28735632183900001</v>
      </c>
    </row>
    <row r="1236" spans="2:11" x14ac:dyDescent="0.2">
      <c r="D1236" s="104"/>
      <c r="E1236" s="5" t="s">
        <v>41</v>
      </c>
      <c r="F1236" s="6"/>
      <c r="G1236" s="7">
        <v>282</v>
      </c>
      <c r="H1236" s="37">
        <v>14.539007092199</v>
      </c>
      <c r="I1236" s="14">
        <v>58.865248226950001</v>
      </c>
      <c r="J1236" s="14">
        <v>25.886524822695002</v>
      </c>
      <c r="K1236" s="29">
        <v>0.70921985815599997</v>
      </c>
    </row>
    <row r="1237" spans="2:11" x14ac:dyDescent="0.2">
      <c r="D1237" s="104"/>
      <c r="E1237" s="5" t="s">
        <v>42</v>
      </c>
      <c r="F1237" s="6"/>
      <c r="G1237" s="7">
        <v>242</v>
      </c>
      <c r="H1237" s="37">
        <v>14.462809917355001</v>
      </c>
      <c r="I1237" s="14">
        <v>64.876033057851004</v>
      </c>
      <c r="J1237" s="14">
        <v>19.834710743801999</v>
      </c>
      <c r="K1237" s="29">
        <v>0.82644628099200002</v>
      </c>
    </row>
    <row r="1238" spans="2:11" x14ac:dyDescent="0.2">
      <c r="D1238" s="104"/>
      <c r="E1238" s="5" t="s">
        <v>43</v>
      </c>
      <c r="F1238" s="6"/>
      <c r="G1238" s="7">
        <v>263</v>
      </c>
      <c r="H1238" s="37">
        <v>13.688212927757</v>
      </c>
      <c r="I1238" s="14">
        <v>69.961977186311998</v>
      </c>
      <c r="J1238" s="14">
        <v>16.349809885932</v>
      </c>
      <c r="K1238" s="32">
        <v>0</v>
      </c>
    </row>
    <row r="1239" spans="2:11" x14ac:dyDescent="0.2">
      <c r="D1239" s="104"/>
      <c r="E1239" s="5" t="s">
        <v>44</v>
      </c>
      <c r="F1239" s="6"/>
      <c r="G1239" s="7">
        <v>364</v>
      </c>
      <c r="H1239" s="37">
        <v>12.912087912087999</v>
      </c>
      <c r="I1239" s="14">
        <v>63.461538461537998</v>
      </c>
      <c r="J1239" s="14">
        <v>22.802197802197998</v>
      </c>
      <c r="K1239" s="29">
        <v>0.82417582417599999</v>
      </c>
    </row>
    <row r="1240" spans="2:11" x14ac:dyDescent="0.2">
      <c r="D1240" s="104"/>
      <c r="E1240" s="5" t="s">
        <v>45</v>
      </c>
      <c r="F1240" s="6"/>
      <c r="G1240" s="7">
        <v>324</v>
      </c>
      <c r="H1240" s="37">
        <v>9.8765432098769992</v>
      </c>
      <c r="I1240" s="14">
        <v>64.197530864198001</v>
      </c>
      <c r="J1240" s="14">
        <v>25.308641975309001</v>
      </c>
      <c r="K1240" s="29">
        <v>0.61728395061700003</v>
      </c>
    </row>
    <row r="1241" spans="2:11" x14ac:dyDescent="0.2">
      <c r="D1241" s="104"/>
      <c r="E1241" s="5" t="s">
        <v>46</v>
      </c>
      <c r="F1241" s="6"/>
      <c r="G1241" s="7">
        <v>192</v>
      </c>
      <c r="H1241" s="37">
        <v>5.208333333333</v>
      </c>
      <c r="I1241" s="14">
        <v>56.770833333333002</v>
      </c>
      <c r="J1241" s="14">
        <v>36.979166666666998</v>
      </c>
      <c r="K1241" s="29">
        <v>1.041666666667</v>
      </c>
    </row>
    <row r="1242" spans="2:11" x14ac:dyDescent="0.2">
      <c r="D1242" s="104"/>
      <c r="E1242" s="5" t="s">
        <v>47</v>
      </c>
      <c r="F1242" s="6"/>
      <c r="G1242" s="7">
        <v>288</v>
      </c>
      <c r="H1242" s="37">
        <v>6.9444444444439997</v>
      </c>
      <c r="I1242" s="14">
        <v>51.388888888888999</v>
      </c>
      <c r="J1242" s="14">
        <v>40.625</v>
      </c>
      <c r="K1242" s="29">
        <v>1.041666666667</v>
      </c>
    </row>
    <row r="1243" spans="2:11" x14ac:dyDescent="0.2">
      <c r="D1243" s="104"/>
      <c r="E1243" s="5" t="s">
        <v>48</v>
      </c>
      <c r="F1243" s="6"/>
      <c r="G1243" s="7">
        <v>114</v>
      </c>
      <c r="H1243" s="37">
        <v>4.3859649122809996</v>
      </c>
      <c r="I1243" s="14">
        <v>50</v>
      </c>
      <c r="J1243" s="14">
        <v>43.859649122806999</v>
      </c>
      <c r="K1243" s="29">
        <v>1.7543859649119999</v>
      </c>
    </row>
    <row r="1244" spans="2:11" x14ac:dyDescent="0.2">
      <c r="D1244" s="105"/>
      <c r="E1244" s="55" t="s">
        <v>49</v>
      </c>
      <c r="F1244" s="58"/>
      <c r="G1244" s="53">
        <v>30</v>
      </c>
      <c r="H1244" s="74">
        <v>3.333333333333</v>
      </c>
      <c r="I1244" s="38">
        <v>26.666666666666998</v>
      </c>
      <c r="J1244" s="38">
        <v>66.666666666666998</v>
      </c>
      <c r="K1244" s="80">
        <v>3.333333333333</v>
      </c>
    </row>
    <row r="1246" spans="2:11" x14ac:dyDescent="0.2">
      <c r="B1246" s="47" t="str">
        <f xml:space="preserve"> HYPERLINK("#'目次'!B34", "[28]")</f>
        <v>[28]</v>
      </c>
      <c r="C1246" s="31" t="s">
        <v>269</v>
      </c>
    </row>
    <row r="1249" spans="3:11" x14ac:dyDescent="0.2">
      <c r="C1249" s="31" t="s">
        <v>13</v>
      </c>
    </row>
    <row r="1250" spans="3:11" ht="36" x14ac:dyDescent="0.2">
      <c r="D1250" s="99"/>
      <c r="E1250" s="100"/>
      <c r="F1250" s="100"/>
      <c r="G1250" s="41" t="s">
        <v>14</v>
      </c>
      <c r="H1250" s="42" t="s">
        <v>255</v>
      </c>
      <c r="I1250" s="16" t="s">
        <v>256</v>
      </c>
      <c r="J1250" s="16" t="s">
        <v>257</v>
      </c>
      <c r="K1250" s="46" t="s">
        <v>24</v>
      </c>
    </row>
    <row r="1251" spans="3:11" x14ac:dyDescent="0.2">
      <c r="D1251" s="101"/>
      <c r="E1251" s="102"/>
      <c r="F1251" s="102"/>
      <c r="G1251" s="44"/>
      <c r="H1251" s="48"/>
      <c r="I1251" s="17"/>
      <c r="J1251" s="17"/>
      <c r="K1251" s="43"/>
    </row>
    <row r="1252" spans="3:11" x14ac:dyDescent="0.2">
      <c r="D1252" s="52"/>
      <c r="E1252" s="59" t="s">
        <v>14</v>
      </c>
      <c r="F1252" s="54"/>
      <c r="G1252" s="45">
        <v>7000</v>
      </c>
      <c r="H1252" s="25">
        <v>1.0714285714289999</v>
      </c>
      <c r="I1252" s="25">
        <v>9.0714285714289993</v>
      </c>
      <c r="J1252" s="25">
        <v>88.771428571428999</v>
      </c>
      <c r="K1252" s="63">
        <v>1.0857142857140001</v>
      </c>
    </row>
    <row r="1253" spans="3:11" x14ac:dyDescent="0.2">
      <c r="D1253" s="103" t="s">
        <v>25</v>
      </c>
      <c r="E1253" s="24" t="s">
        <v>26</v>
      </c>
      <c r="F1253" s="22"/>
      <c r="G1253" s="23">
        <v>1780</v>
      </c>
      <c r="H1253" s="49">
        <v>0.44943820224699998</v>
      </c>
      <c r="I1253" s="19">
        <v>5.2808988764039997</v>
      </c>
      <c r="J1253" s="19">
        <v>92.808988764044997</v>
      </c>
      <c r="K1253" s="51">
        <v>1.460674157303</v>
      </c>
    </row>
    <row r="1254" spans="3:11" x14ac:dyDescent="0.2">
      <c r="D1254" s="104"/>
      <c r="E1254" s="5" t="s">
        <v>27</v>
      </c>
      <c r="F1254" s="6"/>
      <c r="G1254" s="7">
        <v>1328</v>
      </c>
      <c r="H1254" s="37">
        <v>0.30120481927699999</v>
      </c>
      <c r="I1254" s="14">
        <v>7.3795180722889997</v>
      </c>
      <c r="J1254" s="14">
        <v>91.415662650602002</v>
      </c>
      <c r="K1254" s="29">
        <v>0.90361445783100003</v>
      </c>
    </row>
    <row r="1255" spans="3:11" x14ac:dyDescent="0.2">
      <c r="D1255" s="104"/>
      <c r="E1255" s="5" t="s">
        <v>28</v>
      </c>
      <c r="F1255" s="6"/>
      <c r="G1255" s="7">
        <v>1075</v>
      </c>
      <c r="H1255" s="37">
        <v>0.74418604651200004</v>
      </c>
      <c r="I1255" s="14">
        <v>9.7674418604650004</v>
      </c>
      <c r="J1255" s="14">
        <v>87.906976744185997</v>
      </c>
      <c r="K1255" s="29">
        <v>1.5813953488370001</v>
      </c>
    </row>
    <row r="1256" spans="3:11" x14ac:dyDescent="0.2">
      <c r="D1256" s="104"/>
      <c r="E1256" s="5" t="s">
        <v>29</v>
      </c>
      <c r="F1256" s="6"/>
      <c r="G1256" s="7">
        <v>733</v>
      </c>
      <c r="H1256" s="37">
        <v>1.0914051841750001</v>
      </c>
      <c r="I1256" s="14">
        <v>12.278308321965</v>
      </c>
      <c r="J1256" s="14">
        <v>86.084583901773996</v>
      </c>
      <c r="K1256" s="29">
        <v>0.545702592087</v>
      </c>
    </row>
    <row r="1257" spans="3:11" x14ac:dyDescent="0.2">
      <c r="D1257" s="104"/>
      <c r="E1257" s="5" t="s">
        <v>30</v>
      </c>
      <c r="F1257" s="6"/>
      <c r="G1257" s="7">
        <v>619</v>
      </c>
      <c r="H1257" s="37">
        <v>1.6155088852990001</v>
      </c>
      <c r="I1257" s="14">
        <v>14.539579967690001</v>
      </c>
      <c r="J1257" s="14">
        <v>83.037156704362005</v>
      </c>
      <c r="K1257" s="29">
        <v>0.80775444264899998</v>
      </c>
    </row>
    <row r="1258" spans="3:11" x14ac:dyDescent="0.2">
      <c r="D1258" s="104"/>
      <c r="E1258" s="5" t="s">
        <v>31</v>
      </c>
      <c r="F1258" s="6"/>
      <c r="G1258" s="7">
        <v>559</v>
      </c>
      <c r="H1258" s="37">
        <v>3.0411449016100001</v>
      </c>
      <c r="I1258" s="14">
        <v>12.522361359571001</v>
      </c>
      <c r="J1258" s="14">
        <v>84.257602862254004</v>
      </c>
      <c r="K1258" s="29">
        <v>0.178890876565</v>
      </c>
    </row>
    <row r="1259" spans="3:11" x14ac:dyDescent="0.2">
      <c r="D1259" s="104"/>
      <c r="E1259" s="5" t="s">
        <v>32</v>
      </c>
      <c r="F1259" s="6"/>
      <c r="G1259" s="7">
        <v>284</v>
      </c>
      <c r="H1259" s="37">
        <v>2.8169014084509998</v>
      </c>
      <c r="I1259" s="14">
        <v>14.788732394366001</v>
      </c>
      <c r="J1259" s="14">
        <v>82.042253521126995</v>
      </c>
      <c r="K1259" s="29">
        <v>0.352112676056</v>
      </c>
    </row>
    <row r="1260" spans="3:11" x14ac:dyDescent="0.2">
      <c r="D1260" s="104"/>
      <c r="E1260" s="5" t="s">
        <v>33</v>
      </c>
      <c r="F1260" s="6"/>
      <c r="G1260" s="7">
        <v>104</v>
      </c>
      <c r="H1260" s="37">
        <v>6.7307692307689999</v>
      </c>
      <c r="I1260" s="14">
        <v>14.423076923077</v>
      </c>
      <c r="J1260" s="14">
        <v>75.961538461537998</v>
      </c>
      <c r="K1260" s="29">
        <v>2.884615384615</v>
      </c>
    </row>
    <row r="1261" spans="3:11" x14ac:dyDescent="0.2">
      <c r="D1261" s="103" t="s">
        <v>34</v>
      </c>
      <c r="E1261" s="24" t="s">
        <v>35</v>
      </c>
      <c r="F1261" s="22"/>
      <c r="G1261" s="23">
        <v>206</v>
      </c>
      <c r="H1261" s="49">
        <v>0.97087378640800004</v>
      </c>
      <c r="I1261" s="19">
        <v>5.8252427184469999</v>
      </c>
      <c r="J1261" s="19">
        <v>93.203883495146002</v>
      </c>
      <c r="K1261" s="62">
        <v>0</v>
      </c>
    </row>
    <row r="1262" spans="3:11" x14ac:dyDescent="0.2">
      <c r="D1262" s="104"/>
      <c r="E1262" s="5" t="s">
        <v>36</v>
      </c>
      <c r="F1262" s="6"/>
      <c r="G1262" s="7">
        <v>218</v>
      </c>
      <c r="H1262" s="37">
        <v>0.91743119266100004</v>
      </c>
      <c r="I1262" s="14">
        <v>12.844036697248001</v>
      </c>
      <c r="J1262" s="14">
        <v>85.779816513761006</v>
      </c>
      <c r="K1262" s="29">
        <v>0.45871559632999998</v>
      </c>
    </row>
    <row r="1263" spans="3:11" x14ac:dyDescent="0.2">
      <c r="D1263" s="104"/>
      <c r="E1263" s="5" t="s">
        <v>37</v>
      </c>
      <c r="F1263" s="6"/>
      <c r="G1263" s="7">
        <v>218</v>
      </c>
      <c r="H1263" s="37">
        <v>2.293577981651</v>
      </c>
      <c r="I1263" s="14">
        <v>12.844036697248001</v>
      </c>
      <c r="J1263" s="14">
        <v>84.862385321101002</v>
      </c>
      <c r="K1263" s="32">
        <v>0</v>
      </c>
    </row>
    <row r="1264" spans="3:11" x14ac:dyDescent="0.2">
      <c r="D1264" s="104"/>
      <c r="E1264" s="5" t="s">
        <v>38</v>
      </c>
      <c r="F1264" s="6"/>
      <c r="G1264" s="7">
        <v>313</v>
      </c>
      <c r="H1264" s="37">
        <v>2.23642172524</v>
      </c>
      <c r="I1264" s="14">
        <v>11.821086261981</v>
      </c>
      <c r="J1264" s="14">
        <v>84.984025559105007</v>
      </c>
      <c r="K1264" s="29">
        <v>0.95846645367399996</v>
      </c>
    </row>
    <row r="1265" spans="4:11" x14ac:dyDescent="0.2">
      <c r="D1265" s="104"/>
      <c r="E1265" s="5" t="s">
        <v>39</v>
      </c>
      <c r="F1265" s="6"/>
      <c r="G1265" s="7">
        <v>306</v>
      </c>
      <c r="H1265" s="37">
        <v>1.9607843137250001</v>
      </c>
      <c r="I1265" s="14">
        <v>12.091503267974</v>
      </c>
      <c r="J1265" s="14">
        <v>85.294117647058997</v>
      </c>
      <c r="K1265" s="29">
        <v>0.65359477124200005</v>
      </c>
    </row>
    <row r="1266" spans="4:11" x14ac:dyDescent="0.2">
      <c r="D1266" s="104"/>
      <c r="E1266" s="5" t="s">
        <v>40</v>
      </c>
      <c r="F1266" s="6"/>
      <c r="G1266" s="7">
        <v>323</v>
      </c>
      <c r="H1266" s="37">
        <v>1.2383900928789999</v>
      </c>
      <c r="I1266" s="14">
        <v>11.145510835913001</v>
      </c>
      <c r="J1266" s="14">
        <v>87.616099071207003</v>
      </c>
      <c r="K1266" s="32">
        <v>0</v>
      </c>
    </row>
    <row r="1267" spans="4:11" x14ac:dyDescent="0.2">
      <c r="D1267" s="104"/>
      <c r="E1267" s="5" t="s">
        <v>41</v>
      </c>
      <c r="F1267" s="6"/>
      <c r="G1267" s="7">
        <v>260</v>
      </c>
      <c r="H1267" s="37">
        <v>1.923076923077</v>
      </c>
      <c r="I1267" s="14">
        <v>9.2307692307690008</v>
      </c>
      <c r="J1267" s="14">
        <v>88.461538461537998</v>
      </c>
      <c r="K1267" s="29">
        <v>0.384615384615</v>
      </c>
    </row>
    <row r="1268" spans="4:11" x14ac:dyDescent="0.2">
      <c r="D1268" s="104"/>
      <c r="E1268" s="5" t="s">
        <v>42</v>
      </c>
      <c r="F1268" s="6"/>
      <c r="G1268" s="7">
        <v>258</v>
      </c>
      <c r="H1268" s="37">
        <v>2.3255813953489999</v>
      </c>
      <c r="I1268" s="14">
        <v>11.240310077519</v>
      </c>
      <c r="J1268" s="14">
        <v>86.046511627906995</v>
      </c>
      <c r="K1268" s="29">
        <v>0.38759689922500001</v>
      </c>
    </row>
    <row r="1269" spans="4:11" x14ac:dyDescent="0.2">
      <c r="D1269" s="104"/>
      <c r="E1269" s="5" t="s">
        <v>43</v>
      </c>
      <c r="F1269" s="6"/>
      <c r="G1269" s="7">
        <v>258</v>
      </c>
      <c r="H1269" s="37">
        <v>1.937984496124</v>
      </c>
      <c r="I1269" s="14">
        <v>11.627906976744001</v>
      </c>
      <c r="J1269" s="14">
        <v>86.434108527131997</v>
      </c>
      <c r="K1269" s="32">
        <v>0</v>
      </c>
    </row>
    <row r="1270" spans="4:11" x14ac:dyDescent="0.2">
      <c r="D1270" s="104"/>
      <c r="E1270" s="5" t="s">
        <v>44</v>
      </c>
      <c r="F1270" s="6"/>
      <c r="G1270" s="7">
        <v>336</v>
      </c>
      <c r="H1270" s="37">
        <v>1.4880952380950001</v>
      </c>
      <c r="I1270" s="14">
        <v>9.8214285714289993</v>
      </c>
      <c r="J1270" s="14">
        <v>87.5</v>
      </c>
      <c r="K1270" s="29">
        <v>1.190476190476</v>
      </c>
    </row>
    <row r="1271" spans="4:11" x14ac:dyDescent="0.2">
      <c r="D1271" s="104"/>
      <c r="E1271" s="5" t="s">
        <v>45</v>
      </c>
      <c r="F1271" s="6"/>
      <c r="G1271" s="7">
        <v>259</v>
      </c>
      <c r="H1271" s="37">
        <v>1.5444015444020001</v>
      </c>
      <c r="I1271" s="14">
        <v>15.830115830116</v>
      </c>
      <c r="J1271" s="14">
        <v>78.764478764478994</v>
      </c>
      <c r="K1271" s="29">
        <v>3.8610038610039998</v>
      </c>
    </row>
    <row r="1272" spans="4:11" x14ac:dyDescent="0.2">
      <c r="D1272" s="104"/>
      <c r="E1272" s="5" t="s">
        <v>46</v>
      </c>
      <c r="F1272" s="6"/>
      <c r="G1272" s="7">
        <v>171</v>
      </c>
      <c r="H1272" s="37">
        <v>1.7543859649119999</v>
      </c>
      <c r="I1272" s="14">
        <v>13.450292397661</v>
      </c>
      <c r="J1272" s="14">
        <v>82.456140350877007</v>
      </c>
      <c r="K1272" s="29">
        <v>2.3391812865500001</v>
      </c>
    </row>
    <row r="1273" spans="4:11" x14ac:dyDescent="0.2">
      <c r="D1273" s="104"/>
      <c r="E1273" s="5" t="s">
        <v>47</v>
      </c>
      <c r="F1273" s="6"/>
      <c r="G1273" s="7">
        <v>158</v>
      </c>
      <c r="H1273" s="37">
        <v>0.63291139240500005</v>
      </c>
      <c r="I1273" s="14">
        <v>12.025316455696</v>
      </c>
      <c r="J1273" s="14">
        <v>86.075949367088995</v>
      </c>
      <c r="K1273" s="29">
        <v>1.2658227848100001</v>
      </c>
    </row>
    <row r="1274" spans="4:11" x14ac:dyDescent="0.2">
      <c r="D1274" s="104"/>
      <c r="E1274" s="5" t="s">
        <v>48</v>
      </c>
      <c r="F1274" s="6"/>
      <c r="G1274" s="7">
        <v>62</v>
      </c>
      <c r="H1274" s="60">
        <v>0</v>
      </c>
      <c r="I1274" s="14">
        <v>11.290322580645</v>
      </c>
      <c r="J1274" s="14">
        <v>85.483870967742007</v>
      </c>
      <c r="K1274" s="29">
        <v>3.2258064516129998</v>
      </c>
    </row>
    <row r="1275" spans="4:11" x14ac:dyDescent="0.2">
      <c r="D1275" s="104"/>
      <c r="E1275" s="5" t="s">
        <v>49</v>
      </c>
      <c r="F1275" s="6"/>
      <c r="G1275" s="7">
        <v>13</v>
      </c>
      <c r="H1275" s="60">
        <v>0</v>
      </c>
      <c r="I1275" s="18">
        <v>0</v>
      </c>
      <c r="J1275" s="14">
        <v>100</v>
      </c>
      <c r="K1275" s="32">
        <v>0</v>
      </c>
    </row>
    <row r="1276" spans="4:11" x14ac:dyDescent="0.2">
      <c r="D1276" s="103" t="s">
        <v>50</v>
      </c>
      <c r="E1276" s="24" t="s">
        <v>35</v>
      </c>
      <c r="F1276" s="22"/>
      <c r="G1276" s="23">
        <v>174</v>
      </c>
      <c r="H1276" s="49">
        <v>0.57471264367800001</v>
      </c>
      <c r="I1276" s="19">
        <v>4.5977011494250002</v>
      </c>
      <c r="J1276" s="19">
        <v>94.252873563218003</v>
      </c>
      <c r="K1276" s="51">
        <v>0.57471264367800001</v>
      </c>
    </row>
    <row r="1277" spans="4:11" x14ac:dyDescent="0.2">
      <c r="D1277" s="104"/>
      <c r="E1277" s="5" t="s">
        <v>36</v>
      </c>
      <c r="F1277" s="6"/>
      <c r="G1277" s="7">
        <v>233</v>
      </c>
      <c r="H1277" s="37">
        <v>1.287553648069</v>
      </c>
      <c r="I1277" s="14">
        <v>4.7210300429179997</v>
      </c>
      <c r="J1277" s="14">
        <v>93.133047210300006</v>
      </c>
      <c r="K1277" s="29">
        <v>0.85836909871199996</v>
      </c>
    </row>
    <row r="1278" spans="4:11" x14ac:dyDescent="0.2">
      <c r="D1278" s="104"/>
      <c r="E1278" s="5" t="s">
        <v>37</v>
      </c>
      <c r="F1278" s="6"/>
      <c r="G1278" s="7">
        <v>199</v>
      </c>
      <c r="H1278" s="37">
        <v>1.0050251256280001</v>
      </c>
      <c r="I1278" s="14">
        <v>7.5376884422110004</v>
      </c>
      <c r="J1278" s="14">
        <v>90.954773869346994</v>
      </c>
      <c r="K1278" s="29">
        <v>0.50251256281400003</v>
      </c>
    </row>
    <row r="1279" spans="4:11" x14ac:dyDescent="0.2">
      <c r="D1279" s="104"/>
      <c r="E1279" s="5" t="s">
        <v>38</v>
      </c>
      <c r="F1279" s="6"/>
      <c r="G1279" s="7">
        <v>319</v>
      </c>
      <c r="H1279" s="37">
        <v>0.31347962382400002</v>
      </c>
      <c r="I1279" s="14">
        <v>7.5235109717870001</v>
      </c>
      <c r="J1279" s="14">
        <v>91.536050156740004</v>
      </c>
      <c r="K1279" s="29">
        <v>0.62695924764900002</v>
      </c>
    </row>
    <row r="1280" spans="4:11" x14ac:dyDescent="0.2">
      <c r="D1280" s="104"/>
      <c r="E1280" s="5" t="s">
        <v>39</v>
      </c>
      <c r="F1280" s="6"/>
      <c r="G1280" s="7">
        <v>269</v>
      </c>
      <c r="H1280" s="37">
        <v>1.1152416356879999</v>
      </c>
      <c r="I1280" s="14">
        <v>9.2936802973979997</v>
      </c>
      <c r="J1280" s="14">
        <v>88.847583643123002</v>
      </c>
      <c r="K1280" s="29">
        <v>0.74349442379200004</v>
      </c>
    </row>
    <row r="1281" spans="2:11" x14ac:dyDescent="0.2">
      <c r="D1281" s="104"/>
      <c r="E1281" s="5" t="s">
        <v>40</v>
      </c>
      <c r="F1281" s="6"/>
      <c r="G1281" s="7">
        <v>348</v>
      </c>
      <c r="H1281" s="60">
        <v>0</v>
      </c>
      <c r="I1281" s="14">
        <v>7.4712643678159996</v>
      </c>
      <c r="J1281" s="14">
        <v>92.241379310344996</v>
      </c>
      <c r="K1281" s="29">
        <v>0.28735632183900001</v>
      </c>
    </row>
    <row r="1282" spans="2:11" x14ac:dyDescent="0.2">
      <c r="D1282" s="104"/>
      <c r="E1282" s="5" t="s">
        <v>41</v>
      </c>
      <c r="F1282" s="6"/>
      <c r="G1282" s="7">
        <v>282</v>
      </c>
      <c r="H1282" s="37">
        <v>1.0638297872339999</v>
      </c>
      <c r="I1282" s="14">
        <v>6.3829787234040003</v>
      </c>
      <c r="J1282" s="14">
        <v>91.489361702127994</v>
      </c>
      <c r="K1282" s="29">
        <v>1.0638297872339999</v>
      </c>
    </row>
    <row r="1283" spans="2:11" x14ac:dyDescent="0.2">
      <c r="D1283" s="104"/>
      <c r="E1283" s="5" t="s">
        <v>42</v>
      </c>
      <c r="F1283" s="6"/>
      <c r="G1283" s="7">
        <v>242</v>
      </c>
      <c r="H1283" s="37">
        <v>0.41322314049600001</v>
      </c>
      <c r="I1283" s="14">
        <v>7.851239669421</v>
      </c>
      <c r="J1283" s="14">
        <v>90.082644628099004</v>
      </c>
      <c r="K1283" s="29">
        <v>1.6528925619829999</v>
      </c>
    </row>
    <row r="1284" spans="2:11" x14ac:dyDescent="0.2">
      <c r="D1284" s="104"/>
      <c r="E1284" s="5" t="s">
        <v>43</v>
      </c>
      <c r="F1284" s="6"/>
      <c r="G1284" s="7">
        <v>263</v>
      </c>
      <c r="H1284" s="37">
        <v>0.76045627376400005</v>
      </c>
      <c r="I1284" s="14">
        <v>9.1254752851709995</v>
      </c>
      <c r="J1284" s="14">
        <v>90.114068441065001</v>
      </c>
      <c r="K1284" s="32">
        <v>0</v>
      </c>
    </row>
    <row r="1285" spans="2:11" x14ac:dyDescent="0.2">
      <c r="D1285" s="104"/>
      <c r="E1285" s="5" t="s">
        <v>44</v>
      </c>
      <c r="F1285" s="6"/>
      <c r="G1285" s="7">
        <v>364</v>
      </c>
      <c r="H1285" s="37">
        <v>0.27472527472500002</v>
      </c>
      <c r="I1285" s="14">
        <v>4.9450549450550003</v>
      </c>
      <c r="J1285" s="14">
        <v>93.681318681318999</v>
      </c>
      <c r="K1285" s="29">
        <v>1.098901098901</v>
      </c>
    </row>
    <row r="1286" spans="2:11" x14ac:dyDescent="0.2">
      <c r="D1286" s="104"/>
      <c r="E1286" s="5" t="s">
        <v>45</v>
      </c>
      <c r="F1286" s="6"/>
      <c r="G1286" s="7">
        <v>324</v>
      </c>
      <c r="H1286" s="37">
        <v>0.30864197530900001</v>
      </c>
      <c r="I1286" s="14">
        <v>8.6419753086419995</v>
      </c>
      <c r="J1286" s="14">
        <v>88.271604938272006</v>
      </c>
      <c r="K1286" s="29">
        <v>2.7777777777780002</v>
      </c>
    </row>
    <row r="1287" spans="2:11" x14ac:dyDescent="0.2">
      <c r="D1287" s="104"/>
      <c r="E1287" s="5" t="s">
        <v>46</v>
      </c>
      <c r="F1287" s="6"/>
      <c r="G1287" s="7">
        <v>192</v>
      </c>
      <c r="H1287" s="37">
        <v>0.52083333333299997</v>
      </c>
      <c r="I1287" s="14">
        <v>6.25</v>
      </c>
      <c r="J1287" s="14">
        <v>90.104166666666998</v>
      </c>
      <c r="K1287" s="29">
        <v>3.125</v>
      </c>
    </row>
    <row r="1288" spans="2:11" x14ac:dyDescent="0.2">
      <c r="D1288" s="104"/>
      <c r="E1288" s="5" t="s">
        <v>47</v>
      </c>
      <c r="F1288" s="6"/>
      <c r="G1288" s="7">
        <v>288</v>
      </c>
      <c r="H1288" s="37">
        <v>0.347222222222</v>
      </c>
      <c r="I1288" s="14">
        <v>4.8611111111109997</v>
      </c>
      <c r="J1288" s="14">
        <v>92.361111111111001</v>
      </c>
      <c r="K1288" s="29">
        <v>2.4305555555559999</v>
      </c>
    </row>
    <row r="1289" spans="2:11" x14ac:dyDescent="0.2">
      <c r="D1289" s="104"/>
      <c r="E1289" s="5" t="s">
        <v>48</v>
      </c>
      <c r="F1289" s="6"/>
      <c r="G1289" s="7">
        <v>114</v>
      </c>
      <c r="H1289" s="60">
        <v>0</v>
      </c>
      <c r="I1289" s="14">
        <v>7.8947368421049999</v>
      </c>
      <c r="J1289" s="14">
        <v>89.473684210526002</v>
      </c>
      <c r="K1289" s="29">
        <v>2.6315789473679998</v>
      </c>
    </row>
    <row r="1290" spans="2:11" x14ac:dyDescent="0.2">
      <c r="D1290" s="105"/>
      <c r="E1290" s="55" t="s">
        <v>49</v>
      </c>
      <c r="F1290" s="58"/>
      <c r="G1290" s="53">
        <v>30</v>
      </c>
      <c r="H1290" s="78">
        <v>0</v>
      </c>
      <c r="I1290" s="35">
        <v>0</v>
      </c>
      <c r="J1290" s="38">
        <v>96.666666666666998</v>
      </c>
      <c r="K1290" s="80">
        <v>3.333333333333</v>
      </c>
    </row>
    <row r="1292" spans="2:11" x14ac:dyDescent="0.2">
      <c r="B1292" s="47" t="str">
        <f xml:space="preserve"> HYPERLINK("#'目次'!B35", "[29]")</f>
        <v>[29]</v>
      </c>
      <c r="C1292" s="31" t="s">
        <v>272</v>
      </c>
    </row>
    <row r="1295" spans="2:11" x14ac:dyDescent="0.2">
      <c r="C1295" s="31" t="s">
        <v>13</v>
      </c>
    </row>
    <row r="1296" spans="2:11" ht="24" x14ac:dyDescent="0.2">
      <c r="D1296" s="99"/>
      <c r="E1296" s="100"/>
      <c r="F1296" s="100"/>
      <c r="G1296" s="41" t="s">
        <v>14</v>
      </c>
      <c r="H1296" s="42" t="s">
        <v>273</v>
      </c>
      <c r="I1296" s="16" t="s">
        <v>274</v>
      </c>
      <c r="J1296" s="46" t="s">
        <v>24</v>
      </c>
    </row>
    <row r="1297" spans="4:10" x14ac:dyDescent="0.2">
      <c r="D1297" s="101"/>
      <c r="E1297" s="102"/>
      <c r="F1297" s="102"/>
      <c r="G1297" s="44"/>
      <c r="H1297" s="48"/>
      <c r="I1297" s="17"/>
      <c r="J1297" s="43"/>
    </row>
    <row r="1298" spans="4:10" x14ac:dyDescent="0.2">
      <c r="D1298" s="52"/>
      <c r="E1298" s="59" t="s">
        <v>14</v>
      </c>
      <c r="F1298" s="54"/>
      <c r="G1298" s="45">
        <v>7000</v>
      </c>
      <c r="H1298" s="25">
        <v>3.2571428571430001</v>
      </c>
      <c r="I1298" s="25">
        <v>96.257142857142995</v>
      </c>
      <c r="J1298" s="63">
        <v>0.48571428571399999</v>
      </c>
    </row>
    <row r="1299" spans="4:10" x14ac:dyDescent="0.2">
      <c r="D1299" s="103" t="s">
        <v>25</v>
      </c>
      <c r="E1299" s="24" t="s">
        <v>26</v>
      </c>
      <c r="F1299" s="22"/>
      <c r="G1299" s="23">
        <v>1780</v>
      </c>
      <c r="H1299" s="49">
        <v>1.6853932584269999</v>
      </c>
      <c r="I1299" s="19">
        <v>97.921348314607002</v>
      </c>
      <c r="J1299" s="51">
        <v>0.393258426966</v>
      </c>
    </row>
    <row r="1300" spans="4:10" x14ac:dyDescent="0.2">
      <c r="D1300" s="104"/>
      <c r="E1300" s="5" t="s">
        <v>27</v>
      </c>
      <c r="F1300" s="6"/>
      <c r="G1300" s="7">
        <v>1328</v>
      </c>
      <c r="H1300" s="37">
        <v>2.7108433734939998</v>
      </c>
      <c r="I1300" s="14">
        <v>96.385542168675002</v>
      </c>
      <c r="J1300" s="29">
        <v>0.90361445783100003</v>
      </c>
    </row>
    <row r="1301" spans="4:10" x14ac:dyDescent="0.2">
      <c r="D1301" s="104"/>
      <c r="E1301" s="5" t="s">
        <v>28</v>
      </c>
      <c r="F1301" s="6"/>
      <c r="G1301" s="7">
        <v>1075</v>
      </c>
      <c r="H1301" s="37">
        <v>3.720930232558</v>
      </c>
      <c r="I1301" s="14">
        <v>95.813953488371993</v>
      </c>
      <c r="J1301" s="29">
        <v>0.46511627907000003</v>
      </c>
    </row>
    <row r="1302" spans="4:10" x14ac:dyDescent="0.2">
      <c r="D1302" s="104"/>
      <c r="E1302" s="5" t="s">
        <v>29</v>
      </c>
      <c r="F1302" s="6"/>
      <c r="G1302" s="7">
        <v>733</v>
      </c>
      <c r="H1302" s="37">
        <v>4.5020463847199998</v>
      </c>
      <c r="I1302" s="14">
        <v>95.225102319236001</v>
      </c>
      <c r="J1302" s="29">
        <v>0.27285129604399999</v>
      </c>
    </row>
    <row r="1303" spans="4:10" x14ac:dyDescent="0.2">
      <c r="D1303" s="104"/>
      <c r="E1303" s="5" t="s">
        <v>30</v>
      </c>
      <c r="F1303" s="6"/>
      <c r="G1303" s="7">
        <v>619</v>
      </c>
      <c r="H1303" s="37">
        <v>4.3618739903070001</v>
      </c>
      <c r="I1303" s="14">
        <v>95.153473344103006</v>
      </c>
      <c r="J1303" s="29">
        <v>0.48465266558999998</v>
      </c>
    </row>
    <row r="1304" spans="4:10" x14ac:dyDescent="0.2">
      <c r="D1304" s="104"/>
      <c r="E1304" s="5" t="s">
        <v>31</v>
      </c>
      <c r="F1304" s="6"/>
      <c r="G1304" s="7">
        <v>559</v>
      </c>
      <c r="H1304" s="37">
        <v>4.8300536672629999</v>
      </c>
      <c r="I1304" s="14">
        <v>94.812164579606005</v>
      </c>
      <c r="J1304" s="29">
        <v>0.35778175313100002</v>
      </c>
    </row>
    <row r="1305" spans="4:10" x14ac:dyDescent="0.2">
      <c r="D1305" s="104"/>
      <c r="E1305" s="5" t="s">
        <v>32</v>
      </c>
      <c r="F1305" s="6"/>
      <c r="G1305" s="7">
        <v>284</v>
      </c>
      <c r="H1305" s="37">
        <v>4.2253521126760001</v>
      </c>
      <c r="I1305" s="14">
        <v>95.774647887323994</v>
      </c>
      <c r="J1305" s="32">
        <v>0</v>
      </c>
    </row>
    <row r="1306" spans="4:10" x14ac:dyDescent="0.2">
      <c r="D1306" s="104"/>
      <c r="E1306" s="5" t="s">
        <v>33</v>
      </c>
      <c r="F1306" s="6"/>
      <c r="G1306" s="7">
        <v>104</v>
      </c>
      <c r="H1306" s="37">
        <v>6.7307692307689999</v>
      </c>
      <c r="I1306" s="14">
        <v>92.307692307691994</v>
      </c>
      <c r="J1306" s="29">
        <v>0.96153846153800004</v>
      </c>
    </row>
    <row r="1307" spans="4:10" x14ac:dyDescent="0.2">
      <c r="D1307" s="103" t="s">
        <v>34</v>
      </c>
      <c r="E1307" s="24" t="s">
        <v>35</v>
      </c>
      <c r="F1307" s="22"/>
      <c r="G1307" s="23">
        <v>206</v>
      </c>
      <c r="H1307" s="49">
        <v>0.48543689320400002</v>
      </c>
      <c r="I1307" s="19">
        <v>99.514563106796004</v>
      </c>
      <c r="J1307" s="62">
        <v>0</v>
      </c>
    </row>
    <row r="1308" spans="4:10" x14ac:dyDescent="0.2">
      <c r="D1308" s="104"/>
      <c r="E1308" s="5" t="s">
        <v>36</v>
      </c>
      <c r="F1308" s="6"/>
      <c r="G1308" s="7">
        <v>218</v>
      </c>
      <c r="H1308" s="37">
        <v>4.5871559633030001</v>
      </c>
      <c r="I1308" s="14">
        <v>95.412844036696995</v>
      </c>
      <c r="J1308" s="32">
        <v>0</v>
      </c>
    </row>
    <row r="1309" spans="4:10" x14ac:dyDescent="0.2">
      <c r="D1309" s="104"/>
      <c r="E1309" s="5" t="s">
        <v>37</v>
      </c>
      <c r="F1309" s="6"/>
      <c r="G1309" s="7">
        <v>218</v>
      </c>
      <c r="H1309" s="37">
        <v>5.0458715596330004</v>
      </c>
      <c r="I1309" s="14">
        <v>94.954128440367001</v>
      </c>
      <c r="J1309" s="32">
        <v>0</v>
      </c>
    </row>
    <row r="1310" spans="4:10" x14ac:dyDescent="0.2">
      <c r="D1310" s="104"/>
      <c r="E1310" s="5" t="s">
        <v>38</v>
      </c>
      <c r="F1310" s="6"/>
      <c r="G1310" s="7">
        <v>313</v>
      </c>
      <c r="H1310" s="37">
        <v>4.472843450479</v>
      </c>
      <c r="I1310" s="14">
        <v>94.888178913738003</v>
      </c>
      <c r="J1310" s="29">
        <v>0.63897763578300004</v>
      </c>
    </row>
    <row r="1311" spans="4:10" x14ac:dyDescent="0.2">
      <c r="D1311" s="104"/>
      <c r="E1311" s="5" t="s">
        <v>39</v>
      </c>
      <c r="F1311" s="6"/>
      <c r="G1311" s="7">
        <v>306</v>
      </c>
      <c r="H1311" s="37">
        <v>3.5947712418300002</v>
      </c>
      <c r="I1311" s="14">
        <v>96.405228758169997</v>
      </c>
      <c r="J1311" s="32">
        <v>0</v>
      </c>
    </row>
    <row r="1312" spans="4:10" x14ac:dyDescent="0.2">
      <c r="D1312" s="104"/>
      <c r="E1312" s="5" t="s">
        <v>40</v>
      </c>
      <c r="F1312" s="6"/>
      <c r="G1312" s="7">
        <v>323</v>
      </c>
      <c r="H1312" s="37">
        <v>3.7151702786379999</v>
      </c>
      <c r="I1312" s="14">
        <v>96.284829721362001</v>
      </c>
      <c r="J1312" s="32">
        <v>0</v>
      </c>
    </row>
    <row r="1313" spans="4:10" x14ac:dyDescent="0.2">
      <c r="D1313" s="104"/>
      <c r="E1313" s="5" t="s">
        <v>41</v>
      </c>
      <c r="F1313" s="6"/>
      <c r="G1313" s="7">
        <v>260</v>
      </c>
      <c r="H1313" s="37">
        <v>4.2307692307689999</v>
      </c>
      <c r="I1313" s="14">
        <v>95.769230769231001</v>
      </c>
      <c r="J1313" s="32">
        <v>0</v>
      </c>
    </row>
    <row r="1314" spans="4:10" x14ac:dyDescent="0.2">
      <c r="D1314" s="104"/>
      <c r="E1314" s="5" t="s">
        <v>42</v>
      </c>
      <c r="F1314" s="6"/>
      <c r="G1314" s="7">
        <v>258</v>
      </c>
      <c r="H1314" s="37">
        <v>4.2635658914730001</v>
      </c>
      <c r="I1314" s="14">
        <v>95.736434108527007</v>
      </c>
      <c r="J1314" s="32">
        <v>0</v>
      </c>
    </row>
    <row r="1315" spans="4:10" x14ac:dyDescent="0.2">
      <c r="D1315" s="104"/>
      <c r="E1315" s="5" t="s">
        <v>43</v>
      </c>
      <c r="F1315" s="6"/>
      <c r="G1315" s="7">
        <v>258</v>
      </c>
      <c r="H1315" s="37">
        <v>3.8759689922480001</v>
      </c>
      <c r="I1315" s="14">
        <v>96.124031007751995</v>
      </c>
      <c r="J1315" s="32">
        <v>0</v>
      </c>
    </row>
    <row r="1316" spans="4:10" x14ac:dyDescent="0.2">
      <c r="D1316" s="104"/>
      <c r="E1316" s="5" t="s">
        <v>44</v>
      </c>
      <c r="F1316" s="6"/>
      <c r="G1316" s="7">
        <v>336</v>
      </c>
      <c r="H1316" s="37">
        <v>3.5714285714290002</v>
      </c>
      <c r="I1316" s="14">
        <v>96.428571428571004</v>
      </c>
      <c r="J1316" s="32">
        <v>0</v>
      </c>
    </row>
    <row r="1317" spans="4:10" x14ac:dyDescent="0.2">
      <c r="D1317" s="104"/>
      <c r="E1317" s="5" t="s">
        <v>45</v>
      </c>
      <c r="F1317" s="6"/>
      <c r="G1317" s="7">
        <v>259</v>
      </c>
      <c r="H1317" s="37">
        <v>5.0193050193050004</v>
      </c>
      <c r="I1317" s="14">
        <v>93.050193050193002</v>
      </c>
      <c r="J1317" s="29">
        <v>1.9305019305019999</v>
      </c>
    </row>
    <row r="1318" spans="4:10" x14ac:dyDescent="0.2">
      <c r="D1318" s="104"/>
      <c r="E1318" s="5" t="s">
        <v>46</v>
      </c>
      <c r="F1318" s="6"/>
      <c r="G1318" s="7">
        <v>171</v>
      </c>
      <c r="H1318" s="37">
        <v>8.1871345029239997</v>
      </c>
      <c r="I1318" s="14">
        <v>91.812865497076004</v>
      </c>
      <c r="J1318" s="32">
        <v>0</v>
      </c>
    </row>
    <row r="1319" spans="4:10" x14ac:dyDescent="0.2">
      <c r="D1319" s="104"/>
      <c r="E1319" s="5" t="s">
        <v>47</v>
      </c>
      <c r="F1319" s="6"/>
      <c r="G1319" s="7">
        <v>158</v>
      </c>
      <c r="H1319" s="37">
        <v>3.7974683544299999</v>
      </c>
      <c r="I1319" s="14">
        <v>94.303797468354006</v>
      </c>
      <c r="J1319" s="29">
        <v>1.8987341772149999</v>
      </c>
    </row>
    <row r="1320" spans="4:10" x14ac:dyDescent="0.2">
      <c r="D1320" s="104"/>
      <c r="E1320" s="5" t="s">
        <v>48</v>
      </c>
      <c r="F1320" s="6"/>
      <c r="G1320" s="7">
        <v>62</v>
      </c>
      <c r="H1320" s="37">
        <v>11.290322580645</v>
      </c>
      <c r="I1320" s="14">
        <v>87.096774193548001</v>
      </c>
      <c r="J1320" s="29">
        <v>1.6129032258060001</v>
      </c>
    </row>
    <row r="1321" spans="4:10" x14ac:dyDescent="0.2">
      <c r="D1321" s="104"/>
      <c r="E1321" s="5" t="s">
        <v>49</v>
      </c>
      <c r="F1321" s="6"/>
      <c r="G1321" s="7">
        <v>13</v>
      </c>
      <c r="H1321" s="60">
        <v>0</v>
      </c>
      <c r="I1321" s="14">
        <v>100</v>
      </c>
      <c r="J1321" s="32">
        <v>0</v>
      </c>
    </row>
    <row r="1322" spans="4:10" x14ac:dyDescent="0.2">
      <c r="D1322" s="103" t="s">
        <v>50</v>
      </c>
      <c r="E1322" s="24" t="s">
        <v>35</v>
      </c>
      <c r="F1322" s="22"/>
      <c r="G1322" s="23">
        <v>174</v>
      </c>
      <c r="H1322" s="49">
        <v>1.149425287356</v>
      </c>
      <c r="I1322" s="19">
        <v>97.701149425286999</v>
      </c>
      <c r="J1322" s="51">
        <v>1.149425287356</v>
      </c>
    </row>
    <row r="1323" spans="4:10" x14ac:dyDescent="0.2">
      <c r="D1323" s="104"/>
      <c r="E1323" s="5" t="s">
        <v>36</v>
      </c>
      <c r="F1323" s="6"/>
      <c r="G1323" s="7">
        <v>233</v>
      </c>
      <c r="H1323" s="37">
        <v>2.1459227467809998</v>
      </c>
      <c r="I1323" s="14">
        <v>97.424892703862994</v>
      </c>
      <c r="J1323" s="29">
        <v>0.42918454935599998</v>
      </c>
    </row>
    <row r="1324" spans="4:10" x14ac:dyDescent="0.2">
      <c r="D1324" s="104"/>
      <c r="E1324" s="5" t="s">
        <v>37</v>
      </c>
      <c r="F1324" s="6"/>
      <c r="G1324" s="7">
        <v>199</v>
      </c>
      <c r="H1324" s="37">
        <v>1.507537688442</v>
      </c>
      <c r="I1324" s="14">
        <v>97.989949748743996</v>
      </c>
      <c r="J1324" s="29">
        <v>0.50251256281400003</v>
      </c>
    </row>
    <row r="1325" spans="4:10" x14ac:dyDescent="0.2">
      <c r="D1325" s="104"/>
      <c r="E1325" s="5" t="s">
        <v>38</v>
      </c>
      <c r="F1325" s="6"/>
      <c r="G1325" s="7">
        <v>319</v>
      </c>
      <c r="H1325" s="37">
        <v>0.94043887147299998</v>
      </c>
      <c r="I1325" s="14">
        <v>99.059561128526994</v>
      </c>
      <c r="J1325" s="32">
        <v>0</v>
      </c>
    </row>
    <row r="1326" spans="4:10" x14ac:dyDescent="0.2">
      <c r="D1326" s="104"/>
      <c r="E1326" s="5" t="s">
        <v>39</v>
      </c>
      <c r="F1326" s="6"/>
      <c r="G1326" s="7">
        <v>269</v>
      </c>
      <c r="H1326" s="37">
        <v>1.1152416356879999</v>
      </c>
      <c r="I1326" s="14">
        <v>98.513011152415999</v>
      </c>
      <c r="J1326" s="29">
        <v>0.37174721189600002</v>
      </c>
    </row>
    <row r="1327" spans="4:10" x14ac:dyDescent="0.2">
      <c r="D1327" s="104"/>
      <c r="E1327" s="5" t="s">
        <v>40</v>
      </c>
      <c r="F1327" s="6"/>
      <c r="G1327" s="7">
        <v>348</v>
      </c>
      <c r="H1327" s="37">
        <v>2.586206896552</v>
      </c>
      <c r="I1327" s="14">
        <v>96.551724137931004</v>
      </c>
      <c r="J1327" s="29">
        <v>0.86206896551699996</v>
      </c>
    </row>
    <row r="1328" spans="4:10" x14ac:dyDescent="0.2">
      <c r="D1328" s="104"/>
      <c r="E1328" s="5" t="s">
        <v>41</v>
      </c>
      <c r="F1328" s="6"/>
      <c r="G1328" s="7">
        <v>282</v>
      </c>
      <c r="H1328" s="37">
        <v>3.54609929078</v>
      </c>
      <c r="I1328" s="14">
        <v>96.453900709219994</v>
      </c>
      <c r="J1328" s="32">
        <v>0</v>
      </c>
    </row>
    <row r="1329" spans="2:15" x14ac:dyDescent="0.2">
      <c r="D1329" s="104"/>
      <c r="E1329" s="5" t="s">
        <v>42</v>
      </c>
      <c r="F1329" s="6"/>
      <c r="G1329" s="7">
        <v>242</v>
      </c>
      <c r="H1329" s="37">
        <v>3.305785123967</v>
      </c>
      <c r="I1329" s="14">
        <v>96.280991735537</v>
      </c>
      <c r="J1329" s="29">
        <v>0.41322314049600001</v>
      </c>
    </row>
    <row r="1330" spans="2:15" x14ac:dyDescent="0.2">
      <c r="D1330" s="104"/>
      <c r="E1330" s="5" t="s">
        <v>43</v>
      </c>
      <c r="F1330" s="6"/>
      <c r="G1330" s="7">
        <v>263</v>
      </c>
      <c r="H1330" s="37">
        <v>3.422053231939</v>
      </c>
      <c r="I1330" s="14">
        <v>95.057034220532003</v>
      </c>
      <c r="J1330" s="29">
        <v>1.520912547529</v>
      </c>
    </row>
    <row r="1331" spans="2:15" x14ac:dyDescent="0.2">
      <c r="D1331" s="104"/>
      <c r="E1331" s="5" t="s">
        <v>44</v>
      </c>
      <c r="F1331" s="6"/>
      <c r="G1331" s="7">
        <v>364</v>
      </c>
      <c r="H1331" s="37">
        <v>1.923076923077</v>
      </c>
      <c r="I1331" s="14">
        <v>96.428571428571004</v>
      </c>
      <c r="J1331" s="29">
        <v>1.648351648352</v>
      </c>
    </row>
    <row r="1332" spans="2:15" x14ac:dyDescent="0.2">
      <c r="D1332" s="104"/>
      <c r="E1332" s="5" t="s">
        <v>45</v>
      </c>
      <c r="F1332" s="6"/>
      <c r="G1332" s="7">
        <v>324</v>
      </c>
      <c r="H1332" s="37">
        <v>3.086419753086</v>
      </c>
      <c r="I1332" s="14">
        <v>96.604938271604993</v>
      </c>
      <c r="J1332" s="29">
        <v>0.30864197530900001</v>
      </c>
    </row>
    <row r="1333" spans="2:15" x14ac:dyDescent="0.2">
      <c r="D1333" s="104"/>
      <c r="E1333" s="5" t="s">
        <v>46</v>
      </c>
      <c r="F1333" s="6"/>
      <c r="G1333" s="7">
        <v>192</v>
      </c>
      <c r="H1333" s="37">
        <v>2.604166666667</v>
      </c>
      <c r="I1333" s="14">
        <v>96.875</v>
      </c>
      <c r="J1333" s="29">
        <v>0.52083333333299997</v>
      </c>
    </row>
    <row r="1334" spans="2:15" x14ac:dyDescent="0.2">
      <c r="D1334" s="104"/>
      <c r="E1334" s="5" t="s">
        <v>47</v>
      </c>
      <c r="F1334" s="6"/>
      <c r="G1334" s="7">
        <v>288</v>
      </c>
      <c r="H1334" s="37">
        <v>2.7777777777780002</v>
      </c>
      <c r="I1334" s="14">
        <v>96.527777777777999</v>
      </c>
      <c r="J1334" s="29">
        <v>0.694444444444</v>
      </c>
    </row>
    <row r="1335" spans="2:15" x14ac:dyDescent="0.2">
      <c r="D1335" s="104"/>
      <c r="E1335" s="5" t="s">
        <v>48</v>
      </c>
      <c r="F1335" s="6"/>
      <c r="G1335" s="7">
        <v>114</v>
      </c>
      <c r="H1335" s="37">
        <v>2.6315789473679998</v>
      </c>
      <c r="I1335" s="14">
        <v>97.368421052632002</v>
      </c>
      <c r="J1335" s="32">
        <v>0</v>
      </c>
    </row>
    <row r="1336" spans="2:15" x14ac:dyDescent="0.2">
      <c r="D1336" s="105"/>
      <c r="E1336" s="55" t="s">
        <v>49</v>
      </c>
      <c r="F1336" s="58"/>
      <c r="G1336" s="53">
        <v>30</v>
      </c>
      <c r="H1336" s="78">
        <v>0</v>
      </c>
      <c r="I1336" s="38">
        <v>100</v>
      </c>
      <c r="J1336" s="71">
        <v>0</v>
      </c>
    </row>
    <row r="1338" spans="2:15" x14ac:dyDescent="0.2">
      <c r="B1338" s="47" t="str">
        <f xml:space="preserve"> HYPERLINK("#'目次'!B36", "[30]")</f>
        <v>[30]</v>
      </c>
      <c r="C1338" s="31" t="s">
        <v>277</v>
      </c>
    </row>
    <row r="1341" spans="2:15" x14ac:dyDescent="0.2">
      <c r="C1341" s="31" t="s">
        <v>13</v>
      </c>
    </row>
    <row r="1342" spans="2:15" ht="36" x14ac:dyDescent="0.2">
      <c r="D1342" s="99"/>
      <c r="E1342" s="100"/>
      <c r="F1342" s="100"/>
      <c r="G1342" s="41" t="s">
        <v>14</v>
      </c>
      <c r="H1342" s="42" t="s">
        <v>278</v>
      </c>
      <c r="I1342" s="16" t="s">
        <v>279</v>
      </c>
      <c r="J1342" s="16" t="s">
        <v>280</v>
      </c>
      <c r="K1342" s="16" t="s">
        <v>281</v>
      </c>
      <c r="L1342" s="16" t="s">
        <v>282</v>
      </c>
      <c r="M1342" s="16" t="s">
        <v>283</v>
      </c>
      <c r="N1342" s="16" t="s">
        <v>257</v>
      </c>
      <c r="O1342" s="46" t="s">
        <v>24</v>
      </c>
    </row>
    <row r="1343" spans="2:15" x14ac:dyDescent="0.2">
      <c r="D1343" s="101"/>
      <c r="E1343" s="102"/>
      <c r="F1343" s="102"/>
      <c r="G1343" s="44"/>
      <c r="H1343" s="48"/>
      <c r="I1343" s="17"/>
      <c r="J1343" s="17"/>
      <c r="K1343" s="17"/>
      <c r="L1343" s="17"/>
      <c r="M1343" s="17"/>
      <c r="N1343" s="17"/>
      <c r="O1343" s="43"/>
    </row>
    <row r="1344" spans="2:15" x14ac:dyDescent="0.2">
      <c r="D1344" s="52"/>
      <c r="E1344" s="59" t="s">
        <v>14</v>
      </c>
      <c r="F1344" s="54"/>
      <c r="G1344" s="45">
        <v>7000</v>
      </c>
      <c r="H1344" s="25">
        <v>7.5428571428569997</v>
      </c>
      <c r="I1344" s="25">
        <v>2.8571428571430002</v>
      </c>
      <c r="J1344" s="25">
        <v>2.2714285714289999</v>
      </c>
      <c r="K1344" s="25">
        <v>4.8571428571429998</v>
      </c>
      <c r="L1344" s="25">
        <v>9.9142857142860006</v>
      </c>
      <c r="M1344" s="25">
        <v>30.2</v>
      </c>
      <c r="N1344" s="25">
        <v>41.957142857142998</v>
      </c>
      <c r="O1344" s="63">
        <v>0.4</v>
      </c>
    </row>
    <row r="1345" spans="4:15" x14ac:dyDescent="0.2">
      <c r="D1345" s="103" t="s">
        <v>25</v>
      </c>
      <c r="E1345" s="24" t="s">
        <v>26</v>
      </c>
      <c r="F1345" s="22"/>
      <c r="G1345" s="23">
        <v>1780</v>
      </c>
      <c r="H1345" s="49">
        <v>4.1011235955060004</v>
      </c>
      <c r="I1345" s="19">
        <v>2.0224719101119999</v>
      </c>
      <c r="J1345" s="19">
        <v>1.460674157303</v>
      </c>
      <c r="K1345" s="19">
        <v>3.483146067416</v>
      </c>
      <c r="L1345" s="19">
        <v>9.2696629213480009</v>
      </c>
      <c r="M1345" s="19">
        <v>31.23595505618</v>
      </c>
      <c r="N1345" s="19">
        <v>48.202247191010997</v>
      </c>
      <c r="O1345" s="51">
        <v>0.22471910112400001</v>
      </c>
    </row>
    <row r="1346" spans="4:15" x14ac:dyDescent="0.2">
      <c r="D1346" s="104"/>
      <c r="E1346" s="5" t="s">
        <v>27</v>
      </c>
      <c r="F1346" s="6"/>
      <c r="G1346" s="7">
        <v>1328</v>
      </c>
      <c r="H1346" s="37">
        <v>6.0993975903609998</v>
      </c>
      <c r="I1346" s="14">
        <v>2.1837349397589998</v>
      </c>
      <c r="J1346" s="14">
        <v>0.97891566265100005</v>
      </c>
      <c r="K1346" s="14">
        <v>3.2379518072289999</v>
      </c>
      <c r="L1346" s="14">
        <v>6.7018072289159996</v>
      </c>
      <c r="M1346" s="14">
        <v>29.819277108434001</v>
      </c>
      <c r="N1346" s="14">
        <v>50.527108433735002</v>
      </c>
      <c r="O1346" s="29">
        <v>0.451807228916</v>
      </c>
    </row>
    <row r="1347" spans="4:15" x14ac:dyDescent="0.2">
      <c r="D1347" s="104"/>
      <c r="E1347" s="5" t="s">
        <v>28</v>
      </c>
      <c r="F1347" s="6"/>
      <c r="G1347" s="7">
        <v>1075</v>
      </c>
      <c r="H1347" s="37">
        <v>7.3488372093020002</v>
      </c>
      <c r="I1347" s="14">
        <v>2.511627906977</v>
      </c>
      <c r="J1347" s="14">
        <v>2.6976744186050001</v>
      </c>
      <c r="K1347" s="14">
        <v>4.8372093023260003</v>
      </c>
      <c r="L1347" s="14">
        <v>9.6744186046510006</v>
      </c>
      <c r="M1347" s="14">
        <v>27.906976744186</v>
      </c>
      <c r="N1347" s="14">
        <v>44.744186046511999</v>
      </c>
      <c r="O1347" s="29">
        <v>0.27906976744200002</v>
      </c>
    </row>
    <row r="1348" spans="4:15" x14ac:dyDescent="0.2">
      <c r="D1348" s="104"/>
      <c r="E1348" s="5" t="s">
        <v>29</v>
      </c>
      <c r="F1348" s="6"/>
      <c r="G1348" s="7">
        <v>733</v>
      </c>
      <c r="H1348" s="37">
        <v>9.1405184174619993</v>
      </c>
      <c r="I1348" s="14">
        <v>4.0927694406550001</v>
      </c>
      <c r="J1348" s="14">
        <v>2.3192360163710002</v>
      </c>
      <c r="K1348" s="14">
        <v>4.5020463847199998</v>
      </c>
      <c r="L1348" s="14">
        <v>12.414733969986001</v>
      </c>
      <c r="M1348" s="14">
        <v>30.150068212823999</v>
      </c>
      <c r="N1348" s="14">
        <v>36.834924965893997</v>
      </c>
      <c r="O1348" s="29">
        <v>0.545702592087</v>
      </c>
    </row>
    <row r="1349" spans="4:15" x14ac:dyDescent="0.2">
      <c r="D1349" s="104"/>
      <c r="E1349" s="5" t="s">
        <v>30</v>
      </c>
      <c r="F1349" s="6"/>
      <c r="G1349" s="7">
        <v>619</v>
      </c>
      <c r="H1349" s="37">
        <v>10.177705977383001</v>
      </c>
      <c r="I1349" s="14">
        <v>3.5541195476579999</v>
      </c>
      <c r="J1349" s="14">
        <v>3.877221324717</v>
      </c>
      <c r="K1349" s="14">
        <v>5.9773828756059997</v>
      </c>
      <c r="L1349" s="14">
        <v>15.993537964459</v>
      </c>
      <c r="M1349" s="14">
        <v>31.825525040388001</v>
      </c>
      <c r="N1349" s="14">
        <v>28.27140549273</v>
      </c>
      <c r="O1349" s="29">
        <v>0.32310177705999998</v>
      </c>
    </row>
    <row r="1350" spans="4:15" x14ac:dyDescent="0.2">
      <c r="D1350" s="104"/>
      <c r="E1350" s="5" t="s">
        <v>31</v>
      </c>
      <c r="F1350" s="6"/>
      <c r="G1350" s="7">
        <v>559</v>
      </c>
      <c r="H1350" s="37">
        <v>12.522361359571001</v>
      </c>
      <c r="I1350" s="14">
        <v>4.8300536672629999</v>
      </c>
      <c r="J1350" s="14">
        <v>4.8300536672629999</v>
      </c>
      <c r="K1350" s="14">
        <v>8.7656529516989998</v>
      </c>
      <c r="L1350" s="14">
        <v>13.059033989267</v>
      </c>
      <c r="M1350" s="14">
        <v>30.948121645796</v>
      </c>
      <c r="N1350" s="14">
        <v>24.150268336315001</v>
      </c>
      <c r="O1350" s="29">
        <v>0.89445438282599998</v>
      </c>
    </row>
    <row r="1351" spans="4:15" x14ac:dyDescent="0.2">
      <c r="D1351" s="104"/>
      <c r="E1351" s="5" t="s">
        <v>32</v>
      </c>
      <c r="F1351" s="6"/>
      <c r="G1351" s="7">
        <v>284</v>
      </c>
      <c r="H1351" s="37">
        <v>15.140845070423</v>
      </c>
      <c r="I1351" s="14">
        <v>5.6338028169010004</v>
      </c>
      <c r="J1351" s="14">
        <v>4.5774647887319997</v>
      </c>
      <c r="K1351" s="14">
        <v>11.267605633803001</v>
      </c>
      <c r="L1351" s="14">
        <v>13.380281690141</v>
      </c>
      <c r="M1351" s="14">
        <v>23.943661971830998</v>
      </c>
      <c r="N1351" s="14">
        <v>25.704225352112999</v>
      </c>
      <c r="O1351" s="29">
        <v>0.352112676056</v>
      </c>
    </row>
    <row r="1352" spans="4:15" x14ac:dyDescent="0.2">
      <c r="D1352" s="104"/>
      <c r="E1352" s="5" t="s">
        <v>33</v>
      </c>
      <c r="F1352" s="6"/>
      <c r="G1352" s="7">
        <v>104</v>
      </c>
      <c r="H1352" s="37">
        <v>21.153846153846001</v>
      </c>
      <c r="I1352" s="14">
        <v>8.6538461538460005</v>
      </c>
      <c r="J1352" s="14">
        <v>3.8461538461539999</v>
      </c>
      <c r="K1352" s="14">
        <v>14.423076923077</v>
      </c>
      <c r="L1352" s="14">
        <v>8.6538461538460005</v>
      </c>
      <c r="M1352" s="14">
        <v>23.076923076922998</v>
      </c>
      <c r="N1352" s="14">
        <v>19.230769230768999</v>
      </c>
      <c r="O1352" s="29">
        <v>0.96153846153800004</v>
      </c>
    </row>
    <row r="1353" spans="4:15" x14ac:dyDescent="0.2">
      <c r="D1353" s="103" t="s">
        <v>34</v>
      </c>
      <c r="E1353" s="24" t="s">
        <v>35</v>
      </c>
      <c r="F1353" s="22"/>
      <c r="G1353" s="23">
        <v>206</v>
      </c>
      <c r="H1353" s="49">
        <v>1.9417475728160001</v>
      </c>
      <c r="I1353" s="19">
        <v>1.456310679612</v>
      </c>
      <c r="J1353" s="19">
        <v>3.8834951456310001</v>
      </c>
      <c r="K1353" s="19">
        <v>2.4271844660189998</v>
      </c>
      <c r="L1353" s="19">
        <v>15.048543689320001</v>
      </c>
      <c r="M1353" s="19">
        <v>20.873786407767</v>
      </c>
      <c r="N1353" s="19">
        <v>53.883495145631002</v>
      </c>
      <c r="O1353" s="51">
        <v>0.48543689320400002</v>
      </c>
    </row>
    <row r="1354" spans="4:15" x14ac:dyDescent="0.2">
      <c r="D1354" s="104"/>
      <c r="E1354" s="5" t="s">
        <v>36</v>
      </c>
      <c r="F1354" s="6"/>
      <c r="G1354" s="7">
        <v>218</v>
      </c>
      <c r="H1354" s="37">
        <v>6.4220183486240003</v>
      </c>
      <c r="I1354" s="14">
        <v>3.669724770642</v>
      </c>
      <c r="J1354" s="14">
        <v>6.4220183486240003</v>
      </c>
      <c r="K1354" s="14">
        <v>2.293577981651</v>
      </c>
      <c r="L1354" s="14">
        <v>12.844036697248001</v>
      </c>
      <c r="M1354" s="14">
        <v>25.688073394494999</v>
      </c>
      <c r="N1354" s="14">
        <v>41.743119266054997</v>
      </c>
      <c r="O1354" s="29">
        <v>0.91743119266100004</v>
      </c>
    </row>
    <row r="1355" spans="4:15" x14ac:dyDescent="0.2">
      <c r="D1355" s="104"/>
      <c r="E1355" s="5" t="s">
        <v>37</v>
      </c>
      <c r="F1355" s="6"/>
      <c r="G1355" s="7">
        <v>218</v>
      </c>
      <c r="H1355" s="37">
        <v>5.9633027522940001</v>
      </c>
      <c r="I1355" s="14">
        <v>2.293577981651</v>
      </c>
      <c r="J1355" s="14">
        <v>5.0458715596330004</v>
      </c>
      <c r="K1355" s="14">
        <v>5.9633027522940001</v>
      </c>
      <c r="L1355" s="14">
        <v>12.844036697248001</v>
      </c>
      <c r="M1355" s="14">
        <v>25.688073394494999</v>
      </c>
      <c r="N1355" s="14">
        <v>41.743119266054997</v>
      </c>
      <c r="O1355" s="29">
        <v>0.45871559632999998</v>
      </c>
    </row>
    <row r="1356" spans="4:15" x14ac:dyDescent="0.2">
      <c r="D1356" s="104"/>
      <c r="E1356" s="5" t="s">
        <v>38</v>
      </c>
      <c r="F1356" s="6"/>
      <c r="G1356" s="7">
        <v>313</v>
      </c>
      <c r="H1356" s="37">
        <v>9.2651757188499992</v>
      </c>
      <c r="I1356" s="14">
        <v>3.5143769968049998</v>
      </c>
      <c r="J1356" s="14">
        <v>5.7507987220450003</v>
      </c>
      <c r="K1356" s="14">
        <v>8.945686900958</v>
      </c>
      <c r="L1356" s="14">
        <v>9.9041533546329994</v>
      </c>
      <c r="M1356" s="14">
        <v>30.031948881788999</v>
      </c>
      <c r="N1356" s="14">
        <v>32.587859424919998</v>
      </c>
      <c r="O1356" s="32">
        <v>0</v>
      </c>
    </row>
    <row r="1357" spans="4:15" x14ac:dyDescent="0.2">
      <c r="D1357" s="104"/>
      <c r="E1357" s="5" t="s">
        <v>39</v>
      </c>
      <c r="F1357" s="6"/>
      <c r="G1357" s="7">
        <v>306</v>
      </c>
      <c r="H1357" s="37">
        <v>8.8235294117649996</v>
      </c>
      <c r="I1357" s="14">
        <v>2.9411764705880001</v>
      </c>
      <c r="J1357" s="14">
        <v>4.9019607843140003</v>
      </c>
      <c r="K1357" s="14">
        <v>6.2091503267970003</v>
      </c>
      <c r="L1357" s="14">
        <v>16.993464052288001</v>
      </c>
      <c r="M1357" s="14">
        <v>26.470588235293999</v>
      </c>
      <c r="N1357" s="14">
        <v>33.006535947712003</v>
      </c>
      <c r="O1357" s="29">
        <v>0.65359477124200005</v>
      </c>
    </row>
    <row r="1358" spans="4:15" x14ac:dyDescent="0.2">
      <c r="D1358" s="104"/>
      <c r="E1358" s="5" t="s">
        <v>40</v>
      </c>
      <c r="F1358" s="6"/>
      <c r="G1358" s="7">
        <v>323</v>
      </c>
      <c r="H1358" s="37">
        <v>9.5975232198140006</v>
      </c>
      <c r="I1358" s="14">
        <v>2.167182662539</v>
      </c>
      <c r="J1358" s="14">
        <v>4.0247678018580002</v>
      </c>
      <c r="K1358" s="14">
        <v>8.0495356037150003</v>
      </c>
      <c r="L1358" s="14">
        <v>15.479876160990999</v>
      </c>
      <c r="M1358" s="14">
        <v>31.269349845200999</v>
      </c>
      <c r="N1358" s="14">
        <v>29.411764705882</v>
      </c>
      <c r="O1358" s="32">
        <v>0</v>
      </c>
    </row>
    <row r="1359" spans="4:15" x14ac:dyDescent="0.2">
      <c r="D1359" s="104"/>
      <c r="E1359" s="5" t="s">
        <v>41</v>
      </c>
      <c r="F1359" s="6"/>
      <c r="G1359" s="7">
        <v>260</v>
      </c>
      <c r="H1359" s="37">
        <v>5.3846153846150004</v>
      </c>
      <c r="I1359" s="14">
        <v>3.0769230769229998</v>
      </c>
      <c r="J1359" s="14">
        <v>1.923076923077</v>
      </c>
      <c r="K1359" s="14">
        <v>5.7692307692310001</v>
      </c>
      <c r="L1359" s="14">
        <v>13.076923076923</v>
      </c>
      <c r="M1359" s="14">
        <v>36.923076923076998</v>
      </c>
      <c r="N1359" s="14">
        <v>33.461538461537998</v>
      </c>
      <c r="O1359" s="29">
        <v>0.384615384615</v>
      </c>
    </row>
    <row r="1360" spans="4:15" x14ac:dyDescent="0.2">
      <c r="D1360" s="104"/>
      <c r="E1360" s="5" t="s">
        <v>42</v>
      </c>
      <c r="F1360" s="6"/>
      <c r="G1360" s="7">
        <v>258</v>
      </c>
      <c r="H1360" s="37">
        <v>10.077519379845</v>
      </c>
      <c r="I1360" s="14">
        <v>4.2635658914730001</v>
      </c>
      <c r="J1360" s="14">
        <v>3.1007751937979999</v>
      </c>
      <c r="K1360" s="14">
        <v>6.5891472868219996</v>
      </c>
      <c r="L1360" s="14">
        <v>13.178294573643001</v>
      </c>
      <c r="M1360" s="14">
        <v>29.844961240309999</v>
      </c>
      <c r="N1360" s="14">
        <v>32.945736434109001</v>
      </c>
      <c r="O1360" s="32">
        <v>0</v>
      </c>
    </row>
    <row r="1361" spans="4:15" x14ac:dyDescent="0.2">
      <c r="D1361" s="104"/>
      <c r="E1361" s="5" t="s">
        <v>43</v>
      </c>
      <c r="F1361" s="6"/>
      <c r="G1361" s="7">
        <v>258</v>
      </c>
      <c r="H1361" s="37">
        <v>13.565891472868</v>
      </c>
      <c r="I1361" s="14">
        <v>4.6511627906979998</v>
      </c>
      <c r="J1361" s="14">
        <v>0.77519379845000003</v>
      </c>
      <c r="K1361" s="14">
        <v>8.1395348837209998</v>
      </c>
      <c r="L1361" s="14">
        <v>8.1395348837209998</v>
      </c>
      <c r="M1361" s="14">
        <v>25.968992248062001</v>
      </c>
      <c r="N1361" s="14">
        <v>37.984496124030997</v>
      </c>
      <c r="O1361" s="29">
        <v>0.77519379845000003</v>
      </c>
    </row>
    <row r="1362" spans="4:15" x14ac:dyDescent="0.2">
      <c r="D1362" s="104"/>
      <c r="E1362" s="5" t="s">
        <v>44</v>
      </c>
      <c r="F1362" s="6"/>
      <c r="G1362" s="7">
        <v>336</v>
      </c>
      <c r="H1362" s="37">
        <v>13.690476190476</v>
      </c>
      <c r="I1362" s="14">
        <v>5.0595238095240003</v>
      </c>
      <c r="J1362" s="14">
        <v>0.89285714285700002</v>
      </c>
      <c r="K1362" s="14">
        <v>5.6547619047620001</v>
      </c>
      <c r="L1362" s="14">
        <v>4.166666666667</v>
      </c>
      <c r="M1362" s="14">
        <v>33.035714285714</v>
      </c>
      <c r="N1362" s="14">
        <v>36.904761904761997</v>
      </c>
      <c r="O1362" s="29">
        <v>0.59523809523799998</v>
      </c>
    </row>
    <row r="1363" spans="4:15" x14ac:dyDescent="0.2">
      <c r="D1363" s="104"/>
      <c r="E1363" s="5" t="s">
        <v>45</v>
      </c>
      <c r="F1363" s="6"/>
      <c r="G1363" s="7">
        <v>259</v>
      </c>
      <c r="H1363" s="37">
        <v>12.741312741312999</v>
      </c>
      <c r="I1363" s="14">
        <v>3.4749034749029999</v>
      </c>
      <c r="J1363" s="14">
        <v>0.77220077220100003</v>
      </c>
      <c r="K1363" s="14">
        <v>5.7915057915060002</v>
      </c>
      <c r="L1363" s="14">
        <v>3.4749034749029999</v>
      </c>
      <c r="M1363" s="14">
        <v>26.640926640926999</v>
      </c>
      <c r="N1363" s="14">
        <v>46.332046332045998</v>
      </c>
      <c r="O1363" s="29">
        <v>0.77220077220100003</v>
      </c>
    </row>
    <row r="1364" spans="4:15" x14ac:dyDescent="0.2">
      <c r="D1364" s="104"/>
      <c r="E1364" s="5" t="s">
        <v>46</v>
      </c>
      <c r="F1364" s="6"/>
      <c r="G1364" s="7">
        <v>171</v>
      </c>
      <c r="H1364" s="37">
        <v>9.3567251461990004</v>
      </c>
      <c r="I1364" s="14">
        <v>2.3391812865500001</v>
      </c>
      <c r="J1364" s="14">
        <v>0.58479532163699999</v>
      </c>
      <c r="K1364" s="14">
        <v>8.7719298245609991</v>
      </c>
      <c r="L1364" s="14">
        <v>3.508771929825</v>
      </c>
      <c r="M1364" s="14">
        <v>22.807017543859999</v>
      </c>
      <c r="N1364" s="14">
        <v>52.046783625731003</v>
      </c>
      <c r="O1364" s="29">
        <v>0.58479532163699999</v>
      </c>
    </row>
    <row r="1365" spans="4:15" x14ac:dyDescent="0.2">
      <c r="D1365" s="104"/>
      <c r="E1365" s="5" t="s">
        <v>47</v>
      </c>
      <c r="F1365" s="6"/>
      <c r="G1365" s="7">
        <v>158</v>
      </c>
      <c r="H1365" s="37">
        <v>8.8607594936710008</v>
      </c>
      <c r="I1365" s="14">
        <v>3.1645569620249998</v>
      </c>
      <c r="J1365" s="18">
        <v>0</v>
      </c>
      <c r="K1365" s="14">
        <v>6.3291139240509997</v>
      </c>
      <c r="L1365" s="14">
        <v>1.8987341772149999</v>
      </c>
      <c r="M1365" s="14">
        <v>18.987341772152</v>
      </c>
      <c r="N1365" s="14">
        <v>60.126582278481003</v>
      </c>
      <c r="O1365" s="29">
        <v>0.63291139240500005</v>
      </c>
    </row>
    <row r="1366" spans="4:15" x14ac:dyDescent="0.2">
      <c r="D1366" s="104"/>
      <c r="E1366" s="5" t="s">
        <v>48</v>
      </c>
      <c r="F1366" s="6"/>
      <c r="G1366" s="7">
        <v>62</v>
      </c>
      <c r="H1366" s="37">
        <v>3.2258064516129998</v>
      </c>
      <c r="I1366" s="14">
        <v>3.2258064516129998</v>
      </c>
      <c r="J1366" s="18">
        <v>0</v>
      </c>
      <c r="K1366" s="14">
        <v>6.4516129032259997</v>
      </c>
      <c r="L1366" s="14">
        <v>1.6129032258060001</v>
      </c>
      <c r="M1366" s="14">
        <v>20.967741935484</v>
      </c>
      <c r="N1366" s="14">
        <v>64.516129032257993</v>
      </c>
      <c r="O1366" s="32">
        <v>0</v>
      </c>
    </row>
    <row r="1367" spans="4:15" x14ac:dyDescent="0.2">
      <c r="D1367" s="104"/>
      <c r="E1367" s="5" t="s">
        <v>49</v>
      </c>
      <c r="F1367" s="6"/>
      <c r="G1367" s="7">
        <v>13</v>
      </c>
      <c r="H1367" s="60">
        <v>0</v>
      </c>
      <c r="I1367" s="18">
        <v>0</v>
      </c>
      <c r="J1367" s="18">
        <v>0</v>
      </c>
      <c r="K1367" s="18">
        <v>0</v>
      </c>
      <c r="L1367" s="18">
        <v>0</v>
      </c>
      <c r="M1367" s="14">
        <v>15.384615384615</v>
      </c>
      <c r="N1367" s="14">
        <v>84.615384615384997</v>
      </c>
      <c r="O1367" s="32">
        <v>0</v>
      </c>
    </row>
    <row r="1368" spans="4:15" x14ac:dyDescent="0.2">
      <c r="D1368" s="103" t="s">
        <v>50</v>
      </c>
      <c r="E1368" s="24" t="s">
        <v>35</v>
      </c>
      <c r="F1368" s="22"/>
      <c r="G1368" s="23">
        <v>174</v>
      </c>
      <c r="H1368" s="49">
        <v>1.149425287356</v>
      </c>
      <c r="I1368" s="33">
        <v>0</v>
      </c>
      <c r="J1368" s="19">
        <v>1.149425287356</v>
      </c>
      <c r="K1368" s="19">
        <v>1.7241379310339999</v>
      </c>
      <c r="L1368" s="19">
        <v>9.1954022988510005</v>
      </c>
      <c r="M1368" s="19">
        <v>26.436781609194998</v>
      </c>
      <c r="N1368" s="19">
        <v>60.344827586207003</v>
      </c>
      <c r="O1368" s="62">
        <v>0</v>
      </c>
    </row>
    <row r="1369" spans="4:15" x14ac:dyDescent="0.2">
      <c r="D1369" s="104"/>
      <c r="E1369" s="5" t="s">
        <v>36</v>
      </c>
      <c r="F1369" s="6"/>
      <c r="G1369" s="7">
        <v>233</v>
      </c>
      <c r="H1369" s="37">
        <v>5.1502145922749998</v>
      </c>
      <c r="I1369" s="14">
        <v>2.5751072961369998</v>
      </c>
      <c r="J1369" s="14">
        <v>3.43347639485</v>
      </c>
      <c r="K1369" s="14">
        <v>2.5751072961369998</v>
      </c>
      <c r="L1369" s="14">
        <v>15.450643776824</v>
      </c>
      <c r="M1369" s="14">
        <v>32.188841201716997</v>
      </c>
      <c r="N1369" s="14">
        <v>38.197424892703999</v>
      </c>
      <c r="O1369" s="29">
        <v>0.42918454935599998</v>
      </c>
    </row>
    <row r="1370" spans="4:15" x14ac:dyDescent="0.2">
      <c r="D1370" s="104"/>
      <c r="E1370" s="5" t="s">
        <v>37</v>
      </c>
      <c r="F1370" s="6"/>
      <c r="G1370" s="7">
        <v>199</v>
      </c>
      <c r="H1370" s="37">
        <v>7.0351758793970003</v>
      </c>
      <c r="I1370" s="14">
        <v>2.0100502512560001</v>
      </c>
      <c r="J1370" s="14">
        <v>4.5226130653269996</v>
      </c>
      <c r="K1370" s="14">
        <v>3.5175879396980001</v>
      </c>
      <c r="L1370" s="14">
        <v>15.075376884422001</v>
      </c>
      <c r="M1370" s="14">
        <v>35.678391959799001</v>
      </c>
      <c r="N1370" s="14">
        <v>32.160804020100997</v>
      </c>
      <c r="O1370" s="32">
        <v>0</v>
      </c>
    </row>
    <row r="1371" spans="4:15" x14ac:dyDescent="0.2">
      <c r="D1371" s="104"/>
      <c r="E1371" s="5" t="s">
        <v>38</v>
      </c>
      <c r="F1371" s="6"/>
      <c r="G1371" s="7">
        <v>319</v>
      </c>
      <c r="H1371" s="37">
        <v>7.2100313479620004</v>
      </c>
      <c r="I1371" s="14">
        <v>2.1943573667709999</v>
      </c>
      <c r="J1371" s="14">
        <v>3.761755485893</v>
      </c>
      <c r="K1371" s="14">
        <v>2.5078369905960001</v>
      </c>
      <c r="L1371" s="14">
        <v>15.987460815046999</v>
      </c>
      <c r="M1371" s="14">
        <v>33.855799373041002</v>
      </c>
      <c r="N1371" s="14">
        <v>34.482758620689999</v>
      </c>
      <c r="O1371" s="32">
        <v>0</v>
      </c>
    </row>
    <row r="1372" spans="4:15" x14ac:dyDescent="0.2">
      <c r="D1372" s="104"/>
      <c r="E1372" s="5" t="s">
        <v>39</v>
      </c>
      <c r="F1372" s="6"/>
      <c r="G1372" s="7">
        <v>269</v>
      </c>
      <c r="H1372" s="37">
        <v>5.9479553903350002</v>
      </c>
      <c r="I1372" s="14">
        <v>2.6022304832710001</v>
      </c>
      <c r="J1372" s="14">
        <v>2.2304832713749998</v>
      </c>
      <c r="K1372" s="14">
        <v>3.345724907063</v>
      </c>
      <c r="L1372" s="14">
        <v>19.330855018586998</v>
      </c>
      <c r="M1372" s="14">
        <v>31.970260223048001</v>
      </c>
      <c r="N1372" s="14">
        <v>34.572490706320004</v>
      </c>
      <c r="O1372" s="32">
        <v>0</v>
      </c>
    </row>
    <row r="1373" spans="4:15" x14ac:dyDescent="0.2">
      <c r="D1373" s="104"/>
      <c r="E1373" s="5" t="s">
        <v>40</v>
      </c>
      <c r="F1373" s="6"/>
      <c r="G1373" s="7">
        <v>348</v>
      </c>
      <c r="H1373" s="37">
        <v>6.609195402299</v>
      </c>
      <c r="I1373" s="14">
        <v>1.4367816091950001</v>
      </c>
      <c r="J1373" s="14">
        <v>3.1609195402300001</v>
      </c>
      <c r="K1373" s="14">
        <v>3.1609195402300001</v>
      </c>
      <c r="L1373" s="14">
        <v>14.367816091953999</v>
      </c>
      <c r="M1373" s="14">
        <v>37.643678160919997</v>
      </c>
      <c r="N1373" s="14">
        <v>32.758620689654997</v>
      </c>
      <c r="O1373" s="29">
        <v>0.86206896551699996</v>
      </c>
    </row>
    <row r="1374" spans="4:15" x14ac:dyDescent="0.2">
      <c r="D1374" s="104"/>
      <c r="E1374" s="5" t="s">
        <v>41</v>
      </c>
      <c r="F1374" s="6"/>
      <c r="G1374" s="7">
        <v>282</v>
      </c>
      <c r="H1374" s="37">
        <v>4.6099290780139999</v>
      </c>
      <c r="I1374" s="14">
        <v>3.1914893617020001</v>
      </c>
      <c r="J1374" s="14">
        <v>1.77304964539</v>
      </c>
      <c r="K1374" s="14">
        <v>4.6099290780139999</v>
      </c>
      <c r="L1374" s="14">
        <v>10.283687943262001</v>
      </c>
      <c r="M1374" s="14">
        <v>36.524822695034999</v>
      </c>
      <c r="N1374" s="14">
        <v>38.652482269503999</v>
      </c>
      <c r="O1374" s="29">
        <v>0.35460992907799999</v>
      </c>
    </row>
    <row r="1375" spans="4:15" x14ac:dyDescent="0.2">
      <c r="D1375" s="104"/>
      <c r="E1375" s="5" t="s">
        <v>42</v>
      </c>
      <c r="F1375" s="6"/>
      <c r="G1375" s="7">
        <v>242</v>
      </c>
      <c r="H1375" s="37">
        <v>9.0909090909089993</v>
      </c>
      <c r="I1375" s="14">
        <v>2.8925619834709999</v>
      </c>
      <c r="J1375" s="14">
        <v>0.82644628099200002</v>
      </c>
      <c r="K1375" s="14">
        <v>7.02479338843</v>
      </c>
      <c r="L1375" s="14">
        <v>12.396694214876</v>
      </c>
      <c r="M1375" s="14">
        <v>36.363636363635997</v>
      </c>
      <c r="N1375" s="14">
        <v>31.404958677686</v>
      </c>
      <c r="O1375" s="32">
        <v>0</v>
      </c>
    </row>
    <row r="1376" spans="4:15" x14ac:dyDescent="0.2">
      <c r="D1376" s="104"/>
      <c r="E1376" s="5" t="s">
        <v>43</v>
      </c>
      <c r="F1376" s="6"/>
      <c r="G1376" s="7">
        <v>263</v>
      </c>
      <c r="H1376" s="37">
        <v>10.266159695817</v>
      </c>
      <c r="I1376" s="14">
        <v>2.6615969581750001</v>
      </c>
      <c r="J1376" s="14">
        <v>0.38022813688200002</v>
      </c>
      <c r="K1376" s="14">
        <v>5.3231939163500002</v>
      </c>
      <c r="L1376" s="14">
        <v>11.026615969582</v>
      </c>
      <c r="M1376" s="14">
        <v>38.022813688212999</v>
      </c>
      <c r="N1376" s="14">
        <v>32.319391634981002</v>
      </c>
      <c r="O1376" s="32">
        <v>0</v>
      </c>
    </row>
    <row r="1377" spans="2:17" x14ac:dyDescent="0.2">
      <c r="D1377" s="104"/>
      <c r="E1377" s="5" t="s">
        <v>44</v>
      </c>
      <c r="F1377" s="6"/>
      <c r="G1377" s="7">
        <v>364</v>
      </c>
      <c r="H1377" s="37">
        <v>6.8681318681320001</v>
      </c>
      <c r="I1377" s="14">
        <v>4.6703296703300001</v>
      </c>
      <c r="J1377" s="14">
        <v>0.82417582417599999</v>
      </c>
      <c r="K1377" s="14">
        <v>3.8461538461539999</v>
      </c>
      <c r="L1377" s="14">
        <v>2.1978021978019999</v>
      </c>
      <c r="M1377" s="14">
        <v>39.285714285714</v>
      </c>
      <c r="N1377" s="14">
        <v>42.032967032967001</v>
      </c>
      <c r="O1377" s="29">
        <v>0.27472527472500002</v>
      </c>
    </row>
    <row r="1378" spans="2:17" x14ac:dyDescent="0.2">
      <c r="D1378" s="104"/>
      <c r="E1378" s="5" t="s">
        <v>45</v>
      </c>
      <c r="F1378" s="6"/>
      <c r="G1378" s="7">
        <v>324</v>
      </c>
      <c r="H1378" s="37">
        <v>8.0246913580250006</v>
      </c>
      <c r="I1378" s="14">
        <v>1.851851851852</v>
      </c>
      <c r="J1378" s="18">
        <v>0</v>
      </c>
      <c r="K1378" s="14">
        <v>3.086419753086</v>
      </c>
      <c r="L1378" s="14">
        <v>4.3209876543209997</v>
      </c>
      <c r="M1378" s="14">
        <v>33.024691358025002</v>
      </c>
      <c r="N1378" s="14">
        <v>49.691358024690999</v>
      </c>
      <c r="O1378" s="32">
        <v>0</v>
      </c>
    </row>
    <row r="1379" spans="2:17" x14ac:dyDescent="0.2">
      <c r="D1379" s="104"/>
      <c r="E1379" s="5" t="s">
        <v>46</v>
      </c>
      <c r="F1379" s="6"/>
      <c r="G1379" s="7">
        <v>192</v>
      </c>
      <c r="H1379" s="37">
        <v>3.645833333333</v>
      </c>
      <c r="I1379" s="14">
        <v>1.041666666667</v>
      </c>
      <c r="J1379" s="18">
        <v>0</v>
      </c>
      <c r="K1379" s="14">
        <v>2.604166666667</v>
      </c>
      <c r="L1379" s="14">
        <v>2.083333333333</v>
      </c>
      <c r="M1379" s="14">
        <v>23.4375</v>
      </c>
      <c r="N1379" s="14">
        <v>66.145833333333002</v>
      </c>
      <c r="O1379" s="29">
        <v>1.041666666667</v>
      </c>
    </row>
    <row r="1380" spans="2:17" x14ac:dyDescent="0.2">
      <c r="D1380" s="104"/>
      <c r="E1380" s="5" t="s">
        <v>47</v>
      </c>
      <c r="F1380" s="6"/>
      <c r="G1380" s="7">
        <v>288</v>
      </c>
      <c r="H1380" s="37">
        <v>3.125</v>
      </c>
      <c r="I1380" s="14">
        <v>2.4305555555559999</v>
      </c>
      <c r="J1380" s="18">
        <v>0</v>
      </c>
      <c r="K1380" s="14">
        <v>2.7777777777780002</v>
      </c>
      <c r="L1380" s="14">
        <v>1.041666666667</v>
      </c>
      <c r="M1380" s="14">
        <v>21.527777777777999</v>
      </c>
      <c r="N1380" s="14">
        <v>68.055555555555998</v>
      </c>
      <c r="O1380" s="29">
        <v>1.041666666667</v>
      </c>
    </row>
    <row r="1381" spans="2:17" x14ac:dyDescent="0.2">
      <c r="D1381" s="104"/>
      <c r="E1381" s="5" t="s">
        <v>48</v>
      </c>
      <c r="F1381" s="6"/>
      <c r="G1381" s="7">
        <v>114</v>
      </c>
      <c r="H1381" s="37">
        <v>4.3859649122809996</v>
      </c>
      <c r="I1381" s="14">
        <v>4.3859649122809996</v>
      </c>
      <c r="J1381" s="18">
        <v>0</v>
      </c>
      <c r="K1381" s="14">
        <v>1.7543859649119999</v>
      </c>
      <c r="L1381" s="18">
        <v>0</v>
      </c>
      <c r="M1381" s="14">
        <v>9.6491228070179993</v>
      </c>
      <c r="N1381" s="14">
        <v>78.070175438595996</v>
      </c>
      <c r="O1381" s="29">
        <v>1.7543859649119999</v>
      </c>
    </row>
    <row r="1382" spans="2:17" x14ac:dyDescent="0.2">
      <c r="D1382" s="105"/>
      <c r="E1382" s="55" t="s">
        <v>49</v>
      </c>
      <c r="F1382" s="58"/>
      <c r="G1382" s="53">
        <v>30</v>
      </c>
      <c r="H1382" s="78">
        <v>0</v>
      </c>
      <c r="I1382" s="35">
        <v>0</v>
      </c>
      <c r="J1382" s="35">
        <v>0</v>
      </c>
      <c r="K1382" s="38">
        <v>3.333333333333</v>
      </c>
      <c r="L1382" s="35">
        <v>0</v>
      </c>
      <c r="M1382" s="38">
        <v>10</v>
      </c>
      <c r="N1382" s="38">
        <v>86.666666666666998</v>
      </c>
      <c r="O1382" s="71">
        <v>0</v>
      </c>
    </row>
    <row r="1384" spans="2:17" x14ac:dyDescent="0.2">
      <c r="B1384" s="47" t="str">
        <f xml:space="preserve"> HYPERLINK("#'目次'!B37", "[31]")</f>
        <v>[31]</v>
      </c>
      <c r="C1384" s="31" t="s">
        <v>286</v>
      </c>
    </row>
    <row r="1385" spans="2:17" x14ac:dyDescent="0.2">
      <c r="C1385" s="89" t="s">
        <v>287</v>
      </c>
    </row>
    <row r="1387" spans="2:17" x14ac:dyDescent="0.2">
      <c r="C1387" s="31" t="s">
        <v>13</v>
      </c>
    </row>
    <row r="1388" spans="2:17" ht="36" x14ac:dyDescent="0.2">
      <c r="D1388" s="99"/>
      <c r="E1388" s="100"/>
      <c r="F1388" s="100"/>
      <c r="G1388" s="41" t="s">
        <v>14</v>
      </c>
      <c r="H1388" s="42" t="s">
        <v>288</v>
      </c>
      <c r="I1388" s="16" t="s">
        <v>289</v>
      </c>
      <c r="J1388" s="16" t="s">
        <v>290</v>
      </c>
      <c r="K1388" s="16" t="s">
        <v>291</v>
      </c>
      <c r="L1388" s="16" t="s">
        <v>292</v>
      </c>
      <c r="M1388" s="16" t="s">
        <v>293</v>
      </c>
      <c r="N1388" s="16" t="s">
        <v>294</v>
      </c>
      <c r="O1388" s="16" t="s">
        <v>67</v>
      </c>
      <c r="P1388" s="16" t="s">
        <v>68</v>
      </c>
      <c r="Q1388" s="46" t="s">
        <v>24</v>
      </c>
    </row>
    <row r="1389" spans="2:17" x14ac:dyDescent="0.2">
      <c r="D1389" s="101"/>
      <c r="E1389" s="102"/>
      <c r="F1389" s="102"/>
      <c r="G1389" s="44"/>
      <c r="H1389" s="48"/>
      <c r="I1389" s="17"/>
      <c r="J1389" s="17"/>
      <c r="K1389" s="17"/>
      <c r="L1389" s="17"/>
      <c r="M1389" s="17"/>
      <c r="N1389" s="17"/>
      <c r="O1389" s="17"/>
      <c r="P1389" s="17"/>
      <c r="Q1389" s="43"/>
    </row>
    <row r="1390" spans="2:17" x14ac:dyDescent="0.2">
      <c r="D1390" s="52"/>
      <c r="E1390" s="59" t="s">
        <v>14</v>
      </c>
      <c r="F1390" s="54"/>
      <c r="G1390" s="45">
        <v>528</v>
      </c>
      <c r="H1390" s="25">
        <v>7.0075757575760003</v>
      </c>
      <c r="I1390" s="25">
        <v>5.8712121212120003</v>
      </c>
      <c r="J1390" s="25">
        <v>7.5757575757579998</v>
      </c>
      <c r="K1390" s="25">
        <v>7.9545454545450003</v>
      </c>
      <c r="L1390" s="25">
        <v>36.742424242424001</v>
      </c>
      <c r="M1390" s="25">
        <v>3.0303030303030001</v>
      </c>
      <c r="N1390" s="25">
        <v>21.022727272727</v>
      </c>
      <c r="O1390" s="25">
        <v>132.83864118896</v>
      </c>
      <c r="P1390" s="25">
        <v>128.15640521206799</v>
      </c>
      <c r="Q1390" s="63">
        <v>10.795454545455</v>
      </c>
    </row>
    <row r="1391" spans="2:17" x14ac:dyDescent="0.2">
      <c r="D1391" s="103" t="s">
        <v>25</v>
      </c>
      <c r="E1391" s="24" t="s">
        <v>26</v>
      </c>
      <c r="F1391" s="22"/>
      <c r="G1391" s="23">
        <v>73</v>
      </c>
      <c r="H1391" s="49">
        <v>5.4794520547949999</v>
      </c>
      <c r="I1391" s="19">
        <v>5.4794520547949999</v>
      </c>
      <c r="J1391" s="19">
        <v>10.958904109589</v>
      </c>
      <c r="K1391" s="19">
        <v>8.2191780821920002</v>
      </c>
      <c r="L1391" s="19">
        <v>35.616438356163997</v>
      </c>
      <c r="M1391" s="19">
        <v>1.369863013699</v>
      </c>
      <c r="N1391" s="19">
        <v>19.178082191781002</v>
      </c>
      <c r="O1391" s="19">
        <v>131.10317460317501</v>
      </c>
      <c r="P1391" s="19">
        <v>130.02048552666099</v>
      </c>
      <c r="Q1391" s="51">
        <v>13.698630136986001</v>
      </c>
    </row>
    <row r="1392" spans="2:17" x14ac:dyDescent="0.2">
      <c r="D1392" s="104"/>
      <c r="E1392" s="5" t="s">
        <v>27</v>
      </c>
      <c r="F1392" s="6"/>
      <c r="G1392" s="7">
        <v>81</v>
      </c>
      <c r="H1392" s="37">
        <v>11.111111111111001</v>
      </c>
      <c r="I1392" s="14">
        <v>6.1728395061730001</v>
      </c>
      <c r="J1392" s="14">
        <v>7.4074074074069998</v>
      </c>
      <c r="K1392" s="14">
        <v>8.6419753086419995</v>
      </c>
      <c r="L1392" s="14">
        <v>33.333333333333002</v>
      </c>
      <c r="M1392" s="14">
        <v>1.2345679012349999</v>
      </c>
      <c r="N1392" s="14">
        <v>23.456790123457001</v>
      </c>
      <c r="O1392" s="14">
        <v>138.29729729729701</v>
      </c>
      <c r="P1392" s="14">
        <v>143.267537460489</v>
      </c>
      <c r="Q1392" s="29">
        <v>8.6419753086419995</v>
      </c>
    </row>
    <row r="1393" spans="4:17" x14ac:dyDescent="0.2">
      <c r="D1393" s="104"/>
      <c r="E1393" s="5" t="s">
        <v>28</v>
      </c>
      <c r="F1393" s="6"/>
      <c r="G1393" s="7">
        <v>79</v>
      </c>
      <c r="H1393" s="37">
        <v>7.5949367088609998</v>
      </c>
      <c r="I1393" s="14">
        <v>3.7974683544299999</v>
      </c>
      <c r="J1393" s="14">
        <v>2.5316455696200002</v>
      </c>
      <c r="K1393" s="14">
        <v>11.392405063290999</v>
      </c>
      <c r="L1393" s="14">
        <v>36.708860759494002</v>
      </c>
      <c r="M1393" s="14">
        <v>7.5949367088609998</v>
      </c>
      <c r="N1393" s="14">
        <v>22.784810126581998</v>
      </c>
      <c r="O1393" s="14">
        <v>148.63698630137</v>
      </c>
      <c r="P1393" s="14">
        <v>137.884934664219</v>
      </c>
      <c r="Q1393" s="29">
        <v>7.5949367088609998</v>
      </c>
    </row>
    <row r="1394" spans="4:17" x14ac:dyDescent="0.2">
      <c r="D1394" s="104"/>
      <c r="E1394" s="5" t="s">
        <v>29</v>
      </c>
      <c r="F1394" s="6"/>
      <c r="G1394" s="7">
        <v>67</v>
      </c>
      <c r="H1394" s="37">
        <v>14.925373134328</v>
      </c>
      <c r="I1394" s="14">
        <v>4.477611940299</v>
      </c>
      <c r="J1394" s="14">
        <v>7.4626865671639999</v>
      </c>
      <c r="K1394" s="14">
        <v>8.9552238805969999</v>
      </c>
      <c r="L1394" s="14">
        <v>32.835820895521998</v>
      </c>
      <c r="M1394" s="14">
        <v>1.492537313433</v>
      </c>
      <c r="N1394" s="14">
        <v>19.402985074627001</v>
      </c>
      <c r="O1394" s="14">
        <v>110.48333333333299</v>
      </c>
      <c r="P1394" s="14">
        <v>110.874026364258</v>
      </c>
      <c r="Q1394" s="29">
        <v>10.447761194030001</v>
      </c>
    </row>
    <row r="1395" spans="4:17" x14ac:dyDescent="0.2">
      <c r="D1395" s="104"/>
      <c r="E1395" s="5" t="s">
        <v>30</v>
      </c>
      <c r="F1395" s="6"/>
      <c r="G1395" s="7">
        <v>63</v>
      </c>
      <c r="H1395" s="37">
        <v>7.9365079365079998</v>
      </c>
      <c r="I1395" s="14">
        <v>4.7619047619049999</v>
      </c>
      <c r="J1395" s="14">
        <v>11.111111111111001</v>
      </c>
      <c r="K1395" s="14">
        <v>6.3492063492059998</v>
      </c>
      <c r="L1395" s="14">
        <v>46.031746031746003</v>
      </c>
      <c r="M1395" s="14">
        <v>1.587301587302</v>
      </c>
      <c r="N1395" s="14">
        <v>14.285714285714</v>
      </c>
      <c r="O1395" s="14">
        <v>111.672413793103</v>
      </c>
      <c r="P1395" s="14">
        <v>102.80822252286799</v>
      </c>
      <c r="Q1395" s="29">
        <v>7.9365079365079998</v>
      </c>
    </row>
    <row r="1396" spans="4:17" x14ac:dyDescent="0.2">
      <c r="D1396" s="104"/>
      <c r="E1396" s="5" t="s">
        <v>31</v>
      </c>
      <c r="F1396" s="6"/>
      <c r="G1396" s="7">
        <v>70</v>
      </c>
      <c r="H1396" s="37">
        <v>2.8571428571430002</v>
      </c>
      <c r="I1396" s="14">
        <v>8.5714285714289993</v>
      </c>
      <c r="J1396" s="14">
        <v>10</v>
      </c>
      <c r="K1396" s="14">
        <v>10</v>
      </c>
      <c r="L1396" s="14">
        <v>25.714285714286</v>
      </c>
      <c r="M1396" s="14">
        <v>1.4285714285710001</v>
      </c>
      <c r="N1396" s="14">
        <v>32.857142857143003</v>
      </c>
      <c r="O1396" s="14">
        <v>158.125</v>
      </c>
      <c r="P1396" s="14">
        <v>150.82673212995101</v>
      </c>
      <c r="Q1396" s="29">
        <v>8.5714285714289993</v>
      </c>
    </row>
    <row r="1397" spans="4:17" x14ac:dyDescent="0.2">
      <c r="D1397" s="104"/>
      <c r="E1397" s="5" t="s">
        <v>32</v>
      </c>
      <c r="F1397" s="6"/>
      <c r="G1397" s="7">
        <v>43</v>
      </c>
      <c r="H1397" s="60">
        <v>0</v>
      </c>
      <c r="I1397" s="14">
        <v>4.6511627906979998</v>
      </c>
      <c r="J1397" s="14">
        <v>11.627906976744001</v>
      </c>
      <c r="K1397" s="14">
        <v>2.3255813953489999</v>
      </c>
      <c r="L1397" s="14">
        <v>55.813953488372</v>
      </c>
      <c r="M1397" s="14">
        <v>4.6511627906979998</v>
      </c>
      <c r="N1397" s="14">
        <v>18.604651162791001</v>
      </c>
      <c r="O1397" s="14">
        <v>132.38095238095201</v>
      </c>
      <c r="P1397" s="14">
        <v>105.87075507450299</v>
      </c>
      <c r="Q1397" s="29">
        <v>2.3255813953489999</v>
      </c>
    </row>
    <row r="1398" spans="4:17" x14ac:dyDescent="0.2">
      <c r="D1398" s="104"/>
      <c r="E1398" s="5" t="s">
        <v>33</v>
      </c>
      <c r="F1398" s="6"/>
      <c r="G1398" s="7">
        <v>22</v>
      </c>
      <c r="H1398" s="60">
        <v>0</v>
      </c>
      <c r="I1398" s="18">
        <v>0</v>
      </c>
      <c r="J1398" s="18">
        <v>0</v>
      </c>
      <c r="K1398" s="18">
        <v>0</v>
      </c>
      <c r="L1398" s="14">
        <v>45.454545454544999</v>
      </c>
      <c r="M1398" s="14">
        <v>13.636363636364001</v>
      </c>
      <c r="N1398" s="14">
        <v>22.727272727273</v>
      </c>
      <c r="O1398" s="14">
        <v>163.333333333333</v>
      </c>
      <c r="P1398" s="14">
        <v>113.13708498984801</v>
      </c>
      <c r="Q1398" s="29">
        <v>18.181818181817999</v>
      </c>
    </row>
    <row r="1399" spans="4:17" x14ac:dyDescent="0.2">
      <c r="D1399" s="103" t="s">
        <v>34</v>
      </c>
      <c r="E1399" s="24" t="s">
        <v>35</v>
      </c>
      <c r="F1399" s="22"/>
      <c r="G1399" s="23">
        <v>4</v>
      </c>
      <c r="H1399" s="81">
        <v>0</v>
      </c>
      <c r="I1399" s="19">
        <v>50</v>
      </c>
      <c r="J1399" s="19">
        <v>50</v>
      </c>
      <c r="K1399" s="33">
        <v>0</v>
      </c>
      <c r="L1399" s="33">
        <v>0</v>
      </c>
      <c r="M1399" s="33">
        <v>0</v>
      </c>
      <c r="N1399" s="33">
        <v>0</v>
      </c>
      <c r="O1399" s="19">
        <v>17.5</v>
      </c>
      <c r="P1399" s="19">
        <v>2.5</v>
      </c>
      <c r="Q1399" s="62">
        <v>0</v>
      </c>
    </row>
    <row r="1400" spans="4:17" x14ac:dyDescent="0.2">
      <c r="D1400" s="104"/>
      <c r="E1400" s="5" t="s">
        <v>36</v>
      </c>
      <c r="F1400" s="6"/>
      <c r="G1400" s="7">
        <v>14</v>
      </c>
      <c r="H1400" s="37">
        <v>21.428571428571001</v>
      </c>
      <c r="I1400" s="14">
        <v>7.1428571428570002</v>
      </c>
      <c r="J1400" s="14">
        <v>35.714285714286</v>
      </c>
      <c r="K1400" s="14">
        <v>14.285714285714</v>
      </c>
      <c r="L1400" s="14">
        <v>7.1428571428570002</v>
      </c>
      <c r="M1400" s="18">
        <v>0</v>
      </c>
      <c r="N1400" s="18">
        <v>0</v>
      </c>
      <c r="O1400" s="14">
        <v>28.333333333333002</v>
      </c>
      <c r="P1400" s="14">
        <v>27.544912819288999</v>
      </c>
      <c r="Q1400" s="29">
        <v>14.285714285714</v>
      </c>
    </row>
    <row r="1401" spans="4:17" x14ac:dyDescent="0.2">
      <c r="D1401" s="104"/>
      <c r="E1401" s="5" t="s">
        <v>37</v>
      </c>
      <c r="F1401" s="6"/>
      <c r="G1401" s="7">
        <v>13</v>
      </c>
      <c r="H1401" s="37">
        <v>15.384615384615</v>
      </c>
      <c r="I1401" s="14">
        <v>7.6923076923079998</v>
      </c>
      <c r="J1401" s="18">
        <v>0</v>
      </c>
      <c r="K1401" s="14">
        <v>15.384615384615</v>
      </c>
      <c r="L1401" s="14">
        <v>38.461538461537998</v>
      </c>
      <c r="M1401" s="18">
        <v>0</v>
      </c>
      <c r="N1401" s="18">
        <v>0</v>
      </c>
      <c r="O1401" s="14">
        <v>65.599999999999994</v>
      </c>
      <c r="P1401" s="14">
        <v>43.290183644793998</v>
      </c>
      <c r="Q1401" s="29">
        <v>23.076923076922998</v>
      </c>
    </row>
    <row r="1402" spans="4:17" x14ac:dyDescent="0.2">
      <c r="D1402" s="104"/>
      <c r="E1402" s="5" t="s">
        <v>38</v>
      </c>
      <c r="F1402" s="6"/>
      <c r="G1402" s="7">
        <v>29</v>
      </c>
      <c r="H1402" s="37">
        <v>3.4482758620689999</v>
      </c>
      <c r="I1402" s="14">
        <v>6.8965517241379999</v>
      </c>
      <c r="J1402" s="14">
        <v>20.689655172414</v>
      </c>
      <c r="K1402" s="14">
        <v>6.8965517241379999</v>
      </c>
      <c r="L1402" s="14">
        <v>34.482758620689999</v>
      </c>
      <c r="M1402" s="18">
        <v>0</v>
      </c>
      <c r="N1402" s="14">
        <v>17.241379310345</v>
      </c>
      <c r="O1402" s="14">
        <v>113.07692307692299</v>
      </c>
      <c r="P1402" s="14">
        <v>120.108900290503</v>
      </c>
      <c r="Q1402" s="29">
        <v>10.344827586207</v>
      </c>
    </row>
    <row r="1403" spans="4:17" x14ac:dyDescent="0.2">
      <c r="D1403" s="104"/>
      <c r="E1403" s="5" t="s">
        <v>39</v>
      </c>
      <c r="F1403" s="6"/>
      <c r="G1403" s="7">
        <v>27</v>
      </c>
      <c r="H1403" s="37">
        <v>7.4074074074069998</v>
      </c>
      <c r="I1403" s="14">
        <v>11.111111111111001</v>
      </c>
      <c r="J1403" s="14">
        <v>7.4074074074069998</v>
      </c>
      <c r="K1403" s="14">
        <v>14.814814814815</v>
      </c>
      <c r="L1403" s="14">
        <v>18.518518518518999</v>
      </c>
      <c r="M1403" s="14">
        <v>7.4074074074069998</v>
      </c>
      <c r="N1403" s="14">
        <v>22.222222222222001</v>
      </c>
      <c r="O1403" s="14">
        <v>113.875</v>
      </c>
      <c r="P1403" s="14">
        <v>105.056458035668</v>
      </c>
      <c r="Q1403" s="29">
        <v>11.111111111111001</v>
      </c>
    </row>
    <row r="1404" spans="4:17" x14ac:dyDescent="0.2">
      <c r="D1404" s="104"/>
      <c r="E1404" s="5" t="s">
        <v>40</v>
      </c>
      <c r="F1404" s="6"/>
      <c r="G1404" s="7">
        <v>31</v>
      </c>
      <c r="H1404" s="37">
        <v>3.2258064516129998</v>
      </c>
      <c r="I1404" s="14">
        <v>3.2258064516129998</v>
      </c>
      <c r="J1404" s="14">
        <v>12.903225806451999</v>
      </c>
      <c r="K1404" s="18">
        <v>0</v>
      </c>
      <c r="L1404" s="14">
        <v>51.612903225806001</v>
      </c>
      <c r="M1404" s="14">
        <v>9.6774193548389995</v>
      </c>
      <c r="N1404" s="14">
        <v>19.354838709677001</v>
      </c>
      <c r="O1404" s="14">
        <v>129.70967741935499</v>
      </c>
      <c r="P1404" s="14">
        <v>100.03844214274601</v>
      </c>
      <c r="Q1404" s="32">
        <v>0</v>
      </c>
    </row>
    <row r="1405" spans="4:17" x14ac:dyDescent="0.2">
      <c r="D1405" s="104"/>
      <c r="E1405" s="5" t="s">
        <v>41</v>
      </c>
      <c r="F1405" s="6"/>
      <c r="G1405" s="7">
        <v>14</v>
      </c>
      <c r="H1405" s="60">
        <v>0</v>
      </c>
      <c r="I1405" s="14">
        <v>14.285714285714</v>
      </c>
      <c r="J1405" s="14">
        <v>7.1428571428570002</v>
      </c>
      <c r="K1405" s="14">
        <v>14.285714285714</v>
      </c>
      <c r="L1405" s="14">
        <v>42.857142857143003</v>
      </c>
      <c r="M1405" s="18">
        <v>0</v>
      </c>
      <c r="N1405" s="14">
        <v>7.1428571428570002</v>
      </c>
      <c r="O1405" s="14">
        <v>105.833333333333</v>
      </c>
      <c r="P1405" s="14">
        <v>124.194627724212</v>
      </c>
      <c r="Q1405" s="29">
        <v>14.285714285714</v>
      </c>
    </row>
    <row r="1406" spans="4:17" x14ac:dyDescent="0.2">
      <c r="D1406" s="104"/>
      <c r="E1406" s="5" t="s">
        <v>42</v>
      </c>
      <c r="F1406" s="6"/>
      <c r="G1406" s="7">
        <v>26</v>
      </c>
      <c r="H1406" s="37">
        <v>7.6923076923079998</v>
      </c>
      <c r="I1406" s="14">
        <v>3.8461538461539999</v>
      </c>
      <c r="J1406" s="14">
        <v>3.8461538461539999</v>
      </c>
      <c r="K1406" s="18">
        <v>0</v>
      </c>
      <c r="L1406" s="14">
        <v>53.846153846154003</v>
      </c>
      <c r="M1406" s="18">
        <v>0</v>
      </c>
      <c r="N1406" s="14">
        <v>19.230769230768999</v>
      </c>
      <c r="O1406" s="14">
        <v>133.58695652173901</v>
      </c>
      <c r="P1406" s="14">
        <v>126.12249499162</v>
      </c>
      <c r="Q1406" s="29">
        <v>11.538461538462</v>
      </c>
    </row>
    <row r="1407" spans="4:17" x14ac:dyDescent="0.2">
      <c r="D1407" s="104"/>
      <c r="E1407" s="5" t="s">
        <v>43</v>
      </c>
      <c r="F1407" s="6"/>
      <c r="G1407" s="7">
        <v>35</v>
      </c>
      <c r="H1407" s="37">
        <v>2.8571428571430002</v>
      </c>
      <c r="I1407" s="14">
        <v>5.7142857142860004</v>
      </c>
      <c r="J1407" s="14">
        <v>8.5714285714289993</v>
      </c>
      <c r="K1407" s="14">
        <v>2.8571428571430002</v>
      </c>
      <c r="L1407" s="14">
        <v>40</v>
      </c>
      <c r="M1407" s="14">
        <v>5.7142857142860004</v>
      </c>
      <c r="N1407" s="14">
        <v>34.285714285714</v>
      </c>
      <c r="O1407" s="14">
        <v>146.88571428571399</v>
      </c>
      <c r="P1407" s="14">
        <v>110.464414807555</v>
      </c>
      <c r="Q1407" s="32">
        <v>0</v>
      </c>
    </row>
    <row r="1408" spans="4:17" x14ac:dyDescent="0.2">
      <c r="D1408" s="104"/>
      <c r="E1408" s="5" t="s">
        <v>44</v>
      </c>
      <c r="F1408" s="6"/>
      <c r="G1408" s="7">
        <v>46</v>
      </c>
      <c r="H1408" s="60">
        <v>0</v>
      </c>
      <c r="I1408" s="18">
        <v>0</v>
      </c>
      <c r="J1408" s="14">
        <v>2.1739130434780001</v>
      </c>
      <c r="K1408" s="14">
        <v>6.5217391304349999</v>
      </c>
      <c r="L1408" s="14">
        <v>43.478260869564998</v>
      </c>
      <c r="M1408" s="14">
        <v>2.1739130434780001</v>
      </c>
      <c r="N1408" s="14">
        <v>28.260869565217</v>
      </c>
      <c r="O1408" s="14">
        <v>184.210526315789</v>
      </c>
      <c r="P1408" s="14">
        <v>136.56753831264399</v>
      </c>
      <c r="Q1408" s="29">
        <v>17.391304347826001</v>
      </c>
    </row>
    <row r="1409" spans="4:17" x14ac:dyDescent="0.2">
      <c r="D1409" s="104"/>
      <c r="E1409" s="5" t="s">
        <v>45</v>
      </c>
      <c r="F1409" s="6"/>
      <c r="G1409" s="7">
        <v>33</v>
      </c>
      <c r="H1409" s="37">
        <v>3.0303030303030001</v>
      </c>
      <c r="I1409" s="14">
        <v>3.0303030303030001</v>
      </c>
      <c r="J1409" s="18">
        <v>0</v>
      </c>
      <c r="K1409" s="14">
        <v>3.0303030303030001</v>
      </c>
      <c r="L1409" s="14">
        <v>39.393939393939</v>
      </c>
      <c r="M1409" s="14">
        <v>12.121212121212</v>
      </c>
      <c r="N1409" s="14">
        <v>27.272727272727</v>
      </c>
      <c r="O1409" s="14">
        <v>168.72413793103399</v>
      </c>
      <c r="P1409" s="14">
        <v>116.076935411828</v>
      </c>
      <c r="Q1409" s="29">
        <v>12.121212121212</v>
      </c>
    </row>
    <row r="1410" spans="4:17" x14ac:dyDescent="0.2">
      <c r="D1410" s="104"/>
      <c r="E1410" s="5" t="s">
        <v>46</v>
      </c>
      <c r="F1410" s="6"/>
      <c r="G1410" s="7">
        <v>16</v>
      </c>
      <c r="H1410" s="37">
        <v>12.5</v>
      </c>
      <c r="I1410" s="18">
        <v>0</v>
      </c>
      <c r="J1410" s="14">
        <v>6.25</v>
      </c>
      <c r="K1410" s="14">
        <v>6.25</v>
      </c>
      <c r="L1410" s="14">
        <v>50</v>
      </c>
      <c r="M1410" s="18">
        <v>0</v>
      </c>
      <c r="N1410" s="14">
        <v>18.75</v>
      </c>
      <c r="O1410" s="14">
        <v>119.533333333333</v>
      </c>
      <c r="P1410" s="14">
        <v>116.327621636289</v>
      </c>
      <c r="Q1410" s="29">
        <v>6.25</v>
      </c>
    </row>
    <row r="1411" spans="4:17" x14ac:dyDescent="0.2">
      <c r="D1411" s="104"/>
      <c r="E1411" s="5" t="s">
        <v>47</v>
      </c>
      <c r="F1411" s="6"/>
      <c r="G1411" s="7">
        <v>14</v>
      </c>
      <c r="H1411" s="60">
        <v>0</v>
      </c>
      <c r="I1411" s="18">
        <v>0</v>
      </c>
      <c r="J1411" s="18">
        <v>0</v>
      </c>
      <c r="K1411" s="14">
        <v>14.285714285714</v>
      </c>
      <c r="L1411" s="14">
        <v>50</v>
      </c>
      <c r="M1411" s="18">
        <v>0</v>
      </c>
      <c r="N1411" s="14">
        <v>21.428571428571001</v>
      </c>
      <c r="O1411" s="14">
        <v>149.166666666667</v>
      </c>
      <c r="P1411" s="14">
        <v>113.538417384699</v>
      </c>
      <c r="Q1411" s="29">
        <v>14.285714285714</v>
      </c>
    </row>
    <row r="1412" spans="4:17" x14ac:dyDescent="0.2">
      <c r="D1412" s="104"/>
      <c r="E1412" s="5" t="s">
        <v>48</v>
      </c>
      <c r="F1412" s="6"/>
      <c r="G1412" s="7">
        <v>2</v>
      </c>
      <c r="H1412" s="37">
        <v>50</v>
      </c>
      <c r="I1412" s="18">
        <v>0</v>
      </c>
      <c r="J1412" s="18">
        <v>0</v>
      </c>
      <c r="K1412" s="18">
        <v>0</v>
      </c>
      <c r="L1412" s="14">
        <v>50</v>
      </c>
      <c r="M1412" s="18">
        <v>0</v>
      </c>
      <c r="N1412" s="18">
        <v>0</v>
      </c>
      <c r="O1412" s="14">
        <v>50.5</v>
      </c>
      <c r="P1412" s="14">
        <v>49.5</v>
      </c>
      <c r="Q1412" s="32">
        <v>0</v>
      </c>
    </row>
    <row r="1413" spans="4:17" x14ac:dyDescent="0.2">
      <c r="D1413" s="104"/>
      <c r="E1413" s="5" t="s">
        <v>49</v>
      </c>
      <c r="F1413" s="6"/>
      <c r="G1413" s="7">
        <v>0</v>
      </c>
      <c r="H1413" s="60">
        <v>0</v>
      </c>
      <c r="I1413" s="18">
        <v>0</v>
      </c>
      <c r="J1413" s="18">
        <v>0</v>
      </c>
      <c r="K1413" s="18">
        <v>0</v>
      </c>
      <c r="L1413" s="18">
        <v>0</v>
      </c>
      <c r="M1413" s="18">
        <v>0</v>
      </c>
      <c r="N1413" s="18">
        <v>0</v>
      </c>
      <c r="O1413" s="18">
        <v>0</v>
      </c>
      <c r="P1413" s="18">
        <v>0</v>
      </c>
      <c r="Q1413" s="32">
        <v>0</v>
      </c>
    </row>
    <row r="1414" spans="4:17" x14ac:dyDescent="0.2">
      <c r="D1414" s="103" t="s">
        <v>50</v>
      </c>
      <c r="E1414" s="24" t="s">
        <v>35</v>
      </c>
      <c r="F1414" s="22"/>
      <c r="G1414" s="23">
        <v>2</v>
      </c>
      <c r="H1414" s="49">
        <v>50</v>
      </c>
      <c r="I1414" s="19">
        <v>50</v>
      </c>
      <c r="J1414" s="33">
        <v>0</v>
      </c>
      <c r="K1414" s="33">
        <v>0</v>
      </c>
      <c r="L1414" s="33">
        <v>0</v>
      </c>
      <c r="M1414" s="33">
        <v>0</v>
      </c>
      <c r="N1414" s="33">
        <v>0</v>
      </c>
      <c r="O1414" s="19">
        <v>8.5</v>
      </c>
      <c r="P1414" s="19">
        <v>5.5</v>
      </c>
      <c r="Q1414" s="62">
        <v>0</v>
      </c>
    </row>
    <row r="1415" spans="4:17" x14ac:dyDescent="0.2">
      <c r="D1415" s="104"/>
      <c r="E1415" s="5" t="s">
        <v>36</v>
      </c>
      <c r="F1415" s="6"/>
      <c r="G1415" s="7">
        <v>12</v>
      </c>
      <c r="H1415" s="37">
        <v>41.666666666666998</v>
      </c>
      <c r="I1415" s="14">
        <v>16.666666666666998</v>
      </c>
      <c r="J1415" s="14">
        <v>8.333333333333</v>
      </c>
      <c r="K1415" s="18">
        <v>0</v>
      </c>
      <c r="L1415" s="14">
        <v>16.666666666666998</v>
      </c>
      <c r="M1415" s="18">
        <v>0</v>
      </c>
      <c r="N1415" s="18">
        <v>0</v>
      </c>
      <c r="O1415" s="14">
        <v>25.5</v>
      </c>
      <c r="P1415" s="14">
        <v>37.627782289153998</v>
      </c>
      <c r="Q1415" s="29">
        <v>16.666666666666998</v>
      </c>
    </row>
    <row r="1416" spans="4:17" x14ac:dyDescent="0.2">
      <c r="D1416" s="104"/>
      <c r="E1416" s="5" t="s">
        <v>37</v>
      </c>
      <c r="F1416" s="6"/>
      <c r="G1416" s="7">
        <v>14</v>
      </c>
      <c r="H1416" s="37">
        <v>21.428571428571001</v>
      </c>
      <c r="I1416" s="14">
        <v>7.1428571428570002</v>
      </c>
      <c r="J1416" s="14">
        <v>7.1428571428570002</v>
      </c>
      <c r="K1416" s="14">
        <v>21.428571428571001</v>
      </c>
      <c r="L1416" s="14">
        <v>21.428571428571001</v>
      </c>
      <c r="M1416" s="18">
        <v>0</v>
      </c>
      <c r="N1416" s="18">
        <v>0</v>
      </c>
      <c r="O1416" s="14">
        <v>53.636363636364003</v>
      </c>
      <c r="P1416" s="14">
        <v>44.709715696769003</v>
      </c>
      <c r="Q1416" s="29">
        <v>21.428571428571001</v>
      </c>
    </row>
    <row r="1417" spans="4:17" x14ac:dyDescent="0.2">
      <c r="D1417" s="104"/>
      <c r="E1417" s="5" t="s">
        <v>38</v>
      </c>
      <c r="F1417" s="6"/>
      <c r="G1417" s="7">
        <v>23</v>
      </c>
      <c r="H1417" s="37">
        <v>13.04347826087</v>
      </c>
      <c r="I1417" s="14">
        <v>13.04347826087</v>
      </c>
      <c r="J1417" s="14">
        <v>13.04347826087</v>
      </c>
      <c r="K1417" s="14">
        <v>17.391304347826001</v>
      </c>
      <c r="L1417" s="14">
        <v>34.782608695652002</v>
      </c>
      <c r="M1417" s="18">
        <v>0</v>
      </c>
      <c r="N1417" s="14">
        <v>4.3478260869570002</v>
      </c>
      <c r="O1417" s="14">
        <v>64.909090909091006</v>
      </c>
      <c r="P1417" s="14">
        <v>52.007787083814002</v>
      </c>
      <c r="Q1417" s="29">
        <v>4.3478260869570002</v>
      </c>
    </row>
    <row r="1418" spans="4:17" x14ac:dyDescent="0.2">
      <c r="D1418" s="104"/>
      <c r="E1418" s="5" t="s">
        <v>39</v>
      </c>
      <c r="F1418" s="6"/>
      <c r="G1418" s="7">
        <v>16</v>
      </c>
      <c r="H1418" s="37">
        <v>25</v>
      </c>
      <c r="I1418" s="18">
        <v>0</v>
      </c>
      <c r="J1418" s="14">
        <v>12.5</v>
      </c>
      <c r="K1418" s="18">
        <v>0</v>
      </c>
      <c r="L1418" s="14">
        <v>31.25</v>
      </c>
      <c r="M1418" s="14">
        <v>12.5</v>
      </c>
      <c r="N1418" s="14">
        <v>18.75</v>
      </c>
      <c r="O1418" s="14">
        <v>135.03125</v>
      </c>
      <c r="P1418" s="14">
        <v>153.87784001745499</v>
      </c>
      <c r="Q1418" s="32">
        <v>0</v>
      </c>
    </row>
    <row r="1419" spans="4:17" x14ac:dyDescent="0.2">
      <c r="D1419" s="104"/>
      <c r="E1419" s="5" t="s">
        <v>40</v>
      </c>
      <c r="F1419" s="6"/>
      <c r="G1419" s="7">
        <v>23</v>
      </c>
      <c r="H1419" s="37">
        <v>4.3478260869570002</v>
      </c>
      <c r="I1419" s="14">
        <v>8.6956521739130004</v>
      </c>
      <c r="J1419" s="14">
        <v>17.391304347826001</v>
      </c>
      <c r="K1419" s="14">
        <v>21.739130434783</v>
      </c>
      <c r="L1419" s="14">
        <v>34.782608695652002</v>
      </c>
      <c r="M1419" s="14">
        <v>4.3478260869570002</v>
      </c>
      <c r="N1419" s="14">
        <v>8.6956521739130004</v>
      </c>
      <c r="O1419" s="14">
        <v>87.782608695652002</v>
      </c>
      <c r="P1419" s="14">
        <v>83.132140240829003</v>
      </c>
      <c r="Q1419" s="32">
        <v>0</v>
      </c>
    </row>
    <row r="1420" spans="4:17" x14ac:dyDescent="0.2">
      <c r="D1420" s="104"/>
      <c r="E1420" s="5" t="s">
        <v>41</v>
      </c>
      <c r="F1420" s="6"/>
      <c r="G1420" s="7">
        <v>13</v>
      </c>
      <c r="H1420" s="60">
        <v>0</v>
      </c>
      <c r="I1420" s="14">
        <v>15.384615384615</v>
      </c>
      <c r="J1420" s="18">
        <v>0</v>
      </c>
      <c r="K1420" s="14">
        <v>15.384615384615</v>
      </c>
      <c r="L1420" s="14">
        <v>23.076923076922998</v>
      </c>
      <c r="M1420" s="18">
        <v>0</v>
      </c>
      <c r="N1420" s="14">
        <v>23.076923076922998</v>
      </c>
      <c r="O1420" s="14">
        <v>139.5</v>
      </c>
      <c r="P1420" s="14">
        <v>134.618906547335</v>
      </c>
      <c r="Q1420" s="29">
        <v>23.076923076922998</v>
      </c>
    </row>
    <row r="1421" spans="4:17" x14ac:dyDescent="0.2">
      <c r="D1421" s="104"/>
      <c r="E1421" s="5" t="s">
        <v>42</v>
      </c>
      <c r="F1421" s="6"/>
      <c r="G1421" s="7">
        <v>22</v>
      </c>
      <c r="H1421" s="37">
        <v>9.0909090909089993</v>
      </c>
      <c r="I1421" s="14">
        <v>13.636363636364001</v>
      </c>
      <c r="J1421" s="18">
        <v>0</v>
      </c>
      <c r="K1421" s="14">
        <v>9.0909090909089993</v>
      </c>
      <c r="L1421" s="14">
        <v>31.818181818182001</v>
      </c>
      <c r="M1421" s="18">
        <v>0</v>
      </c>
      <c r="N1421" s="14">
        <v>18.181818181817999</v>
      </c>
      <c r="O1421" s="14">
        <v>137</v>
      </c>
      <c r="P1421" s="14">
        <v>163.81832755966099</v>
      </c>
      <c r="Q1421" s="29">
        <v>18.181818181817999</v>
      </c>
    </row>
    <row r="1422" spans="4:17" x14ac:dyDescent="0.2">
      <c r="D1422" s="104"/>
      <c r="E1422" s="5" t="s">
        <v>43</v>
      </c>
      <c r="F1422" s="6"/>
      <c r="G1422" s="7">
        <v>27</v>
      </c>
      <c r="H1422" s="60">
        <v>0</v>
      </c>
      <c r="I1422" s="18">
        <v>0</v>
      </c>
      <c r="J1422" s="14">
        <v>7.4074074074069998</v>
      </c>
      <c r="K1422" s="14">
        <v>11.111111111111001</v>
      </c>
      <c r="L1422" s="14">
        <v>44.444444444444002</v>
      </c>
      <c r="M1422" s="18">
        <v>0</v>
      </c>
      <c r="N1422" s="14">
        <v>29.629629629629999</v>
      </c>
      <c r="O1422" s="14">
        <v>182.8</v>
      </c>
      <c r="P1422" s="14">
        <v>160.162917056352</v>
      </c>
      <c r="Q1422" s="29">
        <v>7.4074074074069998</v>
      </c>
    </row>
    <row r="1423" spans="4:17" x14ac:dyDescent="0.2">
      <c r="D1423" s="104"/>
      <c r="E1423" s="5" t="s">
        <v>44</v>
      </c>
      <c r="F1423" s="6"/>
      <c r="G1423" s="7">
        <v>25</v>
      </c>
      <c r="H1423" s="37">
        <v>4</v>
      </c>
      <c r="I1423" s="14">
        <v>4</v>
      </c>
      <c r="J1423" s="18">
        <v>0</v>
      </c>
      <c r="K1423" s="14">
        <v>4</v>
      </c>
      <c r="L1423" s="14">
        <v>32</v>
      </c>
      <c r="M1423" s="18">
        <v>0</v>
      </c>
      <c r="N1423" s="14">
        <v>52</v>
      </c>
      <c r="O1423" s="14">
        <v>220.583333333333</v>
      </c>
      <c r="P1423" s="14">
        <v>164.23405977107501</v>
      </c>
      <c r="Q1423" s="29">
        <v>4</v>
      </c>
    </row>
    <row r="1424" spans="4:17" x14ac:dyDescent="0.2">
      <c r="D1424" s="104"/>
      <c r="E1424" s="5" t="s">
        <v>45</v>
      </c>
      <c r="F1424" s="6"/>
      <c r="G1424" s="7">
        <v>26</v>
      </c>
      <c r="H1424" s="37">
        <v>3.8461538461539999</v>
      </c>
      <c r="I1424" s="18">
        <v>0</v>
      </c>
      <c r="J1424" s="18">
        <v>0</v>
      </c>
      <c r="K1424" s="14">
        <v>3.8461538461539999</v>
      </c>
      <c r="L1424" s="14">
        <v>30.769230769231001</v>
      </c>
      <c r="M1424" s="14">
        <v>3.8461538461539999</v>
      </c>
      <c r="N1424" s="14">
        <v>38.461538461537998</v>
      </c>
      <c r="O1424" s="14">
        <v>213.90476190476201</v>
      </c>
      <c r="P1424" s="14">
        <v>153.44361606354801</v>
      </c>
      <c r="Q1424" s="29">
        <v>19.230769230768999</v>
      </c>
    </row>
    <row r="1425" spans="2:20" x14ac:dyDescent="0.2">
      <c r="D1425" s="104"/>
      <c r="E1425" s="5" t="s">
        <v>46</v>
      </c>
      <c r="F1425" s="6"/>
      <c r="G1425" s="7">
        <v>7</v>
      </c>
      <c r="H1425" s="60">
        <v>0</v>
      </c>
      <c r="I1425" s="18">
        <v>0</v>
      </c>
      <c r="J1425" s="18">
        <v>0</v>
      </c>
      <c r="K1425" s="14">
        <v>14.285714285714</v>
      </c>
      <c r="L1425" s="14">
        <v>28.571428571428999</v>
      </c>
      <c r="M1425" s="18">
        <v>0</v>
      </c>
      <c r="N1425" s="14">
        <v>42.857142857143003</v>
      </c>
      <c r="O1425" s="14">
        <v>145</v>
      </c>
      <c r="P1425" s="14">
        <v>58.807595881258003</v>
      </c>
      <c r="Q1425" s="29">
        <v>14.285714285714</v>
      </c>
    </row>
    <row r="1426" spans="2:20" x14ac:dyDescent="0.2">
      <c r="D1426" s="104"/>
      <c r="E1426" s="5" t="s">
        <v>47</v>
      </c>
      <c r="F1426" s="6"/>
      <c r="G1426" s="7">
        <v>9</v>
      </c>
      <c r="H1426" s="60">
        <v>0</v>
      </c>
      <c r="I1426" s="18">
        <v>0</v>
      </c>
      <c r="J1426" s="18">
        <v>0</v>
      </c>
      <c r="K1426" s="18">
        <v>0</v>
      </c>
      <c r="L1426" s="14">
        <v>55.555555555555998</v>
      </c>
      <c r="M1426" s="18">
        <v>0</v>
      </c>
      <c r="N1426" s="14">
        <v>11.111111111111001</v>
      </c>
      <c r="O1426" s="14">
        <v>136.666666666667</v>
      </c>
      <c r="P1426" s="14">
        <v>73.409051818484002</v>
      </c>
      <c r="Q1426" s="29">
        <v>33.333333333333002</v>
      </c>
    </row>
    <row r="1427" spans="2:20" x14ac:dyDescent="0.2">
      <c r="D1427" s="104"/>
      <c r="E1427" s="5" t="s">
        <v>48</v>
      </c>
      <c r="F1427" s="6"/>
      <c r="G1427" s="7">
        <v>5</v>
      </c>
      <c r="H1427" s="60">
        <v>0</v>
      </c>
      <c r="I1427" s="18">
        <v>0</v>
      </c>
      <c r="J1427" s="14">
        <v>20</v>
      </c>
      <c r="K1427" s="18">
        <v>0</v>
      </c>
      <c r="L1427" s="14">
        <v>60</v>
      </c>
      <c r="M1427" s="18">
        <v>0</v>
      </c>
      <c r="N1427" s="18">
        <v>0</v>
      </c>
      <c r="O1427" s="14">
        <v>92.5</v>
      </c>
      <c r="P1427" s="14">
        <v>36.996621467372002</v>
      </c>
      <c r="Q1427" s="29">
        <v>20</v>
      </c>
    </row>
    <row r="1428" spans="2:20" x14ac:dyDescent="0.2">
      <c r="D1428" s="105"/>
      <c r="E1428" s="55" t="s">
        <v>49</v>
      </c>
      <c r="F1428" s="58"/>
      <c r="G1428" s="53">
        <v>0</v>
      </c>
      <c r="H1428" s="78">
        <v>0</v>
      </c>
      <c r="I1428" s="35">
        <v>0</v>
      </c>
      <c r="J1428" s="35">
        <v>0</v>
      </c>
      <c r="K1428" s="35">
        <v>0</v>
      </c>
      <c r="L1428" s="35">
        <v>0</v>
      </c>
      <c r="M1428" s="35">
        <v>0</v>
      </c>
      <c r="N1428" s="35">
        <v>0</v>
      </c>
      <c r="O1428" s="35">
        <v>0</v>
      </c>
      <c r="P1428" s="35">
        <v>0</v>
      </c>
      <c r="Q1428" s="71">
        <v>0</v>
      </c>
    </row>
    <row r="1430" spans="2:20" x14ac:dyDescent="0.2">
      <c r="B1430" s="47" t="str">
        <f xml:space="preserve"> HYPERLINK("#'目次'!B38", "[32]")</f>
        <v>[32]</v>
      </c>
      <c r="C1430" s="31" t="s">
        <v>298</v>
      </c>
    </row>
    <row r="1431" spans="2:20" x14ac:dyDescent="0.2">
      <c r="C1431" s="89" t="s">
        <v>299</v>
      </c>
    </row>
    <row r="1433" spans="2:20" x14ac:dyDescent="0.2">
      <c r="C1433" s="31" t="s">
        <v>13</v>
      </c>
    </row>
    <row r="1434" spans="2:20" ht="48" x14ac:dyDescent="0.2">
      <c r="D1434" s="99"/>
      <c r="E1434" s="100"/>
      <c r="F1434" s="100"/>
      <c r="G1434" s="41" t="s">
        <v>14</v>
      </c>
      <c r="H1434" s="42" t="s">
        <v>300</v>
      </c>
      <c r="I1434" s="16" t="s">
        <v>301</v>
      </c>
      <c r="J1434" s="16" t="s">
        <v>302</v>
      </c>
      <c r="K1434" s="16" t="s">
        <v>303</v>
      </c>
      <c r="L1434" s="16" t="s">
        <v>304</v>
      </c>
      <c r="M1434" s="16" t="s">
        <v>305</v>
      </c>
      <c r="N1434" s="16" t="s">
        <v>306</v>
      </c>
      <c r="O1434" s="16" t="s">
        <v>307</v>
      </c>
      <c r="P1434" s="16" t="s">
        <v>308</v>
      </c>
      <c r="Q1434" s="16" t="s">
        <v>309</v>
      </c>
      <c r="R1434" s="16" t="s">
        <v>310</v>
      </c>
      <c r="S1434" s="16" t="s">
        <v>22</v>
      </c>
      <c r="T1434" s="46" t="s">
        <v>24</v>
      </c>
    </row>
    <row r="1435" spans="2:20" x14ac:dyDescent="0.2">
      <c r="D1435" s="101"/>
      <c r="E1435" s="102"/>
      <c r="F1435" s="102"/>
      <c r="G1435" s="44"/>
      <c r="H1435" s="48"/>
      <c r="I1435" s="17"/>
      <c r="J1435" s="17"/>
      <c r="K1435" s="17"/>
      <c r="L1435" s="17"/>
      <c r="M1435" s="17"/>
      <c r="N1435" s="17"/>
      <c r="O1435" s="17"/>
      <c r="P1435" s="17"/>
      <c r="Q1435" s="17"/>
      <c r="R1435" s="17"/>
      <c r="S1435" s="17"/>
      <c r="T1435" s="43"/>
    </row>
    <row r="1436" spans="2:20" x14ac:dyDescent="0.2">
      <c r="D1436" s="52"/>
      <c r="E1436" s="59" t="s">
        <v>14</v>
      </c>
      <c r="F1436" s="54"/>
      <c r="G1436" s="45">
        <v>200</v>
      </c>
      <c r="H1436" s="25">
        <v>10</v>
      </c>
      <c r="I1436" s="25">
        <v>15</v>
      </c>
      <c r="J1436" s="25">
        <v>23</v>
      </c>
      <c r="K1436" s="25">
        <v>18</v>
      </c>
      <c r="L1436" s="25">
        <v>6.5</v>
      </c>
      <c r="M1436" s="25">
        <v>5.5</v>
      </c>
      <c r="N1436" s="25">
        <v>1.5</v>
      </c>
      <c r="O1436" s="25">
        <v>3.5</v>
      </c>
      <c r="P1436" s="25">
        <v>6</v>
      </c>
      <c r="Q1436" s="25">
        <v>22.5</v>
      </c>
      <c r="R1436" s="25">
        <v>8</v>
      </c>
      <c r="S1436" s="25">
        <v>9.5</v>
      </c>
      <c r="T1436" s="63">
        <v>1.5</v>
      </c>
    </row>
    <row r="1437" spans="2:20" x14ac:dyDescent="0.2">
      <c r="D1437" s="103" t="s">
        <v>25</v>
      </c>
      <c r="E1437" s="24" t="s">
        <v>26</v>
      </c>
      <c r="F1437" s="22"/>
      <c r="G1437" s="23">
        <v>36</v>
      </c>
      <c r="H1437" s="49">
        <v>5.5555555555560003</v>
      </c>
      <c r="I1437" s="19">
        <v>8.333333333333</v>
      </c>
      <c r="J1437" s="19">
        <v>25</v>
      </c>
      <c r="K1437" s="19">
        <v>25</v>
      </c>
      <c r="L1437" s="19">
        <v>5.5555555555560003</v>
      </c>
      <c r="M1437" s="19">
        <v>2.7777777777780002</v>
      </c>
      <c r="N1437" s="33">
        <v>0</v>
      </c>
      <c r="O1437" s="33">
        <v>0</v>
      </c>
      <c r="P1437" s="19">
        <v>2.7777777777780002</v>
      </c>
      <c r="Q1437" s="19">
        <v>27.777777777777999</v>
      </c>
      <c r="R1437" s="19">
        <v>2.7777777777780002</v>
      </c>
      <c r="S1437" s="19">
        <v>11.111111111111001</v>
      </c>
      <c r="T1437" s="51">
        <v>2.7777777777780002</v>
      </c>
    </row>
    <row r="1438" spans="2:20" x14ac:dyDescent="0.2">
      <c r="D1438" s="104"/>
      <c r="E1438" s="5" t="s">
        <v>27</v>
      </c>
      <c r="F1438" s="6"/>
      <c r="G1438" s="7">
        <v>29</v>
      </c>
      <c r="H1438" s="37">
        <v>10.344827586207</v>
      </c>
      <c r="I1438" s="14">
        <v>3.4482758620689999</v>
      </c>
      <c r="J1438" s="14">
        <v>24.137931034483</v>
      </c>
      <c r="K1438" s="14">
        <v>27.586206896552</v>
      </c>
      <c r="L1438" s="14">
        <v>10.344827586207</v>
      </c>
      <c r="M1438" s="14">
        <v>3.4482758620689999</v>
      </c>
      <c r="N1438" s="18">
        <v>0</v>
      </c>
      <c r="O1438" s="14">
        <v>3.4482758620689999</v>
      </c>
      <c r="P1438" s="14">
        <v>6.8965517241379999</v>
      </c>
      <c r="Q1438" s="14">
        <v>24.137931034483</v>
      </c>
      <c r="R1438" s="14">
        <v>3.4482758620689999</v>
      </c>
      <c r="S1438" s="14">
        <v>6.8965517241379999</v>
      </c>
      <c r="T1438" s="32">
        <v>0</v>
      </c>
    </row>
    <row r="1439" spans="2:20" x14ac:dyDescent="0.2">
      <c r="D1439" s="104"/>
      <c r="E1439" s="5" t="s">
        <v>28</v>
      </c>
      <c r="F1439" s="6"/>
      <c r="G1439" s="7">
        <v>27</v>
      </c>
      <c r="H1439" s="37">
        <v>14.814814814815</v>
      </c>
      <c r="I1439" s="14">
        <v>11.111111111111001</v>
      </c>
      <c r="J1439" s="14">
        <v>25.925925925925998</v>
      </c>
      <c r="K1439" s="14">
        <v>22.222222222222001</v>
      </c>
      <c r="L1439" s="14">
        <v>11.111111111111001</v>
      </c>
      <c r="M1439" s="14">
        <v>3.7037037037039999</v>
      </c>
      <c r="N1439" s="18">
        <v>0</v>
      </c>
      <c r="O1439" s="14">
        <v>7.4074074074069998</v>
      </c>
      <c r="P1439" s="18">
        <v>0</v>
      </c>
      <c r="Q1439" s="14">
        <v>22.222222222222001</v>
      </c>
      <c r="R1439" s="14">
        <v>11.111111111111001</v>
      </c>
      <c r="S1439" s="14">
        <v>7.4074074074069998</v>
      </c>
      <c r="T1439" s="32">
        <v>0</v>
      </c>
    </row>
    <row r="1440" spans="2:20" x14ac:dyDescent="0.2">
      <c r="D1440" s="104"/>
      <c r="E1440" s="5" t="s">
        <v>29</v>
      </c>
      <c r="F1440" s="6"/>
      <c r="G1440" s="7">
        <v>30</v>
      </c>
      <c r="H1440" s="37">
        <v>6.666666666667</v>
      </c>
      <c r="I1440" s="14">
        <v>23.333333333333002</v>
      </c>
      <c r="J1440" s="14">
        <v>30</v>
      </c>
      <c r="K1440" s="14">
        <v>10</v>
      </c>
      <c r="L1440" s="14">
        <v>6.666666666667</v>
      </c>
      <c r="M1440" s="14">
        <v>10</v>
      </c>
      <c r="N1440" s="14">
        <v>3.333333333333</v>
      </c>
      <c r="O1440" s="14">
        <v>3.333333333333</v>
      </c>
      <c r="P1440" s="14">
        <v>10</v>
      </c>
      <c r="Q1440" s="14">
        <v>26.666666666666998</v>
      </c>
      <c r="R1440" s="14">
        <v>10</v>
      </c>
      <c r="S1440" s="14">
        <v>6.666666666667</v>
      </c>
      <c r="T1440" s="32">
        <v>0</v>
      </c>
    </row>
    <row r="1441" spans="4:20" x14ac:dyDescent="0.2">
      <c r="D1441" s="104"/>
      <c r="E1441" s="5" t="s">
        <v>30</v>
      </c>
      <c r="F1441" s="6"/>
      <c r="G1441" s="7">
        <v>22</v>
      </c>
      <c r="H1441" s="37">
        <v>22.727272727273</v>
      </c>
      <c r="I1441" s="14">
        <v>31.818181818182001</v>
      </c>
      <c r="J1441" s="14">
        <v>22.727272727273</v>
      </c>
      <c r="K1441" s="14">
        <v>13.636363636364001</v>
      </c>
      <c r="L1441" s="18">
        <v>0</v>
      </c>
      <c r="M1441" s="18">
        <v>0</v>
      </c>
      <c r="N1441" s="18">
        <v>0</v>
      </c>
      <c r="O1441" s="18">
        <v>0</v>
      </c>
      <c r="P1441" s="14">
        <v>4.5454545454549997</v>
      </c>
      <c r="Q1441" s="14">
        <v>22.727272727273</v>
      </c>
      <c r="R1441" s="14">
        <v>9.0909090909089993</v>
      </c>
      <c r="S1441" s="14">
        <v>9.0909090909089993</v>
      </c>
      <c r="T1441" s="32">
        <v>0</v>
      </c>
    </row>
    <row r="1442" spans="4:20" x14ac:dyDescent="0.2">
      <c r="D1442" s="104"/>
      <c r="E1442" s="5" t="s">
        <v>31</v>
      </c>
      <c r="F1442" s="6"/>
      <c r="G1442" s="7">
        <v>27</v>
      </c>
      <c r="H1442" s="37">
        <v>3.7037037037039999</v>
      </c>
      <c r="I1442" s="14">
        <v>7.4074074074069998</v>
      </c>
      <c r="J1442" s="14">
        <v>22.222222222222001</v>
      </c>
      <c r="K1442" s="14">
        <v>7.4074074074069998</v>
      </c>
      <c r="L1442" s="18">
        <v>0</v>
      </c>
      <c r="M1442" s="14">
        <v>3.7037037037039999</v>
      </c>
      <c r="N1442" s="14">
        <v>7.4074074074069998</v>
      </c>
      <c r="O1442" s="14">
        <v>7.4074074074069998</v>
      </c>
      <c r="P1442" s="14">
        <v>11.111111111111001</v>
      </c>
      <c r="Q1442" s="14">
        <v>22.222222222222001</v>
      </c>
      <c r="R1442" s="14">
        <v>3.7037037037039999</v>
      </c>
      <c r="S1442" s="14">
        <v>18.518518518518999</v>
      </c>
      <c r="T1442" s="29">
        <v>3.7037037037039999</v>
      </c>
    </row>
    <row r="1443" spans="4:20" x14ac:dyDescent="0.2">
      <c r="D1443" s="104"/>
      <c r="E1443" s="5" t="s">
        <v>32</v>
      </c>
      <c r="F1443" s="6"/>
      <c r="G1443" s="7">
        <v>16</v>
      </c>
      <c r="H1443" s="37">
        <v>18.75</v>
      </c>
      <c r="I1443" s="14">
        <v>25</v>
      </c>
      <c r="J1443" s="14">
        <v>18.75</v>
      </c>
      <c r="K1443" s="14">
        <v>25</v>
      </c>
      <c r="L1443" s="14">
        <v>12.5</v>
      </c>
      <c r="M1443" s="14">
        <v>6.25</v>
      </c>
      <c r="N1443" s="18">
        <v>0</v>
      </c>
      <c r="O1443" s="14">
        <v>6.25</v>
      </c>
      <c r="P1443" s="14">
        <v>6.25</v>
      </c>
      <c r="Q1443" s="14">
        <v>6.25</v>
      </c>
      <c r="R1443" s="14">
        <v>12.5</v>
      </c>
      <c r="S1443" s="18">
        <v>0</v>
      </c>
      <c r="T1443" s="32">
        <v>0</v>
      </c>
    </row>
    <row r="1444" spans="4:20" x14ac:dyDescent="0.2">
      <c r="D1444" s="104"/>
      <c r="E1444" s="5" t="s">
        <v>33</v>
      </c>
      <c r="F1444" s="6"/>
      <c r="G1444" s="7">
        <v>9</v>
      </c>
      <c r="H1444" s="60">
        <v>0</v>
      </c>
      <c r="I1444" s="14">
        <v>22.222222222222001</v>
      </c>
      <c r="J1444" s="18">
        <v>0</v>
      </c>
      <c r="K1444" s="14">
        <v>11.111111111111001</v>
      </c>
      <c r="L1444" s="14">
        <v>11.111111111111001</v>
      </c>
      <c r="M1444" s="14">
        <v>33.333333333333002</v>
      </c>
      <c r="N1444" s="18">
        <v>0</v>
      </c>
      <c r="O1444" s="18">
        <v>0</v>
      </c>
      <c r="P1444" s="14">
        <v>11.111111111111001</v>
      </c>
      <c r="Q1444" s="14">
        <v>11.111111111111001</v>
      </c>
      <c r="R1444" s="14">
        <v>22.222222222222001</v>
      </c>
      <c r="S1444" s="14">
        <v>11.111111111111001</v>
      </c>
      <c r="T1444" s="32">
        <v>0</v>
      </c>
    </row>
    <row r="1445" spans="4:20" x14ac:dyDescent="0.2">
      <c r="D1445" s="103" t="s">
        <v>34</v>
      </c>
      <c r="E1445" s="24" t="s">
        <v>35</v>
      </c>
      <c r="F1445" s="22"/>
      <c r="G1445" s="23">
        <v>3</v>
      </c>
      <c r="H1445" s="81">
        <v>0</v>
      </c>
      <c r="I1445" s="19">
        <v>33.333333333333002</v>
      </c>
      <c r="J1445" s="33">
        <v>0</v>
      </c>
      <c r="K1445" s="19">
        <v>33.333333333333002</v>
      </c>
      <c r="L1445" s="33">
        <v>0</v>
      </c>
      <c r="M1445" s="33">
        <v>0</v>
      </c>
      <c r="N1445" s="33">
        <v>0</v>
      </c>
      <c r="O1445" s="33">
        <v>0</v>
      </c>
      <c r="P1445" s="33">
        <v>0</v>
      </c>
      <c r="Q1445" s="19">
        <v>33.333333333333002</v>
      </c>
      <c r="R1445" s="19">
        <v>33.333333333333002</v>
      </c>
      <c r="S1445" s="33">
        <v>0</v>
      </c>
      <c r="T1445" s="62">
        <v>0</v>
      </c>
    </row>
    <row r="1446" spans="4:20" x14ac:dyDescent="0.2">
      <c r="D1446" s="104"/>
      <c r="E1446" s="5" t="s">
        <v>36</v>
      </c>
      <c r="F1446" s="6"/>
      <c r="G1446" s="7">
        <v>8</v>
      </c>
      <c r="H1446" s="37">
        <v>25</v>
      </c>
      <c r="I1446" s="14">
        <v>25</v>
      </c>
      <c r="J1446" s="14">
        <v>12.5</v>
      </c>
      <c r="K1446" s="14">
        <v>12.5</v>
      </c>
      <c r="L1446" s="18">
        <v>0</v>
      </c>
      <c r="M1446" s="18">
        <v>0</v>
      </c>
      <c r="N1446" s="18">
        <v>0</v>
      </c>
      <c r="O1446" s="18">
        <v>0</v>
      </c>
      <c r="P1446" s="18">
        <v>0</v>
      </c>
      <c r="Q1446" s="14">
        <v>37.5</v>
      </c>
      <c r="R1446" s="18">
        <v>0</v>
      </c>
      <c r="S1446" s="14">
        <v>12.5</v>
      </c>
      <c r="T1446" s="32">
        <v>0</v>
      </c>
    </row>
    <row r="1447" spans="4:20" x14ac:dyDescent="0.2">
      <c r="D1447" s="104"/>
      <c r="E1447" s="5" t="s">
        <v>37</v>
      </c>
      <c r="F1447" s="6"/>
      <c r="G1447" s="7">
        <v>5</v>
      </c>
      <c r="H1447" s="60">
        <v>0</v>
      </c>
      <c r="I1447" s="18">
        <v>0</v>
      </c>
      <c r="J1447" s="14">
        <v>20</v>
      </c>
      <c r="K1447" s="18">
        <v>0</v>
      </c>
      <c r="L1447" s="14">
        <v>20</v>
      </c>
      <c r="M1447" s="18">
        <v>0</v>
      </c>
      <c r="N1447" s="18">
        <v>0</v>
      </c>
      <c r="O1447" s="14">
        <v>20</v>
      </c>
      <c r="P1447" s="14">
        <v>20</v>
      </c>
      <c r="Q1447" s="14">
        <v>20</v>
      </c>
      <c r="R1447" s="18">
        <v>0</v>
      </c>
      <c r="S1447" s="14">
        <v>40</v>
      </c>
      <c r="T1447" s="32">
        <v>0</v>
      </c>
    </row>
    <row r="1448" spans="4:20" x14ac:dyDescent="0.2">
      <c r="D1448" s="104"/>
      <c r="E1448" s="5" t="s">
        <v>38</v>
      </c>
      <c r="F1448" s="6"/>
      <c r="G1448" s="7">
        <v>11</v>
      </c>
      <c r="H1448" s="60">
        <v>0</v>
      </c>
      <c r="I1448" s="14">
        <v>27.272727272727</v>
      </c>
      <c r="J1448" s="14">
        <v>18.181818181817999</v>
      </c>
      <c r="K1448" s="14">
        <v>18.181818181817999</v>
      </c>
      <c r="L1448" s="18">
        <v>0</v>
      </c>
      <c r="M1448" s="14">
        <v>18.181818181817999</v>
      </c>
      <c r="N1448" s="18">
        <v>0</v>
      </c>
      <c r="O1448" s="18">
        <v>0</v>
      </c>
      <c r="P1448" s="14">
        <v>9.0909090909089993</v>
      </c>
      <c r="Q1448" s="14">
        <v>18.181818181817999</v>
      </c>
      <c r="R1448" s="14">
        <v>9.0909090909089993</v>
      </c>
      <c r="S1448" s="14">
        <v>9.0909090909089993</v>
      </c>
      <c r="T1448" s="32">
        <v>0</v>
      </c>
    </row>
    <row r="1449" spans="4:20" x14ac:dyDescent="0.2">
      <c r="D1449" s="104"/>
      <c r="E1449" s="5" t="s">
        <v>39</v>
      </c>
      <c r="F1449" s="6"/>
      <c r="G1449" s="7">
        <v>9</v>
      </c>
      <c r="H1449" s="37">
        <v>22.222222222222001</v>
      </c>
      <c r="I1449" s="14">
        <v>11.111111111111001</v>
      </c>
      <c r="J1449" s="14">
        <v>11.111111111111001</v>
      </c>
      <c r="K1449" s="14">
        <v>11.111111111111001</v>
      </c>
      <c r="L1449" s="18">
        <v>0</v>
      </c>
      <c r="M1449" s="18">
        <v>0</v>
      </c>
      <c r="N1449" s="18">
        <v>0</v>
      </c>
      <c r="O1449" s="18">
        <v>0</v>
      </c>
      <c r="P1449" s="18">
        <v>0</v>
      </c>
      <c r="Q1449" s="14">
        <v>11.111111111111001</v>
      </c>
      <c r="R1449" s="14">
        <v>11.111111111111001</v>
      </c>
      <c r="S1449" s="14">
        <v>11.111111111111001</v>
      </c>
      <c r="T1449" s="29">
        <v>11.111111111111001</v>
      </c>
    </row>
    <row r="1450" spans="4:20" x14ac:dyDescent="0.2">
      <c r="D1450" s="104"/>
      <c r="E1450" s="5" t="s">
        <v>40</v>
      </c>
      <c r="F1450" s="6"/>
      <c r="G1450" s="7">
        <v>7</v>
      </c>
      <c r="H1450" s="37">
        <v>14.285714285714</v>
      </c>
      <c r="I1450" s="14">
        <v>28.571428571428999</v>
      </c>
      <c r="J1450" s="14">
        <v>28.571428571428999</v>
      </c>
      <c r="K1450" s="18">
        <v>0</v>
      </c>
      <c r="L1450" s="18">
        <v>0</v>
      </c>
      <c r="M1450" s="18">
        <v>0</v>
      </c>
      <c r="N1450" s="18">
        <v>0</v>
      </c>
      <c r="O1450" s="18">
        <v>0</v>
      </c>
      <c r="P1450" s="18">
        <v>0</v>
      </c>
      <c r="Q1450" s="18">
        <v>0</v>
      </c>
      <c r="R1450" s="14">
        <v>28.571428571428999</v>
      </c>
      <c r="S1450" s="14">
        <v>14.285714285714</v>
      </c>
      <c r="T1450" s="32">
        <v>0</v>
      </c>
    </row>
    <row r="1451" spans="4:20" x14ac:dyDescent="0.2">
      <c r="D1451" s="104"/>
      <c r="E1451" s="5" t="s">
        <v>41</v>
      </c>
      <c r="F1451" s="6"/>
      <c r="G1451" s="7">
        <v>8</v>
      </c>
      <c r="H1451" s="60">
        <v>0</v>
      </c>
      <c r="I1451" s="14">
        <v>12.5</v>
      </c>
      <c r="J1451" s="14">
        <v>25</v>
      </c>
      <c r="K1451" s="14">
        <v>12.5</v>
      </c>
      <c r="L1451" s="14">
        <v>12.5</v>
      </c>
      <c r="M1451" s="14">
        <v>12.5</v>
      </c>
      <c r="N1451" s="18">
        <v>0</v>
      </c>
      <c r="O1451" s="14">
        <v>12.5</v>
      </c>
      <c r="P1451" s="18">
        <v>0</v>
      </c>
      <c r="Q1451" s="18">
        <v>0</v>
      </c>
      <c r="R1451" s="14">
        <v>12.5</v>
      </c>
      <c r="S1451" s="14">
        <v>12.5</v>
      </c>
      <c r="T1451" s="32">
        <v>0</v>
      </c>
    </row>
    <row r="1452" spans="4:20" x14ac:dyDescent="0.2">
      <c r="D1452" s="104"/>
      <c r="E1452" s="5" t="s">
        <v>42</v>
      </c>
      <c r="F1452" s="6"/>
      <c r="G1452" s="7">
        <v>11</v>
      </c>
      <c r="H1452" s="37">
        <v>27.272727272727</v>
      </c>
      <c r="I1452" s="14">
        <v>18.181818181817999</v>
      </c>
      <c r="J1452" s="14">
        <v>18.181818181817999</v>
      </c>
      <c r="K1452" s="14">
        <v>9.0909090909089993</v>
      </c>
      <c r="L1452" s="14">
        <v>9.0909090909089993</v>
      </c>
      <c r="M1452" s="14">
        <v>9.0909090909089993</v>
      </c>
      <c r="N1452" s="14">
        <v>18.181818181817999</v>
      </c>
      <c r="O1452" s="18">
        <v>0</v>
      </c>
      <c r="P1452" s="14">
        <v>9.0909090909089993</v>
      </c>
      <c r="Q1452" s="14">
        <v>18.181818181817999</v>
      </c>
      <c r="R1452" s="14">
        <v>9.0909090909089993</v>
      </c>
      <c r="S1452" s="14">
        <v>18.181818181817999</v>
      </c>
      <c r="T1452" s="32">
        <v>0</v>
      </c>
    </row>
    <row r="1453" spans="4:20" x14ac:dyDescent="0.2">
      <c r="D1453" s="104"/>
      <c r="E1453" s="5" t="s">
        <v>43</v>
      </c>
      <c r="F1453" s="6"/>
      <c r="G1453" s="7">
        <v>12</v>
      </c>
      <c r="H1453" s="37">
        <v>16.666666666666998</v>
      </c>
      <c r="I1453" s="14">
        <v>8.333333333333</v>
      </c>
      <c r="J1453" s="14">
        <v>33.333333333333002</v>
      </c>
      <c r="K1453" s="14">
        <v>8.333333333333</v>
      </c>
      <c r="L1453" s="18">
        <v>0</v>
      </c>
      <c r="M1453" s="18">
        <v>0</v>
      </c>
      <c r="N1453" s="14">
        <v>8.333333333333</v>
      </c>
      <c r="O1453" s="14">
        <v>16.666666666666998</v>
      </c>
      <c r="P1453" s="14">
        <v>16.666666666666998</v>
      </c>
      <c r="Q1453" s="14">
        <v>8.333333333333</v>
      </c>
      <c r="R1453" s="18">
        <v>0</v>
      </c>
      <c r="S1453" s="14">
        <v>8.333333333333</v>
      </c>
      <c r="T1453" s="32">
        <v>0</v>
      </c>
    </row>
    <row r="1454" spans="4:20" x14ac:dyDescent="0.2">
      <c r="D1454" s="104"/>
      <c r="E1454" s="5" t="s">
        <v>44</v>
      </c>
      <c r="F1454" s="6"/>
      <c r="G1454" s="7">
        <v>17</v>
      </c>
      <c r="H1454" s="37">
        <v>17.647058823529001</v>
      </c>
      <c r="I1454" s="14">
        <v>35.294117647058997</v>
      </c>
      <c r="J1454" s="14">
        <v>41.176470588234999</v>
      </c>
      <c r="K1454" s="14">
        <v>5.8823529411760003</v>
      </c>
      <c r="L1454" s="14">
        <v>5.8823529411760003</v>
      </c>
      <c r="M1454" s="14">
        <v>5.8823529411760003</v>
      </c>
      <c r="N1454" s="18">
        <v>0</v>
      </c>
      <c r="O1454" s="18">
        <v>0</v>
      </c>
      <c r="P1454" s="14">
        <v>17.647058823529001</v>
      </c>
      <c r="Q1454" s="14">
        <v>23.529411764706001</v>
      </c>
      <c r="R1454" s="18">
        <v>0</v>
      </c>
      <c r="S1454" s="14">
        <v>5.8823529411760003</v>
      </c>
      <c r="T1454" s="32">
        <v>0</v>
      </c>
    </row>
    <row r="1455" spans="4:20" x14ac:dyDescent="0.2">
      <c r="D1455" s="104"/>
      <c r="E1455" s="5" t="s">
        <v>45</v>
      </c>
      <c r="F1455" s="6"/>
      <c r="G1455" s="7">
        <v>9</v>
      </c>
      <c r="H1455" s="37">
        <v>11.111111111111001</v>
      </c>
      <c r="I1455" s="14">
        <v>22.222222222222001</v>
      </c>
      <c r="J1455" s="14">
        <v>22.222222222222001</v>
      </c>
      <c r="K1455" s="14">
        <v>22.222222222222001</v>
      </c>
      <c r="L1455" s="18">
        <v>0</v>
      </c>
      <c r="M1455" s="14">
        <v>11.111111111111001</v>
      </c>
      <c r="N1455" s="18">
        <v>0</v>
      </c>
      <c r="O1455" s="18">
        <v>0</v>
      </c>
      <c r="P1455" s="18">
        <v>0</v>
      </c>
      <c r="Q1455" s="14">
        <v>55.555555555555998</v>
      </c>
      <c r="R1455" s="18">
        <v>0</v>
      </c>
      <c r="S1455" s="18">
        <v>0</v>
      </c>
      <c r="T1455" s="32">
        <v>0</v>
      </c>
    </row>
    <row r="1456" spans="4:20" x14ac:dyDescent="0.2">
      <c r="D1456" s="104"/>
      <c r="E1456" s="5" t="s">
        <v>46</v>
      </c>
      <c r="F1456" s="6"/>
      <c r="G1456" s="7">
        <v>4</v>
      </c>
      <c r="H1456" s="60">
        <v>0</v>
      </c>
      <c r="I1456" s="18">
        <v>0</v>
      </c>
      <c r="J1456" s="14">
        <v>25</v>
      </c>
      <c r="K1456" s="18">
        <v>0</v>
      </c>
      <c r="L1456" s="18">
        <v>0</v>
      </c>
      <c r="M1456" s="18">
        <v>0</v>
      </c>
      <c r="N1456" s="18">
        <v>0</v>
      </c>
      <c r="O1456" s="18">
        <v>0</v>
      </c>
      <c r="P1456" s="14">
        <v>25</v>
      </c>
      <c r="Q1456" s="14">
        <v>25</v>
      </c>
      <c r="R1456" s="18">
        <v>0</v>
      </c>
      <c r="S1456" s="18">
        <v>0</v>
      </c>
      <c r="T1456" s="29">
        <v>25</v>
      </c>
    </row>
    <row r="1457" spans="4:20" x14ac:dyDescent="0.2">
      <c r="D1457" s="104"/>
      <c r="E1457" s="5" t="s">
        <v>47</v>
      </c>
      <c r="F1457" s="6"/>
      <c r="G1457" s="7">
        <v>5</v>
      </c>
      <c r="H1457" s="60">
        <v>0</v>
      </c>
      <c r="I1457" s="14">
        <v>20</v>
      </c>
      <c r="J1457" s="14">
        <v>40</v>
      </c>
      <c r="K1457" s="14">
        <v>60</v>
      </c>
      <c r="L1457" s="14">
        <v>20</v>
      </c>
      <c r="M1457" s="14">
        <v>20</v>
      </c>
      <c r="N1457" s="18">
        <v>0</v>
      </c>
      <c r="O1457" s="18">
        <v>0</v>
      </c>
      <c r="P1457" s="18">
        <v>0</v>
      </c>
      <c r="Q1457" s="18">
        <v>0</v>
      </c>
      <c r="R1457" s="18">
        <v>0</v>
      </c>
      <c r="S1457" s="18">
        <v>0</v>
      </c>
      <c r="T1457" s="32">
        <v>0</v>
      </c>
    </row>
    <row r="1458" spans="4:20" x14ac:dyDescent="0.2">
      <c r="D1458" s="104"/>
      <c r="E1458" s="5" t="s">
        <v>48</v>
      </c>
      <c r="F1458" s="6"/>
      <c r="G1458" s="7">
        <v>2</v>
      </c>
      <c r="H1458" s="60">
        <v>0</v>
      </c>
      <c r="I1458" s="14">
        <v>50</v>
      </c>
      <c r="J1458" s="14">
        <v>50</v>
      </c>
      <c r="K1458" s="18">
        <v>0</v>
      </c>
      <c r="L1458" s="18">
        <v>0</v>
      </c>
      <c r="M1458" s="18">
        <v>0</v>
      </c>
      <c r="N1458" s="18">
        <v>0</v>
      </c>
      <c r="O1458" s="18">
        <v>0</v>
      </c>
      <c r="P1458" s="18">
        <v>0</v>
      </c>
      <c r="Q1458" s="14">
        <v>50</v>
      </c>
      <c r="R1458" s="18">
        <v>0</v>
      </c>
      <c r="S1458" s="18">
        <v>0</v>
      </c>
      <c r="T1458" s="32">
        <v>0</v>
      </c>
    </row>
    <row r="1459" spans="4:20" x14ac:dyDescent="0.2">
      <c r="D1459" s="104"/>
      <c r="E1459" s="5" t="s">
        <v>49</v>
      </c>
      <c r="F1459" s="6"/>
      <c r="G1459" s="7">
        <v>0</v>
      </c>
      <c r="H1459" s="60">
        <v>0</v>
      </c>
      <c r="I1459" s="18">
        <v>0</v>
      </c>
      <c r="J1459" s="18">
        <v>0</v>
      </c>
      <c r="K1459" s="18">
        <v>0</v>
      </c>
      <c r="L1459" s="18">
        <v>0</v>
      </c>
      <c r="M1459" s="18">
        <v>0</v>
      </c>
      <c r="N1459" s="18">
        <v>0</v>
      </c>
      <c r="O1459" s="18">
        <v>0</v>
      </c>
      <c r="P1459" s="18">
        <v>0</v>
      </c>
      <c r="Q1459" s="18">
        <v>0</v>
      </c>
      <c r="R1459" s="18">
        <v>0</v>
      </c>
      <c r="S1459" s="18">
        <v>0</v>
      </c>
      <c r="T1459" s="32">
        <v>0</v>
      </c>
    </row>
    <row r="1460" spans="4:20" x14ac:dyDescent="0.2">
      <c r="D1460" s="103" t="s">
        <v>50</v>
      </c>
      <c r="E1460" s="24" t="s">
        <v>35</v>
      </c>
      <c r="F1460" s="22"/>
      <c r="G1460" s="23">
        <v>0</v>
      </c>
      <c r="H1460" s="81">
        <v>0</v>
      </c>
      <c r="I1460" s="33">
        <v>0</v>
      </c>
      <c r="J1460" s="33">
        <v>0</v>
      </c>
      <c r="K1460" s="33">
        <v>0</v>
      </c>
      <c r="L1460" s="33">
        <v>0</v>
      </c>
      <c r="M1460" s="33">
        <v>0</v>
      </c>
      <c r="N1460" s="33">
        <v>0</v>
      </c>
      <c r="O1460" s="33">
        <v>0</v>
      </c>
      <c r="P1460" s="33">
        <v>0</v>
      </c>
      <c r="Q1460" s="33">
        <v>0</v>
      </c>
      <c r="R1460" s="33">
        <v>0</v>
      </c>
      <c r="S1460" s="33">
        <v>0</v>
      </c>
      <c r="T1460" s="62">
        <v>0</v>
      </c>
    </row>
    <row r="1461" spans="4:20" x14ac:dyDescent="0.2">
      <c r="D1461" s="104"/>
      <c r="E1461" s="5" t="s">
        <v>36</v>
      </c>
      <c r="F1461" s="6"/>
      <c r="G1461" s="7">
        <v>6</v>
      </c>
      <c r="H1461" s="60">
        <v>0</v>
      </c>
      <c r="I1461" s="14">
        <v>16.666666666666998</v>
      </c>
      <c r="J1461" s="14">
        <v>16.666666666666998</v>
      </c>
      <c r="K1461" s="14">
        <v>16.666666666666998</v>
      </c>
      <c r="L1461" s="18">
        <v>0</v>
      </c>
      <c r="M1461" s="18">
        <v>0</v>
      </c>
      <c r="N1461" s="18">
        <v>0</v>
      </c>
      <c r="O1461" s="18">
        <v>0</v>
      </c>
      <c r="P1461" s="18">
        <v>0</v>
      </c>
      <c r="Q1461" s="14">
        <v>33.333333333333002</v>
      </c>
      <c r="R1461" s="14">
        <v>16.666666666666998</v>
      </c>
      <c r="S1461" s="18">
        <v>0</v>
      </c>
      <c r="T1461" s="32">
        <v>0</v>
      </c>
    </row>
    <row r="1462" spans="4:20" x14ac:dyDescent="0.2">
      <c r="D1462" s="104"/>
      <c r="E1462" s="5" t="s">
        <v>37</v>
      </c>
      <c r="F1462" s="6"/>
      <c r="G1462" s="7">
        <v>4</v>
      </c>
      <c r="H1462" s="60">
        <v>0</v>
      </c>
      <c r="I1462" s="18">
        <v>0</v>
      </c>
      <c r="J1462" s="14">
        <v>50</v>
      </c>
      <c r="K1462" s="14">
        <v>25</v>
      </c>
      <c r="L1462" s="18">
        <v>0</v>
      </c>
      <c r="M1462" s="18">
        <v>0</v>
      </c>
      <c r="N1462" s="18">
        <v>0</v>
      </c>
      <c r="O1462" s="18">
        <v>0</v>
      </c>
      <c r="P1462" s="18">
        <v>0</v>
      </c>
      <c r="Q1462" s="18">
        <v>0</v>
      </c>
      <c r="R1462" s="14">
        <v>25</v>
      </c>
      <c r="S1462" s="14">
        <v>25</v>
      </c>
      <c r="T1462" s="32">
        <v>0</v>
      </c>
    </row>
    <row r="1463" spans="4:20" x14ac:dyDescent="0.2">
      <c r="D1463" s="104"/>
      <c r="E1463" s="5" t="s">
        <v>38</v>
      </c>
      <c r="F1463" s="6"/>
      <c r="G1463" s="7">
        <v>7</v>
      </c>
      <c r="H1463" s="37">
        <v>14.285714285714</v>
      </c>
      <c r="I1463" s="14">
        <v>14.285714285714</v>
      </c>
      <c r="J1463" s="14">
        <v>14.285714285714</v>
      </c>
      <c r="K1463" s="14">
        <v>28.571428571428999</v>
      </c>
      <c r="L1463" s="18">
        <v>0</v>
      </c>
      <c r="M1463" s="18">
        <v>0</v>
      </c>
      <c r="N1463" s="18">
        <v>0</v>
      </c>
      <c r="O1463" s="18">
        <v>0</v>
      </c>
      <c r="P1463" s="18">
        <v>0</v>
      </c>
      <c r="Q1463" s="14">
        <v>28.571428571428999</v>
      </c>
      <c r="R1463" s="14">
        <v>14.285714285714</v>
      </c>
      <c r="S1463" s="18">
        <v>0</v>
      </c>
      <c r="T1463" s="32">
        <v>0</v>
      </c>
    </row>
    <row r="1464" spans="4:20" x14ac:dyDescent="0.2">
      <c r="D1464" s="104"/>
      <c r="E1464" s="5" t="s">
        <v>39</v>
      </c>
      <c r="F1464" s="6"/>
      <c r="G1464" s="7">
        <v>7</v>
      </c>
      <c r="H1464" s="37">
        <v>14.285714285714</v>
      </c>
      <c r="I1464" s="18">
        <v>0</v>
      </c>
      <c r="J1464" s="18">
        <v>0</v>
      </c>
      <c r="K1464" s="14">
        <v>28.571428571428999</v>
      </c>
      <c r="L1464" s="14">
        <v>14.285714285714</v>
      </c>
      <c r="M1464" s="14">
        <v>14.285714285714</v>
      </c>
      <c r="N1464" s="18">
        <v>0</v>
      </c>
      <c r="O1464" s="18">
        <v>0</v>
      </c>
      <c r="P1464" s="18">
        <v>0</v>
      </c>
      <c r="Q1464" s="14">
        <v>28.571428571428999</v>
      </c>
      <c r="R1464" s="18">
        <v>0</v>
      </c>
      <c r="S1464" s="14">
        <v>14.285714285714</v>
      </c>
      <c r="T1464" s="32">
        <v>0</v>
      </c>
    </row>
    <row r="1465" spans="4:20" x14ac:dyDescent="0.2">
      <c r="D1465" s="104"/>
      <c r="E1465" s="5" t="s">
        <v>40</v>
      </c>
      <c r="F1465" s="6"/>
      <c r="G1465" s="7">
        <v>5</v>
      </c>
      <c r="H1465" s="60">
        <v>0</v>
      </c>
      <c r="I1465" s="18">
        <v>0</v>
      </c>
      <c r="J1465" s="14">
        <v>20</v>
      </c>
      <c r="K1465" s="14">
        <v>40</v>
      </c>
      <c r="L1465" s="18">
        <v>0</v>
      </c>
      <c r="M1465" s="18">
        <v>0</v>
      </c>
      <c r="N1465" s="18">
        <v>0</v>
      </c>
      <c r="O1465" s="14">
        <v>20</v>
      </c>
      <c r="P1465" s="18">
        <v>0</v>
      </c>
      <c r="Q1465" s="14">
        <v>20</v>
      </c>
      <c r="R1465" s="14">
        <v>20</v>
      </c>
      <c r="S1465" s="14">
        <v>20</v>
      </c>
      <c r="T1465" s="32">
        <v>0</v>
      </c>
    </row>
    <row r="1466" spans="4:20" x14ac:dyDescent="0.2">
      <c r="D1466" s="104"/>
      <c r="E1466" s="5" t="s">
        <v>41</v>
      </c>
      <c r="F1466" s="6"/>
      <c r="G1466" s="7">
        <v>9</v>
      </c>
      <c r="H1466" s="37">
        <v>22.222222222222001</v>
      </c>
      <c r="I1466" s="14">
        <v>33.333333333333002</v>
      </c>
      <c r="J1466" s="14">
        <v>22.222222222222001</v>
      </c>
      <c r="K1466" s="14">
        <v>11.111111111111001</v>
      </c>
      <c r="L1466" s="18">
        <v>0</v>
      </c>
      <c r="M1466" s="18">
        <v>0</v>
      </c>
      <c r="N1466" s="18">
        <v>0</v>
      </c>
      <c r="O1466" s="18">
        <v>0</v>
      </c>
      <c r="P1466" s="14">
        <v>11.111111111111001</v>
      </c>
      <c r="Q1466" s="14">
        <v>22.222222222222001</v>
      </c>
      <c r="R1466" s="18">
        <v>0</v>
      </c>
      <c r="S1466" s="18">
        <v>0</v>
      </c>
      <c r="T1466" s="32">
        <v>0</v>
      </c>
    </row>
    <row r="1467" spans="4:20" x14ac:dyDescent="0.2">
      <c r="D1467" s="104"/>
      <c r="E1467" s="5" t="s">
        <v>42</v>
      </c>
      <c r="F1467" s="6"/>
      <c r="G1467" s="7">
        <v>7</v>
      </c>
      <c r="H1467" s="60">
        <v>0</v>
      </c>
      <c r="I1467" s="14">
        <v>14.285714285714</v>
      </c>
      <c r="J1467" s="14">
        <v>14.285714285714</v>
      </c>
      <c r="K1467" s="14">
        <v>14.285714285714</v>
      </c>
      <c r="L1467" s="14">
        <v>14.285714285714</v>
      </c>
      <c r="M1467" s="14">
        <v>14.285714285714</v>
      </c>
      <c r="N1467" s="18">
        <v>0</v>
      </c>
      <c r="O1467" s="18">
        <v>0</v>
      </c>
      <c r="P1467" s="18">
        <v>0</v>
      </c>
      <c r="Q1467" s="14">
        <v>14.285714285714</v>
      </c>
      <c r="R1467" s="14">
        <v>14.285714285714</v>
      </c>
      <c r="S1467" s="14">
        <v>42.857142857143003</v>
      </c>
      <c r="T1467" s="32">
        <v>0</v>
      </c>
    </row>
    <row r="1468" spans="4:20" x14ac:dyDescent="0.2">
      <c r="D1468" s="104"/>
      <c r="E1468" s="5" t="s">
        <v>43</v>
      </c>
      <c r="F1468" s="6"/>
      <c r="G1468" s="7">
        <v>7</v>
      </c>
      <c r="H1468" s="37">
        <v>14.285714285714</v>
      </c>
      <c r="I1468" s="18">
        <v>0</v>
      </c>
      <c r="J1468" s="14">
        <v>14.285714285714</v>
      </c>
      <c r="K1468" s="18">
        <v>0</v>
      </c>
      <c r="L1468" s="14">
        <v>14.285714285714</v>
      </c>
      <c r="M1468" s="14">
        <v>14.285714285714</v>
      </c>
      <c r="N1468" s="18">
        <v>0</v>
      </c>
      <c r="O1468" s="18">
        <v>0</v>
      </c>
      <c r="P1468" s="14">
        <v>14.285714285714</v>
      </c>
      <c r="Q1468" s="14">
        <v>28.571428571428999</v>
      </c>
      <c r="R1468" s="18">
        <v>0</v>
      </c>
      <c r="S1468" s="18">
        <v>0</v>
      </c>
      <c r="T1468" s="32">
        <v>0</v>
      </c>
    </row>
    <row r="1469" spans="4:20" x14ac:dyDescent="0.2">
      <c r="D1469" s="104"/>
      <c r="E1469" s="5" t="s">
        <v>44</v>
      </c>
      <c r="F1469" s="6"/>
      <c r="G1469" s="7">
        <v>17</v>
      </c>
      <c r="H1469" s="60">
        <v>0</v>
      </c>
      <c r="I1469" s="18">
        <v>0</v>
      </c>
      <c r="J1469" s="14">
        <v>23.529411764706001</v>
      </c>
      <c r="K1469" s="14">
        <v>35.294117647058997</v>
      </c>
      <c r="L1469" s="14">
        <v>17.647058823529001</v>
      </c>
      <c r="M1469" s="14">
        <v>5.8823529411760003</v>
      </c>
      <c r="N1469" s="18">
        <v>0</v>
      </c>
      <c r="O1469" s="14">
        <v>11.764705882353001</v>
      </c>
      <c r="P1469" s="18">
        <v>0</v>
      </c>
      <c r="Q1469" s="14">
        <v>23.529411764706001</v>
      </c>
      <c r="R1469" s="18">
        <v>0</v>
      </c>
      <c r="S1469" s="14">
        <v>5.8823529411760003</v>
      </c>
      <c r="T1469" s="29">
        <v>5.8823529411760003</v>
      </c>
    </row>
    <row r="1470" spans="4:20" x14ac:dyDescent="0.2">
      <c r="D1470" s="104"/>
      <c r="E1470" s="5" t="s">
        <v>45</v>
      </c>
      <c r="F1470" s="6"/>
      <c r="G1470" s="7">
        <v>6</v>
      </c>
      <c r="H1470" s="37">
        <v>16.666666666666998</v>
      </c>
      <c r="I1470" s="18">
        <v>0</v>
      </c>
      <c r="J1470" s="14">
        <v>33.333333333333002</v>
      </c>
      <c r="K1470" s="14">
        <v>16.666666666666998</v>
      </c>
      <c r="L1470" s="18">
        <v>0</v>
      </c>
      <c r="M1470" s="18">
        <v>0</v>
      </c>
      <c r="N1470" s="18">
        <v>0</v>
      </c>
      <c r="O1470" s="18">
        <v>0</v>
      </c>
      <c r="P1470" s="18">
        <v>0</v>
      </c>
      <c r="Q1470" s="14">
        <v>33.333333333333002</v>
      </c>
      <c r="R1470" s="14">
        <v>16.666666666666998</v>
      </c>
      <c r="S1470" s="18">
        <v>0</v>
      </c>
      <c r="T1470" s="32">
        <v>0</v>
      </c>
    </row>
    <row r="1471" spans="4:20" x14ac:dyDescent="0.2">
      <c r="D1471" s="104"/>
      <c r="E1471" s="5" t="s">
        <v>46</v>
      </c>
      <c r="F1471" s="6"/>
      <c r="G1471" s="7">
        <v>2</v>
      </c>
      <c r="H1471" s="60">
        <v>0</v>
      </c>
      <c r="I1471" s="18">
        <v>0</v>
      </c>
      <c r="J1471" s="14">
        <v>50</v>
      </c>
      <c r="K1471" s="14">
        <v>50</v>
      </c>
      <c r="L1471" s="18">
        <v>0</v>
      </c>
      <c r="M1471" s="18">
        <v>0</v>
      </c>
      <c r="N1471" s="18">
        <v>0</v>
      </c>
      <c r="O1471" s="18">
        <v>0</v>
      </c>
      <c r="P1471" s="18">
        <v>0</v>
      </c>
      <c r="Q1471" s="14">
        <v>100</v>
      </c>
      <c r="R1471" s="18">
        <v>0</v>
      </c>
      <c r="S1471" s="18">
        <v>0</v>
      </c>
      <c r="T1471" s="32">
        <v>0</v>
      </c>
    </row>
    <row r="1472" spans="4:20" x14ac:dyDescent="0.2">
      <c r="D1472" s="104"/>
      <c r="E1472" s="5" t="s">
        <v>47</v>
      </c>
      <c r="F1472" s="6"/>
      <c r="G1472" s="7">
        <v>7</v>
      </c>
      <c r="H1472" s="60">
        <v>0</v>
      </c>
      <c r="I1472" s="14">
        <v>14.285714285714</v>
      </c>
      <c r="J1472" s="18">
        <v>0</v>
      </c>
      <c r="K1472" s="14">
        <v>42.857142857143003</v>
      </c>
      <c r="L1472" s="14">
        <v>14.285714285714</v>
      </c>
      <c r="M1472" s="18">
        <v>0</v>
      </c>
      <c r="N1472" s="18">
        <v>0</v>
      </c>
      <c r="O1472" s="18">
        <v>0</v>
      </c>
      <c r="P1472" s="18">
        <v>0</v>
      </c>
      <c r="Q1472" s="14">
        <v>28.571428571428999</v>
      </c>
      <c r="R1472" s="14">
        <v>42.857142857143003</v>
      </c>
      <c r="S1472" s="14">
        <v>14.285714285714</v>
      </c>
      <c r="T1472" s="32">
        <v>0</v>
      </c>
    </row>
    <row r="1473" spans="2:20" x14ac:dyDescent="0.2">
      <c r="D1473" s="104"/>
      <c r="E1473" s="5" t="s">
        <v>48</v>
      </c>
      <c r="F1473" s="6"/>
      <c r="G1473" s="7">
        <v>5</v>
      </c>
      <c r="H1473" s="60">
        <v>0</v>
      </c>
      <c r="I1473" s="18">
        <v>0</v>
      </c>
      <c r="J1473" s="14">
        <v>40</v>
      </c>
      <c r="K1473" s="14">
        <v>20</v>
      </c>
      <c r="L1473" s="14">
        <v>20</v>
      </c>
      <c r="M1473" s="18">
        <v>0</v>
      </c>
      <c r="N1473" s="18">
        <v>0</v>
      </c>
      <c r="O1473" s="18">
        <v>0</v>
      </c>
      <c r="P1473" s="14">
        <v>20</v>
      </c>
      <c r="Q1473" s="14">
        <v>20</v>
      </c>
      <c r="R1473" s="18">
        <v>0</v>
      </c>
      <c r="S1473" s="18">
        <v>0</v>
      </c>
      <c r="T1473" s="32">
        <v>0</v>
      </c>
    </row>
    <row r="1474" spans="2:20" x14ac:dyDescent="0.2">
      <c r="D1474" s="105"/>
      <c r="E1474" s="55" t="s">
        <v>49</v>
      </c>
      <c r="F1474" s="58"/>
      <c r="G1474" s="53">
        <v>0</v>
      </c>
      <c r="H1474" s="78">
        <v>0</v>
      </c>
      <c r="I1474" s="35">
        <v>0</v>
      </c>
      <c r="J1474" s="35">
        <v>0</v>
      </c>
      <c r="K1474" s="35">
        <v>0</v>
      </c>
      <c r="L1474" s="35">
        <v>0</v>
      </c>
      <c r="M1474" s="35">
        <v>0</v>
      </c>
      <c r="N1474" s="35">
        <v>0</v>
      </c>
      <c r="O1474" s="35">
        <v>0</v>
      </c>
      <c r="P1474" s="35">
        <v>0</v>
      </c>
      <c r="Q1474" s="35">
        <v>0</v>
      </c>
      <c r="R1474" s="35">
        <v>0</v>
      </c>
      <c r="S1474" s="35">
        <v>0</v>
      </c>
      <c r="T1474" s="71">
        <v>0</v>
      </c>
    </row>
    <row r="1476" spans="2:20" x14ac:dyDescent="0.2">
      <c r="B1476" s="47" t="str">
        <f xml:space="preserve"> HYPERLINK("#'目次'!B39", "[33]")</f>
        <v>[33]</v>
      </c>
      <c r="C1476" s="31" t="s">
        <v>314</v>
      </c>
    </row>
    <row r="1477" spans="2:20" x14ac:dyDescent="0.2">
      <c r="C1477" s="89" t="s">
        <v>315</v>
      </c>
    </row>
    <row r="1479" spans="2:20" x14ac:dyDescent="0.2">
      <c r="C1479" s="31" t="s">
        <v>13</v>
      </c>
    </row>
    <row r="1480" spans="2:20" ht="48" x14ac:dyDescent="0.2">
      <c r="D1480" s="99"/>
      <c r="E1480" s="100"/>
      <c r="F1480" s="100"/>
      <c r="G1480" s="41" t="s">
        <v>14</v>
      </c>
      <c r="H1480" s="42" t="s">
        <v>316</v>
      </c>
      <c r="I1480" s="16" t="s">
        <v>317</v>
      </c>
      <c r="J1480" s="16" t="s">
        <v>318</v>
      </c>
      <c r="K1480" s="16" t="s">
        <v>319</v>
      </c>
      <c r="L1480" s="16" t="s">
        <v>320</v>
      </c>
      <c r="M1480" s="16" t="s">
        <v>321</v>
      </c>
      <c r="N1480" s="16" t="s">
        <v>322</v>
      </c>
      <c r="O1480" s="16" t="s">
        <v>323</v>
      </c>
      <c r="P1480" s="16" t="s">
        <v>324</v>
      </c>
      <c r="Q1480" s="16" t="s">
        <v>22</v>
      </c>
      <c r="R1480" s="46" t="s">
        <v>24</v>
      </c>
    </row>
    <row r="1481" spans="2:20" x14ac:dyDescent="0.2">
      <c r="D1481" s="101"/>
      <c r="E1481" s="102"/>
      <c r="F1481" s="102"/>
      <c r="G1481" s="44"/>
      <c r="H1481" s="48"/>
      <c r="I1481" s="17"/>
      <c r="J1481" s="17"/>
      <c r="K1481" s="17"/>
      <c r="L1481" s="17"/>
      <c r="M1481" s="17"/>
      <c r="N1481" s="17"/>
      <c r="O1481" s="17"/>
      <c r="P1481" s="17"/>
      <c r="Q1481" s="17"/>
      <c r="R1481" s="43"/>
    </row>
    <row r="1482" spans="2:20" x14ac:dyDescent="0.2">
      <c r="D1482" s="52"/>
      <c r="E1482" s="59" t="s">
        <v>14</v>
      </c>
      <c r="F1482" s="54"/>
      <c r="G1482" s="45">
        <v>2454</v>
      </c>
      <c r="H1482" s="25">
        <v>41.687041564791997</v>
      </c>
      <c r="I1482" s="25">
        <v>10.39119804401</v>
      </c>
      <c r="J1482" s="25">
        <v>3.3822330888350001</v>
      </c>
      <c r="K1482" s="25">
        <v>2.648736756316</v>
      </c>
      <c r="L1482" s="25">
        <v>0.52974735126299999</v>
      </c>
      <c r="M1482" s="25">
        <v>3.9119804400980001</v>
      </c>
      <c r="N1482" s="25">
        <v>1.7114914425429999</v>
      </c>
      <c r="O1482" s="25">
        <v>0.44824775876099998</v>
      </c>
      <c r="P1482" s="25">
        <v>60.920945395273002</v>
      </c>
      <c r="Q1482" s="25">
        <v>3.3007334963330002</v>
      </c>
      <c r="R1482" s="63">
        <v>1.9152404237980001</v>
      </c>
    </row>
    <row r="1483" spans="2:20" x14ac:dyDescent="0.2">
      <c r="D1483" s="103" t="s">
        <v>25</v>
      </c>
      <c r="E1483" s="24" t="s">
        <v>26</v>
      </c>
      <c r="F1483" s="22"/>
      <c r="G1483" s="23">
        <v>618</v>
      </c>
      <c r="H1483" s="49">
        <v>46.116504854368998</v>
      </c>
      <c r="I1483" s="19">
        <v>7.4433656957930001</v>
      </c>
      <c r="J1483" s="19">
        <v>1.618122977346</v>
      </c>
      <c r="K1483" s="19">
        <v>2.5889967637539999</v>
      </c>
      <c r="L1483" s="19">
        <v>0.161812297735</v>
      </c>
      <c r="M1483" s="19">
        <v>2.9126213592229999</v>
      </c>
      <c r="N1483" s="19">
        <v>0.64724919093900002</v>
      </c>
      <c r="O1483" s="33">
        <v>0</v>
      </c>
      <c r="P1483" s="19">
        <v>62.944983818769998</v>
      </c>
      <c r="Q1483" s="19">
        <v>3.721682847896</v>
      </c>
      <c r="R1483" s="51">
        <v>1.9417475728160001</v>
      </c>
    </row>
    <row r="1484" spans="2:20" x14ac:dyDescent="0.2">
      <c r="D1484" s="104"/>
      <c r="E1484" s="5" t="s">
        <v>27</v>
      </c>
      <c r="F1484" s="6"/>
      <c r="G1484" s="7">
        <v>439</v>
      </c>
      <c r="H1484" s="37">
        <v>44.646924829157001</v>
      </c>
      <c r="I1484" s="14">
        <v>8.6560364464690007</v>
      </c>
      <c r="J1484" s="14">
        <v>2.50569476082</v>
      </c>
      <c r="K1484" s="14">
        <v>0.91116173120699995</v>
      </c>
      <c r="L1484" s="14">
        <v>0.91116173120699995</v>
      </c>
      <c r="M1484" s="14">
        <v>3.1890660592260001</v>
      </c>
      <c r="N1484" s="14">
        <v>0.45558086560400002</v>
      </c>
      <c r="O1484" s="14">
        <v>0.91116173120699995</v>
      </c>
      <c r="P1484" s="14">
        <v>64.009111617312001</v>
      </c>
      <c r="Q1484" s="14">
        <v>2.50569476082</v>
      </c>
      <c r="R1484" s="29">
        <v>1.594533029613</v>
      </c>
    </row>
    <row r="1485" spans="2:20" x14ac:dyDescent="0.2">
      <c r="D1485" s="104"/>
      <c r="E1485" s="5" t="s">
        <v>28</v>
      </c>
      <c r="F1485" s="6"/>
      <c r="G1485" s="7">
        <v>352</v>
      </c>
      <c r="H1485" s="37">
        <v>39.772727272727003</v>
      </c>
      <c r="I1485" s="14">
        <v>8.8068181818180005</v>
      </c>
      <c r="J1485" s="14">
        <v>3.693181818182</v>
      </c>
      <c r="K1485" s="14">
        <v>4.261363636364</v>
      </c>
      <c r="L1485" s="14">
        <v>0.28409090909099999</v>
      </c>
      <c r="M1485" s="14">
        <v>5.6818181818179996</v>
      </c>
      <c r="N1485" s="14">
        <v>1.136363636364</v>
      </c>
      <c r="O1485" s="14">
        <v>0.28409090909099999</v>
      </c>
      <c r="P1485" s="14">
        <v>63.352272727272997</v>
      </c>
      <c r="Q1485" s="14">
        <v>2.556818181818</v>
      </c>
      <c r="R1485" s="29">
        <v>2.2727272727269998</v>
      </c>
    </row>
    <row r="1486" spans="2:20" x14ac:dyDescent="0.2">
      <c r="D1486" s="104"/>
      <c r="E1486" s="5" t="s">
        <v>29</v>
      </c>
      <c r="F1486" s="6"/>
      <c r="G1486" s="7">
        <v>254</v>
      </c>
      <c r="H1486" s="37">
        <v>46.850393700787002</v>
      </c>
      <c r="I1486" s="14">
        <v>10.629921259843</v>
      </c>
      <c r="J1486" s="14">
        <v>4.3307086614169998</v>
      </c>
      <c r="K1486" s="14">
        <v>3.1496062992130001</v>
      </c>
      <c r="L1486" s="14">
        <v>0.78740157480299999</v>
      </c>
      <c r="M1486" s="14">
        <v>3.543307086614</v>
      </c>
      <c r="N1486" s="14">
        <v>2.7559055118110001</v>
      </c>
      <c r="O1486" s="14">
        <v>1.1811023622050001</v>
      </c>
      <c r="P1486" s="14">
        <v>55.511811023622002</v>
      </c>
      <c r="Q1486" s="14">
        <v>3.543307086614</v>
      </c>
      <c r="R1486" s="29">
        <v>1.968503937008</v>
      </c>
    </row>
    <row r="1487" spans="2:20" x14ac:dyDescent="0.2">
      <c r="D1487" s="104"/>
      <c r="E1487" s="5" t="s">
        <v>30</v>
      </c>
      <c r="F1487" s="6"/>
      <c r="G1487" s="7">
        <v>234</v>
      </c>
      <c r="H1487" s="37">
        <v>35.470085470085003</v>
      </c>
      <c r="I1487" s="14">
        <v>13.247863247863</v>
      </c>
      <c r="J1487" s="14">
        <v>2.1367521367519999</v>
      </c>
      <c r="K1487" s="14">
        <v>2.564102564103</v>
      </c>
      <c r="L1487" s="14">
        <v>0.42735042735000001</v>
      </c>
      <c r="M1487" s="14">
        <v>4.2735042735039999</v>
      </c>
      <c r="N1487" s="14">
        <v>3.8461538461539999</v>
      </c>
      <c r="O1487" s="14">
        <v>0.42735042735000001</v>
      </c>
      <c r="P1487" s="14">
        <v>62.820512820513002</v>
      </c>
      <c r="Q1487" s="14">
        <v>3.8461538461539999</v>
      </c>
      <c r="R1487" s="29">
        <v>2.1367521367519999</v>
      </c>
    </row>
    <row r="1488" spans="2:20" x14ac:dyDescent="0.2">
      <c r="D1488" s="104"/>
      <c r="E1488" s="5" t="s">
        <v>31</v>
      </c>
      <c r="F1488" s="6"/>
      <c r="G1488" s="7">
        <v>222</v>
      </c>
      <c r="H1488" s="37">
        <v>40.090090090090001</v>
      </c>
      <c r="I1488" s="14">
        <v>19.819819819820001</v>
      </c>
      <c r="J1488" s="14">
        <v>5.8558558558560003</v>
      </c>
      <c r="K1488" s="14">
        <v>2.2522522522520001</v>
      </c>
      <c r="L1488" s="14">
        <v>0.45045045044999998</v>
      </c>
      <c r="M1488" s="14">
        <v>5.4054054054050003</v>
      </c>
      <c r="N1488" s="14">
        <v>3.6036036036039998</v>
      </c>
      <c r="O1488" s="18">
        <v>0</v>
      </c>
      <c r="P1488" s="14">
        <v>54.504504504505</v>
      </c>
      <c r="Q1488" s="14">
        <v>3.6036036036039998</v>
      </c>
      <c r="R1488" s="29">
        <v>1.351351351351</v>
      </c>
    </row>
    <row r="1489" spans="4:18" x14ac:dyDescent="0.2">
      <c r="D1489" s="104"/>
      <c r="E1489" s="5" t="s">
        <v>32</v>
      </c>
      <c r="F1489" s="6"/>
      <c r="G1489" s="7">
        <v>100</v>
      </c>
      <c r="H1489" s="37">
        <v>34</v>
      </c>
      <c r="I1489" s="14">
        <v>20</v>
      </c>
      <c r="J1489" s="14">
        <v>10</v>
      </c>
      <c r="K1489" s="14">
        <v>5</v>
      </c>
      <c r="L1489" s="14">
        <v>2</v>
      </c>
      <c r="M1489" s="14">
        <v>6</v>
      </c>
      <c r="N1489" s="14">
        <v>5</v>
      </c>
      <c r="O1489" s="14">
        <v>1</v>
      </c>
      <c r="P1489" s="14">
        <v>50</v>
      </c>
      <c r="Q1489" s="14">
        <v>6</v>
      </c>
      <c r="R1489" s="29">
        <v>1</v>
      </c>
    </row>
    <row r="1490" spans="4:18" x14ac:dyDescent="0.2">
      <c r="D1490" s="104"/>
      <c r="E1490" s="5" t="s">
        <v>33</v>
      </c>
      <c r="F1490" s="6"/>
      <c r="G1490" s="7">
        <v>39</v>
      </c>
      <c r="H1490" s="37">
        <v>41.025641025641001</v>
      </c>
      <c r="I1490" s="14">
        <v>12.820512820513001</v>
      </c>
      <c r="J1490" s="14">
        <v>20.512820512821001</v>
      </c>
      <c r="K1490" s="14">
        <v>2.564102564103</v>
      </c>
      <c r="L1490" s="14">
        <v>2.564102564103</v>
      </c>
      <c r="M1490" s="14">
        <v>7.6923076923079998</v>
      </c>
      <c r="N1490" s="14">
        <v>2.564102564103</v>
      </c>
      <c r="O1490" s="14">
        <v>2.564102564103</v>
      </c>
      <c r="P1490" s="14">
        <v>30.769230769231001</v>
      </c>
      <c r="Q1490" s="14">
        <v>2.564102564103</v>
      </c>
      <c r="R1490" s="32">
        <v>0</v>
      </c>
    </row>
    <row r="1491" spans="4:18" x14ac:dyDescent="0.2">
      <c r="D1491" s="103" t="s">
        <v>34</v>
      </c>
      <c r="E1491" s="24" t="s">
        <v>35</v>
      </c>
      <c r="F1491" s="22"/>
      <c r="G1491" s="23">
        <v>48</v>
      </c>
      <c r="H1491" s="49">
        <v>58.333333333333002</v>
      </c>
      <c r="I1491" s="19">
        <v>2.083333333333</v>
      </c>
      <c r="J1491" s="33">
        <v>0</v>
      </c>
      <c r="K1491" s="33">
        <v>0</v>
      </c>
      <c r="L1491" s="33">
        <v>0</v>
      </c>
      <c r="M1491" s="33">
        <v>0</v>
      </c>
      <c r="N1491" s="33">
        <v>0</v>
      </c>
      <c r="O1491" s="33">
        <v>0</v>
      </c>
      <c r="P1491" s="19">
        <v>54.166666666666998</v>
      </c>
      <c r="Q1491" s="19">
        <v>4.166666666667</v>
      </c>
      <c r="R1491" s="62">
        <v>0</v>
      </c>
    </row>
    <row r="1492" spans="4:18" x14ac:dyDescent="0.2">
      <c r="D1492" s="104"/>
      <c r="E1492" s="5" t="s">
        <v>36</v>
      </c>
      <c r="F1492" s="6"/>
      <c r="G1492" s="7">
        <v>61</v>
      </c>
      <c r="H1492" s="37">
        <v>60.655737704918003</v>
      </c>
      <c r="I1492" s="14">
        <v>21.311475409836</v>
      </c>
      <c r="J1492" s="14">
        <v>6.5573770491800003</v>
      </c>
      <c r="K1492" s="14">
        <v>1.6393442622950001</v>
      </c>
      <c r="L1492" s="14">
        <v>1.6393442622950001</v>
      </c>
      <c r="M1492" s="14">
        <v>1.6393442622950001</v>
      </c>
      <c r="N1492" s="18">
        <v>0</v>
      </c>
      <c r="O1492" s="18">
        <v>0</v>
      </c>
      <c r="P1492" s="14">
        <v>47.540983606556999</v>
      </c>
      <c r="Q1492" s="18">
        <v>0</v>
      </c>
      <c r="R1492" s="29">
        <v>3.2786885245900002</v>
      </c>
    </row>
    <row r="1493" spans="4:18" x14ac:dyDescent="0.2">
      <c r="D1493" s="104"/>
      <c r="E1493" s="5" t="s">
        <v>37</v>
      </c>
      <c r="F1493" s="6"/>
      <c r="G1493" s="7">
        <v>69</v>
      </c>
      <c r="H1493" s="37">
        <v>42.028985507245999</v>
      </c>
      <c r="I1493" s="14">
        <v>15.942028985506999</v>
      </c>
      <c r="J1493" s="14">
        <v>2.898550724638</v>
      </c>
      <c r="K1493" s="14">
        <v>4.3478260869570002</v>
      </c>
      <c r="L1493" s="14">
        <v>1.449275362319</v>
      </c>
      <c r="M1493" s="14">
        <v>4.3478260869570002</v>
      </c>
      <c r="N1493" s="14">
        <v>2.898550724638</v>
      </c>
      <c r="O1493" s="18">
        <v>0</v>
      </c>
      <c r="P1493" s="14">
        <v>63.768115942028999</v>
      </c>
      <c r="Q1493" s="14">
        <v>5.7971014492749999</v>
      </c>
      <c r="R1493" s="32">
        <v>0</v>
      </c>
    </row>
    <row r="1494" spans="4:18" x14ac:dyDescent="0.2">
      <c r="D1494" s="104"/>
      <c r="E1494" s="5" t="s">
        <v>38</v>
      </c>
      <c r="F1494" s="6"/>
      <c r="G1494" s="7">
        <v>122</v>
      </c>
      <c r="H1494" s="37">
        <v>36.885245901639003</v>
      </c>
      <c r="I1494" s="14">
        <v>17.213114754098001</v>
      </c>
      <c r="J1494" s="14">
        <v>6.5573770491800003</v>
      </c>
      <c r="K1494" s="14">
        <v>6.5573770491800003</v>
      </c>
      <c r="L1494" s="14">
        <v>0.81967213114799997</v>
      </c>
      <c r="M1494" s="14">
        <v>4.918032786885</v>
      </c>
      <c r="N1494" s="14">
        <v>4.918032786885</v>
      </c>
      <c r="O1494" s="14">
        <v>0.81967213114799997</v>
      </c>
      <c r="P1494" s="14">
        <v>54.918032786885</v>
      </c>
      <c r="Q1494" s="14">
        <v>4.918032786885</v>
      </c>
      <c r="R1494" s="29">
        <v>0.81967213114799997</v>
      </c>
    </row>
    <row r="1495" spans="4:18" x14ac:dyDescent="0.2">
      <c r="D1495" s="104"/>
      <c r="E1495" s="5" t="s">
        <v>39</v>
      </c>
      <c r="F1495" s="6"/>
      <c r="G1495" s="7">
        <v>100</v>
      </c>
      <c r="H1495" s="37">
        <v>39</v>
      </c>
      <c r="I1495" s="14">
        <v>19</v>
      </c>
      <c r="J1495" s="14">
        <v>7</v>
      </c>
      <c r="K1495" s="14">
        <v>3</v>
      </c>
      <c r="L1495" s="14">
        <v>1</v>
      </c>
      <c r="M1495" s="14">
        <v>2</v>
      </c>
      <c r="N1495" s="14">
        <v>2</v>
      </c>
      <c r="O1495" s="18">
        <v>0</v>
      </c>
      <c r="P1495" s="14">
        <v>56</v>
      </c>
      <c r="Q1495" s="14">
        <v>6</v>
      </c>
      <c r="R1495" s="29">
        <v>1</v>
      </c>
    </row>
    <row r="1496" spans="4:18" x14ac:dyDescent="0.2">
      <c r="D1496" s="104"/>
      <c r="E1496" s="5" t="s">
        <v>40</v>
      </c>
      <c r="F1496" s="6"/>
      <c r="G1496" s="7">
        <v>127</v>
      </c>
      <c r="H1496" s="37">
        <v>39.370078740156998</v>
      </c>
      <c r="I1496" s="14">
        <v>12.59842519685</v>
      </c>
      <c r="J1496" s="14">
        <v>3.9370078740159999</v>
      </c>
      <c r="K1496" s="14">
        <v>0.78740157480299999</v>
      </c>
      <c r="L1496" s="18">
        <v>0</v>
      </c>
      <c r="M1496" s="14">
        <v>3.9370078740159999</v>
      </c>
      <c r="N1496" s="14">
        <v>3.1496062992130001</v>
      </c>
      <c r="O1496" s="18">
        <v>0</v>
      </c>
      <c r="P1496" s="14">
        <v>61.417322834646001</v>
      </c>
      <c r="Q1496" s="14">
        <v>3.1496062992130001</v>
      </c>
      <c r="R1496" s="29">
        <v>0.78740157480299999</v>
      </c>
    </row>
    <row r="1497" spans="4:18" x14ac:dyDescent="0.2">
      <c r="D1497" s="104"/>
      <c r="E1497" s="5" t="s">
        <v>41</v>
      </c>
      <c r="F1497" s="6"/>
      <c r="G1497" s="7">
        <v>111</v>
      </c>
      <c r="H1497" s="37">
        <v>32.432432432432002</v>
      </c>
      <c r="I1497" s="14">
        <v>15.315315315315001</v>
      </c>
      <c r="J1497" s="14">
        <v>7.2072072072070004</v>
      </c>
      <c r="K1497" s="14">
        <v>3.6036036036039998</v>
      </c>
      <c r="L1497" s="14">
        <v>0.90090090090099995</v>
      </c>
      <c r="M1497" s="14">
        <v>2.7027027027030002</v>
      </c>
      <c r="N1497" s="14">
        <v>4.5045045045050003</v>
      </c>
      <c r="O1497" s="18">
        <v>0</v>
      </c>
      <c r="P1497" s="14">
        <v>55.855855855855999</v>
      </c>
      <c r="Q1497" s="14">
        <v>1.8018018018019999</v>
      </c>
      <c r="R1497" s="29">
        <v>1.8018018018019999</v>
      </c>
    </row>
    <row r="1498" spans="4:18" x14ac:dyDescent="0.2">
      <c r="D1498" s="104"/>
      <c r="E1498" s="5" t="s">
        <v>42</v>
      </c>
      <c r="F1498" s="6"/>
      <c r="G1498" s="7">
        <v>94</v>
      </c>
      <c r="H1498" s="37">
        <v>34.042553191488999</v>
      </c>
      <c r="I1498" s="14">
        <v>13.829787234043</v>
      </c>
      <c r="J1498" s="14">
        <v>7.4468085106380002</v>
      </c>
      <c r="K1498" s="14">
        <v>2.1276595744679998</v>
      </c>
      <c r="L1498" s="14">
        <v>1.0638297872339999</v>
      </c>
      <c r="M1498" s="14">
        <v>9.574468085106</v>
      </c>
      <c r="N1498" s="14">
        <v>4.2553191489359996</v>
      </c>
      <c r="O1498" s="14">
        <v>1.0638297872339999</v>
      </c>
      <c r="P1498" s="14">
        <v>57.446808510638</v>
      </c>
      <c r="Q1498" s="14">
        <v>4.2553191489359996</v>
      </c>
      <c r="R1498" s="29">
        <v>1.0638297872339999</v>
      </c>
    </row>
    <row r="1499" spans="4:18" x14ac:dyDescent="0.2">
      <c r="D1499" s="104"/>
      <c r="E1499" s="5" t="s">
        <v>43</v>
      </c>
      <c r="F1499" s="6"/>
      <c r="G1499" s="7">
        <v>88</v>
      </c>
      <c r="H1499" s="37">
        <v>23.863636363636001</v>
      </c>
      <c r="I1499" s="14">
        <v>12.5</v>
      </c>
      <c r="J1499" s="14">
        <v>2.2727272727269998</v>
      </c>
      <c r="K1499" s="14">
        <v>3.4090909090910002</v>
      </c>
      <c r="L1499" s="14">
        <v>1.136363636364</v>
      </c>
      <c r="M1499" s="14">
        <v>6.8181818181820004</v>
      </c>
      <c r="N1499" s="14">
        <v>2.2727272727269998</v>
      </c>
      <c r="O1499" s="18">
        <v>0</v>
      </c>
      <c r="P1499" s="14">
        <v>71.590909090908994</v>
      </c>
      <c r="Q1499" s="14">
        <v>2.2727272727269998</v>
      </c>
      <c r="R1499" s="32">
        <v>0</v>
      </c>
    </row>
    <row r="1500" spans="4:18" x14ac:dyDescent="0.2">
      <c r="D1500" s="104"/>
      <c r="E1500" s="5" t="s">
        <v>44</v>
      </c>
      <c r="F1500" s="6"/>
      <c r="G1500" s="7">
        <v>130</v>
      </c>
      <c r="H1500" s="37">
        <v>30.769230769231001</v>
      </c>
      <c r="I1500" s="14">
        <v>6.1538461538459996</v>
      </c>
      <c r="J1500" s="14">
        <v>3.8461538461539999</v>
      </c>
      <c r="K1500" s="14">
        <v>4.6153846153850004</v>
      </c>
      <c r="L1500" s="14">
        <v>0.76923076923099998</v>
      </c>
      <c r="M1500" s="14">
        <v>3.8461538461539999</v>
      </c>
      <c r="N1500" s="18">
        <v>0</v>
      </c>
      <c r="O1500" s="14">
        <v>2.3076923076920002</v>
      </c>
      <c r="P1500" s="14">
        <v>60.769230769231001</v>
      </c>
      <c r="Q1500" s="14">
        <v>3.0769230769229998</v>
      </c>
      <c r="R1500" s="29">
        <v>3.0769230769229998</v>
      </c>
    </row>
    <row r="1501" spans="4:18" x14ac:dyDescent="0.2">
      <c r="D1501" s="104"/>
      <c r="E1501" s="5" t="s">
        <v>45</v>
      </c>
      <c r="F1501" s="6"/>
      <c r="G1501" s="7">
        <v>84</v>
      </c>
      <c r="H1501" s="37">
        <v>33.333333333333002</v>
      </c>
      <c r="I1501" s="14">
        <v>10.714285714286</v>
      </c>
      <c r="J1501" s="14">
        <v>4.7619047619049999</v>
      </c>
      <c r="K1501" s="14">
        <v>3.5714285714290002</v>
      </c>
      <c r="L1501" s="18">
        <v>0</v>
      </c>
      <c r="M1501" s="14">
        <v>5.9523809523809996</v>
      </c>
      <c r="N1501" s="18">
        <v>0</v>
      </c>
      <c r="O1501" s="18">
        <v>0</v>
      </c>
      <c r="P1501" s="14">
        <v>65.476190476189998</v>
      </c>
      <c r="Q1501" s="14">
        <v>1.190476190476</v>
      </c>
      <c r="R1501" s="32">
        <v>0</v>
      </c>
    </row>
    <row r="1502" spans="4:18" x14ac:dyDescent="0.2">
      <c r="D1502" s="104"/>
      <c r="E1502" s="5" t="s">
        <v>46</v>
      </c>
      <c r="F1502" s="6"/>
      <c r="G1502" s="7">
        <v>54</v>
      </c>
      <c r="H1502" s="37">
        <v>25.925925925925998</v>
      </c>
      <c r="I1502" s="14">
        <v>9.2592592592590002</v>
      </c>
      <c r="J1502" s="14">
        <v>9.2592592592590002</v>
      </c>
      <c r="K1502" s="14">
        <v>5.5555555555560003</v>
      </c>
      <c r="L1502" s="14">
        <v>1.851851851852</v>
      </c>
      <c r="M1502" s="14">
        <v>14.814814814815</v>
      </c>
      <c r="N1502" s="18">
        <v>0</v>
      </c>
      <c r="O1502" s="14">
        <v>1.851851851852</v>
      </c>
      <c r="P1502" s="14">
        <v>51.851851851851997</v>
      </c>
      <c r="Q1502" s="14">
        <v>1.851851851852</v>
      </c>
      <c r="R1502" s="29">
        <v>5.5555555555560003</v>
      </c>
    </row>
    <row r="1503" spans="4:18" x14ac:dyDescent="0.2">
      <c r="D1503" s="104"/>
      <c r="E1503" s="5" t="s">
        <v>47</v>
      </c>
      <c r="F1503" s="6"/>
      <c r="G1503" s="7">
        <v>40</v>
      </c>
      <c r="H1503" s="37">
        <v>25</v>
      </c>
      <c r="I1503" s="14">
        <v>12.5</v>
      </c>
      <c r="J1503" s="14">
        <v>5</v>
      </c>
      <c r="K1503" s="14">
        <v>5</v>
      </c>
      <c r="L1503" s="18">
        <v>0</v>
      </c>
      <c r="M1503" s="14">
        <v>5</v>
      </c>
      <c r="N1503" s="14">
        <v>2.5</v>
      </c>
      <c r="O1503" s="18">
        <v>0</v>
      </c>
      <c r="P1503" s="14">
        <v>62.5</v>
      </c>
      <c r="Q1503" s="14">
        <v>7.5</v>
      </c>
      <c r="R1503" s="29">
        <v>5</v>
      </c>
    </row>
    <row r="1504" spans="4:18" x14ac:dyDescent="0.2">
      <c r="D1504" s="104"/>
      <c r="E1504" s="5" t="s">
        <v>48</v>
      </c>
      <c r="F1504" s="6"/>
      <c r="G1504" s="7">
        <v>17</v>
      </c>
      <c r="H1504" s="37">
        <v>23.529411764706001</v>
      </c>
      <c r="I1504" s="14">
        <v>11.764705882353001</v>
      </c>
      <c r="J1504" s="14">
        <v>11.764705882353001</v>
      </c>
      <c r="K1504" s="18">
        <v>0</v>
      </c>
      <c r="L1504" s="18">
        <v>0</v>
      </c>
      <c r="M1504" s="14">
        <v>5.8823529411760003</v>
      </c>
      <c r="N1504" s="18">
        <v>0</v>
      </c>
      <c r="O1504" s="18">
        <v>0</v>
      </c>
      <c r="P1504" s="14">
        <v>64.705882352941003</v>
      </c>
      <c r="Q1504" s="18">
        <v>0</v>
      </c>
      <c r="R1504" s="29">
        <v>5.8823529411760003</v>
      </c>
    </row>
    <row r="1505" spans="4:18" x14ac:dyDescent="0.2">
      <c r="D1505" s="104"/>
      <c r="E1505" s="5" t="s">
        <v>49</v>
      </c>
      <c r="F1505" s="6"/>
      <c r="G1505" s="7">
        <v>2</v>
      </c>
      <c r="H1505" s="37">
        <v>100</v>
      </c>
      <c r="I1505" s="18">
        <v>0</v>
      </c>
      <c r="J1505" s="18">
        <v>0</v>
      </c>
      <c r="K1505" s="18">
        <v>0</v>
      </c>
      <c r="L1505" s="18">
        <v>0</v>
      </c>
      <c r="M1505" s="18">
        <v>0</v>
      </c>
      <c r="N1505" s="18">
        <v>0</v>
      </c>
      <c r="O1505" s="18">
        <v>0</v>
      </c>
      <c r="P1505" s="18">
        <v>0</v>
      </c>
      <c r="Q1505" s="18">
        <v>0</v>
      </c>
      <c r="R1505" s="32">
        <v>0</v>
      </c>
    </row>
    <row r="1506" spans="4:18" x14ac:dyDescent="0.2">
      <c r="D1506" s="103" t="s">
        <v>50</v>
      </c>
      <c r="E1506" s="24" t="s">
        <v>35</v>
      </c>
      <c r="F1506" s="22"/>
      <c r="G1506" s="23">
        <v>49</v>
      </c>
      <c r="H1506" s="49">
        <v>61.224489795917997</v>
      </c>
      <c r="I1506" s="19">
        <v>10.204081632653001</v>
      </c>
      <c r="J1506" s="33">
        <v>0</v>
      </c>
      <c r="K1506" s="33">
        <v>0</v>
      </c>
      <c r="L1506" s="19">
        <v>2.040816326531</v>
      </c>
      <c r="M1506" s="19">
        <v>2.040816326531</v>
      </c>
      <c r="N1506" s="33">
        <v>0</v>
      </c>
      <c r="O1506" s="33">
        <v>0</v>
      </c>
      <c r="P1506" s="19">
        <v>55.102040816326998</v>
      </c>
      <c r="Q1506" s="33">
        <v>0</v>
      </c>
      <c r="R1506" s="51">
        <v>4.0816326530609999</v>
      </c>
    </row>
    <row r="1507" spans="4:18" x14ac:dyDescent="0.2">
      <c r="D1507" s="104"/>
      <c r="E1507" s="5" t="s">
        <v>36</v>
      </c>
      <c r="F1507" s="6"/>
      <c r="G1507" s="7">
        <v>81</v>
      </c>
      <c r="H1507" s="37">
        <v>69.135802469135996</v>
      </c>
      <c r="I1507" s="14">
        <v>9.8765432098769992</v>
      </c>
      <c r="J1507" s="18">
        <v>0</v>
      </c>
      <c r="K1507" s="14">
        <v>1.2345679012349999</v>
      </c>
      <c r="L1507" s="18">
        <v>0</v>
      </c>
      <c r="M1507" s="14">
        <v>2.4691358024690002</v>
      </c>
      <c r="N1507" s="14">
        <v>2.4691358024690002</v>
      </c>
      <c r="O1507" s="18">
        <v>0</v>
      </c>
      <c r="P1507" s="14">
        <v>48.148148148148003</v>
      </c>
      <c r="Q1507" s="14">
        <v>1.2345679012349999</v>
      </c>
      <c r="R1507" s="29">
        <v>1.2345679012349999</v>
      </c>
    </row>
    <row r="1508" spans="4:18" x14ac:dyDescent="0.2">
      <c r="D1508" s="104"/>
      <c r="E1508" s="5" t="s">
        <v>37</v>
      </c>
      <c r="F1508" s="6"/>
      <c r="G1508" s="7">
        <v>78</v>
      </c>
      <c r="H1508" s="37">
        <v>64.102564102564003</v>
      </c>
      <c r="I1508" s="14">
        <v>8.9743589743589993</v>
      </c>
      <c r="J1508" s="14">
        <v>3.8461538461539999</v>
      </c>
      <c r="K1508" s="14">
        <v>3.8461538461539999</v>
      </c>
      <c r="L1508" s="18">
        <v>0</v>
      </c>
      <c r="M1508" s="14">
        <v>1.2820512820509999</v>
      </c>
      <c r="N1508" s="14">
        <v>1.2820512820509999</v>
      </c>
      <c r="O1508" s="18">
        <v>0</v>
      </c>
      <c r="P1508" s="14">
        <v>51.282051282051</v>
      </c>
      <c r="Q1508" s="18">
        <v>0</v>
      </c>
      <c r="R1508" s="29">
        <v>2.564102564103</v>
      </c>
    </row>
    <row r="1509" spans="4:18" x14ac:dyDescent="0.2">
      <c r="D1509" s="104"/>
      <c r="E1509" s="5" t="s">
        <v>38</v>
      </c>
      <c r="F1509" s="6"/>
      <c r="G1509" s="7">
        <v>116</v>
      </c>
      <c r="H1509" s="37">
        <v>56.034482758621003</v>
      </c>
      <c r="I1509" s="14">
        <v>15.517241379310001</v>
      </c>
      <c r="J1509" s="14">
        <v>0.86206896551699996</v>
      </c>
      <c r="K1509" s="18">
        <v>0</v>
      </c>
      <c r="L1509" s="18">
        <v>0</v>
      </c>
      <c r="M1509" s="14">
        <v>3.4482758620689999</v>
      </c>
      <c r="N1509" s="14">
        <v>0.86206896551699996</v>
      </c>
      <c r="O1509" s="18">
        <v>0</v>
      </c>
      <c r="P1509" s="14">
        <v>59.482758620689999</v>
      </c>
      <c r="Q1509" s="14">
        <v>2.586206896552</v>
      </c>
      <c r="R1509" s="29">
        <v>2.586206896552</v>
      </c>
    </row>
    <row r="1510" spans="4:18" x14ac:dyDescent="0.2">
      <c r="D1510" s="104"/>
      <c r="E1510" s="5" t="s">
        <v>39</v>
      </c>
      <c r="F1510" s="6"/>
      <c r="G1510" s="7">
        <v>95</v>
      </c>
      <c r="H1510" s="37">
        <v>46.315789473683999</v>
      </c>
      <c r="I1510" s="14">
        <v>10.526315789473999</v>
      </c>
      <c r="J1510" s="14">
        <v>1.052631578947</v>
      </c>
      <c r="K1510" s="14">
        <v>3.1578947368420001</v>
      </c>
      <c r="L1510" s="18">
        <v>0</v>
      </c>
      <c r="M1510" s="14">
        <v>3.1578947368420001</v>
      </c>
      <c r="N1510" s="18">
        <v>0</v>
      </c>
      <c r="O1510" s="18">
        <v>0</v>
      </c>
      <c r="P1510" s="14">
        <v>64.210526315788996</v>
      </c>
      <c r="Q1510" s="14">
        <v>2.1052631578950001</v>
      </c>
      <c r="R1510" s="29">
        <v>4.2105263157890001</v>
      </c>
    </row>
    <row r="1511" spans="4:18" x14ac:dyDescent="0.2">
      <c r="D1511" s="104"/>
      <c r="E1511" s="5" t="s">
        <v>40</v>
      </c>
      <c r="F1511" s="6"/>
      <c r="G1511" s="7">
        <v>142</v>
      </c>
      <c r="H1511" s="37">
        <v>50</v>
      </c>
      <c r="I1511" s="14">
        <v>9.1549295774649995</v>
      </c>
      <c r="J1511" s="14">
        <v>2.112676056338</v>
      </c>
      <c r="K1511" s="14">
        <v>2.112676056338</v>
      </c>
      <c r="L1511" s="14">
        <v>0.70422535211299997</v>
      </c>
      <c r="M1511" s="14">
        <v>4.9295774647890003</v>
      </c>
      <c r="N1511" s="14">
        <v>2.8169014084509998</v>
      </c>
      <c r="O1511" s="14">
        <v>0.70422535211299997</v>
      </c>
      <c r="P1511" s="14">
        <v>62.676056338027998</v>
      </c>
      <c r="Q1511" s="14">
        <v>5.6338028169010004</v>
      </c>
      <c r="R1511" s="29">
        <v>1.4084507042250001</v>
      </c>
    </row>
    <row r="1512" spans="4:18" x14ac:dyDescent="0.2">
      <c r="D1512" s="104"/>
      <c r="E1512" s="5" t="s">
        <v>41</v>
      </c>
      <c r="F1512" s="6"/>
      <c r="G1512" s="7">
        <v>116</v>
      </c>
      <c r="H1512" s="37">
        <v>49.137931034483003</v>
      </c>
      <c r="I1512" s="14">
        <v>9.4827586206899994</v>
      </c>
      <c r="J1512" s="14">
        <v>1.7241379310339999</v>
      </c>
      <c r="K1512" s="14">
        <v>0.86206896551699996</v>
      </c>
      <c r="L1512" s="14">
        <v>0.86206896551699996</v>
      </c>
      <c r="M1512" s="14">
        <v>1.7241379310339999</v>
      </c>
      <c r="N1512" s="14">
        <v>2.586206896552</v>
      </c>
      <c r="O1512" s="14">
        <v>0.86206896551699996</v>
      </c>
      <c r="P1512" s="14">
        <v>61.206896551724</v>
      </c>
      <c r="Q1512" s="14">
        <v>1.7241379310339999</v>
      </c>
      <c r="R1512" s="29">
        <v>0.86206896551699996</v>
      </c>
    </row>
    <row r="1513" spans="4:18" x14ac:dyDescent="0.2">
      <c r="D1513" s="104"/>
      <c r="E1513" s="5" t="s">
        <v>42</v>
      </c>
      <c r="F1513" s="6"/>
      <c r="G1513" s="7">
        <v>105</v>
      </c>
      <c r="H1513" s="37">
        <v>33.333333333333002</v>
      </c>
      <c r="I1513" s="14">
        <v>4.7619047619049999</v>
      </c>
      <c r="J1513" s="14">
        <v>2.8571428571430002</v>
      </c>
      <c r="K1513" s="14">
        <v>1.9047619047619999</v>
      </c>
      <c r="L1513" s="18">
        <v>0</v>
      </c>
      <c r="M1513" s="14">
        <v>2.8571428571430002</v>
      </c>
      <c r="N1513" s="14">
        <v>2.8571428571430002</v>
      </c>
      <c r="O1513" s="14">
        <v>0.95238095238099996</v>
      </c>
      <c r="P1513" s="14">
        <v>73.333333333333002</v>
      </c>
      <c r="Q1513" s="14">
        <v>3.8095238095239998</v>
      </c>
      <c r="R1513" s="29">
        <v>0.95238095238099996</v>
      </c>
    </row>
    <row r="1514" spans="4:18" x14ac:dyDescent="0.2">
      <c r="D1514" s="104"/>
      <c r="E1514" s="5" t="s">
        <v>43</v>
      </c>
      <c r="F1514" s="6"/>
      <c r="G1514" s="7">
        <v>114</v>
      </c>
      <c r="H1514" s="37">
        <v>39.473684210526002</v>
      </c>
      <c r="I1514" s="14">
        <v>4.3859649122809996</v>
      </c>
      <c r="J1514" s="14">
        <v>2.6315789473679998</v>
      </c>
      <c r="K1514" s="14">
        <v>2.6315789473679998</v>
      </c>
      <c r="L1514" s="18">
        <v>0</v>
      </c>
      <c r="M1514" s="14">
        <v>6.1403508771929998</v>
      </c>
      <c r="N1514" s="14">
        <v>0.87719298245599997</v>
      </c>
      <c r="O1514" s="18">
        <v>0</v>
      </c>
      <c r="P1514" s="14">
        <v>66.666666666666998</v>
      </c>
      <c r="Q1514" s="14">
        <v>2.6315789473679998</v>
      </c>
      <c r="R1514" s="32">
        <v>0</v>
      </c>
    </row>
    <row r="1515" spans="4:18" x14ac:dyDescent="0.2">
      <c r="D1515" s="104"/>
      <c r="E1515" s="5" t="s">
        <v>44</v>
      </c>
      <c r="F1515" s="6"/>
      <c r="G1515" s="7">
        <v>157</v>
      </c>
      <c r="H1515" s="37">
        <v>37.579617834395002</v>
      </c>
      <c r="I1515" s="14">
        <v>3.8216560509550002</v>
      </c>
      <c r="J1515" s="14">
        <v>1.9108280254779999</v>
      </c>
      <c r="K1515" s="14">
        <v>1.9108280254779999</v>
      </c>
      <c r="L1515" s="14">
        <v>0.63694267515900005</v>
      </c>
      <c r="M1515" s="14">
        <v>2.5477707006369998</v>
      </c>
      <c r="N1515" s="14">
        <v>0.63694267515900005</v>
      </c>
      <c r="O1515" s="14">
        <v>0.63694267515900005</v>
      </c>
      <c r="P1515" s="14">
        <v>64.331210191083002</v>
      </c>
      <c r="Q1515" s="14">
        <v>5.0955414012739997</v>
      </c>
      <c r="R1515" s="29">
        <v>3.8216560509550002</v>
      </c>
    </row>
    <row r="1516" spans="4:18" x14ac:dyDescent="0.2">
      <c r="D1516" s="104"/>
      <c r="E1516" s="5" t="s">
        <v>45</v>
      </c>
      <c r="F1516" s="6"/>
      <c r="G1516" s="7">
        <v>117</v>
      </c>
      <c r="H1516" s="37">
        <v>41.025641025641001</v>
      </c>
      <c r="I1516" s="14">
        <v>6.8376068376069998</v>
      </c>
      <c r="J1516" s="14">
        <v>1.709401709402</v>
      </c>
      <c r="K1516" s="14">
        <v>2.564102564103</v>
      </c>
      <c r="L1516" s="18">
        <v>0</v>
      </c>
      <c r="M1516" s="14">
        <v>2.564102564103</v>
      </c>
      <c r="N1516" s="18">
        <v>0</v>
      </c>
      <c r="O1516" s="18">
        <v>0</v>
      </c>
      <c r="P1516" s="14">
        <v>66.666666666666998</v>
      </c>
      <c r="Q1516" s="14">
        <v>4.2735042735039999</v>
      </c>
      <c r="R1516" s="29">
        <v>1.709401709402</v>
      </c>
    </row>
    <row r="1517" spans="4:18" x14ac:dyDescent="0.2">
      <c r="D1517" s="104"/>
      <c r="E1517" s="5" t="s">
        <v>46</v>
      </c>
      <c r="F1517" s="6"/>
      <c r="G1517" s="7">
        <v>50</v>
      </c>
      <c r="H1517" s="37">
        <v>48</v>
      </c>
      <c r="I1517" s="14">
        <v>8</v>
      </c>
      <c r="J1517" s="14">
        <v>2</v>
      </c>
      <c r="K1517" s="14">
        <v>2</v>
      </c>
      <c r="L1517" s="18">
        <v>0</v>
      </c>
      <c r="M1517" s="14">
        <v>4</v>
      </c>
      <c r="N1517" s="18">
        <v>0</v>
      </c>
      <c r="O1517" s="18">
        <v>0</v>
      </c>
      <c r="P1517" s="14">
        <v>56</v>
      </c>
      <c r="Q1517" s="14">
        <v>4</v>
      </c>
      <c r="R1517" s="29">
        <v>4</v>
      </c>
    </row>
    <row r="1518" spans="4:18" x14ac:dyDescent="0.2">
      <c r="D1518" s="104"/>
      <c r="E1518" s="5" t="s">
        <v>47</v>
      </c>
      <c r="F1518" s="6"/>
      <c r="G1518" s="7">
        <v>70</v>
      </c>
      <c r="H1518" s="37">
        <v>30</v>
      </c>
      <c r="I1518" s="14">
        <v>5.7142857142860004</v>
      </c>
      <c r="J1518" s="18">
        <v>0</v>
      </c>
      <c r="K1518" s="14">
        <v>1.4285714285710001</v>
      </c>
      <c r="L1518" s="18">
        <v>0</v>
      </c>
      <c r="M1518" s="14">
        <v>1.4285714285710001</v>
      </c>
      <c r="N1518" s="18">
        <v>0</v>
      </c>
      <c r="O1518" s="18">
        <v>0</v>
      </c>
      <c r="P1518" s="14">
        <v>70</v>
      </c>
      <c r="Q1518" s="14">
        <v>4.2857142857139996</v>
      </c>
      <c r="R1518" s="29">
        <v>1.4285714285710001</v>
      </c>
    </row>
    <row r="1519" spans="4:18" x14ac:dyDescent="0.2">
      <c r="D1519" s="104"/>
      <c r="E1519" s="5" t="s">
        <v>48</v>
      </c>
      <c r="F1519" s="6"/>
      <c r="G1519" s="7">
        <v>13</v>
      </c>
      <c r="H1519" s="37">
        <v>7.6923076923079998</v>
      </c>
      <c r="I1519" s="18">
        <v>0</v>
      </c>
      <c r="J1519" s="18">
        <v>0</v>
      </c>
      <c r="K1519" s="18">
        <v>0</v>
      </c>
      <c r="L1519" s="18">
        <v>0</v>
      </c>
      <c r="M1519" s="18">
        <v>0</v>
      </c>
      <c r="N1519" s="18">
        <v>0</v>
      </c>
      <c r="O1519" s="18">
        <v>0</v>
      </c>
      <c r="P1519" s="14">
        <v>84.615384615384997</v>
      </c>
      <c r="Q1519" s="14">
        <v>7.6923076923079998</v>
      </c>
      <c r="R1519" s="29">
        <v>15.384615384615</v>
      </c>
    </row>
    <row r="1520" spans="4:18" x14ac:dyDescent="0.2">
      <c r="D1520" s="105"/>
      <c r="E1520" s="55" t="s">
        <v>49</v>
      </c>
      <c r="F1520" s="58"/>
      <c r="G1520" s="53">
        <v>4</v>
      </c>
      <c r="H1520" s="74">
        <v>50</v>
      </c>
      <c r="I1520" s="35">
        <v>0</v>
      </c>
      <c r="J1520" s="35">
        <v>0</v>
      </c>
      <c r="K1520" s="38">
        <v>50</v>
      </c>
      <c r="L1520" s="35">
        <v>0</v>
      </c>
      <c r="M1520" s="35">
        <v>0</v>
      </c>
      <c r="N1520" s="35">
        <v>0</v>
      </c>
      <c r="O1520" s="38">
        <v>25</v>
      </c>
      <c r="P1520" s="38">
        <v>50</v>
      </c>
      <c r="Q1520" s="35">
        <v>0</v>
      </c>
      <c r="R1520" s="71">
        <v>0</v>
      </c>
    </row>
    <row r="1522" spans="2:17" x14ac:dyDescent="0.2">
      <c r="B1522" s="47" t="str">
        <f xml:space="preserve"> HYPERLINK("#'目次'!B40", "[34]")</f>
        <v>[34]</v>
      </c>
      <c r="C1522" s="31" t="s">
        <v>328</v>
      </c>
    </row>
    <row r="1523" spans="2:17" x14ac:dyDescent="0.2">
      <c r="C1523" s="89" t="s">
        <v>329</v>
      </c>
    </row>
    <row r="1525" spans="2:17" x14ac:dyDescent="0.2">
      <c r="C1525" s="31" t="s">
        <v>13</v>
      </c>
    </row>
    <row r="1526" spans="2:17" ht="48" x14ac:dyDescent="0.2">
      <c r="D1526" s="99"/>
      <c r="E1526" s="100"/>
      <c r="F1526" s="100"/>
      <c r="G1526" s="41" t="s">
        <v>14</v>
      </c>
      <c r="H1526" s="42" t="s">
        <v>330</v>
      </c>
      <c r="I1526" s="16" t="s">
        <v>331</v>
      </c>
      <c r="J1526" s="16" t="s">
        <v>332</v>
      </c>
      <c r="K1526" s="16" t="s">
        <v>319</v>
      </c>
      <c r="L1526" s="16" t="s">
        <v>320</v>
      </c>
      <c r="M1526" s="16" t="s">
        <v>321</v>
      </c>
      <c r="N1526" s="16" t="s">
        <v>333</v>
      </c>
      <c r="O1526" s="16" t="s">
        <v>334</v>
      </c>
      <c r="P1526" s="16" t="s">
        <v>22</v>
      </c>
      <c r="Q1526" s="46" t="s">
        <v>24</v>
      </c>
    </row>
    <row r="1527" spans="2:17" x14ac:dyDescent="0.2">
      <c r="D1527" s="101"/>
      <c r="E1527" s="102"/>
      <c r="F1527" s="102"/>
      <c r="G1527" s="44"/>
      <c r="H1527" s="48"/>
      <c r="I1527" s="17"/>
      <c r="J1527" s="17"/>
      <c r="K1527" s="17"/>
      <c r="L1527" s="17"/>
      <c r="M1527" s="17"/>
      <c r="N1527" s="17"/>
      <c r="O1527" s="17"/>
      <c r="P1527" s="17"/>
      <c r="Q1527" s="43"/>
    </row>
    <row r="1528" spans="2:17" x14ac:dyDescent="0.2">
      <c r="D1528" s="52"/>
      <c r="E1528" s="59" t="s">
        <v>14</v>
      </c>
      <c r="F1528" s="54"/>
      <c r="G1528" s="45">
        <v>694</v>
      </c>
      <c r="H1528" s="25">
        <v>52.449567723343002</v>
      </c>
      <c r="I1528" s="25">
        <v>2.7377521613829998</v>
      </c>
      <c r="J1528" s="25">
        <v>3.7463976945240001</v>
      </c>
      <c r="K1528" s="25">
        <v>3.314121037464</v>
      </c>
      <c r="L1528" s="25">
        <v>1.2968299711819999</v>
      </c>
      <c r="M1528" s="25">
        <v>12.247838616715001</v>
      </c>
      <c r="N1528" s="25">
        <v>6.916426512968</v>
      </c>
      <c r="O1528" s="25">
        <v>9.942363112392</v>
      </c>
      <c r="P1528" s="25">
        <v>24.207492795389001</v>
      </c>
      <c r="Q1528" s="63">
        <v>1.2968299711819999</v>
      </c>
    </row>
    <row r="1529" spans="2:17" x14ac:dyDescent="0.2">
      <c r="D1529" s="103" t="s">
        <v>25</v>
      </c>
      <c r="E1529" s="24" t="s">
        <v>26</v>
      </c>
      <c r="F1529" s="22"/>
      <c r="G1529" s="23">
        <v>165</v>
      </c>
      <c r="H1529" s="49">
        <v>50.909090909090999</v>
      </c>
      <c r="I1529" s="19">
        <v>1.818181818182</v>
      </c>
      <c r="J1529" s="19">
        <v>1.818181818182</v>
      </c>
      <c r="K1529" s="19">
        <v>4.8484848484849996</v>
      </c>
      <c r="L1529" s="19">
        <v>1.818181818182</v>
      </c>
      <c r="M1529" s="19">
        <v>12.727272727273</v>
      </c>
      <c r="N1529" s="19">
        <v>4.8484848484849996</v>
      </c>
      <c r="O1529" s="19">
        <v>9.0909090909089993</v>
      </c>
      <c r="P1529" s="19">
        <v>27.272727272727</v>
      </c>
      <c r="Q1529" s="51">
        <v>0.60606060606099998</v>
      </c>
    </row>
    <row r="1530" spans="2:17" x14ac:dyDescent="0.2">
      <c r="D1530" s="104"/>
      <c r="E1530" s="5" t="s">
        <v>27</v>
      </c>
      <c r="F1530" s="6"/>
      <c r="G1530" s="7">
        <v>89</v>
      </c>
      <c r="H1530" s="37">
        <v>53.932584269663003</v>
      </c>
      <c r="I1530" s="14">
        <v>3.3707865168539999</v>
      </c>
      <c r="J1530" s="14">
        <v>2.2471910112360001</v>
      </c>
      <c r="K1530" s="14">
        <v>2.2471910112360001</v>
      </c>
      <c r="L1530" s="14">
        <v>1.123595505618</v>
      </c>
      <c r="M1530" s="14">
        <v>11.23595505618</v>
      </c>
      <c r="N1530" s="14">
        <v>7.8651685393259996</v>
      </c>
      <c r="O1530" s="14">
        <v>6.7415730337079998</v>
      </c>
      <c r="P1530" s="14">
        <v>24.719101123596001</v>
      </c>
      <c r="Q1530" s="29">
        <v>3.3707865168539999</v>
      </c>
    </row>
    <row r="1531" spans="2:17" x14ac:dyDescent="0.2">
      <c r="D1531" s="104"/>
      <c r="E1531" s="5" t="s">
        <v>28</v>
      </c>
      <c r="F1531" s="6"/>
      <c r="G1531" s="7">
        <v>104</v>
      </c>
      <c r="H1531" s="37">
        <v>51.923076923076998</v>
      </c>
      <c r="I1531" s="14">
        <v>1.923076923077</v>
      </c>
      <c r="J1531" s="14">
        <v>4.8076923076920002</v>
      </c>
      <c r="K1531" s="14">
        <v>1.923076923077</v>
      </c>
      <c r="L1531" s="14">
        <v>0.96153846153800004</v>
      </c>
      <c r="M1531" s="14">
        <v>14.423076923077</v>
      </c>
      <c r="N1531" s="14">
        <v>7.6923076923079998</v>
      </c>
      <c r="O1531" s="14">
        <v>11.538461538462</v>
      </c>
      <c r="P1531" s="14">
        <v>24.038461538461998</v>
      </c>
      <c r="Q1531" s="29">
        <v>0.96153846153800004</v>
      </c>
    </row>
    <row r="1532" spans="2:17" x14ac:dyDescent="0.2">
      <c r="D1532" s="104"/>
      <c r="E1532" s="5" t="s">
        <v>29</v>
      </c>
      <c r="F1532" s="6"/>
      <c r="G1532" s="7">
        <v>91</v>
      </c>
      <c r="H1532" s="37">
        <v>51.648351648351998</v>
      </c>
      <c r="I1532" s="14">
        <v>4.3956043956039998</v>
      </c>
      <c r="J1532" s="14">
        <v>3.2967032967029999</v>
      </c>
      <c r="K1532" s="14">
        <v>2.1978021978019999</v>
      </c>
      <c r="L1532" s="14">
        <v>2.1978021978019999</v>
      </c>
      <c r="M1532" s="14">
        <v>2.1978021978019999</v>
      </c>
      <c r="N1532" s="14">
        <v>6.5934065934069999</v>
      </c>
      <c r="O1532" s="14">
        <v>7.6923076923079998</v>
      </c>
      <c r="P1532" s="14">
        <v>25.274725274725</v>
      </c>
      <c r="Q1532" s="29">
        <v>2.1978021978019999</v>
      </c>
    </row>
    <row r="1533" spans="2:17" x14ac:dyDescent="0.2">
      <c r="D1533" s="104"/>
      <c r="E1533" s="5" t="s">
        <v>30</v>
      </c>
      <c r="F1533" s="6"/>
      <c r="G1533" s="7">
        <v>99</v>
      </c>
      <c r="H1533" s="37">
        <v>51.515151515151999</v>
      </c>
      <c r="I1533" s="14">
        <v>5.0505050505050004</v>
      </c>
      <c r="J1533" s="14">
        <v>7.0707070707069999</v>
      </c>
      <c r="K1533" s="14">
        <v>6.0606060606060002</v>
      </c>
      <c r="L1533" s="14">
        <v>1.010101010101</v>
      </c>
      <c r="M1533" s="14">
        <v>18.181818181817999</v>
      </c>
      <c r="N1533" s="14">
        <v>7.0707070707069999</v>
      </c>
      <c r="O1533" s="14">
        <v>15.151515151515</v>
      </c>
      <c r="P1533" s="14">
        <v>19.191919191918998</v>
      </c>
      <c r="Q1533" s="29">
        <v>1.010101010101</v>
      </c>
    </row>
    <row r="1534" spans="2:17" x14ac:dyDescent="0.2">
      <c r="D1534" s="104"/>
      <c r="E1534" s="5" t="s">
        <v>31</v>
      </c>
      <c r="F1534" s="6"/>
      <c r="G1534" s="7">
        <v>73</v>
      </c>
      <c r="H1534" s="37">
        <v>54.794520547944998</v>
      </c>
      <c r="I1534" s="18">
        <v>0</v>
      </c>
      <c r="J1534" s="14">
        <v>6.8493150684930004</v>
      </c>
      <c r="K1534" s="14">
        <v>2.7397260273969999</v>
      </c>
      <c r="L1534" s="14">
        <v>1.369863013699</v>
      </c>
      <c r="M1534" s="14">
        <v>13.698630136986001</v>
      </c>
      <c r="N1534" s="14">
        <v>8.2191780821920002</v>
      </c>
      <c r="O1534" s="14">
        <v>9.5890410958899999</v>
      </c>
      <c r="P1534" s="14">
        <v>23.287671232876999</v>
      </c>
      <c r="Q1534" s="32">
        <v>0</v>
      </c>
    </row>
    <row r="1535" spans="2:17" x14ac:dyDescent="0.2">
      <c r="D1535" s="104"/>
      <c r="E1535" s="5" t="s">
        <v>32</v>
      </c>
      <c r="F1535" s="6"/>
      <c r="G1535" s="7">
        <v>38</v>
      </c>
      <c r="H1535" s="37">
        <v>55.263157894736999</v>
      </c>
      <c r="I1535" s="14">
        <v>2.6315789473679998</v>
      </c>
      <c r="J1535" s="14">
        <v>2.6315789473679998</v>
      </c>
      <c r="K1535" s="18">
        <v>0</v>
      </c>
      <c r="L1535" s="18">
        <v>0</v>
      </c>
      <c r="M1535" s="14">
        <v>7.8947368421049999</v>
      </c>
      <c r="N1535" s="14">
        <v>10.526315789473999</v>
      </c>
      <c r="O1535" s="14">
        <v>10.526315789473999</v>
      </c>
      <c r="P1535" s="14">
        <v>21.052631578947</v>
      </c>
      <c r="Q1535" s="32">
        <v>0</v>
      </c>
    </row>
    <row r="1536" spans="2:17" x14ac:dyDescent="0.2">
      <c r="D1536" s="104"/>
      <c r="E1536" s="5" t="s">
        <v>33</v>
      </c>
      <c r="F1536" s="6"/>
      <c r="G1536" s="7">
        <v>9</v>
      </c>
      <c r="H1536" s="37">
        <v>66.666666666666998</v>
      </c>
      <c r="I1536" s="14">
        <v>11.111111111111001</v>
      </c>
      <c r="J1536" s="18">
        <v>0</v>
      </c>
      <c r="K1536" s="14">
        <v>11.111111111111001</v>
      </c>
      <c r="L1536" s="18">
        <v>0</v>
      </c>
      <c r="M1536" s="14">
        <v>44.444444444444002</v>
      </c>
      <c r="N1536" s="18">
        <v>0</v>
      </c>
      <c r="O1536" s="18">
        <v>0</v>
      </c>
      <c r="P1536" s="14">
        <v>11.111111111111001</v>
      </c>
      <c r="Q1536" s="32">
        <v>0</v>
      </c>
    </row>
    <row r="1537" spans="4:17" x14ac:dyDescent="0.2">
      <c r="D1537" s="103" t="s">
        <v>34</v>
      </c>
      <c r="E1537" s="24" t="s">
        <v>35</v>
      </c>
      <c r="F1537" s="22"/>
      <c r="G1537" s="23">
        <v>31</v>
      </c>
      <c r="H1537" s="49">
        <v>58.064516129032</v>
      </c>
      <c r="I1537" s="33">
        <v>0</v>
      </c>
      <c r="J1537" s="33">
        <v>0</v>
      </c>
      <c r="K1537" s="19">
        <v>3.2258064516129998</v>
      </c>
      <c r="L1537" s="33">
        <v>0</v>
      </c>
      <c r="M1537" s="19">
        <v>9.6774193548389995</v>
      </c>
      <c r="N1537" s="19">
        <v>3.2258064516129998</v>
      </c>
      <c r="O1537" s="19">
        <v>3.2258064516129998</v>
      </c>
      <c r="P1537" s="19">
        <v>32.258064516128997</v>
      </c>
      <c r="Q1537" s="62">
        <v>0</v>
      </c>
    </row>
    <row r="1538" spans="4:17" x14ac:dyDescent="0.2">
      <c r="D1538" s="104"/>
      <c r="E1538" s="5" t="s">
        <v>36</v>
      </c>
      <c r="F1538" s="6"/>
      <c r="G1538" s="7">
        <v>28</v>
      </c>
      <c r="H1538" s="37">
        <v>46.428571428570997</v>
      </c>
      <c r="I1538" s="18">
        <v>0</v>
      </c>
      <c r="J1538" s="14">
        <v>7.1428571428570002</v>
      </c>
      <c r="K1538" s="14">
        <v>3.5714285714290002</v>
      </c>
      <c r="L1538" s="14">
        <v>3.5714285714290002</v>
      </c>
      <c r="M1538" s="14">
        <v>7.1428571428570002</v>
      </c>
      <c r="N1538" s="14">
        <v>7.1428571428570002</v>
      </c>
      <c r="O1538" s="14">
        <v>17.857142857143</v>
      </c>
      <c r="P1538" s="14">
        <v>17.857142857143</v>
      </c>
      <c r="Q1538" s="32">
        <v>0</v>
      </c>
    </row>
    <row r="1539" spans="4:17" x14ac:dyDescent="0.2">
      <c r="D1539" s="104"/>
      <c r="E1539" s="5" t="s">
        <v>37</v>
      </c>
      <c r="F1539" s="6"/>
      <c r="G1539" s="7">
        <v>28</v>
      </c>
      <c r="H1539" s="37">
        <v>46.428571428570997</v>
      </c>
      <c r="I1539" s="14">
        <v>7.1428571428570002</v>
      </c>
      <c r="J1539" s="14">
        <v>10.714285714286</v>
      </c>
      <c r="K1539" s="18">
        <v>0</v>
      </c>
      <c r="L1539" s="18">
        <v>0</v>
      </c>
      <c r="M1539" s="14">
        <v>10.714285714286</v>
      </c>
      <c r="N1539" s="14">
        <v>14.285714285714</v>
      </c>
      <c r="O1539" s="14">
        <v>7.1428571428570002</v>
      </c>
      <c r="P1539" s="14">
        <v>17.857142857143</v>
      </c>
      <c r="Q1539" s="32">
        <v>0</v>
      </c>
    </row>
    <row r="1540" spans="4:17" x14ac:dyDescent="0.2">
      <c r="D1540" s="104"/>
      <c r="E1540" s="5" t="s">
        <v>38</v>
      </c>
      <c r="F1540" s="6"/>
      <c r="G1540" s="7">
        <v>31</v>
      </c>
      <c r="H1540" s="37">
        <v>54.838709677418997</v>
      </c>
      <c r="I1540" s="14">
        <v>6.4516129032259997</v>
      </c>
      <c r="J1540" s="18">
        <v>0</v>
      </c>
      <c r="K1540" s="14">
        <v>3.2258064516129998</v>
      </c>
      <c r="L1540" s="18">
        <v>0</v>
      </c>
      <c r="M1540" s="14">
        <v>9.6774193548389995</v>
      </c>
      <c r="N1540" s="14">
        <v>12.903225806451999</v>
      </c>
      <c r="O1540" s="14">
        <v>6.4516129032259997</v>
      </c>
      <c r="P1540" s="14">
        <v>22.580645161290001</v>
      </c>
      <c r="Q1540" s="29">
        <v>3.2258064516129998</v>
      </c>
    </row>
    <row r="1541" spans="4:17" x14ac:dyDescent="0.2">
      <c r="D1541" s="104"/>
      <c r="E1541" s="5" t="s">
        <v>39</v>
      </c>
      <c r="F1541" s="6"/>
      <c r="G1541" s="7">
        <v>52</v>
      </c>
      <c r="H1541" s="37">
        <v>61.538461538462002</v>
      </c>
      <c r="I1541" s="18">
        <v>0</v>
      </c>
      <c r="J1541" s="14">
        <v>7.6923076923079998</v>
      </c>
      <c r="K1541" s="18">
        <v>0</v>
      </c>
      <c r="L1541" s="18">
        <v>0</v>
      </c>
      <c r="M1541" s="14">
        <v>17.307692307692001</v>
      </c>
      <c r="N1541" s="14">
        <v>11.538461538462</v>
      </c>
      <c r="O1541" s="14">
        <v>13.461538461538</v>
      </c>
      <c r="P1541" s="14">
        <v>17.307692307692001</v>
      </c>
      <c r="Q1541" s="32">
        <v>0</v>
      </c>
    </row>
    <row r="1542" spans="4:17" x14ac:dyDescent="0.2">
      <c r="D1542" s="104"/>
      <c r="E1542" s="5" t="s">
        <v>40</v>
      </c>
      <c r="F1542" s="6"/>
      <c r="G1542" s="7">
        <v>50</v>
      </c>
      <c r="H1542" s="37">
        <v>44</v>
      </c>
      <c r="I1542" s="14">
        <v>2</v>
      </c>
      <c r="J1542" s="14">
        <v>2</v>
      </c>
      <c r="K1542" s="14">
        <v>8</v>
      </c>
      <c r="L1542" s="14">
        <v>6</v>
      </c>
      <c r="M1542" s="14">
        <v>12</v>
      </c>
      <c r="N1542" s="14">
        <v>6</v>
      </c>
      <c r="O1542" s="14">
        <v>22</v>
      </c>
      <c r="P1542" s="14">
        <v>20</v>
      </c>
      <c r="Q1542" s="32">
        <v>0</v>
      </c>
    </row>
    <row r="1543" spans="4:17" x14ac:dyDescent="0.2">
      <c r="D1543" s="104"/>
      <c r="E1543" s="5" t="s">
        <v>41</v>
      </c>
      <c r="F1543" s="6"/>
      <c r="G1543" s="7">
        <v>34</v>
      </c>
      <c r="H1543" s="37">
        <v>58.823529411765001</v>
      </c>
      <c r="I1543" s="14">
        <v>2.9411764705880001</v>
      </c>
      <c r="J1543" s="14">
        <v>5.8823529411760003</v>
      </c>
      <c r="K1543" s="14">
        <v>8.8235294117649996</v>
      </c>
      <c r="L1543" s="14">
        <v>2.9411764705880001</v>
      </c>
      <c r="M1543" s="14">
        <v>23.529411764706001</v>
      </c>
      <c r="N1543" s="14">
        <v>2.9411764705880001</v>
      </c>
      <c r="O1543" s="18">
        <v>0</v>
      </c>
      <c r="P1543" s="14">
        <v>20.588235294118</v>
      </c>
      <c r="Q1543" s="32">
        <v>0</v>
      </c>
    </row>
    <row r="1544" spans="4:17" x14ac:dyDescent="0.2">
      <c r="D1544" s="104"/>
      <c r="E1544" s="5" t="s">
        <v>42</v>
      </c>
      <c r="F1544" s="6"/>
      <c r="G1544" s="7">
        <v>34</v>
      </c>
      <c r="H1544" s="37">
        <v>50</v>
      </c>
      <c r="I1544" s="18">
        <v>0</v>
      </c>
      <c r="J1544" s="14">
        <v>2.9411764705880001</v>
      </c>
      <c r="K1544" s="14">
        <v>2.9411764705880001</v>
      </c>
      <c r="L1544" s="18">
        <v>0</v>
      </c>
      <c r="M1544" s="14">
        <v>11.764705882353001</v>
      </c>
      <c r="N1544" s="14">
        <v>14.705882352941</v>
      </c>
      <c r="O1544" s="14">
        <v>5.8823529411760003</v>
      </c>
      <c r="P1544" s="14">
        <v>26.470588235293999</v>
      </c>
      <c r="Q1544" s="32">
        <v>0</v>
      </c>
    </row>
    <row r="1545" spans="4:17" x14ac:dyDescent="0.2">
      <c r="D1545" s="104"/>
      <c r="E1545" s="5" t="s">
        <v>43</v>
      </c>
      <c r="F1545" s="6"/>
      <c r="G1545" s="7">
        <v>21</v>
      </c>
      <c r="H1545" s="37">
        <v>57.142857142856997</v>
      </c>
      <c r="I1545" s="14">
        <v>14.285714285714</v>
      </c>
      <c r="J1545" s="14">
        <v>9.5238095238099998</v>
      </c>
      <c r="K1545" s="14">
        <v>4.7619047619049999</v>
      </c>
      <c r="L1545" s="18">
        <v>0</v>
      </c>
      <c r="M1545" s="14">
        <v>4.7619047619049999</v>
      </c>
      <c r="N1545" s="18">
        <v>0</v>
      </c>
      <c r="O1545" s="14">
        <v>9.5238095238099998</v>
      </c>
      <c r="P1545" s="14">
        <v>23.809523809523998</v>
      </c>
      <c r="Q1545" s="29">
        <v>4.7619047619049999</v>
      </c>
    </row>
    <row r="1546" spans="4:17" x14ac:dyDescent="0.2">
      <c r="D1546" s="104"/>
      <c r="E1546" s="5" t="s">
        <v>44</v>
      </c>
      <c r="F1546" s="6"/>
      <c r="G1546" s="7">
        <v>14</v>
      </c>
      <c r="H1546" s="37">
        <v>50</v>
      </c>
      <c r="I1546" s="14">
        <v>14.285714285714</v>
      </c>
      <c r="J1546" s="14">
        <v>14.285714285714</v>
      </c>
      <c r="K1546" s="14">
        <v>7.1428571428570002</v>
      </c>
      <c r="L1546" s="18">
        <v>0</v>
      </c>
      <c r="M1546" s="14">
        <v>28.571428571428999</v>
      </c>
      <c r="N1546" s="18">
        <v>0</v>
      </c>
      <c r="O1546" s="18">
        <v>0</v>
      </c>
      <c r="P1546" s="14">
        <v>21.428571428571001</v>
      </c>
      <c r="Q1546" s="32">
        <v>0</v>
      </c>
    </row>
    <row r="1547" spans="4:17" x14ac:dyDescent="0.2">
      <c r="D1547" s="104"/>
      <c r="E1547" s="5" t="s">
        <v>45</v>
      </c>
      <c r="F1547" s="6"/>
      <c r="G1547" s="7">
        <v>9</v>
      </c>
      <c r="H1547" s="37">
        <v>66.666666666666998</v>
      </c>
      <c r="I1547" s="14">
        <v>11.111111111111001</v>
      </c>
      <c r="J1547" s="14">
        <v>11.111111111111001</v>
      </c>
      <c r="K1547" s="18">
        <v>0</v>
      </c>
      <c r="L1547" s="18">
        <v>0</v>
      </c>
      <c r="M1547" s="18">
        <v>0</v>
      </c>
      <c r="N1547" s="18">
        <v>0</v>
      </c>
      <c r="O1547" s="18">
        <v>0</v>
      </c>
      <c r="P1547" s="14">
        <v>11.111111111111001</v>
      </c>
      <c r="Q1547" s="32">
        <v>0</v>
      </c>
    </row>
    <row r="1548" spans="4:17" x14ac:dyDescent="0.2">
      <c r="D1548" s="104"/>
      <c r="E1548" s="5" t="s">
        <v>46</v>
      </c>
      <c r="F1548" s="6"/>
      <c r="G1548" s="7">
        <v>6</v>
      </c>
      <c r="H1548" s="37">
        <v>50</v>
      </c>
      <c r="I1548" s="14">
        <v>33.333333333333002</v>
      </c>
      <c r="J1548" s="14">
        <v>16.666666666666998</v>
      </c>
      <c r="K1548" s="18">
        <v>0</v>
      </c>
      <c r="L1548" s="14">
        <v>16.666666666666998</v>
      </c>
      <c r="M1548" s="14">
        <v>66.666666666666998</v>
      </c>
      <c r="N1548" s="18">
        <v>0</v>
      </c>
      <c r="O1548" s="18">
        <v>0</v>
      </c>
      <c r="P1548" s="18">
        <v>0</v>
      </c>
      <c r="Q1548" s="32">
        <v>0</v>
      </c>
    </row>
    <row r="1549" spans="4:17" x14ac:dyDescent="0.2">
      <c r="D1549" s="104"/>
      <c r="E1549" s="5" t="s">
        <v>47</v>
      </c>
      <c r="F1549" s="6"/>
      <c r="G1549" s="7">
        <v>3</v>
      </c>
      <c r="H1549" s="37">
        <v>33.333333333333002</v>
      </c>
      <c r="I1549" s="18">
        <v>0</v>
      </c>
      <c r="J1549" s="18">
        <v>0</v>
      </c>
      <c r="K1549" s="18">
        <v>0</v>
      </c>
      <c r="L1549" s="18">
        <v>0</v>
      </c>
      <c r="M1549" s="14">
        <v>33.333333333333002</v>
      </c>
      <c r="N1549" s="18">
        <v>0</v>
      </c>
      <c r="O1549" s="18">
        <v>0</v>
      </c>
      <c r="P1549" s="18">
        <v>0</v>
      </c>
      <c r="Q1549" s="29">
        <v>33.333333333333002</v>
      </c>
    </row>
    <row r="1550" spans="4:17" x14ac:dyDescent="0.2">
      <c r="D1550" s="104"/>
      <c r="E1550" s="5" t="s">
        <v>48</v>
      </c>
      <c r="F1550" s="6"/>
      <c r="G1550" s="7">
        <v>1</v>
      </c>
      <c r="H1550" s="37">
        <v>100</v>
      </c>
      <c r="I1550" s="18">
        <v>0</v>
      </c>
      <c r="J1550" s="18">
        <v>0</v>
      </c>
      <c r="K1550" s="18">
        <v>0</v>
      </c>
      <c r="L1550" s="18">
        <v>0</v>
      </c>
      <c r="M1550" s="18">
        <v>0</v>
      </c>
      <c r="N1550" s="18">
        <v>0</v>
      </c>
      <c r="O1550" s="18">
        <v>0</v>
      </c>
      <c r="P1550" s="18">
        <v>0</v>
      </c>
      <c r="Q1550" s="32">
        <v>0</v>
      </c>
    </row>
    <row r="1551" spans="4:17" x14ac:dyDescent="0.2">
      <c r="D1551" s="104"/>
      <c r="E1551" s="5" t="s">
        <v>49</v>
      </c>
      <c r="F1551" s="6"/>
      <c r="G1551" s="7">
        <v>0</v>
      </c>
      <c r="H1551" s="60">
        <v>0</v>
      </c>
      <c r="I1551" s="18">
        <v>0</v>
      </c>
      <c r="J1551" s="18">
        <v>0</v>
      </c>
      <c r="K1551" s="18">
        <v>0</v>
      </c>
      <c r="L1551" s="18">
        <v>0</v>
      </c>
      <c r="M1551" s="18">
        <v>0</v>
      </c>
      <c r="N1551" s="18">
        <v>0</v>
      </c>
      <c r="O1551" s="18">
        <v>0</v>
      </c>
      <c r="P1551" s="18">
        <v>0</v>
      </c>
      <c r="Q1551" s="32">
        <v>0</v>
      </c>
    </row>
    <row r="1552" spans="4:17" x14ac:dyDescent="0.2">
      <c r="D1552" s="103" t="s">
        <v>50</v>
      </c>
      <c r="E1552" s="24" t="s">
        <v>35</v>
      </c>
      <c r="F1552" s="22"/>
      <c r="G1552" s="23">
        <v>16</v>
      </c>
      <c r="H1552" s="49">
        <v>50</v>
      </c>
      <c r="I1552" s="33">
        <v>0</v>
      </c>
      <c r="J1552" s="33">
        <v>0</v>
      </c>
      <c r="K1552" s="19">
        <v>6.25</v>
      </c>
      <c r="L1552" s="19">
        <v>6.25</v>
      </c>
      <c r="M1552" s="19">
        <v>12.5</v>
      </c>
      <c r="N1552" s="19">
        <v>6.25</v>
      </c>
      <c r="O1552" s="19">
        <v>18.75</v>
      </c>
      <c r="P1552" s="19">
        <v>25</v>
      </c>
      <c r="Q1552" s="62">
        <v>0</v>
      </c>
    </row>
    <row r="1553" spans="2:17" x14ac:dyDescent="0.2">
      <c r="D1553" s="104"/>
      <c r="E1553" s="5" t="s">
        <v>36</v>
      </c>
      <c r="F1553" s="6"/>
      <c r="G1553" s="7">
        <v>36</v>
      </c>
      <c r="H1553" s="37">
        <v>52.777777777777999</v>
      </c>
      <c r="I1553" s="18">
        <v>0</v>
      </c>
      <c r="J1553" s="18">
        <v>0</v>
      </c>
      <c r="K1553" s="18">
        <v>0</v>
      </c>
      <c r="L1553" s="18">
        <v>0</v>
      </c>
      <c r="M1553" s="14">
        <v>8.333333333333</v>
      </c>
      <c r="N1553" s="14">
        <v>11.111111111111001</v>
      </c>
      <c r="O1553" s="14">
        <v>13.888888888888999</v>
      </c>
      <c r="P1553" s="14">
        <v>30.555555555556001</v>
      </c>
      <c r="Q1553" s="32">
        <v>0</v>
      </c>
    </row>
    <row r="1554" spans="2:17" x14ac:dyDescent="0.2">
      <c r="D1554" s="104"/>
      <c r="E1554" s="5" t="s">
        <v>37</v>
      </c>
      <c r="F1554" s="6"/>
      <c r="G1554" s="7">
        <v>30</v>
      </c>
      <c r="H1554" s="37">
        <v>60</v>
      </c>
      <c r="I1554" s="14">
        <v>3.333333333333</v>
      </c>
      <c r="J1554" s="14">
        <v>3.333333333333</v>
      </c>
      <c r="K1554" s="14">
        <v>10</v>
      </c>
      <c r="L1554" s="14">
        <v>3.333333333333</v>
      </c>
      <c r="M1554" s="14">
        <v>3.333333333333</v>
      </c>
      <c r="N1554" s="18">
        <v>0</v>
      </c>
      <c r="O1554" s="14">
        <v>13.333333333333</v>
      </c>
      <c r="P1554" s="14">
        <v>20</v>
      </c>
      <c r="Q1554" s="29">
        <v>3.333333333333</v>
      </c>
    </row>
    <row r="1555" spans="2:17" x14ac:dyDescent="0.2">
      <c r="D1555" s="104"/>
      <c r="E1555" s="5" t="s">
        <v>38</v>
      </c>
      <c r="F1555" s="6"/>
      <c r="G1555" s="7">
        <v>51</v>
      </c>
      <c r="H1555" s="37">
        <v>64.705882352941003</v>
      </c>
      <c r="I1555" s="18">
        <v>0</v>
      </c>
      <c r="J1555" s="14">
        <v>3.9215686274510002</v>
      </c>
      <c r="K1555" s="18">
        <v>0</v>
      </c>
      <c r="L1555" s="18">
        <v>0</v>
      </c>
      <c r="M1555" s="14">
        <v>9.8039215686270005</v>
      </c>
      <c r="N1555" s="14">
        <v>3.9215686274510002</v>
      </c>
      <c r="O1555" s="14">
        <v>3.9215686274510002</v>
      </c>
      <c r="P1555" s="14">
        <v>27.450980392157</v>
      </c>
      <c r="Q1555" s="32">
        <v>0</v>
      </c>
    </row>
    <row r="1556" spans="2:17" x14ac:dyDescent="0.2">
      <c r="D1556" s="104"/>
      <c r="E1556" s="5" t="s">
        <v>39</v>
      </c>
      <c r="F1556" s="6"/>
      <c r="G1556" s="7">
        <v>52</v>
      </c>
      <c r="H1556" s="37">
        <v>57.692307692307999</v>
      </c>
      <c r="I1556" s="18">
        <v>0</v>
      </c>
      <c r="J1556" s="18">
        <v>0</v>
      </c>
      <c r="K1556" s="18">
        <v>0</v>
      </c>
      <c r="L1556" s="18">
        <v>0</v>
      </c>
      <c r="M1556" s="14">
        <v>13.461538461538</v>
      </c>
      <c r="N1556" s="14">
        <v>9.6153846153850004</v>
      </c>
      <c r="O1556" s="14">
        <v>7.6923076923079998</v>
      </c>
      <c r="P1556" s="14">
        <v>25</v>
      </c>
      <c r="Q1556" s="32">
        <v>0</v>
      </c>
    </row>
    <row r="1557" spans="2:17" x14ac:dyDescent="0.2">
      <c r="D1557" s="104"/>
      <c r="E1557" s="5" t="s">
        <v>40</v>
      </c>
      <c r="F1557" s="6"/>
      <c r="G1557" s="7">
        <v>50</v>
      </c>
      <c r="H1557" s="37">
        <v>50</v>
      </c>
      <c r="I1557" s="18">
        <v>0</v>
      </c>
      <c r="J1557" s="18">
        <v>0</v>
      </c>
      <c r="K1557" s="18">
        <v>0</v>
      </c>
      <c r="L1557" s="14">
        <v>2</v>
      </c>
      <c r="M1557" s="14">
        <v>6</v>
      </c>
      <c r="N1557" s="14">
        <v>4</v>
      </c>
      <c r="O1557" s="14">
        <v>14</v>
      </c>
      <c r="P1557" s="14">
        <v>34</v>
      </c>
      <c r="Q1557" s="32">
        <v>0</v>
      </c>
    </row>
    <row r="1558" spans="2:17" x14ac:dyDescent="0.2">
      <c r="D1558" s="104"/>
      <c r="E1558" s="5" t="s">
        <v>41</v>
      </c>
      <c r="F1558" s="6"/>
      <c r="G1558" s="7">
        <v>29</v>
      </c>
      <c r="H1558" s="37">
        <v>34.482758620689999</v>
      </c>
      <c r="I1558" s="14">
        <v>3.4482758620689999</v>
      </c>
      <c r="J1558" s="18">
        <v>0</v>
      </c>
      <c r="K1558" s="14">
        <v>6.8965517241379999</v>
      </c>
      <c r="L1558" s="18">
        <v>0</v>
      </c>
      <c r="M1558" s="14">
        <v>10.344827586207</v>
      </c>
      <c r="N1558" s="14">
        <v>13.793103448276</v>
      </c>
      <c r="O1558" s="14">
        <v>10.344827586207</v>
      </c>
      <c r="P1558" s="14">
        <v>34.482758620689999</v>
      </c>
      <c r="Q1558" s="32">
        <v>0</v>
      </c>
    </row>
    <row r="1559" spans="2:17" x14ac:dyDescent="0.2">
      <c r="D1559" s="104"/>
      <c r="E1559" s="5" t="s">
        <v>42</v>
      </c>
      <c r="F1559" s="6"/>
      <c r="G1559" s="7">
        <v>30</v>
      </c>
      <c r="H1559" s="37">
        <v>33.333333333333002</v>
      </c>
      <c r="I1559" s="14">
        <v>6.666666666667</v>
      </c>
      <c r="J1559" s="14">
        <v>3.333333333333</v>
      </c>
      <c r="K1559" s="18">
        <v>0</v>
      </c>
      <c r="L1559" s="18">
        <v>0</v>
      </c>
      <c r="M1559" s="14">
        <v>10</v>
      </c>
      <c r="N1559" s="14">
        <v>6.666666666667</v>
      </c>
      <c r="O1559" s="14">
        <v>10</v>
      </c>
      <c r="P1559" s="14">
        <v>33.333333333333002</v>
      </c>
      <c r="Q1559" s="29">
        <v>6.666666666667</v>
      </c>
    </row>
    <row r="1560" spans="2:17" x14ac:dyDescent="0.2">
      <c r="D1560" s="104"/>
      <c r="E1560" s="5" t="s">
        <v>43</v>
      </c>
      <c r="F1560" s="6"/>
      <c r="G1560" s="7">
        <v>29</v>
      </c>
      <c r="H1560" s="37">
        <v>55.172413793102997</v>
      </c>
      <c r="I1560" s="18">
        <v>0</v>
      </c>
      <c r="J1560" s="14">
        <v>3.4482758620689999</v>
      </c>
      <c r="K1560" s="14">
        <v>10.344827586207</v>
      </c>
      <c r="L1560" s="18">
        <v>0</v>
      </c>
      <c r="M1560" s="14">
        <v>20.689655172414</v>
      </c>
      <c r="N1560" s="18">
        <v>0</v>
      </c>
      <c r="O1560" s="14">
        <v>6.8965517241379999</v>
      </c>
      <c r="P1560" s="14">
        <v>24.137931034483</v>
      </c>
      <c r="Q1560" s="29">
        <v>3.4482758620689999</v>
      </c>
    </row>
    <row r="1561" spans="2:17" x14ac:dyDescent="0.2">
      <c r="D1561" s="104"/>
      <c r="E1561" s="5" t="s">
        <v>44</v>
      </c>
      <c r="F1561" s="6"/>
      <c r="G1561" s="7">
        <v>8</v>
      </c>
      <c r="H1561" s="37">
        <v>50</v>
      </c>
      <c r="I1561" s="14">
        <v>12.5</v>
      </c>
      <c r="J1561" s="14">
        <v>12.5</v>
      </c>
      <c r="K1561" s="18">
        <v>0</v>
      </c>
      <c r="L1561" s="18">
        <v>0</v>
      </c>
      <c r="M1561" s="14">
        <v>12.5</v>
      </c>
      <c r="N1561" s="14">
        <v>12.5</v>
      </c>
      <c r="O1561" s="14">
        <v>25</v>
      </c>
      <c r="P1561" s="18">
        <v>0</v>
      </c>
      <c r="Q1561" s="32">
        <v>0</v>
      </c>
    </row>
    <row r="1562" spans="2:17" x14ac:dyDescent="0.2">
      <c r="D1562" s="104"/>
      <c r="E1562" s="5" t="s">
        <v>45</v>
      </c>
      <c r="F1562" s="6"/>
      <c r="G1562" s="7">
        <v>14</v>
      </c>
      <c r="H1562" s="37">
        <v>50</v>
      </c>
      <c r="I1562" s="18">
        <v>0</v>
      </c>
      <c r="J1562" s="14">
        <v>7.1428571428570002</v>
      </c>
      <c r="K1562" s="18">
        <v>0</v>
      </c>
      <c r="L1562" s="18">
        <v>0</v>
      </c>
      <c r="M1562" s="14">
        <v>14.285714285714</v>
      </c>
      <c r="N1562" s="14">
        <v>7.1428571428570002</v>
      </c>
      <c r="O1562" s="14">
        <v>14.285714285714</v>
      </c>
      <c r="P1562" s="14">
        <v>14.285714285714</v>
      </c>
      <c r="Q1562" s="29">
        <v>7.1428571428570002</v>
      </c>
    </row>
    <row r="1563" spans="2:17" x14ac:dyDescent="0.2">
      <c r="D1563" s="104"/>
      <c r="E1563" s="5" t="s">
        <v>46</v>
      </c>
      <c r="F1563" s="6"/>
      <c r="G1563" s="7">
        <v>4</v>
      </c>
      <c r="H1563" s="37">
        <v>50</v>
      </c>
      <c r="I1563" s="18">
        <v>0</v>
      </c>
      <c r="J1563" s="18">
        <v>0</v>
      </c>
      <c r="K1563" s="18">
        <v>0</v>
      </c>
      <c r="L1563" s="18">
        <v>0</v>
      </c>
      <c r="M1563" s="14">
        <v>25</v>
      </c>
      <c r="N1563" s="18">
        <v>0</v>
      </c>
      <c r="O1563" s="18">
        <v>0</v>
      </c>
      <c r="P1563" s="14">
        <v>50</v>
      </c>
      <c r="Q1563" s="32">
        <v>0</v>
      </c>
    </row>
    <row r="1564" spans="2:17" x14ac:dyDescent="0.2">
      <c r="D1564" s="104"/>
      <c r="E1564" s="5" t="s">
        <v>47</v>
      </c>
      <c r="F1564" s="6"/>
      <c r="G1564" s="7">
        <v>3</v>
      </c>
      <c r="H1564" s="60">
        <v>0</v>
      </c>
      <c r="I1564" s="18">
        <v>0</v>
      </c>
      <c r="J1564" s="18">
        <v>0</v>
      </c>
      <c r="K1564" s="14">
        <v>33.333333333333002</v>
      </c>
      <c r="L1564" s="18">
        <v>0</v>
      </c>
      <c r="M1564" s="18">
        <v>0</v>
      </c>
      <c r="N1564" s="18">
        <v>0</v>
      </c>
      <c r="O1564" s="18">
        <v>0</v>
      </c>
      <c r="P1564" s="14">
        <v>33.333333333333002</v>
      </c>
      <c r="Q1564" s="29">
        <v>33.333333333333002</v>
      </c>
    </row>
    <row r="1565" spans="2:17" x14ac:dyDescent="0.2">
      <c r="D1565" s="104"/>
      <c r="E1565" s="5" t="s">
        <v>48</v>
      </c>
      <c r="F1565" s="6"/>
      <c r="G1565" s="7">
        <v>0</v>
      </c>
      <c r="H1565" s="60">
        <v>0</v>
      </c>
      <c r="I1565" s="18">
        <v>0</v>
      </c>
      <c r="J1565" s="18">
        <v>0</v>
      </c>
      <c r="K1565" s="18">
        <v>0</v>
      </c>
      <c r="L1565" s="18">
        <v>0</v>
      </c>
      <c r="M1565" s="18">
        <v>0</v>
      </c>
      <c r="N1565" s="18">
        <v>0</v>
      </c>
      <c r="O1565" s="18">
        <v>0</v>
      </c>
      <c r="P1565" s="18">
        <v>0</v>
      </c>
      <c r="Q1565" s="32">
        <v>0</v>
      </c>
    </row>
    <row r="1566" spans="2:17" x14ac:dyDescent="0.2">
      <c r="D1566" s="105"/>
      <c r="E1566" s="55" t="s">
        <v>49</v>
      </c>
      <c r="F1566" s="58"/>
      <c r="G1566" s="53">
        <v>0</v>
      </c>
      <c r="H1566" s="78">
        <v>0</v>
      </c>
      <c r="I1566" s="35">
        <v>0</v>
      </c>
      <c r="J1566" s="35">
        <v>0</v>
      </c>
      <c r="K1566" s="35">
        <v>0</v>
      </c>
      <c r="L1566" s="35">
        <v>0</v>
      </c>
      <c r="M1566" s="35">
        <v>0</v>
      </c>
      <c r="N1566" s="35">
        <v>0</v>
      </c>
      <c r="O1566" s="35">
        <v>0</v>
      </c>
      <c r="P1566" s="35">
        <v>0</v>
      </c>
      <c r="Q1566" s="71">
        <v>0</v>
      </c>
    </row>
    <row r="1568" spans="2:17" x14ac:dyDescent="0.2">
      <c r="B1568" s="47" t="str">
        <f xml:space="preserve"> HYPERLINK("#'目次'!B41", "[35]")</f>
        <v>[35]</v>
      </c>
      <c r="C1568" s="31" t="s">
        <v>338</v>
      </c>
    </row>
    <row r="1571" spans="3:15" x14ac:dyDescent="0.2">
      <c r="C1571" s="31" t="s">
        <v>13</v>
      </c>
    </row>
    <row r="1572" spans="3:15" ht="36" x14ac:dyDescent="0.2">
      <c r="D1572" s="99"/>
      <c r="E1572" s="100"/>
      <c r="F1572" s="100"/>
      <c r="G1572" s="41" t="s">
        <v>14</v>
      </c>
      <c r="H1572" s="42" t="s">
        <v>339</v>
      </c>
      <c r="I1572" s="16" t="s">
        <v>340</v>
      </c>
      <c r="J1572" s="16" t="s">
        <v>341</v>
      </c>
      <c r="K1572" s="16" t="s">
        <v>342</v>
      </c>
      <c r="L1572" s="16" t="s">
        <v>343</v>
      </c>
      <c r="M1572" s="16" t="s">
        <v>344</v>
      </c>
      <c r="N1572" s="16" t="s">
        <v>257</v>
      </c>
      <c r="O1572" s="46" t="s">
        <v>24</v>
      </c>
    </row>
    <row r="1573" spans="3:15" x14ac:dyDescent="0.2">
      <c r="D1573" s="101"/>
      <c r="E1573" s="102"/>
      <c r="F1573" s="102"/>
      <c r="G1573" s="44"/>
      <c r="H1573" s="48"/>
      <c r="I1573" s="17"/>
      <c r="J1573" s="17"/>
      <c r="K1573" s="17"/>
      <c r="L1573" s="17"/>
      <c r="M1573" s="17"/>
      <c r="N1573" s="17"/>
      <c r="O1573" s="43"/>
    </row>
    <row r="1574" spans="3:15" x14ac:dyDescent="0.2">
      <c r="D1574" s="52"/>
      <c r="E1574" s="59" t="s">
        <v>14</v>
      </c>
      <c r="F1574" s="54"/>
      <c r="G1574" s="45">
        <v>7000</v>
      </c>
      <c r="H1574" s="25">
        <v>3.785714285714</v>
      </c>
      <c r="I1574" s="25">
        <v>1.5857142857140001</v>
      </c>
      <c r="J1574" s="25">
        <v>2.4428571428570001</v>
      </c>
      <c r="K1574" s="25">
        <v>4.9000000000000004</v>
      </c>
      <c r="L1574" s="25">
        <v>9.8857142857140001</v>
      </c>
      <c r="M1574" s="25">
        <v>23.7</v>
      </c>
      <c r="N1574" s="25">
        <v>53.485714285714003</v>
      </c>
      <c r="O1574" s="63">
        <v>0.21428571428599999</v>
      </c>
    </row>
    <row r="1575" spans="3:15" x14ac:dyDescent="0.2">
      <c r="D1575" s="103" t="s">
        <v>25</v>
      </c>
      <c r="E1575" s="24" t="s">
        <v>26</v>
      </c>
      <c r="F1575" s="22"/>
      <c r="G1575" s="23">
        <v>1780</v>
      </c>
      <c r="H1575" s="49">
        <v>1.9662921348310001</v>
      </c>
      <c r="I1575" s="19">
        <v>0.89887640449399997</v>
      </c>
      <c r="J1575" s="19">
        <v>1.6292134831459999</v>
      </c>
      <c r="K1575" s="19">
        <v>2.6966292134829999</v>
      </c>
      <c r="L1575" s="19">
        <v>9.4382022471910005</v>
      </c>
      <c r="M1575" s="19">
        <v>23.76404494382</v>
      </c>
      <c r="N1575" s="19">
        <v>59.382022471909998</v>
      </c>
      <c r="O1575" s="51">
        <v>0.22471910112400001</v>
      </c>
    </row>
    <row r="1576" spans="3:15" x14ac:dyDescent="0.2">
      <c r="D1576" s="104"/>
      <c r="E1576" s="5" t="s">
        <v>27</v>
      </c>
      <c r="F1576" s="6"/>
      <c r="G1576" s="7">
        <v>1328</v>
      </c>
      <c r="H1576" s="37">
        <v>3.4638554216870001</v>
      </c>
      <c r="I1576" s="14">
        <v>1.0542168674700001</v>
      </c>
      <c r="J1576" s="14">
        <v>1.5060240963860001</v>
      </c>
      <c r="K1576" s="14">
        <v>2.9367469879520001</v>
      </c>
      <c r="L1576" s="14">
        <v>6.4759036144579998</v>
      </c>
      <c r="M1576" s="14">
        <v>23.795180722891999</v>
      </c>
      <c r="N1576" s="14">
        <v>60.617469879517998</v>
      </c>
      <c r="O1576" s="29">
        <v>0.15060240963900001</v>
      </c>
    </row>
    <row r="1577" spans="3:15" x14ac:dyDescent="0.2">
      <c r="D1577" s="104"/>
      <c r="E1577" s="5" t="s">
        <v>28</v>
      </c>
      <c r="F1577" s="6"/>
      <c r="G1577" s="7">
        <v>1075</v>
      </c>
      <c r="H1577" s="37">
        <v>3.4418604651160001</v>
      </c>
      <c r="I1577" s="14">
        <v>1.9534883720930001</v>
      </c>
      <c r="J1577" s="14">
        <v>2.4186046511630002</v>
      </c>
      <c r="K1577" s="14">
        <v>5.3023255813950003</v>
      </c>
      <c r="L1577" s="14">
        <v>8.4651162790699992</v>
      </c>
      <c r="M1577" s="14">
        <v>21.116279069767</v>
      </c>
      <c r="N1577" s="14">
        <v>57.116279069767003</v>
      </c>
      <c r="O1577" s="29">
        <v>0.18604651162800001</v>
      </c>
    </row>
    <row r="1578" spans="3:15" x14ac:dyDescent="0.2">
      <c r="D1578" s="104"/>
      <c r="E1578" s="5" t="s">
        <v>29</v>
      </c>
      <c r="F1578" s="6"/>
      <c r="G1578" s="7">
        <v>733</v>
      </c>
      <c r="H1578" s="37">
        <v>4.9113233287859996</v>
      </c>
      <c r="I1578" s="14">
        <v>1.909959072306</v>
      </c>
      <c r="J1578" s="14">
        <v>2.864938608458</v>
      </c>
      <c r="K1578" s="14">
        <v>5.0477489768080002</v>
      </c>
      <c r="L1578" s="14">
        <v>13.096862210095001</v>
      </c>
      <c r="M1578" s="14">
        <v>24.010914051842001</v>
      </c>
      <c r="N1578" s="14">
        <v>47.885402455662003</v>
      </c>
      <c r="O1578" s="29">
        <v>0.27285129604399999</v>
      </c>
    </row>
    <row r="1579" spans="3:15" x14ac:dyDescent="0.2">
      <c r="D1579" s="104"/>
      <c r="E1579" s="5" t="s">
        <v>30</v>
      </c>
      <c r="F1579" s="6"/>
      <c r="G1579" s="7">
        <v>619</v>
      </c>
      <c r="H1579" s="37">
        <v>5.0080775444260004</v>
      </c>
      <c r="I1579" s="14">
        <v>2.2617124394179999</v>
      </c>
      <c r="J1579" s="14">
        <v>4.523424878837</v>
      </c>
      <c r="K1579" s="14">
        <v>6.9466882067849998</v>
      </c>
      <c r="L1579" s="14">
        <v>14.054927302099999</v>
      </c>
      <c r="M1579" s="14">
        <v>24.555735056543</v>
      </c>
      <c r="N1579" s="14">
        <v>42.487883683360003</v>
      </c>
      <c r="O1579" s="29">
        <v>0.16155088852999999</v>
      </c>
    </row>
    <row r="1580" spans="3:15" x14ac:dyDescent="0.2">
      <c r="D1580" s="104"/>
      <c r="E1580" s="5" t="s">
        <v>31</v>
      </c>
      <c r="F1580" s="6"/>
      <c r="G1580" s="7">
        <v>559</v>
      </c>
      <c r="H1580" s="37">
        <v>7.3345259391770004</v>
      </c>
      <c r="I1580" s="14">
        <v>2.1466905187840002</v>
      </c>
      <c r="J1580" s="14">
        <v>3.5778175313060001</v>
      </c>
      <c r="K1580" s="14">
        <v>9.3023255813949994</v>
      </c>
      <c r="L1580" s="14">
        <v>13.416815742397</v>
      </c>
      <c r="M1580" s="14">
        <v>26.475849731663999</v>
      </c>
      <c r="N1580" s="14">
        <v>37.388193202147001</v>
      </c>
      <c r="O1580" s="29">
        <v>0.35778175313100002</v>
      </c>
    </row>
    <row r="1581" spans="3:15" x14ac:dyDescent="0.2">
      <c r="D1581" s="104"/>
      <c r="E1581" s="5" t="s">
        <v>32</v>
      </c>
      <c r="F1581" s="6"/>
      <c r="G1581" s="7">
        <v>284</v>
      </c>
      <c r="H1581" s="37">
        <v>4.5774647887319997</v>
      </c>
      <c r="I1581" s="14">
        <v>3.5211267605629999</v>
      </c>
      <c r="J1581" s="14">
        <v>7.0422535211269999</v>
      </c>
      <c r="K1581" s="14">
        <v>11.619718309859</v>
      </c>
      <c r="L1581" s="14">
        <v>14.788732394366001</v>
      </c>
      <c r="M1581" s="14">
        <v>25</v>
      </c>
      <c r="N1581" s="14">
        <v>33.450704225351998</v>
      </c>
      <c r="O1581" s="32">
        <v>0</v>
      </c>
    </row>
    <row r="1582" spans="3:15" x14ac:dyDescent="0.2">
      <c r="D1582" s="104"/>
      <c r="E1582" s="5" t="s">
        <v>33</v>
      </c>
      <c r="F1582" s="6"/>
      <c r="G1582" s="7">
        <v>104</v>
      </c>
      <c r="H1582" s="37">
        <v>8.6538461538460005</v>
      </c>
      <c r="I1582" s="14">
        <v>2.884615384615</v>
      </c>
      <c r="J1582" s="14">
        <v>2.884615384615</v>
      </c>
      <c r="K1582" s="14">
        <v>17.307692307692001</v>
      </c>
      <c r="L1582" s="14">
        <v>16.346153846153999</v>
      </c>
      <c r="M1582" s="14">
        <v>24.038461538461998</v>
      </c>
      <c r="N1582" s="14">
        <v>27.884615384615</v>
      </c>
      <c r="O1582" s="32">
        <v>0</v>
      </c>
    </row>
    <row r="1583" spans="3:15" x14ac:dyDescent="0.2">
      <c r="D1583" s="103" t="s">
        <v>34</v>
      </c>
      <c r="E1583" s="24" t="s">
        <v>35</v>
      </c>
      <c r="F1583" s="22"/>
      <c r="G1583" s="23">
        <v>206</v>
      </c>
      <c r="H1583" s="49">
        <v>2.4271844660189998</v>
      </c>
      <c r="I1583" s="19">
        <v>0.48543689320400002</v>
      </c>
      <c r="J1583" s="19">
        <v>4.8543689320389998</v>
      </c>
      <c r="K1583" s="19">
        <v>0.97087378640800004</v>
      </c>
      <c r="L1583" s="19">
        <v>16.504854368932001</v>
      </c>
      <c r="M1583" s="19">
        <v>17.961165048544</v>
      </c>
      <c r="N1583" s="19">
        <v>56.796116504853998</v>
      </c>
      <c r="O1583" s="62">
        <v>0</v>
      </c>
    </row>
    <row r="1584" spans="3:15" x14ac:dyDescent="0.2">
      <c r="D1584" s="104"/>
      <c r="E1584" s="5" t="s">
        <v>36</v>
      </c>
      <c r="F1584" s="6"/>
      <c r="G1584" s="7">
        <v>218</v>
      </c>
      <c r="H1584" s="37">
        <v>5.5045871559629997</v>
      </c>
      <c r="I1584" s="14">
        <v>1.376146788991</v>
      </c>
      <c r="J1584" s="14">
        <v>6.4220183486240003</v>
      </c>
      <c r="K1584" s="14">
        <v>5.0458715596330004</v>
      </c>
      <c r="L1584" s="14">
        <v>14.678899082569</v>
      </c>
      <c r="M1584" s="14">
        <v>20.642201834862</v>
      </c>
      <c r="N1584" s="14">
        <v>46.330275229358001</v>
      </c>
      <c r="O1584" s="32">
        <v>0</v>
      </c>
    </row>
    <row r="1585" spans="4:15" x14ac:dyDescent="0.2">
      <c r="D1585" s="104"/>
      <c r="E1585" s="5" t="s">
        <v>37</v>
      </c>
      <c r="F1585" s="6"/>
      <c r="G1585" s="7">
        <v>218</v>
      </c>
      <c r="H1585" s="37">
        <v>6.4220183486240003</v>
      </c>
      <c r="I1585" s="14">
        <v>1.376146788991</v>
      </c>
      <c r="J1585" s="14">
        <v>5.0458715596330004</v>
      </c>
      <c r="K1585" s="14">
        <v>5.5045871559629997</v>
      </c>
      <c r="L1585" s="14">
        <v>11.467889908257</v>
      </c>
      <c r="M1585" s="14">
        <v>21.559633027522999</v>
      </c>
      <c r="N1585" s="14">
        <v>48.165137614678997</v>
      </c>
      <c r="O1585" s="29">
        <v>0.45871559632999998</v>
      </c>
    </row>
    <row r="1586" spans="4:15" x14ac:dyDescent="0.2">
      <c r="D1586" s="104"/>
      <c r="E1586" s="5" t="s">
        <v>38</v>
      </c>
      <c r="F1586" s="6"/>
      <c r="G1586" s="7">
        <v>313</v>
      </c>
      <c r="H1586" s="37">
        <v>5.7507987220450003</v>
      </c>
      <c r="I1586" s="14">
        <v>2.23642172524</v>
      </c>
      <c r="J1586" s="14">
        <v>5.1118210862620002</v>
      </c>
      <c r="K1586" s="14">
        <v>7.0287539936099996</v>
      </c>
      <c r="L1586" s="14">
        <v>15.015974440895</v>
      </c>
      <c r="M1586" s="14">
        <v>22.683706070288</v>
      </c>
      <c r="N1586" s="14">
        <v>42.172523961661</v>
      </c>
      <c r="O1586" s="32">
        <v>0</v>
      </c>
    </row>
    <row r="1587" spans="4:15" x14ac:dyDescent="0.2">
      <c r="D1587" s="104"/>
      <c r="E1587" s="5" t="s">
        <v>39</v>
      </c>
      <c r="F1587" s="6"/>
      <c r="G1587" s="7">
        <v>306</v>
      </c>
      <c r="H1587" s="37">
        <v>6.5359477124180003</v>
      </c>
      <c r="I1587" s="14">
        <v>0.65359477124200005</v>
      </c>
      <c r="J1587" s="14">
        <v>4.2483660130720002</v>
      </c>
      <c r="K1587" s="14">
        <v>8.1699346405229996</v>
      </c>
      <c r="L1587" s="14">
        <v>17.320261437908002</v>
      </c>
      <c r="M1587" s="14">
        <v>18.954248366013001</v>
      </c>
      <c r="N1587" s="14">
        <v>43.464052287582</v>
      </c>
      <c r="O1587" s="29">
        <v>0.65359477124200005</v>
      </c>
    </row>
    <row r="1588" spans="4:15" x14ac:dyDescent="0.2">
      <c r="D1588" s="104"/>
      <c r="E1588" s="5" t="s">
        <v>40</v>
      </c>
      <c r="F1588" s="6"/>
      <c r="G1588" s="7">
        <v>323</v>
      </c>
      <c r="H1588" s="37">
        <v>2.4767801857589999</v>
      </c>
      <c r="I1588" s="14">
        <v>1.8575851393189999</v>
      </c>
      <c r="J1588" s="14">
        <v>4.6439628482969999</v>
      </c>
      <c r="K1588" s="14">
        <v>7.7399380804950004</v>
      </c>
      <c r="L1588" s="14">
        <v>13.622291021672</v>
      </c>
      <c r="M1588" s="14">
        <v>22.291021671827</v>
      </c>
      <c r="N1588" s="14">
        <v>47.058823529412003</v>
      </c>
      <c r="O1588" s="29">
        <v>0.30959752322</v>
      </c>
    </row>
    <row r="1589" spans="4:15" x14ac:dyDescent="0.2">
      <c r="D1589" s="104"/>
      <c r="E1589" s="5" t="s">
        <v>41</v>
      </c>
      <c r="F1589" s="6"/>
      <c r="G1589" s="7">
        <v>260</v>
      </c>
      <c r="H1589" s="37">
        <v>3.0769230769229998</v>
      </c>
      <c r="I1589" s="14">
        <v>0.76923076923099998</v>
      </c>
      <c r="J1589" s="14">
        <v>1.538461538462</v>
      </c>
      <c r="K1589" s="14">
        <v>5.7692307692310001</v>
      </c>
      <c r="L1589" s="14">
        <v>12.307692307691999</v>
      </c>
      <c r="M1589" s="14">
        <v>28.076923076922998</v>
      </c>
      <c r="N1589" s="14">
        <v>48.461538461537998</v>
      </c>
      <c r="O1589" s="32">
        <v>0</v>
      </c>
    </row>
    <row r="1590" spans="4:15" x14ac:dyDescent="0.2">
      <c r="D1590" s="104"/>
      <c r="E1590" s="5" t="s">
        <v>42</v>
      </c>
      <c r="F1590" s="6"/>
      <c r="G1590" s="7">
        <v>258</v>
      </c>
      <c r="H1590" s="37">
        <v>3.8759689922480001</v>
      </c>
      <c r="I1590" s="14">
        <v>2.3255813953489999</v>
      </c>
      <c r="J1590" s="14">
        <v>3.1007751937979999</v>
      </c>
      <c r="K1590" s="14">
        <v>6.9767441860470001</v>
      </c>
      <c r="L1590" s="14">
        <v>10.465116279069999</v>
      </c>
      <c r="M1590" s="14">
        <v>27.131782945735999</v>
      </c>
      <c r="N1590" s="14">
        <v>46.124031007752002</v>
      </c>
      <c r="O1590" s="32">
        <v>0</v>
      </c>
    </row>
    <row r="1591" spans="4:15" x14ac:dyDescent="0.2">
      <c r="D1591" s="104"/>
      <c r="E1591" s="5" t="s">
        <v>43</v>
      </c>
      <c r="F1591" s="6"/>
      <c r="G1591" s="7">
        <v>258</v>
      </c>
      <c r="H1591" s="37">
        <v>4.2635658914730001</v>
      </c>
      <c r="I1591" s="14">
        <v>2.7131782945739999</v>
      </c>
      <c r="J1591" s="14">
        <v>1.550387596899</v>
      </c>
      <c r="K1591" s="14">
        <v>9.6899224806199999</v>
      </c>
      <c r="L1591" s="14">
        <v>5.4263565891469998</v>
      </c>
      <c r="M1591" s="14">
        <v>25.193798449612</v>
      </c>
      <c r="N1591" s="14">
        <v>51.162790697673998</v>
      </c>
      <c r="O1591" s="32">
        <v>0</v>
      </c>
    </row>
    <row r="1592" spans="4:15" x14ac:dyDescent="0.2">
      <c r="D1592" s="104"/>
      <c r="E1592" s="5" t="s">
        <v>44</v>
      </c>
      <c r="F1592" s="6"/>
      <c r="G1592" s="7">
        <v>336</v>
      </c>
      <c r="H1592" s="37">
        <v>4.166666666667</v>
      </c>
      <c r="I1592" s="14">
        <v>2.6785714285709998</v>
      </c>
      <c r="J1592" s="14">
        <v>0.89285714285700002</v>
      </c>
      <c r="K1592" s="14">
        <v>8.333333333333</v>
      </c>
      <c r="L1592" s="14">
        <v>2.3809523809519999</v>
      </c>
      <c r="M1592" s="14">
        <v>27.678571428571001</v>
      </c>
      <c r="N1592" s="14">
        <v>53.571428571429003</v>
      </c>
      <c r="O1592" s="29">
        <v>0.29761904761899999</v>
      </c>
    </row>
    <row r="1593" spans="4:15" x14ac:dyDescent="0.2">
      <c r="D1593" s="104"/>
      <c r="E1593" s="5" t="s">
        <v>45</v>
      </c>
      <c r="F1593" s="6"/>
      <c r="G1593" s="7">
        <v>259</v>
      </c>
      <c r="H1593" s="37">
        <v>5.0193050193050004</v>
      </c>
      <c r="I1593" s="14">
        <v>2.7027027027030002</v>
      </c>
      <c r="J1593" s="14">
        <v>0.77220077220100003</v>
      </c>
      <c r="K1593" s="14">
        <v>5.4054054054050003</v>
      </c>
      <c r="L1593" s="14">
        <v>3.4749034749029999</v>
      </c>
      <c r="M1593" s="14">
        <v>25.868725868725999</v>
      </c>
      <c r="N1593" s="14">
        <v>56.756756756756999</v>
      </c>
      <c r="O1593" s="32">
        <v>0</v>
      </c>
    </row>
    <row r="1594" spans="4:15" x14ac:dyDescent="0.2">
      <c r="D1594" s="104"/>
      <c r="E1594" s="5" t="s">
        <v>46</v>
      </c>
      <c r="F1594" s="6"/>
      <c r="G1594" s="7">
        <v>171</v>
      </c>
      <c r="H1594" s="37">
        <v>2.3391812865500001</v>
      </c>
      <c r="I1594" s="14">
        <v>1.7543859649119999</v>
      </c>
      <c r="J1594" s="14">
        <v>1.1695906432750001</v>
      </c>
      <c r="K1594" s="14">
        <v>8.1871345029239997</v>
      </c>
      <c r="L1594" s="14">
        <v>2.3391812865500001</v>
      </c>
      <c r="M1594" s="14">
        <v>18.12865497076</v>
      </c>
      <c r="N1594" s="14">
        <v>65.497076023391998</v>
      </c>
      <c r="O1594" s="29">
        <v>0.58479532163699999</v>
      </c>
    </row>
    <row r="1595" spans="4:15" x14ac:dyDescent="0.2">
      <c r="D1595" s="104"/>
      <c r="E1595" s="5" t="s">
        <v>47</v>
      </c>
      <c r="F1595" s="6"/>
      <c r="G1595" s="7">
        <v>158</v>
      </c>
      <c r="H1595" s="37">
        <v>4.4303797468350004</v>
      </c>
      <c r="I1595" s="14">
        <v>1.8987341772149999</v>
      </c>
      <c r="J1595" s="14">
        <v>1.2658227848100001</v>
      </c>
      <c r="K1595" s="14">
        <v>8.2278481012659999</v>
      </c>
      <c r="L1595" s="14">
        <v>0.63291139240500005</v>
      </c>
      <c r="M1595" s="14">
        <v>15.822784810127001</v>
      </c>
      <c r="N1595" s="14">
        <v>67.721518987341994</v>
      </c>
      <c r="O1595" s="32">
        <v>0</v>
      </c>
    </row>
    <row r="1596" spans="4:15" x14ac:dyDescent="0.2">
      <c r="D1596" s="104"/>
      <c r="E1596" s="5" t="s">
        <v>48</v>
      </c>
      <c r="F1596" s="6"/>
      <c r="G1596" s="7">
        <v>62</v>
      </c>
      <c r="H1596" s="37">
        <v>1.6129032258060001</v>
      </c>
      <c r="I1596" s="18">
        <v>0</v>
      </c>
      <c r="J1596" s="14">
        <v>1.6129032258060001</v>
      </c>
      <c r="K1596" s="18">
        <v>0</v>
      </c>
      <c r="L1596" s="18">
        <v>0</v>
      </c>
      <c r="M1596" s="14">
        <v>25.806451612903</v>
      </c>
      <c r="N1596" s="14">
        <v>70.967741935484</v>
      </c>
      <c r="O1596" s="32">
        <v>0</v>
      </c>
    </row>
    <row r="1597" spans="4:15" x14ac:dyDescent="0.2">
      <c r="D1597" s="104"/>
      <c r="E1597" s="5" t="s">
        <v>49</v>
      </c>
      <c r="F1597" s="6"/>
      <c r="G1597" s="7">
        <v>13</v>
      </c>
      <c r="H1597" s="60">
        <v>0</v>
      </c>
      <c r="I1597" s="18">
        <v>0</v>
      </c>
      <c r="J1597" s="18">
        <v>0</v>
      </c>
      <c r="K1597" s="18">
        <v>0</v>
      </c>
      <c r="L1597" s="18">
        <v>0</v>
      </c>
      <c r="M1597" s="18">
        <v>0</v>
      </c>
      <c r="N1597" s="14">
        <v>100</v>
      </c>
      <c r="O1597" s="32">
        <v>0</v>
      </c>
    </row>
    <row r="1598" spans="4:15" x14ac:dyDescent="0.2">
      <c r="D1598" s="103" t="s">
        <v>50</v>
      </c>
      <c r="E1598" s="24" t="s">
        <v>35</v>
      </c>
      <c r="F1598" s="22"/>
      <c r="G1598" s="23">
        <v>174</v>
      </c>
      <c r="H1598" s="49">
        <v>1.7241379310339999</v>
      </c>
      <c r="I1598" s="19">
        <v>0.57471264367800001</v>
      </c>
      <c r="J1598" s="19">
        <v>0.57471264367800001</v>
      </c>
      <c r="K1598" s="19">
        <v>1.149425287356</v>
      </c>
      <c r="L1598" s="19">
        <v>9.1954022988510005</v>
      </c>
      <c r="M1598" s="19">
        <v>22.413793103448</v>
      </c>
      <c r="N1598" s="19">
        <v>64.367816091953998</v>
      </c>
      <c r="O1598" s="62">
        <v>0</v>
      </c>
    </row>
    <row r="1599" spans="4:15" x14ac:dyDescent="0.2">
      <c r="D1599" s="104"/>
      <c r="E1599" s="5" t="s">
        <v>36</v>
      </c>
      <c r="F1599" s="6"/>
      <c r="G1599" s="7">
        <v>233</v>
      </c>
      <c r="H1599" s="37">
        <v>3.862660944206</v>
      </c>
      <c r="I1599" s="14">
        <v>1.287553648069</v>
      </c>
      <c r="J1599" s="14">
        <v>4.7210300429179997</v>
      </c>
      <c r="K1599" s="14">
        <v>3.43347639485</v>
      </c>
      <c r="L1599" s="14">
        <v>17.167381974249</v>
      </c>
      <c r="M1599" s="14">
        <v>25.321888412017</v>
      </c>
      <c r="N1599" s="14">
        <v>43.776824034335</v>
      </c>
      <c r="O1599" s="29">
        <v>0.42918454935599998</v>
      </c>
    </row>
    <row r="1600" spans="4:15" x14ac:dyDescent="0.2">
      <c r="D1600" s="104"/>
      <c r="E1600" s="5" t="s">
        <v>37</v>
      </c>
      <c r="F1600" s="6"/>
      <c r="G1600" s="7">
        <v>199</v>
      </c>
      <c r="H1600" s="37">
        <v>6.030150753769</v>
      </c>
      <c r="I1600" s="18">
        <v>0</v>
      </c>
      <c r="J1600" s="14">
        <v>5.0251256281409997</v>
      </c>
      <c r="K1600" s="14">
        <v>3.015075376884</v>
      </c>
      <c r="L1600" s="14">
        <v>14.070351758794001</v>
      </c>
      <c r="M1600" s="14">
        <v>33.668341708542997</v>
      </c>
      <c r="N1600" s="14">
        <v>38.190954773869002</v>
      </c>
      <c r="O1600" s="32">
        <v>0</v>
      </c>
    </row>
    <row r="1601" spans="2:15" x14ac:dyDescent="0.2">
      <c r="D1601" s="104"/>
      <c r="E1601" s="5" t="s">
        <v>38</v>
      </c>
      <c r="F1601" s="6"/>
      <c r="G1601" s="7">
        <v>319</v>
      </c>
      <c r="H1601" s="37">
        <v>5.956112852665</v>
      </c>
      <c r="I1601" s="14">
        <v>0.31347962382400002</v>
      </c>
      <c r="J1601" s="14">
        <v>4.0752351097180002</v>
      </c>
      <c r="K1601" s="14">
        <v>2.8213166144200001</v>
      </c>
      <c r="L1601" s="14">
        <v>16.92789968652</v>
      </c>
      <c r="M1601" s="14">
        <v>26.645768025077999</v>
      </c>
      <c r="N1601" s="14">
        <v>43.260188087773997</v>
      </c>
      <c r="O1601" s="32">
        <v>0</v>
      </c>
    </row>
    <row r="1602" spans="2:15" x14ac:dyDescent="0.2">
      <c r="D1602" s="104"/>
      <c r="E1602" s="5" t="s">
        <v>39</v>
      </c>
      <c r="F1602" s="6"/>
      <c r="G1602" s="7">
        <v>269</v>
      </c>
      <c r="H1602" s="37">
        <v>4.832713754647</v>
      </c>
      <c r="I1602" s="14">
        <v>1.4869888475840001</v>
      </c>
      <c r="J1602" s="14">
        <v>3.345724907063</v>
      </c>
      <c r="K1602" s="14">
        <v>4.0892193308550002</v>
      </c>
      <c r="L1602" s="14">
        <v>17.843866171003999</v>
      </c>
      <c r="M1602" s="14">
        <v>22.304832713755001</v>
      </c>
      <c r="N1602" s="14">
        <v>45.724907063197001</v>
      </c>
      <c r="O1602" s="29">
        <v>0.37174721189600002</v>
      </c>
    </row>
    <row r="1603" spans="2:15" x14ac:dyDescent="0.2">
      <c r="D1603" s="104"/>
      <c r="E1603" s="5" t="s">
        <v>40</v>
      </c>
      <c r="F1603" s="6"/>
      <c r="G1603" s="7">
        <v>348</v>
      </c>
      <c r="H1603" s="37">
        <v>2.8735632183909998</v>
      </c>
      <c r="I1603" s="14">
        <v>2.586206896552</v>
      </c>
      <c r="J1603" s="14">
        <v>2.8735632183909998</v>
      </c>
      <c r="K1603" s="14">
        <v>3.7356321839079998</v>
      </c>
      <c r="L1603" s="14">
        <v>16.379310344827999</v>
      </c>
      <c r="M1603" s="14">
        <v>26.436781609194998</v>
      </c>
      <c r="N1603" s="14">
        <v>45.114942528736002</v>
      </c>
      <c r="O1603" s="32">
        <v>0</v>
      </c>
    </row>
    <row r="1604" spans="2:15" x14ac:dyDescent="0.2">
      <c r="D1604" s="104"/>
      <c r="E1604" s="5" t="s">
        <v>41</v>
      </c>
      <c r="F1604" s="6"/>
      <c r="G1604" s="7">
        <v>282</v>
      </c>
      <c r="H1604" s="37">
        <v>3.1914893617020001</v>
      </c>
      <c r="I1604" s="14">
        <v>1.77304964539</v>
      </c>
      <c r="J1604" s="14">
        <v>1.0638297872339999</v>
      </c>
      <c r="K1604" s="14">
        <v>2.4822695035460001</v>
      </c>
      <c r="L1604" s="14">
        <v>11.702127659574</v>
      </c>
      <c r="M1604" s="14">
        <v>28.368794326241002</v>
      </c>
      <c r="N1604" s="14">
        <v>51.063829787233999</v>
      </c>
      <c r="O1604" s="29">
        <v>0.35460992907799999</v>
      </c>
    </row>
    <row r="1605" spans="2:15" x14ac:dyDescent="0.2">
      <c r="D1605" s="104"/>
      <c r="E1605" s="5" t="s">
        <v>42</v>
      </c>
      <c r="F1605" s="6"/>
      <c r="G1605" s="7">
        <v>242</v>
      </c>
      <c r="H1605" s="37">
        <v>4.9586776859499997</v>
      </c>
      <c r="I1605" s="14">
        <v>1.6528925619829999</v>
      </c>
      <c r="J1605" s="14">
        <v>0.41322314049600001</v>
      </c>
      <c r="K1605" s="14">
        <v>5.7851239669419998</v>
      </c>
      <c r="L1605" s="14">
        <v>11.983471074380001</v>
      </c>
      <c r="M1605" s="14">
        <v>28.099173553719002</v>
      </c>
      <c r="N1605" s="14">
        <v>46.280991735537</v>
      </c>
      <c r="O1605" s="29">
        <v>0.82644628099200002</v>
      </c>
    </row>
    <row r="1606" spans="2:15" x14ac:dyDescent="0.2">
      <c r="D1606" s="104"/>
      <c r="E1606" s="5" t="s">
        <v>43</v>
      </c>
      <c r="F1606" s="6"/>
      <c r="G1606" s="7">
        <v>263</v>
      </c>
      <c r="H1606" s="37">
        <v>4.9429657794680004</v>
      </c>
      <c r="I1606" s="14">
        <v>0.76045627376400005</v>
      </c>
      <c r="J1606" s="14">
        <v>0.76045627376400005</v>
      </c>
      <c r="K1606" s="14">
        <v>4.5627376425859998</v>
      </c>
      <c r="L1606" s="14">
        <v>10.6463878327</v>
      </c>
      <c r="M1606" s="14">
        <v>25.095057034221</v>
      </c>
      <c r="N1606" s="14">
        <v>53.231939163497998</v>
      </c>
      <c r="O1606" s="32">
        <v>0</v>
      </c>
    </row>
    <row r="1607" spans="2:15" x14ac:dyDescent="0.2">
      <c r="D1607" s="104"/>
      <c r="E1607" s="5" t="s">
        <v>44</v>
      </c>
      <c r="F1607" s="6"/>
      <c r="G1607" s="7">
        <v>364</v>
      </c>
      <c r="H1607" s="37">
        <v>2.4725274725270001</v>
      </c>
      <c r="I1607" s="14">
        <v>2.4725274725270001</v>
      </c>
      <c r="J1607" s="14">
        <v>0.82417582417599999</v>
      </c>
      <c r="K1607" s="14">
        <v>4.9450549450550003</v>
      </c>
      <c r="L1607" s="14">
        <v>2.4725274725270001</v>
      </c>
      <c r="M1607" s="14">
        <v>29.120879120879</v>
      </c>
      <c r="N1607" s="14">
        <v>57.417582417581997</v>
      </c>
      <c r="O1607" s="29">
        <v>0.27472527472500002</v>
      </c>
    </row>
    <row r="1608" spans="2:15" x14ac:dyDescent="0.2">
      <c r="D1608" s="104"/>
      <c r="E1608" s="5" t="s">
        <v>45</v>
      </c>
      <c r="F1608" s="6"/>
      <c r="G1608" s="7">
        <v>324</v>
      </c>
      <c r="H1608" s="37">
        <v>1.2345679012349999</v>
      </c>
      <c r="I1608" s="14">
        <v>1.2345679012349999</v>
      </c>
      <c r="J1608" s="14">
        <v>0.61728395061700003</v>
      </c>
      <c r="K1608" s="14">
        <v>3.395061728395</v>
      </c>
      <c r="L1608" s="14">
        <v>4.9382716049380004</v>
      </c>
      <c r="M1608" s="14">
        <v>23.765432098765</v>
      </c>
      <c r="N1608" s="14">
        <v>64.814814814814994</v>
      </c>
      <c r="O1608" s="32">
        <v>0</v>
      </c>
    </row>
    <row r="1609" spans="2:15" x14ac:dyDescent="0.2">
      <c r="D1609" s="104"/>
      <c r="E1609" s="5" t="s">
        <v>46</v>
      </c>
      <c r="F1609" s="6"/>
      <c r="G1609" s="7">
        <v>192</v>
      </c>
      <c r="H1609" s="37">
        <v>1.041666666667</v>
      </c>
      <c r="I1609" s="14">
        <v>1.5625</v>
      </c>
      <c r="J1609" s="18">
        <v>0</v>
      </c>
      <c r="K1609" s="14">
        <v>2.083333333333</v>
      </c>
      <c r="L1609" s="14">
        <v>1.041666666667</v>
      </c>
      <c r="M1609" s="14">
        <v>16.666666666666998</v>
      </c>
      <c r="N1609" s="14">
        <v>77.083333333333002</v>
      </c>
      <c r="O1609" s="29">
        <v>0.52083333333299997</v>
      </c>
    </row>
    <row r="1610" spans="2:15" x14ac:dyDescent="0.2">
      <c r="D1610" s="104"/>
      <c r="E1610" s="5" t="s">
        <v>47</v>
      </c>
      <c r="F1610" s="6"/>
      <c r="G1610" s="7">
        <v>288</v>
      </c>
      <c r="H1610" s="37">
        <v>1.7361111111109999</v>
      </c>
      <c r="I1610" s="14">
        <v>1.3888888888890001</v>
      </c>
      <c r="J1610" s="18">
        <v>0</v>
      </c>
      <c r="K1610" s="14">
        <v>0.694444444444</v>
      </c>
      <c r="L1610" s="14">
        <v>0.694444444444</v>
      </c>
      <c r="M1610" s="14">
        <v>15.625</v>
      </c>
      <c r="N1610" s="14">
        <v>79.861111111111001</v>
      </c>
      <c r="O1610" s="32">
        <v>0</v>
      </c>
    </row>
    <row r="1611" spans="2:15" x14ac:dyDescent="0.2">
      <c r="D1611" s="104"/>
      <c r="E1611" s="5" t="s">
        <v>48</v>
      </c>
      <c r="F1611" s="6"/>
      <c r="G1611" s="7">
        <v>114</v>
      </c>
      <c r="H1611" s="60">
        <v>0</v>
      </c>
      <c r="I1611" s="14">
        <v>2.6315789473679998</v>
      </c>
      <c r="J1611" s="14">
        <v>0.87719298245599997</v>
      </c>
      <c r="K1611" s="14">
        <v>1.7543859649119999</v>
      </c>
      <c r="L1611" s="18">
        <v>0</v>
      </c>
      <c r="M1611" s="14">
        <v>9.6491228070179993</v>
      </c>
      <c r="N1611" s="14">
        <v>83.333333333333002</v>
      </c>
      <c r="O1611" s="29">
        <v>1.7543859649119999</v>
      </c>
    </row>
    <row r="1612" spans="2:15" x14ac:dyDescent="0.2">
      <c r="D1612" s="105"/>
      <c r="E1612" s="55" t="s">
        <v>49</v>
      </c>
      <c r="F1612" s="58"/>
      <c r="G1612" s="53">
        <v>30</v>
      </c>
      <c r="H1612" s="78">
        <v>0</v>
      </c>
      <c r="I1612" s="35">
        <v>0</v>
      </c>
      <c r="J1612" s="35">
        <v>0</v>
      </c>
      <c r="K1612" s="35">
        <v>0</v>
      </c>
      <c r="L1612" s="35">
        <v>0</v>
      </c>
      <c r="M1612" s="38">
        <v>6.666666666667</v>
      </c>
      <c r="N1612" s="38">
        <v>93.333333333333002</v>
      </c>
      <c r="O1612" s="71">
        <v>0</v>
      </c>
    </row>
    <row r="1614" spans="2:15" x14ac:dyDescent="0.2">
      <c r="B1614" s="47" t="str">
        <f xml:space="preserve"> HYPERLINK("#'目次'!B42", "[36]")</f>
        <v>[36]</v>
      </c>
      <c r="C1614" s="31" t="s">
        <v>347</v>
      </c>
    </row>
    <row r="1615" spans="2:15" x14ac:dyDescent="0.2">
      <c r="C1615" s="89" t="s">
        <v>348</v>
      </c>
    </row>
    <row r="1617" spans="3:17" x14ac:dyDescent="0.2">
      <c r="C1617" s="31" t="s">
        <v>13</v>
      </c>
    </row>
    <row r="1618" spans="3:17" ht="36" x14ac:dyDescent="0.2">
      <c r="D1618" s="99"/>
      <c r="E1618" s="100"/>
      <c r="F1618" s="100"/>
      <c r="G1618" s="41" t="s">
        <v>14</v>
      </c>
      <c r="H1618" s="42" t="s">
        <v>288</v>
      </c>
      <c r="I1618" s="16" t="s">
        <v>289</v>
      </c>
      <c r="J1618" s="16" t="s">
        <v>290</v>
      </c>
      <c r="K1618" s="16" t="s">
        <v>291</v>
      </c>
      <c r="L1618" s="16" t="s">
        <v>292</v>
      </c>
      <c r="M1618" s="16" t="s">
        <v>293</v>
      </c>
      <c r="N1618" s="16" t="s">
        <v>294</v>
      </c>
      <c r="O1618" s="16" t="s">
        <v>24</v>
      </c>
      <c r="P1618" s="16" t="s">
        <v>67</v>
      </c>
      <c r="Q1618" s="46" t="s">
        <v>68</v>
      </c>
    </row>
    <row r="1619" spans="3:17" x14ac:dyDescent="0.2">
      <c r="D1619" s="101"/>
      <c r="E1619" s="102"/>
      <c r="F1619" s="102"/>
      <c r="G1619" s="44"/>
      <c r="H1619" s="48"/>
      <c r="I1619" s="17"/>
      <c r="J1619" s="17"/>
      <c r="K1619" s="17"/>
      <c r="L1619" s="17"/>
      <c r="M1619" s="17"/>
      <c r="N1619" s="17"/>
      <c r="O1619" s="17"/>
      <c r="P1619" s="17"/>
      <c r="Q1619" s="43"/>
    </row>
    <row r="1620" spans="3:17" x14ac:dyDescent="0.2">
      <c r="D1620" s="52"/>
      <c r="E1620" s="59" t="s">
        <v>14</v>
      </c>
      <c r="F1620" s="54"/>
      <c r="G1620" s="45">
        <v>265</v>
      </c>
      <c r="H1620" s="25">
        <v>24.528301886792001</v>
      </c>
      <c r="I1620" s="25">
        <v>10.566037735848999</v>
      </c>
      <c r="J1620" s="25">
        <v>14.716981132075</v>
      </c>
      <c r="K1620" s="25">
        <v>10.188679245283</v>
      </c>
      <c r="L1620" s="25">
        <v>21.132075471697998</v>
      </c>
      <c r="M1620" s="25">
        <v>4.5283018867919997</v>
      </c>
      <c r="N1620" s="90">
        <v>0</v>
      </c>
      <c r="O1620" s="25">
        <v>14.339622641508999</v>
      </c>
      <c r="P1620" s="25">
        <v>47.879735682819003</v>
      </c>
      <c r="Q1620" s="63">
        <v>47.638775103084001</v>
      </c>
    </row>
    <row r="1621" spans="3:17" x14ac:dyDescent="0.2">
      <c r="D1621" s="103" t="s">
        <v>25</v>
      </c>
      <c r="E1621" s="24" t="s">
        <v>26</v>
      </c>
      <c r="F1621" s="22"/>
      <c r="G1621" s="23">
        <v>35</v>
      </c>
      <c r="H1621" s="49">
        <v>20</v>
      </c>
      <c r="I1621" s="19">
        <v>8.5714285714289993</v>
      </c>
      <c r="J1621" s="19">
        <v>20</v>
      </c>
      <c r="K1621" s="19">
        <v>14.285714285714</v>
      </c>
      <c r="L1621" s="19">
        <v>20</v>
      </c>
      <c r="M1621" s="19">
        <v>2.8571428571430002</v>
      </c>
      <c r="N1621" s="33">
        <v>0</v>
      </c>
      <c r="O1621" s="19">
        <v>14.285714285714</v>
      </c>
      <c r="P1621" s="19">
        <v>49.35</v>
      </c>
      <c r="Q1621" s="51">
        <v>43.876559801333997</v>
      </c>
    </row>
    <row r="1622" spans="3:17" x14ac:dyDescent="0.2">
      <c r="D1622" s="104"/>
      <c r="E1622" s="5" t="s">
        <v>27</v>
      </c>
      <c r="F1622" s="6"/>
      <c r="G1622" s="7">
        <v>46</v>
      </c>
      <c r="H1622" s="37">
        <v>36.956521739129997</v>
      </c>
      <c r="I1622" s="14">
        <v>10.869565217390999</v>
      </c>
      <c r="J1622" s="14">
        <v>8.6956521739130004</v>
      </c>
      <c r="K1622" s="14">
        <v>6.5217391304349999</v>
      </c>
      <c r="L1622" s="14">
        <v>23.913043478260999</v>
      </c>
      <c r="M1622" s="14">
        <v>4.3478260869570002</v>
      </c>
      <c r="N1622" s="18">
        <v>0</v>
      </c>
      <c r="O1622" s="14">
        <v>8.6956521739130004</v>
      </c>
      <c r="P1622" s="14">
        <v>42.904761904761997</v>
      </c>
      <c r="Q1622" s="29">
        <v>49.039735843598997</v>
      </c>
    </row>
    <row r="1623" spans="3:17" x14ac:dyDescent="0.2">
      <c r="D1623" s="104"/>
      <c r="E1623" s="5" t="s">
        <v>28</v>
      </c>
      <c r="F1623" s="6"/>
      <c r="G1623" s="7">
        <v>37</v>
      </c>
      <c r="H1623" s="37">
        <v>29.72972972973</v>
      </c>
      <c r="I1623" s="14">
        <v>10.810810810811001</v>
      </c>
      <c r="J1623" s="14">
        <v>10.810810810811001</v>
      </c>
      <c r="K1623" s="14">
        <v>16.216216216216001</v>
      </c>
      <c r="L1623" s="14">
        <v>18.918918918919001</v>
      </c>
      <c r="M1623" s="18">
        <v>0</v>
      </c>
      <c r="N1623" s="18">
        <v>0</v>
      </c>
      <c r="O1623" s="14">
        <v>13.513513513514001</v>
      </c>
      <c r="P1623" s="14">
        <v>39.568750000000001</v>
      </c>
      <c r="Q1623" s="29">
        <v>40.176014591265002</v>
      </c>
    </row>
    <row r="1624" spans="3:17" x14ac:dyDescent="0.2">
      <c r="D1624" s="104"/>
      <c r="E1624" s="5" t="s">
        <v>29</v>
      </c>
      <c r="F1624" s="6"/>
      <c r="G1624" s="7">
        <v>36</v>
      </c>
      <c r="H1624" s="37">
        <v>33.333333333333002</v>
      </c>
      <c r="I1624" s="14">
        <v>11.111111111111001</v>
      </c>
      <c r="J1624" s="14">
        <v>13.888888888888999</v>
      </c>
      <c r="K1624" s="14">
        <v>2.7777777777780002</v>
      </c>
      <c r="L1624" s="14">
        <v>22.222222222222001</v>
      </c>
      <c r="M1624" s="14">
        <v>2.7777777777780002</v>
      </c>
      <c r="N1624" s="18">
        <v>0</v>
      </c>
      <c r="O1624" s="14">
        <v>13.888888888888999</v>
      </c>
      <c r="P1624" s="14">
        <v>40.548387096774</v>
      </c>
      <c r="Q1624" s="29">
        <v>46.930861095925003</v>
      </c>
    </row>
    <row r="1625" spans="3:17" x14ac:dyDescent="0.2">
      <c r="D1625" s="104"/>
      <c r="E1625" s="5" t="s">
        <v>30</v>
      </c>
      <c r="F1625" s="6"/>
      <c r="G1625" s="7">
        <v>31</v>
      </c>
      <c r="H1625" s="37">
        <v>32.258064516128997</v>
      </c>
      <c r="I1625" s="14">
        <v>12.903225806451999</v>
      </c>
      <c r="J1625" s="14">
        <v>9.6774193548389995</v>
      </c>
      <c r="K1625" s="14">
        <v>16.129032258064999</v>
      </c>
      <c r="L1625" s="14">
        <v>9.6774193548389995</v>
      </c>
      <c r="M1625" s="14">
        <v>12.903225806451999</v>
      </c>
      <c r="N1625" s="18">
        <v>0</v>
      </c>
      <c r="O1625" s="14">
        <v>6.4516129032259997</v>
      </c>
      <c r="P1625" s="14">
        <v>48.517241379310001</v>
      </c>
      <c r="Q1625" s="29">
        <v>55.222041257689</v>
      </c>
    </row>
    <row r="1626" spans="3:17" x14ac:dyDescent="0.2">
      <c r="D1626" s="104"/>
      <c r="E1626" s="5" t="s">
        <v>31</v>
      </c>
      <c r="F1626" s="6"/>
      <c r="G1626" s="7">
        <v>41</v>
      </c>
      <c r="H1626" s="37">
        <v>9.7560975609760003</v>
      </c>
      <c r="I1626" s="14">
        <v>14.634146341463</v>
      </c>
      <c r="J1626" s="14">
        <v>24.390243902439</v>
      </c>
      <c r="K1626" s="14">
        <v>14.634146341463</v>
      </c>
      <c r="L1626" s="14">
        <v>19.512195121950999</v>
      </c>
      <c r="M1626" s="18">
        <v>0</v>
      </c>
      <c r="N1626" s="18">
        <v>0</v>
      </c>
      <c r="O1626" s="14">
        <v>17.073170731706998</v>
      </c>
      <c r="P1626" s="14">
        <v>44.352941176470999</v>
      </c>
      <c r="Q1626" s="29">
        <v>37.018185000905</v>
      </c>
    </row>
    <row r="1627" spans="3:17" x14ac:dyDescent="0.2">
      <c r="D1627" s="104"/>
      <c r="E1627" s="5" t="s">
        <v>32</v>
      </c>
      <c r="F1627" s="6"/>
      <c r="G1627" s="7">
        <v>13</v>
      </c>
      <c r="H1627" s="37">
        <v>15.384615384615</v>
      </c>
      <c r="I1627" s="14">
        <v>7.6923076923079998</v>
      </c>
      <c r="J1627" s="14">
        <v>30.769230769231001</v>
      </c>
      <c r="K1627" s="18">
        <v>0</v>
      </c>
      <c r="L1627" s="14">
        <v>30.769230769231001</v>
      </c>
      <c r="M1627" s="14">
        <v>15.384615384615</v>
      </c>
      <c r="N1627" s="18">
        <v>0</v>
      </c>
      <c r="O1627" s="18">
        <v>0</v>
      </c>
      <c r="P1627" s="14">
        <v>67.307692307691994</v>
      </c>
      <c r="Q1627" s="29">
        <v>54.220893808972001</v>
      </c>
    </row>
    <row r="1628" spans="3:17" x14ac:dyDescent="0.2">
      <c r="D1628" s="104"/>
      <c r="E1628" s="5" t="s">
        <v>33</v>
      </c>
      <c r="F1628" s="6"/>
      <c r="G1628" s="7">
        <v>9</v>
      </c>
      <c r="H1628" s="60">
        <v>0</v>
      </c>
      <c r="I1628" s="18">
        <v>0</v>
      </c>
      <c r="J1628" s="14">
        <v>22.222222222222001</v>
      </c>
      <c r="K1628" s="18">
        <v>0</v>
      </c>
      <c r="L1628" s="14">
        <v>33.333333333333002</v>
      </c>
      <c r="M1628" s="14">
        <v>22.222222222222001</v>
      </c>
      <c r="N1628" s="18">
        <v>0</v>
      </c>
      <c r="O1628" s="14">
        <v>22.222222222222001</v>
      </c>
      <c r="P1628" s="14">
        <v>100.71428571428601</v>
      </c>
      <c r="Q1628" s="29">
        <v>45.389471043763997</v>
      </c>
    </row>
    <row r="1629" spans="3:17" x14ac:dyDescent="0.2">
      <c r="D1629" s="103" t="s">
        <v>34</v>
      </c>
      <c r="E1629" s="24" t="s">
        <v>35</v>
      </c>
      <c r="F1629" s="22"/>
      <c r="G1629" s="23">
        <v>5</v>
      </c>
      <c r="H1629" s="49">
        <v>40</v>
      </c>
      <c r="I1629" s="19">
        <v>60</v>
      </c>
      <c r="J1629" s="33">
        <v>0</v>
      </c>
      <c r="K1629" s="33">
        <v>0</v>
      </c>
      <c r="L1629" s="33">
        <v>0</v>
      </c>
      <c r="M1629" s="33">
        <v>0</v>
      </c>
      <c r="N1629" s="33">
        <v>0</v>
      </c>
      <c r="O1629" s="33">
        <v>0</v>
      </c>
      <c r="P1629" s="19">
        <v>8.4</v>
      </c>
      <c r="Q1629" s="51">
        <v>6.3118935352239998</v>
      </c>
    </row>
    <row r="1630" spans="3:17" x14ac:dyDescent="0.2">
      <c r="D1630" s="104"/>
      <c r="E1630" s="5" t="s">
        <v>36</v>
      </c>
      <c r="F1630" s="6"/>
      <c r="G1630" s="7">
        <v>12</v>
      </c>
      <c r="H1630" s="37">
        <v>50</v>
      </c>
      <c r="I1630" s="14">
        <v>16.666666666666998</v>
      </c>
      <c r="J1630" s="14">
        <v>8.333333333333</v>
      </c>
      <c r="K1630" s="14">
        <v>8.333333333333</v>
      </c>
      <c r="L1630" s="14">
        <v>8.333333333333</v>
      </c>
      <c r="M1630" s="18">
        <v>0</v>
      </c>
      <c r="N1630" s="18">
        <v>0</v>
      </c>
      <c r="O1630" s="14">
        <v>8.333333333333</v>
      </c>
      <c r="P1630" s="14">
        <v>20.272727272727</v>
      </c>
      <c r="Q1630" s="29">
        <v>34.404256895941998</v>
      </c>
    </row>
    <row r="1631" spans="3:17" x14ac:dyDescent="0.2">
      <c r="D1631" s="104"/>
      <c r="E1631" s="5" t="s">
        <v>37</v>
      </c>
      <c r="F1631" s="6"/>
      <c r="G1631" s="7">
        <v>14</v>
      </c>
      <c r="H1631" s="37">
        <v>14.285714285714</v>
      </c>
      <c r="I1631" s="14">
        <v>7.1428571428570002</v>
      </c>
      <c r="J1631" s="14">
        <v>28.571428571428999</v>
      </c>
      <c r="K1631" s="18">
        <v>0</v>
      </c>
      <c r="L1631" s="14">
        <v>21.428571428571001</v>
      </c>
      <c r="M1631" s="18">
        <v>0</v>
      </c>
      <c r="N1631" s="18">
        <v>0</v>
      </c>
      <c r="O1631" s="14">
        <v>28.571428571428999</v>
      </c>
      <c r="P1631" s="14">
        <v>47.6</v>
      </c>
      <c r="Q1631" s="29">
        <v>44.851309902833002</v>
      </c>
    </row>
    <row r="1632" spans="3:17" x14ac:dyDescent="0.2">
      <c r="D1632" s="104"/>
      <c r="E1632" s="5" t="s">
        <v>38</v>
      </c>
      <c r="F1632" s="6"/>
      <c r="G1632" s="7">
        <v>18</v>
      </c>
      <c r="H1632" s="37">
        <v>22.222222222222001</v>
      </c>
      <c r="I1632" s="14">
        <v>16.666666666666998</v>
      </c>
      <c r="J1632" s="14">
        <v>27.777777777777999</v>
      </c>
      <c r="K1632" s="14">
        <v>16.666666666666998</v>
      </c>
      <c r="L1632" s="14">
        <v>5.5555555555560003</v>
      </c>
      <c r="M1632" s="14">
        <v>11.111111111111001</v>
      </c>
      <c r="N1632" s="18">
        <v>0</v>
      </c>
      <c r="O1632" s="18">
        <v>0</v>
      </c>
      <c r="P1632" s="14">
        <v>42.75</v>
      </c>
      <c r="Q1632" s="29">
        <v>46.756535490893</v>
      </c>
    </row>
    <row r="1633" spans="4:17" x14ac:dyDescent="0.2">
      <c r="D1633" s="104"/>
      <c r="E1633" s="5" t="s">
        <v>39</v>
      </c>
      <c r="F1633" s="6"/>
      <c r="G1633" s="7">
        <v>20</v>
      </c>
      <c r="H1633" s="37">
        <v>20</v>
      </c>
      <c r="I1633" s="14">
        <v>15</v>
      </c>
      <c r="J1633" s="14">
        <v>15</v>
      </c>
      <c r="K1633" s="14">
        <v>15</v>
      </c>
      <c r="L1633" s="14">
        <v>5</v>
      </c>
      <c r="M1633" s="14">
        <v>10</v>
      </c>
      <c r="N1633" s="18">
        <v>0</v>
      </c>
      <c r="O1633" s="14">
        <v>20</v>
      </c>
      <c r="P1633" s="14">
        <v>44.3125</v>
      </c>
      <c r="Q1633" s="29">
        <v>49.337762857167</v>
      </c>
    </row>
    <row r="1634" spans="4:17" x14ac:dyDescent="0.2">
      <c r="D1634" s="104"/>
      <c r="E1634" s="5" t="s">
        <v>40</v>
      </c>
      <c r="F1634" s="6"/>
      <c r="G1634" s="7">
        <v>8</v>
      </c>
      <c r="H1634" s="37">
        <v>25</v>
      </c>
      <c r="I1634" s="18">
        <v>0</v>
      </c>
      <c r="J1634" s="14">
        <v>25</v>
      </c>
      <c r="K1634" s="18">
        <v>0</v>
      </c>
      <c r="L1634" s="14">
        <v>50</v>
      </c>
      <c r="M1634" s="18">
        <v>0</v>
      </c>
      <c r="N1634" s="18">
        <v>0</v>
      </c>
      <c r="O1634" s="18">
        <v>0</v>
      </c>
      <c r="P1634" s="14">
        <v>57.875</v>
      </c>
      <c r="Q1634" s="29">
        <v>47.969879872687002</v>
      </c>
    </row>
    <row r="1635" spans="4:17" x14ac:dyDescent="0.2">
      <c r="D1635" s="104"/>
      <c r="E1635" s="5" t="s">
        <v>41</v>
      </c>
      <c r="F1635" s="6"/>
      <c r="G1635" s="7">
        <v>8</v>
      </c>
      <c r="H1635" s="60">
        <v>0</v>
      </c>
      <c r="I1635" s="18">
        <v>0</v>
      </c>
      <c r="J1635" s="14">
        <v>25</v>
      </c>
      <c r="K1635" s="14">
        <v>12.5</v>
      </c>
      <c r="L1635" s="14">
        <v>25</v>
      </c>
      <c r="M1635" s="18">
        <v>0</v>
      </c>
      <c r="N1635" s="18">
        <v>0</v>
      </c>
      <c r="O1635" s="14">
        <v>37.5</v>
      </c>
      <c r="P1635" s="14">
        <v>73</v>
      </c>
      <c r="Q1635" s="29">
        <v>26</v>
      </c>
    </row>
    <row r="1636" spans="4:17" x14ac:dyDescent="0.2">
      <c r="D1636" s="104"/>
      <c r="E1636" s="5" t="s">
        <v>42</v>
      </c>
      <c r="F1636" s="6"/>
      <c r="G1636" s="7">
        <v>10</v>
      </c>
      <c r="H1636" s="37">
        <v>40</v>
      </c>
      <c r="I1636" s="14">
        <v>10</v>
      </c>
      <c r="J1636" s="14">
        <v>20</v>
      </c>
      <c r="K1636" s="18">
        <v>0</v>
      </c>
      <c r="L1636" s="14">
        <v>20</v>
      </c>
      <c r="M1636" s="14">
        <v>10</v>
      </c>
      <c r="N1636" s="18">
        <v>0</v>
      </c>
      <c r="O1636" s="18">
        <v>0</v>
      </c>
      <c r="P1636" s="14">
        <v>42.35</v>
      </c>
      <c r="Q1636" s="29">
        <v>51.641093133279</v>
      </c>
    </row>
    <row r="1637" spans="4:17" x14ac:dyDescent="0.2">
      <c r="D1637" s="104"/>
      <c r="E1637" s="5" t="s">
        <v>43</v>
      </c>
      <c r="F1637" s="6"/>
      <c r="G1637" s="7">
        <v>11</v>
      </c>
      <c r="H1637" s="37">
        <v>27.272727272727</v>
      </c>
      <c r="I1637" s="18">
        <v>0</v>
      </c>
      <c r="J1637" s="14">
        <v>9.0909090909089993</v>
      </c>
      <c r="K1637" s="14">
        <v>9.0909090909089993</v>
      </c>
      <c r="L1637" s="14">
        <v>54.545454545455001</v>
      </c>
      <c r="M1637" s="18">
        <v>0</v>
      </c>
      <c r="N1637" s="18">
        <v>0</v>
      </c>
      <c r="O1637" s="18">
        <v>0</v>
      </c>
      <c r="P1637" s="14">
        <v>63</v>
      </c>
      <c r="Q1637" s="29">
        <v>43.530553533225998</v>
      </c>
    </row>
    <row r="1638" spans="4:17" x14ac:dyDescent="0.2">
      <c r="D1638" s="104"/>
      <c r="E1638" s="5" t="s">
        <v>44</v>
      </c>
      <c r="F1638" s="6"/>
      <c r="G1638" s="7">
        <v>14</v>
      </c>
      <c r="H1638" s="37">
        <v>14.285714285714</v>
      </c>
      <c r="I1638" s="18">
        <v>0</v>
      </c>
      <c r="J1638" s="14">
        <v>21.428571428571001</v>
      </c>
      <c r="K1638" s="14">
        <v>21.428571428571001</v>
      </c>
      <c r="L1638" s="14">
        <v>14.285714285714</v>
      </c>
      <c r="M1638" s="18">
        <v>0</v>
      </c>
      <c r="N1638" s="18">
        <v>0</v>
      </c>
      <c r="O1638" s="14">
        <v>28.571428571428999</v>
      </c>
      <c r="P1638" s="14">
        <v>50</v>
      </c>
      <c r="Q1638" s="29">
        <v>38.165429383147</v>
      </c>
    </row>
    <row r="1639" spans="4:17" x14ac:dyDescent="0.2">
      <c r="D1639" s="104"/>
      <c r="E1639" s="5" t="s">
        <v>45</v>
      </c>
      <c r="F1639" s="6"/>
      <c r="G1639" s="7">
        <v>13</v>
      </c>
      <c r="H1639" s="37">
        <v>7.6923076923079998</v>
      </c>
      <c r="I1639" s="14">
        <v>7.6923076923079998</v>
      </c>
      <c r="J1639" s="18">
        <v>0</v>
      </c>
      <c r="K1639" s="14">
        <v>7.6923076923079998</v>
      </c>
      <c r="L1639" s="14">
        <v>46.153846153845997</v>
      </c>
      <c r="M1639" s="18">
        <v>0</v>
      </c>
      <c r="N1639" s="18">
        <v>0</v>
      </c>
      <c r="O1639" s="14">
        <v>30.769230769231001</v>
      </c>
      <c r="P1639" s="14">
        <v>75.888888888888999</v>
      </c>
      <c r="Q1639" s="29">
        <v>41.064838824161001</v>
      </c>
    </row>
    <row r="1640" spans="4:17" x14ac:dyDescent="0.2">
      <c r="D1640" s="104"/>
      <c r="E1640" s="5" t="s">
        <v>46</v>
      </c>
      <c r="F1640" s="6"/>
      <c r="G1640" s="7">
        <v>4</v>
      </c>
      <c r="H1640" s="37">
        <v>50</v>
      </c>
      <c r="I1640" s="18">
        <v>0</v>
      </c>
      <c r="J1640" s="18">
        <v>0</v>
      </c>
      <c r="K1640" s="18">
        <v>0</v>
      </c>
      <c r="L1640" s="14">
        <v>50</v>
      </c>
      <c r="M1640" s="18">
        <v>0</v>
      </c>
      <c r="N1640" s="18">
        <v>0</v>
      </c>
      <c r="O1640" s="18">
        <v>0</v>
      </c>
      <c r="P1640" s="14">
        <v>50.75</v>
      </c>
      <c r="Q1640" s="29">
        <v>49.251269019184001</v>
      </c>
    </row>
    <row r="1641" spans="4:17" x14ac:dyDescent="0.2">
      <c r="D1641" s="104"/>
      <c r="E1641" s="5" t="s">
        <v>47</v>
      </c>
      <c r="F1641" s="6"/>
      <c r="G1641" s="7">
        <v>7</v>
      </c>
      <c r="H1641" s="60">
        <v>0</v>
      </c>
      <c r="I1641" s="18">
        <v>0</v>
      </c>
      <c r="J1641" s="18">
        <v>0</v>
      </c>
      <c r="K1641" s="18">
        <v>0</v>
      </c>
      <c r="L1641" s="14">
        <v>57.142857142856997</v>
      </c>
      <c r="M1641" s="14">
        <v>14.285714285714</v>
      </c>
      <c r="N1641" s="18">
        <v>0</v>
      </c>
      <c r="O1641" s="14">
        <v>28.571428571428999</v>
      </c>
      <c r="P1641" s="14">
        <v>112</v>
      </c>
      <c r="Q1641" s="29">
        <v>24</v>
      </c>
    </row>
    <row r="1642" spans="4:17" x14ac:dyDescent="0.2">
      <c r="D1642" s="104"/>
      <c r="E1642" s="5" t="s">
        <v>48</v>
      </c>
      <c r="F1642" s="6"/>
      <c r="G1642" s="7">
        <v>1</v>
      </c>
      <c r="H1642" s="37">
        <v>100</v>
      </c>
      <c r="I1642" s="18">
        <v>0</v>
      </c>
      <c r="J1642" s="18">
        <v>0</v>
      </c>
      <c r="K1642" s="18">
        <v>0</v>
      </c>
      <c r="L1642" s="18">
        <v>0</v>
      </c>
      <c r="M1642" s="18">
        <v>0</v>
      </c>
      <c r="N1642" s="18">
        <v>0</v>
      </c>
      <c r="O1642" s="18">
        <v>0</v>
      </c>
      <c r="P1642" s="14">
        <v>1</v>
      </c>
      <c r="Q1642" s="29">
        <v>0</v>
      </c>
    </row>
    <row r="1643" spans="4:17" x14ac:dyDescent="0.2">
      <c r="D1643" s="104"/>
      <c r="E1643" s="5" t="s">
        <v>49</v>
      </c>
      <c r="F1643" s="6"/>
      <c r="G1643" s="7">
        <v>0</v>
      </c>
      <c r="H1643" s="60">
        <v>0</v>
      </c>
      <c r="I1643" s="18">
        <v>0</v>
      </c>
      <c r="J1643" s="18">
        <v>0</v>
      </c>
      <c r="K1643" s="18">
        <v>0</v>
      </c>
      <c r="L1643" s="18">
        <v>0</v>
      </c>
      <c r="M1643" s="18">
        <v>0</v>
      </c>
      <c r="N1643" s="18">
        <v>0</v>
      </c>
      <c r="O1643" s="18">
        <v>0</v>
      </c>
      <c r="P1643" s="18">
        <v>0</v>
      </c>
      <c r="Q1643" s="32">
        <v>0</v>
      </c>
    </row>
    <row r="1644" spans="4:17" x14ac:dyDescent="0.2">
      <c r="D1644" s="103" t="s">
        <v>50</v>
      </c>
      <c r="E1644" s="24" t="s">
        <v>35</v>
      </c>
      <c r="F1644" s="22"/>
      <c r="G1644" s="23">
        <v>3</v>
      </c>
      <c r="H1644" s="49">
        <v>33.333333333333002</v>
      </c>
      <c r="I1644" s="19">
        <v>33.333333333333002</v>
      </c>
      <c r="J1644" s="33">
        <v>0</v>
      </c>
      <c r="K1644" s="19">
        <v>33.333333333333002</v>
      </c>
      <c r="L1644" s="33">
        <v>0</v>
      </c>
      <c r="M1644" s="33">
        <v>0</v>
      </c>
      <c r="N1644" s="33">
        <v>0</v>
      </c>
      <c r="O1644" s="33">
        <v>0</v>
      </c>
      <c r="P1644" s="19">
        <v>22.333333333333002</v>
      </c>
      <c r="Q1644" s="51">
        <v>20.072092289766001</v>
      </c>
    </row>
    <row r="1645" spans="4:17" x14ac:dyDescent="0.2">
      <c r="D1645" s="104"/>
      <c r="E1645" s="5" t="s">
        <v>36</v>
      </c>
      <c r="F1645" s="6"/>
      <c r="G1645" s="7">
        <v>9</v>
      </c>
      <c r="H1645" s="37">
        <v>55.555555555555998</v>
      </c>
      <c r="I1645" s="14">
        <v>11.111111111111001</v>
      </c>
      <c r="J1645" s="14">
        <v>11.111111111111001</v>
      </c>
      <c r="K1645" s="14">
        <v>11.111111111111001</v>
      </c>
      <c r="L1645" s="18">
        <v>0</v>
      </c>
      <c r="M1645" s="18">
        <v>0</v>
      </c>
      <c r="N1645" s="18">
        <v>0</v>
      </c>
      <c r="O1645" s="14">
        <v>11.111111111111001</v>
      </c>
      <c r="P1645" s="14">
        <v>15.625</v>
      </c>
      <c r="Q1645" s="29">
        <v>22.382680246119001</v>
      </c>
    </row>
    <row r="1646" spans="4:17" x14ac:dyDescent="0.2">
      <c r="D1646" s="104"/>
      <c r="E1646" s="5" t="s">
        <v>37</v>
      </c>
      <c r="F1646" s="6"/>
      <c r="G1646" s="7">
        <v>12</v>
      </c>
      <c r="H1646" s="37">
        <v>33.333333333333002</v>
      </c>
      <c r="I1646" s="14">
        <v>16.666666666666998</v>
      </c>
      <c r="J1646" s="18">
        <v>0</v>
      </c>
      <c r="K1646" s="18">
        <v>0</v>
      </c>
      <c r="L1646" s="14">
        <v>16.666666666666998</v>
      </c>
      <c r="M1646" s="14">
        <v>8.333333333333</v>
      </c>
      <c r="N1646" s="18">
        <v>0</v>
      </c>
      <c r="O1646" s="14">
        <v>25</v>
      </c>
      <c r="P1646" s="14">
        <v>44.5</v>
      </c>
      <c r="Q1646" s="29">
        <v>57.080839361578001</v>
      </c>
    </row>
    <row r="1647" spans="4:17" x14ac:dyDescent="0.2">
      <c r="D1647" s="104"/>
      <c r="E1647" s="5" t="s">
        <v>38</v>
      </c>
      <c r="F1647" s="6"/>
      <c r="G1647" s="7">
        <v>19</v>
      </c>
      <c r="H1647" s="37">
        <v>15.789473684211</v>
      </c>
      <c r="I1647" s="18">
        <v>0</v>
      </c>
      <c r="J1647" s="14">
        <v>26.315789473683999</v>
      </c>
      <c r="K1647" s="14">
        <v>21.052631578947</v>
      </c>
      <c r="L1647" s="14">
        <v>21.052631578947</v>
      </c>
      <c r="M1647" s="14">
        <v>5.2631578947369997</v>
      </c>
      <c r="N1647" s="18">
        <v>0</v>
      </c>
      <c r="O1647" s="14">
        <v>10.526315789473999</v>
      </c>
      <c r="P1647" s="14">
        <v>58.011764705882001</v>
      </c>
      <c r="Q1647" s="29">
        <v>45.456402931535003</v>
      </c>
    </row>
    <row r="1648" spans="4:17" x14ac:dyDescent="0.2">
      <c r="D1648" s="104"/>
      <c r="E1648" s="5" t="s">
        <v>39</v>
      </c>
      <c r="F1648" s="6"/>
      <c r="G1648" s="7">
        <v>13</v>
      </c>
      <c r="H1648" s="37">
        <v>30.769230769231001</v>
      </c>
      <c r="I1648" s="14">
        <v>15.384615384615</v>
      </c>
      <c r="J1648" s="14">
        <v>23.076923076922998</v>
      </c>
      <c r="K1648" s="18">
        <v>0</v>
      </c>
      <c r="L1648" s="14">
        <v>7.6923076923079998</v>
      </c>
      <c r="M1648" s="14">
        <v>15.384615384615</v>
      </c>
      <c r="N1648" s="18">
        <v>0</v>
      </c>
      <c r="O1648" s="14">
        <v>7.6923076923079998</v>
      </c>
      <c r="P1648" s="14">
        <v>45.208333333333002</v>
      </c>
      <c r="Q1648" s="29">
        <v>57.590312529297996</v>
      </c>
    </row>
    <row r="1649" spans="2:17" x14ac:dyDescent="0.2">
      <c r="D1649" s="104"/>
      <c r="E1649" s="5" t="s">
        <v>40</v>
      </c>
      <c r="F1649" s="6"/>
      <c r="G1649" s="7">
        <v>10</v>
      </c>
      <c r="H1649" s="37">
        <v>40</v>
      </c>
      <c r="I1649" s="14">
        <v>20</v>
      </c>
      <c r="J1649" s="14">
        <v>30</v>
      </c>
      <c r="K1649" s="18">
        <v>0</v>
      </c>
      <c r="L1649" s="14">
        <v>10</v>
      </c>
      <c r="M1649" s="18">
        <v>0</v>
      </c>
      <c r="N1649" s="18">
        <v>0</v>
      </c>
      <c r="O1649" s="18">
        <v>0</v>
      </c>
      <c r="P1649" s="14">
        <v>22</v>
      </c>
      <c r="Q1649" s="29">
        <v>27.903404810165998</v>
      </c>
    </row>
    <row r="1650" spans="2:17" x14ac:dyDescent="0.2">
      <c r="D1650" s="104"/>
      <c r="E1650" s="5" t="s">
        <v>41</v>
      </c>
      <c r="F1650" s="6"/>
      <c r="G1650" s="7">
        <v>9</v>
      </c>
      <c r="H1650" s="60">
        <v>0</v>
      </c>
      <c r="I1650" s="14">
        <v>11.111111111111001</v>
      </c>
      <c r="J1650" s="14">
        <v>33.333333333333002</v>
      </c>
      <c r="K1650" s="14">
        <v>11.111111111111001</v>
      </c>
      <c r="L1650" s="14">
        <v>11.111111111111001</v>
      </c>
      <c r="M1650" s="18">
        <v>0</v>
      </c>
      <c r="N1650" s="18">
        <v>0</v>
      </c>
      <c r="O1650" s="14">
        <v>33.333333333333002</v>
      </c>
      <c r="P1650" s="14">
        <v>41.666666666666998</v>
      </c>
      <c r="Q1650" s="29">
        <v>29.107081994287999</v>
      </c>
    </row>
    <row r="1651" spans="2:17" x14ac:dyDescent="0.2">
      <c r="D1651" s="104"/>
      <c r="E1651" s="5" t="s">
        <v>42</v>
      </c>
      <c r="F1651" s="6"/>
      <c r="G1651" s="7">
        <v>12</v>
      </c>
      <c r="H1651" s="37">
        <v>33.333333333333002</v>
      </c>
      <c r="I1651" s="14">
        <v>16.666666666666998</v>
      </c>
      <c r="J1651" s="18">
        <v>0</v>
      </c>
      <c r="K1651" s="18">
        <v>0</v>
      </c>
      <c r="L1651" s="14">
        <v>25</v>
      </c>
      <c r="M1651" s="18">
        <v>0</v>
      </c>
      <c r="N1651" s="18">
        <v>0</v>
      </c>
      <c r="O1651" s="14">
        <v>25</v>
      </c>
      <c r="P1651" s="14">
        <v>37.166666666666998</v>
      </c>
      <c r="Q1651" s="29">
        <v>44.609416046390997</v>
      </c>
    </row>
    <row r="1652" spans="2:17" x14ac:dyDescent="0.2">
      <c r="D1652" s="104"/>
      <c r="E1652" s="5" t="s">
        <v>43</v>
      </c>
      <c r="F1652" s="6"/>
      <c r="G1652" s="7">
        <v>13</v>
      </c>
      <c r="H1652" s="37">
        <v>15.384615384615</v>
      </c>
      <c r="I1652" s="14">
        <v>7.6923076923079998</v>
      </c>
      <c r="J1652" s="14">
        <v>7.6923076923079998</v>
      </c>
      <c r="K1652" s="14">
        <v>30.769230769231001</v>
      </c>
      <c r="L1652" s="14">
        <v>23.076923076922998</v>
      </c>
      <c r="M1652" s="14">
        <v>7.6923076923079998</v>
      </c>
      <c r="N1652" s="18">
        <v>0</v>
      </c>
      <c r="O1652" s="14">
        <v>7.6923076923079998</v>
      </c>
      <c r="P1652" s="14">
        <v>63.666666666666998</v>
      </c>
      <c r="Q1652" s="29">
        <v>47.931084787316003</v>
      </c>
    </row>
    <row r="1653" spans="2:17" x14ac:dyDescent="0.2">
      <c r="D1653" s="104"/>
      <c r="E1653" s="5" t="s">
        <v>44</v>
      </c>
      <c r="F1653" s="6"/>
      <c r="G1653" s="7">
        <v>9</v>
      </c>
      <c r="H1653" s="37">
        <v>22.222222222222001</v>
      </c>
      <c r="I1653" s="14">
        <v>22.222222222222001</v>
      </c>
      <c r="J1653" s="18">
        <v>0</v>
      </c>
      <c r="K1653" s="14">
        <v>11.111111111111001</v>
      </c>
      <c r="L1653" s="14">
        <v>33.333333333333002</v>
      </c>
      <c r="M1653" s="18">
        <v>0</v>
      </c>
      <c r="N1653" s="18">
        <v>0</v>
      </c>
      <c r="O1653" s="14">
        <v>11.111111111111001</v>
      </c>
      <c r="P1653" s="14">
        <v>49.625</v>
      </c>
      <c r="Q1653" s="29">
        <v>46.717067277387997</v>
      </c>
    </row>
    <row r="1654" spans="2:17" x14ac:dyDescent="0.2">
      <c r="D1654" s="104"/>
      <c r="E1654" s="5" t="s">
        <v>45</v>
      </c>
      <c r="F1654" s="6"/>
      <c r="G1654" s="7">
        <v>4</v>
      </c>
      <c r="H1654" s="37">
        <v>50</v>
      </c>
      <c r="I1654" s="18">
        <v>0</v>
      </c>
      <c r="J1654" s="18">
        <v>0</v>
      </c>
      <c r="K1654" s="18">
        <v>0</v>
      </c>
      <c r="L1654" s="14">
        <v>25</v>
      </c>
      <c r="M1654" s="14">
        <v>25</v>
      </c>
      <c r="N1654" s="18">
        <v>0</v>
      </c>
      <c r="O1654" s="18">
        <v>0</v>
      </c>
      <c r="P1654" s="14">
        <v>66</v>
      </c>
      <c r="Q1654" s="29">
        <v>67.424031324149993</v>
      </c>
    </row>
    <row r="1655" spans="2:17" x14ac:dyDescent="0.2">
      <c r="D1655" s="104"/>
      <c r="E1655" s="5" t="s">
        <v>46</v>
      </c>
      <c r="F1655" s="6"/>
      <c r="G1655" s="7">
        <v>2</v>
      </c>
      <c r="H1655" s="37">
        <v>50</v>
      </c>
      <c r="I1655" s="18">
        <v>0</v>
      </c>
      <c r="J1655" s="18">
        <v>0</v>
      </c>
      <c r="K1655" s="14">
        <v>50</v>
      </c>
      <c r="L1655" s="18">
        <v>0</v>
      </c>
      <c r="M1655" s="18">
        <v>0</v>
      </c>
      <c r="N1655" s="18">
        <v>0</v>
      </c>
      <c r="O1655" s="18">
        <v>0</v>
      </c>
      <c r="P1655" s="14">
        <v>25.5</v>
      </c>
      <c r="Q1655" s="29">
        <v>24.5</v>
      </c>
    </row>
    <row r="1656" spans="2:17" x14ac:dyDescent="0.2">
      <c r="D1656" s="104"/>
      <c r="E1656" s="5" t="s">
        <v>47</v>
      </c>
      <c r="F1656" s="6"/>
      <c r="G1656" s="7">
        <v>5</v>
      </c>
      <c r="H1656" s="60">
        <v>0</v>
      </c>
      <c r="I1656" s="18">
        <v>0</v>
      </c>
      <c r="J1656" s="18">
        <v>0</v>
      </c>
      <c r="K1656" s="14">
        <v>20</v>
      </c>
      <c r="L1656" s="14">
        <v>60</v>
      </c>
      <c r="M1656" s="18">
        <v>0</v>
      </c>
      <c r="N1656" s="18">
        <v>0</v>
      </c>
      <c r="O1656" s="14">
        <v>20</v>
      </c>
      <c r="P1656" s="14">
        <v>89</v>
      </c>
      <c r="Q1656" s="29">
        <v>19.052558883258001</v>
      </c>
    </row>
    <row r="1657" spans="2:17" x14ac:dyDescent="0.2">
      <c r="D1657" s="104"/>
      <c r="E1657" s="5" t="s">
        <v>48</v>
      </c>
      <c r="F1657" s="6"/>
      <c r="G1657" s="7">
        <v>0</v>
      </c>
      <c r="H1657" s="60">
        <v>0</v>
      </c>
      <c r="I1657" s="18">
        <v>0</v>
      </c>
      <c r="J1657" s="18">
        <v>0</v>
      </c>
      <c r="K1657" s="18">
        <v>0</v>
      </c>
      <c r="L1657" s="18">
        <v>0</v>
      </c>
      <c r="M1657" s="18">
        <v>0</v>
      </c>
      <c r="N1657" s="18">
        <v>0</v>
      </c>
      <c r="O1657" s="18">
        <v>0</v>
      </c>
      <c r="P1657" s="18">
        <v>0</v>
      </c>
      <c r="Q1657" s="32">
        <v>0</v>
      </c>
    </row>
    <row r="1658" spans="2:17" x14ac:dyDescent="0.2">
      <c r="D1658" s="105"/>
      <c r="E1658" s="55" t="s">
        <v>49</v>
      </c>
      <c r="F1658" s="58"/>
      <c r="G1658" s="53">
        <v>0</v>
      </c>
      <c r="H1658" s="78">
        <v>0</v>
      </c>
      <c r="I1658" s="35">
        <v>0</v>
      </c>
      <c r="J1658" s="35">
        <v>0</v>
      </c>
      <c r="K1658" s="35">
        <v>0</v>
      </c>
      <c r="L1658" s="35">
        <v>0</v>
      </c>
      <c r="M1658" s="35">
        <v>0</v>
      </c>
      <c r="N1658" s="35">
        <v>0</v>
      </c>
      <c r="O1658" s="35">
        <v>0</v>
      </c>
      <c r="P1658" s="35">
        <v>0</v>
      </c>
      <c r="Q1658" s="71">
        <v>0</v>
      </c>
    </row>
    <row r="1660" spans="2:17" x14ac:dyDescent="0.2">
      <c r="B1660" s="47" t="str">
        <f xml:space="preserve"> HYPERLINK("#'目次'!B43", "[37]")</f>
        <v>[37]</v>
      </c>
      <c r="C1660" s="31" t="s">
        <v>352</v>
      </c>
    </row>
    <row r="1663" spans="2:17" x14ac:dyDescent="0.2">
      <c r="C1663" s="31" t="s">
        <v>13</v>
      </c>
    </row>
    <row r="1664" spans="2:17" ht="48" x14ac:dyDescent="0.2">
      <c r="D1664" s="99"/>
      <c r="E1664" s="100"/>
      <c r="F1664" s="100"/>
      <c r="G1664" s="41" t="s">
        <v>14</v>
      </c>
      <c r="H1664" s="42" t="s">
        <v>353</v>
      </c>
      <c r="I1664" s="16" t="s">
        <v>354</v>
      </c>
      <c r="J1664" s="16" t="s">
        <v>257</v>
      </c>
      <c r="K1664" s="46" t="s">
        <v>24</v>
      </c>
    </row>
    <row r="1665" spans="4:11" x14ac:dyDescent="0.2">
      <c r="D1665" s="101"/>
      <c r="E1665" s="102"/>
      <c r="F1665" s="102"/>
      <c r="G1665" s="44"/>
      <c r="H1665" s="48"/>
      <c r="I1665" s="17"/>
      <c r="J1665" s="17"/>
      <c r="K1665" s="43"/>
    </row>
    <row r="1666" spans="4:11" x14ac:dyDescent="0.2">
      <c r="D1666" s="52"/>
      <c r="E1666" s="59" t="s">
        <v>14</v>
      </c>
      <c r="F1666" s="54"/>
      <c r="G1666" s="45">
        <v>7000</v>
      </c>
      <c r="H1666" s="25">
        <v>2.2000000000000002</v>
      </c>
      <c r="I1666" s="25">
        <v>7.7857142857139996</v>
      </c>
      <c r="J1666" s="25">
        <v>89.085714285714005</v>
      </c>
      <c r="K1666" s="63">
        <v>0.92857142857099995</v>
      </c>
    </row>
    <row r="1667" spans="4:11" x14ac:dyDescent="0.2">
      <c r="D1667" s="103" t="s">
        <v>25</v>
      </c>
      <c r="E1667" s="24" t="s">
        <v>26</v>
      </c>
      <c r="F1667" s="22"/>
      <c r="G1667" s="23">
        <v>1780</v>
      </c>
      <c r="H1667" s="49">
        <v>1.0112359550559999</v>
      </c>
      <c r="I1667" s="19">
        <v>5.6741573033710004</v>
      </c>
      <c r="J1667" s="19">
        <v>92.584269662921002</v>
      </c>
      <c r="K1667" s="51">
        <v>0.73033707865200004</v>
      </c>
    </row>
    <row r="1668" spans="4:11" x14ac:dyDescent="0.2">
      <c r="D1668" s="104"/>
      <c r="E1668" s="5" t="s">
        <v>27</v>
      </c>
      <c r="F1668" s="6"/>
      <c r="G1668" s="7">
        <v>1328</v>
      </c>
      <c r="H1668" s="37">
        <v>0.82831325301199998</v>
      </c>
      <c r="I1668" s="14">
        <v>5.1957831325299999</v>
      </c>
      <c r="J1668" s="14">
        <v>92.469879518072005</v>
      </c>
      <c r="K1668" s="29">
        <v>1.5060240963860001</v>
      </c>
    </row>
    <row r="1669" spans="4:11" x14ac:dyDescent="0.2">
      <c r="D1669" s="104"/>
      <c r="E1669" s="5" t="s">
        <v>28</v>
      </c>
      <c r="F1669" s="6"/>
      <c r="G1669" s="7">
        <v>1075</v>
      </c>
      <c r="H1669" s="37">
        <v>1.488372093023</v>
      </c>
      <c r="I1669" s="14">
        <v>7.0697674418599998</v>
      </c>
      <c r="J1669" s="14">
        <v>90.883720930232997</v>
      </c>
      <c r="K1669" s="29">
        <v>0.55813953488400003</v>
      </c>
    </row>
    <row r="1670" spans="4:11" x14ac:dyDescent="0.2">
      <c r="D1670" s="104"/>
      <c r="E1670" s="5" t="s">
        <v>29</v>
      </c>
      <c r="F1670" s="6"/>
      <c r="G1670" s="7">
        <v>733</v>
      </c>
      <c r="H1670" s="37">
        <v>2.728512960437</v>
      </c>
      <c r="I1670" s="14">
        <v>9.6862210095499996</v>
      </c>
      <c r="J1670" s="14">
        <v>86.766712141883005</v>
      </c>
      <c r="K1670" s="29">
        <v>0.81855388813100005</v>
      </c>
    </row>
    <row r="1671" spans="4:11" x14ac:dyDescent="0.2">
      <c r="D1671" s="104"/>
      <c r="E1671" s="5" t="s">
        <v>30</v>
      </c>
      <c r="F1671" s="6"/>
      <c r="G1671" s="7">
        <v>619</v>
      </c>
      <c r="H1671" s="37">
        <v>4.0387722132470003</v>
      </c>
      <c r="I1671" s="14">
        <v>10.985460420032</v>
      </c>
      <c r="J1671" s="14">
        <v>84.329563812600995</v>
      </c>
      <c r="K1671" s="29">
        <v>0.64620355411999997</v>
      </c>
    </row>
    <row r="1672" spans="4:11" x14ac:dyDescent="0.2">
      <c r="D1672" s="104"/>
      <c r="E1672" s="5" t="s">
        <v>31</v>
      </c>
      <c r="F1672" s="6"/>
      <c r="G1672" s="7">
        <v>559</v>
      </c>
      <c r="H1672" s="37">
        <v>5.7245080500889998</v>
      </c>
      <c r="I1672" s="14">
        <v>14.132379248657999</v>
      </c>
      <c r="J1672" s="14">
        <v>79.785330948121995</v>
      </c>
      <c r="K1672" s="29">
        <v>0.35778175313100002</v>
      </c>
    </row>
    <row r="1673" spans="4:11" x14ac:dyDescent="0.2">
      <c r="D1673" s="104"/>
      <c r="E1673" s="5" t="s">
        <v>32</v>
      </c>
      <c r="F1673" s="6"/>
      <c r="G1673" s="7">
        <v>284</v>
      </c>
      <c r="H1673" s="37">
        <v>4.9295774647890003</v>
      </c>
      <c r="I1673" s="14">
        <v>14.43661971831</v>
      </c>
      <c r="J1673" s="14">
        <v>79.577464788732001</v>
      </c>
      <c r="K1673" s="29">
        <v>1.056338028169</v>
      </c>
    </row>
    <row r="1674" spans="4:11" x14ac:dyDescent="0.2">
      <c r="D1674" s="104"/>
      <c r="E1674" s="5" t="s">
        <v>33</v>
      </c>
      <c r="F1674" s="6"/>
      <c r="G1674" s="7">
        <v>104</v>
      </c>
      <c r="H1674" s="37">
        <v>11.538461538462</v>
      </c>
      <c r="I1674" s="14">
        <v>9.6153846153850004</v>
      </c>
      <c r="J1674" s="14">
        <v>78.846153846153996</v>
      </c>
      <c r="K1674" s="32">
        <v>0</v>
      </c>
    </row>
    <row r="1675" spans="4:11" x14ac:dyDescent="0.2">
      <c r="D1675" s="103" t="s">
        <v>34</v>
      </c>
      <c r="E1675" s="24" t="s">
        <v>35</v>
      </c>
      <c r="F1675" s="22"/>
      <c r="G1675" s="23">
        <v>206</v>
      </c>
      <c r="H1675" s="49">
        <v>2.4271844660189998</v>
      </c>
      <c r="I1675" s="19">
        <v>9.7087378640779995</v>
      </c>
      <c r="J1675" s="19">
        <v>86.893203883495005</v>
      </c>
      <c r="K1675" s="51">
        <v>0.97087378640800004</v>
      </c>
    </row>
    <row r="1676" spans="4:11" x14ac:dyDescent="0.2">
      <c r="D1676" s="104"/>
      <c r="E1676" s="5" t="s">
        <v>36</v>
      </c>
      <c r="F1676" s="6"/>
      <c r="G1676" s="7">
        <v>218</v>
      </c>
      <c r="H1676" s="37">
        <v>4.1284403669719998</v>
      </c>
      <c r="I1676" s="14">
        <v>11.009174311927</v>
      </c>
      <c r="J1676" s="14">
        <v>84.862385321101002</v>
      </c>
      <c r="K1676" s="32">
        <v>0</v>
      </c>
    </row>
    <row r="1677" spans="4:11" x14ac:dyDescent="0.2">
      <c r="D1677" s="104"/>
      <c r="E1677" s="5" t="s">
        <v>37</v>
      </c>
      <c r="F1677" s="6"/>
      <c r="G1677" s="7">
        <v>218</v>
      </c>
      <c r="H1677" s="37">
        <v>6.4220183486240003</v>
      </c>
      <c r="I1677" s="14">
        <v>8.7155963302749999</v>
      </c>
      <c r="J1677" s="14">
        <v>83.944954128440003</v>
      </c>
      <c r="K1677" s="29">
        <v>0.91743119266100004</v>
      </c>
    </row>
    <row r="1678" spans="4:11" x14ac:dyDescent="0.2">
      <c r="D1678" s="104"/>
      <c r="E1678" s="5" t="s">
        <v>38</v>
      </c>
      <c r="F1678" s="6"/>
      <c r="G1678" s="7">
        <v>313</v>
      </c>
      <c r="H1678" s="37">
        <v>5.1118210862620002</v>
      </c>
      <c r="I1678" s="14">
        <v>12.140575079872001</v>
      </c>
      <c r="J1678" s="14">
        <v>82.428115015974001</v>
      </c>
      <c r="K1678" s="29">
        <v>0.31948881789099998</v>
      </c>
    </row>
    <row r="1679" spans="4:11" x14ac:dyDescent="0.2">
      <c r="D1679" s="104"/>
      <c r="E1679" s="5" t="s">
        <v>39</v>
      </c>
      <c r="F1679" s="6"/>
      <c r="G1679" s="7">
        <v>306</v>
      </c>
      <c r="H1679" s="37">
        <v>4.2483660130720002</v>
      </c>
      <c r="I1679" s="14">
        <v>12.418300653595001</v>
      </c>
      <c r="J1679" s="14">
        <v>82.679738562091998</v>
      </c>
      <c r="K1679" s="29">
        <v>0.65359477124200005</v>
      </c>
    </row>
    <row r="1680" spans="4:11" x14ac:dyDescent="0.2">
      <c r="D1680" s="104"/>
      <c r="E1680" s="5" t="s">
        <v>40</v>
      </c>
      <c r="F1680" s="6"/>
      <c r="G1680" s="7">
        <v>323</v>
      </c>
      <c r="H1680" s="37">
        <v>3.7151702786379999</v>
      </c>
      <c r="I1680" s="14">
        <v>12.074303405573</v>
      </c>
      <c r="J1680" s="14">
        <v>83.900928792569999</v>
      </c>
      <c r="K1680" s="29">
        <v>0.30959752322</v>
      </c>
    </row>
    <row r="1681" spans="4:11" x14ac:dyDescent="0.2">
      <c r="D1681" s="104"/>
      <c r="E1681" s="5" t="s">
        <v>41</v>
      </c>
      <c r="F1681" s="6"/>
      <c r="G1681" s="7">
        <v>260</v>
      </c>
      <c r="H1681" s="37">
        <v>1.538461538462</v>
      </c>
      <c r="I1681" s="14">
        <v>7.3076923076920002</v>
      </c>
      <c r="J1681" s="14">
        <v>88.846153846153996</v>
      </c>
      <c r="K1681" s="29">
        <v>2.3076923076920002</v>
      </c>
    </row>
    <row r="1682" spans="4:11" x14ac:dyDescent="0.2">
      <c r="D1682" s="104"/>
      <c r="E1682" s="5" t="s">
        <v>42</v>
      </c>
      <c r="F1682" s="6"/>
      <c r="G1682" s="7">
        <v>258</v>
      </c>
      <c r="H1682" s="37">
        <v>2.3255813953489999</v>
      </c>
      <c r="I1682" s="14">
        <v>10.465116279069999</v>
      </c>
      <c r="J1682" s="14">
        <v>87.209302325581007</v>
      </c>
      <c r="K1682" s="32">
        <v>0</v>
      </c>
    </row>
    <row r="1683" spans="4:11" x14ac:dyDescent="0.2">
      <c r="D1683" s="104"/>
      <c r="E1683" s="5" t="s">
        <v>43</v>
      </c>
      <c r="F1683" s="6"/>
      <c r="G1683" s="7">
        <v>258</v>
      </c>
      <c r="H1683" s="37">
        <v>3.1007751937979999</v>
      </c>
      <c r="I1683" s="14">
        <v>8.9147286821710008</v>
      </c>
      <c r="J1683" s="14">
        <v>87.596899224805995</v>
      </c>
      <c r="K1683" s="29">
        <v>0.38759689922500001</v>
      </c>
    </row>
    <row r="1684" spans="4:11" x14ac:dyDescent="0.2">
      <c r="D1684" s="104"/>
      <c r="E1684" s="5" t="s">
        <v>44</v>
      </c>
      <c r="F1684" s="6"/>
      <c r="G1684" s="7">
        <v>336</v>
      </c>
      <c r="H1684" s="37">
        <v>2.6785714285709998</v>
      </c>
      <c r="I1684" s="14">
        <v>6.8452380952379999</v>
      </c>
      <c r="J1684" s="14">
        <v>89.285714285713993</v>
      </c>
      <c r="K1684" s="29">
        <v>1.190476190476</v>
      </c>
    </row>
    <row r="1685" spans="4:11" x14ac:dyDescent="0.2">
      <c r="D1685" s="104"/>
      <c r="E1685" s="5" t="s">
        <v>45</v>
      </c>
      <c r="F1685" s="6"/>
      <c r="G1685" s="7">
        <v>259</v>
      </c>
      <c r="H1685" s="37">
        <v>0.77220077220100003</v>
      </c>
      <c r="I1685" s="14">
        <v>7.7220077220079997</v>
      </c>
      <c r="J1685" s="14">
        <v>90.733590733591001</v>
      </c>
      <c r="K1685" s="29">
        <v>0.77220077220100003</v>
      </c>
    </row>
    <row r="1686" spans="4:11" x14ac:dyDescent="0.2">
      <c r="D1686" s="104"/>
      <c r="E1686" s="5" t="s">
        <v>46</v>
      </c>
      <c r="F1686" s="6"/>
      <c r="G1686" s="7">
        <v>171</v>
      </c>
      <c r="H1686" s="37">
        <v>1.7543859649119999</v>
      </c>
      <c r="I1686" s="14">
        <v>7.6023391812870003</v>
      </c>
      <c r="J1686" s="14">
        <v>90.643274853801003</v>
      </c>
      <c r="K1686" s="32">
        <v>0</v>
      </c>
    </row>
    <row r="1687" spans="4:11" x14ac:dyDescent="0.2">
      <c r="D1687" s="104"/>
      <c r="E1687" s="5" t="s">
        <v>47</v>
      </c>
      <c r="F1687" s="6"/>
      <c r="G1687" s="7">
        <v>158</v>
      </c>
      <c r="H1687" s="37">
        <v>1.8987341772149999</v>
      </c>
      <c r="I1687" s="14">
        <v>6.3291139240509997</v>
      </c>
      <c r="J1687" s="14">
        <v>89.240506329113998</v>
      </c>
      <c r="K1687" s="29">
        <v>2.5316455696200002</v>
      </c>
    </row>
    <row r="1688" spans="4:11" x14ac:dyDescent="0.2">
      <c r="D1688" s="104"/>
      <c r="E1688" s="5" t="s">
        <v>48</v>
      </c>
      <c r="F1688" s="6"/>
      <c r="G1688" s="7">
        <v>62</v>
      </c>
      <c r="H1688" s="60">
        <v>0</v>
      </c>
      <c r="I1688" s="14">
        <v>1.6129032258060001</v>
      </c>
      <c r="J1688" s="14">
        <v>96.774193548387004</v>
      </c>
      <c r="K1688" s="29">
        <v>1.6129032258060001</v>
      </c>
    </row>
    <row r="1689" spans="4:11" x14ac:dyDescent="0.2">
      <c r="D1689" s="104"/>
      <c r="E1689" s="5" t="s">
        <v>49</v>
      </c>
      <c r="F1689" s="6"/>
      <c r="G1689" s="7">
        <v>13</v>
      </c>
      <c r="H1689" s="60">
        <v>0</v>
      </c>
      <c r="I1689" s="18">
        <v>0</v>
      </c>
      <c r="J1689" s="14">
        <v>100</v>
      </c>
      <c r="K1689" s="32">
        <v>0</v>
      </c>
    </row>
    <row r="1690" spans="4:11" x14ac:dyDescent="0.2">
      <c r="D1690" s="103" t="s">
        <v>50</v>
      </c>
      <c r="E1690" s="24" t="s">
        <v>35</v>
      </c>
      <c r="F1690" s="22"/>
      <c r="G1690" s="23">
        <v>174</v>
      </c>
      <c r="H1690" s="49">
        <v>1.149425287356</v>
      </c>
      <c r="I1690" s="19">
        <v>6.3218390804600002</v>
      </c>
      <c r="J1690" s="19">
        <v>92.528735632183995</v>
      </c>
      <c r="K1690" s="62">
        <v>0</v>
      </c>
    </row>
    <row r="1691" spans="4:11" x14ac:dyDescent="0.2">
      <c r="D1691" s="104"/>
      <c r="E1691" s="5" t="s">
        <v>36</v>
      </c>
      <c r="F1691" s="6"/>
      <c r="G1691" s="7">
        <v>233</v>
      </c>
      <c r="H1691" s="37">
        <v>3.43347639485</v>
      </c>
      <c r="I1691" s="14">
        <v>10.729613733906</v>
      </c>
      <c r="J1691" s="14">
        <v>85.407725321887995</v>
      </c>
      <c r="K1691" s="29">
        <v>0.42918454935599998</v>
      </c>
    </row>
    <row r="1692" spans="4:11" x14ac:dyDescent="0.2">
      <c r="D1692" s="104"/>
      <c r="E1692" s="5" t="s">
        <v>37</v>
      </c>
      <c r="F1692" s="6"/>
      <c r="G1692" s="7">
        <v>199</v>
      </c>
      <c r="H1692" s="37">
        <v>3.5175879396980001</v>
      </c>
      <c r="I1692" s="14">
        <v>8.0402010050250006</v>
      </c>
      <c r="J1692" s="14">
        <v>87.437185929647995</v>
      </c>
      <c r="K1692" s="29">
        <v>1.0050251256280001</v>
      </c>
    </row>
    <row r="1693" spans="4:11" x14ac:dyDescent="0.2">
      <c r="D1693" s="104"/>
      <c r="E1693" s="5" t="s">
        <v>38</v>
      </c>
      <c r="F1693" s="6"/>
      <c r="G1693" s="7">
        <v>319</v>
      </c>
      <c r="H1693" s="37">
        <v>2.5078369905960001</v>
      </c>
      <c r="I1693" s="14">
        <v>9.0909090909089993</v>
      </c>
      <c r="J1693" s="14">
        <v>88.087774294670993</v>
      </c>
      <c r="K1693" s="29">
        <v>0.31347962382400002</v>
      </c>
    </row>
    <row r="1694" spans="4:11" x14ac:dyDescent="0.2">
      <c r="D1694" s="104"/>
      <c r="E1694" s="5" t="s">
        <v>39</v>
      </c>
      <c r="F1694" s="6"/>
      <c r="G1694" s="7">
        <v>269</v>
      </c>
      <c r="H1694" s="37">
        <v>2.6022304832710001</v>
      </c>
      <c r="I1694" s="14">
        <v>8.5501858736060008</v>
      </c>
      <c r="J1694" s="14">
        <v>87.360594795539001</v>
      </c>
      <c r="K1694" s="29">
        <v>1.4869888475840001</v>
      </c>
    </row>
    <row r="1695" spans="4:11" x14ac:dyDescent="0.2">
      <c r="D1695" s="104"/>
      <c r="E1695" s="5" t="s">
        <v>40</v>
      </c>
      <c r="F1695" s="6"/>
      <c r="G1695" s="7">
        <v>348</v>
      </c>
      <c r="H1695" s="37">
        <v>1.149425287356</v>
      </c>
      <c r="I1695" s="14">
        <v>8.0459770114939992</v>
      </c>
      <c r="J1695" s="14">
        <v>90.517241379309993</v>
      </c>
      <c r="K1695" s="29">
        <v>0.28735632183900001</v>
      </c>
    </row>
    <row r="1696" spans="4:11" x14ac:dyDescent="0.2">
      <c r="D1696" s="104"/>
      <c r="E1696" s="5" t="s">
        <v>41</v>
      </c>
      <c r="F1696" s="6"/>
      <c r="G1696" s="7">
        <v>282</v>
      </c>
      <c r="H1696" s="37">
        <v>1.77304964539</v>
      </c>
      <c r="I1696" s="14">
        <v>7.8014184397159996</v>
      </c>
      <c r="J1696" s="14">
        <v>89.716312056738005</v>
      </c>
      <c r="K1696" s="29">
        <v>0.70921985815599997</v>
      </c>
    </row>
    <row r="1697" spans="2:14" x14ac:dyDescent="0.2">
      <c r="D1697" s="104"/>
      <c r="E1697" s="5" t="s">
        <v>42</v>
      </c>
      <c r="F1697" s="6"/>
      <c r="G1697" s="7">
        <v>242</v>
      </c>
      <c r="H1697" s="37">
        <v>0.82644628099200002</v>
      </c>
      <c r="I1697" s="14">
        <v>4.5454545454549997</v>
      </c>
      <c r="J1697" s="14">
        <v>92.975206611570002</v>
      </c>
      <c r="K1697" s="29">
        <v>1.6528925619829999</v>
      </c>
    </row>
    <row r="1698" spans="2:14" x14ac:dyDescent="0.2">
      <c r="D1698" s="104"/>
      <c r="E1698" s="5" t="s">
        <v>43</v>
      </c>
      <c r="F1698" s="6"/>
      <c r="G1698" s="7">
        <v>263</v>
      </c>
      <c r="H1698" s="37">
        <v>1.1406844106459999</v>
      </c>
      <c r="I1698" s="14">
        <v>6.0836501901139997</v>
      </c>
      <c r="J1698" s="14">
        <v>92.395437262357007</v>
      </c>
      <c r="K1698" s="29">
        <v>0.38022813688200002</v>
      </c>
    </row>
    <row r="1699" spans="2:14" x14ac:dyDescent="0.2">
      <c r="D1699" s="104"/>
      <c r="E1699" s="5" t="s">
        <v>44</v>
      </c>
      <c r="F1699" s="6"/>
      <c r="G1699" s="7">
        <v>364</v>
      </c>
      <c r="H1699" s="37">
        <v>0.27472527472500002</v>
      </c>
      <c r="I1699" s="14">
        <v>4.6703296703300001</v>
      </c>
      <c r="J1699" s="14">
        <v>93.406593406593004</v>
      </c>
      <c r="K1699" s="29">
        <v>1.648351648352</v>
      </c>
    </row>
    <row r="1700" spans="2:14" x14ac:dyDescent="0.2">
      <c r="D1700" s="104"/>
      <c r="E1700" s="5" t="s">
        <v>45</v>
      </c>
      <c r="F1700" s="6"/>
      <c r="G1700" s="7">
        <v>324</v>
      </c>
      <c r="H1700" s="60">
        <v>0</v>
      </c>
      <c r="I1700" s="14">
        <v>4.9382716049380004</v>
      </c>
      <c r="J1700" s="14">
        <v>92.901234567901</v>
      </c>
      <c r="K1700" s="29">
        <v>2.1604938271599998</v>
      </c>
    </row>
    <row r="1701" spans="2:14" x14ac:dyDescent="0.2">
      <c r="D1701" s="104"/>
      <c r="E1701" s="5" t="s">
        <v>46</v>
      </c>
      <c r="F1701" s="6"/>
      <c r="G1701" s="7">
        <v>192</v>
      </c>
      <c r="H1701" s="37">
        <v>0.52083333333299997</v>
      </c>
      <c r="I1701" s="14">
        <v>2.083333333333</v>
      </c>
      <c r="J1701" s="14">
        <v>95.833333333333002</v>
      </c>
      <c r="K1701" s="29">
        <v>1.5625</v>
      </c>
    </row>
    <row r="1702" spans="2:14" x14ac:dyDescent="0.2">
      <c r="D1702" s="104"/>
      <c r="E1702" s="5" t="s">
        <v>47</v>
      </c>
      <c r="F1702" s="6"/>
      <c r="G1702" s="7">
        <v>288</v>
      </c>
      <c r="H1702" s="37">
        <v>0.694444444444</v>
      </c>
      <c r="I1702" s="14">
        <v>3.125</v>
      </c>
      <c r="J1702" s="14">
        <v>94.097222222222001</v>
      </c>
      <c r="K1702" s="29">
        <v>2.083333333333</v>
      </c>
    </row>
    <row r="1703" spans="2:14" x14ac:dyDescent="0.2">
      <c r="D1703" s="104"/>
      <c r="E1703" s="5" t="s">
        <v>48</v>
      </c>
      <c r="F1703" s="6"/>
      <c r="G1703" s="7">
        <v>114</v>
      </c>
      <c r="H1703" s="60">
        <v>0</v>
      </c>
      <c r="I1703" s="14">
        <v>2.6315789473679998</v>
      </c>
      <c r="J1703" s="14">
        <v>96.491228070174998</v>
      </c>
      <c r="K1703" s="29">
        <v>0.87719298245599997</v>
      </c>
    </row>
    <row r="1704" spans="2:14" x14ac:dyDescent="0.2">
      <c r="D1704" s="105"/>
      <c r="E1704" s="55" t="s">
        <v>49</v>
      </c>
      <c r="F1704" s="58"/>
      <c r="G1704" s="53">
        <v>30</v>
      </c>
      <c r="H1704" s="78">
        <v>0</v>
      </c>
      <c r="I1704" s="38">
        <v>3.333333333333</v>
      </c>
      <c r="J1704" s="38">
        <v>96.666666666666998</v>
      </c>
      <c r="K1704" s="71">
        <v>0</v>
      </c>
    </row>
    <row r="1706" spans="2:14" x14ac:dyDescent="0.2">
      <c r="B1706" s="47" t="str">
        <f xml:space="preserve"> HYPERLINK("#'目次'!B44", "[38]")</f>
        <v>[38]</v>
      </c>
      <c r="C1706" s="31" t="s">
        <v>357</v>
      </c>
    </row>
    <row r="1709" spans="2:14" x14ac:dyDescent="0.2">
      <c r="C1709" s="31" t="s">
        <v>13</v>
      </c>
    </row>
    <row r="1710" spans="2:14" ht="48" x14ac:dyDescent="0.2">
      <c r="D1710" s="99"/>
      <c r="E1710" s="100"/>
      <c r="F1710" s="100"/>
      <c r="G1710" s="41" t="s">
        <v>14</v>
      </c>
      <c r="H1710" s="42" t="s">
        <v>358</v>
      </c>
      <c r="I1710" s="16" t="s">
        <v>359</v>
      </c>
      <c r="J1710" s="16" t="s">
        <v>360</v>
      </c>
      <c r="K1710" s="16" t="s">
        <v>361</v>
      </c>
      <c r="L1710" s="16" t="s">
        <v>362</v>
      </c>
      <c r="M1710" s="16" t="s">
        <v>167</v>
      </c>
      <c r="N1710" s="46" t="s">
        <v>24</v>
      </c>
    </row>
    <row r="1711" spans="2:14" x14ac:dyDescent="0.2">
      <c r="D1711" s="101"/>
      <c r="E1711" s="102"/>
      <c r="F1711" s="102"/>
      <c r="G1711" s="44"/>
      <c r="H1711" s="48"/>
      <c r="I1711" s="17"/>
      <c r="J1711" s="17"/>
      <c r="K1711" s="17"/>
      <c r="L1711" s="17"/>
      <c r="M1711" s="17"/>
      <c r="N1711" s="43"/>
    </row>
    <row r="1712" spans="2:14" x14ac:dyDescent="0.2">
      <c r="D1712" s="52"/>
      <c r="E1712" s="59" t="s">
        <v>14</v>
      </c>
      <c r="F1712" s="54"/>
      <c r="G1712" s="45">
        <v>7000</v>
      </c>
      <c r="H1712" s="25">
        <v>8.0571428571430008</v>
      </c>
      <c r="I1712" s="25">
        <v>2.0571428571429999</v>
      </c>
      <c r="J1712" s="25">
        <v>1.0714285714289999</v>
      </c>
      <c r="K1712" s="25">
        <v>7.5857142857140003</v>
      </c>
      <c r="L1712" s="25">
        <v>34.428571428570997</v>
      </c>
      <c r="M1712" s="25">
        <v>46.957142857142998</v>
      </c>
      <c r="N1712" s="63">
        <v>0.114285714286</v>
      </c>
    </row>
    <row r="1713" spans="4:14" x14ac:dyDescent="0.2">
      <c r="D1713" s="103" t="s">
        <v>25</v>
      </c>
      <c r="E1713" s="24" t="s">
        <v>26</v>
      </c>
      <c r="F1713" s="22"/>
      <c r="G1713" s="23">
        <v>1780</v>
      </c>
      <c r="H1713" s="49">
        <v>1.9662921348310001</v>
      </c>
      <c r="I1713" s="19">
        <v>0.56179775280900002</v>
      </c>
      <c r="J1713" s="19">
        <v>0.89887640449399997</v>
      </c>
      <c r="K1713" s="19">
        <v>5.5617977528090004</v>
      </c>
      <c r="L1713" s="19">
        <v>35.898876404493997</v>
      </c>
      <c r="M1713" s="19">
        <v>55.112359550561997</v>
      </c>
      <c r="N1713" s="51">
        <v>5.6179775281000002E-2</v>
      </c>
    </row>
    <row r="1714" spans="4:14" x14ac:dyDescent="0.2">
      <c r="D1714" s="104"/>
      <c r="E1714" s="5" t="s">
        <v>27</v>
      </c>
      <c r="F1714" s="6"/>
      <c r="G1714" s="7">
        <v>1328</v>
      </c>
      <c r="H1714" s="37">
        <v>2.1837349397589998</v>
      </c>
      <c r="I1714" s="14">
        <v>0.67771084337300003</v>
      </c>
      <c r="J1714" s="14">
        <v>0.60240963855399998</v>
      </c>
      <c r="K1714" s="14">
        <v>5.4969879518070002</v>
      </c>
      <c r="L1714" s="14">
        <v>39.683734939758999</v>
      </c>
      <c r="M1714" s="14">
        <v>51.129518072289002</v>
      </c>
      <c r="N1714" s="29">
        <v>0.225903614458</v>
      </c>
    </row>
    <row r="1715" spans="4:14" x14ac:dyDescent="0.2">
      <c r="D1715" s="104"/>
      <c r="E1715" s="5" t="s">
        <v>28</v>
      </c>
      <c r="F1715" s="6"/>
      <c r="G1715" s="7">
        <v>1075</v>
      </c>
      <c r="H1715" s="37">
        <v>5.9534883720930001</v>
      </c>
      <c r="I1715" s="14">
        <v>1.3953488372089999</v>
      </c>
      <c r="J1715" s="14">
        <v>1.116279069767</v>
      </c>
      <c r="K1715" s="14">
        <v>8</v>
      </c>
      <c r="L1715" s="14">
        <v>36</v>
      </c>
      <c r="M1715" s="14">
        <v>47.627906976744001</v>
      </c>
      <c r="N1715" s="29">
        <v>0.18604651162800001</v>
      </c>
    </row>
    <row r="1716" spans="4:14" x14ac:dyDescent="0.2">
      <c r="D1716" s="104"/>
      <c r="E1716" s="5" t="s">
        <v>29</v>
      </c>
      <c r="F1716" s="6"/>
      <c r="G1716" s="7">
        <v>733</v>
      </c>
      <c r="H1716" s="37">
        <v>11.186903137790001</v>
      </c>
      <c r="I1716" s="14">
        <v>1.909959072306</v>
      </c>
      <c r="J1716" s="14">
        <v>1.6371077762620001</v>
      </c>
      <c r="K1716" s="14">
        <v>9.549795361528</v>
      </c>
      <c r="L1716" s="14">
        <v>35.879945429740999</v>
      </c>
      <c r="M1716" s="14">
        <v>39.563437926330003</v>
      </c>
      <c r="N1716" s="29">
        <v>0.27285129604399999</v>
      </c>
    </row>
    <row r="1717" spans="4:14" x14ac:dyDescent="0.2">
      <c r="D1717" s="104"/>
      <c r="E1717" s="5" t="s">
        <v>30</v>
      </c>
      <c r="F1717" s="6"/>
      <c r="G1717" s="7">
        <v>619</v>
      </c>
      <c r="H1717" s="37">
        <v>14.539579967690001</v>
      </c>
      <c r="I1717" s="14">
        <v>3.7156704361870001</v>
      </c>
      <c r="J1717" s="14">
        <v>1.130856219709</v>
      </c>
      <c r="K1717" s="14">
        <v>11.147011308562</v>
      </c>
      <c r="L1717" s="14">
        <v>29.725363489498999</v>
      </c>
      <c r="M1717" s="14">
        <v>40.064620355412004</v>
      </c>
      <c r="N1717" s="32">
        <v>0</v>
      </c>
    </row>
    <row r="1718" spans="4:14" x14ac:dyDescent="0.2">
      <c r="D1718" s="104"/>
      <c r="E1718" s="5" t="s">
        <v>31</v>
      </c>
      <c r="F1718" s="6"/>
      <c r="G1718" s="7">
        <v>559</v>
      </c>
      <c r="H1718" s="37">
        <v>20.930232558139998</v>
      </c>
      <c r="I1718" s="14">
        <v>5.903398926655</v>
      </c>
      <c r="J1718" s="14">
        <v>1.967799642218</v>
      </c>
      <c r="K1718" s="14">
        <v>13.774597495528001</v>
      </c>
      <c r="L1718" s="14">
        <v>26.118067978532999</v>
      </c>
      <c r="M1718" s="14">
        <v>31.842576028623</v>
      </c>
      <c r="N1718" s="32">
        <v>0</v>
      </c>
    </row>
    <row r="1719" spans="4:14" x14ac:dyDescent="0.2">
      <c r="D1719" s="104"/>
      <c r="E1719" s="5" t="s">
        <v>32</v>
      </c>
      <c r="F1719" s="6"/>
      <c r="G1719" s="7">
        <v>284</v>
      </c>
      <c r="H1719" s="37">
        <v>28.169014084507001</v>
      </c>
      <c r="I1719" s="14">
        <v>9.8591549295770005</v>
      </c>
      <c r="J1719" s="14">
        <v>2.4647887323940001</v>
      </c>
      <c r="K1719" s="14">
        <v>10.915492957746</v>
      </c>
      <c r="L1719" s="14">
        <v>26.056338028169002</v>
      </c>
      <c r="M1719" s="14">
        <v>25.704225352112999</v>
      </c>
      <c r="N1719" s="32">
        <v>0</v>
      </c>
    </row>
    <row r="1720" spans="4:14" x14ac:dyDescent="0.2">
      <c r="D1720" s="104"/>
      <c r="E1720" s="5" t="s">
        <v>33</v>
      </c>
      <c r="F1720" s="6"/>
      <c r="G1720" s="7">
        <v>104</v>
      </c>
      <c r="H1720" s="37">
        <v>31.730769230768999</v>
      </c>
      <c r="I1720" s="14">
        <v>8.6538461538460005</v>
      </c>
      <c r="J1720" s="18">
        <v>0</v>
      </c>
      <c r="K1720" s="14">
        <v>5.7692307692310001</v>
      </c>
      <c r="L1720" s="14">
        <v>32.692307692307999</v>
      </c>
      <c r="M1720" s="14">
        <v>22.115384615385</v>
      </c>
      <c r="N1720" s="32">
        <v>0</v>
      </c>
    </row>
    <row r="1721" spans="4:14" x14ac:dyDescent="0.2">
      <c r="D1721" s="103" t="s">
        <v>34</v>
      </c>
      <c r="E1721" s="24" t="s">
        <v>35</v>
      </c>
      <c r="F1721" s="22"/>
      <c r="G1721" s="23">
        <v>206</v>
      </c>
      <c r="H1721" s="49">
        <v>6.796116504854</v>
      </c>
      <c r="I1721" s="19">
        <v>0.48543689320400002</v>
      </c>
      <c r="J1721" s="19">
        <v>3.398058252427</v>
      </c>
      <c r="K1721" s="19">
        <v>3.8834951456310001</v>
      </c>
      <c r="L1721" s="19">
        <v>24.271844660193999</v>
      </c>
      <c r="M1721" s="19">
        <v>61.650485436893</v>
      </c>
      <c r="N1721" s="62">
        <v>0</v>
      </c>
    </row>
    <row r="1722" spans="4:14" x14ac:dyDescent="0.2">
      <c r="D1722" s="104"/>
      <c r="E1722" s="5" t="s">
        <v>36</v>
      </c>
      <c r="F1722" s="6"/>
      <c r="G1722" s="7">
        <v>218</v>
      </c>
      <c r="H1722" s="37">
        <v>13.302752293577999</v>
      </c>
      <c r="I1722" s="14">
        <v>1.376146788991</v>
      </c>
      <c r="J1722" s="14">
        <v>4.1284403669719998</v>
      </c>
      <c r="K1722" s="14">
        <v>8.7155963302749999</v>
      </c>
      <c r="L1722" s="14">
        <v>23.853211009174</v>
      </c>
      <c r="M1722" s="14">
        <v>48.165137614678997</v>
      </c>
      <c r="N1722" s="29">
        <v>0.45871559632999998</v>
      </c>
    </row>
    <row r="1723" spans="4:14" x14ac:dyDescent="0.2">
      <c r="D1723" s="104"/>
      <c r="E1723" s="5" t="s">
        <v>37</v>
      </c>
      <c r="F1723" s="6"/>
      <c r="G1723" s="7">
        <v>218</v>
      </c>
      <c r="H1723" s="37">
        <v>19.266055045872001</v>
      </c>
      <c r="I1723" s="14">
        <v>3.2110091743120002</v>
      </c>
      <c r="J1723" s="14">
        <v>1.376146788991</v>
      </c>
      <c r="K1723" s="14">
        <v>10.091743119266001</v>
      </c>
      <c r="L1723" s="14">
        <v>26.146788990826</v>
      </c>
      <c r="M1723" s="14">
        <v>40.366972477064003</v>
      </c>
      <c r="N1723" s="32">
        <v>0</v>
      </c>
    </row>
    <row r="1724" spans="4:14" x14ac:dyDescent="0.2">
      <c r="D1724" s="104"/>
      <c r="E1724" s="5" t="s">
        <v>38</v>
      </c>
      <c r="F1724" s="6"/>
      <c r="G1724" s="7">
        <v>313</v>
      </c>
      <c r="H1724" s="37">
        <v>16.293929712459999</v>
      </c>
      <c r="I1724" s="14">
        <v>7.0287539936099996</v>
      </c>
      <c r="J1724" s="14">
        <v>2.8753993610220001</v>
      </c>
      <c r="K1724" s="14">
        <v>13.418530351437999</v>
      </c>
      <c r="L1724" s="14">
        <v>25.559105431310002</v>
      </c>
      <c r="M1724" s="14">
        <v>36.102236421725003</v>
      </c>
      <c r="N1724" s="32">
        <v>0</v>
      </c>
    </row>
    <row r="1725" spans="4:14" x14ac:dyDescent="0.2">
      <c r="D1725" s="104"/>
      <c r="E1725" s="5" t="s">
        <v>39</v>
      </c>
      <c r="F1725" s="6"/>
      <c r="G1725" s="7">
        <v>306</v>
      </c>
      <c r="H1725" s="37">
        <v>20.261437908497001</v>
      </c>
      <c r="I1725" s="14">
        <v>4.9019607843140003</v>
      </c>
      <c r="J1725" s="14">
        <v>1.3071895424840001</v>
      </c>
      <c r="K1725" s="14">
        <v>10.78431372549</v>
      </c>
      <c r="L1725" s="14">
        <v>26.470588235293999</v>
      </c>
      <c r="M1725" s="14">
        <v>37.581699346405003</v>
      </c>
      <c r="N1725" s="32">
        <v>0</v>
      </c>
    </row>
    <row r="1726" spans="4:14" x14ac:dyDescent="0.2">
      <c r="D1726" s="104"/>
      <c r="E1726" s="5" t="s">
        <v>40</v>
      </c>
      <c r="F1726" s="6"/>
      <c r="G1726" s="7">
        <v>323</v>
      </c>
      <c r="H1726" s="37">
        <v>17.956656346749</v>
      </c>
      <c r="I1726" s="14">
        <v>5.2631578947369997</v>
      </c>
      <c r="J1726" s="14">
        <v>1.2383900928789999</v>
      </c>
      <c r="K1726" s="14">
        <v>12.383900928793</v>
      </c>
      <c r="L1726" s="14">
        <v>26.315789473683999</v>
      </c>
      <c r="M1726" s="14">
        <v>36.842105263157997</v>
      </c>
      <c r="N1726" s="32">
        <v>0</v>
      </c>
    </row>
    <row r="1727" spans="4:14" x14ac:dyDescent="0.2">
      <c r="D1727" s="104"/>
      <c r="E1727" s="5" t="s">
        <v>41</v>
      </c>
      <c r="F1727" s="6"/>
      <c r="G1727" s="7">
        <v>260</v>
      </c>
      <c r="H1727" s="37">
        <v>16.153846153846001</v>
      </c>
      <c r="I1727" s="14">
        <v>4.2307692307689999</v>
      </c>
      <c r="J1727" s="14">
        <v>1.923076923077</v>
      </c>
      <c r="K1727" s="14">
        <v>9.2307692307690008</v>
      </c>
      <c r="L1727" s="14">
        <v>28.461538461538002</v>
      </c>
      <c r="M1727" s="14">
        <v>40.384615384615003</v>
      </c>
      <c r="N1727" s="32">
        <v>0</v>
      </c>
    </row>
    <row r="1728" spans="4:14" x14ac:dyDescent="0.2">
      <c r="D1728" s="104"/>
      <c r="E1728" s="5" t="s">
        <v>42</v>
      </c>
      <c r="F1728" s="6"/>
      <c r="G1728" s="7">
        <v>258</v>
      </c>
      <c r="H1728" s="37">
        <v>16.279069767442</v>
      </c>
      <c r="I1728" s="14">
        <v>4.6511627906979998</v>
      </c>
      <c r="J1728" s="14">
        <v>0.77519379845000003</v>
      </c>
      <c r="K1728" s="14">
        <v>10.077519379845</v>
      </c>
      <c r="L1728" s="14">
        <v>31.007751937984001</v>
      </c>
      <c r="M1728" s="14">
        <v>37.984496124030997</v>
      </c>
      <c r="N1728" s="32">
        <v>0</v>
      </c>
    </row>
    <row r="1729" spans="4:14" x14ac:dyDescent="0.2">
      <c r="D1729" s="104"/>
      <c r="E1729" s="5" t="s">
        <v>43</v>
      </c>
      <c r="F1729" s="6"/>
      <c r="G1729" s="7">
        <v>258</v>
      </c>
      <c r="H1729" s="37">
        <v>10.852713178295</v>
      </c>
      <c r="I1729" s="14">
        <v>2.3255813953489999</v>
      </c>
      <c r="J1729" s="18">
        <v>0</v>
      </c>
      <c r="K1729" s="14">
        <v>6.2015503875969999</v>
      </c>
      <c r="L1729" s="14">
        <v>46.899224806202</v>
      </c>
      <c r="M1729" s="14">
        <v>33.720930232557997</v>
      </c>
      <c r="N1729" s="29">
        <v>0.38759689922500001</v>
      </c>
    </row>
    <row r="1730" spans="4:14" x14ac:dyDescent="0.2">
      <c r="D1730" s="104"/>
      <c r="E1730" s="5" t="s">
        <v>44</v>
      </c>
      <c r="F1730" s="6"/>
      <c r="G1730" s="7">
        <v>336</v>
      </c>
      <c r="H1730" s="37">
        <v>5.3571428571429998</v>
      </c>
      <c r="I1730" s="14">
        <v>1.190476190476</v>
      </c>
      <c r="J1730" s="18">
        <v>0</v>
      </c>
      <c r="K1730" s="14">
        <v>3.2738095238099998</v>
      </c>
      <c r="L1730" s="14">
        <v>46.726190476189998</v>
      </c>
      <c r="M1730" s="14">
        <v>43.452380952380999</v>
      </c>
      <c r="N1730" s="32">
        <v>0</v>
      </c>
    </row>
    <row r="1731" spans="4:14" x14ac:dyDescent="0.2">
      <c r="D1731" s="104"/>
      <c r="E1731" s="5" t="s">
        <v>45</v>
      </c>
      <c r="F1731" s="6"/>
      <c r="G1731" s="7">
        <v>259</v>
      </c>
      <c r="H1731" s="37">
        <v>3.088803088803</v>
      </c>
      <c r="I1731" s="18">
        <v>0</v>
      </c>
      <c r="J1731" s="18">
        <v>0</v>
      </c>
      <c r="K1731" s="14">
        <v>3.088803088803</v>
      </c>
      <c r="L1731" s="14">
        <v>47.876447876447997</v>
      </c>
      <c r="M1731" s="14">
        <v>45.945945945946001</v>
      </c>
      <c r="N1731" s="32">
        <v>0</v>
      </c>
    </row>
    <row r="1732" spans="4:14" x14ac:dyDescent="0.2">
      <c r="D1732" s="104"/>
      <c r="E1732" s="5" t="s">
        <v>46</v>
      </c>
      <c r="F1732" s="6"/>
      <c r="G1732" s="7">
        <v>171</v>
      </c>
      <c r="H1732" s="37">
        <v>2.3391812865500001</v>
      </c>
      <c r="I1732" s="18">
        <v>0</v>
      </c>
      <c r="J1732" s="18">
        <v>0</v>
      </c>
      <c r="K1732" s="14">
        <v>5.847953216374</v>
      </c>
      <c r="L1732" s="14">
        <v>47.368421052632002</v>
      </c>
      <c r="M1732" s="14">
        <v>44.444444444444002</v>
      </c>
      <c r="N1732" s="32">
        <v>0</v>
      </c>
    </row>
    <row r="1733" spans="4:14" x14ac:dyDescent="0.2">
      <c r="D1733" s="104"/>
      <c r="E1733" s="5" t="s">
        <v>47</v>
      </c>
      <c r="F1733" s="6"/>
      <c r="G1733" s="7">
        <v>158</v>
      </c>
      <c r="H1733" s="37">
        <v>3.1645569620249998</v>
      </c>
      <c r="I1733" s="18">
        <v>0</v>
      </c>
      <c r="J1733" s="18">
        <v>0</v>
      </c>
      <c r="K1733" s="14">
        <v>2.5316455696200002</v>
      </c>
      <c r="L1733" s="14">
        <v>49.367088607595001</v>
      </c>
      <c r="M1733" s="14">
        <v>44.936708860758998</v>
      </c>
      <c r="N1733" s="32">
        <v>0</v>
      </c>
    </row>
    <row r="1734" spans="4:14" x14ac:dyDescent="0.2">
      <c r="D1734" s="104"/>
      <c r="E1734" s="5" t="s">
        <v>48</v>
      </c>
      <c r="F1734" s="6"/>
      <c r="G1734" s="7">
        <v>62</v>
      </c>
      <c r="H1734" s="37">
        <v>3.2258064516129998</v>
      </c>
      <c r="I1734" s="18">
        <v>0</v>
      </c>
      <c r="J1734" s="18">
        <v>0</v>
      </c>
      <c r="K1734" s="14">
        <v>1.6129032258060001</v>
      </c>
      <c r="L1734" s="14">
        <v>32.258064516128997</v>
      </c>
      <c r="M1734" s="14">
        <v>62.903225806451999</v>
      </c>
      <c r="N1734" s="32">
        <v>0</v>
      </c>
    </row>
    <row r="1735" spans="4:14" x14ac:dyDescent="0.2">
      <c r="D1735" s="104"/>
      <c r="E1735" s="5" t="s">
        <v>49</v>
      </c>
      <c r="F1735" s="6"/>
      <c r="G1735" s="7">
        <v>13</v>
      </c>
      <c r="H1735" s="60">
        <v>0</v>
      </c>
      <c r="I1735" s="18">
        <v>0</v>
      </c>
      <c r="J1735" s="18">
        <v>0</v>
      </c>
      <c r="K1735" s="18">
        <v>0</v>
      </c>
      <c r="L1735" s="14">
        <v>7.6923076923079998</v>
      </c>
      <c r="M1735" s="14">
        <v>92.307692307691994</v>
      </c>
      <c r="N1735" s="32">
        <v>0</v>
      </c>
    </row>
    <row r="1736" spans="4:14" x14ac:dyDescent="0.2">
      <c r="D1736" s="103" t="s">
        <v>50</v>
      </c>
      <c r="E1736" s="24" t="s">
        <v>35</v>
      </c>
      <c r="F1736" s="22"/>
      <c r="G1736" s="23">
        <v>174</v>
      </c>
      <c r="H1736" s="49">
        <v>5.7471264367819996</v>
      </c>
      <c r="I1736" s="19">
        <v>0.57471264367800001</v>
      </c>
      <c r="J1736" s="19">
        <v>1.149425287356</v>
      </c>
      <c r="K1736" s="19">
        <v>4.5977011494250002</v>
      </c>
      <c r="L1736" s="19">
        <v>21.264367816092001</v>
      </c>
      <c r="M1736" s="19">
        <v>66.666666666666998</v>
      </c>
      <c r="N1736" s="62">
        <v>0</v>
      </c>
    </row>
    <row r="1737" spans="4:14" x14ac:dyDescent="0.2">
      <c r="D1737" s="104"/>
      <c r="E1737" s="5" t="s">
        <v>36</v>
      </c>
      <c r="F1737" s="6"/>
      <c r="G1737" s="7">
        <v>233</v>
      </c>
      <c r="H1737" s="37">
        <v>8.5836909871239992</v>
      </c>
      <c r="I1737" s="14">
        <v>3.004291845494</v>
      </c>
      <c r="J1737" s="14">
        <v>1.716738197425</v>
      </c>
      <c r="K1737" s="14">
        <v>13.733905579399</v>
      </c>
      <c r="L1737" s="14">
        <v>27.896995708155</v>
      </c>
      <c r="M1737" s="14">
        <v>45.493562231760002</v>
      </c>
      <c r="N1737" s="29">
        <v>0.42918454935599998</v>
      </c>
    </row>
    <row r="1738" spans="4:14" x14ac:dyDescent="0.2">
      <c r="D1738" s="104"/>
      <c r="E1738" s="5" t="s">
        <v>37</v>
      </c>
      <c r="F1738" s="6"/>
      <c r="G1738" s="7">
        <v>199</v>
      </c>
      <c r="H1738" s="37">
        <v>11.05527638191</v>
      </c>
      <c r="I1738" s="14">
        <v>2.5125628140699998</v>
      </c>
      <c r="J1738" s="14">
        <v>1.0050251256280001</v>
      </c>
      <c r="K1738" s="14">
        <v>8.5427135678389998</v>
      </c>
      <c r="L1738" s="14">
        <v>29.145728643216</v>
      </c>
      <c r="M1738" s="14">
        <v>48.241206030150998</v>
      </c>
      <c r="N1738" s="32">
        <v>0</v>
      </c>
    </row>
    <row r="1739" spans="4:14" x14ac:dyDescent="0.2">
      <c r="D1739" s="104"/>
      <c r="E1739" s="5" t="s">
        <v>38</v>
      </c>
      <c r="F1739" s="6"/>
      <c r="G1739" s="7">
        <v>319</v>
      </c>
      <c r="H1739" s="37">
        <v>5.6426332288400003</v>
      </c>
      <c r="I1739" s="14">
        <v>2.5078369905960001</v>
      </c>
      <c r="J1739" s="14">
        <v>3.1347962382449999</v>
      </c>
      <c r="K1739" s="14">
        <v>13.479623824451</v>
      </c>
      <c r="L1739" s="14">
        <v>28.526645768024999</v>
      </c>
      <c r="M1739" s="14">
        <v>47.021943573667997</v>
      </c>
      <c r="N1739" s="32">
        <v>0</v>
      </c>
    </row>
    <row r="1740" spans="4:14" x14ac:dyDescent="0.2">
      <c r="D1740" s="104"/>
      <c r="E1740" s="5" t="s">
        <v>39</v>
      </c>
      <c r="F1740" s="6"/>
      <c r="G1740" s="7">
        <v>269</v>
      </c>
      <c r="H1740" s="37">
        <v>6.6914498141259999</v>
      </c>
      <c r="I1740" s="14">
        <v>4.0892193308550002</v>
      </c>
      <c r="J1740" s="14">
        <v>2.6022304832710001</v>
      </c>
      <c r="K1740" s="14">
        <v>13.382899628253</v>
      </c>
      <c r="L1740" s="14">
        <v>30.111524163569001</v>
      </c>
      <c r="M1740" s="14">
        <v>43.122676579926001</v>
      </c>
      <c r="N1740" s="32">
        <v>0</v>
      </c>
    </row>
    <row r="1741" spans="4:14" x14ac:dyDescent="0.2">
      <c r="D1741" s="104"/>
      <c r="E1741" s="5" t="s">
        <v>40</v>
      </c>
      <c r="F1741" s="6"/>
      <c r="G1741" s="7">
        <v>348</v>
      </c>
      <c r="H1741" s="37">
        <v>6.8965517241379999</v>
      </c>
      <c r="I1741" s="14">
        <v>1.149425287356</v>
      </c>
      <c r="J1741" s="14">
        <v>1.149425287356</v>
      </c>
      <c r="K1741" s="14">
        <v>10.057471264368001</v>
      </c>
      <c r="L1741" s="14">
        <v>35.632183908046002</v>
      </c>
      <c r="M1741" s="14">
        <v>45.114942528736002</v>
      </c>
      <c r="N1741" s="32">
        <v>0</v>
      </c>
    </row>
    <row r="1742" spans="4:14" x14ac:dyDescent="0.2">
      <c r="D1742" s="104"/>
      <c r="E1742" s="5" t="s">
        <v>41</v>
      </c>
      <c r="F1742" s="6"/>
      <c r="G1742" s="7">
        <v>282</v>
      </c>
      <c r="H1742" s="37">
        <v>3.54609929078</v>
      </c>
      <c r="I1742" s="14">
        <v>2.4822695035460001</v>
      </c>
      <c r="J1742" s="14">
        <v>0.70921985815599997</v>
      </c>
      <c r="K1742" s="14">
        <v>11.347517730496</v>
      </c>
      <c r="L1742" s="14">
        <v>36.170212765956997</v>
      </c>
      <c r="M1742" s="14">
        <v>46.099290780141999</v>
      </c>
      <c r="N1742" s="32">
        <v>0</v>
      </c>
    </row>
    <row r="1743" spans="4:14" x14ac:dyDescent="0.2">
      <c r="D1743" s="104"/>
      <c r="E1743" s="5" t="s">
        <v>42</v>
      </c>
      <c r="F1743" s="6"/>
      <c r="G1743" s="7">
        <v>242</v>
      </c>
      <c r="H1743" s="37">
        <v>5.3719008264459998</v>
      </c>
      <c r="I1743" s="14">
        <v>1.239669421488</v>
      </c>
      <c r="J1743" s="18">
        <v>0</v>
      </c>
      <c r="K1743" s="14">
        <v>10.743801652893</v>
      </c>
      <c r="L1743" s="14">
        <v>40.495867768594998</v>
      </c>
      <c r="M1743" s="14">
        <v>42.148760330579002</v>
      </c>
      <c r="N1743" s="32">
        <v>0</v>
      </c>
    </row>
    <row r="1744" spans="4:14" x14ac:dyDescent="0.2">
      <c r="D1744" s="104"/>
      <c r="E1744" s="5" t="s">
        <v>43</v>
      </c>
      <c r="F1744" s="6"/>
      <c r="G1744" s="7">
        <v>263</v>
      </c>
      <c r="H1744" s="37">
        <v>2.6615969581750001</v>
      </c>
      <c r="I1744" s="18">
        <v>0</v>
      </c>
      <c r="J1744" s="18">
        <v>0</v>
      </c>
      <c r="K1744" s="14">
        <v>6.4638783269960003</v>
      </c>
      <c r="L1744" s="14">
        <v>42.585551330797998</v>
      </c>
      <c r="M1744" s="14">
        <v>47.908745247147998</v>
      </c>
      <c r="N1744" s="29">
        <v>0.38022813688200002</v>
      </c>
    </row>
    <row r="1745" spans="2:19" x14ac:dyDescent="0.2">
      <c r="D1745" s="104"/>
      <c r="E1745" s="5" t="s">
        <v>44</v>
      </c>
      <c r="F1745" s="6"/>
      <c r="G1745" s="7">
        <v>364</v>
      </c>
      <c r="H1745" s="37">
        <v>2.1978021978019999</v>
      </c>
      <c r="I1745" s="18">
        <v>0</v>
      </c>
      <c r="J1745" s="14">
        <v>0.27472527472500002</v>
      </c>
      <c r="K1745" s="14">
        <v>1.923076923077</v>
      </c>
      <c r="L1745" s="14">
        <v>42.582417582418003</v>
      </c>
      <c r="M1745" s="14">
        <v>53.021978021978001</v>
      </c>
      <c r="N1745" s="32">
        <v>0</v>
      </c>
    </row>
    <row r="1746" spans="2:19" x14ac:dyDescent="0.2">
      <c r="D1746" s="104"/>
      <c r="E1746" s="5" t="s">
        <v>45</v>
      </c>
      <c r="F1746" s="6"/>
      <c r="G1746" s="7">
        <v>324</v>
      </c>
      <c r="H1746" s="37">
        <v>1.543209876543</v>
      </c>
      <c r="I1746" s="18">
        <v>0</v>
      </c>
      <c r="J1746" s="18">
        <v>0</v>
      </c>
      <c r="K1746" s="14">
        <v>2.1604938271599998</v>
      </c>
      <c r="L1746" s="14">
        <v>42.592592592593</v>
      </c>
      <c r="M1746" s="14">
        <v>52.469135802468998</v>
      </c>
      <c r="N1746" s="29">
        <v>1.2345679012349999</v>
      </c>
    </row>
    <row r="1747" spans="2:19" x14ac:dyDescent="0.2">
      <c r="D1747" s="104"/>
      <c r="E1747" s="5" t="s">
        <v>46</v>
      </c>
      <c r="F1747" s="6"/>
      <c r="G1747" s="7">
        <v>192</v>
      </c>
      <c r="H1747" s="60">
        <v>0</v>
      </c>
      <c r="I1747" s="18">
        <v>0</v>
      </c>
      <c r="J1747" s="18">
        <v>0</v>
      </c>
      <c r="K1747" s="14">
        <v>1.041666666667</v>
      </c>
      <c r="L1747" s="14">
        <v>32.291666666666998</v>
      </c>
      <c r="M1747" s="14">
        <v>66.666666666666998</v>
      </c>
      <c r="N1747" s="32">
        <v>0</v>
      </c>
    </row>
    <row r="1748" spans="2:19" x14ac:dyDescent="0.2">
      <c r="D1748" s="104"/>
      <c r="E1748" s="5" t="s">
        <v>47</v>
      </c>
      <c r="F1748" s="6"/>
      <c r="G1748" s="7">
        <v>288</v>
      </c>
      <c r="H1748" s="37">
        <v>0.694444444444</v>
      </c>
      <c r="I1748" s="18">
        <v>0</v>
      </c>
      <c r="J1748" s="18">
        <v>0</v>
      </c>
      <c r="K1748" s="14">
        <v>1.041666666667</v>
      </c>
      <c r="L1748" s="14">
        <v>36.458333333333002</v>
      </c>
      <c r="M1748" s="14">
        <v>61.805555555555998</v>
      </c>
      <c r="N1748" s="32">
        <v>0</v>
      </c>
    </row>
    <row r="1749" spans="2:19" x14ac:dyDescent="0.2">
      <c r="D1749" s="104"/>
      <c r="E1749" s="5" t="s">
        <v>48</v>
      </c>
      <c r="F1749" s="6"/>
      <c r="G1749" s="7">
        <v>114</v>
      </c>
      <c r="H1749" s="37">
        <v>1.7543859649119999</v>
      </c>
      <c r="I1749" s="18">
        <v>0</v>
      </c>
      <c r="J1749" s="18">
        <v>0</v>
      </c>
      <c r="K1749" s="14">
        <v>1.7543859649119999</v>
      </c>
      <c r="L1749" s="14">
        <v>30.701754385965</v>
      </c>
      <c r="M1749" s="14">
        <v>65.789473684211004</v>
      </c>
      <c r="N1749" s="32">
        <v>0</v>
      </c>
    </row>
    <row r="1750" spans="2:19" x14ac:dyDescent="0.2">
      <c r="D1750" s="105"/>
      <c r="E1750" s="55" t="s">
        <v>49</v>
      </c>
      <c r="F1750" s="58"/>
      <c r="G1750" s="53">
        <v>30</v>
      </c>
      <c r="H1750" s="78">
        <v>0</v>
      </c>
      <c r="I1750" s="35">
        <v>0</v>
      </c>
      <c r="J1750" s="35">
        <v>0</v>
      </c>
      <c r="K1750" s="35">
        <v>0</v>
      </c>
      <c r="L1750" s="38">
        <v>20</v>
      </c>
      <c r="M1750" s="38">
        <v>80</v>
      </c>
      <c r="N1750" s="71">
        <v>0</v>
      </c>
    </row>
    <row r="1752" spans="2:19" x14ac:dyDescent="0.2">
      <c r="B1752" s="47" t="str">
        <f xml:space="preserve"> HYPERLINK("#'目次'!B45", "[39]")</f>
        <v>[39]</v>
      </c>
      <c r="C1752" s="31" t="s">
        <v>365</v>
      </c>
    </row>
    <row r="1755" spans="2:19" x14ac:dyDescent="0.2">
      <c r="C1755" s="31" t="s">
        <v>13</v>
      </c>
    </row>
    <row r="1756" spans="2:19" ht="60" x14ac:dyDescent="0.2">
      <c r="D1756" s="99"/>
      <c r="E1756" s="100"/>
      <c r="F1756" s="100"/>
      <c r="G1756" s="41" t="s">
        <v>14</v>
      </c>
      <c r="H1756" s="42" t="s">
        <v>366</v>
      </c>
      <c r="I1756" s="16" t="s">
        <v>367</v>
      </c>
      <c r="J1756" s="16" t="s">
        <v>368</v>
      </c>
      <c r="K1756" s="16" t="s">
        <v>369</v>
      </c>
      <c r="L1756" s="16" t="s">
        <v>370</v>
      </c>
      <c r="M1756" s="16" t="s">
        <v>371</v>
      </c>
      <c r="N1756" s="16" t="s">
        <v>372</v>
      </c>
      <c r="O1756" s="16" t="s">
        <v>373</v>
      </c>
      <c r="P1756" s="16" t="s">
        <v>374</v>
      </c>
      <c r="Q1756" s="16" t="s">
        <v>375</v>
      </c>
      <c r="R1756" s="16" t="s">
        <v>376</v>
      </c>
      <c r="S1756" s="46" t="s">
        <v>24</v>
      </c>
    </row>
    <row r="1757" spans="2:19" x14ac:dyDescent="0.2">
      <c r="D1757" s="101"/>
      <c r="E1757" s="102"/>
      <c r="F1757" s="102"/>
      <c r="G1757" s="44"/>
      <c r="H1757" s="48"/>
      <c r="I1757" s="17"/>
      <c r="J1757" s="17"/>
      <c r="K1757" s="17"/>
      <c r="L1757" s="17"/>
      <c r="M1757" s="17"/>
      <c r="N1757" s="17"/>
      <c r="O1757" s="17"/>
      <c r="P1757" s="17"/>
      <c r="Q1757" s="17"/>
      <c r="R1757" s="17"/>
      <c r="S1757" s="43"/>
    </row>
    <row r="1758" spans="2:19" x14ac:dyDescent="0.2">
      <c r="D1758" s="52"/>
      <c r="E1758" s="59" t="s">
        <v>14</v>
      </c>
      <c r="F1758" s="54"/>
      <c r="G1758" s="45">
        <v>7000</v>
      </c>
      <c r="H1758" s="25">
        <v>51</v>
      </c>
      <c r="I1758" s="25">
        <v>28.728571428571001</v>
      </c>
      <c r="J1758" s="25">
        <v>27.4</v>
      </c>
      <c r="K1758" s="25">
        <v>8.8857142857140001</v>
      </c>
      <c r="L1758" s="25">
        <v>27.871428571429</v>
      </c>
      <c r="M1758" s="25">
        <v>14.428571428571001</v>
      </c>
      <c r="N1758" s="25">
        <v>2.3857142857140001</v>
      </c>
      <c r="O1758" s="25">
        <v>4.5857142857140003</v>
      </c>
      <c r="P1758" s="25">
        <v>3.0428571428570002</v>
      </c>
      <c r="Q1758" s="25">
        <v>7.7857142857139996</v>
      </c>
      <c r="R1758" s="25">
        <v>37.414285714286002</v>
      </c>
      <c r="S1758" s="63">
        <v>0.242857142857</v>
      </c>
    </row>
    <row r="1759" spans="2:19" x14ac:dyDescent="0.2">
      <c r="D1759" s="103" t="s">
        <v>25</v>
      </c>
      <c r="E1759" s="24" t="s">
        <v>26</v>
      </c>
      <c r="F1759" s="22"/>
      <c r="G1759" s="23">
        <v>1780</v>
      </c>
      <c r="H1759" s="49">
        <v>43.651685393257999</v>
      </c>
      <c r="I1759" s="19">
        <v>22.696629213483</v>
      </c>
      <c r="J1759" s="19">
        <v>21.573033707865001</v>
      </c>
      <c r="K1759" s="19">
        <v>5.4494382022470003</v>
      </c>
      <c r="L1759" s="19">
        <v>22.584269662920999</v>
      </c>
      <c r="M1759" s="19">
        <v>11.348314606742001</v>
      </c>
      <c r="N1759" s="19">
        <v>1.1797752808990001</v>
      </c>
      <c r="O1759" s="19">
        <v>2.6966292134829999</v>
      </c>
      <c r="P1759" s="19">
        <v>1.8539325842700001</v>
      </c>
      <c r="Q1759" s="19">
        <v>4.7752808988759998</v>
      </c>
      <c r="R1759" s="19">
        <v>44.775280898875998</v>
      </c>
      <c r="S1759" s="51">
        <v>0.16853932584299999</v>
      </c>
    </row>
    <row r="1760" spans="2:19" x14ac:dyDescent="0.2">
      <c r="D1760" s="104"/>
      <c r="E1760" s="5" t="s">
        <v>27</v>
      </c>
      <c r="F1760" s="6"/>
      <c r="G1760" s="7">
        <v>1328</v>
      </c>
      <c r="H1760" s="37">
        <v>47.063253012048001</v>
      </c>
      <c r="I1760" s="14">
        <v>24.322289156627001</v>
      </c>
      <c r="J1760" s="14">
        <v>23.870481927711001</v>
      </c>
      <c r="K1760" s="14">
        <v>6.777108433735</v>
      </c>
      <c r="L1760" s="14">
        <v>23.192771084337</v>
      </c>
      <c r="M1760" s="14">
        <v>9.7891566265059993</v>
      </c>
      <c r="N1760" s="14">
        <v>1.731927710843</v>
      </c>
      <c r="O1760" s="14">
        <v>2.9367469879520001</v>
      </c>
      <c r="P1760" s="14">
        <v>1.8072289156629999</v>
      </c>
      <c r="Q1760" s="14">
        <v>5.0451807228919998</v>
      </c>
      <c r="R1760" s="14">
        <v>42.018072289156997</v>
      </c>
      <c r="S1760" s="29">
        <v>0.225903614458</v>
      </c>
    </row>
    <row r="1761" spans="4:19" x14ac:dyDescent="0.2">
      <c r="D1761" s="104"/>
      <c r="E1761" s="5" t="s">
        <v>28</v>
      </c>
      <c r="F1761" s="6"/>
      <c r="G1761" s="7">
        <v>1075</v>
      </c>
      <c r="H1761" s="37">
        <v>50.604651162791001</v>
      </c>
      <c r="I1761" s="14">
        <v>26.790697674419</v>
      </c>
      <c r="J1761" s="14">
        <v>28</v>
      </c>
      <c r="K1761" s="14">
        <v>9.3023255813949994</v>
      </c>
      <c r="L1761" s="14">
        <v>27.255813953488001</v>
      </c>
      <c r="M1761" s="14">
        <v>13.023255813953</v>
      </c>
      <c r="N1761" s="14">
        <v>2.3255813953489999</v>
      </c>
      <c r="O1761" s="14">
        <v>4.6511627906979998</v>
      </c>
      <c r="P1761" s="14">
        <v>2.4186046511630002</v>
      </c>
      <c r="Q1761" s="14">
        <v>8.0930232558139998</v>
      </c>
      <c r="R1761" s="14">
        <v>37.767441860464999</v>
      </c>
      <c r="S1761" s="29">
        <v>0.27906976744200002</v>
      </c>
    </row>
    <row r="1762" spans="4:19" x14ac:dyDescent="0.2">
      <c r="D1762" s="104"/>
      <c r="E1762" s="5" t="s">
        <v>29</v>
      </c>
      <c r="F1762" s="6"/>
      <c r="G1762" s="7">
        <v>733</v>
      </c>
      <c r="H1762" s="37">
        <v>54.024556616643999</v>
      </c>
      <c r="I1762" s="14">
        <v>33.560709413369999</v>
      </c>
      <c r="J1762" s="14">
        <v>30.695770804911</v>
      </c>
      <c r="K1762" s="14">
        <v>9.2769440654840007</v>
      </c>
      <c r="L1762" s="14">
        <v>30.150068212823999</v>
      </c>
      <c r="M1762" s="14">
        <v>15.961800818554</v>
      </c>
      <c r="N1762" s="14">
        <v>2.728512960437</v>
      </c>
      <c r="O1762" s="14">
        <v>5.3206002728510002</v>
      </c>
      <c r="P1762" s="14">
        <v>4.0927694406550001</v>
      </c>
      <c r="Q1762" s="14">
        <v>10.231923601637</v>
      </c>
      <c r="R1762" s="14">
        <v>32.605729877217001</v>
      </c>
      <c r="S1762" s="29">
        <v>0.40927694406499998</v>
      </c>
    </row>
    <row r="1763" spans="4:19" x14ac:dyDescent="0.2">
      <c r="D1763" s="104"/>
      <c r="E1763" s="5" t="s">
        <v>30</v>
      </c>
      <c r="F1763" s="6"/>
      <c r="G1763" s="7">
        <v>619</v>
      </c>
      <c r="H1763" s="37">
        <v>56.865912762519997</v>
      </c>
      <c r="I1763" s="14">
        <v>35.379644588044997</v>
      </c>
      <c r="J1763" s="14">
        <v>31.663974151858</v>
      </c>
      <c r="K1763" s="14">
        <v>12.116316639741999</v>
      </c>
      <c r="L1763" s="14">
        <v>35.379644588044997</v>
      </c>
      <c r="M1763" s="14">
        <v>19.709208400645998</v>
      </c>
      <c r="N1763" s="14">
        <v>3.877221324717</v>
      </c>
      <c r="O1763" s="14">
        <v>7.1082390953149996</v>
      </c>
      <c r="P1763" s="14">
        <v>5.492730210016</v>
      </c>
      <c r="Q1763" s="14">
        <v>11.147011308562</v>
      </c>
      <c r="R1763" s="14">
        <v>31.017770597738</v>
      </c>
      <c r="S1763" s="29">
        <v>0.16155088852999999</v>
      </c>
    </row>
    <row r="1764" spans="4:19" x14ac:dyDescent="0.2">
      <c r="D1764" s="104"/>
      <c r="E1764" s="5" t="s">
        <v>31</v>
      </c>
      <c r="F1764" s="6"/>
      <c r="G1764" s="7">
        <v>559</v>
      </c>
      <c r="H1764" s="37">
        <v>66.368515205725004</v>
      </c>
      <c r="I1764" s="14">
        <v>40.966010733452997</v>
      </c>
      <c r="J1764" s="14">
        <v>37.388193202147001</v>
      </c>
      <c r="K1764" s="14">
        <v>14.847942754919</v>
      </c>
      <c r="L1764" s="14">
        <v>38.998211091233998</v>
      </c>
      <c r="M1764" s="14">
        <v>22.898032200357999</v>
      </c>
      <c r="N1764" s="14">
        <v>4.4722719141320004</v>
      </c>
      <c r="O1764" s="14">
        <v>8.5867620751340006</v>
      </c>
      <c r="P1764" s="14">
        <v>5.3667262969590004</v>
      </c>
      <c r="Q1764" s="14">
        <v>13.595706618962</v>
      </c>
      <c r="R1764" s="14">
        <v>21.28801431127</v>
      </c>
      <c r="S1764" s="32">
        <v>0</v>
      </c>
    </row>
    <row r="1765" spans="4:19" x14ac:dyDescent="0.2">
      <c r="D1765" s="104"/>
      <c r="E1765" s="5" t="s">
        <v>32</v>
      </c>
      <c r="F1765" s="6"/>
      <c r="G1765" s="7">
        <v>284</v>
      </c>
      <c r="H1765" s="37">
        <v>73.239436619718006</v>
      </c>
      <c r="I1765" s="14">
        <v>39.788732394366001</v>
      </c>
      <c r="J1765" s="14">
        <v>41.901408450703997</v>
      </c>
      <c r="K1765" s="14">
        <v>16.549295774648002</v>
      </c>
      <c r="L1765" s="14">
        <v>44.718309859154999</v>
      </c>
      <c r="M1765" s="14">
        <v>29.225352112675999</v>
      </c>
      <c r="N1765" s="14">
        <v>5.6338028169010004</v>
      </c>
      <c r="O1765" s="14">
        <v>8.8028169014080007</v>
      </c>
      <c r="P1765" s="14">
        <v>5.6338028169010004</v>
      </c>
      <c r="Q1765" s="14">
        <v>13.732394366196999</v>
      </c>
      <c r="R1765" s="14">
        <v>17.605633802817</v>
      </c>
      <c r="S1765" s="29">
        <v>0.70422535211299997</v>
      </c>
    </row>
    <row r="1766" spans="4:19" x14ac:dyDescent="0.2">
      <c r="D1766" s="104"/>
      <c r="E1766" s="5" t="s">
        <v>33</v>
      </c>
      <c r="F1766" s="6"/>
      <c r="G1766" s="7">
        <v>104</v>
      </c>
      <c r="H1766" s="37">
        <v>80.769230769231001</v>
      </c>
      <c r="I1766" s="14">
        <v>53.846153846154003</v>
      </c>
      <c r="J1766" s="14">
        <v>53.846153846154003</v>
      </c>
      <c r="K1766" s="14">
        <v>29.807692307692001</v>
      </c>
      <c r="L1766" s="14">
        <v>50</v>
      </c>
      <c r="M1766" s="14">
        <v>32.692307692307999</v>
      </c>
      <c r="N1766" s="14">
        <v>5.7692307692310001</v>
      </c>
      <c r="O1766" s="14">
        <v>17.307692307692001</v>
      </c>
      <c r="P1766" s="14">
        <v>9.6153846153850004</v>
      </c>
      <c r="Q1766" s="14">
        <v>20.192307692307999</v>
      </c>
      <c r="R1766" s="14">
        <v>11.538461538462</v>
      </c>
      <c r="S1766" s="32">
        <v>0</v>
      </c>
    </row>
    <row r="1767" spans="4:19" x14ac:dyDescent="0.2">
      <c r="D1767" s="103" t="s">
        <v>34</v>
      </c>
      <c r="E1767" s="24" t="s">
        <v>35</v>
      </c>
      <c r="F1767" s="22"/>
      <c r="G1767" s="23">
        <v>206</v>
      </c>
      <c r="H1767" s="49">
        <v>42.718446601941999</v>
      </c>
      <c r="I1767" s="19">
        <v>22.815533980583002</v>
      </c>
      <c r="J1767" s="19">
        <v>15.048543689320001</v>
      </c>
      <c r="K1767" s="19">
        <v>4.8543689320389998</v>
      </c>
      <c r="L1767" s="19">
        <v>16.504854368932001</v>
      </c>
      <c r="M1767" s="19">
        <v>6.3106796116500004</v>
      </c>
      <c r="N1767" s="19">
        <v>1.456310679612</v>
      </c>
      <c r="O1767" s="19">
        <v>0.97087378640800004</v>
      </c>
      <c r="P1767" s="19">
        <v>1.456310679612</v>
      </c>
      <c r="Q1767" s="19">
        <v>6.3106796116500004</v>
      </c>
      <c r="R1767" s="19">
        <v>46.601941747573001</v>
      </c>
      <c r="S1767" s="62">
        <v>0</v>
      </c>
    </row>
    <row r="1768" spans="4:19" x14ac:dyDescent="0.2">
      <c r="D1768" s="104"/>
      <c r="E1768" s="5" t="s">
        <v>36</v>
      </c>
      <c r="F1768" s="6"/>
      <c r="G1768" s="7">
        <v>218</v>
      </c>
      <c r="H1768" s="37">
        <v>39.908256880734001</v>
      </c>
      <c r="I1768" s="14">
        <v>26.605504587155998</v>
      </c>
      <c r="J1768" s="14">
        <v>17.43119266055</v>
      </c>
      <c r="K1768" s="14">
        <v>7.339449541284</v>
      </c>
      <c r="L1768" s="14">
        <v>25.688073394494999</v>
      </c>
      <c r="M1768" s="14">
        <v>11.926605504587</v>
      </c>
      <c r="N1768" s="14">
        <v>0.91743119266100004</v>
      </c>
      <c r="O1768" s="14">
        <v>2.293577981651</v>
      </c>
      <c r="P1768" s="14">
        <v>0.91743119266100004</v>
      </c>
      <c r="Q1768" s="14">
        <v>3.669724770642</v>
      </c>
      <c r="R1768" s="14">
        <v>43.577981651376</v>
      </c>
      <c r="S1768" s="29">
        <v>0.91743119266100004</v>
      </c>
    </row>
    <row r="1769" spans="4:19" x14ac:dyDescent="0.2">
      <c r="D1769" s="104"/>
      <c r="E1769" s="5" t="s">
        <v>37</v>
      </c>
      <c r="F1769" s="6"/>
      <c r="G1769" s="7">
        <v>218</v>
      </c>
      <c r="H1769" s="37">
        <v>50</v>
      </c>
      <c r="I1769" s="14">
        <v>35.779816513760998</v>
      </c>
      <c r="J1769" s="14">
        <v>26.146788990826</v>
      </c>
      <c r="K1769" s="14">
        <v>10.550458715595999</v>
      </c>
      <c r="L1769" s="14">
        <v>20.642201834862</v>
      </c>
      <c r="M1769" s="14">
        <v>14.678899082569</v>
      </c>
      <c r="N1769" s="14">
        <v>0.45871559632999998</v>
      </c>
      <c r="O1769" s="14">
        <v>5.9633027522940001</v>
      </c>
      <c r="P1769" s="14">
        <v>2.7522935779819999</v>
      </c>
      <c r="Q1769" s="14">
        <v>6.8807339449539997</v>
      </c>
      <c r="R1769" s="14">
        <v>33.944954128440003</v>
      </c>
      <c r="S1769" s="32">
        <v>0</v>
      </c>
    </row>
    <row r="1770" spans="4:19" x14ac:dyDescent="0.2">
      <c r="D1770" s="104"/>
      <c r="E1770" s="5" t="s">
        <v>38</v>
      </c>
      <c r="F1770" s="6"/>
      <c r="G1770" s="7">
        <v>313</v>
      </c>
      <c r="H1770" s="37">
        <v>54.632587859425001</v>
      </c>
      <c r="I1770" s="14">
        <v>33.865814696485998</v>
      </c>
      <c r="J1770" s="14">
        <v>27.156549520767001</v>
      </c>
      <c r="K1770" s="14">
        <v>11.821086261981</v>
      </c>
      <c r="L1770" s="14">
        <v>31.309904153354999</v>
      </c>
      <c r="M1770" s="14">
        <v>16.293929712459999</v>
      </c>
      <c r="N1770" s="14">
        <v>3.5143769968049998</v>
      </c>
      <c r="O1770" s="14">
        <v>6.7092651757189996</v>
      </c>
      <c r="P1770" s="14">
        <v>7.0287539936099996</v>
      </c>
      <c r="Q1770" s="14">
        <v>9.9041533546329994</v>
      </c>
      <c r="R1770" s="14">
        <v>31.948881789137001</v>
      </c>
      <c r="S1770" s="32">
        <v>0</v>
      </c>
    </row>
    <row r="1771" spans="4:19" x14ac:dyDescent="0.2">
      <c r="D1771" s="104"/>
      <c r="E1771" s="5" t="s">
        <v>39</v>
      </c>
      <c r="F1771" s="6"/>
      <c r="G1771" s="7">
        <v>306</v>
      </c>
      <c r="H1771" s="37">
        <v>56.535947712418</v>
      </c>
      <c r="I1771" s="14">
        <v>30.718954248366</v>
      </c>
      <c r="J1771" s="14">
        <v>29.084967320261001</v>
      </c>
      <c r="K1771" s="14">
        <v>11.111111111111001</v>
      </c>
      <c r="L1771" s="14">
        <v>29.738562091502999</v>
      </c>
      <c r="M1771" s="14">
        <v>17.647058823529001</v>
      </c>
      <c r="N1771" s="14">
        <v>2.6143790849670001</v>
      </c>
      <c r="O1771" s="14">
        <v>5.2287581699350003</v>
      </c>
      <c r="P1771" s="14">
        <v>3.2679738562090002</v>
      </c>
      <c r="Q1771" s="14">
        <v>9.4771241830069997</v>
      </c>
      <c r="R1771" s="14">
        <v>35.294117647058997</v>
      </c>
      <c r="S1771" s="32">
        <v>0</v>
      </c>
    </row>
    <row r="1772" spans="4:19" x14ac:dyDescent="0.2">
      <c r="D1772" s="104"/>
      <c r="E1772" s="5" t="s">
        <v>40</v>
      </c>
      <c r="F1772" s="6"/>
      <c r="G1772" s="7">
        <v>323</v>
      </c>
      <c r="H1772" s="37">
        <v>62.229102167183001</v>
      </c>
      <c r="I1772" s="14">
        <v>35.294117647058997</v>
      </c>
      <c r="J1772" s="14">
        <v>29.102167182662999</v>
      </c>
      <c r="K1772" s="14">
        <v>11.455108359133</v>
      </c>
      <c r="L1772" s="14">
        <v>35.913312693498</v>
      </c>
      <c r="M1772" s="14">
        <v>18.266253869968999</v>
      </c>
      <c r="N1772" s="14">
        <v>3.0959752321980001</v>
      </c>
      <c r="O1772" s="14">
        <v>7.1207430340559998</v>
      </c>
      <c r="P1772" s="14">
        <v>4.0247678018580002</v>
      </c>
      <c r="Q1772" s="14">
        <v>10.835913312693</v>
      </c>
      <c r="R1772" s="14">
        <v>26.625386996903998</v>
      </c>
      <c r="S1772" s="32">
        <v>0</v>
      </c>
    </row>
    <row r="1773" spans="4:19" x14ac:dyDescent="0.2">
      <c r="D1773" s="104"/>
      <c r="E1773" s="5" t="s">
        <v>41</v>
      </c>
      <c r="F1773" s="6"/>
      <c r="G1773" s="7">
        <v>260</v>
      </c>
      <c r="H1773" s="37">
        <v>67.692307692308006</v>
      </c>
      <c r="I1773" s="14">
        <v>37.692307692307999</v>
      </c>
      <c r="J1773" s="14">
        <v>36.538461538462002</v>
      </c>
      <c r="K1773" s="14">
        <v>15.384615384615</v>
      </c>
      <c r="L1773" s="14">
        <v>37.307692307692001</v>
      </c>
      <c r="M1773" s="14">
        <v>21.923076923077002</v>
      </c>
      <c r="N1773" s="14">
        <v>3.4615384615379998</v>
      </c>
      <c r="O1773" s="14">
        <v>6.5384615384620002</v>
      </c>
      <c r="P1773" s="14">
        <v>4.2307692307689999</v>
      </c>
      <c r="Q1773" s="14">
        <v>11.923076923077</v>
      </c>
      <c r="R1773" s="14">
        <v>22.307692307692001</v>
      </c>
      <c r="S1773" s="29">
        <v>0.384615384615</v>
      </c>
    </row>
    <row r="1774" spans="4:19" x14ac:dyDescent="0.2">
      <c r="D1774" s="104"/>
      <c r="E1774" s="5" t="s">
        <v>42</v>
      </c>
      <c r="F1774" s="6"/>
      <c r="G1774" s="7">
        <v>258</v>
      </c>
      <c r="H1774" s="37">
        <v>69.379844961239996</v>
      </c>
      <c r="I1774" s="14">
        <v>39.147286821705002</v>
      </c>
      <c r="J1774" s="14">
        <v>40.697674418604997</v>
      </c>
      <c r="K1774" s="14">
        <v>15.503875968992</v>
      </c>
      <c r="L1774" s="14">
        <v>36.046511627907002</v>
      </c>
      <c r="M1774" s="14">
        <v>20.542635658915</v>
      </c>
      <c r="N1774" s="14">
        <v>2.3255813953489999</v>
      </c>
      <c r="O1774" s="14">
        <v>8.5271317829460003</v>
      </c>
      <c r="P1774" s="14">
        <v>4.2635658914730001</v>
      </c>
      <c r="Q1774" s="14">
        <v>13.565891472868</v>
      </c>
      <c r="R1774" s="14">
        <v>22.480620155038999</v>
      </c>
      <c r="S1774" s="32">
        <v>0</v>
      </c>
    </row>
    <row r="1775" spans="4:19" x14ac:dyDescent="0.2">
      <c r="D1775" s="104"/>
      <c r="E1775" s="5" t="s">
        <v>43</v>
      </c>
      <c r="F1775" s="6"/>
      <c r="G1775" s="7">
        <v>258</v>
      </c>
      <c r="H1775" s="37">
        <v>63.953488372092998</v>
      </c>
      <c r="I1775" s="14">
        <v>42.248062015503997</v>
      </c>
      <c r="J1775" s="14">
        <v>42.248062015503997</v>
      </c>
      <c r="K1775" s="14">
        <v>13.953488372093</v>
      </c>
      <c r="L1775" s="14">
        <v>34.883720930232997</v>
      </c>
      <c r="M1775" s="14">
        <v>19.37984496124</v>
      </c>
      <c r="N1775" s="14">
        <v>5.4263565891469998</v>
      </c>
      <c r="O1775" s="14">
        <v>10.077519379845</v>
      </c>
      <c r="P1775" s="14">
        <v>5.8139534883720003</v>
      </c>
      <c r="Q1775" s="14">
        <v>13.953488372093</v>
      </c>
      <c r="R1775" s="14">
        <v>22.868217054264001</v>
      </c>
      <c r="S1775" s="29">
        <v>0.77519379845000003</v>
      </c>
    </row>
    <row r="1776" spans="4:19" x14ac:dyDescent="0.2">
      <c r="D1776" s="104"/>
      <c r="E1776" s="5" t="s">
        <v>44</v>
      </c>
      <c r="F1776" s="6"/>
      <c r="G1776" s="7">
        <v>336</v>
      </c>
      <c r="H1776" s="37">
        <v>63.095238095238003</v>
      </c>
      <c r="I1776" s="14">
        <v>36.309523809524002</v>
      </c>
      <c r="J1776" s="14">
        <v>40.178571428570997</v>
      </c>
      <c r="K1776" s="14">
        <v>14.285714285714</v>
      </c>
      <c r="L1776" s="14">
        <v>38.095238095238003</v>
      </c>
      <c r="M1776" s="14">
        <v>22.321428571428999</v>
      </c>
      <c r="N1776" s="14">
        <v>4.166666666667</v>
      </c>
      <c r="O1776" s="14">
        <v>8.333333333333</v>
      </c>
      <c r="P1776" s="14">
        <v>6.8452380952379999</v>
      </c>
      <c r="Q1776" s="14">
        <v>15.47619047619</v>
      </c>
      <c r="R1776" s="14">
        <v>26.785714285714</v>
      </c>
      <c r="S1776" s="29">
        <v>0.29761904761899999</v>
      </c>
    </row>
    <row r="1777" spans="4:19" x14ac:dyDescent="0.2">
      <c r="D1777" s="104"/>
      <c r="E1777" s="5" t="s">
        <v>45</v>
      </c>
      <c r="F1777" s="6"/>
      <c r="G1777" s="7">
        <v>259</v>
      </c>
      <c r="H1777" s="37">
        <v>65.637065637066001</v>
      </c>
      <c r="I1777" s="14">
        <v>37.837837837838002</v>
      </c>
      <c r="J1777" s="14">
        <v>40.154440154440003</v>
      </c>
      <c r="K1777" s="14">
        <v>10.038610038610001</v>
      </c>
      <c r="L1777" s="14">
        <v>40.154440154440003</v>
      </c>
      <c r="M1777" s="14">
        <v>22.007722007721998</v>
      </c>
      <c r="N1777" s="14">
        <v>4.2471042471039997</v>
      </c>
      <c r="O1777" s="14">
        <v>6.1776061776060001</v>
      </c>
      <c r="P1777" s="14">
        <v>3.8610038610039998</v>
      </c>
      <c r="Q1777" s="14">
        <v>10.810810810811001</v>
      </c>
      <c r="R1777" s="14">
        <v>25.868725868725999</v>
      </c>
      <c r="S1777" s="29">
        <v>0.38610038610000003</v>
      </c>
    </row>
    <row r="1778" spans="4:19" x14ac:dyDescent="0.2">
      <c r="D1778" s="104"/>
      <c r="E1778" s="5" t="s">
        <v>46</v>
      </c>
      <c r="F1778" s="6"/>
      <c r="G1778" s="7">
        <v>171</v>
      </c>
      <c r="H1778" s="37">
        <v>61.988304093567002</v>
      </c>
      <c r="I1778" s="14">
        <v>36.842105263157997</v>
      </c>
      <c r="J1778" s="14">
        <v>43.859649122806999</v>
      </c>
      <c r="K1778" s="14">
        <v>17.543859649123</v>
      </c>
      <c r="L1778" s="14">
        <v>38.596491228070001</v>
      </c>
      <c r="M1778" s="14">
        <v>21.052631578947</v>
      </c>
      <c r="N1778" s="14">
        <v>4.6783625730990002</v>
      </c>
      <c r="O1778" s="14">
        <v>8.1871345029239997</v>
      </c>
      <c r="P1778" s="14">
        <v>7.0175438596489998</v>
      </c>
      <c r="Q1778" s="14">
        <v>16.959064327484999</v>
      </c>
      <c r="R1778" s="14">
        <v>28.070175438595999</v>
      </c>
      <c r="S1778" s="29">
        <v>0.58479532163699999</v>
      </c>
    </row>
    <row r="1779" spans="4:19" x14ac:dyDescent="0.2">
      <c r="D1779" s="104"/>
      <c r="E1779" s="5" t="s">
        <v>47</v>
      </c>
      <c r="F1779" s="6"/>
      <c r="G1779" s="7">
        <v>158</v>
      </c>
      <c r="H1779" s="37">
        <v>51.898734177214997</v>
      </c>
      <c r="I1779" s="14">
        <v>29.746835443038002</v>
      </c>
      <c r="J1779" s="14">
        <v>29.113924050632999</v>
      </c>
      <c r="K1779" s="14">
        <v>7.5949367088609998</v>
      </c>
      <c r="L1779" s="14">
        <v>25.949367088608</v>
      </c>
      <c r="M1779" s="14">
        <v>12.025316455696</v>
      </c>
      <c r="N1779" s="14">
        <v>4.4303797468350004</v>
      </c>
      <c r="O1779" s="14">
        <v>6.3291139240509997</v>
      </c>
      <c r="P1779" s="14">
        <v>3.1645569620249998</v>
      </c>
      <c r="Q1779" s="14">
        <v>8.2278481012659999</v>
      </c>
      <c r="R1779" s="14">
        <v>37.341772151899001</v>
      </c>
      <c r="S1779" s="32">
        <v>0</v>
      </c>
    </row>
    <row r="1780" spans="4:19" x14ac:dyDescent="0.2">
      <c r="D1780" s="104"/>
      <c r="E1780" s="5" t="s">
        <v>48</v>
      </c>
      <c r="F1780" s="6"/>
      <c r="G1780" s="7">
        <v>62</v>
      </c>
      <c r="H1780" s="37">
        <v>46.774193548386997</v>
      </c>
      <c r="I1780" s="14">
        <v>29.032258064516</v>
      </c>
      <c r="J1780" s="14">
        <v>27.419354838709999</v>
      </c>
      <c r="K1780" s="14">
        <v>6.4516129032259997</v>
      </c>
      <c r="L1780" s="14">
        <v>22.580645161290001</v>
      </c>
      <c r="M1780" s="14">
        <v>11.290322580645</v>
      </c>
      <c r="N1780" s="14">
        <v>1.6129032258060001</v>
      </c>
      <c r="O1780" s="14">
        <v>4.8387096774189997</v>
      </c>
      <c r="P1780" s="14">
        <v>4.8387096774189997</v>
      </c>
      <c r="Q1780" s="14">
        <v>12.903225806451999</v>
      </c>
      <c r="R1780" s="14">
        <v>40.322580645160997</v>
      </c>
      <c r="S1780" s="32">
        <v>0</v>
      </c>
    </row>
    <row r="1781" spans="4:19" x14ac:dyDescent="0.2">
      <c r="D1781" s="104"/>
      <c r="E1781" s="5" t="s">
        <v>49</v>
      </c>
      <c r="F1781" s="6"/>
      <c r="G1781" s="7">
        <v>13</v>
      </c>
      <c r="H1781" s="37">
        <v>46.153846153845997</v>
      </c>
      <c r="I1781" s="14">
        <v>15.384615384615</v>
      </c>
      <c r="J1781" s="14">
        <v>7.6923076923079998</v>
      </c>
      <c r="K1781" s="18">
        <v>0</v>
      </c>
      <c r="L1781" s="18">
        <v>0</v>
      </c>
      <c r="M1781" s="18">
        <v>0</v>
      </c>
      <c r="N1781" s="18">
        <v>0</v>
      </c>
      <c r="O1781" s="18">
        <v>0</v>
      </c>
      <c r="P1781" s="18">
        <v>0</v>
      </c>
      <c r="Q1781" s="18">
        <v>0</v>
      </c>
      <c r="R1781" s="14">
        <v>53.846153846154003</v>
      </c>
      <c r="S1781" s="32">
        <v>0</v>
      </c>
    </row>
    <row r="1782" spans="4:19" x14ac:dyDescent="0.2">
      <c r="D1782" s="103" t="s">
        <v>50</v>
      </c>
      <c r="E1782" s="24" t="s">
        <v>35</v>
      </c>
      <c r="F1782" s="22"/>
      <c r="G1782" s="23">
        <v>174</v>
      </c>
      <c r="H1782" s="49">
        <v>27.011494252874002</v>
      </c>
      <c r="I1782" s="19">
        <v>18.965517241379001</v>
      </c>
      <c r="J1782" s="19">
        <v>8.6206896551720007</v>
      </c>
      <c r="K1782" s="19">
        <v>4.5977011494250002</v>
      </c>
      <c r="L1782" s="19">
        <v>10.919540229885</v>
      </c>
      <c r="M1782" s="19">
        <v>3.4482758620689999</v>
      </c>
      <c r="N1782" s="33">
        <v>0</v>
      </c>
      <c r="O1782" s="19">
        <v>1.149425287356</v>
      </c>
      <c r="P1782" s="33">
        <v>0</v>
      </c>
      <c r="Q1782" s="19">
        <v>2.8735632183909998</v>
      </c>
      <c r="R1782" s="19">
        <v>59.195402298851</v>
      </c>
      <c r="S1782" s="51">
        <v>0.57471264367800001</v>
      </c>
    </row>
    <row r="1783" spans="4:19" x14ac:dyDescent="0.2">
      <c r="D1783" s="104"/>
      <c r="E1783" s="5" t="s">
        <v>36</v>
      </c>
      <c r="F1783" s="6"/>
      <c r="G1783" s="7">
        <v>233</v>
      </c>
      <c r="H1783" s="37">
        <v>28.326180257511002</v>
      </c>
      <c r="I1783" s="14">
        <v>17.596566523604999</v>
      </c>
      <c r="J1783" s="14">
        <v>13.304721030043</v>
      </c>
      <c r="K1783" s="14">
        <v>6.0085836909869998</v>
      </c>
      <c r="L1783" s="14">
        <v>14.163090128755</v>
      </c>
      <c r="M1783" s="14">
        <v>6.8669527897</v>
      </c>
      <c r="N1783" s="14">
        <v>1.287553648069</v>
      </c>
      <c r="O1783" s="14">
        <v>2.1459227467809998</v>
      </c>
      <c r="P1783" s="14">
        <v>0.42918454935599998</v>
      </c>
      <c r="Q1783" s="14">
        <v>5.1502145922749998</v>
      </c>
      <c r="R1783" s="14">
        <v>56.652360515021002</v>
      </c>
      <c r="S1783" s="32">
        <v>0</v>
      </c>
    </row>
    <row r="1784" spans="4:19" x14ac:dyDescent="0.2">
      <c r="D1784" s="104"/>
      <c r="E1784" s="5" t="s">
        <v>37</v>
      </c>
      <c r="F1784" s="6"/>
      <c r="G1784" s="7">
        <v>199</v>
      </c>
      <c r="H1784" s="37">
        <v>32.160804020100997</v>
      </c>
      <c r="I1784" s="14">
        <v>23.618090452261001</v>
      </c>
      <c r="J1784" s="14">
        <v>14.070351758794001</v>
      </c>
      <c r="K1784" s="14">
        <v>4.5226130653269996</v>
      </c>
      <c r="L1784" s="14">
        <v>22.110552763819001</v>
      </c>
      <c r="M1784" s="14">
        <v>8.5427135678389998</v>
      </c>
      <c r="N1784" s="14">
        <v>1.507537688442</v>
      </c>
      <c r="O1784" s="14">
        <v>2.0100502512560001</v>
      </c>
      <c r="P1784" s="14">
        <v>2.5125628140699998</v>
      </c>
      <c r="Q1784" s="14">
        <v>3.015075376884</v>
      </c>
      <c r="R1784" s="14">
        <v>52.261306532662999</v>
      </c>
      <c r="S1784" s="32">
        <v>0</v>
      </c>
    </row>
    <row r="1785" spans="4:19" x14ac:dyDescent="0.2">
      <c r="D1785" s="104"/>
      <c r="E1785" s="5" t="s">
        <v>38</v>
      </c>
      <c r="F1785" s="6"/>
      <c r="G1785" s="7">
        <v>319</v>
      </c>
      <c r="H1785" s="37">
        <v>43.260188087773997</v>
      </c>
      <c r="I1785" s="14">
        <v>22.570532915360999</v>
      </c>
      <c r="J1785" s="14">
        <v>17.868338557994001</v>
      </c>
      <c r="K1785" s="14">
        <v>8.7774294670849997</v>
      </c>
      <c r="L1785" s="14">
        <v>21.630094043886999</v>
      </c>
      <c r="M1785" s="14">
        <v>12.539184952977999</v>
      </c>
      <c r="N1785" s="14">
        <v>2.1943573667709999</v>
      </c>
      <c r="O1785" s="14">
        <v>2.5078369905960001</v>
      </c>
      <c r="P1785" s="14">
        <v>1.8808777429470001</v>
      </c>
      <c r="Q1785" s="14">
        <v>5.0156739811910001</v>
      </c>
      <c r="R1785" s="14">
        <v>45.768025078370002</v>
      </c>
      <c r="S1785" s="32">
        <v>0</v>
      </c>
    </row>
    <row r="1786" spans="4:19" x14ac:dyDescent="0.2">
      <c r="D1786" s="104"/>
      <c r="E1786" s="5" t="s">
        <v>39</v>
      </c>
      <c r="F1786" s="6"/>
      <c r="G1786" s="7">
        <v>269</v>
      </c>
      <c r="H1786" s="37">
        <v>44.609665427509</v>
      </c>
      <c r="I1786" s="14">
        <v>25.650557620817999</v>
      </c>
      <c r="J1786" s="14">
        <v>17.472118959107998</v>
      </c>
      <c r="K1786" s="14">
        <v>5.5762081784389999</v>
      </c>
      <c r="L1786" s="14">
        <v>27.137546468400998</v>
      </c>
      <c r="M1786" s="14">
        <v>12.267657992565001</v>
      </c>
      <c r="N1786" s="14">
        <v>1.4869888475840001</v>
      </c>
      <c r="O1786" s="14">
        <v>1.4869888475840001</v>
      </c>
      <c r="P1786" s="14">
        <v>1.85873605948</v>
      </c>
      <c r="Q1786" s="14">
        <v>4.4609665427509997</v>
      </c>
      <c r="R1786" s="14">
        <v>36.059479553903003</v>
      </c>
      <c r="S1786" s="29">
        <v>0.37174721189600002</v>
      </c>
    </row>
    <row r="1787" spans="4:19" x14ac:dyDescent="0.2">
      <c r="D1787" s="104"/>
      <c r="E1787" s="5" t="s">
        <v>40</v>
      </c>
      <c r="F1787" s="6"/>
      <c r="G1787" s="7">
        <v>348</v>
      </c>
      <c r="H1787" s="37">
        <v>53.735632183908002</v>
      </c>
      <c r="I1787" s="14">
        <v>28.735632183907999</v>
      </c>
      <c r="J1787" s="14">
        <v>25.574712643678001</v>
      </c>
      <c r="K1787" s="14">
        <v>7.4712643678159996</v>
      </c>
      <c r="L1787" s="14">
        <v>27.586206896552</v>
      </c>
      <c r="M1787" s="14">
        <v>11.781609195402</v>
      </c>
      <c r="N1787" s="14">
        <v>2.586206896552</v>
      </c>
      <c r="O1787" s="14">
        <v>5.1724137931029999</v>
      </c>
      <c r="P1787" s="14">
        <v>2.586206896552</v>
      </c>
      <c r="Q1787" s="14">
        <v>7.4712643678159996</v>
      </c>
      <c r="R1787" s="14">
        <v>35.057471264367997</v>
      </c>
      <c r="S1787" s="32">
        <v>0</v>
      </c>
    </row>
    <row r="1788" spans="4:19" x14ac:dyDescent="0.2">
      <c r="D1788" s="104"/>
      <c r="E1788" s="5" t="s">
        <v>41</v>
      </c>
      <c r="F1788" s="6"/>
      <c r="G1788" s="7">
        <v>282</v>
      </c>
      <c r="H1788" s="37">
        <v>53.546099290779999</v>
      </c>
      <c r="I1788" s="14">
        <v>29.787234042552999</v>
      </c>
      <c r="J1788" s="14">
        <v>28.723404255319</v>
      </c>
      <c r="K1788" s="14">
        <v>10.638297872340001</v>
      </c>
      <c r="L1788" s="14">
        <v>31.560283687942999</v>
      </c>
      <c r="M1788" s="14">
        <v>15.602836879432999</v>
      </c>
      <c r="N1788" s="14">
        <v>2.4822695035460001</v>
      </c>
      <c r="O1788" s="14">
        <v>4.6099290780139999</v>
      </c>
      <c r="P1788" s="14">
        <v>2.4822695035460001</v>
      </c>
      <c r="Q1788" s="14">
        <v>6.3829787234040003</v>
      </c>
      <c r="R1788" s="14">
        <v>34.042553191488999</v>
      </c>
      <c r="S1788" s="29">
        <v>0.70921985815599997</v>
      </c>
    </row>
    <row r="1789" spans="4:19" x14ac:dyDescent="0.2">
      <c r="D1789" s="104"/>
      <c r="E1789" s="5" t="s">
        <v>42</v>
      </c>
      <c r="F1789" s="6"/>
      <c r="G1789" s="7">
        <v>242</v>
      </c>
      <c r="H1789" s="37">
        <v>56.611570247933997</v>
      </c>
      <c r="I1789" s="14">
        <v>27.685950413223001</v>
      </c>
      <c r="J1789" s="14">
        <v>30.578512396693998</v>
      </c>
      <c r="K1789" s="14">
        <v>7.02479338843</v>
      </c>
      <c r="L1789" s="14">
        <v>34.710743801653003</v>
      </c>
      <c r="M1789" s="14">
        <v>18.181818181817999</v>
      </c>
      <c r="N1789" s="14">
        <v>2.4793388429749998</v>
      </c>
      <c r="O1789" s="14">
        <v>4.5454545454549997</v>
      </c>
      <c r="P1789" s="14">
        <v>2.4793388429749998</v>
      </c>
      <c r="Q1789" s="14">
        <v>5.7851239669419998</v>
      </c>
      <c r="R1789" s="14">
        <v>31.818181818182001</v>
      </c>
      <c r="S1789" s="32">
        <v>0</v>
      </c>
    </row>
    <row r="1790" spans="4:19" x14ac:dyDescent="0.2">
      <c r="D1790" s="104"/>
      <c r="E1790" s="5" t="s">
        <v>43</v>
      </c>
      <c r="F1790" s="6"/>
      <c r="G1790" s="7">
        <v>263</v>
      </c>
      <c r="H1790" s="37">
        <v>58.555133079847998</v>
      </c>
      <c r="I1790" s="14">
        <v>26.996197718630999</v>
      </c>
      <c r="J1790" s="14">
        <v>35.741444866919998</v>
      </c>
      <c r="K1790" s="14">
        <v>7.6045627376429996</v>
      </c>
      <c r="L1790" s="14">
        <v>36.501901140683998</v>
      </c>
      <c r="M1790" s="14">
        <v>17.110266159696</v>
      </c>
      <c r="N1790" s="14">
        <v>3.0418250950569998</v>
      </c>
      <c r="O1790" s="14">
        <v>5.7034220532319999</v>
      </c>
      <c r="P1790" s="14">
        <v>3.422053231939</v>
      </c>
      <c r="Q1790" s="14">
        <v>5.7034220532319999</v>
      </c>
      <c r="R1790" s="14">
        <v>28.51711026616</v>
      </c>
      <c r="S1790" s="32">
        <v>0</v>
      </c>
    </row>
    <row r="1791" spans="4:19" x14ac:dyDescent="0.2">
      <c r="D1791" s="104"/>
      <c r="E1791" s="5" t="s">
        <v>44</v>
      </c>
      <c r="F1791" s="6"/>
      <c r="G1791" s="7">
        <v>364</v>
      </c>
      <c r="H1791" s="37">
        <v>53.846153846154003</v>
      </c>
      <c r="I1791" s="14">
        <v>25.549450549450999</v>
      </c>
      <c r="J1791" s="14">
        <v>32.142857142856997</v>
      </c>
      <c r="K1791" s="14">
        <v>6.3186813186809996</v>
      </c>
      <c r="L1791" s="14">
        <v>29.120879120879</v>
      </c>
      <c r="M1791" s="14">
        <v>13.461538461538</v>
      </c>
      <c r="N1791" s="14">
        <v>1.648351648352</v>
      </c>
      <c r="O1791" s="14">
        <v>1.3736263736259999</v>
      </c>
      <c r="P1791" s="14">
        <v>1.098901098901</v>
      </c>
      <c r="Q1791" s="14">
        <v>4.9450549450550003</v>
      </c>
      <c r="R1791" s="14">
        <v>35.439560439559997</v>
      </c>
      <c r="S1791" s="29">
        <v>0.54945054945100003</v>
      </c>
    </row>
    <row r="1792" spans="4:19" x14ac:dyDescent="0.2">
      <c r="D1792" s="104"/>
      <c r="E1792" s="5" t="s">
        <v>45</v>
      </c>
      <c r="F1792" s="6"/>
      <c r="G1792" s="7">
        <v>324</v>
      </c>
      <c r="H1792" s="37">
        <v>48.148148148148003</v>
      </c>
      <c r="I1792" s="14">
        <v>21.913580246914002</v>
      </c>
      <c r="J1792" s="14">
        <v>27.16049382716</v>
      </c>
      <c r="K1792" s="14">
        <v>5.2469135802469999</v>
      </c>
      <c r="L1792" s="14">
        <v>22.222222222222001</v>
      </c>
      <c r="M1792" s="14">
        <v>12.962962962962999</v>
      </c>
      <c r="N1792" s="14">
        <v>1.2345679012349999</v>
      </c>
      <c r="O1792" s="14">
        <v>2.7777777777780002</v>
      </c>
      <c r="P1792" s="14">
        <v>2.1604938271599998</v>
      </c>
      <c r="Q1792" s="14">
        <v>6.4814814814809996</v>
      </c>
      <c r="R1792" s="14">
        <v>43.827160493827002</v>
      </c>
      <c r="S1792" s="29">
        <v>0.61728395061700003</v>
      </c>
    </row>
    <row r="1793" spans="2:19" x14ac:dyDescent="0.2">
      <c r="D1793" s="104"/>
      <c r="E1793" s="5" t="s">
        <v>46</v>
      </c>
      <c r="F1793" s="6"/>
      <c r="G1793" s="7">
        <v>192</v>
      </c>
      <c r="H1793" s="37">
        <v>32.291666666666998</v>
      </c>
      <c r="I1793" s="14">
        <v>11.979166666667</v>
      </c>
      <c r="J1793" s="14">
        <v>20.833333333333002</v>
      </c>
      <c r="K1793" s="14">
        <v>4.166666666667</v>
      </c>
      <c r="L1793" s="14">
        <v>17.1875</v>
      </c>
      <c r="M1793" s="14">
        <v>9.375</v>
      </c>
      <c r="N1793" s="14">
        <v>1.041666666667</v>
      </c>
      <c r="O1793" s="14">
        <v>1.041666666667</v>
      </c>
      <c r="P1793" s="14">
        <v>1.5625</v>
      </c>
      <c r="Q1793" s="14">
        <v>3.125</v>
      </c>
      <c r="R1793" s="14">
        <v>59.375</v>
      </c>
      <c r="S1793" s="29">
        <v>0.52083333333299997</v>
      </c>
    </row>
    <row r="1794" spans="2:19" x14ac:dyDescent="0.2">
      <c r="D1794" s="104"/>
      <c r="E1794" s="5" t="s">
        <v>47</v>
      </c>
      <c r="F1794" s="6"/>
      <c r="G1794" s="7">
        <v>288</v>
      </c>
      <c r="H1794" s="37">
        <v>36.458333333333002</v>
      </c>
      <c r="I1794" s="14">
        <v>21.527777777777999</v>
      </c>
      <c r="J1794" s="14">
        <v>18.402777777777999</v>
      </c>
      <c r="K1794" s="14">
        <v>4.5138888888890003</v>
      </c>
      <c r="L1794" s="14">
        <v>15.277777777778001</v>
      </c>
      <c r="M1794" s="14">
        <v>6.9444444444439997</v>
      </c>
      <c r="N1794" s="14">
        <v>1.041666666667</v>
      </c>
      <c r="O1794" s="14">
        <v>2.4305555555559999</v>
      </c>
      <c r="P1794" s="14">
        <v>1.7361111111109999</v>
      </c>
      <c r="Q1794" s="14">
        <v>4.5138888888890003</v>
      </c>
      <c r="R1794" s="14">
        <v>54.861111111111001</v>
      </c>
      <c r="S1794" s="32">
        <v>0</v>
      </c>
    </row>
    <row r="1795" spans="2:19" x14ac:dyDescent="0.2">
      <c r="D1795" s="104"/>
      <c r="E1795" s="5" t="s">
        <v>48</v>
      </c>
      <c r="F1795" s="6"/>
      <c r="G1795" s="7">
        <v>114</v>
      </c>
      <c r="H1795" s="37">
        <v>26.315789473683999</v>
      </c>
      <c r="I1795" s="14">
        <v>19.298245614035</v>
      </c>
      <c r="J1795" s="14">
        <v>18.421052631578998</v>
      </c>
      <c r="K1795" s="14">
        <v>0.87719298245599997</v>
      </c>
      <c r="L1795" s="14">
        <v>15.789473684211</v>
      </c>
      <c r="M1795" s="14">
        <v>5.2631578947369997</v>
      </c>
      <c r="N1795" s="18">
        <v>0</v>
      </c>
      <c r="O1795" s="14">
        <v>1.7543859649119999</v>
      </c>
      <c r="P1795" s="18">
        <v>0</v>
      </c>
      <c r="Q1795" s="18">
        <v>0</v>
      </c>
      <c r="R1795" s="14">
        <v>58.771929824560999</v>
      </c>
      <c r="S1795" s="32">
        <v>0</v>
      </c>
    </row>
    <row r="1796" spans="2:19" x14ac:dyDescent="0.2">
      <c r="D1796" s="105"/>
      <c r="E1796" s="55" t="s">
        <v>49</v>
      </c>
      <c r="F1796" s="58"/>
      <c r="G1796" s="53">
        <v>30</v>
      </c>
      <c r="H1796" s="74">
        <v>10</v>
      </c>
      <c r="I1796" s="38">
        <v>3.333333333333</v>
      </c>
      <c r="J1796" s="38">
        <v>6.666666666667</v>
      </c>
      <c r="K1796" s="35">
        <v>0</v>
      </c>
      <c r="L1796" s="38">
        <v>6.666666666667</v>
      </c>
      <c r="M1796" s="35">
        <v>0</v>
      </c>
      <c r="N1796" s="35">
        <v>0</v>
      </c>
      <c r="O1796" s="35">
        <v>0</v>
      </c>
      <c r="P1796" s="35">
        <v>0</v>
      </c>
      <c r="Q1796" s="35">
        <v>0</v>
      </c>
      <c r="R1796" s="38">
        <v>90</v>
      </c>
      <c r="S1796" s="71">
        <v>0</v>
      </c>
    </row>
    <row r="1798" spans="2:19" x14ac:dyDescent="0.2">
      <c r="B1798" s="47" t="str">
        <f xml:space="preserve"> HYPERLINK("#'目次'!B46", "[40]")</f>
        <v>[40]</v>
      </c>
      <c r="C1798" s="31" t="s">
        <v>379</v>
      </c>
    </row>
    <row r="1801" spans="2:19" x14ac:dyDescent="0.2">
      <c r="C1801" s="31" t="s">
        <v>13</v>
      </c>
    </row>
    <row r="1802" spans="2:19" ht="24" x14ac:dyDescent="0.2">
      <c r="D1802" s="99"/>
      <c r="E1802" s="100"/>
      <c r="F1802" s="100"/>
      <c r="G1802" s="41" t="s">
        <v>14</v>
      </c>
      <c r="H1802" s="42" t="s">
        <v>380</v>
      </c>
      <c r="I1802" s="16" t="s">
        <v>381</v>
      </c>
      <c r="J1802" s="16" t="s">
        <v>382</v>
      </c>
      <c r="K1802" s="16" t="s">
        <v>383</v>
      </c>
      <c r="L1802" s="16" t="s">
        <v>384</v>
      </c>
      <c r="M1802" s="16" t="s">
        <v>385</v>
      </c>
      <c r="N1802" s="16" t="s">
        <v>386</v>
      </c>
      <c r="O1802" s="16" t="s">
        <v>387</v>
      </c>
      <c r="P1802" s="16" t="s">
        <v>388</v>
      </c>
      <c r="Q1802" s="16" t="s">
        <v>22</v>
      </c>
      <c r="R1802" s="46" t="s">
        <v>24</v>
      </c>
    </row>
    <row r="1803" spans="2:19" x14ac:dyDescent="0.2">
      <c r="D1803" s="101"/>
      <c r="E1803" s="102"/>
      <c r="F1803" s="102"/>
      <c r="G1803" s="44"/>
      <c r="H1803" s="48"/>
      <c r="I1803" s="17"/>
      <c r="J1803" s="17"/>
      <c r="K1803" s="17"/>
      <c r="L1803" s="17"/>
      <c r="M1803" s="17"/>
      <c r="N1803" s="17"/>
      <c r="O1803" s="17"/>
      <c r="P1803" s="17"/>
      <c r="Q1803" s="17"/>
      <c r="R1803" s="43"/>
    </row>
    <row r="1804" spans="2:19" x14ac:dyDescent="0.2">
      <c r="D1804" s="52"/>
      <c r="E1804" s="59" t="s">
        <v>14</v>
      </c>
      <c r="F1804" s="54"/>
      <c r="G1804" s="45">
        <v>7000</v>
      </c>
      <c r="H1804" s="25">
        <v>9.9285714285710007</v>
      </c>
      <c r="I1804" s="25">
        <v>3.6428571428569998</v>
      </c>
      <c r="J1804" s="25">
        <v>3.714285714286</v>
      </c>
      <c r="K1804" s="25">
        <v>5.9285714285709998</v>
      </c>
      <c r="L1804" s="25">
        <v>22.771428571428999</v>
      </c>
      <c r="M1804" s="25">
        <v>3.842857142857</v>
      </c>
      <c r="N1804" s="25">
        <v>15.171428571429001</v>
      </c>
      <c r="O1804" s="25">
        <v>42.071428571429003</v>
      </c>
      <c r="P1804" s="25">
        <v>27.914285714285999</v>
      </c>
      <c r="Q1804" s="25">
        <v>6.9285714285709998</v>
      </c>
      <c r="R1804" s="63">
        <v>1.5571428571429999</v>
      </c>
    </row>
    <row r="1805" spans="2:19" x14ac:dyDescent="0.2">
      <c r="D1805" s="103" t="s">
        <v>25</v>
      </c>
      <c r="E1805" s="24" t="s">
        <v>26</v>
      </c>
      <c r="F1805" s="22"/>
      <c r="G1805" s="23">
        <v>1780</v>
      </c>
      <c r="H1805" s="49">
        <v>8.4831460674159995</v>
      </c>
      <c r="I1805" s="19">
        <v>1.9662921348310001</v>
      </c>
      <c r="J1805" s="19">
        <v>2.9213483146070001</v>
      </c>
      <c r="K1805" s="19">
        <v>4.8314606741570003</v>
      </c>
      <c r="L1805" s="19">
        <v>19.943820224719001</v>
      </c>
      <c r="M1805" s="19">
        <v>3.3707865168539999</v>
      </c>
      <c r="N1805" s="19">
        <v>13.707865168539</v>
      </c>
      <c r="O1805" s="19">
        <v>46.797752808989003</v>
      </c>
      <c r="P1805" s="19">
        <v>26.123595505617999</v>
      </c>
      <c r="Q1805" s="19">
        <v>8.3707865168540003</v>
      </c>
      <c r="R1805" s="51">
        <v>1.460674157303</v>
      </c>
    </row>
    <row r="1806" spans="2:19" x14ac:dyDescent="0.2">
      <c r="D1806" s="104"/>
      <c r="E1806" s="5" t="s">
        <v>27</v>
      </c>
      <c r="F1806" s="6"/>
      <c r="G1806" s="7">
        <v>1328</v>
      </c>
      <c r="H1806" s="37">
        <v>7.2289156626509996</v>
      </c>
      <c r="I1806" s="14">
        <v>3.0120481927710001</v>
      </c>
      <c r="J1806" s="14">
        <v>3.0873493975900002</v>
      </c>
      <c r="K1806" s="14">
        <v>5.1204819277110003</v>
      </c>
      <c r="L1806" s="14">
        <v>21.611445783133</v>
      </c>
      <c r="M1806" s="14">
        <v>3.1626506024099998</v>
      </c>
      <c r="N1806" s="14">
        <v>14.834337349398</v>
      </c>
      <c r="O1806" s="14">
        <v>43.825301204818999</v>
      </c>
      <c r="P1806" s="14">
        <v>29.819277108434001</v>
      </c>
      <c r="Q1806" s="14">
        <v>7.3795180722889997</v>
      </c>
      <c r="R1806" s="29">
        <v>2.6355421686749998</v>
      </c>
    </row>
    <row r="1807" spans="2:19" x14ac:dyDescent="0.2">
      <c r="D1807" s="104"/>
      <c r="E1807" s="5" t="s">
        <v>28</v>
      </c>
      <c r="F1807" s="6"/>
      <c r="G1807" s="7">
        <v>1075</v>
      </c>
      <c r="H1807" s="37">
        <v>9.9534883720930001</v>
      </c>
      <c r="I1807" s="14">
        <v>4.4651162790700001</v>
      </c>
      <c r="J1807" s="14">
        <v>4.1860465116279997</v>
      </c>
      <c r="K1807" s="14">
        <v>7.4418604651160001</v>
      </c>
      <c r="L1807" s="14">
        <v>23.255813953488001</v>
      </c>
      <c r="M1807" s="14">
        <v>4</v>
      </c>
      <c r="N1807" s="14">
        <v>14.325581395348999</v>
      </c>
      <c r="O1807" s="14">
        <v>41.302325581395003</v>
      </c>
      <c r="P1807" s="14">
        <v>29.674418604650999</v>
      </c>
      <c r="Q1807" s="14">
        <v>5.3023255813950003</v>
      </c>
      <c r="R1807" s="29">
        <v>1.3953488372089999</v>
      </c>
    </row>
    <row r="1808" spans="2:19" x14ac:dyDescent="0.2">
      <c r="D1808" s="104"/>
      <c r="E1808" s="5" t="s">
        <v>29</v>
      </c>
      <c r="F1808" s="6"/>
      <c r="G1808" s="7">
        <v>733</v>
      </c>
      <c r="H1808" s="37">
        <v>12.68758526603</v>
      </c>
      <c r="I1808" s="14">
        <v>4.5020463847199998</v>
      </c>
      <c r="J1808" s="14">
        <v>3.2742155525240002</v>
      </c>
      <c r="K1808" s="14">
        <v>7.0941336971349997</v>
      </c>
      <c r="L1808" s="14">
        <v>23.328785811732999</v>
      </c>
      <c r="M1808" s="14">
        <v>6.0027285129600001</v>
      </c>
      <c r="N1808" s="14">
        <v>15.688949522510001</v>
      </c>
      <c r="O1808" s="14">
        <v>44.338335607094002</v>
      </c>
      <c r="P1808" s="14">
        <v>25.920873124147001</v>
      </c>
      <c r="Q1808" s="14">
        <v>4.9113233287859996</v>
      </c>
      <c r="R1808" s="29">
        <v>0.68212824010899997</v>
      </c>
    </row>
    <row r="1809" spans="4:18" x14ac:dyDescent="0.2">
      <c r="D1809" s="104"/>
      <c r="E1809" s="5" t="s">
        <v>30</v>
      </c>
      <c r="F1809" s="6"/>
      <c r="G1809" s="7">
        <v>619</v>
      </c>
      <c r="H1809" s="37">
        <v>14.054927302099999</v>
      </c>
      <c r="I1809" s="14">
        <v>4.8465266558969997</v>
      </c>
      <c r="J1809" s="14">
        <v>6.1389337641359996</v>
      </c>
      <c r="K1809" s="14">
        <v>6.623586429725</v>
      </c>
      <c r="L1809" s="14">
        <v>29.079159935380002</v>
      </c>
      <c r="M1809" s="14">
        <v>4.523424878837</v>
      </c>
      <c r="N1809" s="14">
        <v>16.801292407108001</v>
      </c>
      <c r="O1809" s="14">
        <v>38.449111470113003</v>
      </c>
      <c r="P1809" s="14">
        <v>26.655896607431</v>
      </c>
      <c r="Q1809" s="14">
        <v>5.492730210016</v>
      </c>
      <c r="R1809" s="29">
        <v>0.80775444264899998</v>
      </c>
    </row>
    <row r="1810" spans="4:18" x14ac:dyDescent="0.2">
      <c r="D1810" s="104"/>
      <c r="E1810" s="5" t="s">
        <v>31</v>
      </c>
      <c r="F1810" s="6"/>
      <c r="G1810" s="7">
        <v>559</v>
      </c>
      <c r="H1810" s="37">
        <v>11.449016100179</v>
      </c>
      <c r="I1810" s="14">
        <v>5.3667262969590004</v>
      </c>
      <c r="J1810" s="14">
        <v>3.9355992844359999</v>
      </c>
      <c r="K1810" s="14">
        <v>6.9767441860470001</v>
      </c>
      <c r="L1810" s="14">
        <v>28.264758497317001</v>
      </c>
      <c r="M1810" s="14">
        <v>4.1144901610020002</v>
      </c>
      <c r="N1810" s="14">
        <v>16.636851520572002</v>
      </c>
      <c r="O1810" s="14">
        <v>40.250447227191003</v>
      </c>
      <c r="P1810" s="14">
        <v>29.874776386404001</v>
      </c>
      <c r="Q1810" s="14">
        <v>6.6189624329159997</v>
      </c>
      <c r="R1810" s="29">
        <v>0.35778175313100002</v>
      </c>
    </row>
    <row r="1811" spans="4:18" x14ac:dyDescent="0.2">
      <c r="D1811" s="104"/>
      <c r="E1811" s="5" t="s">
        <v>32</v>
      </c>
      <c r="F1811" s="6"/>
      <c r="G1811" s="7">
        <v>284</v>
      </c>
      <c r="H1811" s="37">
        <v>14.43661971831</v>
      </c>
      <c r="I1811" s="14">
        <v>5.2816901408449999</v>
      </c>
      <c r="J1811" s="14">
        <v>4.5774647887319997</v>
      </c>
      <c r="K1811" s="14">
        <v>7.0422535211269999</v>
      </c>
      <c r="L1811" s="14">
        <v>23.943661971830998</v>
      </c>
      <c r="M1811" s="14">
        <v>4.2253521126760001</v>
      </c>
      <c r="N1811" s="14">
        <v>15.845070422535001</v>
      </c>
      <c r="O1811" s="14">
        <v>32.394366197182997</v>
      </c>
      <c r="P1811" s="14">
        <v>25</v>
      </c>
      <c r="Q1811" s="14">
        <v>6.6901408450700002</v>
      </c>
      <c r="R1811" s="29">
        <v>1.760563380282</v>
      </c>
    </row>
    <row r="1812" spans="4:18" x14ac:dyDescent="0.2">
      <c r="D1812" s="104"/>
      <c r="E1812" s="5" t="s">
        <v>33</v>
      </c>
      <c r="F1812" s="6"/>
      <c r="G1812" s="7">
        <v>104</v>
      </c>
      <c r="H1812" s="37">
        <v>25</v>
      </c>
      <c r="I1812" s="14">
        <v>11.538461538462</v>
      </c>
      <c r="J1812" s="14">
        <v>9.6153846153850004</v>
      </c>
      <c r="K1812" s="14">
        <v>6.7307692307689999</v>
      </c>
      <c r="L1812" s="14">
        <v>31.730769230768999</v>
      </c>
      <c r="M1812" s="14">
        <v>3.8461538461539999</v>
      </c>
      <c r="N1812" s="14">
        <v>20.192307692307999</v>
      </c>
      <c r="O1812" s="14">
        <v>18.269230769231001</v>
      </c>
      <c r="P1812" s="14">
        <v>25</v>
      </c>
      <c r="Q1812" s="14">
        <v>2.884615384615</v>
      </c>
      <c r="R1812" s="29">
        <v>0.96153846153800004</v>
      </c>
    </row>
    <row r="1813" spans="4:18" x14ac:dyDescent="0.2">
      <c r="D1813" s="103" t="s">
        <v>34</v>
      </c>
      <c r="E1813" s="24" t="s">
        <v>35</v>
      </c>
      <c r="F1813" s="22"/>
      <c r="G1813" s="23">
        <v>206</v>
      </c>
      <c r="H1813" s="49">
        <v>10.194174757281999</v>
      </c>
      <c r="I1813" s="19">
        <v>0.97087378640800004</v>
      </c>
      <c r="J1813" s="19">
        <v>4.8543689320389998</v>
      </c>
      <c r="K1813" s="19">
        <v>7.7669902912620001</v>
      </c>
      <c r="L1813" s="19">
        <v>20.873786407767</v>
      </c>
      <c r="M1813" s="19">
        <v>9.7087378640779995</v>
      </c>
      <c r="N1813" s="19">
        <v>15.533980582524</v>
      </c>
      <c r="O1813" s="19">
        <v>44.174757281552999</v>
      </c>
      <c r="P1813" s="19">
        <v>24.757281553397998</v>
      </c>
      <c r="Q1813" s="19">
        <v>5.3398058252430003</v>
      </c>
      <c r="R1813" s="51">
        <v>0.48543689320400002</v>
      </c>
    </row>
    <row r="1814" spans="4:18" x14ac:dyDescent="0.2">
      <c r="D1814" s="104"/>
      <c r="E1814" s="5" t="s">
        <v>36</v>
      </c>
      <c r="F1814" s="6"/>
      <c r="G1814" s="7">
        <v>218</v>
      </c>
      <c r="H1814" s="37">
        <v>12.844036697248001</v>
      </c>
      <c r="I1814" s="14">
        <v>2.7522935779819999</v>
      </c>
      <c r="J1814" s="14">
        <v>1.834862385321</v>
      </c>
      <c r="K1814" s="14">
        <v>5.9633027522940001</v>
      </c>
      <c r="L1814" s="14">
        <v>22.018348623853001</v>
      </c>
      <c r="M1814" s="14">
        <v>8.7155963302749999</v>
      </c>
      <c r="N1814" s="14">
        <v>16.513761467889999</v>
      </c>
      <c r="O1814" s="14">
        <v>37.155963302751999</v>
      </c>
      <c r="P1814" s="14">
        <v>29.816513761467998</v>
      </c>
      <c r="Q1814" s="14">
        <v>4.5871559633030001</v>
      </c>
      <c r="R1814" s="29">
        <v>0.45871559632999998</v>
      </c>
    </row>
    <row r="1815" spans="4:18" x14ac:dyDescent="0.2">
      <c r="D1815" s="104"/>
      <c r="E1815" s="5" t="s">
        <v>37</v>
      </c>
      <c r="F1815" s="6"/>
      <c r="G1815" s="7">
        <v>218</v>
      </c>
      <c r="H1815" s="37">
        <v>11.926605504587</v>
      </c>
      <c r="I1815" s="14">
        <v>4.1284403669719998</v>
      </c>
      <c r="J1815" s="14">
        <v>4.1284403669719998</v>
      </c>
      <c r="K1815" s="14">
        <v>5.9633027522940001</v>
      </c>
      <c r="L1815" s="14">
        <v>22.018348623853001</v>
      </c>
      <c r="M1815" s="14">
        <v>3.669724770642</v>
      </c>
      <c r="N1815" s="14">
        <v>14.678899082569</v>
      </c>
      <c r="O1815" s="14">
        <v>45.412844036697003</v>
      </c>
      <c r="P1815" s="14">
        <v>31.651376146789001</v>
      </c>
      <c r="Q1815" s="14">
        <v>5.5045871559629997</v>
      </c>
      <c r="R1815" s="32">
        <v>0</v>
      </c>
    </row>
    <row r="1816" spans="4:18" x14ac:dyDescent="0.2">
      <c r="D1816" s="104"/>
      <c r="E1816" s="5" t="s">
        <v>38</v>
      </c>
      <c r="F1816" s="6"/>
      <c r="G1816" s="7">
        <v>313</v>
      </c>
      <c r="H1816" s="37">
        <v>11.821086261981</v>
      </c>
      <c r="I1816" s="14">
        <v>1.5974440894569999</v>
      </c>
      <c r="J1816" s="14">
        <v>1.5974440894569999</v>
      </c>
      <c r="K1816" s="14">
        <v>5.7507987220450003</v>
      </c>
      <c r="L1816" s="14">
        <v>23.003194888178999</v>
      </c>
      <c r="M1816" s="14">
        <v>7.3482428115019998</v>
      </c>
      <c r="N1816" s="14">
        <v>17.571884984025999</v>
      </c>
      <c r="O1816" s="14">
        <v>38.977635782748003</v>
      </c>
      <c r="P1816" s="14">
        <v>28.434504792332</v>
      </c>
      <c r="Q1816" s="14">
        <v>6.0702875399360003</v>
      </c>
      <c r="R1816" s="29">
        <v>0.63897763578300004</v>
      </c>
    </row>
    <row r="1817" spans="4:18" x14ac:dyDescent="0.2">
      <c r="D1817" s="104"/>
      <c r="E1817" s="5" t="s">
        <v>39</v>
      </c>
      <c r="F1817" s="6"/>
      <c r="G1817" s="7">
        <v>306</v>
      </c>
      <c r="H1817" s="37">
        <v>9.1503267973860005</v>
      </c>
      <c r="I1817" s="14">
        <v>3.9215686274510002</v>
      </c>
      <c r="J1817" s="14">
        <v>4.2483660130720002</v>
      </c>
      <c r="K1817" s="14">
        <v>4.5751633986930003</v>
      </c>
      <c r="L1817" s="14">
        <v>21.568627450979999</v>
      </c>
      <c r="M1817" s="14">
        <v>5.5555555555560003</v>
      </c>
      <c r="N1817" s="14">
        <v>19.607843137254999</v>
      </c>
      <c r="O1817" s="14">
        <v>46.732026143791003</v>
      </c>
      <c r="P1817" s="14">
        <v>25.163398692809999</v>
      </c>
      <c r="Q1817" s="14">
        <v>3.9215686274510002</v>
      </c>
      <c r="R1817" s="29">
        <v>1.9607843137250001</v>
      </c>
    </row>
    <row r="1818" spans="4:18" x14ac:dyDescent="0.2">
      <c r="D1818" s="104"/>
      <c r="E1818" s="5" t="s">
        <v>40</v>
      </c>
      <c r="F1818" s="6"/>
      <c r="G1818" s="7">
        <v>323</v>
      </c>
      <c r="H1818" s="37">
        <v>7.4303405572759997</v>
      </c>
      <c r="I1818" s="14">
        <v>3.405572755418</v>
      </c>
      <c r="J1818" s="14">
        <v>3.405572755418</v>
      </c>
      <c r="K1818" s="14">
        <v>5.5727554179569996</v>
      </c>
      <c r="L1818" s="14">
        <v>23.219814241485999</v>
      </c>
      <c r="M1818" s="14">
        <v>3.405572755418</v>
      </c>
      <c r="N1818" s="14">
        <v>17.956656346749</v>
      </c>
      <c r="O1818" s="14">
        <v>45.820433436533001</v>
      </c>
      <c r="P1818" s="14">
        <v>29.102167182662999</v>
      </c>
      <c r="Q1818" s="14">
        <v>8.0495356037150003</v>
      </c>
      <c r="R1818" s="29">
        <v>0.30959752322</v>
      </c>
    </row>
    <row r="1819" spans="4:18" x14ac:dyDescent="0.2">
      <c r="D1819" s="104"/>
      <c r="E1819" s="5" t="s">
        <v>41</v>
      </c>
      <c r="F1819" s="6"/>
      <c r="G1819" s="7">
        <v>260</v>
      </c>
      <c r="H1819" s="37">
        <v>13.076923076923</v>
      </c>
      <c r="I1819" s="14">
        <v>3.8461538461539999</v>
      </c>
      <c r="J1819" s="14">
        <v>5</v>
      </c>
      <c r="K1819" s="14">
        <v>6.5384615384620002</v>
      </c>
      <c r="L1819" s="14">
        <v>25.384615384615</v>
      </c>
      <c r="M1819" s="14">
        <v>1.923076923077</v>
      </c>
      <c r="N1819" s="14">
        <v>13.461538461538</v>
      </c>
      <c r="O1819" s="14">
        <v>38.076923076923002</v>
      </c>
      <c r="P1819" s="14">
        <v>27.692307692307999</v>
      </c>
      <c r="Q1819" s="14">
        <v>7.3076923076920002</v>
      </c>
      <c r="R1819" s="29">
        <v>1.1538461538460001</v>
      </c>
    </row>
    <row r="1820" spans="4:18" x14ac:dyDescent="0.2">
      <c r="D1820" s="104"/>
      <c r="E1820" s="5" t="s">
        <v>42</v>
      </c>
      <c r="F1820" s="6"/>
      <c r="G1820" s="7">
        <v>258</v>
      </c>
      <c r="H1820" s="37">
        <v>11.627906976744001</v>
      </c>
      <c r="I1820" s="14">
        <v>3.8759689922480001</v>
      </c>
      <c r="J1820" s="14">
        <v>3.488372093023</v>
      </c>
      <c r="K1820" s="14">
        <v>9.6899224806199999</v>
      </c>
      <c r="L1820" s="14">
        <v>25.581395348836999</v>
      </c>
      <c r="M1820" s="14">
        <v>2.7131782945739999</v>
      </c>
      <c r="N1820" s="14">
        <v>14.728682170542999</v>
      </c>
      <c r="O1820" s="14">
        <v>38.372093023255999</v>
      </c>
      <c r="P1820" s="14">
        <v>32.558139534883999</v>
      </c>
      <c r="Q1820" s="14">
        <v>5.0387596899220002</v>
      </c>
      <c r="R1820" s="29">
        <v>1.550387596899</v>
      </c>
    </row>
    <row r="1821" spans="4:18" x14ac:dyDescent="0.2">
      <c r="D1821" s="104"/>
      <c r="E1821" s="5" t="s">
        <v>43</v>
      </c>
      <c r="F1821" s="6"/>
      <c r="G1821" s="7">
        <v>258</v>
      </c>
      <c r="H1821" s="37">
        <v>12.790697674419</v>
      </c>
      <c r="I1821" s="14">
        <v>5.4263565891469998</v>
      </c>
      <c r="J1821" s="14">
        <v>3.1007751937979999</v>
      </c>
      <c r="K1821" s="14">
        <v>11.240310077519</v>
      </c>
      <c r="L1821" s="14">
        <v>25.581395348836999</v>
      </c>
      <c r="M1821" s="14">
        <v>4.2635658914730001</v>
      </c>
      <c r="N1821" s="14">
        <v>13.565891472868</v>
      </c>
      <c r="O1821" s="14">
        <v>34.883720930232997</v>
      </c>
      <c r="P1821" s="14">
        <v>32.558139534883999</v>
      </c>
      <c r="Q1821" s="14">
        <v>5.4263565891469998</v>
      </c>
      <c r="R1821" s="29">
        <v>0.77519379845000003</v>
      </c>
    </row>
    <row r="1822" spans="4:18" x14ac:dyDescent="0.2">
      <c r="D1822" s="104"/>
      <c r="E1822" s="5" t="s">
        <v>44</v>
      </c>
      <c r="F1822" s="6"/>
      <c r="G1822" s="7">
        <v>336</v>
      </c>
      <c r="H1822" s="37">
        <v>14.285714285714</v>
      </c>
      <c r="I1822" s="14">
        <v>9.8214285714289993</v>
      </c>
      <c r="J1822" s="14">
        <v>7.1428571428570002</v>
      </c>
      <c r="K1822" s="14">
        <v>10.714285714286</v>
      </c>
      <c r="L1822" s="14">
        <v>27.083333333333002</v>
      </c>
      <c r="M1822" s="14">
        <v>2.9761904761900002</v>
      </c>
      <c r="N1822" s="14">
        <v>15.178571428571001</v>
      </c>
      <c r="O1822" s="14">
        <v>27.083333333333002</v>
      </c>
      <c r="P1822" s="14">
        <v>30.357142857143</v>
      </c>
      <c r="Q1822" s="14">
        <v>7.4404761904759997</v>
      </c>
      <c r="R1822" s="29">
        <v>1.4880952380950001</v>
      </c>
    </row>
    <row r="1823" spans="4:18" x14ac:dyDescent="0.2">
      <c r="D1823" s="104"/>
      <c r="E1823" s="5" t="s">
        <v>45</v>
      </c>
      <c r="F1823" s="6"/>
      <c r="G1823" s="7">
        <v>259</v>
      </c>
      <c r="H1823" s="37">
        <v>12.355212355212</v>
      </c>
      <c r="I1823" s="14">
        <v>5.7915057915060002</v>
      </c>
      <c r="J1823" s="14">
        <v>5.4054054054050003</v>
      </c>
      <c r="K1823" s="14">
        <v>9.65250965251</v>
      </c>
      <c r="L1823" s="14">
        <v>25.096525096524999</v>
      </c>
      <c r="M1823" s="14">
        <v>3.088803088803</v>
      </c>
      <c r="N1823" s="14">
        <v>17.760617760618</v>
      </c>
      <c r="O1823" s="14">
        <v>31.660231660232</v>
      </c>
      <c r="P1823" s="14">
        <v>34.749034749034998</v>
      </c>
      <c r="Q1823" s="14">
        <v>4.6332046332049996</v>
      </c>
      <c r="R1823" s="29">
        <v>2.3166023166019998</v>
      </c>
    </row>
    <row r="1824" spans="4:18" x14ac:dyDescent="0.2">
      <c r="D1824" s="104"/>
      <c r="E1824" s="5" t="s">
        <v>46</v>
      </c>
      <c r="F1824" s="6"/>
      <c r="G1824" s="7">
        <v>171</v>
      </c>
      <c r="H1824" s="37">
        <v>13.450292397661</v>
      </c>
      <c r="I1824" s="14">
        <v>9.9415204678359999</v>
      </c>
      <c r="J1824" s="14">
        <v>9.9415204678359999</v>
      </c>
      <c r="K1824" s="14">
        <v>15.204678362573</v>
      </c>
      <c r="L1824" s="14">
        <v>30.409356725146001</v>
      </c>
      <c r="M1824" s="14">
        <v>2.3391812865500001</v>
      </c>
      <c r="N1824" s="14">
        <v>20.467836257310001</v>
      </c>
      <c r="O1824" s="14">
        <v>27.485380116959</v>
      </c>
      <c r="P1824" s="14">
        <v>30.994152046783999</v>
      </c>
      <c r="Q1824" s="14">
        <v>5.2631578947369997</v>
      </c>
      <c r="R1824" s="29">
        <v>1.7543859649119999</v>
      </c>
    </row>
    <row r="1825" spans="4:18" x14ac:dyDescent="0.2">
      <c r="D1825" s="104"/>
      <c r="E1825" s="5" t="s">
        <v>47</v>
      </c>
      <c r="F1825" s="6"/>
      <c r="G1825" s="7">
        <v>158</v>
      </c>
      <c r="H1825" s="37">
        <v>9.493670886076</v>
      </c>
      <c r="I1825" s="14">
        <v>5.6962025316459997</v>
      </c>
      <c r="J1825" s="14">
        <v>5.6962025316459997</v>
      </c>
      <c r="K1825" s="14">
        <v>6.9620253164559998</v>
      </c>
      <c r="L1825" s="14">
        <v>26.582278481012999</v>
      </c>
      <c r="M1825" s="14">
        <v>3.1645569620249998</v>
      </c>
      <c r="N1825" s="14">
        <v>9.493670886076</v>
      </c>
      <c r="O1825" s="14">
        <v>32.278481012657998</v>
      </c>
      <c r="P1825" s="14">
        <v>34.177215189873003</v>
      </c>
      <c r="Q1825" s="14">
        <v>5.6962025316459997</v>
      </c>
      <c r="R1825" s="29">
        <v>5.0632911392409996</v>
      </c>
    </row>
    <row r="1826" spans="4:18" x14ac:dyDescent="0.2">
      <c r="D1826" s="104"/>
      <c r="E1826" s="5" t="s">
        <v>48</v>
      </c>
      <c r="F1826" s="6"/>
      <c r="G1826" s="7">
        <v>62</v>
      </c>
      <c r="H1826" s="37">
        <v>8.0645161290320004</v>
      </c>
      <c r="I1826" s="14">
        <v>4.8387096774189997</v>
      </c>
      <c r="J1826" s="14">
        <v>8.0645161290320004</v>
      </c>
      <c r="K1826" s="14">
        <v>8.0645161290320004</v>
      </c>
      <c r="L1826" s="14">
        <v>19.354838709677001</v>
      </c>
      <c r="M1826" s="14">
        <v>1.6129032258060001</v>
      </c>
      <c r="N1826" s="14">
        <v>11.290322580645</v>
      </c>
      <c r="O1826" s="14">
        <v>33.870967741934997</v>
      </c>
      <c r="P1826" s="14">
        <v>29.032258064516</v>
      </c>
      <c r="Q1826" s="14">
        <v>9.6774193548389995</v>
      </c>
      <c r="R1826" s="29">
        <v>4.8387096774189997</v>
      </c>
    </row>
    <row r="1827" spans="4:18" x14ac:dyDescent="0.2">
      <c r="D1827" s="104"/>
      <c r="E1827" s="5" t="s">
        <v>49</v>
      </c>
      <c r="F1827" s="6"/>
      <c r="G1827" s="7">
        <v>13</v>
      </c>
      <c r="H1827" s="60">
        <v>0</v>
      </c>
      <c r="I1827" s="18">
        <v>0</v>
      </c>
      <c r="J1827" s="14">
        <v>7.6923076923079998</v>
      </c>
      <c r="K1827" s="18">
        <v>0</v>
      </c>
      <c r="L1827" s="18">
        <v>0</v>
      </c>
      <c r="M1827" s="14">
        <v>7.6923076923079998</v>
      </c>
      <c r="N1827" s="14">
        <v>15.384615384615</v>
      </c>
      <c r="O1827" s="14">
        <v>30.769230769231001</v>
      </c>
      <c r="P1827" s="14">
        <v>23.076923076922998</v>
      </c>
      <c r="Q1827" s="14">
        <v>23.076923076922998</v>
      </c>
      <c r="R1827" s="32">
        <v>0</v>
      </c>
    </row>
    <row r="1828" spans="4:18" x14ac:dyDescent="0.2">
      <c r="D1828" s="103" t="s">
        <v>50</v>
      </c>
      <c r="E1828" s="24" t="s">
        <v>35</v>
      </c>
      <c r="F1828" s="22"/>
      <c r="G1828" s="23">
        <v>174</v>
      </c>
      <c r="H1828" s="49">
        <v>5.1724137931029999</v>
      </c>
      <c r="I1828" s="19">
        <v>4.0229885057469996</v>
      </c>
      <c r="J1828" s="19">
        <v>2.8735632183909998</v>
      </c>
      <c r="K1828" s="19">
        <v>3.4482758620689999</v>
      </c>
      <c r="L1828" s="19">
        <v>24.712643678161001</v>
      </c>
      <c r="M1828" s="19">
        <v>6.8965517241379999</v>
      </c>
      <c r="N1828" s="19">
        <v>12.64367816092</v>
      </c>
      <c r="O1828" s="19">
        <v>45.402298850575001</v>
      </c>
      <c r="P1828" s="19">
        <v>23.563218390805002</v>
      </c>
      <c r="Q1828" s="19">
        <v>6.8965517241379999</v>
      </c>
      <c r="R1828" s="51">
        <v>0.57471264367800001</v>
      </c>
    </row>
    <row r="1829" spans="4:18" x14ac:dyDescent="0.2">
      <c r="D1829" s="104"/>
      <c r="E1829" s="5" t="s">
        <v>36</v>
      </c>
      <c r="F1829" s="6"/>
      <c r="G1829" s="7">
        <v>233</v>
      </c>
      <c r="H1829" s="37">
        <v>8.5836909871239992</v>
      </c>
      <c r="I1829" s="14">
        <v>3.862660944206</v>
      </c>
      <c r="J1829" s="14">
        <v>0.42918454935599998</v>
      </c>
      <c r="K1829" s="14">
        <v>5.5793991416309998</v>
      </c>
      <c r="L1829" s="14">
        <v>18.884120171673999</v>
      </c>
      <c r="M1829" s="14">
        <v>6.8669527897</v>
      </c>
      <c r="N1829" s="14">
        <v>18.454935622318001</v>
      </c>
      <c r="O1829" s="14">
        <v>45.064377682402998</v>
      </c>
      <c r="P1829" s="14">
        <v>26.180257510730002</v>
      </c>
      <c r="Q1829" s="14">
        <v>6.4377682403429999</v>
      </c>
      <c r="R1829" s="29">
        <v>1.716738197425</v>
      </c>
    </row>
    <row r="1830" spans="4:18" x14ac:dyDescent="0.2">
      <c r="D1830" s="104"/>
      <c r="E1830" s="5" t="s">
        <v>37</v>
      </c>
      <c r="F1830" s="6"/>
      <c r="G1830" s="7">
        <v>199</v>
      </c>
      <c r="H1830" s="37">
        <v>11.557788944724001</v>
      </c>
      <c r="I1830" s="14">
        <v>2.5125628140699998</v>
      </c>
      <c r="J1830" s="14">
        <v>3.015075376884</v>
      </c>
      <c r="K1830" s="14">
        <v>2.0100502512560001</v>
      </c>
      <c r="L1830" s="14">
        <v>19.597989949749</v>
      </c>
      <c r="M1830" s="14">
        <v>3.5175879396980001</v>
      </c>
      <c r="N1830" s="14">
        <v>14.572864321608</v>
      </c>
      <c r="O1830" s="14">
        <v>45.226130653265997</v>
      </c>
      <c r="P1830" s="14">
        <v>23.618090452261001</v>
      </c>
      <c r="Q1830" s="14">
        <v>8.5427135678389998</v>
      </c>
      <c r="R1830" s="29">
        <v>1.507537688442</v>
      </c>
    </row>
    <row r="1831" spans="4:18" x14ac:dyDescent="0.2">
      <c r="D1831" s="104"/>
      <c r="E1831" s="5" t="s">
        <v>38</v>
      </c>
      <c r="F1831" s="6"/>
      <c r="G1831" s="7">
        <v>319</v>
      </c>
      <c r="H1831" s="37">
        <v>9.0909090909089993</v>
      </c>
      <c r="I1831" s="14">
        <v>2.5078369905960001</v>
      </c>
      <c r="J1831" s="14">
        <v>2.1943573667709999</v>
      </c>
      <c r="K1831" s="14">
        <v>2.5078369905960001</v>
      </c>
      <c r="L1831" s="14">
        <v>19.435736677116001</v>
      </c>
      <c r="M1831" s="14">
        <v>4.3887147335419998</v>
      </c>
      <c r="N1831" s="14">
        <v>16.300940438870999</v>
      </c>
      <c r="O1831" s="14">
        <v>55.485893416928</v>
      </c>
      <c r="P1831" s="14">
        <v>23.824451410658</v>
      </c>
      <c r="Q1831" s="14">
        <v>6.2695924764889996</v>
      </c>
      <c r="R1831" s="29">
        <v>0.62695924764900002</v>
      </c>
    </row>
    <row r="1832" spans="4:18" x14ac:dyDescent="0.2">
      <c r="D1832" s="104"/>
      <c r="E1832" s="5" t="s">
        <v>39</v>
      </c>
      <c r="F1832" s="6"/>
      <c r="G1832" s="7">
        <v>269</v>
      </c>
      <c r="H1832" s="37">
        <v>6.6914498141259999</v>
      </c>
      <c r="I1832" s="14">
        <v>0.74349442379200004</v>
      </c>
      <c r="J1832" s="14">
        <v>2.2304832713749998</v>
      </c>
      <c r="K1832" s="14">
        <v>1.85873605948</v>
      </c>
      <c r="L1832" s="14">
        <v>24.907063197026002</v>
      </c>
      <c r="M1832" s="14">
        <v>2.2304832713749998</v>
      </c>
      <c r="N1832" s="14">
        <v>12.639405204460999</v>
      </c>
      <c r="O1832" s="14">
        <v>56.505576208177999</v>
      </c>
      <c r="P1832" s="14">
        <v>22.304832713755001</v>
      </c>
      <c r="Q1832" s="14">
        <v>5.2044609665430004</v>
      </c>
      <c r="R1832" s="29">
        <v>1.4869888475840001</v>
      </c>
    </row>
    <row r="1833" spans="4:18" x14ac:dyDescent="0.2">
      <c r="D1833" s="104"/>
      <c r="E1833" s="5" t="s">
        <v>40</v>
      </c>
      <c r="F1833" s="6"/>
      <c r="G1833" s="7">
        <v>348</v>
      </c>
      <c r="H1833" s="37">
        <v>6.0344827586210004</v>
      </c>
      <c r="I1833" s="14">
        <v>2.0114942528739999</v>
      </c>
      <c r="J1833" s="14">
        <v>2.586206896552</v>
      </c>
      <c r="K1833" s="14">
        <v>3.7356321839079998</v>
      </c>
      <c r="L1833" s="14">
        <v>20.402298850575001</v>
      </c>
      <c r="M1833" s="14">
        <v>4.3103448275860003</v>
      </c>
      <c r="N1833" s="14">
        <v>15.229885057471</v>
      </c>
      <c r="O1833" s="14">
        <v>57.758620689654997</v>
      </c>
      <c r="P1833" s="14">
        <v>18.678160919540002</v>
      </c>
      <c r="Q1833" s="14">
        <v>6.3218390804600002</v>
      </c>
      <c r="R1833" s="29">
        <v>0.28735632183900001</v>
      </c>
    </row>
    <row r="1834" spans="4:18" x14ac:dyDescent="0.2">
      <c r="D1834" s="104"/>
      <c r="E1834" s="5" t="s">
        <v>41</v>
      </c>
      <c r="F1834" s="6"/>
      <c r="G1834" s="7">
        <v>282</v>
      </c>
      <c r="H1834" s="37">
        <v>9.574468085106</v>
      </c>
      <c r="I1834" s="14">
        <v>1.0638297872339999</v>
      </c>
      <c r="J1834" s="14">
        <v>3.1914893617020001</v>
      </c>
      <c r="K1834" s="14">
        <v>4.2553191489359996</v>
      </c>
      <c r="L1834" s="14">
        <v>20.921985815603001</v>
      </c>
      <c r="M1834" s="14">
        <v>2.1276595744679998</v>
      </c>
      <c r="N1834" s="14">
        <v>14.893617021277</v>
      </c>
      <c r="O1834" s="14">
        <v>51.418439716312001</v>
      </c>
      <c r="P1834" s="14">
        <v>25.886524822695002</v>
      </c>
      <c r="Q1834" s="14">
        <v>6.028368794326</v>
      </c>
      <c r="R1834" s="29">
        <v>2.8368794326239999</v>
      </c>
    </row>
    <row r="1835" spans="4:18" x14ac:dyDescent="0.2">
      <c r="D1835" s="104"/>
      <c r="E1835" s="5" t="s">
        <v>42</v>
      </c>
      <c r="F1835" s="6"/>
      <c r="G1835" s="7">
        <v>242</v>
      </c>
      <c r="H1835" s="37">
        <v>9.9173553719009995</v>
      </c>
      <c r="I1835" s="14">
        <v>2.8925619834709999</v>
      </c>
      <c r="J1835" s="14">
        <v>2.0661157024789998</v>
      </c>
      <c r="K1835" s="14">
        <v>4.5454545454549997</v>
      </c>
      <c r="L1835" s="14">
        <v>23.553719008264</v>
      </c>
      <c r="M1835" s="14">
        <v>2.8925619834709999</v>
      </c>
      <c r="N1835" s="14">
        <v>16.528925619835</v>
      </c>
      <c r="O1835" s="14">
        <v>42.561983471074001</v>
      </c>
      <c r="P1835" s="14">
        <v>31.818181818182001</v>
      </c>
      <c r="Q1835" s="14">
        <v>7.02479338843</v>
      </c>
      <c r="R1835" s="29">
        <v>0.82644628099200002</v>
      </c>
    </row>
    <row r="1836" spans="4:18" x14ac:dyDescent="0.2">
      <c r="D1836" s="104"/>
      <c r="E1836" s="5" t="s">
        <v>43</v>
      </c>
      <c r="F1836" s="6"/>
      <c r="G1836" s="7">
        <v>263</v>
      </c>
      <c r="H1836" s="37">
        <v>12.927756653992001</v>
      </c>
      <c r="I1836" s="14">
        <v>1.9011406844109999</v>
      </c>
      <c r="J1836" s="14">
        <v>3.8022813688210002</v>
      </c>
      <c r="K1836" s="14">
        <v>4.9429657794680004</v>
      </c>
      <c r="L1836" s="14">
        <v>26.615969581748999</v>
      </c>
      <c r="M1836" s="14">
        <v>2.6615969581750001</v>
      </c>
      <c r="N1836" s="14">
        <v>16.349809885932</v>
      </c>
      <c r="O1836" s="14">
        <v>45.627376425855999</v>
      </c>
      <c r="P1836" s="14">
        <v>24.334600760455999</v>
      </c>
      <c r="Q1836" s="14">
        <v>5.7034220532319999</v>
      </c>
      <c r="R1836" s="29">
        <v>0.76045627376400005</v>
      </c>
    </row>
    <row r="1837" spans="4:18" x14ac:dyDescent="0.2">
      <c r="D1837" s="104"/>
      <c r="E1837" s="5" t="s">
        <v>44</v>
      </c>
      <c r="F1837" s="6"/>
      <c r="G1837" s="7">
        <v>364</v>
      </c>
      <c r="H1837" s="37">
        <v>7.967032967033</v>
      </c>
      <c r="I1837" s="14">
        <v>3.0219780219780001</v>
      </c>
      <c r="J1837" s="14">
        <v>3.2967032967029999</v>
      </c>
      <c r="K1837" s="14">
        <v>5.4945054945049998</v>
      </c>
      <c r="L1837" s="14">
        <v>23.901098901099001</v>
      </c>
      <c r="M1837" s="14">
        <v>1.923076923077</v>
      </c>
      <c r="N1837" s="14">
        <v>16.483516483515999</v>
      </c>
      <c r="O1837" s="14">
        <v>39.560439560440003</v>
      </c>
      <c r="P1837" s="14">
        <v>30.769230769231001</v>
      </c>
      <c r="Q1837" s="14">
        <v>7.4175824175820004</v>
      </c>
      <c r="R1837" s="29">
        <v>2.4725274725270001</v>
      </c>
    </row>
    <row r="1838" spans="4:18" x14ac:dyDescent="0.2">
      <c r="D1838" s="104"/>
      <c r="E1838" s="5" t="s">
        <v>45</v>
      </c>
      <c r="F1838" s="6"/>
      <c r="G1838" s="7">
        <v>324</v>
      </c>
      <c r="H1838" s="37">
        <v>8.333333333333</v>
      </c>
      <c r="I1838" s="14">
        <v>4.9382716049380004</v>
      </c>
      <c r="J1838" s="14">
        <v>3.7037037037039999</v>
      </c>
      <c r="K1838" s="14">
        <v>4.9382716049380004</v>
      </c>
      <c r="L1838" s="14">
        <v>25.925925925925998</v>
      </c>
      <c r="M1838" s="14">
        <v>3.086419753086</v>
      </c>
      <c r="N1838" s="14">
        <v>11.41975308642</v>
      </c>
      <c r="O1838" s="14">
        <v>41.358024691357997</v>
      </c>
      <c r="P1838" s="14">
        <v>28.703703703704001</v>
      </c>
      <c r="Q1838" s="14">
        <v>8.0246913580250006</v>
      </c>
      <c r="R1838" s="29">
        <v>2.4691358024690002</v>
      </c>
    </row>
    <row r="1839" spans="4:18" x14ac:dyDescent="0.2">
      <c r="D1839" s="104"/>
      <c r="E1839" s="5" t="s">
        <v>46</v>
      </c>
      <c r="F1839" s="6"/>
      <c r="G1839" s="7">
        <v>192</v>
      </c>
      <c r="H1839" s="37">
        <v>6.770833333333</v>
      </c>
      <c r="I1839" s="14">
        <v>2.083333333333</v>
      </c>
      <c r="J1839" s="14">
        <v>4.166666666667</v>
      </c>
      <c r="K1839" s="14">
        <v>4.166666666667</v>
      </c>
      <c r="L1839" s="14">
        <v>21.875</v>
      </c>
      <c r="M1839" s="14">
        <v>1.5625</v>
      </c>
      <c r="N1839" s="14">
        <v>11.979166666667</v>
      </c>
      <c r="O1839" s="14">
        <v>39.0625</v>
      </c>
      <c r="P1839" s="14">
        <v>23.4375</v>
      </c>
      <c r="Q1839" s="14">
        <v>10.416666666667</v>
      </c>
      <c r="R1839" s="29">
        <v>4.166666666667</v>
      </c>
    </row>
    <row r="1840" spans="4:18" x14ac:dyDescent="0.2">
      <c r="D1840" s="104"/>
      <c r="E1840" s="5" t="s">
        <v>47</v>
      </c>
      <c r="F1840" s="6"/>
      <c r="G1840" s="7">
        <v>288</v>
      </c>
      <c r="H1840" s="37">
        <v>9.7222222222219994</v>
      </c>
      <c r="I1840" s="14">
        <v>3.125</v>
      </c>
      <c r="J1840" s="14">
        <v>4.8611111111109997</v>
      </c>
      <c r="K1840" s="14">
        <v>5.5555555555560003</v>
      </c>
      <c r="L1840" s="14">
        <v>15.625</v>
      </c>
      <c r="M1840" s="14">
        <v>2.083333333333</v>
      </c>
      <c r="N1840" s="14">
        <v>10.416666666667</v>
      </c>
      <c r="O1840" s="14">
        <v>37.847222222222001</v>
      </c>
      <c r="P1840" s="14">
        <v>29.861111111111001</v>
      </c>
      <c r="Q1840" s="14">
        <v>11.111111111111001</v>
      </c>
      <c r="R1840" s="29">
        <v>2.4305555555559999</v>
      </c>
    </row>
    <row r="1841" spans="2:18" x14ac:dyDescent="0.2">
      <c r="D1841" s="104"/>
      <c r="E1841" s="5" t="s">
        <v>48</v>
      </c>
      <c r="F1841" s="6"/>
      <c r="G1841" s="7">
        <v>114</v>
      </c>
      <c r="H1841" s="37">
        <v>7.0175438596489998</v>
      </c>
      <c r="I1841" s="14">
        <v>5.2631578947369997</v>
      </c>
      <c r="J1841" s="14">
        <v>2.6315789473679998</v>
      </c>
      <c r="K1841" s="14">
        <v>3.508771929825</v>
      </c>
      <c r="L1841" s="14">
        <v>8.7719298245609991</v>
      </c>
      <c r="M1841" s="14">
        <v>0.87719298245599997</v>
      </c>
      <c r="N1841" s="14">
        <v>12.280701754386</v>
      </c>
      <c r="O1841" s="14">
        <v>29.824561403509001</v>
      </c>
      <c r="P1841" s="14">
        <v>36.842105263157997</v>
      </c>
      <c r="Q1841" s="14">
        <v>20.175438596490999</v>
      </c>
      <c r="R1841" s="29">
        <v>2.6315789473679998</v>
      </c>
    </row>
    <row r="1842" spans="2:18" x14ac:dyDescent="0.2">
      <c r="D1842" s="105"/>
      <c r="E1842" s="55" t="s">
        <v>49</v>
      </c>
      <c r="F1842" s="58"/>
      <c r="G1842" s="53">
        <v>30</v>
      </c>
      <c r="H1842" s="74">
        <v>3.333333333333</v>
      </c>
      <c r="I1842" s="35">
        <v>0</v>
      </c>
      <c r="J1842" s="38">
        <v>3.333333333333</v>
      </c>
      <c r="K1842" s="35">
        <v>0</v>
      </c>
      <c r="L1842" s="38">
        <v>6.666666666667</v>
      </c>
      <c r="M1842" s="38">
        <v>6.666666666667</v>
      </c>
      <c r="N1842" s="38">
        <v>10</v>
      </c>
      <c r="O1842" s="38">
        <v>30</v>
      </c>
      <c r="P1842" s="38">
        <v>23.333333333333002</v>
      </c>
      <c r="Q1842" s="38">
        <v>26.666666666666998</v>
      </c>
      <c r="R1842" s="80">
        <v>6.666666666667</v>
      </c>
    </row>
    <row r="1844" spans="2:18" x14ac:dyDescent="0.2">
      <c r="B1844" s="47" t="str">
        <f xml:space="preserve"> HYPERLINK("#'目次'!B47", "[41]")</f>
        <v>[41]</v>
      </c>
      <c r="C1844" s="31" t="s">
        <v>391</v>
      </c>
    </row>
    <row r="1847" spans="2:18" x14ac:dyDescent="0.2">
      <c r="C1847" s="31" t="s">
        <v>13</v>
      </c>
    </row>
    <row r="1848" spans="2:18" ht="36" x14ac:dyDescent="0.2">
      <c r="D1848" s="99"/>
      <c r="E1848" s="100"/>
      <c r="F1848" s="100"/>
      <c r="G1848" s="41" t="s">
        <v>14</v>
      </c>
      <c r="H1848" s="42" t="s">
        <v>392</v>
      </c>
      <c r="I1848" s="16" t="s">
        <v>393</v>
      </c>
      <c r="J1848" s="16" t="s">
        <v>394</v>
      </c>
      <c r="K1848" s="46" t="s">
        <v>24</v>
      </c>
    </row>
    <row r="1849" spans="2:18" x14ac:dyDescent="0.2">
      <c r="D1849" s="101"/>
      <c r="E1849" s="102"/>
      <c r="F1849" s="102"/>
      <c r="G1849" s="44"/>
      <c r="H1849" s="48"/>
      <c r="I1849" s="17"/>
      <c r="J1849" s="17"/>
      <c r="K1849" s="43"/>
    </row>
    <row r="1850" spans="2:18" x14ac:dyDescent="0.2">
      <c r="D1850" s="52"/>
      <c r="E1850" s="59" t="s">
        <v>14</v>
      </c>
      <c r="F1850" s="54"/>
      <c r="G1850" s="45">
        <v>7000</v>
      </c>
      <c r="H1850" s="25">
        <v>13.085714285713999</v>
      </c>
      <c r="I1850" s="25">
        <v>6.2428571428569999</v>
      </c>
      <c r="J1850" s="25">
        <v>80.3</v>
      </c>
      <c r="K1850" s="63">
        <v>0.37142857142899999</v>
      </c>
    </row>
    <row r="1851" spans="2:18" x14ac:dyDescent="0.2">
      <c r="D1851" s="103" t="s">
        <v>25</v>
      </c>
      <c r="E1851" s="24" t="s">
        <v>26</v>
      </c>
      <c r="F1851" s="22"/>
      <c r="G1851" s="23">
        <v>1780</v>
      </c>
      <c r="H1851" s="49">
        <v>7.191011235955</v>
      </c>
      <c r="I1851" s="19">
        <v>5.3932584269659998</v>
      </c>
      <c r="J1851" s="19">
        <v>87.134831460673993</v>
      </c>
      <c r="K1851" s="51">
        <v>0.28089887640400002</v>
      </c>
    </row>
    <row r="1852" spans="2:18" x14ac:dyDescent="0.2">
      <c r="D1852" s="104"/>
      <c r="E1852" s="5" t="s">
        <v>27</v>
      </c>
      <c r="F1852" s="6"/>
      <c r="G1852" s="7">
        <v>1328</v>
      </c>
      <c r="H1852" s="37">
        <v>9.5632530120479995</v>
      </c>
      <c r="I1852" s="14">
        <v>6.3253012048189996</v>
      </c>
      <c r="J1852" s="14">
        <v>83.734939759035996</v>
      </c>
      <c r="K1852" s="29">
        <v>0.37650602409599998</v>
      </c>
    </row>
    <row r="1853" spans="2:18" x14ac:dyDescent="0.2">
      <c r="D1853" s="104"/>
      <c r="E1853" s="5" t="s">
        <v>28</v>
      </c>
      <c r="F1853" s="6"/>
      <c r="G1853" s="7">
        <v>1075</v>
      </c>
      <c r="H1853" s="37">
        <v>13.302325581394999</v>
      </c>
      <c r="I1853" s="14">
        <v>6.9767441860470001</v>
      </c>
      <c r="J1853" s="14">
        <v>78.976744186047</v>
      </c>
      <c r="K1853" s="29">
        <v>0.74418604651200004</v>
      </c>
    </row>
    <row r="1854" spans="2:18" x14ac:dyDescent="0.2">
      <c r="D1854" s="104"/>
      <c r="E1854" s="5" t="s">
        <v>29</v>
      </c>
      <c r="F1854" s="6"/>
      <c r="G1854" s="7">
        <v>733</v>
      </c>
      <c r="H1854" s="37">
        <v>14.597544338336</v>
      </c>
      <c r="I1854" s="14">
        <v>6.5484311050480004</v>
      </c>
      <c r="J1854" s="14">
        <v>78.581173260572996</v>
      </c>
      <c r="K1854" s="29">
        <v>0.27285129604399999</v>
      </c>
    </row>
    <row r="1855" spans="2:18" x14ac:dyDescent="0.2">
      <c r="D1855" s="104"/>
      <c r="E1855" s="5" t="s">
        <v>30</v>
      </c>
      <c r="F1855" s="6"/>
      <c r="G1855" s="7">
        <v>619</v>
      </c>
      <c r="H1855" s="37">
        <v>17.609046849757998</v>
      </c>
      <c r="I1855" s="14">
        <v>5.9773828756059997</v>
      </c>
      <c r="J1855" s="14">
        <v>76.252019386106994</v>
      </c>
      <c r="K1855" s="29">
        <v>0.16155088852999999</v>
      </c>
    </row>
    <row r="1856" spans="2:18" x14ac:dyDescent="0.2">
      <c r="D1856" s="104"/>
      <c r="E1856" s="5" t="s">
        <v>31</v>
      </c>
      <c r="F1856" s="6"/>
      <c r="G1856" s="7">
        <v>559</v>
      </c>
      <c r="H1856" s="37">
        <v>22.719141323792002</v>
      </c>
      <c r="I1856" s="14">
        <v>7.6923076923079998</v>
      </c>
      <c r="J1856" s="14">
        <v>69.409660107335</v>
      </c>
      <c r="K1856" s="29">
        <v>0.178890876565</v>
      </c>
    </row>
    <row r="1857" spans="4:11" x14ac:dyDescent="0.2">
      <c r="D1857" s="104"/>
      <c r="E1857" s="5" t="s">
        <v>32</v>
      </c>
      <c r="F1857" s="6"/>
      <c r="G1857" s="7">
        <v>284</v>
      </c>
      <c r="H1857" s="37">
        <v>28.521126760563</v>
      </c>
      <c r="I1857" s="14">
        <v>9.1549295774649995</v>
      </c>
      <c r="J1857" s="14">
        <v>61.619718309859003</v>
      </c>
      <c r="K1857" s="29">
        <v>0.70422535211299997</v>
      </c>
    </row>
    <row r="1858" spans="4:11" x14ac:dyDescent="0.2">
      <c r="D1858" s="104"/>
      <c r="E1858" s="5" t="s">
        <v>33</v>
      </c>
      <c r="F1858" s="6"/>
      <c r="G1858" s="7">
        <v>104</v>
      </c>
      <c r="H1858" s="37">
        <v>49.038461538462002</v>
      </c>
      <c r="I1858" s="14">
        <v>6.7307692307689999</v>
      </c>
      <c r="J1858" s="14">
        <v>43.269230769231001</v>
      </c>
      <c r="K1858" s="29">
        <v>0.96153846153800004</v>
      </c>
    </row>
    <row r="1859" spans="4:11" x14ac:dyDescent="0.2">
      <c r="D1859" s="103" t="s">
        <v>34</v>
      </c>
      <c r="E1859" s="24" t="s">
        <v>35</v>
      </c>
      <c r="F1859" s="22"/>
      <c r="G1859" s="23">
        <v>206</v>
      </c>
      <c r="H1859" s="49">
        <v>5.3398058252430003</v>
      </c>
      <c r="I1859" s="19">
        <v>0.97087378640800004</v>
      </c>
      <c r="J1859" s="19">
        <v>92.233009708737995</v>
      </c>
      <c r="K1859" s="51">
        <v>1.456310679612</v>
      </c>
    </row>
    <row r="1860" spans="4:11" x14ac:dyDescent="0.2">
      <c r="D1860" s="104"/>
      <c r="E1860" s="5" t="s">
        <v>36</v>
      </c>
      <c r="F1860" s="6"/>
      <c r="G1860" s="7">
        <v>218</v>
      </c>
      <c r="H1860" s="37">
        <v>9.1743119266060003</v>
      </c>
      <c r="I1860" s="14">
        <v>0.91743119266100004</v>
      </c>
      <c r="J1860" s="14">
        <v>89.449541284404006</v>
      </c>
      <c r="K1860" s="29">
        <v>0.45871559632999998</v>
      </c>
    </row>
    <row r="1861" spans="4:11" x14ac:dyDescent="0.2">
      <c r="D1861" s="104"/>
      <c r="E1861" s="5" t="s">
        <v>37</v>
      </c>
      <c r="F1861" s="6"/>
      <c r="G1861" s="7">
        <v>218</v>
      </c>
      <c r="H1861" s="37">
        <v>11.467889908257</v>
      </c>
      <c r="I1861" s="14">
        <v>2.7522935779819999</v>
      </c>
      <c r="J1861" s="14">
        <v>85.779816513761006</v>
      </c>
      <c r="K1861" s="32">
        <v>0</v>
      </c>
    </row>
    <row r="1862" spans="4:11" x14ac:dyDescent="0.2">
      <c r="D1862" s="104"/>
      <c r="E1862" s="5" t="s">
        <v>38</v>
      </c>
      <c r="F1862" s="6"/>
      <c r="G1862" s="7">
        <v>313</v>
      </c>
      <c r="H1862" s="37">
        <v>16.932907348242999</v>
      </c>
      <c r="I1862" s="14">
        <v>1.9169329073479999</v>
      </c>
      <c r="J1862" s="14">
        <v>81.150159744408995</v>
      </c>
      <c r="K1862" s="32">
        <v>0</v>
      </c>
    </row>
    <row r="1863" spans="4:11" x14ac:dyDescent="0.2">
      <c r="D1863" s="104"/>
      <c r="E1863" s="5" t="s">
        <v>39</v>
      </c>
      <c r="F1863" s="6"/>
      <c r="G1863" s="7">
        <v>306</v>
      </c>
      <c r="H1863" s="37">
        <v>15.032679738562001</v>
      </c>
      <c r="I1863" s="14">
        <v>3.2679738562090002</v>
      </c>
      <c r="J1863" s="14">
        <v>80.718954248366003</v>
      </c>
      <c r="K1863" s="29">
        <v>0.98039215686299996</v>
      </c>
    </row>
    <row r="1864" spans="4:11" x14ac:dyDescent="0.2">
      <c r="D1864" s="104"/>
      <c r="E1864" s="5" t="s">
        <v>40</v>
      </c>
      <c r="F1864" s="6"/>
      <c r="G1864" s="7">
        <v>323</v>
      </c>
      <c r="H1864" s="37">
        <v>16.718266253869999</v>
      </c>
      <c r="I1864" s="14">
        <v>5.2631578947369997</v>
      </c>
      <c r="J1864" s="14">
        <v>78.018575851392995</v>
      </c>
      <c r="K1864" s="32">
        <v>0</v>
      </c>
    </row>
    <row r="1865" spans="4:11" x14ac:dyDescent="0.2">
      <c r="D1865" s="104"/>
      <c r="E1865" s="5" t="s">
        <v>41</v>
      </c>
      <c r="F1865" s="6"/>
      <c r="G1865" s="7">
        <v>260</v>
      </c>
      <c r="H1865" s="37">
        <v>13.461538461538</v>
      </c>
      <c r="I1865" s="14">
        <v>8.0769230769230003</v>
      </c>
      <c r="J1865" s="14">
        <v>77.692307692308006</v>
      </c>
      <c r="K1865" s="29">
        <v>0.76923076923099998</v>
      </c>
    </row>
    <row r="1866" spans="4:11" x14ac:dyDescent="0.2">
      <c r="D1866" s="104"/>
      <c r="E1866" s="5" t="s">
        <v>42</v>
      </c>
      <c r="F1866" s="6"/>
      <c r="G1866" s="7">
        <v>258</v>
      </c>
      <c r="H1866" s="37">
        <v>23.643410852713</v>
      </c>
      <c r="I1866" s="14">
        <v>11.240310077519</v>
      </c>
      <c r="J1866" s="14">
        <v>65.116279069767003</v>
      </c>
      <c r="K1866" s="32">
        <v>0</v>
      </c>
    </row>
    <row r="1867" spans="4:11" x14ac:dyDescent="0.2">
      <c r="D1867" s="104"/>
      <c r="E1867" s="5" t="s">
        <v>43</v>
      </c>
      <c r="F1867" s="6"/>
      <c r="G1867" s="7">
        <v>258</v>
      </c>
      <c r="H1867" s="37">
        <v>20.930232558139998</v>
      </c>
      <c r="I1867" s="14">
        <v>9.3023255813949994</v>
      </c>
      <c r="J1867" s="14">
        <v>69.379844961239996</v>
      </c>
      <c r="K1867" s="29">
        <v>0.38759689922500001</v>
      </c>
    </row>
    <row r="1868" spans="4:11" x14ac:dyDescent="0.2">
      <c r="D1868" s="104"/>
      <c r="E1868" s="5" t="s">
        <v>44</v>
      </c>
      <c r="F1868" s="6"/>
      <c r="G1868" s="7">
        <v>336</v>
      </c>
      <c r="H1868" s="37">
        <v>27.083333333333002</v>
      </c>
      <c r="I1868" s="14">
        <v>10.416666666667</v>
      </c>
      <c r="J1868" s="14">
        <v>61.607142857143003</v>
      </c>
      <c r="K1868" s="29">
        <v>0.89285714285700002</v>
      </c>
    </row>
    <row r="1869" spans="4:11" x14ac:dyDescent="0.2">
      <c r="D1869" s="104"/>
      <c r="E1869" s="5" t="s">
        <v>45</v>
      </c>
      <c r="F1869" s="6"/>
      <c r="G1869" s="7">
        <v>259</v>
      </c>
      <c r="H1869" s="37">
        <v>24.324324324323999</v>
      </c>
      <c r="I1869" s="14">
        <v>11.196911196911</v>
      </c>
      <c r="J1869" s="14">
        <v>63.706563706563998</v>
      </c>
      <c r="K1869" s="29">
        <v>0.77220077220100003</v>
      </c>
    </row>
    <row r="1870" spans="4:11" x14ac:dyDescent="0.2">
      <c r="D1870" s="104"/>
      <c r="E1870" s="5" t="s">
        <v>46</v>
      </c>
      <c r="F1870" s="6"/>
      <c r="G1870" s="7">
        <v>171</v>
      </c>
      <c r="H1870" s="37">
        <v>24.561403508771999</v>
      </c>
      <c r="I1870" s="14">
        <v>14.035087719298</v>
      </c>
      <c r="J1870" s="14">
        <v>60.233918128654999</v>
      </c>
      <c r="K1870" s="29">
        <v>1.1695906432750001</v>
      </c>
    </row>
    <row r="1871" spans="4:11" x14ac:dyDescent="0.2">
      <c r="D1871" s="104"/>
      <c r="E1871" s="5" t="s">
        <v>47</v>
      </c>
      <c r="F1871" s="6"/>
      <c r="G1871" s="7">
        <v>158</v>
      </c>
      <c r="H1871" s="37">
        <v>15.189873417722</v>
      </c>
      <c r="I1871" s="14">
        <v>13.924050632910999</v>
      </c>
      <c r="J1871" s="14">
        <v>70.253164556962005</v>
      </c>
      <c r="K1871" s="29">
        <v>0.63291139240500005</v>
      </c>
    </row>
    <row r="1872" spans="4:11" x14ac:dyDescent="0.2">
      <c r="D1872" s="104"/>
      <c r="E1872" s="5" t="s">
        <v>48</v>
      </c>
      <c r="F1872" s="6"/>
      <c r="G1872" s="7">
        <v>62</v>
      </c>
      <c r="H1872" s="37">
        <v>16.129032258064999</v>
      </c>
      <c r="I1872" s="14">
        <v>6.4516129032259997</v>
      </c>
      <c r="J1872" s="14">
        <v>77.419354838710007</v>
      </c>
      <c r="K1872" s="32">
        <v>0</v>
      </c>
    </row>
    <row r="1873" spans="4:11" x14ac:dyDescent="0.2">
      <c r="D1873" s="104"/>
      <c r="E1873" s="5" t="s">
        <v>49</v>
      </c>
      <c r="F1873" s="6"/>
      <c r="G1873" s="7">
        <v>13</v>
      </c>
      <c r="H1873" s="60">
        <v>0</v>
      </c>
      <c r="I1873" s="18">
        <v>0</v>
      </c>
      <c r="J1873" s="14">
        <v>100</v>
      </c>
      <c r="K1873" s="32">
        <v>0</v>
      </c>
    </row>
    <row r="1874" spans="4:11" x14ac:dyDescent="0.2">
      <c r="D1874" s="103" t="s">
        <v>50</v>
      </c>
      <c r="E1874" s="24" t="s">
        <v>35</v>
      </c>
      <c r="F1874" s="22"/>
      <c r="G1874" s="23">
        <v>174</v>
      </c>
      <c r="H1874" s="49">
        <v>0.57471264367800001</v>
      </c>
      <c r="I1874" s="33">
        <v>0</v>
      </c>
      <c r="J1874" s="19">
        <v>99.425287356322002</v>
      </c>
      <c r="K1874" s="62">
        <v>0</v>
      </c>
    </row>
    <row r="1875" spans="4:11" x14ac:dyDescent="0.2">
      <c r="D1875" s="104"/>
      <c r="E1875" s="5" t="s">
        <v>36</v>
      </c>
      <c r="F1875" s="6"/>
      <c r="G1875" s="7">
        <v>233</v>
      </c>
      <c r="H1875" s="37">
        <v>4.2918454935619996</v>
      </c>
      <c r="I1875" s="18">
        <v>0</v>
      </c>
      <c r="J1875" s="14">
        <v>95.278969957081998</v>
      </c>
      <c r="K1875" s="29">
        <v>0.42918454935599998</v>
      </c>
    </row>
    <row r="1876" spans="4:11" x14ac:dyDescent="0.2">
      <c r="D1876" s="104"/>
      <c r="E1876" s="5" t="s">
        <v>37</v>
      </c>
      <c r="F1876" s="6"/>
      <c r="G1876" s="7">
        <v>199</v>
      </c>
      <c r="H1876" s="37">
        <v>8.5427135678389998</v>
      </c>
      <c r="I1876" s="14">
        <v>1.0050251256280001</v>
      </c>
      <c r="J1876" s="14">
        <v>90.452261306533003</v>
      </c>
      <c r="K1876" s="32">
        <v>0</v>
      </c>
    </row>
    <row r="1877" spans="4:11" x14ac:dyDescent="0.2">
      <c r="D1877" s="104"/>
      <c r="E1877" s="5" t="s">
        <v>38</v>
      </c>
      <c r="F1877" s="6"/>
      <c r="G1877" s="7">
        <v>319</v>
      </c>
      <c r="H1877" s="37">
        <v>7.2100313479620004</v>
      </c>
      <c r="I1877" s="14">
        <v>1.8808777429470001</v>
      </c>
      <c r="J1877" s="14">
        <v>90.909090909091006</v>
      </c>
      <c r="K1877" s="32">
        <v>0</v>
      </c>
    </row>
    <row r="1878" spans="4:11" x14ac:dyDescent="0.2">
      <c r="D1878" s="104"/>
      <c r="E1878" s="5" t="s">
        <v>39</v>
      </c>
      <c r="F1878" s="6"/>
      <c r="G1878" s="7">
        <v>269</v>
      </c>
      <c r="H1878" s="37">
        <v>7.8066914498140001</v>
      </c>
      <c r="I1878" s="14">
        <v>3.345724907063</v>
      </c>
      <c r="J1878" s="14">
        <v>88.847583643123002</v>
      </c>
      <c r="K1878" s="32">
        <v>0</v>
      </c>
    </row>
    <row r="1879" spans="4:11" x14ac:dyDescent="0.2">
      <c r="D1879" s="104"/>
      <c r="E1879" s="5" t="s">
        <v>40</v>
      </c>
      <c r="F1879" s="6"/>
      <c r="G1879" s="7">
        <v>348</v>
      </c>
      <c r="H1879" s="37">
        <v>8.9080459770109996</v>
      </c>
      <c r="I1879" s="14">
        <v>3.1609195402300001</v>
      </c>
      <c r="J1879" s="14">
        <v>87.643678160920004</v>
      </c>
      <c r="K1879" s="29">
        <v>0.28735632183900001</v>
      </c>
    </row>
    <row r="1880" spans="4:11" x14ac:dyDescent="0.2">
      <c r="D1880" s="104"/>
      <c r="E1880" s="5" t="s">
        <v>41</v>
      </c>
      <c r="F1880" s="6"/>
      <c r="G1880" s="7">
        <v>282</v>
      </c>
      <c r="H1880" s="37">
        <v>8.1560283687940007</v>
      </c>
      <c r="I1880" s="14">
        <v>4.2553191489359996</v>
      </c>
      <c r="J1880" s="14">
        <v>86.524822695034999</v>
      </c>
      <c r="K1880" s="29">
        <v>1.0638297872339999</v>
      </c>
    </row>
    <row r="1881" spans="4:11" x14ac:dyDescent="0.2">
      <c r="D1881" s="104"/>
      <c r="E1881" s="5" t="s">
        <v>42</v>
      </c>
      <c r="F1881" s="6"/>
      <c r="G1881" s="7">
        <v>242</v>
      </c>
      <c r="H1881" s="37">
        <v>10.743801652893</v>
      </c>
      <c r="I1881" s="14">
        <v>10.330578512397</v>
      </c>
      <c r="J1881" s="14">
        <v>78.925619834711</v>
      </c>
      <c r="K1881" s="32">
        <v>0</v>
      </c>
    </row>
    <row r="1882" spans="4:11" x14ac:dyDescent="0.2">
      <c r="D1882" s="104"/>
      <c r="E1882" s="5" t="s">
        <v>43</v>
      </c>
      <c r="F1882" s="6"/>
      <c r="G1882" s="7">
        <v>263</v>
      </c>
      <c r="H1882" s="37">
        <v>14.068441064639</v>
      </c>
      <c r="I1882" s="14">
        <v>11.026615969582</v>
      </c>
      <c r="J1882" s="14">
        <v>74.904942965779</v>
      </c>
      <c r="K1882" s="32">
        <v>0</v>
      </c>
    </row>
    <row r="1883" spans="4:11" x14ac:dyDescent="0.2">
      <c r="D1883" s="104"/>
      <c r="E1883" s="5" t="s">
        <v>44</v>
      </c>
      <c r="F1883" s="6"/>
      <c r="G1883" s="7">
        <v>364</v>
      </c>
      <c r="H1883" s="37">
        <v>11.813186813187</v>
      </c>
      <c r="I1883" s="14">
        <v>7.6923076923079998</v>
      </c>
      <c r="J1883" s="14">
        <v>80.494505494505006</v>
      </c>
      <c r="K1883" s="32">
        <v>0</v>
      </c>
    </row>
    <row r="1884" spans="4:11" x14ac:dyDescent="0.2">
      <c r="D1884" s="104"/>
      <c r="E1884" s="5" t="s">
        <v>45</v>
      </c>
      <c r="F1884" s="6"/>
      <c r="G1884" s="7">
        <v>324</v>
      </c>
      <c r="H1884" s="37">
        <v>12.345679012346</v>
      </c>
      <c r="I1884" s="14">
        <v>7.7160493827160002</v>
      </c>
      <c r="J1884" s="14">
        <v>79.938271604937995</v>
      </c>
      <c r="K1884" s="32">
        <v>0</v>
      </c>
    </row>
    <row r="1885" spans="4:11" x14ac:dyDescent="0.2">
      <c r="D1885" s="104"/>
      <c r="E1885" s="5" t="s">
        <v>46</v>
      </c>
      <c r="F1885" s="6"/>
      <c r="G1885" s="7">
        <v>192</v>
      </c>
      <c r="H1885" s="37">
        <v>5.729166666667</v>
      </c>
      <c r="I1885" s="14">
        <v>8.333333333333</v>
      </c>
      <c r="J1885" s="14">
        <v>85.416666666666998</v>
      </c>
      <c r="K1885" s="29">
        <v>0.52083333333299997</v>
      </c>
    </row>
    <row r="1886" spans="4:11" x14ac:dyDescent="0.2">
      <c r="D1886" s="104"/>
      <c r="E1886" s="5" t="s">
        <v>47</v>
      </c>
      <c r="F1886" s="6"/>
      <c r="G1886" s="7">
        <v>288</v>
      </c>
      <c r="H1886" s="37">
        <v>10.763888888888999</v>
      </c>
      <c r="I1886" s="14">
        <v>10.069444444444001</v>
      </c>
      <c r="J1886" s="14">
        <v>78.472222222222001</v>
      </c>
      <c r="K1886" s="29">
        <v>0.694444444444</v>
      </c>
    </row>
    <row r="1887" spans="4:11" x14ac:dyDescent="0.2">
      <c r="D1887" s="104"/>
      <c r="E1887" s="5" t="s">
        <v>48</v>
      </c>
      <c r="F1887" s="6"/>
      <c r="G1887" s="7">
        <v>114</v>
      </c>
      <c r="H1887" s="37">
        <v>9.6491228070179993</v>
      </c>
      <c r="I1887" s="14">
        <v>9.6491228070179993</v>
      </c>
      <c r="J1887" s="14">
        <v>80.701754385965003</v>
      </c>
      <c r="K1887" s="32">
        <v>0</v>
      </c>
    </row>
    <row r="1888" spans="4:11" x14ac:dyDescent="0.2">
      <c r="D1888" s="105"/>
      <c r="E1888" s="55" t="s">
        <v>49</v>
      </c>
      <c r="F1888" s="58"/>
      <c r="G1888" s="53">
        <v>30</v>
      </c>
      <c r="H1888" s="74">
        <v>6.666666666667</v>
      </c>
      <c r="I1888" s="38">
        <v>10</v>
      </c>
      <c r="J1888" s="38">
        <v>83.333333333333002</v>
      </c>
      <c r="K1888" s="71">
        <v>0</v>
      </c>
    </row>
    <row r="1890" spans="2:16" x14ac:dyDescent="0.2">
      <c r="B1890" s="47" t="str">
        <f xml:space="preserve"> HYPERLINK("#'目次'!B48", "[42]")</f>
        <v>[42]</v>
      </c>
      <c r="C1890" s="31" t="s">
        <v>397</v>
      </c>
    </row>
    <row r="1891" spans="2:16" x14ac:dyDescent="0.2">
      <c r="C1891" s="89" t="s">
        <v>398</v>
      </c>
    </row>
    <row r="1893" spans="2:16" x14ac:dyDescent="0.2">
      <c r="C1893" s="31" t="s">
        <v>13</v>
      </c>
    </row>
    <row r="1894" spans="2:16" x14ac:dyDescent="0.2">
      <c r="D1894" s="99"/>
      <c r="E1894" s="100"/>
      <c r="F1894" s="100"/>
      <c r="G1894" s="41" t="s">
        <v>14</v>
      </c>
      <c r="H1894" s="42" t="s">
        <v>399</v>
      </c>
      <c r="I1894" s="16" t="s">
        <v>400</v>
      </c>
      <c r="J1894" s="16" t="s">
        <v>401</v>
      </c>
      <c r="K1894" s="16" t="s">
        <v>402</v>
      </c>
      <c r="L1894" s="16" t="s">
        <v>403</v>
      </c>
      <c r="M1894" s="16" t="s">
        <v>404</v>
      </c>
      <c r="N1894" s="16" t="s">
        <v>24</v>
      </c>
      <c r="O1894" s="16" t="s">
        <v>67</v>
      </c>
      <c r="P1894" s="46" t="s">
        <v>68</v>
      </c>
    </row>
    <row r="1895" spans="2:16" x14ac:dyDescent="0.2">
      <c r="D1895" s="101"/>
      <c r="E1895" s="102"/>
      <c r="F1895" s="102"/>
      <c r="G1895" s="44"/>
      <c r="H1895" s="48"/>
      <c r="I1895" s="17"/>
      <c r="J1895" s="17"/>
      <c r="K1895" s="17"/>
      <c r="L1895" s="17"/>
      <c r="M1895" s="17"/>
      <c r="N1895" s="17"/>
      <c r="O1895" s="17"/>
      <c r="P1895" s="43"/>
    </row>
    <row r="1896" spans="2:16" x14ac:dyDescent="0.2">
      <c r="D1896" s="52"/>
      <c r="E1896" s="59" t="s">
        <v>14</v>
      </c>
      <c r="F1896" s="54"/>
      <c r="G1896" s="45">
        <v>916</v>
      </c>
      <c r="H1896" s="25">
        <v>70.851528384279007</v>
      </c>
      <c r="I1896" s="25">
        <v>18.995633187772999</v>
      </c>
      <c r="J1896" s="25">
        <v>6.5502183406109999</v>
      </c>
      <c r="K1896" s="25">
        <v>1.7467248908299999</v>
      </c>
      <c r="L1896" s="25">
        <v>0.32751091703099999</v>
      </c>
      <c r="M1896" s="90">
        <v>0</v>
      </c>
      <c r="N1896" s="25">
        <v>1.5283842794760001</v>
      </c>
      <c r="O1896" s="25">
        <v>1.4013303769400001</v>
      </c>
      <c r="P1896" s="63">
        <v>0.76125582114000001</v>
      </c>
    </row>
    <row r="1897" spans="2:16" x14ac:dyDescent="0.2">
      <c r="D1897" s="103" t="s">
        <v>25</v>
      </c>
      <c r="E1897" s="24" t="s">
        <v>26</v>
      </c>
      <c r="F1897" s="22"/>
      <c r="G1897" s="23">
        <v>128</v>
      </c>
      <c r="H1897" s="49">
        <v>79.6875</v>
      </c>
      <c r="I1897" s="19">
        <v>14.0625</v>
      </c>
      <c r="J1897" s="19">
        <v>3.90625</v>
      </c>
      <c r="K1897" s="19">
        <v>1.5625</v>
      </c>
      <c r="L1897" s="33">
        <v>0</v>
      </c>
      <c r="M1897" s="33">
        <v>0</v>
      </c>
      <c r="N1897" s="19">
        <v>0.78125</v>
      </c>
      <c r="O1897" s="19">
        <v>1.267716535433</v>
      </c>
      <c r="P1897" s="51">
        <v>0.60767815375000001</v>
      </c>
    </row>
    <row r="1898" spans="2:16" x14ac:dyDescent="0.2">
      <c r="D1898" s="104"/>
      <c r="E1898" s="5" t="s">
        <v>27</v>
      </c>
      <c r="F1898" s="6"/>
      <c r="G1898" s="7">
        <v>127</v>
      </c>
      <c r="H1898" s="37">
        <v>77.952755905512007</v>
      </c>
      <c r="I1898" s="14">
        <v>12.59842519685</v>
      </c>
      <c r="J1898" s="14">
        <v>7.0866141732279999</v>
      </c>
      <c r="K1898" s="14">
        <v>0.78740157480299999</v>
      </c>
      <c r="L1898" s="18">
        <v>0</v>
      </c>
      <c r="M1898" s="18">
        <v>0</v>
      </c>
      <c r="N1898" s="14">
        <v>1.574803149606</v>
      </c>
      <c r="O1898" s="14">
        <v>1.296</v>
      </c>
      <c r="P1898" s="29">
        <v>0.63275903786499998</v>
      </c>
    </row>
    <row r="1899" spans="2:16" x14ac:dyDescent="0.2">
      <c r="D1899" s="104"/>
      <c r="E1899" s="5" t="s">
        <v>28</v>
      </c>
      <c r="F1899" s="6"/>
      <c r="G1899" s="7">
        <v>143</v>
      </c>
      <c r="H1899" s="37">
        <v>79.720279720280004</v>
      </c>
      <c r="I1899" s="14">
        <v>16.083916083916002</v>
      </c>
      <c r="J1899" s="14">
        <v>3.4965034965030002</v>
      </c>
      <c r="K1899" s="14">
        <v>0.69930069930100003</v>
      </c>
      <c r="L1899" s="18">
        <v>0</v>
      </c>
      <c r="M1899" s="18">
        <v>0</v>
      </c>
      <c r="N1899" s="18">
        <v>0</v>
      </c>
      <c r="O1899" s="14">
        <v>1.2587412587410001</v>
      </c>
      <c r="P1899" s="29">
        <v>0.58791187572000003</v>
      </c>
    </row>
    <row r="1900" spans="2:16" x14ac:dyDescent="0.2">
      <c r="D1900" s="104"/>
      <c r="E1900" s="5" t="s">
        <v>29</v>
      </c>
      <c r="F1900" s="6"/>
      <c r="G1900" s="7">
        <v>107</v>
      </c>
      <c r="H1900" s="37">
        <v>65.420560747663998</v>
      </c>
      <c r="I1900" s="14">
        <v>28.03738317757</v>
      </c>
      <c r="J1900" s="14">
        <v>6.5420560747660002</v>
      </c>
      <c r="K1900" s="18">
        <v>0</v>
      </c>
      <c r="L1900" s="18">
        <v>0</v>
      </c>
      <c r="M1900" s="18">
        <v>0</v>
      </c>
      <c r="N1900" s="18">
        <v>0</v>
      </c>
      <c r="O1900" s="14">
        <v>1.4112149532710001</v>
      </c>
      <c r="P1900" s="29">
        <v>0.61070314963399996</v>
      </c>
    </row>
    <row r="1901" spans="2:16" x14ac:dyDescent="0.2">
      <c r="D1901" s="104"/>
      <c r="E1901" s="5" t="s">
        <v>30</v>
      </c>
      <c r="F1901" s="6"/>
      <c r="G1901" s="7">
        <v>109</v>
      </c>
      <c r="H1901" s="37">
        <v>60.550458715596001</v>
      </c>
      <c r="I1901" s="14">
        <v>22.018348623853001</v>
      </c>
      <c r="J1901" s="14">
        <v>10.091743119266001</v>
      </c>
      <c r="K1901" s="14">
        <v>3.669724770642</v>
      </c>
      <c r="L1901" s="14">
        <v>0.91743119266100004</v>
      </c>
      <c r="M1901" s="18">
        <v>0</v>
      </c>
      <c r="N1901" s="14">
        <v>2.7522935779819999</v>
      </c>
      <c r="O1901" s="14">
        <v>1.5943396226419999</v>
      </c>
      <c r="P1901" s="29">
        <v>0.92937696605499998</v>
      </c>
    </row>
    <row r="1902" spans="2:16" x14ac:dyDescent="0.2">
      <c r="D1902" s="104"/>
      <c r="E1902" s="5" t="s">
        <v>31</v>
      </c>
      <c r="F1902" s="6"/>
      <c r="G1902" s="7">
        <v>127</v>
      </c>
      <c r="H1902" s="37">
        <v>66.929133858268003</v>
      </c>
      <c r="I1902" s="14">
        <v>17.322834645669001</v>
      </c>
      <c r="J1902" s="14">
        <v>8.6614173228349998</v>
      </c>
      <c r="K1902" s="14">
        <v>3.9370078740159999</v>
      </c>
      <c r="L1902" s="14">
        <v>1.574803149606</v>
      </c>
      <c r="M1902" s="18">
        <v>0</v>
      </c>
      <c r="N1902" s="14">
        <v>1.574803149606</v>
      </c>
      <c r="O1902" s="14">
        <v>1.5760000000000001</v>
      </c>
      <c r="P1902" s="29">
        <v>1.060294298768</v>
      </c>
    </row>
    <row r="1903" spans="2:16" x14ac:dyDescent="0.2">
      <c r="D1903" s="104"/>
      <c r="E1903" s="5" t="s">
        <v>32</v>
      </c>
      <c r="F1903" s="6"/>
      <c r="G1903" s="7">
        <v>81</v>
      </c>
      <c r="H1903" s="37">
        <v>66.666666666666998</v>
      </c>
      <c r="I1903" s="14">
        <v>23.456790123457001</v>
      </c>
      <c r="J1903" s="14">
        <v>8.6419753086419995</v>
      </c>
      <c r="K1903" s="18">
        <v>0</v>
      </c>
      <c r="L1903" s="18">
        <v>0</v>
      </c>
      <c r="M1903" s="18">
        <v>0</v>
      </c>
      <c r="N1903" s="14">
        <v>1.2345679012349999</v>
      </c>
      <c r="O1903" s="14">
        <v>1.4125000000000001</v>
      </c>
      <c r="P1903" s="29">
        <v>0.64602147797099996</v>
      </c>
    </row>
    <row r="1904" spans="2:16" x14ac:dyDescent="0.2">
      <c r="D1904" s="104"/>
      <c r="E1904" s="5" t="s">
        <v>33</v>
      </c>
      <c r="F1904" s="6"/>
      <c r="G1904" s="7">
        <v>51</v>
      </c>
      <c r="H1904" s="37">
        <v>60.784313725490001</v>
      </c>
      <c r="I1904" s="14">
        <v>27.450980392157</v>
      </c>
      <c r="J1904" s="14">
        <v>5.8823529411760003</v>
      </c>
      <c r="K1904" s="14">
        <v>3.9215686274510002</v>
      </c>
      <c r="L1904" s="18">
        <v>0</v>
      </c>
      <c r="M1904" s="18">
        <v>0</v>
      </c>
      <c r="N1904" s="14">
        <v>1.9607843137250001</v>
      </c>
      <c r="O1904" s="14">
        <v>1.54</v>
      </c>
      <c r="P1904" s="29">
        <v>0.85346353173400002</v>
      </c>
    </row>
    <row r="1905" spans="4:16" x14ac:dyDescent="0.2">
      <c r="D1905" s="103" t="s">
        <v>34</v>
      </c>
      <c r="E1905" s="24" t="s">
        <v>35</v>
      </c>
      <c r="F1905" s="22"/>
      <c r="G1905" s="23">
        <v>11</v>
      </c>
      <c r="H1905" s="49">
        <v>72.727272727273004</v>
      </c>
      <c r="I1905" s="19">
        <v>27.272727272727</v>
      </c>
      <c r="J1905" s="33">
        <v>0</v>
      </c>
      <c r="K1905" s="33">
        <v>0</v>
      </c>
      <c r="L1905" s="33">
        <v>0</v>
      </c>
      <c r="M1905" s="33">
        <v>0</v>
      </c>
      <c r="N1905" s="33">
        <v>0</v>
      </c>
      <c r="O1905" s="19">
        <v>1.272727272727</v>
      </c>
      <c r="P1905" s="51">
        <v>0.445361771415</v>
      </c>
    </row>
    <row r="1906" spans="4:16" x14ac:dyDescent="0.2">
      <c r="D1906" s="104"/>
      <c r="E1906" s="5" t="s">
        <v>36</v>
      </c>
      <c r="F1906" s="6"/>
      <c r="G1906" s="7">
        <v>20</v>
      </c>
      <c r="H1906" s="37">
        <v>85</v>
      </c>
      <c r="I1906" s="14">
        <v>5</v>
      </c>
      <c r="J1906" s="14">
        <v>5</v>
      </c>
      <c r="K1906" s="14">
        <v>5</v>
      </c>
      <c r="L1906" s="18">
        <v>0</v>
      </c>
      <c r="M1906" s="18">
        <v>0</v>
      </c>
      <c r="N1906" s="18">
        <v>0</v>
      </c>
      <c r="O1906" s="14">
        <v>1.35</v>
      </c>
      <c r="P1906" s="29">
        <v>0.96306801421300003</v>
      </c>
    </row>
    <row r="1907" spans="4:16" x14ac:dyDescent="0.2">
      <c r="D1907" s="104"/>
      <c r="E1907" s="5" t="s">
        <v>37</v>
      </c>
      <c r="F1907" s="6"/>
      <c r="G1907" s="7">
        <v>25</v>
      </c>
      <c r="H1907" s="37">
        <v>64</v>
      </c>
      <c r="I1907" s="14">
        <v>24</v>
      </c>
      <c r="J1907" s="14">
        <v>8</v>
      </c>
      <c r="K1907" s="18">
        <v>0</v>
      </c>
      <c r="L1907" s="14">
        <v>4</v>
      </c>
      <c r="M1907" s="18">
        <v>0</v>
      </c>
      <c r="N1907" s="18">
        <v>0</v>
      </c>
      <c r="O1907" s="14">
        <v>1.6</v>
      </c>
      <c r="P1907" s="29">
        <v>1.09544511501</v>
      </c>
    </row>
    <row r="1908" spans="4:16" x14ac:dyDescent="0.2">
      <c r="D1908" s="104"/>
      <c r="E1908" s="5" t="s">
        <v>38</v>
      </c>
      <c r="F1908" s="6"/>
      <c r="G1908" s="7">
        <v>53</v>
      </c>
      <c r="H1908" s="37">
        <v>73.584905660377004</v>
      </c>
      <c r="I1908" s="14">
        <v>16.981132075472001</v>
      </c>
      <c r="J1908" s="14">
        <v>5.660377358491</v>
      </c>
      <c r="K1908" s="14">
        <v>3.7735849056599999</v>
      </c>
      <c r="L1908" s="18">
        <v>0</v>
      </c>
      <c r="M1908" s="18">
        <v>0</v>
      </c>
      <c r="N1908" s="18">
        <v>0</v>
      </c>
      <c r="O1908" s="14">
        <v>1.396226415094</v>
      </c>
      <c r="P1908" s="29">
        <v>0.76082434542099997</v>
      </c>
    </row>
    <row r="1909" spans="4:16" x14ac:dyDescent="0.2">
      <c r="D1909" s="104"/>
      <c r="E1909" s="5" t="s">
        <v>39</v>
      </c>
      <c r="F1909" s="6"/>
      <c r="G1909" s="7">
        <v>46</v>
      </c>
      <c r="H1909" s="37">
        <v>65.217391304347998</v>
      </c>
      <c r="I1909" s="14">
        <v>21.739130434783</v>
      </c>
      <c r="J1909" s="14">
        <v>6.5217391304349999</v>
      </c>
      <c r="K1909" s="18">
        <v>0</v>
      </c>
      <c r="L1909" s="14">
        <v>4.3478260869570002</v>
      </c>
      <c r="M1909" s="18">
        <v>0</v>
      </c>
      <c r="N1909" s="14">
        <v>2.1739130434780001</v>
      </c>
      <c r="O1909" s="14">
        <v>1.577777777778</v>
      </c>
      <c r="P1909" s="29">
        <v>1.1252434578820001</v>
      </c>
    </row>
    <row r="1910" spans="4:16" x14ac:dyDescent="0.2">
      <c r="D1910" s="104"/>
      <c r="E1910" s="5" t="s">
        <v>40</v>
      </c>
      <c r="F1910" s="6"/>
      <c r="G1910" s="7">
        <v>54</v>
      </c>
      <c r="H1910" s="37">
        <v>66.666666666666998</v>
      </c>
      <c r="I1910" s="14">
        <v>12.962962962962999</v>
      </c>
      <c r="J1910" s="14">
        <v>12.962962962962999</v>
      </c>
      <c r="K1910" s="14">
        <v>3.7037037037039999</v>
      </c>
      <c r="L1910" s="18">
        <v>0</v>
      </c>
      <c r="M1910" s="18">
        <v>0</v>
      </c>
      <c r="N1910" s="14">
        <v>3.7037037037039999</v>
      </c>
      <c r="O1910" s="14">
        <v>1.538461538462</v>
      </c>
      <c r="P1910" s="29">
        <v>0.92946507489200003</v>
      </c>
    </row>
    <row r="1911" spans="4:16" x14ac:dyDescent="0.2">
      <c r="D1911" s="104"/>
      <c r="E1911" s="5" t="s">
        <v>41</v>
      </c>
      <c r="F1911" s="6"/>
      <c r="G1911" s="7">
        <v>35</v>
      </c>
      <c r="H1911" s="37">
        <v>62.857142857143003</v>
      </c>
      <c r="I1911" s="14">
        <v>22.857142857143</v>
      </c>
      <c r="J1911" s="14">
        <v>8.5714285714289993</v>
      </c>
      <c r="K1911" s="14">
        <v>2.8571428571430002</v>
      </c>
      <c r="L1911" s="18">
        <v>0</v>
      </c>
      <c r="M1911" s="18">
        <v>0</v>
      </c>
      <c r="N1911" s="14">
        <v>2.8571428571430002</v>
      </c>
      <c r="O1911" s="14">
        <v>1.5</v>
      </c>
      <c r="P1911" s="29">
        <v>0.77649286955600005</v>
      </c>
    </row>
    <row r="1912" spans="4:16" x14ac:dyDescent="0.2">
      <c r="D1912" s="104"/>
      <c r="E1912" s="5" t="s">
        <v>42</v>
      </c>
      <c r="F1912" s="6"/>
      <c r="G1912" s="7">
        <v>61</v>
      </c>
      <c r="H1912" s="37">
        <v>52.459016393443001</v>
      </c>
      <c r="I1912" s="14">
        <v>31.147540983607001</v>
      </c>
      <c r="J1912" s="14">
        <v>13.114754098361001</v>
      </c>
      <c r="K1912" s="18">
        <v>0</v>
      </c>
      <c r="L1912" s="18">
        <v>0</v>
      </c>
      <c r="M1912" s="18">
        <v>0</v>
      </c>
      <c r="N1912" s="14">
        <v>3.2786885245900002</v>
      </c>
      <c r="O1912" s="14">
        <v>1.593220338983</v>
      </c>
      <c r="P1912" s="29">
        <v>0.71588854515099998</v>
      </c>
    </row>
    <row r="1913" spans="4:16" x14ac:dyDescent="0.2">
      <c r="D1913" s="104"/>
      <c r="E1913" s="5" t="s">
        <v>43</v>
      </c>
      <c r="F1913" s="6"/>
      <c r="G1913" s="7">
        <v>54</v>
      </c>
      <c r="H1913" s="37">
        <v>68.518518518519002</v>
      </c>
      <c r="I1913" s="14">
        <v>20.370370370370001</v>
      </c>
      <c r="J1913" s="14">
        <v>5.5555555555560003</v>
      </c>
      <c r="K1913" s="14">
        <v>1.851851851852</v>
      </c>
      <c r="L1913" s="18">
        <v>0</v>
      </c>
      <c r="M1913" s="18">
        <v>0</v>
      </c>
      <c r="N1913" s="14">
        <v>3.7037037037039999</v>
      </c>
      <c r="O1913" s="14">
        <v>1.4038461538460001</v>
      </c>
      <c r="P1913" s="29">
        <v>0.76609939565499996</v>
      </c>
    </row>
    <row r="1914" spans="4:16" x14ac:dyDescent="0.2">
      <c r="D1914" s="104"/>
      <c r="E1914" s="5" t="s">
        <v>44</v>
      </c>
      <c r="F1914" s="6"/>
      <c r="G1914" s="7">
        <v>91</v>
      </c>
      <c r="H1914" s="37">
        <v>57.142857142856997</v>
      </c>
      <c r="I1914" s="14">
        <v>31.868131868132</v>
      </c>
      <c r="J1914" s="14">
        <v>7.6923076923079998</v>
      </c>
      <c r="K1914" s="14">
        <v>3.2967032967029999</v>
      </c>
      <c r="L1914" s="18">
        <v>0</v>
      </c>
      <c r="M1914" s="18">
        <v>0</v>
      </c>
      <c r="N1914" s="18">
        <v>0</v>
      </c>
      <c r="O1914" s="14">
        <v>1.582417582418</v>
      </c>
      <c r="P1914" s="29">
        <v>0.81288975863299995</v>
      </c>
    </row>
    <row r="1915" spans="4:16" x14ac:dyDescent="0.2">
      <c r="D1915" s="104"/>
      <c r="E1915" s="5" t="s">
        <v>45</v>
      </c>
      <c r="F1915" s="6"/>
      <c r="G1915" s="7">
        <v>63</v>
      </c>
      <c r="H1915" s="37">
        <v>76.190476190476005</v>
      </c>
      <c r="I1915" s="14">
        <v>17.460317460317</v>
      </c>
      <c r="J1915" s="14">
        <v>4.7619047619049999</v>
      </c>
      <c r="K1915" s="14">
        <v>1.587301587302</v>
      </c>
      <c r="L1915" s="18">
        <v>0</v>
      </c>
      <c r="M1915" s="18">
        <v>0</v>
      </c>
      <c r="N1915" s="18">
        <v>0</v>
      </c>
      <c r="O1915" s="14">
        <v>1.3174603174599999</v>
      </c>
      <c r="P1915" s="29">
        <v>0.638087341024</v>
      </c>
    </row>
    <row r="1916" spans="4:16" x14ac:dyDescent="0.2">
      <c r="D1916" s="104"/>
      <c r="E1916" s="5" t="s">
        <v>46</v>
      </c>
      <c r="F1916" s="6"/>
      <c r="G1916" s="7">
        <v>42</v>
      </c>
      <c r="H1916" s="37">
        <v>78.571428571428996</v>
      </c>
      <c r="I1916" s="14">
        <v>14.285714285714</v>
      </c>
      <c r="J1916" s="14">
        <v>4.7619047619049999</v>
      </c>
      <c r="K1916" s="14">
        <v>2.3809523809519999</v>
      </c>
      <c r="L1916" s="18">
        <v>0</v>
      </c>
      <c r="M1916" s="18">
        <v>0</v>
      </c>
      <c r="N1916" s="18">
        <v>0</v>
      </c>
      <c r="O1916" s="14">
        <v>1.333333333333</v>
      </c>
      <c r="P1916" s="29">
        <v>0.77664316334799999</v>
      </c>
    </row>
    <row r="1917" spans="4:16" x14ac:dyDescent="0.2">
      <c r="D1917" s="104"/>
      <c r="E1917" s="5" t="s">
        <v>47</v>
      </c>
      <c r="F1917" s="6"/>
      <c r="G1917" s="7">
        <v>24</v>
      </c>
      <c r="H1917" s="37">
        <v>75</v>
      </c>
      <c r="I1917" s="14">
        <v>16.666666666666998</v>
      </c>
      <c r="J1917" s="14">
        <v>8.333333333333</v>
      </c>
      <c r="K1917" s="18">
        <v>0</v>
      </c>
      <c r="L1917" s="18">
        <v>0</v>
      </c>
      <c r="M1917" s="18">
        <v>0</v>
      </c>
      <c r="N1917" s="18">
        <v>0</v>
      </c>
      <c r="O1917" s="14">
        <v>1.333333333333</v>
      </c>
      <c r="P1917" s="29">
        <v>0.623609564462</v>
      </c>
    </row>
    <row r="1918" spans="4:16" x14ac:dyDescent="0.2">
      <c r="D1918" s="104"/>
      <c r="E1918" s="5" t="s">
        <v>48</v>
      </c>
      <c r="F1918" s="6"/>
      <c r="G1918" s="7">
        <v>10</v>
      </c>
      <c r="H1918" s="37">
        <v>100</v>
      </c>
      <c r="I1918" s="18">
        <v>0</v>
      </c>
      <c r="J1918" s="18">
        <v>0</v>
      </c>
      <c r="K1918" s="18">
        <v>0</v>
      </c>
      <c r="L1918" s="18">
        <v>0</v>
      </c>
      <c r="M1918" s="18">
        <v>0</v>
      </c>
      <c r="N1918" s="18">
        <v>0</v>
      </c>
      <c r="O1918" s="14">
        <v>1</v>
      </c>
      <c r="P1918" s="29">
        <v>0</v>
      </c>
    </row>
    <row r="1919" spans="4:16" x14ac:dyDescent="0.2">
      <c r="D1919" s="104"/>
      <c r="E1919" s="5" t="s">
        <v>49</v>
      </c>
      <c r="F1919" s="6"/>
      <c r="G1919" s="7">
        <v>0</v>
      </c>
      <c r="H1919" s="60">
        <v>0</v>
      </c>
      <c r="I1919" s="18">
        <v>0</v>
      </c>
      <c r="J1919" s="18">
        <v>0</v>
      </c>
      <c r="K1919" s="18">
        <v>0</v>
      </c>
      <c r="L1919" s="18">
        <v>0</v>
      </c>
      <c r="M1919" s="18">
        <v>0</v>
      </c>
      <c r="N1919" s="18">
        <v>0</v>
      </c>
      <c r="O1919" s="18">
        <v>0</v>
      </c>
      <c r="P1919" s="32">
        <v>0</v>
      </c>
    </row>
    <row r="1920" spans="4:16" x14ac:dyDescent="0.2">
      <c r="D1920" s="103" t="s">
        <v>50</v>
      </c>
      <c r="E1920" s="24" t="s">
        <v>35</v>
      </c>
      <c r="F1920" s="22"/>
      <c r="G1920" s="23">
        <v>1</v>
      </c>
      <c r="H1920" s="49">
        <v>100</v>
      </c>
      <c r="I1920" s="33">
        <v>0</v>
      </c>
      <c r="J1920" s="33">
        <v>0</v>
      </c>
      <c r="K1920" s="33">
        <v>0</v>
      </c>
      <c r="L1920" s="33">
        <v>0</v>
      </c>
      <c r="M1920" s="33">
        <v>0</v>
      </c>
      <c r="N1920" s="33">
        <v>0</v>
      </c>
      <c r="O1920" s="19">
        <v>1</v>
      </c>
      <c r="P1920" s="51">
        <v>0</v>
      </c>
    </row>
    <row r="1921" spans="2:16" x14ac:dyDescent="0.2">
      <c r="D1921" s="104"/>
      <c r="E1921" s="5" t="s">
        <v>36</v>
      </c>
      <c r="F1921" s="6"/>
      <c r="G1921" s="7">
        <v>10</v>
      </c>
      <c r="H1921" s="37">
        <v>80</v>
      </c>
      <c r="I1921" s="14">
        <v>10</v>
      </c>
      <c r="J1921" s="14">
        <v>10</v>
      </c>
      <c r="K1921" s="18">
        <v>0</v>
      </c>
      <c r="L1921" s="18">
        <v>0</v>
      </c>
      <c r="M1921" s="18">
        <v>0</v>
      </c>
      <c r="N1921" s="18">
        <v>0</v>
      </c>
      <c r="O1921" s="14">
        <v>1.3</v>
      </c>
      <c r="P1921" s="29">
        <v>0.64031242374300001</v>
      </c>
    </row>
    <row r="1922" spans="2:16" x14ac:dyDescent="0.2">
      <c r="D1922" s="104"/>
      <c r="E1922" s="5" t="s">
        <v>37</v>
      </c>
      <c r="F1922" s="6"/>
      <c r="G1922" s="7">
        <v>17</v>
      </c>
      <c r="H1922" s="37">
        <v>70.588235294117993</v>
      </c>
      <c r="I1922" s="14">
        <v>11.764705882353001</v>
      </c>
      <c r="J1922" s="14">
        <v>5.8823529411760003</v>
      </c>
      <c r="K1922" s="14">
        <v>5.8823529411760003</v>
      </c>
      <c r="L1922" s="18">
        <v>0</v>
      </c>
      <c r="M1922" s="18">
        <v>0</v>
      </c>
      <c r="N1922" s="14">
        <v>5.8823529411760003</v>
      </c>
      <c r="O1922" s="14">
        <v>1.4375</v>
      </c>
      <c r="P1922" s="29">
        <v>0.86376718506799999</v>
      </c>
    </row>
    <row r="1923" spans="2:16" x14ac:dyDescent="0.2">
      <c r="D1923" s="104"/>
      <c r="E1923" s="5" t="s">
        <v>38</v>
      </c>
      <c r="F1923" s="6"/>
      <c r="G1923" s="7">
        <v>23</v>
      </c>
      <c r="H1923" s="37">
        <v>69.565217391304003</v>
      </c>
      <c r="I1923" s="14">
        <v>17.391304347826001</v>
      </c>
      <c r="J1923" s="14">
        <v>8.6956521739130004</v>
      </c>
      <c r="K1923" s="18">
        <v>0</v>
      </c>
      <c r="L1923" s="18">
        <v>0</v>
      </c>
      <c r="M1923" s="18">
        <v>0</v>
      </c>
      <c r="N1923" s="14">
        <v>4.3478260869570002</v>
      </c>
      <c r="O1923" s="14">
        <v>1.363636363636</v>
      </c>
      <c r="P1923" s="29">
        <v>0.64282434653300002</v>
      </c>
    </row>
    <row r="1924" spans="2:16" x14ac:dyDescent="0.2">
      <c r="D1924" s="104"/>
      <c r="E1924" s="5" t="s">
        <v>39</v>
      </c>
      <c r="F1924" s="6"/>
      <c r="G1924" s="7">
        <v>21</v>
      </c>
      <c r="H1924" s="37">
        <v>66.666666666666998</v>
      </c>
      <c r="I1924" s="14">
        <v>28.571428571428999</v>
      </c>
      <c r="J1924" s="14">
        <v>4.7619047619049999</v>
      </c>
      <c r="K1924" s="18">
        <v>0</v>
      </c>
      <c r="L1924" s="18">
        <v>0</v>
      </c>
      <c r="M1924" s="18">
        <v>0</v>
      </c>
      <c r="N1924" s="18">
        <v>0</v>
      </c>
      <c r="O1924" s="14">
        <v>1.3809523809519999</v>
      </c>
      <c r="P1924" s="29">
        <v>0.57538314160000004</v>
      </c>
    </row>
    <row r="1925" spans="2:16" x14ac:dyDescent="0.2">
      <c r="D1925" s="104"/>
      <c r="E1925" s="5" t="s">
        <v>40</v>
      </c>
      <c r="F1925" s="6"/>
      <c r="G1925" s="7">
        <v>31</v>
      </c>
      <c r="H1925" s="37">
        <v>74.193548387096996</v>
      </c>
      <c r="I1925" s="14">
        <v>16.129032258064999</v>
      </c>
      <c r="J1925" s="14">
        <v>6.4516129032259997</v>
      </c>
      <c r="K1925" s="18">
        <v>0</v>
      </c>
      <c r="L1925" s="18">
        <v>0</v>
      </c>
      <c r="M1925" s="18">
        <v>0</v>
      </c>
      <c r="N1925" s="14">
        <v>3.2258064516129998</v>
      </c>
      <c r="O1925" s="14">
        <v>1.3</v>
      </c>
      <c r="P1925" s="29">
        <v>0.58594652770800004</v>
      </c>
    </row>
    <row r="1926" spans="2:16" x14ac:dyDescent="0.2">
      <c r="D1926" s="104"/>
      <c r="E1926" s="5" t="s">
        <v>41</v>
      </c>
      <c r="F1926" s="6"/>
      <c r="G1926" s="7">
        <v>23</v>
      </c>
      <c r="H1926" s="37">
        <v>91.304347826086996</v>
      </c>
      <c r="I1926" s="14">
        <v>4.3478260869570002</v>
      </c>
      <c r="J1926" s="18">
        <v>0</v>
      </c>
      <c r="K1926" s="18">
        <v>0</v>
      </c>
      <c r="L1926" s="18">
        <v>0</v>
      </c>
      <c r="M1926" s="18">
        <v>0</v>
      </c>
      <c r="N1926" s="14">
        <v>4.3478260869570002</v>
      </c>
      <c r="O1926" s="14">
        <v>1.0454545454549999</v>
      </c>
      <c r="P1926" s="29">
        <v>0.208298895225</v>
      </c>
    </row>
    <row r="1927" spans="2:16" x14ac:dyDescent="0.2">
      <c r="D1927" s="104"/>
      <c r="E1927" s="5" t="s">
        <v>42</v>
      </c>
      <c r="F1927" s="6"/>
      <c r="G1927" s="7">
        <v>26</v>
      </c>
      <c r="H1927" s="37">
        <v>84.615384615384997</v>
      </c>
      <c r="I1927" s="14">
        <v>15.384615384615</v>
      </c>
      <c r="J1927" s="18">
        <v>0</v>
      </c>
      <c r="K1927" s="18">
        <v>0</v>
      </c>
      <c r="L1927" s="18">
        <v>0</v>
      </c>
      <c r="M1927" s="18">
        <v>0</v>
      </c>
      <c r="N1927" s="18">
        <v>0</v>
      </c>
      <c r="O1927" s="14">
        <v>1.1538461538460001</v>
      </c>
      <c r="P1927" s="29">
        <v>0.36080121229399997</v>
      </c>
    </row>
    <row r="1928" spans="2:16" x14ac:dyDescent="0.2">
      <c r="D1928" s="104"/>
      <c r="E1928" s="5" t="s">
        <v>43</v>
      </c>
      <c r="F1928" s="6"/>
      <c r="G1928" s="7">
        <v>37</v>
      </c>
      <c r="H1928" s="37">
        <v>72.972972972972997</v>
      </c>
      <c r="I1928" s="14">
        <v>21.621621621622001</v>
      </c>
      <c r="J1928" s="14">
        <v>2.7027027027030002</v>
      </c>
      <c r="K1928" s="14">
        <v>2.7027027027030002</v>
      </c>
      <c r="L1928" s="18">
        <v>0</v>
      </c>
      <c r="M1928" s="18">
        <v>0</v>
      </c>
      <c r="N1928" s="18">
        <v>0</v>
      </c>
      <c r="O1928" s="14">
        <v>1.351351351351</v>
      </c>
      <c r="P1928" s="29">
        <v>0.66642313545599996</v>
      </c>
    </row>
    <row r="1929" spans="2:16" x14ac:dyDescent="0.2">
      <c r="D1929" s="104"/>
      <c r="E1929" s="5" t="s">
        <v>44</v>
      </c>
      <c r="F1929" s="6"/>
      <c r="G1929" s="7">
        <v>43</v>
      </c>
      <c r="H1929" s="37">
        <v>76.744186046511999</v>
      </c>
      <c r="I1929" s="14">
        <v>18.604651162791001</v>
      </c>
      <c r="J1929" s="14">
        <v>4.6511627906979998</v>
      </c>
      <c r="K1929" s="18">
        <v>0</v>
      </c>
      <c r="L1929" s="18">
        <v>0</v>
      </c>
      <c r="M1929" s="18">
        <v>0</v>
      </c>
      <c r="N1929" s="18">
        <v>0</v>
      </c>
      <c r="O1929" s="14">
        <v>1.279069767442</v>
      </c>
      <c r="P1929" s="29">
        <v>0.54241412975299996</v>
      </c>
    </row>
    <row r="1930" spans="2:16" x14ac:dyDescent="0.2">
      <c r="D1930" s="104"/>
      <c r="E1930" s="5" t="s">
        <v>45</v>
      </c>
      <c r="F1930" s="6"/>
      <c r="G1930" s="7">
        <v>40</v>
      </c>
      <c r="H1930" s="37">
        <v>72.5</v>
      </c>
      <c r="I1930" s="14">
        <v>17.5</v>
      </c>
      <c r="J1930" s="14">
        <v>2.5</v>
      </c>
      <c r="K1930" s="14">
        <v>5</v>
      </c>
      <c r="L1930" s="18">
        <v>0</v>
      </c>
      <c r="M1930" s="18">
        <v>0</v>
      </c>
      <c r="N1930" s="14">
        <v>2.5</v>
      </c>
      <c r="O1930" s="14">
        <v>1.384615384615</v>
      </c>
      <c r="P1930" s="29">
        <v>0.77179061247699998</v>
      </c>
    </row>
    <row r="1931" spans="2:16" x14ac:dyDescent="0.2">
      <c r="D1931" s="104"/>
      <c r="E1931" s="5" t="s">
        <v>46</v>
      </c>
      <c r="F1931" s="6"/>
      <c r="G1931" s="7">
        <v>11</v>
      </c>
      <c r="H1931" s="37">
        <v>81.818181818181998</v>
      </c>
      <c r="I1931" s="14">
        <v>9.0909090909089993</v>
      </c>
      <c r="J1931" s="14">
        <v>9.0909090909089993</v>
      </c>
      <c r="K1931" s="18">
        <v>0</v>
      </c>
      <c r="L1931" s="18">
        <v>0</v>
      </c>
      <c r="M1931" s="18">
        <v>0</v>
      </c>
      <c r="N1931" s="18">
        <v>0</v>
      </c>
      <c r="O1931" s="14">
        <v>1.272727272727</v>
      </c>
      <c r="P1931" s="29">
        <v>0.61657545301100003</v>
      </c>
    </row>
    <row r="1932" spans="2:16" x14ac:dyDescent="0.2">
      <c r="D1932" s="104"/>
      <c r="E1932" s="5" t="s">
        <v>47</v>
      </c>
      <c r="F1932" s="6"/>
      <c r="G1932" s="7">
        <v>31</v>
      </c>
      <c r="H1932" s="37">
        <v>87.096774193548001</v>
      </c>
      <c r="I1932" s="14">
        <v>3.2258064516129998</v>
      </c>
      <c r="J1932" s="14">
        <v>6.4516129032259997</v>
      </c>
      <c r="K1932" s="18">
        <v>0</v>
      </c>
      <c r="L1932" s="18">
        <v>0</v>
      </c>
      <c r="M1932" s="18">
        <v>0</v>
      </c>
      <c r="N1932" s="14">
        <v>3.2258064516129998</v>
      </c>
      <c r="O1932" s="14">
        <v>1.166666666667</v>
      </c>
      <c r="P1932" s="29">
        <v>0.52174919475000003</v>
      </c>
    </row>
    <row r="1933" spans="2:16" x14ac:dyDescent="0.2">
      <c r="D1933" s="104"/>
      <c r="E1933" s="5" t="s">
        <v>48</v>
      </c>
      <c r="F1933" s="6"/>
      <c r="G1933" s="7">
        <v>11</v>
      </c>
      <c r="H1933" s="37">
        <v>72.727272727273004</v>
      </c>
      <c r="I1933" s="14">
        <v>18.181818181817999</v>
      </c>
      <c r="J1933" s="14">
        <v>9.0909090909089993</v>
      </c>
      <c r="K1933" s="18">
        <v>0</v>
      </c>
      <c r="L1933" s="18">
        <v>0</v>
      </c>
      <c r="M1933" s="18">
        <v>0</v>
      </c>
      <c r="N1933" s="18">
        <v>0</v>
      </c>
      <c r="O1933" s="14">
        <v>1.363636363636</v>
      </c>
      <c r="P1933" s="29">
        <v>0.64282434653300002</v>
      </c>
    </row>
    <row r="1934" spans="2:16" x14ac:dyDescent="0.2">
      <c r="D1934" s="105"/>
      <c r="E1934" s="55" t="s">
        <v>49</v>
      </c>
      <c r="F1934" s="58"/>
      <c r="G1934" s="53">
        <v>2</v>
      </c>
      <c r="H1934" s="74">
        <v>50</v>
      </c>
      <c r="I1934" s="35">
        <v>0</v>
      </c>
      <c r="J1934" s="38">
        <v>50</v>
      </c>
      <c r="K1934" s="35">
        <v>0</v>
      </c>
      <c r="L1934" s="35">
        <v>0</v>
      </c>
      <c r="M1934" s="35">
        <v>0</v>
      </c>
      <c r="N1934" s="35">
        <v>0</v>
      </c>
      <c r="O1934" s="38">
        <v>2</v>
      </c>
      <c r="P1934" s="80">
        <v>1</v>
      </c>
    </row>
    <row r="1936" spans="2:16" x14ac:dyDescent="0.2">
      <c r="B1936" s="47" t="str">
        <f xml:space="preserve"> HYPERLINK("#'目次'!B49", "[43]")</f>
        <v>[43]</v>
      </c>
      <c r="C1936" s="31" t="s">
        <v>408</v>
      </c>
    </row>
    <row r="1937" spans="3:17" x14ac:dyDescent="0.2">
      <c r="C1937" s="89" t="s">
        <v>398</v>
      </c>
    </row>
    <row r="1939" spans="3:17" x14ac:dyDescent="0.2">
      <c r="C1939" s="31" t="s">
        <v>13</v>
      </c>
    </row>
    <row r="1940" spans="3:17" x14ac:dyDescent="0.2">
      <c r="D1940" s="99"/>
      <c r="E1940" s="100"/>
      <c r="F1940" s="100"/>
      <c r="G1940" s="41" t="s">
        <v>14</v>
      </c>
      <c r="H1940" s="42" t="s">
        <v>409</v>
      </c>
      <c r="I1940" s="16" t="s">
        <v>399</v>
      </c>
      <c r="J1940" s="16" t="s">
        <v>400</v>
      </c>
      <c r="K1940" s="16" t="s">
        <v>401</v>
      </c>
      <c r="L1940" s="16" t="s">
        <v>402</v>
      </c>
      <c r="M1940" s="16" t="s">
        <v>403</v>
      </c>
      <c r="N1940" s="16" t="s">
        <v>404</v>
      </c>
      <c r="O1940" s="16" t="s">
        <v>24</v>
      </c>
      <c r="P1940" s="16" t="s">
        <v>67</v>
      </c>
      <c r="Q1940" s="46" t="s">
        <v>68</v>
      </c>
    </row>
    <row r="1941" spans="3:17" x14ac:dyDescent="0.2">
      <c r="D1941" s="101"/>
      <c r="E1941" s="102"/>
      <c r="F1941" s="102"/>
      <c r="G1941" s="44"/>
      <c r="H1941" s="48"/>
      <c r="I1941" s="17"/>
      <c r="J1941" s="17"/>
      <c r="K1941" s="17"/>
      <c r="L1941" s="17"/>
      <c r="M1941" s="17"/>
      <c r="N1941" s="17"/>
      <c r="O1941" s="17"/>
      <c r="P1941" s="17"/>
      <c r="Q1941" s="43"/>
    </row>
    <row r="1942" spans="3:17" x14ac:dyDescent="0.2">
      <c r="D1942" s="52"/>
      <c r="E1942" s="59" t="s">
        <v>14</v>
      </c>
      <c r="F1942" s="54"/>
      <c r="G1942" s="45">
        <v>916</v>
      </c>
      <c r="H1942" s="25">
        <v>4.1484716157210002</v>
      </c>
      <c r="I1942" s="25">
        <v>57.96943231441</v>
      </c>
      <c r="J1942" s="25">
        <v>12.227074235808001</v>
      </c>
      <c r="K1942" s="25">
        <v>3.275109170306</v>
      </c>
      <c r="L1942" s="25">
        <v>1.091703056769</v>
      </c>
      <c r="M1942" s="25">
        <v>0.21834061135400001</v>
      </c>
      <c r="N1942" s="90">
        <v>0</v>
      </c>
      <c r="O1942" s="25">
        <v>21.069868995633001</v>
      </c>
      <c r="P1942" s="25">
        <v>1.2448132780079999</v>
      </c>
      <c r="Q1942" s="63">
        <v>0.73225248821</v>
      </c>
    </row>
    <row r="1943" spans="3:17" x14ac:dyDescent="0.2">
      <c r="D1943" s="103" t="s">
        <v>25</v>
      </c>
      <c r="E1943" s="24" t="s">
        <v>26</v>
      </c>
      <c r="F1943" s="22"/>
      <c r="G1943" s="23">
        <v>128</v>
      </c>
      <c r="H1943" s="49">
        <v>3.125</v>
      </c>
      <c r="I1943" s="19">
        <v>64.84375</v>
      </c>
      <c r="J1943" s="19">
        <v>8.59375</v>
      </c>
      <c r="K1943" s="19">
        <v>1.5625</v>
      </c>
      <c r="L1943" s="19">
        <v>1.5625</v>
      </c>
      <c r="M1943" s="33">
        <v>0</v>
      </c>
      <c r="N1943" s="33">
        <v>0</v>
      </c>
      <c r="O1943" s="19">
        <v>20.3125</v>
      </c>
      <c r="P1943" s="19">
        <v>1.166666666667</v>
      </c>
      <c r="Q1943" s="51">
        <v>0.61170499960000002</v>
      </c>
    </row>
    <row r="1944" spans="3:17" x14ac:dyDescent="0.2">
      <c r="D1944" s="104"/>
      <c r="E1944" s="5" t="s">
        <v>27</v>
      </c>
      <c r="F1944" s="6"/>
      <c r="G1944" s="7">
        <v>127</v>
      </c>
      <c r="H1944" s="37">
        <v>6.299212598425</v>
      </c>
      <c r="I1944" s="14">
        <v>61.417322834646001</v>
      </c>
      <c r="J1944" s="14">
        <v>7.0866141732279999</v>
      </c>
      <c r="K1944" s="14">
        <v>3.9370078740159999</v>
      </c>
      <c r="L1944" s="18">
        <v>0</v>
      </c>
      <c r="M1944" s="18">
        <v>0</v>
      </c>
      <c r="N1944" s="18">
        <v>0</v>
      </c>
      <c r="O1944" s="14">
        <v>21.259842519685002</v>
      </c>
      <c r="P1944" s="14">
        <v>1.1100000000000001</v>
      </c>
      <c r="Q1944" s="29">
        <v>0.59824744044599998</v>
      </c>
    </row>
    <row r="1945" spans="3:17" x14ac:dyDescent="0.2">
      <c r="D1945" s="104"/>
      <c r="E1945" s="5" t="s">
        <v>28</v>
      </c>
      <c r="F1945" s="6"/>
      <c r="G1945" s="7">
        <v>143</v>
      </c>
      <c r="H1945" s="37">
        <v>4.8951048951049998</v>
      </c>
      <c r="I1945" s="14">
        <v>57.342657342656999</v>
      </c>
      <c r="J1945" s="14">
        <v>9.7902097902099996</v>
      </c>
      <c r="K1945" s="14">
        <v>1.398601398601</v>
      </c>
      <c r="L1945" s="18">
        <v>0</v>
      </c>
      <c r="M1945" s="18">
        <v>0</v>
      </c>
      <c r="N1945" s="18">
        <v>0</v>
      </c>
      <c r="O1945" s="14">
        <v>26.573426573427</v>
      </c>
      <c r="P1945" s="14">
        <v>1.1047619047620001</v>
      </c>
      <c r="Q1945" s="29">
        <v>0.51499069846099998</v>
      </c>
    </row>
    <row r="1946" spans="3:17" x14ac:dyDescent="0.2">
      <c r="D1946" s="104"/>
      <c r="E1946" s="5" t="s">
        <v>29</v>
      </c>
      <c r="F1946" s="6"/>
      <c r="G1946" s="7">
        <v>107</v>
      </c>
      <c r="H1946" s="37">
        <v>1.869158878505</v>
      </c>
      <c r="I1946" s="14">
        <v>56.07476635514</v>
      </c>
      <c r="J1946" s="14">
        <v>19.626168224299001</v>
      </c>
      <c r="K1946" s="14">
        <v>0.93457943925200004</v>
      </c>
      <c r="L1946" s="18">
        <v>0</v>
      </c>
      <c r="M1946" s="18">
        <v>0</v>
      </c>
      <c r="N1946" s="18">
        <v>0</v>
      </c>
      <c r="O1946" s="14">
        <v>21.495327102804001</v>
      </c>
      <c r="P1946" s="14">
        <v>1.25</v>
      </c>
      <c r="Q1946" s="29">
        <v>0.50885024459899997</v>
      </c>
    </row>
    <row r="1947" spans="3:17" x14ac:dyDescent="0.2">
      <c r="D1947" s="104"/>
      <c r="E1947" s="5" t="s">
        <v>30</v>
      </c>
      <c r="F1947" s="6"/>
      <c r="G1947" s="7">
        <v>109</v>
      </c>
      <c r="H1947" s="37">
        <v>3.669724770642</v>
      </c>
      <c r="I1947" s="14">
        <v>50.458715596330002</v>
      </c>
      <c r="J1947" s="14">
        <v>17.43119266055</v>
      </c>
      <c r="K1947" s="14">
        <v>5.5045871559629997</v>
      </c>
      <c r="L1947" s="14">
        <v>0.91743119266100004</v>
      </c>
      <c r="M1947" s="14">
        <v>0.91743119266100004</v>
      </c>
      <c r="N1947" s="18">
        <v>0</v>
      </c>
      <c r="O1947" s="14">
        <v>21.100917431193</v>
      </c>
      <c r="P1947" s="14">
        <v>1.4069767441859999</v>
      </c>
      <c r="Q1947" s="29">
        <v>0.88103938323300002</v>
      </c>
    </row>
    <row r="1948" spans="3:17" x14ac:dyDescent="0.2">
      <c r="D1948" s="104"/>
      <c r="E1948" s="5" t="s">
        <v>31</v>
      </c>
      <c r="F1948" s="6"/>
      <c r="G1948" s="7">
        <v>127</v>
      </c>
      <c r="H1948" s="37">
        <v>7.0866141732279999</v>
      </c>
      <c r="I1948" s="14">
        <v>58.267716535433003</v>
      </c>
      <c r="J1948" s="14">
        <v>9.4488188976380005</v>
      </c>
      <c r="K1948" s="14">
        <v>4.7244094488190003</v>
      </c>
      <c r="L1948" s="14">
        <v>3.9370078740159999</v>
      </c>
      <c r="M1948" s="14">
        <v>0.78740157480299999</v>
      </c>
      <c r="N1948" s="18">
        <v>0</v>
      </c>
      <c r="O1948" s="14">
        <v>15.748031496063</v>
      </c>
      <c r="P1948" s="14">
        <v>1.345794392523</v>
      </c>
      <c r="Q1948" s="29">
        <v>1.042129413621</v>
      </c>
    </row>
    <row r="1949" spans="3:17" x14ac:dyDescent="0.2">
      <c r="D1949" s="104"/>
      <c r="E1949" s="5" t="s">
        <v>32</v>
      </c>
      <c r="F1949" s="6"/>
      <c r="G1949" s="7">
        <v>81</v>
      </c>
      <c r="H1949" s="37">
        <v>2.4691358024690002</v>
      </c>
      <c r="I1949" s="14">
        <v>60.493827160494</v>
      </c>
      <c r="J1949" s="14">
        <v>16.049382716048999</v>
      </c>
      <c r="K1949" s="14">
        <v>7.4074074074069998</v>
      </c>
      <c r="L1949" s="18">
        <v>0</v>
      </c>
      <c r="M1949" s="18">
        <v>0</v>
      </c>
      <c r="N1949" s="18">
        <v>0</v>
      </c>
      <c r="O1949" s="14">
        <v>13.58024691358</v>
      </c>
      <c r="P1949" s="14">
        <v>1.328571428571</v>
      </c>
      <c r="Q1949" s="29">
        <v>0.67021166318500003</v>
      </c>
    </row>
    <row r="1950" spans="3:17" x14ac:dyDescent="0.2">
      <c r="D1950" s="104"/>
      <c r="E1950" s="5" t="s">
        <v>33</v>
      </c>
      <c r="F1950" s="6"/>
      <c r="G1950" s="7">
        <v>51</v>
      </c>
      <c r="H1950" s="37">
        <v>1.9607843137250001</v>
      </c>
      <c r="I1950" s="14">
        <v>56.862745098038999</v>
      </c>
      <c r="J1950" s="14">
        <v>15.686274509804001</v>
      </c>
      <c r="K1950" s="14">
        <v>1.9607843137250001</v>
      </c>
      <c r="L1950" s="14">
        <v>3.9215686274510002</v>
      </c>
      <c r="M1950" s="18">
        <v>0</v>
      </c>
      <c r="N1950" s="18">
        <v>0</v>
      </c>
      <c r="O1950" s="14">
        <v>19.607843137254999</v>
      </c>
      <c r="P1950" s="14">
        <v>1.3902439024390001</v>
      </c>
      <c r="Q1950" s="29">
        <v>0.88007895378900003</v>
      </c>
    </row>
    <row r="1951" spans="3:17" x14ac:dyDescent="0.2">
      <c r="D1951" s="103" t="s">
        <v>34</v>
      </c>
      <c r="E1951" s="24" t="s">
        <v>35</v>
      </c>
      <c r="F1951" s="22"/>
      <c r="G1951" s="23">
        <v>11</v>
      </c>
      <c r="H1951" s="81">
        <v>0</v>
      </c>
      <c r="I1951" s="19">
        <v>63.636363636364003</v>
      </c>
      <c r="J1951" s="19">
        <v>9.0909090909089993</v>
      </c>
      <c r="K1951" s="33">
        <v>0</v>
      </c>
      <c r="L1951" s="33">
        <v>0</v>
      </c>
      <c r="M1951" s="33">
        <v>0</v>
      </c>
      <c r="N1951" s="33">
        <v>0</v>
      </c>
      <c r="O1951" s="19">
        <v>27.272727272727</v>
      </c>
      <c r="P1951" s="19">
        <v>1.125</v>
      </c>
      <c r="Q1951" s="51">
        <v>0.33071891388300001</v>
      </c>
    </row>
    <row r="1952" spans="3:17" x14ac:dyDescent="0.2">
      <c r="D1952" s="104"/>
      <c r="E1952" s="5" t="s">
        <v>36</v>
      </c>
      <c r="F1952" s="6"/>
      <c r="G1952" s="7">
        <v>20</v>
      </c>
      <c r="H1952" s="37">
        <v>15</v>
      </c>
      <c r="I1952" s="14">
        <v>55</v>
      </c>
      <c r="J1952" s="18">
        <v>0</v>
      </c>
      <c r="K1952" s="14">
        <v>5</v>
      </c>
      <c r="L1952" s="14">
        <v>5</v>
      </c>
      <c r="M1952" s="18">
        <v>0</v>
      </c>
      <c r="N1952" s="18">
        <v>0</v>
      </c>
      <c r="O1952" s="14">
        <v>20</v>
      </c>
      <c r="P1952" s="14">
        <v>1.1875</v>
      </c>
      <c r="Q1952" s="29">
        <v>1.184205957594</v>
      </c>
    </row>
    <row r="1953" spans="4:17" x14ac:dyDescent="0.2">
      <c r="D1953" s="104"/>
      <c r="E1953" s="5" t="s">
        <v>37</v>
      </c>
      <c r="F1953" s="6"/>
      <c r="G1953" s="7">
        <v>25</v>
      </c>
      <c r="H1953" s="37">
        <v>4</v>
      </c>
      <c r="I1953" s="14">
        <v>56</v>
      </c>
      <c r="J1953" s="14">
        <v>20</v>
      </c>
      <c r="K1953" s="14">
        <v>4</v>
      </c>
      <c r="L1953" s="18">
        <v>0</v>
      </c>
      <c r="M1953" s="14">
        <v>4</v>
      </c>
      <c r="N1953" s="18">
        <v>0</v>
      </c>
      <c r="O1953" s="14">
        <v>12</v>
      </c>
      <c r="P1953" s="14">
        <v>1.5</v>
      </c>
      <c r="Q1953" s="29">
        <v>1.1579762911689999</v>
      </c>
    </row>
    <row r="1954" spans="4:17" x14ac:dyDescent="0.2">
      <c r="D1954" s="104"/>
      <c r="E1954" s="5" t="s">
        <v>38</v>
      </c>
      <c r="F1954" s="6"/>
      <c r="G1954" s="7">
        <v>53</v>
      </c>
      <c r="H1954" s="37">
        <v>5.660377358491</v>
      </c>
      <c r="I1954" s="14">
        <v>69.811320754717002</v>
      </c>
      <c r="J1954" s="14">
        <v>11.320754716981</v>
      </c>
      <c r="K1954" s="14">
        <v>1.88679245283</v>
      </c>
      <c r="L1954" s="14">
        <v>3.7735849056599999</v>
      </c>
      <c r="M1954" s="18">
        <v>0</v>
      </c>
      <c r="N1954" s="18">
        <v>0</v>
      </c>
      <c r="O1954" s="14">
        <v>7.547169811321</v>
      </c>
      <c r="P1954" s="14">
        <v>1.2244897959179999</v>
      </c>
      <c r="Q1954" s="29">
        <v>0.76305792227900004</v>
      </c>
    </row>
    <row r="1955" spans="4:17" x14ac:dyDescent="0.2">
      <c r="D1955" s="104"/>
      <c r="E1955" s="5" t="s">
        <v>39</v>
      </c>
      <c r="F1955" s="6"/>
      <c r="G1955" s="7">
        <v>46</v>
      </c>
      <c r="H1955" s="60">
        <v>0</v>
      </c>
      <c r="I1955" s="14">
        <v>67.391304347825994</v>
      </c>
      <c r="J1955" s="14">
        <v>13.04347826087</v>
      </c>
      <c r="K1955" s="14">
        <v>6.5217391304349999</v>
      </c>
      <c r="L1955" s="14">
        <v>2.1739130434780001</v>
      </c>
      <c r="M1955" s="14">
        <v>2.1739130434780001</v>
      </c>
      <c r="N1955" s="18">
        <v>0</v>
      </c>
      <c r="O1955" s="14">
        <v>8.6956521739130004</v>
      </c>
      <c r="P1955" s="14">
        <v>1.47619047619</v>
      </c>
      <c r="Q1955" s="29">
        <v>1.0056529562830001</v>
      </c>
    </row>
    <row r="1956" spans="4:17" x14ac:dyDescent="0.2">
      <c r="D1956" s="104"/>
      <c r="E1956" s="5" t="s">
        <v>40</v>
      </c>
      <c r="F1956" s="6"/>
      <c r="G1956" s="7">
        <v>54</v>
      </c>
      <c r="H1956" s="60">
        <v>0</v>
      </c>
      <c r="I1956" s="14">
        <v>53.703703703704001</v>
      </c>
      <c r="J1956" s="14">
        <v>12.962962962962999</v>
      </c>
      <c r="K1956" s="14">
        <v>9.2592592592590002</v>
      </c>
      <c r="L1956" s="14">
        <v>1.851851851852</v>
      </c>
      <c r="M1956" s="18">
        <v>0</v>
      </c>
      <c r="N1956" s="18">
        <v>0</v>
      </c>
      <c r="O1956" s="14">
        <v>22.222222222222001</v>
      </c>
      <c r="P1956" s="14">
        <v>1.47619047619</v>
      </c>
      <c r="Q1956" s="29">
        <v>0.79396819050199996</v>
      </c>
    </row>
    <row r="1957" spans="4:17" x14ac:dyDescent="0.2">
      <c r="D1957" s="104"/>
      <c r="E1957" s="5" t="s">
        <v>41</v>
      </c>
      <c r="F1957" s="6"/>
      <c r="G1957" s="7">
        <v>35</v>
      </c>
      <c r="H1957" s="37">
        <v>2.8571428571430002</v>
      </c>
      <c r="I1957" s="14">
        <v>54.285714285714</v>
      </c>
      <c r="J1957" s="14">
        <v>11.428571428571001</v>
      </c>
      <c r="K1957" s="14">
        <v>8.5714285714289993</v>
      </c>
      <c r="L1957" s="18">
        <v>0</v>
      </c>
      <c r="M1957" s="18">
        <v>0</v>
      </c>
      <c r="N1957" s="18">
        <v>0</v>
      </c>
      <c r="O1957" s="14">
        <v>22.857142857143</v>
      </c>
      <c r="P1957" s="14">
        <v>1.333333333333</v>
      </c>
      <c r="Q1957" s="29">
        <v>0.72008229982299998</v>
      </c>
    </row>
    <row r="1958" spans="4:17" x14ac:dyDescent="0.2">
      <c r="D1958" s="104"/>
      <c r="E1958" s="5" t="s">
        <v>42</v>
      </c>
      <c r="F1958" s="6"/>
      <c r="G1958" s="7">
        <v>61</v>
      </c>
      <c r="H1958" s="37">
        <v>4.918032786885</v>
      </c>
      <c r="I1958" s="14">
        <v>49.180327868851997</v>
      </c>
      <c r="J1958" s="14">
        <v>18.032786885246001</v>
      </c>
      <c r="K1958" s="14">
        <v>6.5573770491800003</v>
      </c>
      <c r="L1958" s="18">
        <v>0</v>
      </c>
      <c r="M1958" s="18">
        <v>0</v>
      </c>
      <c r="N1958" s="18">
        <v>0</v>
      </c>
      <c r="O1958" s="14">
        <v>21.311475409836</v>
      </c>
      <c r="P1958" s="14">
        <v>1.333333333333</v>
      </c>
      <c r="Q1958" s="29">
        <v>0.71686043891999995</v>
      </c>
    </row>
    <row r="1959" spans="4:17" x14ac:dyDescent="0.2">
      <c r="D1959" s="104"/>
      <c r="E1959" s="5" t="s">
        <v>43</v>
      </c>
      <c r="F1959" s="6"/>
      <c r="G1959" s="7">
        <v>54</v>
      </c>
      <c r="H1959" s="37">
        <v>3.7037037037039999</v>
      </c>
      <c r="I1959" s="14">
        <v>59.259259259258997</v>
      </c>
      <c r="J1959" s="14">
        <v>14.814814814815</v>
      </c>
      <c r="K1959" s="14">
        <v>3.7037037037039999</v>
      </c>
      <c r="L1959" s="14">
        <v>1.851851851852</v>
      </c>
      <c r="M1959" s="18">
        <v>0</v>
      </c>
      <c r="N1959" s="18">
        <v>0</v>
      </c>
      <c r="O1959" s="14">
        <v>16.666666666666998</v>
      </c>
      <c r="P1959" s="14">
        <v>1.3111111111110001</v>
      </c>
      <c r="Q1959" s="29">
        <v>0.81164366078899997</v>
      </c>
    </row>
    <row r="1960" spans="4:17" x14ac:dyDescent="0.2">
      <c r="D1960" s="104"/>
      <c r="E1960" s="5" t="s">
        <v>44</v>
      </c>
      <c r="F1960" s="6"/>
      <c r="G1960" s="7">
        <v>91</v>
      </c>
      <c r="H1960" s="37">
        <v>4.3956043956039998</v>
      </c>
      <c r="I1960" s="14">
        <v>47.252747252747</v>
      </c>
      <c r="J1960" s="14">
        <v>20.879120879121</v>
      </c>
      <c r="K1960" s="14">
        <v>2.1978021978019999</v>
      </c>
      <c r="L1960" s="14">
        <v>2.1978021978019999</v>
      </c>
      <c r="M1960" s="18">
        <v>0</v>
      </c>
      <c r="N1960" s="18">
        <v>0</v>
      </c>
      <c r="O1960" s="14">
        <v>23.076923076922998</v>
      </c>
      <c r="P1960" s="14">
        <v>1.371428571429</v>
      </c>
      <c r="Q1960" s="29">
        <v>0.813658906623</v>
      </c>
    </row>
    <row r="1961" spans="4:17" x14ac:dyDescent="0.2">
      <c r="D1961" s="104"/>
      <c r="E1961" s="5" t="s">
        <v>45</v>
      </c>
      <c r="F1961" s="6"/>
      <c r="G1961" s="7">
        <v>63</v>
      </c>
      <c r="H1961" s="37">
        <v>4.7619047619049999</v>
      </c>
      <c r="I1961" s="14">
        <v>57.142857142856997</v>
      </c>
      <c r="J1961" s="14">
        <v>9.5238095238099998</v>
      </c>
      <c r="K1961" s="14">
        <v>3.1746031746029999</v>
      </c>
      <c r="L1961" s="14">
        <v>1.587301587302</v>
      </c>
      <c r="M1961" s="18">
        <v>0</v>
      </c>
      <c r="N1961" s="18">
        <v>0</v>
      </c>
      <c r="O1961" s="14">
        <v>23.809523809523998</v>
      </c>
      <c r="P1961" s="14">
        <v>1.208333333333</v>
      </c>
      <c r="Q1961" s="29">
        <v>0.70587809775400001</v>
      </c>
    </row>
    <row r="1962" spans="4:17" x14ac:dyDescent="0.2">
      <c r="D1962" s="104"/>
      <c r="E1962" s="5" t="s">
        <v>46</v>
      </c>
      <c r="F1962" s="6"/>
      <c r="G1962" s="7">
        <v>42</v>
      </c>
      <c r="H1962" s="37">
        <v>4.7619047619049999</v>
      </c>
      <c r="I1962" s="14">
        <v>66.666666666666998</v>
      </c>
      <c r="J1962" s="14">
        <v>7.1428571428570002</v>
      </c>
      <c r="K1962" s="18">
        <v>0</v>
      </c>
      <c r="L1962" s="18">
        <v>0</v>
      </c>
      <c r="M1962" s="18">
        <v>0</v>
      </c>
      <c r="N1962" s="18">
        <v>0</v>
      </c>
      <c r="O1962" s="14">
        <v>21.428571428571001</v>
      </c>
      <c r="P1962" s="14">
        <v>1.0303030303030001</v>
      </c>
      <c r="Q1962" s="29">
        <v>0.38806813560199999</v>
      </c>
    </row>
    <row r="1963" spans="4:17" x14ac:dyDescent="0.2">
      <c r="D1963" s="104"/>
      <c r="E1963" s="5" t="s">
        <v>47</v>
      </c>
      <c r="F1963" s="6"/>
      <c r="G1963" s="7">
        <v>24</v>
      </c>
      <c r="H1963" s="37">
        <v>4.166666666667</v>
      </c>
      <c r="I1963" s="14">
        <v>62.5</v>
      </c>
      <c r="J1963" s="14">
        <v>16.666666666666998</v>
      </c>
      <c r="K1963" s="18">
        <v>0</v>
      </c>
      <c r="L1963" s="18">
        <v>0</v>
      </c>
      <c r="M1963" s="18">
        <v>0</v>
      </c>
      <c r="N1963" s="18">
        <v>0</v>
      </c>
      <c r="O1963" s="14">
        <v>16.666666666666998</v>
      </c>
      <c r="P1963" s="14">
        <v>1.1499999999999999</v>
      </c>
      <c r="Q1963" s="29">
        <v>0.47696960070799999</v>
      </c>
    </row>
    <row r="1964" spans="4:17" x14ac:dyDescent="0.2">
      <c r="D1964" s="104"/>
      <c r="E1964" s="5" t="s">
        <v>48</v>
      </c>
      <c r="F1964" s="6"/>
      <c r="G1964" s="7">
        <v>10</v>
      </c>
      <c r="H1964" s="37">
        <v>10</v>
      </c>
      <c r="I1964" s="14">
        <v>30</v>
      </c>
      <c r="J1964" s="18">
        <v>0</v>
      </c>
      <c r="K1964" s="18">
        <v>0</v>
      </c>
      <c r="L1964" s="18">
        <v>0</v>
      </c>
      <c r="M1964" s="18">
        <v>0</v>
      </c>
      <c r="N1964" s="18">
        <v>0</v>
      </c>
      <c r="O1964" s="14">
        <v>60</v>
      </c>
      <c r="P1964" s="14">
        <v>0.75</v>
      </c>
      <c r="Q1964" s="29">
        <v>0.43301270189199997</v>
      </c>
    </row>
    <row r="1965" spans="4:17" x14ac:dyDescent="0.2">
      <c r="D1965" s="104"/>
      <c r="E1965" s="5" t="s">
        <v>49</v>
      </c>
      <c r="F1965" s="6"/>
      <c r="G1965" s="7">
        <v>0</v>
      </c>
      <c r="H1965" s="60">
        <v>0</v>
      </c>
      <c r="I1965" s="18">
        <v>0</v>
      </c>
      <c r="J1965" s="18">
        <v>0</v>
      </c>
      <c r="K1965" s="18">
        <v>0</v>
      </c>
      <c r="L1965" s="18">
        <v>0</v>
      </c>
      <c r="M1965" s="18">
        <v>0</v>
      </c>
      <c r="N1965" s="18">
        <v>0</v>
      </c>
      <c r="O1965" s="18">
        <v>0</v>
      </c>
      <c r="P1965" s="18">
        <v>0</v>
      </c>
      <c r="Q1965" s="32">
        <v>0</v>
      </c>
    </row>
    <row r="1966" spans="4:17" x14ac:dyDescent="0.2">
      <c r="D1966" s="103" t="s">
        <v>50</v>
      </c>
      <c r="E1966" s="24" t="s">
        <v>35</v>
      </c>
      <c r="F1966" s="22"/>
      <c r="G1966" s="23">
        <v>1</v>
      </c>
      <c r="H1966" s="81">
        <v>0</v>
      </c>
      <c r="I1966" s="19">
        <v>100</v>
      </c>
      <c r="J1966" s="33">
        <v>0</v>
      </c>
      <c r="K1966" s="33">
        <v>0</v>
      </c>
      <c r="L1966" s="33">
        <v>0</v>
      </c>
      <c r="M1966" s="33">
        <v>0</v>
      </c>
      <c r="N1966" s="33">
        <v>0</v>
      </c>
      <c r="O1966" s="33">
        <v>0</v>
      </c>
      <c r="P1966" s="19">
        <v>1</v>
      </c>
      <c r="Q1966" s="51">
        <v>0</v>
      </c>
    </row>
    <row r="1967" spans="4:17" x14ac:dyDescent="0.2">
      <c r="D1967" s="104"/>
      <c r="E1967" s="5" t="s">
        <v>36</v>
      </c>
      <c r="F1967" s="6"/>
      <c r="G1967" s="7">
        <v>10</v>
      </c>
      <c r="H1967" s="60">
        <v>0</v>
      </c>
      <c r="I1967" s="14">
        <v>90</v>
      </c>
      <c r="J1967" s="18">
        <v>0</v>
      </c>
      <c r="K1967" s="18">
        <v>0</v>
      </c>
      <c r="L1967" s="18">
        <v>0</v>
      </c>
      <c r="M1967" s="18">
        <v>0</v>
      </c>
      <c r="N1967" s="18">
        <v>0</v>
      </c>
      <c r="O1967" s="14">
        <v>10</v>
      </c>
      <c r="P1967" s="14">
        <v>1</v>
      </c>
      <c r="Q1967" s="29">
        <v>0</v>
      </c>
    </row>
    <row r="1968" spans="4:17" x14ac:dyDescent="0.2">
      <c r="D1968" s="104"/>
      <c r="E1968" s="5" t="s">
        <v>37</v>
      </c>
      <c r="F1968" s="6"/>
      <c r="G1968" s="7">
        <v>17</v>
      </c>
      <c r="H1968" s="37">
        <v>11.764705882353001</v>
      </c>
      <c r="I1968" s="14">
        <v>70.588235294117993</v>
      </c>
      <c r="J1968" s="14">
        <v>5.8823529411760003</v>
      </c>
      <c r="K1968" s="18">
        <v>0</v>
      </c>
      <c r="L1968" s="18">
        <v>0</v>
      </c>
      <c r="M1968" s="18">
        <v>0</v>
      </c>
      <c r="N1968" s="18">
        <v>0</v>
      </c>
      <c r="O1968" s="14">
        <v>11.764705882353001</v>
      </c>
      <c r="P1968" s="14">
        <v>0.93333333333299995</v>
      </c>
      <c r="Q1968" s="29">
        <v>0.44221663871400002</v>
      </c>
    </row>
    <row r="1969" spans="2:17" x14ac:dyDescent="0.2">
      <c r="D1969" s="104"/>
      <c r="E1969" s="5" t="s">
        <v>38</v>
      </c>
      <c r="F1969" s="6"/>
      <c r="G1969" s="7">
        <v>23</v>
      </c>
      <c r="H1969" s="37">
        <v>4.3478260869570002</v>
      </c>
      <c r="I1969" s="14">
        <v>56.521739130435002</v>
      </c>
      <c r="J1969" s="14">
        <v>4.3478260869570002</v>
      </c>
      <c r="K1969" s="14">
        <v>4.3478260869570002</v>
      </c>
      <c r="L1969" s="18">
        <v>0</v>
      </c>
      <c r="M1969" s="18">
        <v>0</v>
      </c>
      <c r="N1969" s="18">
        <v>0</v>
      </c>
      <c r="O1969" s="14">
        <v>30.434782608696</v>
      </c>
      <c r="P1969" s="14">
        <v>1.125</v>
      </c>
      <c r="Q1969" s="29">
        <v>0.59947894041399996</v>
      </c>
    </row>
    <row r="1970" spans="2:17" x14ac:dyDescent="0.2">
      <c r="D1970" s="104"/>
      <c r="E1970" s="5" t="s">
        <v>39</v>
      </c>
      <c r="F1970" s="6"/>
      <c r="G1970" s="7">
        <v>21</v>
      </c>
      <c r="H1970" s="37">
        <v>4.7619047619049999</v>
      </c>
      <c r="I1970" s="14">
        <v>57.142857142856997</v>
      </c>
      <c r="J1970" s="14">
        <v>28.571428571428999</v>
      </c>
      <c r="K1970" s="18">
        <v>0</v>
      </c>
      <c r="L1970" s="18">
        <v>0</v>
      </c>
      <c r="M1970" s="18">
        <v>0</v>
      </c>
      <c r="N1970" s="18">
        <v>0</v>
      </c>
      <c r="O1970" s="14">
        <v>9.5238095238099998</v>
      </c>
      <c r="P1970" s="14">
        <v>1.2631578947369999</v>
      </c>
      <c r="Q1970" s="29">
        <v>0.54696341291600004</v>
      </c>
    </row>
    <row r="1971" spans="2:17" x14ac:dyDescent="0.2">
      <c r="D1971" s="104"/>
      <c r="E1971" s="5" t="s">
        <v>40</v>
      </c>
      <c r="F1971" s="6"/>
      <c r="G1971" s="7">
        <v>31</v>
      </c>
      <c r="H1971" s="60">
        <v>0</v>
      </c>
      <c r="I1971" s="14">
        <v>61.290322580644997</v>
      </c>
      <c r="J1971" s="14">
        <v>9.6774193548389995</v>
      </c>
      <c r="K1971" s="18">
        <v>0</v>
      </c>
      <c r="L1971" s="18">
        <v>0</v>
      </c>
      <c r="M1971" s="18">
        <v>0</v>
      </c>
      <c r="N1971" s="18">
        <v>0</v>
      </c>
      <c r="O1971" s="14">
        <v>29.032258064516</v>
      </c>
      <c r="P1971" s="14">
        <v>1.136363636364</v>
      </c>
      <c r="Q1971" s="29">
        <v>0.34317429251199999</v>
      </c>
    </row>
    <row r="1972" spans="2:17" x14ac:dyDescent="0.2">
      <c r="D1972" s="104"/>
      <c r="E1972" s="5" t="s">
        <v>41</v>
      </c>
      <c r="F1972" s="6"/>
      <c r="G1972" s="7">
        <v>23</v>
      </c>
      <c r="H1972" s="37">
        <v>4.3478260869570002</v>
      </c>
      <c r="I1972" s="14">
        <v>73.913043478261002</v>
      </c>
      <c r="J1972" s="14">
        <v>4.3478260869570002</v>
      </c>
      <c r="K1972" s="18">
        <v>0</v>
      </c>
      <c r="L1972" s="18">
        <v>0</v>
      </c>
      <c r="M1972" s="18">
        <v>0</v>
      </c>
      <c r="N1972" s="18">
        <v>0</v>
      </c>
      <c r="O1972" s="14">
        <v>17.391304347826001</v>
      </c>
      <c r="P1972" s="14">
        <v>1</v>
      </c>
      <c r="Q1972" s="29">
        <v>0.32444284226199999</v>
      </c>
    </row>
    <row r="1973" spans="2:17" x14ac:dyDescent="0.2">
      <c r="D1973" s="104"/>
      <c r="E1973" s="5" t="s">
        <v>42</v>
      </c>
      <c r="F1973" s="6"/>
      <c r="G1973" s="7">
        <v>26</v>
      </c>
      <c r="H1973" s="37">
        <v>3.8461538461539999</v>
      </c>
      <c r="I1973" s="14">
        <v>69.230769230768999</v>
      </c>
      <c r="J1973" s="14">
        <v>11.538461538462</v>
      </c>
      <c r="K1973" s="18">
        <v>0</v>
      </c>
      <c r="L1973" s="18">
        <v>0</v>
      </c>
      <c r="M1973" s="18">
        <v>0</v>
      </c>
      <c r="N1973" s="18">
        <v>0</v>
      </c>
      <c r="O1973" s="14">
        <v>15.384615384615</v>
      </c>
      <c r="P1973" s="14">
        <v>1.090909090909</v>
      </c>
      <c r="Q1973" s="29">
        <v>0.41659779045099998</v>
      </c>
    </row>
    <row r="1974" spans="2:17" x14ac:dyDescent="0.2">
      <c r="D1974" s="104"/>
      <c r="E1974" s="5" t="s">
        <v>43</v>
      </c>
      <c r="F1974" s="6"/>
      <c r="G1974" s="7">
        <v>37</v>
      </c>
      <c r="H1974" s="37">
        <v>2.7027027027030002</v>
      </c>
      <c r="I1974" s="14">
        <v>64.864864864864998</v>
      </c>
      <c r="J1974" s="14">
        <v>13.513513513514001</v>
      </c>
      <c r="K1974" s="18">
        <v>0</v>
      </c>
      <c r="L1974" s="14">
        <v>2.7027027027030002</v>
      </c>
      <c r="M1974" s="18">
        <v>0</v>
      </c>
      <c r="N1974" s="18">
        <v>0</v>
      </c>
      <c r="O1974" s="14">
        <v>16.216216216216001</v>
      </c>
      <c r="P1974" s="14">
        <v>1.2258064516130001</v>
      </c>
      <c r="Q1974" s="29">
        <v>0.65793800175399997</v>
      </c>
    </row>
    <row r="1975" spans="2:17" x14ac:dyDescent="0.2">
      <c r="D1975" s="104"/>
      <c r="E1975" s="5" t="s">
        <v>44</v>
      </c>
      <c r="F1975" s="6"/>
      <c r="G1975" s="7">
        <v>43</v>
      </c>
      <c r="H1975" s="60">
        <v>0</v>
      </c>
      <c r="I1975" s="14">
        <v>65.116279069767003</v>
      </c>
      <c r="J1975" s="14">
        <v>9.3023255813949994</v>
      </c>
      <c r="K1975" s="18">
        <v>0</v>
      </c>
      <c r="L1975" s="18">
        <v>0</v>
      </c>
      <c r="M1975" s="18">
        <v>0</v>
      </c>
      <c r="N1975" s="18">
        <v>0</v>
      </c>
      <c r="O1975" s="14">
        <v>25.581395348836999</v>
      </c>
      <c r="P1975" s="14">
        <v>1.125</v>
      </c>
      <c r="Q1975" s="29">
        <v>0.33071891388300001</v>
      </c>
    </row>
    <row r="1976" spans="2:17" x14ac:dyDescent="0.2">
      <c r="D1976" s="104"/>
      <c r="E1976" s="5" t="s">
        <v>45</v>
      </c>
      <c r="F1976" s="6"/>
      <c r="G1976" s="7">
        <v>40</v>
      </c>
      <c r="H1976" s="37">
        <v>10</v>
      </c>
      <c r="I1976" s="14">
        <v>55</v>
      </c>
      <c r="J1976" s="14">
        <v>15</v>
      </c>
      <c r="K1976" s="14">
        <v>2.5</v>
      </c>
      <c r="L1976" s="18">
        <v>0</v>
      </c>
      <c r="M1976" s="18">
        <v>0</v>
      </c>
      <c r="N1976" s="18">
        <v>0</v>
      </c>
      <c r="O1976" s="14">
        <v>17.5</v>
      </c>
      <c r="P1976" s="14">
        <v>1.1212121212120001</v>
      </c>
      <c r="Q1976" s="29">
        <v>0.63996097218000003</v>
      </c>
    </row>
    <row r="1977" spans="2:17" x14ac:dyDescent="0.2">
      <c r="D1977" s="104"/>
      <c r="E1977" s="5" t="s">
        <v>46</v>
      </c>
      <c r="F1977" s="6"/>
      <c r="G1977" s="7">
        <v>11</v>
      </c>
      <c r="H1977" s="60">
        <v>0</v>
      </c>
      <c r="I1977" s="14">
        <v>45.454545454544999</v>
      </c>
      <c r="J1977" s="14">
        <v>9.0909090909089993</v>
      </c>
      <c r="K1977" s="14">
        <v>9.0909090909089993</v>
      </c>
      <c r="L1977" s="18">
        <v>0</v>
      </c>
      <c r="M1977" s="18">
        <v>0</v>
      </c>
      <c r="N1977" s="18">
        <v>0</v>
      </c>
      <c r="O1977" s="14">
        <v>36.363636363635997</v>
      </c>
      <c r="P1977" s="14">
        <v>1.4285714285710001</v>
      </c>
      <c r="Q1977" s="29">
        <v>0.72843135908500001</v>
      </c>
    </row>
    <row r="1978" spans="2:17" x14ac:dyDescent="0.2">
      <c r="D1978" s="104"/>
      <c r="E1978" s="5" t="s">
        <v>47</v>
      </c>
      <c r="F1978" s="6"/>
      <c r="G1978" s="7">
        <v>31</v>
      </c>
      <c r="H1978" s="37">
        <v>6.4516129032259997</v>
      </c>
      <c r="I1978" s="14">
        <v>35.483870967742</v>
      </c>
      <c r="J1978" s="14">
        <v>3.2258064516129998</v>
      </c>
      <c r="K1978" s="14">
        <v>6.4516129032259997</v>
      </c>
      <c r="L1978" s="18">
        <v>0</v>
      </c>
      <c r="M1978" s="18">
        <v>0</v>
      </c>
      <c r="N1978" s="18">
        <v>0</v>
      </c>
      <c r="O1978" s="14">
        <v>48.387096774193999</v>
      </c>
      <c r="P1978" s="14">
        <v>1.1875</v>
      </c>
      <c r="Q1978" s="29">
        <v>0.80767799895799997</v>
      </c>
    </row>
    <row r="1979" spans="2:17" x14ac:dyDescent="0.2">
      <c r="D1979" s="104"/>
      <c r="E1979" s="5" t="s">
        <v>48</v>
      </c>
      <c r="F1979" s="6"/>
      <c r="G1979" s="7">
        <v>11</v>
      </c>
      <c r="H1979" s="37">
        <v>9.0909090909089993</v>
      </c>
      <c r="I1979" s="14">
        <v>45.454545454544999</v>
      </c>
      <c r="J1979" s="18">
        <v>0</v>
      </c>
      <c r="K1979" s="14">
        <v>9.0909090909089993</v>
      </c>
      <c r="L1979" s="18">
        <v>0</v>
      </c>
      <c r="M1979" s="18">
        <v>0</v>
      </c>
      <c r="N1979" s="18">
        <v>0</v>
      </c>
      <c r="O1979" s="14">
        <v>36.363636363635997</v>
      </c>
      <c r="P1979" s="14">
        <v>1.142857142857</v>
      </c>
      <c r="Q1979" s="29">
        <v>0.83299312783500001</v>
      </c>
    </row>
    <row r="1980" spans="2:17" x14ac:dyDescent="0.2">
      <c r="D1980" s="105"/>
      <c r="E1980" s="55" t="s">
        <v>49</v>
      </c>
      <c r="F1980" s="58"/>
      <c r="G1980" s="53">
        <v>2</v>
      </c>
      <c r="H1980" s="78">
        <v>0</v>
      </c>
      <c r="I1980" s="35">
        <v>0</v>
      </c>
      <c r="J1980" s="35">
        <v>0</v>
      </c>
      <c r="K1980" s="35">
        <v>0</v>
      </c>
      <c r="L1980" s="35">
        <v>0</v>
      </c>
      <c r="M1980" s="35">
        <v>0</v>
      </c>
      <c r="N1980" s="35">
        <v>0</v>
      </c>
      <c r="O1980" s="38">
        <v>100</v>
      </c>
      <c r="P1980" s="38">
        <v>0</v>
      </c>
      <c r="Q1980" s="80">
        <v>0</v>
      </c>
    </row>
    <row r="1982" spans="2:17" x14ac:dyDescent="0.2">
      <c r="B1982" s="47" t="str">
        <f xml:space="preserve"> HYPERLINK("#'目次'!B50", "[44]")</f>
        <v>[44]</v>
      </c>
      <c r="C1982" s="31" t="s">
        <v>412</v>
      </c>
    </row>
    <row r="1983" spans="2:17" x14ac:dyDescent="0.2">
      <c r="C1983" s="89" t="s">
        <v>398</v>
      </c>
    </row>
    <row r="1985" spans="3:19" x14ac:dyDescent="0.2">
      <c r="C1985" s="31" t="s">
        <v>13</v>
      </c>
    </row>
    <row r="1986" spans="3:19" ht="48" x14ac:dyDescent="0.2">
      <c r="D1986" s="99"/>
      <c r="E1986" s="100"/>
      <c r="F1986" s="100"/>
      <c r="G1986" s="41" t="s">
        <v>14</v>
      </c>
      <c r="H1986" s="42" t="s">
        <v>413</v>
      </c>
      <c r="I1986" s="16" t="s">
        <v>414</v>
      </c>
      <c r="J1986" s="16" t="s">
        <v>415</v>
      </c>
      <c r="K1986" s="16" t="s">
        <v>416</v>
      </c>
      <c r="L1986" s="16" t="s">
        <v>417</v>
      </c>
      <c r="M1986" s="16" t="s">
        <v>418</v>
      </c>
      <c r="N1986" s="16" t="s">
        <v>419</v>
      </c>
      <c r="O1986" s="16" t="s">
        <v>420</v>
      </c>
      <c r="P1986" s="16" t="s">
        <v>421</v>
      </c>
      <c r="Q1986" s="16" t="s">
        <v>422</v>
      </c>
      <c r="R1986" s="16" t="s">
        <v>22</v>
      </c>
      <c r="S1986" s="46" t="s">
        <v>24</v>
      </c>
    </row>
    <row r="1987" spans="3:19" x14ac:dyDescent="0.2">
      <c r="D1987" s="101"/>
      <c r="E1987" s="102"/>
      <c r="F1987" s="102"/>
      <c r="G1987" s="44"/>
      <c r="H1987" s="48"/>
      <c r="I1987" s="17"/>
      <c r="J1987" s="17"/>
      <c r="K1987" s="17"/>
      <c r="L1987" s="17"/>
      <c r="M1987" s="17"/>
      <c r="N1987" s="17"/>
      <c r="O1987" s="17"/>
      <c r="P1987" s="17"/>
      <c r="Q1987" s="17"/>
      <c r="R1987" s="17"/>
      <c r="S1987" s="43"/>
    </row>
    <row r="1988" spans="3:19" x14ac:dyDescent="0.2">
      <c r="D1988" s="52"/>
      <c r="E1988" s="59" t="s">
        <v>14</v>
      </c>
      <c r="F1988" s="54"/>
      <c r="G1988" s="45">
        <v>916</v>
      </c>
      <c r="H1988" s="25">
        <v>35.480349344978002</v>
      </c>
      <c r="I1988" s="25">
        <v>11.46288209607</v>
      </c>
      <c r="J1988" s="25">
        <v>14.192139737991001</v>
      </c>
      <c r="K1988" s="25">
        <v>8.7336244541479999</v>
      </c>
      <c r="L1988" s="25">
        <v>5.1310043668120002</v>
      </c>
      <c r="M1988" s="25">
        <v>17.903930131004</v>
      </c>
      <c r="N1988" s="25">
        <v>32.860262008733997</v>
      </c>
      <c r="O1988" s="25">
        <v>17.794759825328001</v>
      </c>
      <c r="P1988" s="25">
        <v>3.9301310043669999</v>
      </c>
      <c r="Q1988" s="25">
        <v>17.03056768559</v>
      </c>
      <c r="R1988" s="25">
        <v>9.9344978165939999</v>
      </c>
      <c r="S1988" s="63">
        <v>0.21834061135400001</v>
      </c>
    </row>
    <row r="1989" spans="3:19" x14ac:dyDescent="0.2">
      <c r="D1989" s="103" t="s">
        <v>25</v>
      </c>
      <c r="E1989" s="24" t="s">
        <v>26</v>
      </c>
      <c r="F1989" s="22"/>
      <c r="G1989" s="23">
        <v>128</v>
      </c>
      <c r="H1989" s="49">
        <v>34.375</v>
      </c>
      <c r="I1989" s="19">
        <v>9.375</v>
      </c>
      <c r="J1989" s="19">
        <v>21.09375</v>
      </c>
      <c r="K1989" s="19">
        <v>6.25</v>
      </c>
      <c r="L1989" s="19">
        <v>5.46875</v>
      </c>
      <c r="M1989" s="19">
        <v>31.25</v>
      </c>
      <c r="N1989" s="19">
        <v>24.21875</v>
      </c>
      <c r="O1989" s="19">
        <v>7.03125</v>
      </c>
      <c r="P1989" s="19">
        <v>3.125</v>
      </c>
      <c r="Q1989" s="19">
        <v>14.84375</v>
      </c>
      <c r="R1989" s="19">
        <v>7.8125</v>
      </c>
      <c r="S1989" s="51">
        <v>0.78125</v>
      </c>
    </row>
    <row r="1990" spans="3:19" x14ac:dyDescent="0.2">
      <c r="D1990" s="104"/>
      <c r="E1990" s="5" t="s">
        <v>27</v>
      </c>
      <c r="F1990" s="6"/>
      <c r="G1990" s="7">
        <v>127</v>
      </c>
      <c r="H1990" s="37">
        <v>34.645669291338997</v>
      </c>
      <c r="I1990" s="14">
        <v>14.960629921260001</v>
      </c>
      <c r="J1990" s="14">
        <v>18.110236220472</v>
      </c>
      <c r="K1990" s="14">
        <v>14.173228346457</v>
      </c>
      <c r="L1990" s="14">
        <v>6.299212598425</v>
      </c>
      <c r="M1990" s="14">
        <v>19.685039370079</v>
      </c>
      <c r="N1990" s="14">
        <v>18.897637795276001</v>
      </c>
      <c r="O1990" s="14">
        <v>8.6614173228349998</v>
      </c>
      <c r="P1990" s="14">
        <v>4.7244094488190003</v>
      </c>
      <c r="Q1990" s="14">
        <v>7.0866141732279999</v>
      </c>
      <c r="R1990" s="14">
        <v>11.811023622046999</v>
      </c>
      <c r="S1990" s="29">
        <v>0.78740157480299999</v>
      </c>
    </row>
    <row r="1991" spans="3:19" x14ac:dyDescent="0.2">
      <c r="D1991" s="104"/>
      <c r="E1991" s="5" t="s">
        <v>28</v>
      </c>
      <c r="F1991" s="6"/>
      <c r="G1991" s="7">
        <v>143</v>
      </c>
      <c r="H1991" s="37">
        <v>41.258741258740997</v>
      </c>
      <c r="I1991" s="14">
        <v>15.384615384615</v>
      </c>
      <c r="J1991" s="14">
        <v>13.986013986013999</v>
      </c>
      <c r="K1991" s="14">
        <v>11.888111888112</v>
      </c>
      <c r="L1991" s="14">
        <v>9.0909090909089993</v>
      </c>
      <c r="M1991" s="14">
        <v>15.384615384615</v>
      </c>
      <c r="N1991" s="14">
        <v>25.874125874126001</v>
      </c>
      <c r="O1991" s="14">
        <v>14.685314685314999</v>
      </c>
      <c r="P1991" s="14">
        <v>1.398601398601</v>
      </c>
      <c r="Q1991" s="14">
        <v>9.0909090909089993</v>
      </c>
      <c r="R1991" s="14">
        <v>13.286713286713001</v>
      </c>
      <c r="S1991" s="32">
        <v>0</v>
      </c>
    </row>
    <row r="1992" spans="3:19" x14ac:dyDescent="0.2">
      <c r="D1992" s="104"/>
      <c r="E1992" s="5" t="s">
        <v>29</v>
      </c>
      <c r="F1992" s="6"/>
      <c r="G1992" s="7">
        <v>107</v>
      </c>
      <c r="H1992" s="37">
        <v>28.03738317757</v>
      </c>
      <c r="I1992" s="14">
        <v>9.3457943925230005</v>
      </c>
      <c r="J1992" s="14">
        <v>14.953271028036999</v>
      </c>
      <c r="K1992" s="14">
        <v>6.5420560747660002</v>
      </c>
      <c r="L1992" s="14">
        <v>3.7383177570089998</v>
      </c>
      <c r="M1992" s="14">
        <v>21.495327102804001</v>
      </c>
      <c r="N1992" s="14">
        <v>40.186915887849999</v>
      </c>
      <c r="O1992" s="14">
        <v>25.233644859813001</v>
      </c>
      <c r="P1992" s="14">
        <v>3.7383177570089998</v>
      </c>
      <c r="Q1992" s="14">
        <v>20.560747663550998</v>
      </c>
      <c r="R1992" s="14">
        <v>5.6074766355139998</v>
      </c>
      <c r="S1992" s="32">
        <v>0</v>
      </c>
    </row>
    <row r="1993" spans="3:19" x14ac:dyDescent="0.2">
      <c r="D1993" s="104"/>
      <c r="E1993" s="5" t="s">
        <v>30</v>
      </c>
      <c r="F1993" s="6"/>
      <c r="G1993" s="7">
        <v>109</v>
      </c>
      <c r="H1993" s="37">
        <v>40.366972477064003</v>
      </c>
      <c r="I1993" s="14">
        <v>8.2568807339449997</v>
      </c>
      <c r="J1993" s="14">
        <v>12.844036697248001</v>
      </c>
      <c r="K1993" s="14">
        <v>11.009174311927</v>
      </c>
      <c r="L1993" s="14">
        <v>7.339449541284</v>
      </c>
      <c r="M1993" s="14">
        <v>15.596330275229001</v>
      </c>
      <c r="N1993" s="14">
        <v>37.614678899083003</v>
      </c>
      <c r="O1993" s="14">
        <v>14.678899082569</v>
      </c>
      <c r="P1993" s="14">
        <v>4.5871559633030001</v>
      </c>
      <c r="Q1993" s="14">
        <v>15.596330275229001</v>
      </c>
      <c r="R1993" s="14">
        <v>9.1743119266060003</v>
      </c>
      <c r="S1993" s="32">
        <v>0</v>
      </c>
    </row>
    <row r="1994" spans="3:19" x14ac:dyDescent="0.2">
      <c r="D1994" s="104"/>
      <c r="E1994" s="5" t="s">
        <v>31</v>
      </c>
      <c r="F1994" s="6"/>
      <c r="G1994" s="7">
        <v>127</v>
      </c>
      <c r="H1994" s="37">
        <v>37.795275590551</v>
      </c>
      <c r="I1994" s="14">
        <v>10.236220472441</v>
      </c>
      <c r="J1994" s="14">
        <v>7.8740157480309998</v>
      </c>
      <c r="K1994" s="14">
        <v>6.299212598425</v>
      </c>
      <c r="L1994" s="14">
        <v>3.1496062992130001</v>
      </c>
      <c r="M1994" s="14">
        <v>13.385826771653999</v>
      </c>
      <c r="N1994" s="14">
        <v>44.881889763780002</v>
      </c>
      <c r="O1994" s="14">
        <v>32.283464566928998</v>
      </c>
      <c r="P1994" s="14">
        <v>4.7244094488190003</v>
      </c>
      <c r="Q1994" s="14">
        <v>25.196850393700998</v>
      </c>
      <c r="R1994" s="14">
        <v>7.0866141732279999</v>
      </c>
      <c r="S1994" s="32">
        <v>0</v>
      </c>
    </row>
    <row r="1995" spans="3:19" x14ac:dyDescent="0.2">
      <c r="D1995" s="104"/>
      <c r="E1995" s="5" t="s">
        <v>32</v>
      </c>
      <c r="F1995" s="6"/>
      <c r="G1995" s="7">
        <v>81</v>
      </c>
      <c r="H1995" s="37">
        <v>32.098765432099</v>
      </c>
      <c r="I1995" s="14">
        <v>9.8765432098769992</v>
      </c>
      <c r="J1995" s="14">
        <v>13.58024691358</v>
      </c>
      <c r="K1995" s="14">
        <v>4.9382716049380004</v>
      </c>
      <c r="L1995" s="14">
        <v>1.2345679012349999</v>
      </c>
      <c r="M1995" s="14">
        <v>7.4074074074069998</v>
      </c>
      <c r="N1995" s="14">
        <v>46.913580246914002</v>
      </c>
      <c r="O1995" s="14">
        <v>20.987654320988</v>
      </c>
      <c r="P1995" s="14">
        <v>6.1728395061730001</v>
      </c>
      <c r="Q1995" s="14">
        <v>25.925925925925998</v>
      </c>
      <c r="R1995" s="14">
        <v>9.8765432098769992</v>
      </c>
      <c r="S1995" s="32">
        <v>0</v>
      </c>
    </row>
    <row r="1996" spans="3:19" x14ac:dyDescent="0.2">
      <c r="D1996" s="104"/>
      <c r="E1996" s="5" t="s">
        <v>33</v>
      </c>
      <c r="F1996" s="6"/>
      <c r="G1996" s="7">
        <v>51</v>
      </c>
      <c r="H1996" s="37">
        <v>35.294117647058997</v>
      </c>
      <c r="I1996" s="14">
        <v>11.764705882353001</v>
      </c>
      <c r="J1996" s="14">
        <v>7.8431372549020004</v>
      </c>
      <c r="K1996" s="14">
        <v>5.8823529411760003</v>
      </c>
      <c r="L1996" s="14">
        <v>3.9215686274510002</v>
      </c>
      <c r="M1996" s="14">
        <v>15.686274509804001</v>
      </c>
      <c r="N1996" s="14">
        <v>39.215686274509999</v>
      </c>
      <c r="O1996" s="14">
        <v>19.607843137254999</v>
      </c>
      <c r="P1996" s="14">
        <v>5.8823529411760003</v>
      </c>
      <c r="Q1996" s="14">
        <v>27.450980392157</v>
      </c>
      <c r="R1996" s="14">
        <v>11.764705882353001</v>
      </c>
      <c r="S1996" s="32">
        <v>0</v>
      </c>
    </row>
    <row r="1997" spans="3:19" x14ac:dyDescent="0.2">
      <c r="D1997" s="103" t="s">
        <v>34</v>
      </c>
      <c r="E1997" s="24" t="s">
        <v>35</v>
      </c>
      <c r="F1997" s="22"/>
      <c r="G1997" s="23">
        <v>11</v>
      </c>
      <c r="H1997" s="49">
        <v>27.272727272727</v>
      </c>
      <c r="I1997" s="33">
        <v>0</v>
      </c>
      <c r="J1997" s="19">
        <v>27.272727272727</v>
      </c>
      <c r="K1997" s="19">
        <v>9.0909090909089993</v>
      </c>
      <c r="L1997" s="33">
        <v>0</v>
      </c>
      <c r="M1997" s="19">
        <v>18.181818181817999</v>
      </c>
      <c r="N1997" s="19">
        <v>54.545454545455001</v>
      </c>
      <c r="O1997" s="19">
        <v>36.363636363635997</v>
      </c>
      <c r="P1997" s="33">
        <v>0</v>
      </c>
      <c r="Q1997" s="19">
        <v>36.363636363635997</v>
      </c>
      <c r="R1997" s="19">
        <v>9.0909090909089993</v>
      </c>
      <c r="S1997" s="62">
        <v>0</v>
      </c>
    </row>
    <row r="1998" spans="3:19" x14ac:dyDescent="0.2">
      <c r="D1998" s="104"/>
      <c r="E1998" s="5" t="s">
        <v>36</v>
      </c>
      <c r="F1998" s="6"/>
      <c r="G1998" s="7">
        <v>20</v>
      </c>
      <c r="H1998" s="37">
        <v>25</v>
      </c>
      <c r="I1998" s="18">
        <v>0</v>
      </c>
      <c r="J1998" s="14">
        <v>10</v>
      </c>
      <c r="K1998" s="18">
        <v>0</v>
      </c>
      <c r="L1998" s="18">
        <v>0</v>
      </c>
      <c r="M1998" s="14">
        <v>25</v>
      </c>
      <c r="N1998" s="14">
        <v>45</v>
      </c>
      <c r="O1998" s="14">
        <v>30</v>
      </c>
      <c r="P1998" s="14">
        <v>10</v>
      </c>
      <c r="Q1998" s="14">
        <v>35</v>
      </c>
      <c r="R1998" s="18">
        <v>0</v>
      </c>
      <c r="S1998" s="32">
        <v>0</v>
      </c>
    </row>
    <row r="1999" spans="3:19" x14ac:dyDescent="0.2">
      <c r="D1999" s="104"/>
      <c r="E1999" s="5" t="s">
        <v>37</v>
      </c>
      <c r="F1999" s="6"/>
      <c r="G1999" s="7">
        <v>25</v>
      </c>
      <c r="H1999" s="37">
        <v>28</v>
      </c>
      <c r="I1999" s="14">
        <v>4</v>
      </c>
      <c r="J1999" s="18">
        <v>0</v>
      </c>
      <c r="K1999" s="18">
        <v>0</v>
      </c>
      <c r="L1999" s="14">
        <v>8</v>
      </c>
      <c r="M1999" s="14">
        <v>12</v>
      </c>
      <c r="N1999" s="14">
        <v>52</v>
      </c>
      <c r="O1999" s="14">
        <v>40</v>
      </c>
      <c r="P1999" s="14">
        <v>16</v>
      </c>
      <c r="Q1999" s="14">
        <v>32</v>
      </c>
      <c r="R1999" s="14">
        <v>16</v>
      </c>
      <c r="S1999" s="32">
        <v>0</v>
      </c>
    </row>
    <row r="2000" spans="3:19" x14ac:dyDescent="0.2">
      <c r="D2000" s="104"/>
      <c r="E2000" s="5" t="s">
        <v>38</v>
      </c>
      <c r="F2000" s="6"/>
      <c r="G2000" s="7">
        <v>53</v>
      </c>
      <c r="H2000" s="37">
        <v>26.415094339623</v>
      </c>
      <c r="I2000" s="14">
        <v>5.660377358491</v>
      </c>
      <c r="J2000" s="14">
        <v>7.547169811321</v>
      </c>
      <c r="K2000" s="14">
        <v>1.88679245283</v>
      </c>
      <c r="L2000" s="18">
        <v>0</v>
      </c>
      <c r="M2000" s="14">
        <v>11.320754716981</v>
      </c>
      <c r="N2000" s="14">
        <v>62.264150943395997</v>
      </c>
      <c r="O2000" s="14">
        <v>30.188679245283002</v>
      </c>
      <c r="P2000" s="14">
        <v>1.88679245283</v>
      </c>
      <c r="Q2000" s="14">
        <v>30.188679245283002</v>
      </c>
      <c r="R2000" s="14">
        <v>9.4339622641510008</v>
      </c>
      <c r="S2000" s="32">
        <v>0</v>
      </c>
    </row>
    <row r="2001" spans="4:19" x14ac:dyDescent="0.2">
      <c r="D2001" s="104"/>
      <c r="E2001" s="5" t="s">
        <v>39</v>
      </c>
      <c r="F2001" s="6"/>
      <c r="G2001" s="7">
        <v>46</v>
      </c>
      <c r="H2001" s="37">
        <v>23.913043478260999</v>
      </c>
      <c r="I2001" s="14">
        <v>4.3478260869570002</v>
      </c>
      <c r="J2001" s="14">
        <v>2.1739130434780001</v>
      </c>
      <c r="K2001" s="18">
        <v>0</v>
      </c>
      <c r="L2001" s="18">
        <v>0</v>
      </c>
      <c r="M2001" s="14">
        <v>10.869565217390999</v>
      </c>
      <c r="N2001" s="14">
        <v>60.869565217390999</v>
      </c>
      <c r="O2001" s="14">
        <v>34.782608695652002</v>
      </c>
      <c r="P2001" s="14">
        <v>8.6956521739130004</v>
      </c>
      <c r="Q2001" s="14">
        <v>32.608695652173999</v>
      </c>
      <c r="R2001" s="14">
        <v>8.6956521739130004</v>
      </c>
      <c r="S2001" s="32">
        <v>0</v>
      </c>
    </row>
    <row r="2002" spans="4:19" x14ac:dyDescent="0.2">
      <c r="D2002" s="104"/>
      <c r="E2002" s="5" t="s">
        <v>40</v>
      </c>
      <c r="F2002" s="6"/>
      <c r="G2002" s="7">
        <v>54</v>
      </c>
      <c r="H2002" s="37">
        <v>27.777777777777999</v>
      </c>
      <c r="I2002" s="14">
        <v>1.851851851852</v>
      </c>
      <c r="J2002" s="14">
        <v>14.814814814815</v>
      </c>
      <c r="K2002" s="14">
        <v>1.851851851852</v>
      </c>
      <c r="L2002" s="14">
        <v>3.7037037037039999</v>
      </c>
      <c r="M2002" s="14">
        <v>11.111111111111001</v>
      </c>
      <c r="N2002" s="14">
        <v>61.111111111111001</v>
      </c>
      <c r="O2002" s="14">
        <v>22.222222222222001</v>
      </c>
      <c r="P2002" s="14">
        <v>1.851851851852</v>
      </c>
      <c r="Q2002" s="14">
        <v>31.481481481481001</v>
      </c>
      <c r="R2002" s="14">
        <v>5.5555555555560003</v>
      </c>
      <c r="S2002" s="32">
        <v>0</v>
      </c>
    </row>
    <row r="2003" spans="4:19" x14ac:dyDescent="0.2">
      <c r="D2003" s="104"/>
      <c r="E2003" s="5" t="s">
        <v>41</v>
      </c>
      <c r="F2003" s="6"/>
      <c r="G2003" s="7">
        <v>35</v>
      </c>
      <c r="H2003" s="37">
        <v>40</v>
      </c>
      <c r="I2003" s="18">
        <v>0</v>
      </c>
      <c r="J2003" s="14">
        <v>11.428571428571001</v>
      </c>
      <c r="K2003" s="14">
        <v>8.5714285714289993</v>
      </c>
      <c r="L2003" s="14">
        <v>2.8571428571430002</v>
      </c>
      <c r="M2003" s="14">
        <v>14.285714285714</v>
      </c>
      <c r="N2003" s="14">
        <v>51.428571428570997</v>
      </c>
      <c r="O2003" s="14">
        <v>25.714285714286</v>
      </c>
      <c r="P2003" s="14">
        <v>8.5714285714289993</v>
      </c>
      <c r="Q2003" s="14">
        <v>28.571428571428999</v>
      </c>
      <c r="R2003" s="14">
        <v>2.8571428571430002</v>
      </c>
      <c r="S2003" s="32">
        <v>0</v>
      </c>
    </row>
    <row r="2004" spans="4:19" x14ac:dyDescent="0.2">
      <c r="D2004" s="104"/>
      <c r="E2004" s="5" t="s">
        <v>42</v>
      </c>
      <c r="F2004" s="6"/>
      <c r="G2004" s="7">
        <v>61</v>
      </c>
      <c r="H2004" s="37">
        <v>37.704918032786999</v>
      </c>
      <c r="I2004" s="14">
        <v>16.393442622951</v>
      </c>
      <c r="J2004" s="14">
        <v>14.754098360656</v>
      </c>
      <c r="K2004" s="14">
        <v>6.5573770491800003</v>
      </c>
      <c r="L2004" s="14">
        <v>3.2786885245900002</v>
      </c>
      <c r="M2004" s="14">
        <v>16.393442622951</v>
      </c>
      <c r="N2004" s="14">
        <v>39.344262295081997</v>
      </c>
      <c r="O2004" s="14">
        <v>19.672131147540998</v>
      </c>
      <c r="P2004" s="14">
        <v>4.918032786885</v>
      </c>
      <c r="Q2004" s="14">
        <v>21.311475409836</v>
      </c>
      <c r="R2004" s="14">
        <v>6.5573770491800003</v>
      </c>
      <c r="S2004" s="32">
        <v>0</v>
      </c>
    </row>
    <row r="2005" spans="4:19" x14ac:dyDescent="0.2">
      <c r="D2005" s="104"/>
      <c r="E2005" s="5" t="s">
        <v>43</v>
      </c>
      <c r="F2005" s="6"/>
      <c r="G2005" s="7">
        <v>54</v>
      </c>
      <c r="H2005" s="37">
        <v>35.185185185184999</v>
      </c>
      <c r="I2005" s="14">
        <v>5.5555555555560003</v>
      </c>
      <c r="J2005" s="14">
        <v>16.666666666666998</v>
      </c>
      <c r="K2005" s="14">
        <v>12.962962962962999</v>
      </c>
      <c r="L2005" s="14">
        <v>3.7037037037039999</v>
      </c>
      <c r="M2005" s="14">
        <v>12.962962962962999</v>
      </c>
      <c r="N2005" s="14">
        <v>27.777777777777999</v>
      </c>
      <c r="O2005" s="14">
        <v>31.481481481481001</v>
      </c>
      <c r="P2005" s="14">
        <v>5.5555555555560003</v>
      </c>
      <c r="Q2005" s="14">
        <v>18.518518518518999</v>
      </c>
      <c r="R2005" s="14">
        <v>11.111111111111001</v>
      </c>
      <c r="S2005" s="32">
        <v>0</v>
      </c>
    </row>
    <row r="2006" spans="4:19" x14ac:dyDescent="0.2">
      <c r="D2006" s="104"/>
      <c r="E2006" s="5" t="s">
        <v>44</v>
      </c>
      <c r="F2006" s="6"/>
      <c r="G2006" s="7">
        <v>91</v>
      </c>
      <c r="H2006" s="37">
        <v>49.450549450548998</v>
      </c>
      <c r="I2006" s="14">
        <v>19.780219780220001</v>
      </c>
      <c r="J2006" s="14">
        <v>6.5934065934069999</v>
      </c>
      <c r="K2006" s="14">
        <v>13.186813186813</v>
      </c>
      <c r="L2006" s="14">
        <v>9.8901098901100006</v>
      </c>
      <c r="M2006" s="14">
        <v>15.384615384615</v>
      </c>
      <c r="N2006" s="14">
        <v>28.571428571428999</v>
      </c>
      <c r="O2006" s="14">
        <v>12.087912087912001</v>
      </c>
      <c r="P2006" s="14">
        <v>3.2967032967029999</v>
      </c>
      <c r="Q2006" s="14">
        <v>8.7912087912089998</v>
      </c>
      <c r="R2006" s="14">
        <v>13.186813186813</v>
      </c>
      <c r="S2006" s="32">
        <v>0</v>
      </c>
    </row>
    <row r="2007" spans="4:19" x14ac:dyDescent="0.2">
      <c r="D2007" s="104"/>
      <c r="E2007" s="5" t="s">
        <v>45</v>
      </c>
      <c r="F2007" s="6"/>
      <c r="G2007" s="7">
        <v>63</v>
      </c>
      <c r="H2007" s="37">
        <v>46.031746031746003</v>
      </c>
      <c r="I2007" s="14">
        <v>17.460317460317</v>
      </c>
      <c r="J2007" s="14">
        <v>4.7619047619049999</v>
      </c>
      <c r="K2007" s="14">
        <v>9.5238095238099998</v>
      </c>
      <c r="L2007" s="14">
        <v>4.7619047619049999</v>
      </c>
      <c r="M2007" s="14">
        <v>9.5238095238099998</v>
      </c>
      <c r="N2007" s="14">
        <v>28.571428571428999</v>
      </c>
      <c r="O2007" s="14">
        <v>12.698412698413</v>
      </c>
      <c r="P2007" s="14">
        <v>1.587301587302</v>
      </c>
      <c r="Q2007" s="14">
        <v>14.285714285714</v>
      </c>
      <c r="R2007" s="14">
        <v>14.285714285714</v>
      </c>
      <c r="S2007" s="32">
        <v>0</v>
      </c>
    </row>
    <row r="2008" spans="4:19" x14ac:dyDescent="0.2">
      <c r="D2008" s="104"/>
      <c r="E2008" s="5" t="s">
        <v>46</v>
      </c>
      <c r="F2008" s="6"/>
      <c r="G2008" s="7">
        <v>42</v>
      </c>
      <c r="H2008" s="37">
        <v>64.285714285713993</v>
      </c>
      <c r="I2008" s="14">
        <v>23.809523809523998</v>
      </c>
      <c r="J2008" s="14">
        <v>9.5238095238099998</v>
      </c>
      <c r="K2008" s="14">
        <v>9.5238095238099998</v>
      </c>
      <c r="L2008" s="14">
        <v>7.1428571428570002</v>
      </c>
      <c r="M2008" s="14">
        <v>7.1428571428570002</v>
      </c>
      <c r="N2008" s="14">
        <v>11.904761904761999</v>
      </c>
      <c r="O2008" s="14">
        <v>4.7619047619049999</v>
      </c>
      <c r="P2008" s="14">
        <v>2.3809523809519999</v>
      </c>
      <c r="Q2008" s="14">
        <v>7.1428571428570002</v>
      </c>
      <c r="R2008" s="14">
        <v>19.047619047619001</v>
      </c>
      <c r="S2008" s="32">
        <v>0</v>
      </c>
    </row>
    <row r="2009" spans="4:19" x14ac:dyDescent="0.2">
      <c r="D2009" s="104"/>
      <c r="E2009" s="5" t="s">
        <v>47</v>
      </c>
      <c r="F2009" s="6"/>
      <c r="G2009" s="7">
        <v>24</v>
      </c>
      <c r="H2009" s="37">
        <v>37.5</v>
      </c>
      <c r="I2009" s="14">
        <v>16.666666666666998</v>
      </c>
      <c r="J2009" s="14">
        <v>29.166666666666998</v>
      </c>
      <c r="K2009" s="14">
        <v>25</v>
      </c>
      <c r="L2009" s="14">
        <v>4.166666666667</v>
      </c>
      <c r="M2009" s="14">
        <v>16.666666666666998</v>
      </c>
      <c r="N2009" s="14">
        <v>16.666666666666998</v>
      </c>
      <c r="O2009" s="14">
        <v>4.166666666667</v>
      </c>
      <c r="P2009" s="18">
        <v>0</v>
      </c>
      <c r="Q2009" s="14">
        <v>4.166666666667</v>
      </c>
      <c r="R2009" s="14">
        <v>8.333333333333</v>
      </c>
      <c r="S2009" s="32">
        <v>0</v>
      </c>
    </row>
    <row r="2010" spans="4:19" x14ac:dyDescent="0.2">
      <c r="D2010" s="104"/>
      <c r="E2010" s="5" t="s">
        <v>48</v>
      </c>
      <c r="F2010" s="6"/>
      <c r="G2010" s="7">
        <v>10</v>
      </c>
      <c r="H2010" s="37">
        <v>50</v>
      </c>
      <c r="I2010" s="14">
        <v>20</v>
      </c>
      <c r="J2010" s="18">
        <v>0</v>
      </c>
      <c r="K2010" s="14">
        <v>10</v>
      </c>
      <c r="L2010" s="18">
        <v>0</v>
      </c>
      <c r="M2010" s="18">
        <v>0</v>
      </c>
      <c r="N2010" s="14">
        <v>20</v>
      </c>
      <c r="O2010" s="18">
        <v>0</v>
      </c>
      <c r="P2010" s="18">
        <v>0</v>
      </c>
      <c r="Q2010" s="18">
        <v>0</v>
      </c>
      <c r="R2010" s="14">
        <v>30</v>
      </c>
      <c r="S2010" s="32">
        <v>0</v>
      </c>
    </row>
    <row r="2011" spans="4:19" x14ac:dyDescent="0.2">
      <c r="D2011" s="104"/>
      <c r="E2011" s="5" t="s">
        <v>49</v>
      </c>
      <c r="F2011" s="6"/>
      <c r="G2011" s="7">
        <v>0</v>
      </c>
      <c r="H2011" s="60">
        <v>0</v>
      </c>
      <c r="I2011" s="18">
        <v>0</v>
      </c>
      <c r="J2011" s="18">
        <v>0</v>
      </c>
      <c r="K2011" s="18">
        <v>0</v>
      </c>
      <c r="L2011" s="18">
        <v>0</v>
      </c>
      <c r="M2011" s="18">
        <v>0</v>
      </c>
      <c r="N2011" s="18">
        <v>0</v>
      </c>
      <c r="O2011" s="18">
        <v>0</v>
      </c>
      <c r="P2011" s="18">
        <v>0</v>
      </c>
      <c r="Q2011" s="18">
        <v>0</v>
      </c>
      <c r="R2011" s="18">
        <v>0</v>
      </c>
      <c r="S2011" s="32">
        <v>0</v>
      </c>
    </row>
    <row r="2012" spans="4:19" x14ac:dyDescent="0.2">
      <c r="D2012" s="103" t="s">
        <v>50</v>
      </c>
      <c r="E2012" s="24" t="s">
        <v>35</v>
      </c>
      <c r="F2012" s="22"/>
      <c r="G2012" s="23">
        <v>1</v>
      </c>
      <c r="H2012" s="81">
        <v>0</v>
      </c>
      <c r="I2012" s="33">
        <v>0</v>
      </c>
      <c r="J2012" s="33">
        <v>0</v>
      </c>
      <c r="K2012" s="33">
        <v>0</v>
      </c>
      <c r="L2012" s="33">
        <v>0</v>
      </c>
      <c r="M2012" s="33">
        <v>0</v>
      </c>
      <c r="N2012" s="19">
        <v>100</v>
      </c>
      <c r="O2012" s="33">
        <v>0</v>
      </c>
      <c r="P2012" s="33">
        <v>0</v>
      </c>
      <c r="Q2012" s="33">
        <v>0</v>
      </c>
      <c r="R2012" s="33">
        <v>0</v>
      </c>
      <c r="S2012" s="62">
        <v>0</v>
      </c>
    </row>
    <row r="2013" spans="4:19" x14ac:dyDescent="0.2">
      <c r="D2013" s="104"/>
      <c r="E2013" s="5" t="s">
        <v>36</v>
      </c>
      <c r="F2013" s="6"/>
      <c r="G2013" s="7">
        <v>10</v>
      </c>
      <c r="H2013" s="37">
        <v>10</v>
      </c>
      <c r="I2013" s="14">
        <v>10</v>
      </c>
      <c r="J2013" s="18">
        <v>0</v>
      </c>
      <c r="K2013" s="18">
        <v>0</v>
      </c>
      <c r="L2013" s="18">
        <v>0</v>
      </c>
      <c r="M2013" s="14">
        <v>20</v>
      </c>
      <c r="N2013" s="14">
        <v>30</v>
      </c>
      <c r="O2013" s="14">
        <v>10</v>
      </c>
      <c r="P2013" s="14">
        <v>10</v>
      </c>
      <c r="Q2013" s="14">
        <v>30</v>
      </c>
      <c r="R2013" s="14">
        <v>10</v>
      </c>
      <c r="S2013" s="32">
        <v>0</v>
      </c>
    </row>
    <row r="2014" spans="4:19" x14ac:dyDescent="0.2">
      <c r="D2014" s="104"/>
      <c r="E2014" s="5" t="s">
        <v>37</v>
      </c>
      <c r="F2014" s="6"/>
      <c r="G2014" s="7">
        <v>17</v>
      </c>
      <c r="H2014" s="37">
        <v>35.294117647058997</v>
      </c>
      <c r="I2014" s="18">
        <v>0</v>
      </c>
      <c r="J2014" s="14">
        <v>11.764705882353001</v>
      </c>
      <c r="K2014" s="14">
        <v>17.647058823529001</v>
      </c>
      <c r="L2014" s="18">
        <v>0</v>
      </c>
      <c r="M2014" s="14">
        <v>17.647058823529001</v>
      </c>
      <c r="N2014" s="14">
        <v>52.941176470587997</v>
      </c>
      <c r="O2014" s="14">
        <v>52.941176470587997</v>
      </c>
      <c r="P2014" s="14">
        <v>11.764705882353001</v>
      </c>
      <c r="Q2014" s="14">
        <v>52.941176470587997</v>
      </c>
      <c r="R2014" s="18">
        <v>0</v>
      </c>
      <c r="S2014" s="32">
        <v>0</v>
      </c>
    </row>
    <row r="2015" spans="4:19" x14ac:dyDescent="0.2">
      <c r="D2015" s="104"/>
      <c r="E2015" s="5" t="s">
        <v>38</v>
      </c>
      <c r="F2015" s="6"/>
      <c r="G2015" s="7">
        <v>23</v>
      </c>
      <c r="H2015" s="37">
        <v>17.391304347826001</v>
      </c>
      <c r="I2015" s="14">
        <v>8.6956521739130004</v>
      </c>
      <c r="J2015" s="14">
        <v>39.130434782609001</v>
      </c>
      <c r="K2015" s="14">
        <v>8.6956521739130004</v>
      </c>
      <c r="L2015" s="14">
        <v>8.6956521739130004</v>
      </c>
      <c r="M2015" s="14">
        <v>21.739130434783</v>
      </c>
      <c r="N2015" s="14">
        <v>26.086956521739001</v>
      </c>
      <c r="O2015" s="14">
        <v>17.391304347826001</v>
      </c>
      <c r="P2015" s="18">
        <v>0</v>
      </c>
      <c r="Q2015" s="14">
        <v>4.3478260869570002</v>
      </c>
      <c r="R2015" s="14">
        <v>4.3478260869570002</v>
      </c>
      <c r="S2015" s="29">
        <v>4.3478260869570002</v>
      </c>
    </row>
    <row r="2016" spans="4:19" x14ac:dyDescent="0.2">
      <c r="D2016" s="104"/>
      <c r="E2016" s="5" t="s">
        <v>39</v>
      </c>
      <c r="F2016" s="6"/>
      <c r="G2016" s="7">
        <v>21</v>
      </c>
      <c r="H2016" s="37">
        <v>28.571428571428999</v>
      </c>
      <c r="I2016" s="18">
        <v>0</v>
      </c>
      <c r="J2016" s="14">
        <v>19.047619047619001</v>
      </c>
      <c r="K2016" s="18">
        <v>0</v>
      </c>
      <c r="L2016" s="18">
        <v>0</v>
      </c>
      <c r="M2016" s="14">
        <v>23.809523809523998</v>
      </c>
      <c r="N2016" s="14">
        <v>28.571428571428999</v>
      </c>
      <c r="O2016" s="14">
        <v>28.571428571428999</v>
      </c>
      <c r="P2016" s="14">
        <v>9.5238095238099998</v>
      </c>
      <c r="Q2016" s="14">
        <v>19.047619047619001</v>
      </c>
      <c r="R2016" s="14">
        <v>9.5238095238099998</v>
      </c>
      <c r="S2016" s="32">
        <v>0</v>
      </c>
    </row>
    <row r="2017" spans="2:19" x14ac:dyDescent="0.2">
      <c r="D2017" s="104"/>
      <c r="E2017" s="5" t="s">
        <v>40</v>
      </c>
      <c r="F2017" s="6"/>
      <c r="G2017" s="7">
        <v>31</v>
      </c>
      <c r="H2017" s="37">
        <v>22.580645161290001</v>
      </c>
      <c r="I2017" s="14">
        <v>6.4516129032259997</v>
      </c>
      <c r="J2017" s="14">
        <v>25.806451612903</v>
      </c>
      <c r="K2017" s="14">
        <v>3.2258064516129998</v>
      </c>
      <c r="L2017" s="18">
        <v>0</v>
      </c>
      <c r="M2017" s="14">
        <v>35.483870967742</v>
      </c>
      <c r="N2017" s="14">
        <v>38.709677419355003</v>
      </c>
      <c r="O2017" s="14">
        <v>22.580645161290001</v>
      </c>
      <c r="P2017" s="18">
        <v>0</v>
      </c>
      <c r="Q2017" s="14">
        <v>19.354838709677001</v>
      </c>
      <c r="R2017" s="14">
        <v>3.2258064516129998</v>
      </c>
      <c r="S2017" s="32">
        <v>0</v>
      </c>
    </row>
    <row r="2018" spans="2:19" x14ac:dyDescent="0.2">
      <c r="D2018" s="104"/>
      <c r="E2018" s="5" t="s">
        <v>41</v>
      </c>
      <c r="F2018" s="6"/>
      <c r="G2018" s="7">
        <v>23</v>
      </c>
      <c r="H2018" s="37">
        <v>30.434782608696</v>
      </c>
      <c r="I2018" s="14">
        <v>4.3478260869570002</v>
      </c>
      <c r="J2018" s="14">
        <v>26.086956521739001</v>
      </c>
      <c r="K2018" s="14">
        <v>4.3478260869570002</v>
      </c>
      <c r="L2018" s="18">
        <v>0</v>
      </c>
      <c r="M2018" s="14">
        <v>21.739130434783</v>
      </c>
      <c r="N2018" s="14">
        <v>26.086956521739001</v>
      </c>
      <c r="O2018" s="14">
        <v>13.04347826087</v>
      </c>
      <c r="P2018" s="18">
        <v>0</v>
      </c>
      <c r="Q2018" s="14">
        <v>8.6956521739130004</v>
      </c>
      <c r="R2018" s="14">
        <v>8.6956521739130004</v>
      </c>
      <c r="S2018" s="32">
        <v>0</v>
      </c>
    </row>
    <row r="2019" spans="2:19" x14ac:dyDescent="0.2">
      <c r="D2019" s="104"/>
      <c r="E2019" s="5" t="s">
        <v>42</v>
      </c>
      <c r="F2019" s="6"/>
      <c r="G2019" s="7">
        <v>26</v>
      </c>
      <c r="H2019" s="37">
        <v>26.923076923077002</v>
      </c>
      <c r="I2019" s="14">
        <v>15.384615384615</v>
      </c>
      <c r="J2019" s="14">
        <v>19.230769230768999</v>
      </c>
      <c r="K2019" s="14">
        <v>7.6923076923079998</v>
      </c>
      <c r="L2019" s="14">
        <v>7.6923076923079998</v>
      </c>
      <c r="M2019" s="14">
        <v>34.615384615384997</v>
      </c>
      <c r="N2019" s="14">
        <v>7.6923076923079998</v>
      </c>
      <c r="O2019" s="14">
        <v>3.8461538461539999</v>
      </c>
      <c r="P2019" s="14">
        <v>7.6923076923079998</v>
      </c>
      <c r="Q2019" s="14">
        <v>3.8461538461539999</v>
      </c>
      <c r="R2019" s="14">
        <v>19.230769230768999</v>
      </c>
      <c r="S2019" s="32">
        <v>0</v>
      </c>
    </row>
    <row r="2020" spans="2:19" x14ac:dyDescent="0.2">
      <c r="D2020" s="104"/>
      <c r="E2020" s="5" t="s">
        <v>43</v>
      </c>
      <c r="F2020" s="6"/>
      <c r="G2020" s="7">
        <v>37</v>
      </c>
      <c r="H2020" s="37">
        <v>35.135135135135002</v>
      </c>
      <c r="I2020" s="14">
        <v>10.810810810811001</v>
      </c>
      <c r="J2020" s="14">
        <v>29.72972972973</v>
      </c>
      <c r="K2020" s="14">
        <v>13.513513513514001</v>
      </c>
      <c r="L2020" s="14">
        <v>2.7027027027030002</v>
      </c>
      <c r="M2020" s="14">
        <v>37.837837837838002</v>
      </c>
      <c r="N2020" s="14">
        <v>24.324324324323999</v>
      </c>
      <c r="O2020" s="14">
        <v>5.4054054054050003</v>
      </c>
      <c r="P2020" s="18">
        <v>0</v>
      </c>
      <c r="Q2020" s="14">
        <v>8.1081081081080004</v>
      </c>
      <c r="R2020" s="14">
        <v>10.810810810811001</v>
      </c>
      <c r="S2020" s="32">
        <v>0</v>
      </c>
    </row>
    <row r="2021" spans="2:19" x14ac:dyDescent="0.2">
      <c r="D2021" s="104"/>
      <c r="E2021" s="5" t="s">
        <v>44</v>
      </c>
      <c r="F2021" s="6"/>
      <c r="G2021" s="7">
        <v>43</v>
      </c>
      <c r="H2021" s="37">
        <v>23.255813953488001</v>
      </c>
      <c r="I2021" s="14">
        <v>13.953488372093</v>
      </c>
      <c r="J2021" s="14">
        <v>32.558139534883999</v>
      </c>
      <c r="K2021" s="14">
        <v>4.6511627906979998</v>
      </c>
      <c r="L2021" s="14">
        <v>9.3023255813949994</v>
      </c>
      <c r="M2021" s="14">
        <v>30.232558139535001</v>
      </c>
      <c r="N2021" s="14">
        <v>18.604651162791001</v>
      </c>
      <c r="O2021" s="14">
        <v>11.627906976744001</v>
      </c>
      <c r="P2021" s="14">
        <v>6.9767441860470001</v>
      </c>
      <c r="Q2021" s="14">
        <v>4.6511627906979998</v>
      </c>
      <c r="R2021" s="18">
        <v>0</v>
      </c>
      <c r="S2021" s="32">
        <v>0</v>
      </c>
    </row>
    <row r="2022" spans="2:19" x14ac:dyDescent="0.2">
      <c r="D2022" s="104"/>
      <c r="E2022" s="5" t="s">
        <v>45</v>
      </c>
      <c r="F2022" s="6"/>
      <c r="G2022" s="7">
        <v>40</v>
      </c>
      <c r="H2022" s="37">
        <v>40</v>
      </c>
      <c r="I2022" s="14">
        <v>20</v>
      </c>
      <c r="J2022" s="14">
        <v>15</v>
      </c>
      <c r="K2022" s="14">
        <v>22.5</v>
      </c>
      <c r="L2022" s="14">
        <v>17.5</v>
      </c>
      <c r="M2022" s="14">
        <v>15</v>
      </c>
      <c r="N2022" s="14">
        <v>7.5</v>
      </c>
      <c r="O2022" s="14">
        <v>2.5</v>
      </c>
      <c r="P2022" s="18">
        <v>0</v>
      </c>
      <c r="Q2022" s="14">
        <v>10</v>
      </c>
      <c r="R2022" s="14">
        <v>12.5</v>
      </c>
      <c r="S2022" s="32">
        <v>0</v>
      </c>
    </row>
    <row r="2023" spans="2:19" x14ac:dyDescent="0.2">
      <c r="D2023" s="104"/>
      <c r="E2023" s="5" t="s">
        <v>46</v>
      </c>
      <c r="F2023" s="6"/>
      <c r="G2023" s="7">
        <v>11</v>
      </c>
      <c r="H2023" s="37">
        <v>54.545454545455001</v>
      </c>
      <c r="I2023" s="14">
        <v>9.0909090909089993</v>
      </c>
      <c r="J2023" s="14">
        <v>18.181818181817999</v>
      </c>
      <c r="K2023" s="14">
        <v>9.0909090909089993</v>
      </c>
      <c r="L2023" s="14">
        <v>9.0909090909089993</v>
      </c>
      <c r="M2023" s="14">
        <v>18.181818181817999</v>
      </c>
      <c r="N2023" s="18">
        <v>0</v>
      </c>
      <c r="O2023" s="18">
        <v>0</v>
      </c>
      <c r="P2023" s="18">
        <v>0</v>
      </c>
      <c r="Q2023" s="18">
        <v>0</v>
      </c>
      <c r="R2023" s="14">
        <v>27.272727272727</v>
      </c>
      <c r="S2023" s="32">
        <v>0</v>
      </c>
    </row>
    <row r="2024" spans="2:19" x14ac:dyDescent="0.2">
      <c r="D2024" s="104"/>
      <c r="E2024" s="5" t="s">
        <v>47</v>
      </c>
      <c r="F2024" s="6"/>
      <c r="G2024" s="7">
        <v>31</v>
      </c>
      <c r="H2024" s="37">
        <v>38.709677419355003</v>
      </c>
      <c r="I2024" s="14">
        <v>22.580645161290001</v>
      </c>
      <c r="J2024" s="14">
        <v>9.6774193548389995</v>
      </c>
      <c r="K2024" s="14">
        <v>12.903225806451999</v>
      </c>
      <c r="L2024" s="14">
        <v>9.6774193548389995</v>
      </c>
      <c r="M2024" s="14">
        <v>32.258064516128997</v>
      </c>
      <c r="N2024" s="14">
        <v>6.4516129032259997</v>
      </c>
      <c r="O2024" s="18">
        <v>0</v>
      </c>
      <c r="P2024" s="18">
        <v>0</v>
      </c>
      <c r="Q2024" s="18">
        <v>0</v>
      </c>
      <c r="R2024" s="14">
        <v>9.6774193548389995</v>
      </c>
      <c r="S2024" s="29">
        <v>3.2258064516129998</v>
      </c>
    </row>
    <row r="2025" spans="2:19" x14ac:dyDescent="0.2">
      <c r="D2025" s="104"/>
      <c r="E2025" s="5" t="s">
        <v>48</v>
      </c>
      <c r="F2025" s="6"/>
      <c r="G2025" s="7">
        <v>11</v>
      </c>
      <c r="H2025" s="37">
        <v>36.363636363635997</v>
      </c>
      <c r="I2025" s="14">
        <v>36.363636363635997</v>
      </c>
      <c r="J2025" s="18">
        <v>0</v>
      </c>
      <c r="K2025" s="14">
        <v>36.363636363635997</v>
      </c>
      <c r="L2025" s="14">
        <v>18.181818181817999</v>
      </c>
      <c r="M2025" s="14">
        <v>18.181818181817999</v>
      </c>
      <c r="N2025" s="18">
        <v>0</v>
      </c>
      <c r="O2025" s="18">
        <v>0</v>
      </c>
      <c r="P2025" s="18">
        <v>0</v>
      </c>
      <c r="Q2025" s="18">
        <v>0</v>
      </c>
      <c r="R2025" s="18">
        <v>0</v>
      </c>
      <c r="S2025" s="32">
        <v>0</v>
      </c>
    </row>
    <row r="2026" spans="2:19" x14ac:dyDescent="0.2">
      <c r="D2026" s="105"/>
      <c r="E2026" s="55" t="s">
        <v>49</v>
      </c>
      <c r="F2026" s="58"/>
      <c r="G2026" s="53">
        <v>2</v>
      </c>
      <c r="H2026" s="78">
        <v>0</v>
      </c>
      <c r="I2026" s="35">
        <v>0</v>
      </c>
      <c r="J2026" s="35">
        <v>0</v>
      </c>
      <c r="K2026" s="35">
        <v>0</v>
      </c>
      <c r="L2026" s="35">
        <v>0</v>
      </c>
      <c r="M2026" s="38">
        <v>50</v>
      </c>
      <c r="N2026" s="35">
        <v>0</v>
      </c>
      <c r="O2026" s="35">
        <v>0</v>
      </c>
      <c r="P2026" s="35">
        <v>0</v>
      </c>
      <c r="Q2026" s="35">
        <v>0</v>
      </c>
      <c r="R2026" s="38">
        <v>100</v>
      </c>
      <c r="S2026" s="71">
        <v>0</v>
      </c>
    </row>
    <row r="2028" spans="2:19" x14ac:dyDescent="0.2">
      <c r="B2028" s="47" t="str">
        <f xml:space="preserve"> HYPERLINK("#'目次'!B51", "[45]")</f>
        <v>[45]</v>
      </c>
      <c r="C2028" s="31" t="s">
        <v>425</v>
      </c>
    </row>
    <row r="2029" spans="2:19" x14ac:dyDescent="0.2">
      <c r="C2029" s="89" t="s">
        <v>398</v>
      </c>
    </row>
    <row r="2031" spans="2:19" x14ac:dyDescent="0.2">
      <c r="C2031" s="31" t="s">
        <v>13</v>
      </c>
    </row>
    <row r="2032" spans="2:19" ht="48" x14ac:dyDescent="0.2">
      <c r="D2032" s="99"/>
      <c r="E2032" s="100"/>
      <c r="F2032" s="100"/>
      <c r="G2032" s="41" t="s">
        <v>14</v>
      </c>
      <c r="H2032" s="42" t="s">
        <v>426</v>
      </c>
      <c r="I2032" s="16" t="s">
        <v>427</v>
      </c>
      <c r="J2032" s="16" t="s">
        <v>428</v>
      </c>
      <c r="K2032" s="16" t="s">
        <v>22</v>
      </c>
      <c r="L2032" s="46" t="s">
        <v>24</v>
      </c>
    </row>
    <row r="2033" spans="4:12" x14ac:dyDescent="0.2">
      <c r="D2033" s="101"/>
      <c r="E2033" s="102"/>
      <c r="F2033" s="102"/>
      <c r="G2033" s="44"/>
      <c r="H2033" s="48"/>
      <c r="I2033" s="17"/>
      <c r="J2033" s="17"/>
      <c r="K2033" s="17"/>
      <c r="L2033" s="43"/>
    </row>
    <row r="2034" spans="4:12" x14ac:dyDescent="0.2">
      <c r="D2034" s="52"/>
      <c r="E2034" s="59" t="s">
        <v>14</v>
      </c>
      <c r="F2034" s="54"/>
      <c r="G2034" s="45">
        <v>916</v>
      </c>
      <c r="H2034" s="25">
        <v>42.794759825328001</v>
      </c>
      <c r="I2034" s="25">
        <v>30.131004366812</v>
      </c>
      <c r="J2034" s="25">
        <v>20.087336244541</v>
      </c>
      <c r="K2034" s="25">
        <v>5.8951965065499996</v>
      </c>
      <c r="L2034" s="63">
        <v>1.091703056769</v>
      </c>
    </row>
    <row r="2035" spans="4:12" x14ac:dyDescent="0.2">
      <c r="D2035" s="103" t="s">
        <v>25</v>
      </c>
      <c r="E2035" s="24" t="s">
        <v>26</v>
      </c>
      <c r="F2035" s="22"/>
      <c r="G2035" s="23">
        <v>128</v>
      </c>
      <c r="H2035" s="49">
        <v>52.34375</v>
      </c>
      <c r="I2035" s="19">
        <v>19.53125</v>
      </c>
      <c r="J2035" s="19">
        <v>17.1875</v>
      </c>
      <c r="K2035" s="19">
        <v>8.59375</v>
      </c>
      <c r="L2035" s="51">
        <v>2.34375</v>
      </c>
    </row>
    <row r="2036" spans="4:12" x14ac:dyDescent="0.2">
      <c r="D2036" s="104"/>
      <c r="E2036" s="5" t="s">
        <v>27</v>
      </c>
      <c r="F2036" s="6"/>
      <c r="G2036" s="7">
        <v>127</v>
      </c>
      <c r="H2036" s="37">
        <v>54.330708661416999</v>
      </c>
      <c r="I2036" s="14">
        <v>27.559055118109999</v>
      </c>
      <c r="J2036" s="14">
        <v>6.299212598425</v>
      </c>
      <c r="K2036" s="14">
        <v>9.4488188976380005</v>
      </c>
      <c r="L2036" s="29">
        <v>2.3622047244090001</v>
      </c>
    </row>
    <row r="2037" spans="4:12" x14ac:dyDescent="0.2">
      <c r="D2037" s="104"/>
      <c r="E2037" s="5" t="s">
        <v>28</v>
      </c>
      <c r="F2037" s="6"/>
      <c r="G2037" s="7">
        <v>143</v>
      </c>
      <c r="H2037" s="37">
        <v>55.244755244754998</v>
      </c>
      <c r="I2037" s="14">
        <v>26.573426573427</v>
      </c>
      <c r="J2037" s="14">
        <v>12.587412587413001</v>
      </c>
      <c r="K2037" s="14">
        <v>5.594405594406</v>
      </c>
      <c r="L2037" s="32">
        <v>0</v>
      </c>
    </row>
    <row r="2038" spans="4:12" x14ac:dyDescent="0.2">
      <c r="D2038" s="104"/>
      <c r="E2038" s="5" t="s">
        <v>29</v>
      </c>
      <c r="F2038" s="6"/>
      <c r="G2038" s="7">
        <v>107</v>
      </c>
      <c r="H2038" s="37">
        <v>41.121495327102998</v>
      </c>
      <c r="I2038" s="14">
        <v>24.299065420561</v>
      </c>
      <c r="J2038" s="14">
        <v>32.710280373831999</v>
      </c>
      <c r="K2038" s="14">
        <v>0.93457943925200004</v>
      </c>
      <c r="L2038" s="29">
        <v>0.93457943925200004</v>
      </c>
    </row>
    <row r="2039" spans="4:12" x14ac:dyDescent="0.2">
      <c r="D2039" s="104"/>
      <c r="E2039" s="5" t="s">
        <v>30</v>
      </c>
      <c r="F2039" s="6"/>
      <c r="G2039" s="7">
        <v>109</v>
      </c>
      <c r="H2039" s="37">
        <v>43.119266055045998</v>
      </c>
      <c r="I2039" s="14">
        <v>27.522935779817001</v>
      </c>
      <c r="J2039" s="14">
        <v>22.935779816514</v>
      </c>
      <c r="K2039" s="14">
        <v>6.4220183486240003</v>
      </c>
      <c r="L2039" s="32">
        <v>0</v>
      </c>
    </row>
    <row r="2040" spans="4:12" x14ac:dyDescent="0.2">
      <c r="D2040" s="104"/>
      <c r="E2040" s="5" t="s">
        <v>31</v>
      </c>
      <c r="F2040" s="6"/>
      <c r="G2040" s="7">
        <v>127</v>
      </c>
      <c r="H2040" s="37">
        <v>27.559055118109999</v>
      </c>
      <c r="I2040" s="14">
        <v>40.944881889763998</v>
      </c>
      <c r="J2040" s="14">
        <v>29.133858267716999</v>
      </c>
      <c r="K2040" s="14">
        <v>1.574803149606</v>
      </c>
      <c r="L2040" s="29">
        <v>0.78740157480299999</v>
      </c>
    </row>
    <row r="2041" spans="4:12" x14ac:dyDescent="0.2">
      <c r="D2041" s="104"/>
      <c r="E2041" s="5" t="s">
        <v>32</v>
      </c>
      <c r="F2041" s="6"/>
      <c r="G2041" s="7">
        <v>81</v>
      </c>
      <c r="H2041" s="37">
        <v>20.987654320988</v>
      </c>
      <c r="I2041" s="14">
        <v>45.679012345678998</v>
      </c>
      <c r="J2041" s="14">
        <v>25.925925925925998</v>
      </c>
      <c r="K2041" s="14">
        <v>7.4074074074069998</v>
      </c>
      <c r="L2041" s="32">
        <v>0</v>
      </c>
    </row>
    <row r="2042" spans="4:12" x14ac:dyDescent="0.2">
      <c r="D2042" s="104"/>
      <c r="E2042" s="5" t="s">
        <v>33</v>
      </c>
      <c r="F2042" s="6"/>
      <c r="G2042" s="7">
        <v>51</v>
      </c>
      <c r="H2042" s="37">
        <v>31.372549019608002</v>
      </c>
      <c r="I2042" s="14">
        <v>37.254901960783997</v>
      </c>
      <c r="J2042" s="14">
        <v>23.529411764706001</v>
      </c>
      <c r="K2042" s="14">
        <v>7.8431372549020004</v>
      </c>
      <c r="L2042" s="32">
        <v>0</v>
      </c>
    </row>
    <row r="2043" spans="4:12" x14ac:dyDescent="0.2">
      <c r="D2043" s="103" t="s">
        <v>34</v>
      </c>
      <c r="E2043" s="24" t="s">
        <v>35</v>
      </c>
      <c r="F2043" s="22"/>
      <c r="G2043" s="23">
        <v>11</v>
      </c>
      <c r="H2043" s="49">
        <v>9.0909090909089993</v>
      </c>
      <c r="I2043" s="19">
        <v>36.363636363635997</v>
      </c>
      <c r="J2043" s="19">
        <v>45.454545454544999</v>
      </c>
      <c r="K2043" s="19">
        <v>9.0909090909089993</v>
      </c>
      <c r="L2043" s="62">
        <v>0</v>
      </c>
    </row>
    <row r="2044" spans="4:12" x14ac:dyDescent="0.2">
      <c r="D2044" s="104"/>
      <c r="E2044" s="5" t="s">
        <v>36</v>
      </c>
      <c r="F2044" s="6"/>
      <c r="G2044" s="7">
        <v>20</v>
      </c>
      <c r="H2044" s="37">
        <v>15</v>
      </c>
      <c r="I2044" s="14">
        <v>35</v>
      </c>
      <c r="J2044" s="14">
        <v>50</v>
      </c>
      <c r="K2044" s="18">
        <v>0</v>
      </c>
      <c r="L2044" s="32">
        <v>0</v>
      </c>
    </row>
    <row r="2045" spans="4:12" x14ac:dyDescent="0.2">
      <c r="D2045" s="104"/>
      <c r="E2045" s="5" t="s">
        <v>37</v>
      </c>
      <c r="F2045" s="6"/>
      <c r="G2045" s="7">
        <v>25</v>
      </c>
      <c r="H2045" s="37">
        <v>12</v>
      </c>
      <c r="I2045" s="14">
        <v>32</v>
      </c>
      <c r="J2045" s="14">
        <v>56</v>
      </c>
      <c r="K2045" s="18">
        <v>0</v>
      </c>
      <c r="L2045" s="32">
        <v>0</v>
      </c>
    </row>
    <row r="2046" spans="4:12" x14ac:dyDescent="0.2">
      <c r="D2046" s="104"/>
      <c r="E2046" s="5" t="s">
        <v>38</v>
      </c>
      <c r="F2046" s="6"/>
      <c r="G2046" s="7">
        <v>53</v>
      </c>
      <c r="H2046" s="37">
        <v>13.207547169811001</v>
      </c>
      <c r="I2046" s="14">
        <v>43.396226415093999</v>
      </c>
      <c r="J2046" s="14">
        <v>39.622641509433997</v>
      </c>
      <c r="K2046" s="14">
        <v>3.7735849056599999</v>
      </c>
      <c r="L2046" s="32">
        <v>0</v>
      </c>
    </row>
    <row r="2047" spans="4:12" x14ac:dyDescent="0.2">
      <c r="D2047" s="104"/>
      <c r="E2047" s="5" t="s">
        <v>39</v>
      </c>
      <c r="F2047" s="6"/>
      <c r="G2047" s="7">
        <v>46</v>
      </c>
      <c r="H2047" s="37">
        <v>10.869565217390999</v>
      </c>
      <c r="I2047" s="14">
        <v>34.782608695652002</v>
      </c>
      <c r="J2047" s="14">
        <v>54.347826086956999</v>
      </c>
      <c r="K2047" s="18">
        <v>0</v>
      </c>
      <c r="L2047" s="32">
        <v>0</v>
      </c>
    </row>
    <row r="2048" spans="4:12" x14ac:dyDescent="0.2">
      <c r="D2048" s="104"/>
      <c r="E2048" s="5" t="s">
        <v>40</v>
      </c>
      <c r="F2048" s="6"/>
      <c r="G2048" s="7">
        <v>54</v>
      </c>
      <c r="H2048" s="37">
        <v>11.111111111111001</v>
      </c>
      <c r="I2048" s="14">
        <v>53.703703703704001</v>
      </c>
      <c r="J2048" s="14">
        <v>31.481481481481001</v>
      </c>
      <c r="K2048" s="14">
        <v>3.7037037037039999</v>
      </c>
      <c r="L2048" s="32">
        <v>0</v>
      </c>
    </row>
    <row r="2049" spans="4:12" x14ac:dyDescent="0.2">
      <c r="D2049" s="104"/>
      <c r="E2049" s="5" t="s">
        <v>41</v>
      </c>
      <c r="F2049" s="6"/>
      <c r="G2049" s="7">
        <v>35</v>
      </c>
      <c r="H2049" s="37">
        <v>20</v>
      </c>
      <c r="I2049" s="14">
        <v>40</v>
      </c>
      <c r="J2049" s="14">
        <v>37.142857142856997</v>
      </c>
      <c r="K2049" s="18">
        <v>0</v>
      </c>
      <c r="L2049" s="29">
        <v>2.8571428571430002</v>
      </c>
    </row>
    <row r="2050" spans="4:12" x14ac:dyDescent="0.2">
      <c r="D2050" s="104"/>
      <c r="E2050" s="5" t="s">
        <v>42</v>
      </c>
      <c r="F2050" s="6"/>
      <c r="G2050" s="7">
        <v>61</v>
      </c>
      <c r="H2050" s="37">
        <v>34.426229508196997</v>
      </c>
      <c r="I2050" s="14">
        <v>44.262295081966997</v>
      </c>
      <c r="J2050" s="14">
        <v>14.754098360656</v>
      </c>
      <c r="K2050" s="14">
        <v>6.5573770491800003</v>
      </c>
      <c r="L2050" s="32">
        <v>0</v>
      </c>
    </row>
    <row r="2051" spans="4:12" x14ac:dyDescent="0.2">
      <c r="D2051" s="104"/>
      <c r="E2051" s="5" t="s">
        <v>43</v>
      </c>
      <c r="F2051" s="6"/>
      <c r="G2051" s="7">
        <v>54</v>
      </c>
      <c r="H2051" s="37">
        <v>33.333333333333002</v>
      </c>
      <c r="I2051" s="14">
        <v>44.444444444444002</v>
      </c>
      <c r="J2051" s="14">
        <v>9.2592592592590002</v>
      </c>
      <c r="K2051" s="14">
        <v>12.962962962962999</v>
      </c>
      <c r="L2051" s="32">
        <v>0</v>
      </c>
    </row>
    <row r="2052" spans="4:12" x14ac:dyDescent="0.2">
      <c r="D2052" s="104"/>
      <c r="E2052" s="5" t="s">
        <v>44</v>
      </c>
      <c r="F2052" s="6"/>
      <c r="G2052" s="7">
        <v>91</v>
      </c>
      <c r="H2052" s="37">
        <v>56.043956043956001</v>
      </c>
      <c r="I2052" s="14">
        <v>27.472527472526998</v>
      </c>
      <c r="J2052" s="14">
        <v>8.7912087912089998</v>
      </c>
      <c r="K2052" s="14">
        <v>6.5934065934069999</v>
      </c>
      <c r="L2052" s="29">
        <v>1.098901098901</v>
      </c>
    </row>
    <row r="2053" spans="4:12" x14ac:dyDescent="0.2">
      <c r="D2053" s="104"/>
      <c r="E2053" s="5" t="s">
        <v>45</v>
      </c>
      <c r="F2053" s="6"/>
      <c r="G2053" s="7">
        <v>63</v>
      </c>
      <c r="H2053" s="37">
        <v>52.380952380952003</v>
      </c>
      <c r="I2053" s="14">
        <v>31.746031746031999</v>
      </c>
      <c r="J2053" s="14">
        <v>1.587301587302</v>
      </c>
      <c r="K2053" s="14">
        <v>12.698412698413</v>
      </c>
      <c r="L2053" s="29">
        <v>1.587301587302</v>
      </c>
    </row>
    <row r="2054" spans="4:12" x14ac:dyDescent="0.2">
      <c r="D2054" s="104"/>
      <c r="E2054" s="5" t="s">
        <v>46</v>
      </c>
      <c r="F2054" s="6"/>
      <c r="G2054" s="7">
        <v>42</v>
      </c>
      <c r="H2054" s="37">
        <v>64.285714285713993</v>
      </c>
      <c r="I2054" s="14">
        <v>23.809523809523998</v>
      </c>
      <c r="J2054" s="14">
        <v>7.1428571428570002</v>
      </c>
      <c r="K2054" s="14">
        <v>4.7619047619049999</v>
      </c>
      <c r="L2054" s="32">
        <v>0</v>
      </c>
    </row>
    <row r="2055" spans="4:12" x14ac:dyDescent="0.2">
      <c r="D2055" s="104"/>
      <c r="E2055" s="5" t="s">
        <v>47</v>
      </c>
      <c r="F2055" s="6"/>
      <c r="G2055" s="7">
        <v>24</v>
      </c>
      <c r="H2055" s="37">
        <v>83.333333333333002</v>
      </c>
      <c r="I2055" s="14">
        <v>16.666666666666998</v>
      </c>
      <c r="J2055" s="18">
        <v>0</v>
      </c>
      <c r="K2055" s="18">
        <v>0</v>
      </c>
      <c r="L2055" s="32">
        <v>0</v>
      </c>
    </row>
    <row r="2056" spans="4:12" x14ac:dyDescent="0.2">
      <c r="D2056" s="104"/>
      <c r="E2056" s="5" t="s">
        <v>48</v>
      </c>
      <c r="F2056" s="6"/>
      <c r="G2056" s="7">
        <v>10</v>
      </c>
      <c r="H2056" s="37">
        <v>70</v>
      </c>
      <c r="I2056" s="14">
        <v>20</v>
      </c>
      <c r="J2056" s="18">
        <v>0</v>
      </c>
      <c r="K2056" s="14">
        <v>10</v>
      </c>
      <c r="L2056" s="32">
        <v>0</v>
      </c>
    </row>
    <row r="2057" spans="4:12" x14ac:dyDescent="0.2">
      <c r="D2057" s="104"/>
      <c r="E2057" s="5" t="s">
        <v>49</v>
      </c>
      <c r="F2057" s="6"/>
      <c r="G2057" s="7">
        <v>0</v>
      </c>
      <c r="H2057" s="60">
        <v>0</v>
      </c>
      <c r="I2057" s="18">
        <v>0</v>
      </c>
      <c r="J2057" s="18">
        <v>0</v>
      </c>
      <c r="K2057" s="18">
        <v>0</v>
      </c>
      <c r="L2057" s="32">
        <v>0</v>
      </c>
    </row>
    <row r="2058" spans="4:12" x14ac:dyDescent="0.2">
      <c r="D2058" s="103" t="s">
        <v>50</v>
      </c>
      <c r="E2058" s="24" t="s">
        <v>35</v>
      </c>
      <c r="F2058" s="22"/>
      <c r="G2058" s="23">
        <v>1</v>
      </c>
      <c r="H2058" s="81">
        <v>0</v>
      </c>
      <c r="I2058" s="33">
        <v>0</v>
      </c>
      <c r="J2058" s="19">
        <v>100</v>
      </c>
      <c r="K2058" s="33">
        <v>0</v>
      </c>
      <c r="L2058" s="62">
        <v>0</v>
      </c>
    </row>
    <row r="2059" spans="4:12" x14ac:dyDescent="0.2">
      <c r="D2059" s="104"/>
      <c r="E2059" s="5" t="s">
        <v>36</v>
      </c>
      <c r="F2059" s="6"/>
      <c r="G2059" s="7">
        <v>10</v>
      </c>
      <c r="H2059" s="37">
        <v>40</v>
      </c>
      <c r="I2059" s="18">
        <v>0</v>
      </c>
      <c r="J2059" s="14">
        <v>50</v>
      </c>
      <c r="K2059" s="14">
        <v>10</v>
      </c>
      <c r="L2059" s="32">
        <v>0</v>
      </c>
    </row>
    <row r="2060" spans="4:12" x14ac:dyDescent="0.2">
      <c r="D2060" s="104"/>
      <c r="E2060" s="5" t="s">
        <v>37</v>
      </c>
      <c r="F2060" s="6"/>
      <c r="G2060" s="7">
        <v>17</v>
      </c>
      <c r="H2060" s="37">
        <v>11.764705882353001</v>
      </c>
      <c r="I2060" s="14">
        <v>23.529411764706001</v>
      </c>
      <c r="J2060" s="14">
        <v>64.705882352941003</v>
      </c>
      <c r="K2060" s="18">
        <v>0</v>
      </c>
      <c r="L2060" s="32">
        <v>0</v>
      </c>
    </row>
    <row r="2061" spans="4:12" x14ac:dyDescent="0.2">
      <c r="D2061" s="104"/>
      <c r="E2061" s="5" t="s">
        <v>38</v>
      </c>
      <c r="F2061" s="6"/>
      <c r="G2061" s="7">
        <v>23</v>
      </c>
      <c r="H2061" s="37">
        <v>30.434782608696</v>
      </c>
      <c r="I2061" s="14">
        <v>13.04347826087</v>
      </c>
      <c r="J2061" s="14">
        <v>39.130434782609001</v>
      </c>
      <c r="K2061" s="14">
        <v>8.6956521739130004</v>
      </c>
      <c r="L2061" s="29">
        <v>8.6956521739130004</v>
      </c>
    </row>
    <row r="2062" spans="4:12" x14ac:dyDescent="0.2">
      <c r="D2062" s="104"/>
      <c r="E2062" s="5" t="s">
        <v>39</v>
      </c>
      <c r="F2062" s="6"/>
      <c r="G2062" s="7">
        <v>21</v>
      </c>
      <c r="H2062" s="37">
        <v>38.095238095238003</v>
      </c>
      <c r="I2062" s="14">
        <v>28.571428571428999</v>
      </c>
      <c r="J2062" s="14">
        <v>28.571428571428999</v>
      </c>
      <c r="K2062" s="14">
        <v>4.7619047619049999</v>
      </c>
      <c r="L2062" s="32">
        <v>0</v>
      </c>
    </row>
    <row r="2063" spans="4:12" x14ac:dyDescent="0.2">
      <c r="D2063" s="104"/>
      <c r="E2063" s="5" t="s">
        <v>40</v>
      </c>
      <c r="F2063" s="6"/>
      <c r="G2063" s="7">
        <v>31</v>
      </c>
      <c r="H2063" s="37">
        <v>38.709677419355003</v>
      </c>
      <c r="I2063" s="14">
        <v>35.483870967742</v>
      </c>
      <c r="J2063" s="14">
        <v>22.580645161290001</v>
      </c>
      <c r="K2063" s="14">
        <v>3.2258064516129998</v>
      </c>
      <c r="L2063" s="32">
        <v>0</v>
      </c>
    </row>
    <row r="2064" spans="4:12" x14ac:dyDescent="0.2">
      <c r="D2064" s="104"/>
      <c r="E2064" s="5" t="s">
        <v>41</v>
      </c>
      <c r="F2064" s="6"/>
      <c r="G2064" s="7">
        <v>23</v>
      </c>
      <c r="H2064" s="37">
        <v>43.478260869564998</v>
      </c>
      <c r="I2064" s="14">
        <v>26.086956521739001</v>
      </c>
      <c r="J2064" s="14">
        <v>30.434782608696</v>
      </c>
      <c r="K2064" s="18">
        <v>0</v>
      </c>
      <c r="L2064" s="32">
        <v>0</v>
      </c>
    </row>
    <row r="2065" spans="2:18" x14ac:dyDescent="0.2">
      <c r="D2065" s="104"/>
      <c r="E2065" s="5" t="s">
        <v>42</v>
      </c>
      <c r="F2065" s="6"/>
      <c r="G2065" s="7">
        <v>26</v>
      </c>
      <c r="H2065" s="37">
        <v>57.692307692307999</v>
      </c>
      <c r="I2065" s="14">
        <v>15.384615384615</v>
      </c>
      <c r="J2065" s="14">
        <v>7.6923076923079998</v>
      </c>
      <c r="K2065" s="14">
        <v>15.384615384615</v>
      </c>
      <c r="L2065" s="29">
        <v>3.8461538461539999</v>
      </c>
    </row>
    <row r="2066" spans="2:18" x14ac:dyDescent="0.2">
      <c r="D2066" s="104"/>
      <c r="E2066" s="5" t="s">
        <v>43</v>
      </c>
      <c r="F2066" s="6"/>
      <c r="G2066" s="7">
        <v>37</v>
      </c>
      <c r="H2066" s="37">
        <v>56.756756756756999</v>
      </c>
      <c r="I2066" s="14">
        <v>27.027027027027</v>
      </c>
      <c r="J2066" s="14">
        <v>5.4054054054050003</v>
      </c>
      <c r="K2066" s="14">
        <v>10.810810810811001</v>
      </c>
      <c r="L2066" s="32">
        <v>0</v>
      </c>
    </row>
    <row r="2067" spans="2:18" x14ac:dyDescent="0.2">
      <c r="D2067" s="104"/>
      <c r="E2067" s="5" t="s">
        <v>44</v>
      </c>
      <c r="F2067" s="6"/>
      <c r="G2067" s="7">
        <v>43</v>
      </c>
      <c r="H2067" s="37">
        <v>67.441860465115994</v>
      </c>
      <c r="I2067" s="14">
        <v>25.581395348836999</v>
      </c>
      <c r="J2067" s="14">
        <v>4.6511627906979998</v>
      </c>
      <c r="K2067" s="14">
        <v>2.3255813953489999</v>
      </c>
      <c r="L2067" s="32">
        <v>0</v>
      </c>
    </row>
    <row r="2068" spans="2:18" x14ac:dyDescent="0.2">
      <c r="D2068" s="104"/>
      <c r="E2068" s="5" t="s">
        <v>45</v>
      </c>
      <c r="F2068" s="6"/>
      <c r="G2068" s="7">
        <v>40</v>
      </c>
      <c r="H2068" s="37">
        <v>80</v>
      </c>
      <c r="I2068" s="14">
        <v>12.5</v>
      </c>
      <c r="J2068" s="18">
        <v>0</v>
      </c>
      <c r="K2068" s="14">
        <v>7.5</v>
      </c>
      <c r="L2068" s="32">
        <v>0</v>
      </c>
    </row>
    <row r="2069" spans="2:18" x14ac:dyDescent="0.2">
      <c r="D2069" s="104"/>
      <c r="E2069" s="5" t="s">
        <v>46</v>
      </c>
      <c r="F2069" s="6"/>
      <c r="G2069" s="7">
        <v>11</v>
      </c>
      <c r="H2069" s="37">
        <v>100</v>
      </c>
      <c r="I2069" s="18">
        <v>0</v>
      </c>
      <c r="J2069" s="18">
        <v>0</v>
      </c>
      <c r="K2069" s="18">
        <v>0</v>
      </c>
      <c r="L2069" s="32">
        <v>0</v>
      </c>
    </row>
    <row r="2070" spans="2:18" x14ac:dyDescent="0.2">
      <c r="D2070" s="104"/>
      <c r="E2070" s="5" t="s">
        <v>47</v>
      </c>
      <c r="F2070" s="6"/>
      <c r="G2070" s="7">
        <v>31</v>
      </c>
      <c r="H2070" s="37">
        <v>74.193548387096996</v>
      </c>
      <c r="I2070" s="14">
        <v>6.4516129032259997</v>
      </c>
      <c r="J2070" s="14">
        <v>3.2258064516129998</v>
      </c>
      <c r="K2070" s="14">
        <v>6.4516129032259997</v>
      </c>
      <c r="L2070" s="29">
        <v>9.6774193548389995</v>
      </c>
    </row>
    <row r="2071" spans="2:18" x14ac:dyDescent="0.2">
      <c r="D2071" s="104"/>
      <c r="E2071" s="5" t="s">
        <v>48</v>
      </c>
      <c r="F2071" s="6"/>
      <c r="G2071" s="7">
        <v>11</v>
      </c>
      <c r="H2071" s="37">
        <v>63.636363636364003</v>
      </c>
      <c r="I2071" s="14">
        <v>9.0909090909089993</v>
      </c>
      <c r="J2071" s="18">
        <v>0</v>
      </c>
      <c r="K2071" s="14">
        <v>18.181818181817999</v>
      </c>
      <c r="L2071" s="29">
        <v>9.0909090909089993</v>
      </c>
    </row>
    <row r="2072" spans="2:18" x14ac:dyDescent="0.2">
      <c r="D2072" s="105"/>
      <c r="E2072" s="55" t="s">
        <v>49</v>
      </c>
      <c r="F2072" s="58"/>
      <c r="G2072" s="53">
        <v>2</v>
      </c>
      <c r="H2072" s="74">
        <v>100</v>
      </c>
      <c r="I2072" s="35">
        <v>0</v>
      </c>
      <c r="J2072" s="35">
        <v>0</v>
      </c>
      <c r="K2072" s="35">
        <v>0</v>
      </c>
      <c r="L2072" s="71">
        <v>0</v>
      </c>
    </row>
    <row r="2074" spans="2:18" x14ac:dyDescent="0.2">
      <c r="B2074" s="47" t="str">
        <f xml:space="preserve"> HYPERLINK("#'目次'!B52", "[46]")</f>
        <v>[46]</v>
      </c>
      <c r="C2074" s="31" t="s">
        <v>431</v>
      </c>
    </row>
    <row r="2075" spans="2:18" x14ac:dyDescent="0.2">
      <c r="C2075" s="89" t="s">
        <v>432</v>
      </c>
    </row>
    <row r="2077" spans="2:18" x14ac:dyDescent="0.2">
      <c r="C2077" s="31" t="s">
        <v>13</v>
      </c>
    </row>
    <row r="2078" spans="2:18" ht="48" x14ac:dyDescent="0.2">
      <c r="D2078" s="99"/>
      <c r="E2078" s="100"/>
      <c r="F2078" s="100"/>
      <c r="G2078" s="41" t="s">
        <v>14</v>
      </c>
      <c r="H2078" s="42" t="s">
        <v>433</v>
      </c>
      <c r="I2078" s="16" t="s">
        <v>434</v>
      </c>
      <c r="J2078" s="16" t="s">
        <v>435</v>
      </c>
      <c r="K2078" s="16" t="s">
        <v>436</v>
      </c>
      <c r="L2078" s="16" t="s">
        <v>437</v>
      </c>
      <c r="M2078" s="16" t="s">
        <v>438</v>
      </c>
      <c r="N2078" s="16" t="s">
        <v>439</v>
      </c>
      <c r="O2078" s="16" t="s">
        <v>440</v>
      </c>
      <c r="P2078" s="16" t="s">
        <v>441</v>
      </c>
      <c r="Q2078" s="16" t="s">
        <v>22</v>
      </c>
      <c r="R2078" s="46" t="s">
        <v>24</v>
      </c>
    </row>
    <row r="2079" spans="2:18" x14ac:dyDescent="0.2">
      <c r="D2079" s="101"/>
      <c r="E2079" s="102"/>
      <c r="F2079" s="102"/>
      <c r="G2079" s="44"/>
      <c r="H2079" s="48"/>
      <c r="I2079" s="17"/>
      <c r="J2079" s="17"/>
      <c r="K2079" s="17"/>
      <c r="L2079" s="17"/>
      <c r="M2079" s="17"/>
      <c r="N2079" s="17"/>
      <c r="O2079" s="17"/>
      <c r="P2079" s="17"/>
      <c r="Q2079" s="17"/>
      <c r="R2079" s="43"/>
    </row>
    <row r="2080" spans="2:18" x14ac:dyDescent="0.2">
      <c r="D2080" s="52"/>
      <c r="E2080" s="59" t="s">
        <v>14</v>
      </c>
      <c r="F2080" s="54"/>
      <c r="G2080" s="45">
        <v>437</v>
      </c>
      <c r="H2080" s="25">
        <v>41.189931350114001</v>
      </c>
      <c r="I2080" s="25">
        <v>34.324942791761998</v>
      </c>
      <c r="J2080" s="25">
        <v>11.441647597254001</v>
      </c>
      <c r="K2080" s="25">
        <v>7.0938215102970004</v>
      </c>
      <c r="L2080" s="25">
        <v>11.212814645309001</v>
      </c>
      <c r="M2080" s="25">
        <v>5.4919908466820004</v>
      </c>
      <c r="N2080" s="25">
        <v>5.2631578947369997</v>
      </c>
      <c r="O2080" s="25">
        <v>13.501144164759999</v>
      </c>
      <c r="P2080" s="25">
        <v>4.1189931350110003</v>
      </c>
      <c r="Q2080" s="25">
        <v>9.6109839816929998</v>
      </c>
      <c r="R2080" s="63">
        <v>0.45766590389</v>
      </c>
    </row>
    <row r="2081" spans="4:18" x14ac:dyDescent="0.2">
      <c r="D2081" s="103" t="s">
        <v>25</v>
      </c>
      <c r="E2081" s="24" t="s">
        <v>26</v>
      </c>
      <c r="F2081" s="22"/>
      <c r="G2081" s="23">
        <v>96</v>
      </c>
      <c r="H2081" s="49">
        <v>39.583333333333002</v>
      </c>
      <c r="I2081" s="19">
        <v>37.5</v>
      </c>
      <c r="J2081" s="19">
        <v>7.291666666667</v>
      </c>
      <c r="K2081" s="19">
        <v>2.083333333333</v>
      </c>
      <c r="L2081" s="19">
        <v>9.375</v>
      </c>
      <c r="M2081" s="19">
        <v>4.166666666667</v>
      </c>
      <c r="N2081" s="19">
        <v>3.125</v>
      </c>
      <c r="O2081" s="19">
        <v>17.708333333333002</v>
      </c>
      <c r="P2081" s="19">
        <v>7.291666666667</v>
      </c>
      <c r="Q2081" s="19">
        <v>10.416666666667</v>
      </c>
      <c r="R2081" s="62">
        <v>0</v>
      </c>
    </row>
    <row r="2082" spans="4:18" x14ac:dyDescent="0.2">
      <c r="D2082" s="104"/>
      <c r="E2082" s="5" t="s">
        <v>27</v>
      </c>
      <c r="F2082" s="6"/>
      <c r="G2082" s="7">
        <v>84</v>
      </c>
      <c r="H2082" s="37">
        <v>46.428571428570997</v>
      </c>
      <c r="I2082" s="14">
        <v>32.142857142856997</v>
      </c>
      <c r="J2082" s="14">
        <v>13.095238095238001</v>
      </c>
      <c r="K2082" s="14">
        <v>4.7619047619049999</v>
      </c>
      <c r="L2082" s="14">
        <v>14.285714285714</v>
      </c>
      <c r="M2082" s="14">
        <v>4.7619047619049999</v>
      </c>
      <c r="N2082" s="14">
        <v>3.5714285714290002</v>
      </c>
      <c r="O2082" s="14">
        <v>9.5238095238099998</v>
      </c>
      <c r="P2082" s="14">
        <v>2.3809523809519999</v>
      </c>
      <c r="Q2082" s="14">
        <v>13.095238095238001</v>
      </c>
      <c r="R2082" s="32">
        <v>0</v>
      </c>
    </row>
    <row r="2083" spans="4:18" x14ac:dyDescent="0.2">
      <c r="D2083" s="104"/>
      <c r="E2083" s="5" t="s">
        <v>28</v>
      </c>
      <c r="F2083" s="6"/>
      <c r="G2083" s="7">
        <v>75</v>
      </c>
      <c r="H2083" s="37">
        <v>48</v>
      </c>
      <c r="I2083" s="14">
        <v>32</v>
      </c>
      <c r="J2083" s="14">
        <v>21.333333333333002</v>
      </c>
      <c r="K2083" s="14">
        <v>5.333333333333</v>
      </c>
      <c r="L2083" s="14">
        <v>9.333333333333</v>
      </c>
      <c r="M2083" s="14">
        <v>8</v>
      </c>
      <c r="N2083" s="14">
        <v>5.333333333333</v>
      </c>
      <c r="O2083" s="14">
        <v>17.333333333333002</v>
      </c>
      <c r="P2083" s="14">
        <v>1.333333333333</v>
      </c>
      <c r="Q2083" s="14">
        <v>9.333333333333</v>
      </c>
      <c r="R2083" s="32">
        <v>0</v>
      </c>
    </row>
    <row r="2084" spans="4:18" x14ac:dyDescent="0.2">
      <c r="D2084" s="104"/>
      <c r="E2084" s="5" t="s">
        <v>29</v>
      </c>
      <c r="F2084" s="6"/>
      <c r="G2084" s="7">
        <v>48</v>
      </c>
      <c r="H2084" s="37">
        <v>41.666666666666998</v>
      </c>
      <c r="I2084" s="14">
        <v>47.916666666666998</v>
      </c>
      <c r="J2084" s="14">
        <v>10.416666666667</v>
      </c>
      <c r="K2084" s="14">
        <v>12.5</v>
      </c>
      <c r="L2084" s="14">
        <v>14.583333333333</v>
      </c>
      <c r="M2084" s="14">
        <v>4.166666666667</v>
      </c>
      <c r="N2084" s="14">
        <v>6.25</v>
      </c>
      <c r="O2084" s="14">
        <v>8.333333333333</v>
      </c>
      <c r="P2084" s="14">
        <v>2.083333333333</v>
      </c>
      <c r="Q2084" s="14">
        <v>4.166666666667</v>
      </c>
      <c r="R2084" s="32">
        <v>0</v>
      </c>
    </row>
    <row r="2085" spans="4:18" x14ac:dyDescent="0.2">
      <c r="D2085" s="104"/>
      <c r="E2085" s="5" t="s">
        <v>30</v>
      </c>
      <c r="F2085" s="6"/>
      <c r="G2085" s="7">
        <v>37</v>
      </c>
      <c r="H2085" s="37">
        <v>32.432432432432002</v>
      </c>
      <c r="I2085" s="14">
        <v>32.432432432432002</v>
      </c>
      <c r="J2085" s="14">
        <v>5.4054054054050003</v>
      </c>
      <c r="K2085" s="14">
        <v>10.810810810811001</v>
      </c>
      <c r="L2085" s="14">
        <v>8.1081081081080004</v>
      </c>
      <c r="M2085" s="14">
        <v>10.810810810811001</v>
      </c>
      <c r="N2085" s="14">
        <v>10.810810810811001</v>
      </c>
      <c r="O2085" s="14">
        <v>13.513513513514001</v>
      </c>
      <c r="P2085" s="14">
        <v>8.1081081081080004</v>
      </c>
      <c r="Q2085" s="14">
        <v>8.1081081081080004</v>
      </c>
      <c r="R2085" s="29">
        <v>2.7027027027030002</v>
      </c>
    </row>
    <row r="2086" spans="4:18" x14ac:dyDescent="0.2">
      <c r="D2086" s="104"/>
      <c r="E2086" s="5" t="s">
        <v>31</v>
      </c>
      <c r="F2086" s="6"/>
      <c r="G2086" s="7">
        <v>43</v>
      </c>
      <c r="H2086" s="37">
        <v>46.511627906976997</v>
      </c>
      <c r="I2086" s="14">
        <v>27.906976744186</v>
      </c>
      <c r="J2086" s="14">
        <v>11.627906976744001</v>
      </c>
      <c r="K2086" s="14">
        <v>9.3023255813949994</v>
      </c>
      <c r="L2086" s="14">
        <v>11.627906976744001</v>
      </c>
      <c r="M2086" s="14">
        <v>2.3255813953489999</v>
      </c>
      <c r="N2086" s="14">
        <v>6.9767441860470001</v>
      </c>
      <c r="O2086" s="14">
        <v>11.627906976744001</v>
      </c>
      <c r="P2086" s="14">
        <v>4.6511627906979998</v>
      </c>
      <c r="Q2086" s="14">
        <v>6.9767441860470001</v>
      </c>
      <c r="R2086" s="32">
        <v>0</v>
      </c>
    </row>
    <row r="2087" spans="4:18" x14ac:dyDescent="0.2">
      <c r="D2087" s="104"/>
      <c r="E2087" s="5" t="s">
        <v>32</v>
      </c>
      <c r="F2087" s="6"/>
      <c r="G2087" s="7">
        <v>26</v>
      </c>
      <c r="H2087" s="37">
        <v>11.538461538462</v>
      </c>
      <c r="I2087" s="14">
        <v>38.461538461537998</v>
      </c>
      <c r="J2087" s="14">
        <v>7.6923076923079998</v>
      </c>
      <c r="K2087" s="14">
        <v>15.384615384615</v>
      </c>
      <c r="L2087" s="14">
        <v>19.230769230768999</v>
      </c>
      <c r="M2087" s="14">
        <v>7.6923076923079998</v>
      </c>
      <c r="N2087" s="14">
        <v>11.538461538462</v>
      </c>
      <c r="O2087" s="14">
        <v>7.6923076923079998</v>
      </c>
      <c r="P2087" s="14">
        <v>3.8461538461539999</v>
      </c>
      <c r="Q2087" s="14">
        <v>11.538461538462</v>
      </c>
      <c r="R2087" s="32">
        <v>0</v>
      </c>
    </row>
    <row r="2088" spans="4:18" x14ac:dyDescent="0.2">
      <c r="D2088" s="104"/>
      <c r="E2088" s="5" t="s">
        <v>33</v>
      </c>
      <c r="F2088" s="6"/>
      <c r="G2088" s="7">
        <v>7</v>
      </c>
      <c r="H2088" s="37">
        <v>14.285714285714</v>
      </c>
      <c r="I2088" s="14">
        <v>14.285714285714</v>
      </c>
      <c r="J2088" s="18">
        <v>0</v>
      </c>
      <c r="K2088" s="14">
        <v>42.857142857143003</v>
      </c>
      <c r="L2088" s="18">
        <v>0</v>
      </c>
      <c r="M2088" s="18">
        <v>0</v>
      </c>
      <c r="N2088" s="18">
        <v>0</v>
      </c>
      <c r="O2088" s="14">
        <v>14.285714285714</v>
      </c>
      <c r="P2088" s="18">
        <v>0</v>
      </c>
      <c r="Q2088" s="14">
        <v>28.571428571428999</v>
      </c>
      <c r="R2088" s="29">
        <v>14.285714285714</v>
      </c>
    </row>
    <row r="2089" spans="4:18" x14ac:dyDescent="0.2">
      <c r="D2089" s="103" t="s">
        <v>34</v>
      </c>
      <c r="E2089" s="24" t="s">
        <v>35</v>
      </c>
      <c r="F2089" s="22"/>
      <c r="G2089" s="23">
        <v>2</v>
      </c>
      <c r="H2089" s="81">
        <v>0</v>
      </c>
      <c r="I2089" s="19">
        <v>50</v>
      </c>
      <c r="J2089" s="33">
        <v>0</v>
      </c>
      <c r="K2089" s="33">
        <v>0</v>
      </c>
      <c r="L2089" s="33">
        <v>0</v>
      </c>
      <c r="M2089" s="33">
        <v>0</v>
      </c>
      <c r="N2089" s="19">
        <v>50</v>
      </c>
      <c r="O2089" s="33">
        <v>0</v>
      </c>
      <c r="P2089" s="33">
        <v>0</v>
      </c>
      <c r="Q2089" s="19">
        <v>50</v>
      </c>
      <c r="R2089" s="62">
        <v>0</v>
      </c>
    </row>
    <row r="2090" spans="4:18" x14ac:dyDescent="0.2">
      <c r="D2090" s="104"/>
      <c r="E2090" s="5" t="s">
        <v>36</v>
      </c>
      <c r="F2090" s="6"/>
      <c r="G2090" s="7">
        <v>2</v>
      </c>
      <c r="H2090" s="60">
        <v>0</v>
      </c>
      <c r="I2090" s="14">
        <v>50</v>
      </c>
      <c r="J2090" s="18">
        <v>0</v>
      </c>
      <c r="K2090" s="14">
        <v>50</v>
      </c>
      <c r="L2090" s="18">
        <v>0</v>
      </c>
      <c r="M2090" s="18">
        <v>0</v>
      </c>
      <c r="N2090" s="18">
        <v>0</v>
      </c>
      <c r="O2090" s="18">
        <v>0</v>
      </c>
      <c r="P2090" s="18">
        <v>0</v>
      </c>
      <c r="Q2090" s="18">
        <v>0</v>
      </c>
      <c r="R2090" s="32">
        <v>0</v>
      </c>
    </row>
    <row r="2091" spans="4:18" x14ac:dyDescent="0.2">
      <c r="D2091" s="104"/>
      <c r="E2091" s="5" t="s">
        <v>37</v>
      </c>
      <c r="F2091" s="6"/>
      <c r="G2091" s="7">
        <v>6</v>
      </c>
      <c r="H2091" s="37">
        <v>33.333333333333002</v>
      </c>
      <c r="I2091" s="14">
        <v>50</v>
      </c>
      <c r="J2091" s="18">
        <v>0</v>
      </c>
      <c r="K2091" s="14">
        <v>33.333333333333002</v>
      </c>
      <c r="L2091" s="14">
        <v>16.666666666666998</v>
      </c>
      <c r="M2091" s="18">
        <v>0</v>
      </c>
      <c r="N2091" s="18">
        <v>0</v>
      </c>
      <c r="O2091" s="14">
        <v>16.666666666666998</v>
      </c>
      <c r="P2091" s="18">
        <v>0</v>
      </c>
      <c r="Q2091" s="18">
        <v>0</v>
      </c>
      <c r="R2091" s="32">
        <v>0</v>
      </c>
    </row>
    <row r="2092" spans="4:18" x14ac:dyDescent="0.2">
      <c r="D2092" s="104"/>
      <c r="E2092" s="5" t="s">
        <v>38</v>
      </c>
      <c r="F2092" s="6"/>
      <c r="G2092" s="7">
        <v>6</v>
      </c>
      <c r="H2092" s="37">
        <v>16.666666666666998</v>
      </c>
      <c r="I2092" s="14">
        <v>16.666666666666998</v>
      </c>
      <c r="J2092" s="18">
        <v>0</v>
      </c>
      <c r="K2092" s="14">
        <v>33.333333333333002</v>
      </c>
      <c r="L2092" s="18">
        <v>0</v>
      </c>
      <c r="M2092" s="18">
        <v>0</v>
      </c>
      <c r="N2092" s="14">
        <v>16.666666666666998</v>
      </c>
      <c r="O2092" s="18">
        <v>0</v>
      </c>
      <c r="P2092" s="18">
        <v>0</v>
      </c>
      <c r="Q2092" s="14">
        <v>16.666666666666998</v>
      </c>
      <c r="R2092" s="32">
        <v>0</v>
      </c>
    </row>
    <row r="2093" spans="4:18" x14ac:dyDescent="0.2">
      <c r="D2093" s="104"/>
      <c r="E2093" s="5" t="s">
        <v>39</v>
      </c>
      <c r="F2093" s="6"/>
      <c r="G2093" s="7">
        <v>10</v>
      </c>
      <c r="H2093" s="37">
        <v>50</v>
      </c>
      <c r="I2093" s="14">
        <v>10</v>
      </c>
      <c r="J2093" s="14">
        <v>10</v>
      </c>
      <c r="K2093" s="14">
        <v>20</v>
      </c>
      <c r="L2093" s="18">
        <v>0</v>
      </c>
      <c r="M2093" s="18">
        <v>0</v>
      </c>
      <c r="N2093" s="18">
        <v>0</v>
      </c>
      <c r="O2093" s="14">
        <v>10</v>
      </c>
      <c r="P2093" s="18">
        <v>0</v>
      </c>
      <c r="Q2093" s="14">
        <v>10</v>
      </c>
      <c r="R2093" s="32">
        <v>0</v>
      </c>
    </row>
    <row r="2094" spans="4:18" x14ac:dyDescent="0.2">
      <c r="D2094" s="104"/>
      <c r="E2094" s="5" t="s">
        <v>40</v>
      </c>
      <c r="F2094" s="6"/>
      <c r="G2094" s="7">
        <v>17</v>
      </c>
      <c r="H2094" s="37">
        <v>47.058823529412003</v>
      </c>
      <c r="I2094" s="14">
        <v>29.411764705882</v>
      </c>
      <c r="J2094" s="14">
        <v>11.764705882353001</v>
      </c>
      <c r="K2094" s="14">
        <v>17.647058823529001</v>
      </c>
      <c r="L2094" s="14">
        <v>5.8823529411760003</v>
      </c>
      <c r="M2094" s="14">
        <v>17.647058823529001</v>
      </c>
      <c r="N2094" s="14">
        <v>5.8823529411760003</v>
      </c>
      <c r="O2094" s="14">
        <v>5.8823529411760003</v>
      </c>
      <c r="P2094" s="14">
        <v>5.8823529411760003</v>
      </c>
      <c r="Q2094" s="14">
        <v>5.8823529411760003</v>
      </c>
      <c r="R2094" s="32">
        <v>0</v>
      </c>
    </row>
    <row r="2095" spans="4:18" x14ac:dyDescent="0.2">
      <c r="D2095" s="104"/>
      <c r="E2095" s="5" t="s">
        <v>41</v>
      </c>
      <c r="F2095" s="6"/>
      <c r="G2095" s="7">
        <v>21</v>
      </c>
      <c r="H2095" s="37">
        <v>33.333333333333002</v>
      </c>
      <c r="I2095" s="14">
        <v>52.380952380952003</v>
      </c>
      <c r="J2095" s="14">
        <v>9.5238095238099998</v>
      </c>
      <c r="K2095" s="14">
        <v>9.5238095238099998</v>
      </c>
      <c r="L2095" s="14">
        <v>9.5238095238099998</v>
      </c>
      <c r="M2095" s="18">
        <v>0</v>
      </c>
      <c r="N2095" s="18">
        <v>0</v>
      </c>
      <c r="O2095" s="14">
        <v>4.7619047619049999</v>
      </c>
      <c r="P2095" s="18">
        <v>0</v>
      </c>
      <c r="Q2095" s="14">
        <v>19.047619047619001</v>
      </c>
      <c r="R2095" s="32">
        <v>0</v>
      </c>
    </row>
    <row r="2096" spans="4:18" x14ac:dyDescent="0.2">
      <c r="D2096" s="104"/>
      <c r="E2096" s="5" t="s">
        <v>42</v>
      </c>
      <c r="F2096" s="6"/>
      <c r="G2096" s="7">
        <v>29</v>
      </c>
      <c r="H2096" s="37">
        <v>24.137931034483</v>
      </c>
      <c r="I2096" s="14">
        <v>41.379310344827999</v>
      </c>
      <c r="J2096" s="14">
        <v>3.4482758620689999</v>
      </c>
      <c r="K2096" s="14">
        <v>13.793103448276</v>
      </c>
      <c r="L2096" s="14">
        <v>6.8965517241379999</v>
      </c>
      <c r="M2096" s="18">
        <v>0</v>
      </c>
      <c r="N2096" s="14">
        <v>3.4482758620689999</v>
      </c>
      <c r="O2096" s="14">
        <v>10.344827586207</v>
      </c>
      <c r="P2096" s="14">
        <v>3.4482758620689999</v>
      </c>
      <c r="Q2096" s="14">
        <v>10.344827586207</v>
      </c>
      <c r="R2096" s="32">
        <v>0</v>
      </c>
    </row>
    <row r="2097" spans="4:18" x14ac:dyDescent="0.2">
      <c r="D2097" s="104"/>
      <c r="E2097" s="5" t="s">
        <v>43</v>
      </c>
      <c r="F2097" s="6"/>
      <c r="G2097" s="7">
        <v>24</v>
      </c>
      <c r="H2097" s="37">
        <v>41.666666666666998</v>
      </c>
      <c r="I2097" s="14">
        <v>50</v>
      </c>
      <c r="J2097" s="14">
        <v>16.666666666666998</v>
      </c>
      <c r="K2097" s="14">
        <v>4.166666666667</v>
      </c>
      <c r="L2097" s="14">
        <v>4.166666666667</v>
      </c>
      <c r="M2097" s="14">
        <v>8.333333333333</v>
      </c>
      <c r="N2097" s="18">
        <v>0</v>
      </c>
      <c r="O2097" s="14">
        <v>12.5</v>
      </c>
      <c r="P2097" s="14">
        <v>4.166666666667</v>
      </c>
      <c r="Q2097" s="14">
        <v>4.166666666667</v>
      </c>
      <c r="R2097" s="32">
        <v>0</v>
      </c>
    </row>
    <row r="2098" spans="4:18" x14ac:dyDescent="0.2">
      <c r="D2098" s="104"/>
      <c r="E2098" s="5" t="s">
        <v>44</v>
      </c>
      <c r="F2098" s="6"/>
      <c r="G2098" s="7">
        <v>35</v>
      </c>
      <c r="H2098" s="37">
        <v>57.142857142856997</v>
      </c>
      <c r="I2098" s="14">
        <v>42.857142857143003</v>
      </c>
      <c r="J2098" s="14">
        <v>20</v>
      </c>
      <c r="K2098" s="14">
        <v>8.5714285714289993</v>
      </c>
      <c r="L2098" s="14">
        <v>17.142857142857</v>
      </c>
      <c r="M2098" s="14">
        <v>5.7142857142860004</v>
      </c>
      <c r="N2098" s="14">
        <v>8.5714285714289993</v>
      </c>
      <c r="O2098" s="14">
        <v>17.142857142857</v>
      </c>
      <c r="P2098" s="14">
        <v>5.7142857142860004</v>
      </c>
      <c r="Q2098" s="18">
        <v>0</v>
      </c>
      <c r="R2098" s="32">
        <v>0</v>
      </c>
    </row>
    <row r="2099" spans="4:18" x14ac:dyDescent="0.2">
      <c r="D2099" s="104"/>
      <c r="E2099" s="5" t="s">
        <v>45</v>
      </c>
      <c r="F2099" s="6"/>
      <c r="G2099" s="7">
        <v>29</v>
      </c>
      <c r="H2099" s="37">
        <v>44.827586206897003</v>
      </c>
      <c r="I2099" s="14">
        <v>20.689655172414</v>
      </c>
      <c r="J2099" s="14">
        <v>27.586206896552</v>
      </c>
      <c r="K2099" s="14">
        <v>3.4482758620689999</v>
      </c>
      <c r="L2099" s="14">
        <v>13.793103448276</v>
      </c>
      <c r="M2099" s="14">
        <v>6.8965517241379999</v>
      </c>
      <c r="N2099" s="14">
        <v>6.8965517241379999</v>
      </c>
      <c r="O2099" s="14">
        <v>10.344827586207</v>
      </c>
      <c r="P2099" s="14">
        <v>3.4482758620689999</v>
      </c>
      <c r="Q2099" s="14">
        <v>10.344827586207</v>
      </c>
      <c r="R2099" s="29">
        <v>3.4482758620689999</v>
      </c>
    </row>
    <row r="2100" spans="4:18" x14ac:dyDescent="0.2">
      <c r="D2100" s="104"/>
      <c r="E2100" s="5" t="s">
        <v>46</v>
      </c>
      <c r="F2100" s="6"/>
      <c r="G2100" s="7">
        <v>24</v>
      </c>
      <c r="H2100" s="37">
        <v>54.166666666666998</v>
      </c>
      <c r="I2100" s="14">
        <v>33.333333333333002</v>
      </c>
      <c r="J2100" s="14">
        <v>12.5</v>
      </c>
      <c r="K2100" s="14">
        <v>4.166666666667</v>
      </c>
      <c r="L2100" s="14">
        <v>29.166666666666998</v>
      </c>
      <c r="M2100" s="14">
        <v>8.333333333333</v>
      </c>
      <c r="N2100" s="18">
        <v>0</v>
      </c>
      <c r="O2100" s="14">
        <v>8.333333333333</v>
      </c>
      <c r="P2100" s="14">
        <v>4.166666666667</v>
      </c>
      <c r="Q2100" s="14">
        <v>12.5</v>
      </c>
      <c r="R2100" s="32">
        <v>0</v>
      </c>
    </row>
    <row r="2101" spans="4:18" x14ac:dyDescent="0.2">
      <c r="D2101" s="104"/>
      <c r="E2101" s="5" t="s">
        <v>47</v>
      </c>
      <c r="F2101" s="6"/>
      <c r="G2101" s="7">
        <v>22</v>
      </c>
      <c r="H2101" s="37">
        <v>54.545454545455001</v>
      </c>
      <c r="I2101" s="14">
        <v>36.363636363635997</v>
      </c>
      <c r="J2101" s="14">
        <v>18.181818181817999</v>
      </c>
      <c r="K2101" s="18">
        <v>0</v>
      </c>
      <c r="L2101" s="14">
        <v>9.0909090909089993</v>
      </c>
      <c r="M2101" s="14">
        <v>9.0909090909089993</v>
      </c>
      <c r="N2101" s="14">
        <v>4.5454545454549997</v>
      </c>
      <c r="O2101" s="14">
        <v>4.5454545454549997</v>
      </c>
      <c r="P2101" s="14">
        <v>4.5454545454549997</v>
      </c>
      <c r="Q2101" s="14">
        <v>13.636363636364001</v>
      </c>
      <c r="R2101" s="32">
        <v>0</v>
      </c>
    </row>
    <row r="2102" spans="4:18" x14ac:dyDescent="0.2">
      <c r="D2102" s="104"/>
      <c r="E2102" s="5" t="s">
        <v>48</v>
      </c>
      <c r="F2102" s="6"/>
      <c r="G2102" s="7">
        <v>4</v>
      </c>
      <c r="H2102" s="37">
        <v>50</v>
      </c>
      <c r="I2102" s="18">
        <v>0</v>
      </c>
      <c r="J2102" s="18">
        <v>0</v>
      </c>
      <c r="K2102" s="14">
        <v>25</v>
      </c>
      <c r="L2102" s="18">
        <v>0</v>
      </c>
      <c r="M2102" s="18">
        <v>0</v>
      </c>
      <c r="N2102" s="18">
        <v>0</v>
      </c>
      <c r="O2102" s="18">
        <v>0</v>
      </c>
      <c r="P2102" s="18">
        <v>0</v>
      </c>
      <c r="Q2102" s="14">
        <v>25</v>
      </c>
      <c r="R2102" s="32">
        <v>0</v>
      </c>
    </row>
    <row r="2103" spans="4:18" x14ac:dyDescent="0.2">
      <c r="D2103" s="104"/>
      <c r="E2103" s="5" t="s">
        <v>49</v>
      </c>
      <c r="F2103" s="6"/>
      <c r="G2103" s="7">
        <v>0</v>
      </c>
      <c r="H2103" s="60">
        <v>0</v>
      </c>
      <c r="I2103" s="18">
        <v>0</v>
      </c>
      <c r="J2103" s="18">
        <v>0</v>
      </c>
      <c r="K2103" s="18">
        <v>0</v>
      </c>
      <c r="L2103" s="18">
        <v>0</v>
      </c>
      <c r="M2103" s="18">
        <v>0</v>
      </c>
      <c r="N2103" s="18">
        <v>0</v>
      </c>
      <c r="O2103" s="18">
        <v>0</v>
      </c>
      <c r="P2103" s="18">
        <v>0</v>
      </c>
      <c r="Q2103" s="18">
        <v>0</v>
      </c>
      <c r="R2103" s="32">
        <v>0</v>
      </c>
    </row>
    <row r="2104" spans="4:18" x14ac:dyDescent="0.2">
      <c r="D2104" s="103" t="s">
        <v>50</v>
      </c>
      <c r="E2104" s="24" t="s">
        <v>35</v>
      </c>
      <c r="F2104" s="22"/>
      <c r="G2104" s="23">
        <v>0</v>
      </c>
      <c r="H2104" s="81">
        <v>0</v>
      </c>
      <c r="I2104" s="33">
        <v>0</v>
      </c>
      <c r="J2104" s="33">
        <v>0</v>
      </c>
      <c r="K2104" s="33">
        <v>0</v>
      </c>
      <c r="L2104" s="33">
        <v>0</v>
      </c>
      <c r="M2104" s="33">
        <v>0</v>
      </c>
      <c r="N2104" s="33">
        <v>0</v>
      </c>
      <c r="O2104" s="33">
        <v>0</v>
      </c>
      <c r="P2104" s="33">
        <v>0</v>
      </c>
      <c r="Q2104" s="33">
        <v>0</v>
      </c>
      <c r="R2104" s="62">
        <v>0</v>
      </c>
    </row>
    <row r="2105" spans="4:18" x14ac:dyDescent="0.2">
      <c r="D2105" s="104"/>
      <c r="E2105" s="5" t="s">
        <v>36</v>
      </c>
      <c r="F2105" s="6"/>
      <c r="G2105" s="7">
        <v>0</v>
      </c>
      <c r="H2105" s="60">
        <v>0</v>
      </c>
      <c r="I2105" s="18">
        <v>0</v>
      </c>
      <c r="J2105" s="18">
        <v>0</v>
      </c>
      <c r="K2105" s="18">
        <v>0</v>
      </c>
      <c r="L2105" s="18">
        <v>0</v>
      </c>
      <c r="M2105" s="18">
        <v>0</v>
      </c>
      <c r="N2105" s="18">
        <v>0</v>
      </c>
      <c r="O2105" s="18">
        <v>0</v>
      </c>
      <c r="P2105" s="18">
        <v>0</v>
      </c>
      <c r="Q2105" s="18">
        <v>0</v>
      </c>
      <c r="R2105" s="32">
        <v>0</v>
      </c>
    </row>
    <row r="2106" spans="4:18" x14ac:dyDescent="0.2">
      <c r="D2106" s="104"/>
      <c r="E2106" s="5" t="s">
        <v>37</v>
      </c>
      <c r="F2106" s="6"/>
      <c r="G2106" s="7">
        <v>2</v>
      </c>
      <c r="H2106" s="60">
        <v>0</v>
      </c>
      <c r="I2106" s="14">
        <v>50</v>
      </c>
      <c r="J2106" s="14">
        <v>50</v>
      </c>
      <c r="K2106" s="18">
        <v>0</v>
      </c>
      <c r="L2106" s="18">
        <v>0</v>
      </c>
      <c r="M2106" s="18">
        <v>0</v>
      </c>
      <c r="N2106" s="18">
        <v>0</v>
      </c>
      <c r="O2106" s="18">
        <v>0</v>
      </c>
      <c r="P2106" s="18">
        <v>0</v>
      </c>
      <c r="Q2106" s="18">
        <v>0</v>
      </c>
      <c r="R2106" s="32">
        <v>0</v>
      </c>
    </row>
    <row r="2107" spans="4:18" x14ac:dyDescent="0.2">
      <c r="D2107" s="104"/>
      <c r="E2107" s="5" t="s">
        <v>38</v>
      </c>
      <c r="F2107" s="6"/>
      <c r="G2107" s="7">
        <v>6</v>
      </c>
      <c r="H2107" s="37">
        <v>50</v>
      </c>
      <c r="I2107" s="14">
        <v>66.666666666666998</v>
      </c>
      <c r="J2107" s="14">
        <v>16.666666666666998</v>
      </c>
      <c r="K2107" s="18">
        <v>0</v>
      </c>
      <c r="L2107" s="18">
        <v>0</v>
      </c>
      <c r="M2107" s="18">
        <v>0</v>
      </c>
      <c r="N2107" s="18">
        <v>0</v>
      </c>
      <c r="O2107" s="18">
        <v>0</v>
      </c>
      <c r="P2107" s="18">
        <v>0</v>
      </c>
      <c r="Q2107" s="18">
        <v>0</v>
      </c>
      <c r="R2107" s="32">
        <v>0</v>
      </c>
    </row>
    <row r="2108" spans="4:18" x14ac:dyDescent="0.2">
      <c r="D2108" s="104"/>
      <c r="E2108" s="5" t="s">
        <v>39</v>
      </c>
      <c r="F2108" s="6"/>
      <c r="G2108" s="7">
        <v>9</v>
      </c>
      <c r="H2108" s="37">
        <v>33.333333333333002</v>
      </c>
      <c r="I2108" s="14">
        <v>22.222222222222001</v>
      </c>
      <c r="J2108" s="14">
        <v>11.111111111111001</v>
      </c>
      <c r="K2108" s="18">
        <v>0</v>
      </c>
      <c r="L2108" s="14">
        <v>22.222222222222001</v>
      </c>
      <c r="M2108" s="14">
        <v>11.111111111111001</v>
      </c>
      <c r="N2108" s="14">
        <v>22.222222222222001</v>
      </c>
      <c r="O2108" s="18">
        <v>0</v>
      </c>
      <c r="P2108" s="18">
        <v>0</v>
      </c>
      <c r="Q2108" s="14">
        <v>22.222222222222001</v>
      </c>
      <c r="R2108" s="32">
        <v>0</v>
      </c>
    </row>
    <row r="2109" spans="4:18" x14ac:dyDescent="0.2">
      <c r="D2109" s="104"/>
      <c r="E2109" s="5" t="s">
        <v>40</v>
      </c>
      <c r="F2109" s="6"/>
      <c r="G2109" s="7">
        <v>11</v>
      </c>
      <c r="H2109" s="37">
        <v>27.272727272727</v>
      </c>
      <c r="I2109" s="14">
        <v>18.181818181817999</v>
      </c>
      <c r="J2109" s="18">
        <v>0</v>
      </c>
      <c r="K2109" s="14">
        <v>9.0909090909089993</v>
      </c>
      <c r="L2109" s="18">
        <v>0</v>
      </c>
      <c r="M2109" s="18">
        <v>0</v>
      </c>
      <c r="N2109" s="14">
        <v>9.0909090909089993</v>
      </c>
      <c r="O2109" s="18">
        <v>0</v>
      </c>
      <c r="P2109" s="14">
        <v>18.181818181817999</v>
      </c>
      <c r="Q2109" s="14">
        <v>18.181818181817999</v>
      </c>
      <c r="R2109" s="32">
        <v>0</v>
      </c>
    </row>
    <row r="2110" spans="4:18" x14ac:dyDescent="0.2">
      <c r="D2110" s="104"/>
      <c r="E2110" s="5" t="s">
        <v>41</v>
      </c>
      <c r="F2110" s="6"/>
      <c r="G2110" s="7">
        <v>12</v>
      </c>
      <c r="H2110" s="37">
        <v>25</v>
      </c>
      <c r="I2110" s="14">
        <v>16.666666666666998</v>
      </c>
      <c r="J2110" s="18">
        <v>0</v>
      </c>
      <c r="K2110" s="18">
        <v>0</v>
      </c>
      <c r="L2110" s="14">
        <v>8.333333333333</v>
      </c>
      <c r="M2110" s="18">
        <v>0</v>
      </c>
      <c r="N2110" s="14">
        <v>8.333333333333</v>
      </c>
      <c r="O2110" s="14">
        <v>25</v>
      </c>
      <c r="P2110" s="14">
        <v>16.666666666666998</v>
      </c>
      <c r="Q2110" s="14">
        <v>8.333333333333</v>
      </c>
      <c r="R2110" s="32">
        <v>0</v>
      </c>
    </row>
    <row r="2111" spans="4:18" x14ac:dyDescent="0.2">
      <c r="D2111" s="104"/>
      <c r="E2111" s="5" t="s">
        <v>42</v>
      </c>
      <c r="F2111" s="6"/>
      <c r="G2111" s="7">
        <v>25</v>
      </c>
      <c r="H2111" s="37">
        <v>40</v>
      </c>
      <c r="I2111" s="14">
        <v>24</v>
      </c>
      <c r="J2111" s="14">
        <v>8</v>
      </c>
      <c r="K2111" s="14">
        <v>8</v>
      </c>
      <c r="L2111" s="14">
        <v>8</v>
      </c>
      <c r="M2111" s="14">
        <v>16</v>
      </c>
      <c r="N2111" s="18">
        <v>0</v>
      </c>
      <c r="O2111" s="14">
        <v>12</v>
      </c>
      <c r="P2111" s="18">
        <v>0</v>
      </c>
      <c r="Q2111" s="14">
        <v>8</v>
      </c>
      <c r="R2111" s="32">
        <v>0</v>
      </c>
    </row>
    <row r="2112" spans="4:18" x14ac:dyDescent="0.2">
      <c r="D2112" s="104"/>
      <c r="E2112" s="5" t="s">
        <v>43</v>
      </c>
      <c r="F2112" s="6"/>
      <c r="G2112" s="7">
        <v>29</v>
      </c>
      <c r="H2112" s="37">
        <v>41.379310344827999</v>
      </c>
      <c r="I2112" s="14">
        <v>37.931034482759003</v>
      </c>
      <c r="J2112" s="14">
        <v>10.344827586207</v>
      </c>
      <c r="K2112" s="18">
        <v>0</v>
      </c>
      <c r="L2112" s="14">
        <v>6.8965517241379999</v>
      </c>
      <c r="M2112" s="14">
        <v>10.344827586207</v>
      </c>
      <c r="N2112" s="14">
        <v>3.4482758620689999</v>
      </c>
      <c r="O2112" s="14">
        <v>31.034482758620999</v>
      </c>
      <c r="P2112" s="18">
        <v>0</v>
      </c>
      <c r="Q2112" s="14">
        <v>10.344827586207</v>
      </c>
      <c r="R2112" s="32">
        <v>0</v>
      </c>
    </row>
    <row r="2113" spans="2:19" x14ac:dyDescent="0.2">
      <c r="D2113" s="104"/>
      <c r="E2113" s="5" t="s">
        <v>44</v>
      </c>
      <c r="F2113" s="6"/>
      <c r="G2113" s="7">
        <v>28</v>
      </c>
      <c r="H2113" s="37">
        <v>46.428571428570997</v>
      </c>
      <c r="I2113" s="14">
        <v>25</v>
      </c>
      <c r="J2113" s="14">
        <v>10.714285714286</v>
      </c>
      <c r="K2113" s="14">
        <v>7.1428571428570002</v>
      </c>
      <c r="L2113" s="14">
        <v>14.285714285714</v>
      </c>
      <c r="M2113" s="14">
        <v>7.1428571428570002</v>
      </c>
      <c r="N2113" s="14">
        <v>7.1428571428570002</v>
      </c>
      <c r="O2113" s="14">
        <v>25</v>
      </c>
      <c r="P2113" s="14">
        <v>7.1428571428570002</v>
      </c>
      <c r="Q2113" s="14">
        <v>7.1428571428570002</v>
      </c>
      <c r="R2113" s="32">
        <v>0</v>
      </c>
    </row>
    <row r="2114" spans="2:19" x14ac:dyDescent="0.2">
      <c r="D2114" s="104"/>
      <c r="E2114" s="5" t="s">
        <v>45</v>
      </c>
      <c r="F2114" s="6"/>
      <c r="G2114" s="7">
        <v>25</v>
      </c>
      <c r="H2114" s="37">
        <v>40</v>
      </c>
      <c r="I2114" s="14">
        <v>40</v>
      </c>
      <c r="J2114" s="14">
        <v>12</v>
      </c>
      <c r="K2114" s="14">
        <v>4</v>
      </c>
      <c r="L2114" s="14">
        <v>24</v>
      </c>
      <c r="M2114" s="18">
        <v>0</v>
      </c>
      <c r="N2114" s="14">
        <v>8</v>
      </c>
      <c r="O2114" s="14">
        <v>16</v>
      </c>
      <c r="P2114" s="14">
        <v>4</v>
      </c>
      <c r="Q2114" s="14">
        <v>12</v>
      </c>
      <c r="R2114" s="32">
        <v>0</v>
      </c>
    </row>
    <row r="2115" spans="2:19" x14ac:dyDescent="0.2">
      <c r="D2115" s="104"/>
      <c r="E2115" s="5" t="s">
        <v>46</v>
      </c>
      <c r="F2115" s="6"/>
      <c r="G2115" s="7">
        <v>16</v>
      </c>
      <c r="H2115" s="37">
        <v>18.75</v>
      </c>
      <c r="I2115" s="14">
        <v>37.5</v>
      </c>
      <c r="J2115" s="14">
        <v>12.5</v>
      </c>
      <c r="K2115" s="14">
        <v>6.25</v>
      </c>
      <c r="L2115" s="14">
        <v>18.75</v>
      </c>
      <c r="M2115" s="14">
        <v>6.25</v>
      </c>
      <c r="N2115" s="14">
        <v>6.25</v>
      </c>
      <c r="O2115" s="14">
        <v>37.5</v>
      </c>
      <c r="P2115" s="18">
        <v>0</v>
      </c>
      <c r="Q2115" s="14">
        <v>6.25</v>
      </c>
      <c r="R2115" s="32">
        <v>0</v>
      </c>
    </row>
    <row r="2116" spans="2:19" x14ac:dyDescent="0.2">
      <c r="D2116" s="104"/>
      <c r="E2116" s="5" t="s">
        <v>47</v>
      </c>
      <c r="F2116" s="6"/>
      <c r="G2116" s="7">
        <v>29</v>
      </c>
      <c r="H2116" s="37">
        <v>31.034482758620999</v>
      </c>
      <c r="I2116" s="14">
        <v>44.827586206897003</v>
      </c>
      <c r="J2116" s="14">
        <v>3.4482758620689999</v>
      </c>
      <c r="K2116" s="14">
        <v>3.4482758620689999</v>
      </c>
      <c r="L2116" s="14">
        <v>3.4482758620689999</v>
      </c>
      <c r="M2116" s="18">
        <v>0</v>
      </c>
      <c r="N2116" s="14">
        <v>6.8965517241379999</v>
      </c>
      <c r="O2116" s="14">
        <v>10.344827586207</v>
      </c>
      <c r="P2116" s="14">
        <v>10.344827586207</v>
      </c>
      <c r="Q2116" s="14">
        <v>13.793103448276</v>
      </c>
      <c r="R2116" s="32">
        <v>0</v>
      </c>
    </row>
    <row r="2117" spans="2:19" x14ac:dyDescent="0.2">
      <c r="D2117" s="104"/>
      <c r="E2117" s="5" t="s">
        <v>48</v>
      </c>
      <c r="F2117" s="6"/>
      <c r="G2117" s="7">
        <v>11</v>
      </c>
      <c r="H2117" s="37">
        <v>72.727272727273004</v>
      </c>
      <c r="I2117" s="14">
        <v>9.0909090909089993</v>
      </c>
      <c r="J2117" s="14">
        <v>9.0909090909089993</v>
      </c>
      <c r="K2117" s="18">
        <v>0</v>
      </c>
      <c r="L2117" s="14">
        <v>18.181818181817999</v>
      </c>
      <c r="M2117" s="18">
        <v>0</v>
      </c>
      <c r="N2117" s="14">
        <v>9.0909090909089993</v>
      </c>
      <c r="O2117" s="14">
        <v>9.0909090909089993</v>
      </c>
      <c r="P2117" s="18">
        <v>0</v>
      </c>
      <c r="Q2117" s="18">
        <v>0</v>
      </c>
      <c r="R2117" s="29">
        <v>9.0909090909089993</v>
      </c>
    </row>
    <row r="2118" spans="2:19" x14ac:dyDescent="0.2">
      <c r="D2118" s="105"/>
      <c r="E2118" s="55" t="s">
        <v>49</v>
      </c>
      <c r="F2118" s="58"/>
      <c r="G2118" s="53">
        <v>3</v>
      </c>
      <c r="H2118" s="74">
        <v>100</v>
      </c>
      <c r="I2118" s="38">
        <v>33.333333333333002</v>
      </c>
      <c r="J2118" s="35">
        <v>0</v>
      </c>
      <c r="K2118" s="35">
        <v>0</v>
      </c>
      <c r="L2118" s="35">
        <v>0</v>
      </c>
      <c r="M2118" s="35">
        <v>0</v>
      </c>
      <c r="N2118" s="35">
        <v>0</v>
      </c>
      <c r="O2118" s="38">
        <v>33.333333333333002</v>
      </c>
      <c r="P2118" s="35">
        <v>0</v>
      </c>
      <c r="Q2118" s="35">
        <v>0</v>
      </c>
      <c r="R2118" s="71">
        <v>0</v>
      </c>
    </row>
    <row r="2120" spans="2:19" x14ac:dyDescent="0.2">
      <c r="B2120" s="47" t="str">
        <f xml:space="preserve"> HYPERLINK("#'目次'!B53", "[47]")</f>
        <v>[47]</v>
      </c>
      <c r="C2120" s="31" t="s">
        <v>445</v>
      </c>
    </row>
    <row r="2121" spans="2:19" x14ac:dyDescent="0.2">
      <c r="C2121" s="89" t="s">
        <v>432</v>
      </c>
    </row>
    <row r="2123" spans="2:19" x14ac:dyDescent="0.2">
      <c r="C2123" s="31" t="s">
        <v>13</v>
      </c>
    </row>
    <row r="2124" spans="2:19" ht="48" x14ac:dyDescent="0.2">
      <c r="D2124" s="99"/>
      <c r="E2124" s="100"/>
      <c r="F2124" s="100"/>
      <c r="G2124" s="41" t="s">
        <v>14</v>
      </c>
      <c r="H2124" s="42" t="s">
        <v>446</v>
      </c>
      <c r="I2124" s="16" t="s">
        <v>447</v>
      </c>
      <c r="J2124" s="16" t="s">
        <v>448</v>
      </c>
      <c r="K2124" s="16" t="s">
        <v>449</v>
      </c>
      <c r="L2124" s="16" t="s">
        <v>450</v>
      </c>
      <c r="M2124" s="16" t="s">
        <v>451</v>
      </c>
      <c r="N2124" s="16" t="s">
        <v>452</v>
      </c>
      <c r="O2124" s="16" t="s">
        <v>453</v>
      </c>
      <c r="P2124" s="16" t="s">
        <v>454</v>
      </c>
      <c r="Q2124" s="16" t="s">
        <v>22</v>
      </c>
      <c r="R2124" s="16" t="s">
        <v>455</v>
      </c>
      <c r="S2124" s="46" t="s">
        <v>24</v>
      </c>
    </row>
    <row r="2125" spans="2:19" x14ac:dyDescent="0.2">
      <c r="D2125" s="101"/>
      <c r="E2125" s="102"/>
      <c r="F2125" s="102"/>
      <c r="G2125" s="44"/>
      <c r="H2125" s="48"/>
      <c r="I2125" s="17"/>
      <c r="J2125" s="17"/>
      <c r="K2125" s="17"/>
      <c r="L2125" s="17"/>
      <c r="M2125" s="17"/>
      <c r="N2125" s="17"/>
      <c r="O2125" s="17"/>
      <c r="P2125" s="17"/>
      <c r="Q2125" s="17"/>
      <c r="R2125" s="17"/>
      <c r="S2125" s="43"/>
    </row>
    <row r="2126" spans="2:19" x14ac:dyDescent="0.2">
      <c r="D2126" s="52"/>
      <c r="E2126" s="59" t="s">
        <v>14</v>
      </c>
      <c r="F2126" s="54"/>
      <c r="G2126" s="45">
        <v>437</v>
      </c>
      <c r="H2126" s="25">
        <v>22.425629290618001</v>
      </c>
      <c r="I2126" s="25">
        <v>12.585812356979</v>
      </c>
      <c r="J2126" s="25">
        <v>12.585812356979</v>
      </c>
      <c r="K2126" s="25">
        <v>4.5766590389020001</v>
      </c>
      <c r="L2126" s="25">
        <v>1.8306636155610001</v>
      </c>
      <c r="M2126" s="25">
        <v>2.9748283752860001</v>
      </c>
      <c r="N2126" s="25">
        <v>9.8398169336379997</v>
      </c>
      <c r="O2126" s="25">
        <v>8.6956521739130004</v>
      </c>
      <c r="P2126" s="25">
        <v>9.6109839816929998</v>
      </c>
      <c r="Q2126" s="25">
        <v>1.601830663616</v>
      </c>
      <c r="R2126" s="25">
        <v>52.402745995422997</v>
      </c>
      <c r="S2126" s="63">
        <v>1.3729977116700001</v>
      </c>
    </row>
    <row r="2127" spans="2:19" x14ac:dyDescent="0.2">
      <c r="D2127" s="103" t="s">
        <v>25</v>
      </c>
      <c r="E2127" s="24" t="s">
        <v>26</v>
      </c>
      <c r="F2127" s="22"/>
      <c r="G2127" s="23">
        <v>96</v>
      </c>
      <c r="H2127" s="49">
        <v>20.833333333333002</v>
      </c>
      <c r="I2127" s="19">
        <v>18.75</v>
      </c>
      <c r="J2127" s="19">
        <v>11.458333333333</v>
      </c>
      <c r="K2127" s="19">
        <v>5.208333333333</v>
      </c>
      <c r="L2127" s="19">
        <v>3.125</v>
      </c>
      <c r="M2127" s="33">
        <v>0</v>
      </c>
      <c r="N2127" s="19">
        <v>10.416666666667</v>
      </c>
      <c r="O2127" s="19">
        <v>8.333333333333</v>
      </c>
      <c r="P2127" s="19">
        <v>9.375</v>
      </c>
      <c r="Q2127" s="19">
        <v>1.041666666667</v>
      </c>
      <c r="R2127" s="19">
        <v>54.166666666666998</v>
      </c>
      <c r="S2127" s="51">
        <v>1.041666666667</v>
      </c>
    </row>
    <row r="2128" spans="2:19" x14ac:dyDescent="0.2">
      <c r="D2128" s="104"/>
      <c r="E2128" s="5" t="s">
        <v>27</v>
      </c>
      <c r="F2128" s="6"/>
      <c r="G2128" s="7">
        <v>84</v>
      </c>
      <c r="H2128" s="37">
        <v>16.666666666666998</v>
      </c>
      <c r="I2128" s="14">
        <v>7.1428571428570002</v>
      </c>
      <c r="J2128" s="14">
        <v>11.904761904761999</v>
      </c>
      <c r="K2128" s="14">
        <v>7.1428571428570002</v>
      </c>
      <c r="L2128" s="14">
        <v>1.190476190476</v>
      </c>
      <c r="M2128" s="14">
        <v>3.5714285714290002</v>
      </c>
      <c r="N2128" s="14">
        <v>7.1428571428570002</v>
      </c>
      <c r="O2128" s="14">
        <v>5.9523809523809996</v>
      </c>
      <c r="P2128" s="14">
        <v>11.904761904761999</v>
      </c>
      <c r="Q2128" s="14">
        <v>1.190476190476</v>
      </c>
      <c r="R2128" s="14">
        <v>59.523809523810002</v>
      </c>
      <c r="S2128" s="29">
        <v>2.3809523809519999</v>
      </c>
    </row>
    <row r="2129" spans="4:19" x14ac:dyDescent="0.2">
      <c r="D2129" s="104"/>
      <c r="E2129" s="5" t="s">
        <v>28</v>
      </c>
      <c r="F2129" s="6"/>
      <c r="G2129" s="7">
        <v>75</v>
      </c>
      <c r="H2129" s="37">
        <v>20</v>
      </c>
      <c r="I2129" s="14">
        <v>8</v>
      </c>
      <c r="J2129" s="14">
        <v>6.666666666667</v>
      </c>
      <c r="K2129" s="14">
        <v>2.666666666667</v>
      </c>
      <c r="L2129" s="14">
        <v>1.333333333333</v>
      </c>
      <c r="M2129" s="14">
        <v>2.666666666667</v>
      </c>
      <c r="N2129" s="14">
        <v>8</v>
      </c>
      <c r="O2129" s="14">
        <v>10.666666666667</v>
      </c>
      <c r="P2129" s="14">
        <v>8</v>
      </c>
      <c r="Q2129" s="18">
        <v>0</v>
      </c>
      <c r="R2129" s="14">
        <v>64</v>
      </c>
      <c r="S2129" s="32">
        <v>0</v>
      </c>
    </row>
    <row r="2130" spans="4:19" x14ac:dyDescent="0.2">
      <c r="D2130" s="104"/>
      <c r="E2130" s="5" t="s">
        <v>29</v>
      </c>
      <c r="F2130" s="6"/>
      <c r="G2130" s="7">
        <v>48</v>
      </c>
      <c r="H2130" s="37">
        <v>27.083333333333002</v>
      </c>
      <c r="I2130" s="14">
        <v>14.583333333333</v>
      </c>
      <c r="J2130" s="14">
        <v>14.583333333333</v>
      </c>
      <c r="K2130" s="14">
        <v>6.25</v>
      </c>
      <c r="L2130" s="18">
        <v>0</v>
      </c>
      <c r="M2130" s="14">
        <v>4.166666666667</v>
      </c>
      <c r="N2130" s="14">
        <v>14.583333333333</v>
      </c>
      <c r="O2130" s="14">
        <v>8.333333333333</v>
      </c>
      <c r="P2130" s="14">
        <v>12.5</v>
      </c>
      <c r="Q2130" s="14">
        <v>4.166666666667</v>
      </c>
      <c r="R2130" s="14">
        <v>43.75</v>
      </c>
      <c r="S2130" s="32">
        <v>0</v>
      </c>
    </row>
    <row r="2131" spans="4:19" x14ac:dyDescent="0.2">
      <c r="D2131" s="104"/>
      <c r="E2131" s="5" t="s">
        <v>30</v>
      </c>
      <c r="F2131" s="6"/>
      <c r="G2131" s="7">
        <v>37</v>
      </c>
      <c r="H2131" s="37">
        <v>43.243243243243001</v>
      </c>
      <c r="I2131" s="14">
        <v>24.324324324323999</v>
      </c>
      <c r="J2131" s="14">
        <v>18.918918918919001</v>
      </c>
      <c r="K2131" s="14">
        <v>8.1081081081080004</v>
      </c>
      <c r="L2131" s="18">
        <v>0</v>
      </c>
      <c r="M2131" s="14">
        <v>2.7027027027030002</v>
      </c>
      <c r="N2131" s="14">
        <v>8.1081081081080004</v>
      </c>
      <c r="O2131" s="14">
        <v>13.513513513514001</v>
      </c>
      <c r="P2131" s="14">
        <v>8.1081081081080004</v>
      </c>
      <c r="Q2131" s="14">
        <v>2.7027027027030002</v>
      </c>
      <c r="R2131" s="14">
        <v>35.135135135135002</v>
      </c>
      <c r="S2131" s="29">
        <v>2.7027027027030002</v>
      </c>
    </row>
    <row r="2132" spans="4:19" x14ac:dyDescent="0.2">
      <c r="D2132" s="104"/>
      <c r="E2132" s="5" t="s">
        <v>31</v>
      </c>
      <c r="F2132" s="6"/>
      <c r="G2132" s="7">
        <v>43</v>
      </c>
      <c r="H2132" s="37">
        <v>23.255813953488001</v>
      </c>
      <c r="I2132" s="14">
        <v>9.3023255813949994</v>
      </c>
      <c r="J2132" s="14">
        <v>23.255813953488001</v>
      </c>
      <c r="K2132" s="14">
        <v>2.3255813953489999</v>
      </c>
      <c r="L2132" s="14">
        <v>4.6511627906979998</v>
      </c>
      <c r="M2132" s="14">
        <v>6.9767441860470001</v>
      </c>
      <c r="N2132" s="14">
        <v>18.604651162791001</v>
      </c>
      <c r="O2132" s="14">
        <v>11.627906976744001</v>
      </c>
      <c r="P2132" s="14">
        <v>13.953488372093</v>
      </c>
      <c r="Q2132" s="18">
        <v>0</v>
      </c>
      <c r="R2132" s="14">
        <v>37.209302325581</v>
      </c>
      <c r="S2132" s="29">
        <v>4.6511627906979998</v>
      </c>
    </row>
    <row r="2133" spans="4:19" x14ac:dyDescent="0.2">
      <c r="D2133" s="104"/>
      <c r="E2133" s="5" t="s">
        <v>32</v>
      </c>
      <c r="F2133" s="6"/>
      <c r="G2133" s="7">
        <v>26</v>
      </c>
      <c r="H2133" s="37">
        <v>19.230769230768999</v>
      </c>
      <c r="I2133" s="14">
        <v>11.538461538462</v>
      </c>
      <c r="J2133" s="14">
        <v>15.384615384615</v>
      </c>
      <c r="K2133" s="18">
        <v>0</v>
      </c>
      <c r="L2133" s="18">
        <v>0</v>
      </c>
      <c r="M2133" s="14">
        <v>7.6923076923079998</v>
      </c>
      <c r="N2133" s="14">
        <v>3.8461538461539999</v>
      </c>
      <c r="O2133" s="14">
        <v>11.538461538462</v>
      </c>
      <c r="P2133" s="18">
        <v>0</v>
      </c>
      <c r="Q2133" s="14">
        <v>3.8461538461539999</v>
      </c>
      <c r="R2133" s="14">
        <v>42.307692307692001</v>
      </c>
      <c r="S2133" s="32">
        <v>0</v>
      </c>
    </row>
    <row r="2134" spans="4:19" x14ac:dyDescent="0.2">
      <c r="D2134" s="104"/>
      <c r="E2134" s="5" t="s">
        <v>33</v>
      </c>
      <c r="F2134" s="6"/>
      <c r="G2134" s="7">
        <v>7</v>
      </c>
      <c r="H2134" s="60">
        <v>0</v>
      </c>
      <c r="I2134" s="14">
        <v>14.285714285714</v>
      </c>
      <c r="J2134" s="18">
        <v>0</v>
      </c>
      <c r="K2134" s="18">
        <v>0</v>
      </c>
      <c r="L2134" s="14">
        <v>14.285714285714</v>
      </c>
      <c r="M2134" s="18">
        <v>0</v>
      </c>
      <c r="N2134" s="14">
        <v>14.285714285714</v>
      </c>
      <c r="O2134" s="18">
        <v>0</v>
      </c>
      <c r="P2134" s="14">
        <v>14.285714285714</v>
      </c>
      <c r="Q2134" s="14">
        <v>14.285714285714</v>
      </c>
      <c r="R2134" s="14">
        <v>57.142857142856997</v>
      </c>
      <c r="S2134" s="32">
        <v>0</v>
      </c>
    </row>
    <row r="2135" spans="4:19" x14ac:dyDescent="0.2">
      <c r="D2135" s="103" t="s">
        <v>34</v>
      </c>
      <c r="E2135" s="24" t="s">
        <v>35</v>
      </c>
      <c r="F2135" s="22"/>
      <c r="G2135" s="23">
        <v>2</v>
      </c>
      <c r="H2135" s="49">
        <v>50</v>
      </c>
      <c r="I2135" s="33">
        <v>0</v>
      </c>
      <c r="J2135" s="33">
        <v>0</v>
      </c>
      <c r="K2135" s="19">
        <v>50</v>
      </c>
      <c r="L2135" s="33">
        <v>0</v>
      </c>
      <c r="M2135" s="33">
        <v>0</v>
      </c>
      <c r="N2135" s="19">
        <v>50</v>
      </c>
      <c r="O2135" s="33">
        <v>0</v>
      </c>
      <c r="P2135" s="33">
        <v>0</v>
      </c>
      <c r="Q2135" s="33">
        <v>0</v>
      </c>
      <c r="R2135" s="19">
        <v>50</v>
      </c>
      <c r="S2135" s="62">
        <v>0</v>
      </c>
    </row>
    <row r="2136" spans="4:19" x14ac:dyDescent="0.2">
      <c r="D2136" s="104"/>
      <c r="E2136" s="5" t="s">
        <v>36</v>
      </c>
      <c r="F2136" s="6"/>
      <c r="G2136" s="7">
        <v>2</v>
      </c>
      <c r="H2136" s="37">
        <v>100</v>
      </c>
      <c r="I2136" s="14">
        <v>50</v>
      </c>
      <c r="J2136" s="18">
        <v>0</v>
      </c>
      <c r="K2136" s="18">
        <v>0</v>
      </c>
      <c r="L2136" s="18">
        <v>0</v>
      </c>
      <c r="M2136" s="18">
        <v>0</v>
      </c>
      <c r="N2136" s="18">
        <v>0</v>
      </c>
      <c r="O2136" s="18">
        <v>0</v>
      </c>
      <c r="P2136" s="18">
        <v>0</v>
      </c>
      <c r="Q2136" s="18">
        <v>0</v>
      </c>
      <c r="R2136" s="18">
        <v>0</v>
      </c>
      <c r="S2136" s="32">
        <v>0</v>
      </c>
    </row>
    <row r="2137" spans="4:19" x14ac:dyDescent="0.2">
      <c r="D2137" s="104"/>
      <c r="E2137" s="5" t="s">
        <v>37</v>
      </c>
      <c r="F2137" s="6"/>
      <c r="G2137" s="7">
        <v>6</v>
      </c>
      <c r="H2137" s="37">
        <v>16.666666666666998</v>
      </c>
      <c r="I2137" s="14">
        <v>16.666666666666998</v>
      </c>
      <c r="J2137" s="14">
        <v>16.666666666666998</v>
      </c>
      <c r="K2137" s="14">
        <v>16.666666666666998</v>
      </c>
      <c r="L2137" s="18">
        <v>0</v>
      </c>
      <c r="M2137" s="14">
        <v>16.666666666666998</v>
      </c>
      <c r="N2137" s="14">
        <v>16.666666666666998</v>
      </c>
      <c r="O2137" s="18">
        <v>0</v>
      </c>
      <c r="P2137" s="14">
        <v>16.666666666666998</v>
      </c>
      <c r="Q2137" s="18">
        <v>0</v>
      </c>
      <c r="R2137" s="18">
        <v>0</v>
      </c>
      <c r="S2137" s="29">
        <v>16.666666666666998</v>
      </c>
    </row>
    <row r="2138" spans="4:19" x14ac:dyDescent="0.2">
      <c r="D2138" s="104"/>
      <c r="E2138" s="5" t="s">
        <v>38</v>
      </c>
      <c r="F2138" s="6"/>
      <c r="G2138" s="7">
        <v>6</v>
      </c>
      <c r="H2138" s="37">
        <v>16.666666666666998</v>
      </c>
      <c r="I2138" s="14">
        <v>33.333333333333002</v>
      </c>
      <c r="J2138" s="18">
        <v>0</v>
      </c>
      <c r="K2138" s="18">
        <v>0</v>
      </c>
      <c r="L2138" s="14">
        <v>33.333333333333002</v>
      </c>
      <c r="M2138" s="14">
        <v>16.666666666666998</v>
      </c>
      <c r="N2138" s="14">
        <v>16.666666666666998</v>
      </c>
      <c r="O2138" s="14">
        <v>16.666666666666998</v>
      </c>
      <c r="P2138" s="14">
        <v>16.666666666666998</v>
      </c>
      <c r="Q2138" s="14">
        <v>16.666666666666998</v>
      </c>
      <c r="R2138" s="14">
        <v>33.333333333333002</v>
      </c>
      <c r="S2138" s="32">
        <v>0</v>
      </c>
    </row>
    <row r="2139" spans="4:19" x14ac:dyDescent="0.2">
      <c r="D2139" s="104"/>
      <c r="E2139" s="5" t="s">
        <v>39</v>
      </c>
      <c r="F2139" s="6"/>
      <c r="G2139" s="7">
        <v>10</v>
      </c>
      <c r="H2139" s="37">
        <v>40</v>
      </c>
      <c r="I2139" s="14">
        <v>20</v>
      </c>
      <c r="J2139" s="18">
        <v>0</v>
      </c>
      <c r="K2139" s="18">
        <v>0</v>
      </c>
      <c r="L2139" s="18">
        <v>0</v>
      </c>
      <c r="M2139" s="18">
        <v>0</v>
      </c>
      <c r="N2139" s="18">
        <v>0</v>
      </c>
      <c r="O2139" s="18">
        <v>0</v>
      </c>
      <c r="P2139" s="18">
        <v>0</v>
      </c>
      <c r="Q2139" s="14">
        <v>30</v>
      </c>
      <c r="R2139" s="14">
        <v>20</v>
      </c>
      <c r="S2139" s="32">
        <v>0</v>
      </c>
    </row>
    <row r="2140" spans="4:19" x14ac:dyDescent="0.2">
      <c r="D2140" s="104"/>
      <c r="E2140" s="5" t="s">
        <v>40</v>
      </c>
      <c r="F2140" s="6"/>
      <c r="G2140" s="7">
        <v>17</v>
      </c>
      <c r="H2140" s="37">
        <v>23.529411764706001</v>
      </c>
      <c r="I2140" s="14">
        <v>17.647058823529001</v>
      </c>
      <c r="J2140" s="14">
        <v>17.647058823529001</v>
      </c>
      <c r="K2140" s="18">
        <v>0</v>
      </c>
      <c r="L2140" s="14">
        <v>5.8823529411760003</v>
      </c>
      <c r="M2140" s="14">
        <v>11.764705882353001</v>
      </c>
      <c r="N2140" s="14">
        <v>11.764705882353001</v>
      </c>
      <c r="O2140" s="14">
        <v>5.8823529411760003</v>
      </c>
      <c r="P2140" s="14">
        <v>11.764705882353001</v>
      </c>
      <c r="Q2140" s="18">
        <v>0</v>
      </c>
      <c r="R2140" s="14">
        <v>35.294117647058997</v>
      </c>
      <c r="S2140" s="32">
        <v>0</v>
      </c>
    </row>
    <row r="2141" spans="4:19" x14ac:dyDescent="0.2">
      <c r="D2141" s="104"/>
      <c r="E2141" s="5" t="s">
        <v>41</v>
      </c>
      <c r="F2141" s="6"/>
      <c r="G2141" s="7">
        <v>21</v>
      </c>
      <c r="H2141" s="37">
        <v>61.904761904761997</v>
      </c>
      <c r="I2141" s="14">
        <v>23.809523809523998</v>
      </c>
      <c r="J2141" s="14">
        <v>14.285714285714</v>
      </c>
      <c r="K2141" s="14">
        <v>4.7619047619049999</v>
      </c>
      <c r="L2141" s="14">
        <v>4.7619047619049999</v>
      </c>
      <c r="M2141" s="18">
        <v>0</v>
      </c>
      <c r="N2141" s="14">
        <v>14.285714285714</v>
      </c>
      <c r="O2141" s="14">
        <v>14.285714285714</v>
      </c>
      <c r="P2141" s="14">
        <v>4.7619047619049999</v>
      </c>
      <c r="Q2141" s="18">
        <v>0</v>
      </c>
      <c r="R2141" s="14">
        <v>28.571428571428999</v>
      </c>
      <c r="S2141" s="32">
        <v>0</v>
      </c>
    </row>
    <row r="2142" spans="4:19" x14ac:dyDescent="0.2">
      <c r="D2142" s="104"/>
      <c r="E2142" s="5" t="s">
        <v>42</v>
      </c>
      <c r="F2142" s="6"/>
      <c r="G2142" s="7">
        <v>29</v>
      </c>
      <c r="H2142" s="37">
        <v>27.586206896552</v>
      </c>
      <c r="I2142" s="14">
        <v>6.8965517241379999</v>
      </c>
      <c r="J2142" s="14">
        <v>10.344827586207</v>
      </c>
      <c r="K2142" s="14">
        <v>3.4482758620689999</v>
      </c>
      <c r="L2142" s="18">
        <v>0</v>
      </c>
      <c r="M2142" s="14">
        <v>6.8965517241379999</v>
      </c>
      <c r="N2142" s="14">
        <v>17.241379310345</v>
      </c>
      <c r="O2142" s="14">
        <v>10.344827586207</v>
      </c>
      <c r="P2142" s="14">
        <v>3.4482758620689999</v>
      </c>
      <c r="Q2142" s="18">
        <v>0</v>
      </c>
      <c r="R2142" s="14">
        <v>51.724137931034001</v>
      </c>
      <c r="S2142" s="32">
        <v>0</v>
      </c>
    </row>
    <row r="2143" spans="4:19" x14ac:dyDescent="0.2">
      <c r="D2143" s="104"/>
      <c r="E2143" s="5" t="s">
        <v>43</v>
      </c>
      <c r="F2143" s="6"/>
      <c r="G2143" s="7">
        <v>24</v>
      </c>
      <c r="H2143" s="37">
        <v>20.833333333333002</v>
      </c>
      <c r="I2143" s="18">
        <v>0</v>
      </c>
      <c r="J2143" s="14">
        <v>12.5</v>
      </c>
      <c r="K2143" s="14">
        <v>4.166666666667</v>
      </c>
      <c r="L2143" s="18">
        <v>0</v>
      </c>
      <c r="M2143" s="14">
        <v>4.166666666667</v>
      </c>
      <c r="N2143" s="14">
        <v>8.333333333333</v>
      </c>
      <c r="O2143" s="14">
        <v>4.166666666667</v>
      </c>
      <c r="P2143" s="18">
        <v>0</v>
      </c>
      <c r="Q2143" s="18">
        <v>0</v>
      </c>
      <c r="R2143" s="14">
        <v>66.666666666666998</v>
      </c>
      <c r="S2143" s="32">
        <v>0</v>
      </c>
    </row>
    <row r="2144" spans="4:19" x14ac:dyDescent="0.2">
      <c r="D2144" s="104"/>
      <c r="E2144" s="5" t="s">
        <v>44</v>
      </c>
      <c r="F2144" s="6"/>
      <c r="G2144" s="7">
        <v>35</v>
      </c>
      <c r="H2144" s="37">
        <v>34.285714285714</v>
      </c>
      <c r="I2144" s="14">
        <v>8.5714285714289993</v>
      </c>
      <c r="J2144" s="14">
        <v>17.142857142857</v>
      </c>
      <c r="K2144" s="14">
        <v>2.8571428571430002</v>
      </c>
      <c r="L2144" s="14">
        <v>2.8571428571430002</v>
      </c>
      <c r="M2144" s="18">
        <v>0</v>
      </c>
      <c r="N2144" s="14">
        <v>17.142857142857</v>
      </c>
      <c r="O2144" s="14">
        <v>11.428571428571001</v>
      </c>
      <c r="P2144" s="14">
        <v>5.7142857142860004</v>
      </c>
      <c r="Q2144" s="18">
        <v>0</v>
      </c>
      <c r="R2144" s="14">
        <v>45.714285714286</v>
      </c>
      <c r="S2144" s="32">
        <v>0</v>
      </c>
    </row>
    <row r="2145" spans="4:19" x14ac:dyDescent="0.2">
      <c r="D2145" s="104"/>
      <c r="E2145" s="5" t="s">
        <v>45</v>
      </c>
      <c r="F2145" s="6"/>
      <c r="G2145" s="7">
        <v>29</v>
      </c>
      <c r="H2145" s="37">
        <v>17.241379310345</v>
      </c>
      <c r="I2145" s="14">
        <v>6.8965517241379999</v>
      </c>
      <c r="J2145" s="14">
        <v>10.344827586207</v>
      </c>
      <c r="K2145" s="14">
        <v>3.4482758620689999</v>
      </c>
      <c r="L2145" s="18">
        <v>0</v>
      </c>
      <c r="M2145" s="18">
        <v>0</v>
      </c>
      <c r="N2145" s="14">
        <v>10.344827586207</v>
      </c>
      <c r="O2145" s="14">
        <v>6.8965517241379999</v>
      </c>
      <c r="P2145" s="14">
        <v>6.8965517241379999</v>
      </c>
      <c r="Q2145" s="18">
        <v>0</v>
      </c>
      <c r="R2145" s="14">
        <v>62.068965517240997</v>
      </c>
      <c r="S2145" s="29">
        <v>3.4482758620689999</v>
      </c>
    </row>
    <row r="2146" spans="4:19" x14ac:dyDescent="0.2">
      <c r="D2146" s="104"/>
      <c r="E2146" s="5" t="s">
        <v>46</v>
      </c>
      <c r="F2146" s="6"/>
      <c r="G2146" s="7">
        <v>24</v>
      </c>
      <c r="H2146" s="37">
        <v>20.833333333333002</v>
      </c>
      <c r="I2146" s="18">
        <v>0</v>
      </c>
      <c r="J2146" s="14">
        <v>4.166666666667</v>
      </c>
      <c r="K2146" s="14">
        <v>4.166666666667</v>
      </c>
      <c r="L2146" s="18">
        <v>0</v>
      </c>
      <c r="M2146" s="18">
        <v>0</v>
      </c>
      <c r="N2146" s="14">
        <v>8.333333333333</v>
      </c>
      <c r="O2146" s="14">
        <v>8.333333333333</v>
      </c>
      <c r="P2146" s="14">
        <v>8.333333333333</v>
      </c>
      <c r="Q2146" s="18">
        <v>0</v>
      </c>
      <c r="R2146" s="14">
        <v>66.666666666666998</v>
      </c>
      <c r="S2146" s="32">
        <v>0</v>
      </c>
    </row>
    <row r="2147" spans="4:19" x14ac:dyDescent="0.2">
      <c r="D2147" s="104"/>
      <c r="E2147" s="5" t="s">
        <v>47</v>
      </c>
      <c r="F2147" s="6"/>
      <c r="G2147" s="7">
        <v>22</v>
      </c>
      <c r="H2147" s="37">
        <v>18.181818181817999</v>
      </c>
      <c r="I2147" s="14">
        <v>13.636363636364001</v>
      </c>
      <c r="J2147" s="14">
        <v>13.636363636364001</v>
      </c>
      <c r="K2147" s="14">
        <v>4.5454545454549997</v>
      </c>
      <c r="L2147" s="18">
        <v>0</v>
      </c>
      <c r="M2147" s="14">
        <v>4.5454545454549997</v>
      </c>
      <c r="N2147" s="18">
        <v>0</v>
      </c>
      <c r="O2147" s="14">
        <v>9.0909090909089993</v>
      </c>
      <c r="P2147" s="14">
        <v>9.0909090909089993</v>
      </c>
      <c r="Q2147" s="18">
        <v>0</v>
      </c>
      <c r="R2147" s="14">
        <v>54.545454545455001</v>
      </c>
      <c r="S2147" s="29">
        <v>4.5454545454549997</v>
      </c>
    </row>
    <row r="2148" spans="4:19" x14ac:dyDescent="0.2">
      <c r="D2148" s="104"/>
      <c r="E2148" s="5" t="s">
        <v>48</v>
      </c>
      <c r="F2148" s="6"/>
      <c r="G2148" s="7">
        <v>4</v>
      </c>
      <c r="H2148" s="60">
        <v>0</v>
      </c>
      <c r="I2148" s="18">
        <v>0</v>
      </c>
      <c r="J2148" s="14">
        <v>25</v>
      </c>
      <c r="K2148" s="18">
        <v>0</v>
      </c>
      <c r="L2148" s="18">
        <v>0</v>
      </c>
      <c r="M2148" s="18">
        <v>0</v>
      </c>
      <c r="N2148" s="18">
        <v>0</v>
      </c>
      <c r="O2148" s="18">
        <v>0</v>
      </c>
      <c r="P2148" s="18">
        <v>0</v>
      </c>
      <c r="Q2148" s="14">
        <v>25</v>
      </c>
      <c r="R2148" s="14">
        <v>50</v>
      </c>
      <c r="S2148" s="32">
        <v>0</v>
      </c>
    </row>
    <row r="2149" spans="4:19" x14ac:dyDescent="0.2">
      <c r="D2149" s="104"/>
      <c r="E2149" s="5" t="s">
        <v>49</v>
      </c>
      <c r="F2149" s="6"/>
      <c r="G2149" s="7">
        <v>0</v>
      </c>
      <c r="H2149" s="60">
        <v>0</v>
      </c>
      <c r="I2149" s="18">
        <v>0</v>
      </c>
      <c r="J2149" s="18">
        <v>0</v>
      </c>
      <c r="K2149" s="18">
        <v>0</v>
      </c>
      <c r="L2149" s="18">
        <v>0</v>
      </c>
      <c r="M2149" s="18">
        <v>0</v>
      </c>
      <c r="N2149" s="18">
        <v>0</v>
      </c>
      <c r="O2149" s="18">
        <v>0</v>
      </c>
      <c r="P2149" s="18">
        <v>0</v>
      </c>
      <c r="Q2149" s="18">
        <v>0</v>
      </c>
      <c r="R2149" s="18">
        <v>0</v>
      </c>
      <c r="S2149" s="32">
        <v>0</v>
      </c>
    </row>
    <row r="2150" spans="4:19" x14ac:dyDescent="0.2">
      <c r="D2150" s="103" t="s">
        <v>50</v>
      </c>
      <c r="E2150" s="24" t="s">
        <v>35</v>
      </c>
      <c r="F2150" s="22"/>
      <c r="G2150" s="23">
        <v>0</v>
      </c>
      <c r="H2150" s="81">
        <v>0</v>
      </c>
      <c r="I2150" s="33">
        <v>0</v>
      </c>
      <c r="J2150" s="33">
        <v>0</v>
      </c>
      <c r="K2150" s="33">
        <v>0</v>
      </c>
      <c r="L2150" s="33">
        <v>0</v>
      </c>
      <c r="M2150" s="33">
        <v>0</v>
      </c>
      <c r="N2150" s="33">
        <v>0</v>
      </c>
      <c r="O2150" s="33">
        <v>0</v>
      </c>
      <c r="P2150" s="33">
        <v>0</v>
      </c>
      <c r="Q2150" s="33">
        <v>0</v>
      </c>
      <c r="R2150" s="33">
        <v>0</v>
      </c>
      <c r="S2150" s="62">
        <v>0</v>
      </c>
    </row>
    <row r="2151" spans="4:19" x14ac:dyDescent="0.2">
      <c r="D2151" s="104"/>
      <c r="E2151" s="5" t="s">
        <v>36</v>
      </c>
      <c r="F2151" s="6"/>
      <c r="G2151" s="7">
        <v>0</v>
      </c>
      <c r="H2151" s="60">
        <v>0</v>
      </c>
      <c r="I2151" s="18">
        <v>0</v>
      </c>
      <c r="J2151" s="18">
        <v>0</v>
      </c>
      <c r="K2151" s="18">
        <v>0</v>
      </c>
      <c r="L2151" s="18">
        <v>0</v>
      </c>
      <c r="M2151" s="18">
        <v>0</v>
      </c>
      <c r="N2151" s="18">
        <v>0</v>
      </c>
      <c r="O2151" s="18">
        <v>0</v>
      </c>
      <c r="P2151" s="18">
        <v>0</v>
      </c>
      <c r="Q2151" s="18">
        <v>0</v>
      </c>
      <c r="R2151" s="18">
        <v>0</v>
      </c>
      <c r="S2151" s="32">
        <v>0</v>
      </c>
    </row>
    <row r="2152" spans="4:19" x14ac:dyDescent="0.2">
      <c r="D2152" s="104"/>
      <c r="E2152" s="5" t="s">
        <v>37</v>
      </c>
      <c r="F2152" s="6"/>
      <c r="G2152" s="7">
        <v>2</v>
      </c>
      <c r="H2152" s="37">
        <v>50</v>
      </c>
      <c r="I2152" s="18">
        <v>0</v>
      </c>
      <c r="J2152" s="14">
        <v>50</v>
      </c>
      <c r="K2152" s="18">
        <v>0</v>
      </c>
      <c r="L2152" s="18">
        <v>0</v>
      </c>
      <c r="M2152" s="18">
        <v>0</v>
      </c>
      <c r="N2152" s="14">
        <v>50</v>
      </c>
      <c r="O2152" s="18">
        <v>0</v>
      </c>
      <c r="P2152" s="14">
        <v>50</v>
      </c>
      <c r="Q2152" s="18">
        <v>0</v>
      </c>
      <c r="R2152" s="18">
        <v>0</v>
      </c>
      <c r="S2152" s="32">
        <v>0</v>
      </c>
    </row>
    <row r="2153" spans="4:19" x14ac:dyDescent="0.2">
      <c r="D2153" s="104"/>
      <c r="E2153" s="5" t="s">
        <v>38</v>
      </c>
      <c r="F2153" s="6"/>
      <c r="G2153" s="7">
        <v>6</v>
      </c>
      <c r="H2153" s="37">
        <v>66.666666666666998</v>
      </c>
      <c r="I2153" s="14">
        <v>50</v>
      </c>
      <c r="J2153" s="18">
        <v>0</v>
      </c>
      <c r="K2153" s="14">
        <v>33.333333333333002</v>
      </c>
      <c r="L2153" s="18">
        <v>0</v>
      </c>
      <c r="M2153" s="18">
        <v>0</v>
      </c>
      <c r="N2153" s="14">
        <v>16.666666666666998</v>
      </c>
      <c r="O2153" s="14">
        <v>16.666666666666998</v>
      </c>
      <c r="P2153" s="14">
        <v>33.333333333333002</v>
      </c>
      <c r="Q2153" s="18">
        <v>0</v>
      </c>
      <c r="R2153" s="14">
        <v>33.333333333333002</v>
      </c>
      <c r="S2153" s="32">
        <v>0</v>
      </c>
    </row>
    <row r="2154" spans="4:19" x14ac:dyDescent="0.2">
      <c r="D2154" s="104"/>
      <c r="E2154" s="5" t="s">
        <v>39</v>
      </c>
      <c r="F2154" s="6"/>
      <c r="G2154" s="7">
        <v>9</v>
      </c>
      <c r="H2154" s="37">
        <v>22.222222222222001</v>
      </c>
      <c r="I2154" s="14">
        <v>44.444444444444002</v>
      </c>
      <c r="J2154" s="14">
        <v>11.111111111111001</v>
      </c>
      <c r="K2154" s="18">
        <v>0</v>
      </c>
      <c r="L2154" s="14">
        <v>11.111111111111001</v>
      </c>
      <c r="M2154" s="18">
        <v>0</v>
      </c>
      <c r="N2154" s="18">
        <v>0</v>
      </c>
      <c r="O2154" s="14">
        <v>11.111111111111001</v>
      </c>
      <c r="P2154" s="14">
        <v>22.222222222222001</v>
      </c>
      <c r="Q2154" s="18">
        <v>0</v>
      </c>
      <c r="R2154" s="14">
        <v>33.333333333333002</v>
      </c>
      <c r="S2154" s="32">
        <v>0</v>
      </c>
    </row>
    <row r="2155" spans="4:19" x14ac:dyDescent="0.2">
      <c r="D2155" s="104"/>
      <c r="E2155" s="5" t="s">
        <v>40</v>
      </c>
      <c r="F2155" s="6"/>
      <c r="G2155" s="7">
        <v>11</v>
      </c>
      <c r="H2155" s="37">
        <v>9.0909090909089993</v>
      </c>
      <c r="I2155" s="14">
        <v>36.363636363635997</v>
      </c>
      <c r="J2155" s="14">
        <v>18.181818181817999</v>
      </c>
      <c r="K2155" s="14">
        <v>9.0909090909089993</v>
      </c>
      <c r="L2155" s="18">
        <v>0</v>
      </c>
      <c r="M2155" s="18">
        <v>0</v>
      </c>
      <c r="N2155" s="14">
        <v>18.181818181817999</v>
      </c>
      <c r="O2155" s="14">
        <v>27.272727272727</v>
      </c>
      <c r="P2155" s="14">
        <v>9.0909090909089993</v>
      </c>
      <c r="Q2155" s="18">
        <v>0</v>
      </c>
      <c r="R2155" s="14">
        <v>18.181818181817999</v>
      </c>
      <c r="S2155" s="32">
        <v>0</v>
      </c>
    </row>
    <row r="2156" spans="4:19" x14ac:dyDescent="0.2">
      <c r="D2156" s="104"/>
      <c r="E2156" s="5" t="s">
        <v>41</v>
      </c>
      <c r="F2156" s="6"/>
      <c r="G2156" s="7">
        <v>12</v>
      </c>
      <c r="H2156" s="37">
        <v>16.666666666666998</v>
      </c>
      <c r="I2156" s="14">
        <v>33.333333333333002</v>
      </c>
      <c r="J2156" s="14">
        <v>33.333333333333002</v>
      </c>
      <c r="K2156" s="14">
        <v>8.333333333333</v>
      </c>
      <c r="L2156" s="14">
        <v>8.333333333333</v>
      </c>
      <c r="M2156" s="14">
        <v>8.333333333333</v>
      </c>
      <c r="N2156" s="14">
        <v>8.333333333333</v>
      </c>
      <c r="O2156" s="18">
        <v>0</v>
      </c>
      <c r="P2156" s="14">
        <v>8.333333333333</v>
      </c>
      <c r="Q2156" s="18">
        <v>0</v>
      </c>
      <c r="R2156" s="14">
        <v>41.666666666666998</v>
      </c>
      <c r="S2156" s="32">
        <v>0</v>
      </c>
    </row>
    <row r="2157" spans="4:19" x14ac:dyDescent="0.2">
      <c r="D2157" s="104"/>
      <c r="E2157" s="5" t="s">
        <v>42</v>
      </c>
      <c r="F2157" s="6"/>
      <c r="G2157" s="7">
        <v>25</v>
      </c>
      <c r="H2157" s="37">
        <v>20</v>
      </c>
      <c r="I2157" s="14">
        <v>16</v>
      </c>
      <c r="J2157" s="14">
        <v>8</v>
      </c>
      <c r="K2157" s="18">
        <v>0</v>
      </c>
      <c r="L2157" s="18">
        <v>0</v>
      </c>
      <c r="M2157" s="14">
        <v>4</v>
      </c>
      <c r="N2157" s="14">
        <v>4</v>
      </c>
      <c r="O2157" s="14">
        <v>12</v>
      </c>
      <c r="P2157" s="14">
        <v>20</v>
      </c>
      <c r="Q2157" s="18">
        <v>0</v>
      </c>
      <c r="R2157" s="14">
        <v>52</v>
      </c>
      <c r="S2157" s="32">
        <v>0</v>
      </c>
    </row>
    <row r="2158" spans="4:19" x14ac:dyDescent="0.2">
      <c r="D2158" s="104"/>
      <c r="E2158" s="5" t="s">
        <v>43</v>
      </c>
      <c r="F2158" s="6"/>
      <c r="G2158" s="7">
        <v>29</v>
      </c>
      <c r="H2158" s="37">
        <v>20.689655172414</v>
      </c>
      <c r="I2158" s="14">
        <v>27.586206896552</v>
      </c>
      <c r="J2158" s="14">
        <v>20.689655172414</v>
      </c>
      <c r="K2158" s="14">
        <v>3.4482758620689999</v>
      </c>
      <c r="L2158" s="18">
        <v>0</v>
      </c>
      <c r="M2158" s="14">
        <v>3.4482758620689999</v>
      </c>
      <c r="N2158" s="14">
        <v>10.344827586207</v>
      </c>
      <c r="O2158" s="14">
        <v>10.344827586207</v>
      </c>
      <c r="P2158" s="14">
        <v>10.344827586207</v>
      </c>
      <c r="Q2158" s="18">
        <v>0</v>
      </c>
      <c r="R2158" s="14">
        <v>55.172413793102997</v>
      </c>
      <c r="S2158" s="29">
        <v>3.4482758620689999</v>
      </c>
    </row>
    <row r="2159" spans="4:19" x14ac:dyDescent="0.2">
      <c r="D2159" s="104"/>
      <c r="E2159" s="5" t="s">
        <v>44</v>
      </c>
      <c r="F2159" s="6"/>
      <c r="G2159" s="7">
        <v>28</v>
      </c>
      <c r="H2159" s="37">
        <v>7.1428571428570002</v>
      </c>
      <c r="I2159" s="14">
        <v>3.5714285714290002</v>
      </c>
      <c r="J2159" s="14">
        <v>14.285714285714</v>
      </c>
      <c r="K2159" s="14">
        <v>7.1428571428570002</v>
      </c>
      <c r="L2159" s="18">
        <v>0</v>
      </c>
      <c r="M2159" s="14">
        <v>7.1428571428570002</v>
      </c>
      <c r="N2159" s="14">
        <v>14.285714285714</v>
      </c>
      <c r="O2159" s="14">
        <v>3.5714285714290002</v>
      </c>
      <c r="P2159" s="14">
        <v>17.857142857143</v>
      </c>
      <c r="Q2159" s="18">
        <v>0</v>
      </c>
      <c r="R2159" s="14">
        <v>64.285714285713993</v>
      </c>
      <c r="S2159" s="29">
        <v>3.5714285714290002</v>
      </c>
    </row>
    <row r="2160" spans="4:19" x14ac:dyDescent="0.2">
      <c r="D2160" s="104"/>
      <c r="E2160" s="5" t="s">
        <v>45</v>
      </c>
      <c r="F2160" s="6"/>
      <c r="G2160" s="7">
        <v>25</v>
      </c>
      <c r="H2160" s="37">
        <v>4</v>
      </c>
      <c r="I2160" s="14">
        <v>12</v>
      </c>
      <c r="J2160" s="14">
        <v>12</v>
      </c>
      <c r="K2160" s="14">
        <v>8</v>
      </c>
      <c r="L2160" s="18">
        <v>0</v>
      </c>
      <c r="M2160" s="18">
        <v>0</v>
      </c>
      <c r="N2160" s="14">
        <v>8</v>
      </c>
      <c r="O2160" s="14">
        <v>16</v>
      </c>
      <c r="P2160" s="14">
        <v>20</v>
      </c>
      <c r="Q2160" s="14">
        <v>4</v>
      </c>
      <c r="R2160" s="14">
        <v>60</v>
      </c>
      <c r="S2160" s="32">
        <v>0</v>
      </c>
    </row>
    <row r="2161" spans="2:19" x14ac:dyDescent="0.2">
      <c r="D2161" s="104"/>
      <c r="E2161" s="5" t="s">
        <v>46</v>
      </c>
      <c r="F2161" s="6"/>
      <c r="G2161" s="7">
        <v>16</v>
      </c>
      <c r="H2161" s="37">
        <v>25</v>
      </c>
      <c r="I2161" s="18">
        <v>0</v>
      </c>
      <c r="J2161" s="14">
        <v>12.5</v>
      </c>
      <c r="K2161" s="14">
        <v>6.25</v>
      </c>
      <c r="L2161" s="14">
        <v>6.25</v>
      </c>
      <c r="M2161" s="18">
        <v>0</v>
      </c>
      <c r="N2161" s="14">
        <v>12.5</v>
      </c>
      <c r="O2161" s="14">
        <v>6.25</v>
      </c>
      <c r="P2161" s="14">
        <v>18.75</v>
      </c>
      <c r="Q2161" s="18">
        <v>0</v>
      </c>
      <c r="R2161" s="14">
        <v>62.5</v>
      </c>
      <c r="S2161" s="32">
        <v>0</v>
      </c>
    </row>
    <row r="2162" spans="2:19" x14ac:dyDescent="0.2">
      <c r="D2162" s="104"/>
      <c r="E2162" s="5" t="s">
        <v>47</v>
      </c>
      <c r="F2162" s="6"/>
      <c r="G2162" s="7">
        <v>29</v>
      </c>
      <c r="H2162" s="37">
        <v>13.793103448276</v>
      </c>
      <c r="I2162" s="18">
        <v>0</v>
      </c>
      <c r="J2162" s="14">
        <v>6.8965517241379999</v>
      </c>
      <c r="K2162" s="14">
        <v>3.4482758620689999</v>
      </c>
      <c r="L2162" s="18">
        <v>0</v>
      </c>
      <c r="M2162" s="18">
        <v>0</v>
      </c>
      <c r="N2162" s="18">
        <v>0</v>
      </c>
      <c r="O2162" s="14">
        <v>6.8965517241379999</v>
      </c>
      <c r="P2162" s="18">
        <v>0</v>
      </c>
      <c r="Q2162" s="14">
        <v>3.4482758620689999</v>
      </c>
      <c r="R2162" s="14">
        <v>75.862068965516997</v>
      </c>
      <c r="S2162" s="32">
        <v>0</v>
      </c>
    </row>
    <row r="2163" spans="2:19" x14ac:dyDescent="0.2">
      <c r="D2163" s="104"/>
      <c r="E2163" s="5" t="s">
        <v>48</v>
      </c>
      <c r="F2163" s="6"/>
      <c r="G2163" s="7">
        <v>11</v>
      </c>
      <c r="H2163" s="60">
        <v>0</v>
      </c>
      <c r="I2163" s="18">
        <v>0</v>
      </c>
      <c r="J2163" s="14">
        <v>9.0909090909089993</v>
      </c>
      <c r="K2163" s="18">
        <v>0</v>
      </c>
      <c r="L2163" s="18">
        <v>0</v>
      </c>
      <c r="M2163" s="18">
        <v>0</v>
      </c>
      <c r="N2163" s="18">
        <v>0</v>
      </c>
      <c r="O2163" s="18">
        <v>0</v>
      </c>
      <c r="P2163" s="18">
        <v>0</v>
      </c>
      <c r="Q2163" s="18">
        <v>0</v>
      </c>
      <c r="R2163" s="14">
        <v>81.818181818181998</v>
      </c>
      <c r="S2163" s="29">
        <v>9.0909090909089993</v>
      </c>
    </row>
    <row r="2164" spans="2:19" x14ac:dyDescent="0.2">
      <c r="D2164" s="105"/>
      <c r="E2164" s="55" t="s">
        <v>49</v>
      </c>
      <c r="F2164" s="58"/>
      <c r="G2164" s="53">
        <v>3</v>
      </c>
      <c r="H2164" s="74">
        <v>33.333333333333002</v>
      </c>
      <c r="I2164" s="35">
        <v>0</v>
      </c>
      <c r="J2164" s="35">
        <v>0</v>
      </c>
      <c r="K2164" s="35">
        <v>0</v>
      </c>
      <c r="L2164" s="35">
        <v>0</v>
      </c>
      <c r="M2164" s="35">
        <v>0</v>
      </c>
      <c r="N2164" s="35">
        <v>0</v>
      </c>
      <c r="O2164" s="35">
        <v>0</v>
      </c>
      <c r="P2164" s="35">
        <v>0</v>
      </c>
      <c r="Q2164" s="35">
        <v>0</v>
      </c>
      <c r="R2164" s="38">
        <v>66.666666666666998</v>
      </c>
      <c r="S2164" s="71">
        <v>0</v>
      </c>
    </row>
    <row r="2166" spans="2:19" x14ac:dyDescent="0.2">
      <c r="B2166" s="47" t="str">
        <f xml:space="preserve"> HYPERLINK("#'目次'!B54", "[48]")</f>
        <v>[48]</v>
      </c>
      <c r="C2166" s="31" t="s">
        <v>458</v>
      </c>
    </row>
    <row r="2169" spans="2:19" x14ac:dyDescent="0.2">
      <c r="C2169" s="31" t="s">
        <v>13</v>
      </c>
    </row>
    <row r="2170" spans="2:19" ht="48" x14ac:dyDescent="0.2">
      <c r="D2170" s="99"/>
      <c r="E2170" s="100"/>
      <c r="F2170" s="100"/>
      <c r="G2170" s="41" t="s">
        <v>14</v>
      </c>
      <c r="H2170" s="42" t="s">
        <v>459</v>
      </c>
      <c r="I2170" s="16" t="s">
        <v>460</v>
      </c>
      <c r="J2170" s="16" t="s">
        <v>461</v>
      </c>
      <c r="K2170" s="16" t="s">
        <v>462</v>
      </c>
      <c r="L2170" s="16" t="s">
        <v>463</v>
      </c>
      <c r="M2170" s="16" t="s">
        <v>464</v>
      </c>
      <c r="N2170" s="16" t="s">
        <v>376</v>
      </c>
      <c r="O2170" s="46" t="s">
        <v>24</v>
      </c>
    </row>
    <row r="2171" spans="2:19" x14ac:dyDescent="0.2">
      <c r="D2171" s="101"/>
      <c r="E2171" s="102"/>
      <c r="F2171" s="102"/>
      <c r="G2171" s="44"/>
      <c r="H2171" s="48"/>
      <c r="I2171" s="17"/>
      <c r="J2171" s="17"/>
      <c r="K2171" s="17"/>
      <c r="L2171" s="17"/>
      <c r="M2171" s="17"/>
      <c r="N2171" s="17"/>
      <c r="O2171" s="43"/>
    </row>
    <row r="2172" spans="2:19" x14ac:dyDescent="0.2">
      <c r="D2172" s="52"/>
      <c r="E2172" s="59" t="s">
        <v>14</v>
      </c>
      <c r="F2172" s="54"/>
      <c r="G2172" s="45">
        <v>7000</v>
      </c>
      <c r="H2172" s="25">
        <v>47.085714285713998</v>
      </c>
      <c r="I2172" s="25">
        <v>53.4</v>
      </c>
      <c r="J2172" s="25">
        <v>63.9</v>
      </c>
      <c r="K2172" s="25">
        <v>9.4142857142860006</v>
      </c>
      <c r="L2172" s="25">
        <v>12.828571428570999</v>
      </c>
      <c r="M2172" s="25">
        <v>20.714285714286</v>
      </c>
      <c r="N2172" s="25">
        <v>26.342857142857</v>
      </c>
      <c r="O2172" s="63">
        <v>0.21428571428599999</v>
      </c>
    </row>
    <row r="2173" spans="2:19" x14ac:dyDescent="0.2">
      <c r="D2173" s="103" t="s">
        <v>25</v>
      </c>
      <c r="E2173" s="24" t="s">
        <v>26</v>
      </c>
      <c r="F2173" s="22"/>
      <c r="G2173" s="23">
        <v>1780</v>
      </c>
      <c r="H2173" s="49">
        <v>38.539325842696996</v>
      </c>
      <c r="I2173" s="19">
        <v>45.674157303370997</v>
      </c>
      <c r="J2173" s="19">
        <v>59.269662921348001</v>
      </c>
      <c r="K2173" s="19">
        <v>3.483146067416</v>
      </c>
      <c r="L2173" s="19">
        <v>6.7977528089890003</v>
      </c>
      <c r="M2173" s="19">
        <v>14.662921348315001</v>
      </c>
      <c r="N2173" s="19">
        <v>32.415730337078998</v>
      </c>
      <c r="O2173" s="51">
        <v>0.16853932584299999</v>
      </c>
    </row>
    <row r="2174" spans="2:19" x14ac:dyDescent="0.2">
      <c r="D2174" s="104"/>
      <c r="E2174" s="5" t="s">
        <v>27</v>
      </c>
      <c r="F2174" s="6"/>
      <c r="G2174" s="7">
        <v>1328</v>
      </c>
      <c r="H2174" s="37">
        <v>39.683734939758999</v>
      </c>
      <c r="I2174" s="14">
        <v>46.686746987951999</v>
      </c>
      <c r="J2174" s="14">
        <v>57.756024096386</v>
      </c>
      <c r="K2174" s="14">
        <v>3.9909638554220002</v>
      </c>
      <c r="L2174" s="14">
        <v>10.165662650602</v>
      </c>
      <c r="M2174" s="14">
        <v>17.620481927711001</v>
      </c>
      <c r="N2174" s="14">
        <v>31.475903614458002</v>
      </c>
      <c r="O2174" s="29">
        <v>0.30120481927699999</v>
      </c>
    </row>
    <row r="2175" spans="2:19" x14ac:dyDescent="0.2">
      <c r="D2175" s="104"/>
      <c r="E2175" s="5" t="s">
        <v>28</v>
      </c>
      <c r="F2175" s="6"/>
      <c r="G2175" s="7">
        <v>1075</v>
      </c>
      <c r="H2175" s="37">
        <v>45.209302325581</v>
      </c>
      <c r="I2175" s="14">
        <v>52.558139534883999</v>
      </c>
      <c r="J2175" s="14">
        <v>63.348837209301998</v>
      </c>
      <c r="K2175" s="14">
        <v>7.9069767441860002</v>
      </c>
      <c r="L2175" s="14">
        <v>11.348837209301999</v>
      </c>
      <c r="M2175" s="14">
        <v>22.139534883721002</v>
      </c>
      <c r="N2175" s="14">
        <v>25.302325581394999</v>
      </c>
      <c r="O2175" s="29">
        <v>0.37209302325600002</v>
      </c>
    </row>
    <row r="2176" spans="2:19" x14ac:dyDescent="0.2">
      <c r="D2176" s="104"/>
      <c r="E2176" s="5" t="s">
        <v>29</v>
      </c>
      <c r="F2176" s="6"/>
      <c r="G2176" s="7">
        <v>733</v>
      </c>
      <c r="H2176" s="37">
        <v>53.206002728512999</v>
      </c>
      <c r="I2176" s="14">
        <v>59.072305593452</v>
      </c>
      <c r="J2176" s="14">
        <v>70.668485675306997</v>
      </c>
      <c r="K2176" s="14">
        <v>10.777626193724</v>
      </c>
      <c r="L2176" s="14">
        <v>17.053206002728999</v>
      </c>
      <c r="M2176" s="14">
        <v>23.192360163711001</v>
      </c>
      <c r="N2176" s="14">
        <v>21.009549795361998</v>
      </c>
      <c r="O2176" s="29">
        <v>0.27285129604399999</v>
      </c>
    </row>
    <row r="2177" spans="4:15" x14ac:dyDescent="0.2">
      <c r="D2177" s="104"/>
      <c r="E2177" s="5" t="s">
        <v>30</v>
      </c>
      <c r="F2177" s="6"/>
      <c r="G2177" s="7">
        <v>619</v>
      </c>
      <c r="H2177" s="37">
        <v>56.704361873990003</v>
      </c>
      <c r="I2177" s="14">
        <v>61.550888529886997</v>
      </c>
      <c r="J2177" s="14">
        <v>70.597738287561</v>
      </c>
      <c r="K2177" s="14">
        <v>15.508885298869</v>
      </c>
      <c r="L2177" s="14">
        <v>17.447495961228</v>
      </c>
      <c r="M2177" s="14">
        <v>23.424878836834001</v>
      </c>
      <c r="N2177" s="14">
        <v>19.547657512116</v>
      </c>
      <c r="O2177" s="32">
        <v>0</v>
      </c>
    </row>
    <row r="2178" spans="4:15" x14ac:dyDescent="0.2">
      <c r="D2178" s="104"/>
      <c r="E2178" s="5" t="s">
        <v>31</v>
      </c>
      <c r="F2178" s="6"/>
      <c r="G2178" s="7">
        <v>559</v>
      </c>
      <c r="H2178" s="37">
        <v>65.652951699463003</v>
      </c>
      <c r="I2178" s="14">
        <v>70.840787119856998</v>
      </c>
      <c r="J2178" s="14">
        <v>78.890876565295002</v>
      </c>
      <c r="K2178" s="14">
        <v>22.540250447226999</v>
      </c>
      <c r="L2178" s="14">
        <v>22.182468694097</v>
      </c>
      <c r="M2178" s="14">
        <v>28.622540250446999</v>
      </c>
      <c r="N2178" s="14">
        <v>11.627906976744001</v>
      </c>
      <c r="O2178" s="32">
        <v>0</v>
      </c>
    </row>
    <row r="2179" spans="4:15" x14ac:dyDescent="0.2">
      <c r="D2179" s="104"/>
      <c r="E2179" s="5" t="s">
        <v>32</v>
      </c>
      <c r="F2179" s="6"/>
      <c r="G2179" s="7">
        <v>284</v>
      </c>
      <c r="H2179" s="37">
        <v>73.943661971831006</v>
      </c>
      <c r="I2179" s="14">
        <v>77.112676056338003</v>
      </c>
      <c r="J2179" s="14">
        <v>82.394366197183004</v>
      </c>
      <c r="K2179" s="14">
        <v>28.169014084507001</v>
      </c>
      <c r="L2179" s="14">
        <v>25</v>
      </c>
      <c r="M2179" s="14">
        <v>38.732394366196999</v>
      </c>
      <c r="N2179" s="14">
        <v>10.56338028169</v>
      </c>
      <c r="O2179" s="32">
        <v>0</v>
      </c>
    </row>
    <row r="2180" spans="4:15" x14ac:dyDescent="0.2">
      <c r="D2180" s="104"/>
      <c r="E2180" s="5" t="s">
        <v>33</v>
      </c>
      <c r="F2180" s="6"/>
      <c r="G2180" s="7">
        <v>104</v>
      </c>
      <c r="H2180" s="37">
        <v>77.884615384615003</v>
      </c>
      <c r="I2180" s="14">
        <v>83.653846153846004</v>
      </c>
      <c r="J2180" s="14">
        <v>86.538461538462002</v>
      </c>
      <c r="K2180" s="14">
        <v>44.230769230768999</v>
      </c>
      <c r="L2180" s="14">
        <v>37.5</v>
      </c>
      <c r="M2180" s="14">
        <v>49.038461538462002</v>
      </c>
      <c r="N2180" s="14">
        <v>6.7307692307689999</v>
      </c>
      <c r="O2180" s="29">
        <v>0.96153846153800004</v>
      </c>
    </row>
    <row r="2181" spans="4:15" x14ac:dyDescent="0.2">
      <c r="D2181" s="103" t="s">
        <v>34</v>
      </c>
      <c r="E2181" s="24" t="s">
        <v>35</v>
      </c>
      <c r="F2181" s="22"/>
      <c r="G2181" s="23">
        <v>206</v>
      </c>
      <c r="H2181" s="49">
        <v>40.291262135921997</v>
      </c>
      <c r="I2181" s="19">
        <v>42.233009708738003</v>
      </c>
      <c r="J2181" s="19">
        <v>54.854368932039002</v>
      </c>
      <c r="K2181" s="19">
        <v>5.3398058252430003</v>
      </c>
      <c r="L2181" s="19">
        <v>8.7378640776700003</v>
      </c>
      <c r="M2181" s="19">
        <v>8.7378640776700003</v>
      </c>
      <c r="N2181" s="19">
        <v>38.349514563107</v>
      </c>
      <c r="O2181" s="62">
        <v>0</v>
      </c>
    </row>
    <row r="2182" spans="4:15" x14ac:dyDescent="0.2">
      <c r="D2182" s="104"/>
      <c r="E2182" s="5" t="s">
        <v>36</v>
      </c>
      <c r="F2182" s="6"/>
      <c r="G2182" s="7">
        <v>218</v>
      </c>
      <c r="H2182" s="37">
        <v>45.412844036697003</v>
      </c>
      <c r="I2182" s="14">
        <v>48.623853211008999</v>
      </c>
      <c r="J2182" s="14">
        <v>62.844036697248001</v>
      </c>
      <c r="K2182" s="14">
        <v>11.467889908257</v>
      </c>
      <c r="L2182" s="14">
        <v>12.844036697248001</v>
      </c>
      <c r="M2182" s="14">
        <v>11.009174311927</v>
      </c>
      <c r="N2182" s="14">
        <v>28.899082568807</v>
      </c>
      <c r="O2182" s="32">
        <v>0</v>
      </c>
    </row>
    <row r="2183" spans="4:15" x14ac:dyDescent="0.2">
      <c r="D2183" s="104"/>
      <c r="E2183" s="5" t="s">
        <v>37</v>
      </c>
      <c r="F2183" s="6"/>
      <c r="G2183" s="7">
        <v>218</v>
      </c>
      <c r="H2183" s="37">
        <v>53.669724770641999</v>
      </c>
      <c r="I2183" s="14">
        <v>55.963302752293998</v>
      </c>
      <c r="J2183" s="14">
        <v>65.596330275228993</v>
      </c>
      <c r="K2183" s="14">
        <v>12.844036697248001</v>
      </c>
      <c r="L2183" s="14">
        <v>15.596330275229001</v>
      </c>
      <c r="M2183" s="14">
        <v>20.183486238532002</v>
      </c>
      <c r="N2183" s="14">
        <v>24.770642201834999</v>
      </c>
      <c r="O2183" s="32">
        <v>0</v>
      </c>
    </row>
    <row r="2184" spans="4:15" x14ac:dyDescent="0.2">
      <c r="D2184" s="104"/>
      <c r="E2184" s="5" t="s">
        <v>38</v>
      </c>
      <c r="F2184" s="6"/>
      <c r="G2184" s="7">
        <v>313</v>
      </c>
      <c r="H2184" s="37">
        <v>57.827476038339</v>
      </c>
      <c r="I2184" s="14">
        <v>61.341853035143998</v>
      </c>
      <c r="J2184" s="14">
        <v>67.412140575080002</v>
      </c>
      <c r="K2184" s="14">
        <v>17.571884984025999</v>
      </c>
      <c r="L2184" s="14">
        <v>18.530351437699998</v>
      </c>
      <c r="M2184" s="14">
        <v>20.127795527157001</v>
      </c>
      <c r="N2184" s="14">
        <v>21.725239616612999</v>
      </c>
      <c r="O2184" s="32">
        <v>0</v>
      </c>
    </row>
    <row r="2185" spans="4:15" x14ac:dyDescent="0.2">
      <c r="D2185" s="104"/>
      <c r="E2185" s="5" t="s">
        <v>39</v>
      </c>
      <c r="F2185" s="6"/>
      <c r="G2185" s="7">
        <v>306</v>
      </c>
      <c r="H2185" s="37">
        <v>58.496732026144002</v>
      </c>
      <c r="I2185" s="14">
        <v>61.111111111111001</v>
      </c>
      <c r="J2185" s="14">
        <v>72.222222222222001</v>
      </c>
      <c r="K2185" s="14">
        <v>18.300653594770999</v>
      </c>
      <c r="L2185" s="14">
        <v>15.686274509804001</v>
      </c>
      <c r="M2185" s="14">
        <v>21.895424836600998</v>
      </c>
      <c r="N2185" s="14">
        <v>18.627450980391998</v>
      </c>
      <c r="O2185" s="32">
        <v>0</v>
      </c>
    </row>
    <row r="2186" spans="4:15" x14ac:dyDescent="0.2">
      <c r="D2186" s="104"/>
      <c r="E2186" s="5" t="s">
        <v>40</v>
      </c>
      <c r="F2186" s="6"/>
      <c r="G2186" s="7">
        <v>323</v>
      </c>
      <c r="H2186" s="37">
        <v>60.681114551084001</v>
      </c>
      <c r="I2186" s="14">
        <v>68.730650154798994</v>
      </c>
      <c r="J2186" s="14">
        <v>73.993808049536</v>
      </c>
      <c r="K2186" s="14">
        <v>18.575851393189001</v>
      </c>
      <c r="L2186" s="14">
        <v>21.981424148607001</v>
      </c>
      <c r="M2186" s="14">
        <v>26.934984520124001</v>
      </c>
      <c r="N2186" s="14">
        <v>17.647058823529001</v>
      </c>
      <c r="O2186" s="32">
        <v>0</v>
      </c>
    </row>
    <row r="2187" spans="4:15" x14ac:dyDescent="0.2">
      <c r="D2187" s="104"/>
      <c r="E2187" s="5" t="s">
        <v>41</v>
      </c>
      <c r="F2187" s="6"/>
      <c r="G2187" s="7">
        <v>260</v>
      </c>
      <c r="H2187" s="37">
        <v>66.538461538462002</v>
      </c>
      <c r="I2187" s="14">
        <v>70.769230769231001</v>
      </c>
      <c r="J2187" s="14">
        <v>76.923076923077005</v>
      </c>
      <c r="K2187" s="14">
        <v>17.692307692307999</v>
      </c>
      <c r="L2187" s="14">
        <v>19.230769230768999</v>
      </c>
      <c r="M2187" s="14">
        <v>29.615384615385</v>
      </c>
      <c r="N2187" s="14">
        <v>14.615384615385</v>
      </c>
      <c r="O2187" s="29">
        <v>0.384615384615</v>
      </c>
    </row>
    <row r="2188" spans="4:15" x14ac:dyDescent="0.2">
      <c r="D2188" s="104"/>
      <c r="E2188" s="5" t="s">
        <v>42</v>
      </c>
      <c r="F2188" s="6"/>
      <c r="G2188" s="7">
        <v>258</v>
      </c>
      <c r="H2188" s="37">
        <v>62.790697674419</v>
      </c>
      <c r="I2188" s="14">
        <v>72.480620155039006</v>
      </c>
      <c r="J2188" s="14">
        <v>72.093023255814003</v>
      </c>
      <c r="K2188" s="14">
        <v>19.767441860464999</v>
      </c>
      <c r="L2188" s="14">
        <v>20.155038759690001</v>
      </c>
      <c r="M2188" s="14">
        <v>32.170542635658997</v>
      </c>
      <c r="N2188" s="14">
        <v>16.666666666666998</v>
      </c>
      <c r="O2188" s="32">
        <v>0</v>
      </c>
    </row>
    <row r="2189" spans="4:15" x14ac:dyDescent="0.2">
      <c r="D2189" s="104"/>
      <c r="E2189" s="5" t="s">
        <v>43</v>
      </c>
      <c r="F2189" s="6"/>
      <c r="G2189" s="7">
        <v>258</v>
      </c>
      <c r="H2189" s="37">
        <v>62.790697674419</v>
      </c>
      <c r="I2189" s="14">
        <v>72.093023255814003</v>
      </c>
      <c r="J2189" s="14">
        <v>75.581395348837006</v>
      </c>
      <c r="K2189" s="14">
        <v>17.054263565890999</v>
      </c>
      <c r="L2189" s="14">
        <v>21.705426356589001</v>
      </c>
      <c r="M2189" s="14">
        <v>34.883720930232997</v>
      </c>
      <c r="N2189" s="14">
        <v>13.953488372093</v>
      </c>
      <c r="O2189" s="29">
        <v>0.38759689922500001</v>
      </c>
    </row>
    <row r="2190" spans="4:15" x14ac:dyDescent="0.2">
      <c r="D2190" s="104"/>
      <c r="E2190" s="5" t="s">
        <v>44</v>
      </c>
      <c r="F2190" s="6"/>
      <c r="G2190" s="7">
        <v>336</v>
      </c>
      <c r="H2190" s="37">
        <v>64.285714285713993</v>
      </c>
      <c r="I2190" s="14">
        <v>64.583333333333002</v>
      </c>
      <c r="J2190" s="14">
        <v>74.404761904761997</v>
      </c>
      <c r="K2190" s="14">
        <v>19.940476190476002</v>
      </c>
      <c r="L2190" s="14">
        <v>21.428571428571001</v>
      </c>
      <c r="M2190" s="14">
        <v>36.309523809524002</v>
      </c>
      <c r="N2190" s="14">
        <v>16.666666666666998</v>
      </c>
      <c r="O2190" s="32">
        <v>0</v>
      </c>
    </row>
    <row r="2191" spans="4:15" x14ac:dyDescent="0.2">
      <c r="D2191" s="104"/>
      <c r="E2191" s="5" t="s">
        <v>45</v>
      </c>
      <c r="F2191" s="6"/>
      <c r="G2191" s="7">
        <v>259</v>
      </c>
      <c r="H2191" s="37">
        <v>55.984555984556003</v>
      </c>
      <c r="I2191" s="14">
        <v>67.181467181466999</v>
      </c>
      <c r="J2191" s="14">
        <v>69.884169884170007</v>
      </c>
      <c r="K2191" s="14">
        <v>14.671814671815</v>
      </c>
      <c r="L2191" s="14">
        <v>17.760617760618</v>
      </c>
      <c r="M2191" s="14">
        <v>35.521235521236001</v>
      </c>
      <c r="N2191" s="14">
        <v>17.760617760618</v>
      </c>
      <c r="O2191" s="29">
        <v>0.77220077220100003</v>
      </c>
    </row>
    <row r="2192" spans="4:15" x14ac:dyDescent="0.2">
      <c r="D2192" s="104"/>
      <c r="E2192" s="5" t="s">
        <v>46</v>
      </c>
      <c r="F2192" s="6"/>
      <c r="G2192" s="7">
        <v>171</v>
      </c>
      <c r="H2192" s="37">
        <v>59.649122807018003</v>
      </c>
      <c r="I2192" s="14">
        <v>64.327485380116997</v>
      </c>
      <c r="J2192" s="14">
        <v>69.590643274854003</v>
      </c>
      <c r="K2192" s="14">
        <v>15.204678362573</v>
      </c>
      <c r="L2192" s="14">
        <v>15.789473684211</v>
      </c>
      <c r="M2192" s="14">
        <v>42.105263157895003</v>
      </c>
      <c r="N2192" s="14">
        <v>15.204678362573</v>
      </c>
      <c r="O2192" s="29">
        <v>0.58479532163699999</v>
      </c>
    </row>
    <row r="2193" spans="4:15" x14ac:dyDescent="0.2">
      <c r="D2193" s="104"/>
      <c r="E2193" s="5" t="s">
        <v>47</v>
      </c>
      <c r="F2193" s="6"/>
      <c r="G2193" s="7">
        <v>158</v>
      </c>
      <c r="H2193" s="37">
        <v>51.265822784809998</v>
      </c>
      <c r="I2193" s="14">
        <v>48.101265822785003</v>
      </c>
      <c r="J2193" s="14">
        <v>60.126582278481003</v>
      </c>
      <c r="K2193" s="14">
        <v>7.5949367088609998</v>
      </c>
      <c r="L2193" s="14">
        <v>12.658227848100999</v>
      </c>
      <c r="M2193" s="14">
        <v>25.316455696203001</v>
      </c>
      <c r="N2193" s="14">
        <v>24.683544303796999</v>
      </c>
      <c r="O2193" s="29">
        <v>1.8987341772149999</v>
      </c>
    </row>
    <row r="2194" spans="4:15" x14ac:dyDescent="0.2">
      <c r="D2194" s="104"/>
      <c r="E2194" s="5" t="s">
        <v>48</v>
      </c>
      <c r="F2194" s="6"/>
      <c r="G2194" s="7">
        <v>62</v>
      </c>
      <c r="H2194" s="37">
        <v>35.483870967742</v>
      </c>
      <c r="I2194" s="14">
        <v>41.935483870968</v>
      </c>
      <c r="J2194" s="14">
        <v>46.774193548386997</v>
      </c>
      <c r="K2194" s="14">
        <v>6.4516129032259997</v>
      </c>
      <c r="L2194" s="14">
        <v>6.4516129032259997</v>
      </c>
      <c r="M2194" s="14">
        <v>20.967741935484</v>
      </c>
      <c r="N2194" s="14">
        <v>38.709677419355003</v>
      </c>
      <c r="O2194" s="32">
        <v>0</v>
      </c>
    </row>
    <row r="2195" spans="4:15" x14ac:dyDescent="0.2">
      <c r="D2195" s="104"/>
      <c r="E2195" s="5" t="s">
        <v>49</v>
      </c>
      <c r="F2195" s="6"/>
      <c r="G2195" s="7">
        <v>13</v>
      </c>
      <c r="H2195" s="37">
        <v>38.461538461537998</v>
      </c>
      <c r="I2195" s="14">
        <v>23.076923076922998</v>
      </c>
      <c r="J2195" s="14">
        <v>30.769230769231001</v>
      </c>
      <c r="K2195" s="18">
        <v>0</v>
      </c>
      <c r="L2195" s="18">
        <v>0</v>
      </c>
      <c r="M2195" s="14">
        <v>7.6923076923079998</v>
      </c>
      <c r="N2195" s="14">
        <v>53.846153846154003</v>
      </c>
      <c r="O2195" s="32">
        <v>0</v>
      </c>
    </row>
    <row r="2196" spans="4:15" x14ac:dyDescent="0.2">
      <c r="D2196" s="103" t="s">
        <v>50</v>
      </c>
      <c r="E2196" s="24" t="s">
        <v>35</v>
      </c>
      <c r="F2196" s="22"/>
      <c r="G2196" s="23">
        <v>174</v>
      </c>
      <c r="H2196" s="49">
        <v>28.160919540230001</v>
      </c>
      <c r="I2196" s="19">
        <v>28.160919540230001</v>
      </c>
      <c r="J2196" s="19">
        <v>50</v>
      </c>
      <c r="K2196" s="19">
        <v>0.57471264367800001</v>
      </c>
      <c r="L2196" s="19">
        <v>2.8735632183909998</v>
      </c>
      <c r="M2196" s="19">
        <v>2.8735632183909998</v>
      </c>
      <c r="N2196" s="19">
        <v>41.954022988505997</v>
      </c>
      <c r="O2196" s="51">
        <v>0.57471264367800001</v>
      </c>
    </row>
    <row r="2197" spans="4:15" x14ac:dyDescent="0.2">
      <c r="D2197" s="104"/>
      <c r="E2197" s="5" t="s">
        <v>36</v>
      </c>
      <c r="F2197" s="6"/>
      <c r="G2197" s="7">
        <v>233</v>
      </c>
      <c r="H2197" s="37">
        <v>30.901287553648</v>
      </c>
      <c r="I2197" s="14">
        <v>36.480686695278997</v>
      </c>
      <c r="J2197" s="14">
        <v>49.356223175966001</v>
      </c>
      <c r="K2197" s="14">
        <v>3.004291845494</v>
      </c>
      <c r="L2197" s="14">
        <v>5.5793991416309998</v>
      </c>
      <c r="M2197" s="14">
        <v>6.4377682403429999</v>
      </c>
      <c r="N2197" s="14">
        <v>37.768240343347998</v>
      </c>
      <c r="O2197" s="32">
        <v>0</v>
      </c>
    </row>
    <row r="2198" spans="4:15" x14ac:dyDescent="0.2">
      <c r="D2198" s="104"/>
      <c r="E2198" s="5" t="s">
        <v>37</v>
      </c>
      <c r="F2198" s="6"/>
      <c r="G2198" s="7">
        <v>199</v>
      </c>
      <c r="H2198" s="37">
        <v>35.678391959799001</v>
      </c>
      <c r="I2198" s="14">
        <v>42.713567839196003</v>
      </c>
      <c r="J2198" s="14">
        <v>51.256281407034997</v>
      </c>
      <c r="K2198" s="14">
        <v>8.0402010050250006</v>
      </c>
      <c r="L2198" s="14">
        <v>8.5427135678389998</v>
      </c>
      <c r="M2198" s="14">
        <v>10.050251256280999</v>
      </c>
      <c r="N2198" s="14">
        <v>41.206030150754003</v>
      </c>
      <c r="O2198" s="32">
        <v>0</v>
      </c>
    </row>
    <row r="2199" spans="4:15" x14ac:dyDescent="0.2">
      <c r="D2199" s="104"/>
      <c r="E2199" s="5" t="s">
        <v>38</v>
      </c>
      <c r="F2199" s="6"/>
      <c r="G2199" s="7">
        <v>319</v>
      </c>
      <c r="H2199" s="37">
        <v>45.768025078370002</v>
      </c>
      <c r="I2199" s="14">
        <v>49.529780564263</v>
      </c>
      <c r="J2199" s="14">
        <v>63.322884012538999</v>
      </c>
      <c r="K2199" s="14">
        <v>4.7021943573670004</v>
      </c>
      <c r="L2199" s="14">
        <v>9.4043887147340008</v>
      </c>
      <c r="M2199" s="14">
        <v>10.031347962382</v>
      </c>
      <c r="N2199" s="14">
        <v>25.078369905955999</v>
      </c>
      <c r="O2199" s="32">
        <v>0</v>
      </c>
    </row>
    <row r="2200" spans="4:15" x14ac:dyDescent="0.2">
      <c r="D2200" s="104"/>
      <c r="E2200" s="5" t="s">
        <v>39</v>
      </c>
      <c r="F2200" s="6"/>
      <c r="G2200" s="7">
        <v>269</v>
      </c>
      <c r="H2200" s="37">
        <v>36.802973977694997</v>
      </c>
      <c r="I2200" s="14">
        <v>46.840148698885002</v>
      </c>
      <c r="J2200" s="14">
        <v>65.799256505575997</v>
      </c>
      <c r="K2200" s="14">
        <v>3.7174721189589999</v>
      </c>
      <c r="L2200" s="14">
        <v>8.5501858736060008</v>
      </c>
      <c r="M2200" s="14">
        <v>8.5501858736060008</v>
      </c>
      <c r="N2200" s="14">
        <v>26.39405204461</v>
      </c>
      <c r="O2200" s="32">
        <v>0</v>
      </c>
    </row>
    <row r="2201" spans="4:15" x14ac:dyDescent="0.2">
      <c r="D2201" s="104"/>
      <c r="E2201" s="5" t="s">
        <v>40</v>
      </c>
      <c r="F2201" s="6"/>
      <c r="G2201" s="7">
        <v>348</v>
      </c>
      <c r="H2201" s="37">
        <v>45.977011494252999</v>
      </c>
      <c r="I2201" s="14">
        <v>56.609195402299001</v>
      </c>
      <c r="J2201" s="14">
        <v>70.114942528735995</v>
      </c>
      <c r="K2201" s="14">
        <v>4.5977011494250002</v>
      </c>
      <c r="L2201" s="14">
        <v>11.206896551724</v>
      </c>
      <c r="M2201" s="14">
        <v>14.367816091953999</v>
      </c>
      <c r="N2201" s="14">
        <v>23.850574712644001</v>
      </c>
      <c r="O2201" s="32">
        <v>0</v>
      </c>
    </row>
    <row r="2202" spans="4:15" x14ac:dyDescent="0.2">
      <c r="D2202" s="104"/>
      <c r="E2202" s="5" t="s">
        <v>41</v>
      </c>
      <c r="F2202" s="6"/>
      <c r="G2202" s="7">
        <v>282</v>
      </c>
      <c r="H2202" s="37">
        <v>45.035460992908</v>
      </c>
      <c r="I2202" s="14">
        <v>53.191489361701997</v>
      </c>
      <c r="J2202" s="14">
        <v>67.021276595744993</v>
      </c>
      <c r="K2202" s="14">
        <v>4.6099290780139999</v>
      </c>
      <c r="L2202" s="14">
        <v>11.702127659574</v>
      </c>
      <c r="M2202" s="14">
        <v>15.248226950355001</v>
      </c>
      <c r="N2202" s="14">
        <v>23.404255319149001</v>
      </c>
      <c r="O2202" s="32">
        <v>0</v>
      </c>
    </row>
    <row r="2203" spans="4:15" x14ac:dyDescent="0.2">
      <c r="D2203" s="104"/>
      <c r="E2203" s="5" t="s">
        <v>42</v>
      </c>
      <c r="F2203" s="6"/>
      <c r="G2203" s="7">
        <v>242</v>
      </c>
      <c r="H2203" s="37">
        <v>42.148760330579002</v>
      </c>
      <c r="I2203" s="14">
        <v>55.371900826446002</v>
      </c>
      <c r="J2203" s="14">
        <v>69.421487603306005</v>
      </c>
      <c r="K2203" s="14">
        <v>4.9586776859499997</v>
      </c>
      <c r="L2203" s="14">
        <v>9.0909090909089993</v>
      </c>
      <c r="M2203" s="14">
        <v>20.247933884298</v>
      </c>
      <c r="N2203" s="14">
        <v>24.793388429752</v>
      </c>
      <c r="O2203" s="32">
        <v>0</v>
      </c>
    </row>
    <row r="2204" spans="4:15" x14ac:dyDescent="0.2">
      <c r="D2204" s="104"/>
      <c r="E2204" s="5" t="s">
        <v>43</v>
      </c>
      <c r="F2204" s="6"/>
      <c r="G2204" s="7">
        <v>263</v>
      </c>
      <c r="H2204" s="37">
        <v>45.627376425855999</v>
      </c>
      <c r="I2204" s="14">
        <v>56.653992395437001</v>
      </c>
      <c r="J2204" s="14">
        <v>67.300380228137001</v>
      </c>
      <c r="K2204" s="14">
        <v>4.182509505703</v>
      </c>
      <c r="L2204" s="14">
        <v>11.026615969582</v>
      </c>
      <c r="M2204" s="14">
        <v>25.095057034221</v>
      </c>
      <c r="N2204" s="14">
        <v>21.673003802280999</v>
      </c>
      <c r="O2204" s="32">
        <v>0</v>
      </c>
    </row>
    <row r="2205" spans="4:15" x14ac:dyDescent="0.2">
      <c r="D2205" s="104"/>
      <c r="E2205" s="5" t="s">
        <v>44</v>
      </c>
      <c r="F2205" s="6"/>
      <c r="G2205" s="7">
        <v>364</v>
      </c>
      <c r="H2205" s="37">
        <v>42.582417582418003</v>
      </c>
      <c r="I2205" s="14">
        <v>49.725274725275</v>
      </c>
      <c r="J2205" s="14">
        <v>62.362637362637003</v>
      </c>
      <c r="K2205" s="14">
        <v>2.7472527472529999</v>
      </c>
      <c r="L2205" s="14">
        <v>10.164835164835001</v>
      </c>
      <c r="M2205" s="14">
        <v>24.450549450549001</v>
      </c>
      <c r="N2205" s="14">
        <v>27.747252747253</v>
      </c>
      <c r="O2205" s="29">
        <v>0.27472527472500002</v>
      </c>
    </row>
    <row r="2206" spans="4:15" x14ac:dyDescent="0.2">
      <c r="D2206" s="104"/>
      <c r="E2206" s="5" t="s">
        <v>45</v>
      </c>
      <c r="F2206" s="6"/>
      <c r="G2206" s="7">
        <v>324</v>
      </c>
      <c r="H2206" s="37">
        <v>33.950617283950997</v>
      </c>
      <c r="I2206" s="14">
        <v>45.370370370369997</v>
      </c>
      <c r="J2206" s="14">
        <v>56.790123456789999</v>
      </c>
      <c r="K2206" s="14">
        <v>3.086419753086</v>
      </c>
      <c r="L2206" s="14">
        <v>10.185185185185</v>
      </c>
      <c r="M2206" s="14">
        <v>25.308641975309001</v>
      </c>
      <c r="N2206" s="14">
        <v>30.246913580247</v>
      </c>
      <c r="O2206" s="29">
        <v>0.61728395061700003</v>
      </c>
    </row>
    <row r="2207" spans="4:15" x14ac:dyDescent="0.2">
      <c r="D2207" s="104"/>
      <c r="E2207" s="5" t="s">
        <v>46</v>
      </c>
      <c r="F2207" s="6"/>
      <c r="G2207" s="7">
        <v>192</v>
      </c>
      <c r="H2207" s="37">
        <v>27.083333333333002</v>
      </c>
      <c r="I2207" s="14">
        <v>29.6875</v>
      </c>
      <c r="J2207" s="14">
        <v>43.75</v>
      </c>
      <c r="K2207" s="14">
        <v>1.5625</v>
      </c>
      <c r="L2207" s="14">
        <v>5.208333333333</v>
      </c>
      <c r="M2207" s="14">
        <v>13.020833333333</v>
      </c>
      <c r="N2207" s="14">
        <v>45.833333333333002</v>
      </c>
      <c r="O2207" s="29">
        <v>1.041666666667</v>
      </c>
    </row>
    <row r="2208" spans="4:15" x14ac:dyDescent="0.2">
      <c r="D2208" s="104"/>
      <c r="E2208" s="5" t="s">
        <v>47</v>
      </c>
      <c r="F2208" s="6"/>
      <c r="G2208" s="7">
        <v>288</v>
      </c>
      <c r="H2208" s="37">
        <v>26.041666666666998</v>
      </c>
      <c r="I2208" s="14">
        <v>35.763888888888999</v>
      </c>
      <c r="J2208" s="14">
        <v>48.611111111111001</v>
      </c>
      <c r="K2208" s="14">
        <v>3.4722222222219998</v>
      </c>
      <c r="L2208" s="14">
        <v>6.5972222222220003</v>
      </c>
      <c r="M2208" s="14">
        <v>15.625</v>
      </c>
      <c r="N2208" s="14">
        <v>42.708333333333002</v>
      </c>
      <c r="O2208" s="29">
        <v>0.347222222222</v>
      </c>
    </row>
    <row r="2209" spans="2:15" x14ac:dyDescent="0.2">
      <c r="D2209" s="104"/>
      <c r="E2209" s="5" t="s">
        <v>48</v>
      </c>
      <c r="F2209" s="6"/>
      <c r="G2209" s="7">
        <v>114</v>
      </c>
      <c r="H2209" s="37">
        <v>29.824561403509001</v>
      </c>
      <c r="I2209" s="14">
        <v>29.824561403509001</v>
      </c>
      <c r="J2209" s="14">
        <v>42.105263157895003</v>
      </c>
      <c r="K2209" s="14">
        <v>1.7543859649119999</v>
      </c>
      <c r="L2209" s="14">
        <v>3.508771929825</v>
      </c>
      <c r="M2209" s="14">
        <v>10.526315789473999</v>
      </c>
      <c r="N2209" s="14">
        <v>51.754385964911997</v>
      </c>
      <c r="O2209" s="32">
        <v>0</v>
      </c>
    </row>
    <row r="2210" spans="2:15" x14ac:dyDescent="0.2">
      <c r="D2210" s="105"/>
      <c r="E2210" s="55" t="s">
        <v>49</v>
      </c>
      <c r="F2210" s="58"/>
      <c r="G2210" s="53">
        <v>30</v>
      </c>
      <c r="H2210" s="74">
        <v>3.333333333333</v>
      </c>
      <c r="I2210" s="38">
        <v>13.333333333333</v>
      </c>
      <c r="J2210" s="38">
        <v>20</v>
      </c>
      <c r="K2210" s="35">
        <v>0</v>
      </c>
      <c r="L2210" s="35">
        <v>0</v>
      </c>
      <c r="M2210" s="38">
        <v>3.333333333333</v>
      </c>
      <c r="N2210" s="38">
        <v>73.333333333333002</v>
      </c>
      <c r="O2210" s="71">
        <v>0</v>
      </c>
    </row>
    <row r="2212" spans="2:15" x14ac:dyDescent="0.2">
      <c r="B2212" s="47" t="str">
        <f xml:space="preserve"> HYPERLINK("#'目次'!B55", "[49]")</f>
        <v>[49]</v>
      </c>
      <c r="C2212" s="31" t="s">
        <v>467</v>
      </c>
    </row>
    <row r="2215" spans="2:15" x14ac:dyDescent="0.2">
      <c r="C2215" s="31" t="s">
        <v>13</v>
      </c>
    </row>
    <row r="2216" spans="2:15" ht="36" x14ac:dyDescent="0.2">
      <c r="D2216" s="99"/>
      <c r="E2216" s="100"/>
      <c r="F2216" s="100"/>
      <c r="G2216" s="41" t="s">
        <v>14</v>
      </c>
      <c r="H2216" s="42" t="s">
        <v>468</v>
      </c>
      <c r="I2216" s="16" t="s">
        <v>469</v>
      </c>
      <c r="J2216" s="16" t="s">
        <v>470</v>
      </c>
      <c r="K2216" s="46" t="s">
        <v>24</v>
      </c>
    </row>
    <row r="2217" spans="2:15" x14ac:dyDescent="0.2">
      <c r="D2217" s="101"/>
      <c r="E2217" s="102"/>
      <c r="F2217" s="102"/>
      <c r="G2217" s="44"/>
      <c r="H2217" s="48"/>
      <c r="I2217" s="17"/>
      <c r="J2217" s="17"/>
      <c r="K2217" s="43"/>
    </row>
    <row r="2218" spans="2:15" x14ac:dyDescent="0.2">
      <c r="D2218" s="52"/>
      <c r="E2218" s="59" t="s">
        <v>14</v>
      </c>
      <c r="F2218" s="54"/>
      <c r="G2218" s="45">
        <v>7000</v>
      </c>
      <c r="H2218" s="25">
        <v>13.271428571429</v>
      </c>
      <c r="I2218" s="25">
        <v>6.5857142857140003</v>
      </c>
      <c r="J2218" s="25">
        <v>79.728571428571001</v>
      </c>
      <c r="K2218" s="63">
        <v>0.41428571428599997</v>
      </c>
    </row>
    <row r="2219" spans="2:15" x14ac:dyDescent="0.2">
      <c r="D2219" s="103" t="s">
        <v>25</v>
      </c>
      <c r="E2219" s="24" t="s">
        <v>26</v>
      </c>
      <c r="F2219" s="22"/>
      <c r="G2219" s="23">
        <v>1780</v>
      </c>
      <c r="H2219" s="49">
        <v>6.1797752808990003</v>
      </c>
      <c r="I2219" s="19">
        <v>5.0561797752809996</v>
      </c>
      <c r="J2219" s="19">
        <v>88.539325842696996</v>
      </c>
      <c r="K2219" s="51">
        <v>0.22471910112400001</v>
      </c>
    </row>
    <row r="2220" spans="2:15" x14ac:dyDescent="0.2">
      <c r="D2220" s="104"/>
      <c r="E2220" s="5" t="s">
        <v>27</v>
      </c>
      <c r="F2220" s="6"/>
      <c r="G2220" s="7">
        <v>1328</v>
      </c>
      <c r="H2220" s="37">
        <v>9.1867469879520005</v>
      </c>
      <c r="I2220" s="14">
        <v>7.1536144578309999</v>
      </c>
      <c r="J2220" s="14">
        <v>83.057228915663003</v>
      </c>
      <c r="K2220" s="29">
        <v>0.60240963855399998</v>
      </c>
    </row>
    <row r="2221" spans="2:15" x14ac:dyDescent="0.2">
      <c r="D2221" s="104"/>
      <c r="E2221" s="5" t="s">
        <v>28</v>
      </c>
      <c r="F2221" s="6"/>
      <c r="G2221" s="7">
        <v>1075</v>
      </c>
      <c r="H2221" s="37">
        <v>12.837209302326</v>
      </c>
      <c r="I2221" s="14">
        <v>8.1860465116279997</v>
      </c>
      <c r="J2221" s="14">
        <v>78.511627906976997</v>
      </c>
      <c r="K2221" s="29">
        <v>0.46511627907000003</v>
      </c>
    </row>
    <row r="2222" spans="2:15" x14ac:dyDescent="0.2">
      <c r="D2222" s="104"/>
      <c r="E2222" s="5" t="s">
        <v>29</v>
      </c>
      <c r="F2222" s="6"/>
      <c r="G2222" s="7">
        <v>733</v>
      </c>
      <c r="H2222" s="37">
        <v>15.143246930423</v>
      </c>
      <c r="I2222" s="14">
        <v>7.2305593451570003</v>
      </c>
      <c r="J2222" s="14">
        <v>77.216916780355007</v>
      </c>
      <c r="K2222" s="29">
        <v>0.40927694406499998</v>
      </c>
    </row>
    <row r="2223" spans="2:15" x14ac:dyDescent="0.2">
      <c r="D2223" s="104"/>
      <c r="E2223" s="5" t="s">
        <v>30</v>
      </c>
      <c r="F2223" s="6"/>
      <c r="G2223" s="7">
        <v>619</v>
      </c>
      <c r="H2223" s="37">
        <v>18.255250403877</v>
      </c>
      <c r="I2223" s="14">
        <v>6.3004846526660003</v>
      </c>
      <c r="J2223" s="14">
        <v>75.121163166396997</v>
      </c>
      <c r="K2223" s="29">
        <v>0.32310177705999998</v>
      </c>
    </row>
    <row r="2224" spans="2:15" x14ac:dyDescent="0.2">
      <c r="D2224" s="104"/>
      <c r="E2224" s="5" t="s">
        <v>31</v>
      </c>
      <c r="F2224" s="6"/>
      <c r="G2224" s="7">
        <v>559</v>
      </c>
      <c r="H2224" s="37">
        <v>25.044722719140999</v>
      </c>
      <c r="I2224" s="14">
        <v>7.3345259391770004</v>
      </c>
      <c r="J2224" s="14">
        <v>66.905187835419994</v>
      </c>
      <c r="K2224" s="29">
        <v>0.71556350626099996</v>
      </c>
    </row>
    <row r="2225" spans="4:11" x14ac:dyDescent="0.2">
      <c r="D2225" s="104"/>
      <c r="E2225" s="5" t="s">
        <v>32</v>
      </c>
      <c r="F2225" s="6"/>
      <c r="G2225" s="7">
        <v>284</v>
      </c>
      <c r="H2225" s="37">
        <v>34.859154929577002</v>
      </c>
      <c r="I2225" s="14">
        <v>9.1549295774649995</v>
      </c>
      <c r="J2225" s="14">
        <v>55.633802816901003</v>
      </c>
      <c r="K2225" s="29">
        <v>0.352112676056</v>
      </c>
    </row>
    <row r="2226" spans="4:11" x14ac:dyDescent="0.2">
      <c r="D2226" s="104"/>
      <c r="E2226" s="5" t="s">
        <v>33</v>
      </c>
      <c r="F2226" s="6"/>
      <c r="G2226" s="7">
        <v>104</v>
      </c>
      <c r="H2226" s="37">
        <v>48.076923076923002</v>
      </c>
      <c r="I2226" s="14">
        <v>6.7307692307689999</v>
      </c>
      <c r="J2226" s="14">
        <v>44.230769230768999</v>
      </c>
      <c r="K2226" s="29">
        <v>0.96153846153800004</v>
      </c>
    </row>
    <row r="2227" spans="4:11" x14ac:dyDescent="0.2">
      <c r="D2227" s="103" t="s">
        <v>34</v>
      </c>
      <c r="E2227" s="24" t="s">
        <v>35</v>
      </c>
      <c r="F2227" s="22"/>
      <c r="G2227" s="23">
        <v>206</v>
      </c>
      <c r="H2227" s="49">
        <v>4.3689320388350001</v>
      </c>
      <c r="I2227" s="33">
        <v>0</v>
      </c>
      <c r="J2227" s="19">
        <v>94.660194174756995</v>
      </c>
      <c r="K2227" s="51">
        <v>0.97087378640800004</v>
      </c>
    </row>
    <row r="2228" spans="4:11" x14ac:dyDescent="0.2">
      <c r="D2228" s="104"/>
      <c r="E2228" s="5" t="s">
        <v>36</v>
      </c>
      <c r="F2228" s="6"/>
      <c r="G2228" s="7">
        <v>218</v>
      </c>
      <c r="H2228" s="37">
        <v>8.2568807339449997</v>
      </c>
      <c r="I2228" s="14">
        <v>0.91743119266100004</v>
      </c>
      <c r="J2228" s="14">
        <v>90.366972477063996</v>
      </c>
      <c r="K2228" s="29">
        <v>0.45871559632999998</v>
      </c>
    </row>
    <row r="2229" spans="4:11" x14ac:dyDescent="0.2">
      <c r="D2229" s="104"/>
      <c r="E2229" s="5" t="s">
        <v>37</v>
      </c>
      <c r="F2229" s="6"/>
      <c r="G2229" s="7">
        <v>218</v>
      </c>
      <c r="H2229" s="37">
        <v>11.009174311927</v>
      </c>
      <c r="I2229" s="14">
        <v>3.669724770642</v>
      </c>
      <c r="J2229" s="14">
        <v>84.403669724771007</v>
      </c>
      <c r="K2229" s="29">
        <v>0.91743119266100004</v>
      </c>
    </row>
    <row r="2230" spans="4:11" x14ac:dyDescent="0.2">
      <c r="D2230" s="104"/>
      <c r="E2230" s="5" t="s">
        <v>38</v>
      </c>
      <c r="F2230" s="6"/>
      <c r="G2230" s="7">
        <v>313</v>
      </c>
      <c r="H2230" s="37">
        <v>15.015974440895</v>
      </c>
      <c r="I2230" s="14">
        <v>4.153354632588</v>
      </c>
      <c r="J2230" s="14">
        <v>80.511182108626002</v>
      </c>
      <c r="K2230" s="29">
        <v>0.31948881789099998</v>
      </c>
    </row>
    <row r="2231" spans="4:11" x14ac:dyDescent="0.2">
      <c r="D2231" s="104"/>
      <c r="E2231" s="5" t="s">
        <v>39</v>
      </c>
      <c r="F2231" s="6"/>
      <c r="G2231" s="7">
        <v>306</v>
      </c>
      <c r="H2231" s="37">
        <v>15.686274509804001</v>
      </c>
      <c r="I2231" s="14">
        <v>4.2483660130720002</v>
      </c>
      <c r="J2231" s="14">
        <v>78.431372549019997</v>
      </c>
      <c r="K2231" s="29">
        <v>1.6339869281049999</v>
      </c>
    </row>
    <row r="2232" spans="4:11" x14ac:dyDescent="0.2">
      <c r="D2232" s="104"/>
      <c r="E2232" s="5" t="s">
        <v>40</v>
      </c>
      <c r="F2232" s="6"/>
      <c r="G2232" s="7">
        <v>323</v>
      </c>
      <c r="H2232" s="37">
        <v>21.362229102166999</v>
      </c>
      <c r="I2232" s="14">
        <v>4.6439628482969999</v>
      </c>
      <c r="J2232" s="14">
        <v>73.993808049536</v>
      </c>
      <c r="K2232" s="32">
        <v>0</v>
      </c>
    </row>
    <row r="2233" spans="4:11" x14ac:dyDescent="0.2">
      <c r="D2233" s="104"/>
      <c r="E2233" s="5" t="s">
        <v>41</v>
      </c>
      <c r="F2233" s="6"/>
      <c r="G2233" s="7">
        <v>260</v>
      </c>
      <c r="H2233" s="37">
        <v>16.538461538461998</v>
      </c>
      <c r="I2233" s="14">
        <v>7.6923076923079998</v>
      </c>
      <c r="J2233" s="14">
        <v>75.769230769231001</v>
      </c>
      <c r="K2233" s="32">
        <v>0</v>
      </c>
    </row>
    <row r="2234" spans="4:11" x14ac:dyDescent="0.2">
      <c r="D2234" s="104"/>
      <c r="E2234" s="5" t="s">
        <v>42</v>
      </c>
      <c r="F2234" s="6"/>
      <c r="G2234" s="7">
        <v>258</v>
      </c>
      <c r="H2234" s="37">
        <v>24.031007751937999</v>
      </c>
      <c r="I2234" s="14">
        <v>8.9147286821710008</v>
      </c>
      <c r="J2234" s="14">
        <v>66.666666666666998</v>
      </c>
      <c r="K2234" s="29">
        <v>0.38759689922500001</v>
      </c>
    </row>
    <row r="2235" spans="4:11" x14ac:dyDescent="0.2">
      <c r="D2235" s="104"/>
      <c r="E2235" s="5" t="s">
        <v>43</v>
      </c>
      <c r="F2235" s="6"/>
      <c r="G2235" s="7">
        <v>258</v>
      </c>
      <c r="H2235" s="37">
        <v>23.643410852713</v>
      </c>
      <c r="I2235" s="14">
        <v>12.015503875968999</v>
      </c>
      <c r="J2235" s="14">
        <v>63.565891472868003</v>
      </c>
      <c r="K2235" s="29">
        <v>0.77519379845000003</v>
      </c>
    </row>
    <row r="2236" spans="4:11" x14ac:dyDescent="0.2">
      <c r="D2236" s="104"/>
      <c r="E2236" s="5" t="s">
        <v>44</v>
      </c>
      <c r="F2236" s="6"/>
      <c r="G2236" s="7">
        <v>336</v>
      </c>
      <c r="H2236" s="37">
        <v>27.976190476189998</v>
      </c>
      <c r="I2236" s="14">
        <v>11.904761904761999</v>
      </c>
      <c r="J2236" s="14">
        <v>59.821428571429003</v>
      </c>
      <c r="K2236" s="29">
        <v>0.29761904761899999</v>
      </c>
    </row>
    <row r="2237" spans="4:11" x14ac:dyDescent="0.2">
      <c r="D2237" s="104"/>
      <c r="E2237" s="5" t="s">
        <v>45</v>
      </c>
      <c r="F2237" s="6"/>
      <c r="G2237" s="7">
        <v>259</v>
      </c>
      <c r="H2237" s="37">
        <v>27.413127413127</v>
      </c>
      <c r="I2237" s="14">
        <v>10.810810810811001</v>
      </c>
      <c r="J2237" s="14">
        <v>60.617760617761</v>
      </c>
      <c r="K2237" s="29">
        <v>1.1583011583009999</v>
      </c>
    </row>
    <row r="2238" spans="4:11" x14ac:dyDescent="0.2">
      <c r="D2238" s="104"/>
      <c r="E2238" s="5" t="s">
        <v>46</v>
      </c>
      <c r="F2238" s="6"/>
      <c r="G2238" s="7">
        <v>171</v>
      </c>
      <c r="H2238" s="37">
        <v>25.146198830408999</v>
      </c>
      <c r="I2238" s="14">
        <v>19.298245614035</v>
      </c>
      <c r="J2238" s="14">
        <v>55.555555555555998</v>
      </c>
      <c r="K2238" s="32">
        <v>0</v>
      </c>
    </row>
    <row r="2239" spans="4:11" x14ac:dyDescent="0.2">
      <c r="D2239" s="104"/>
      <c r="E2239" s="5" t="s">
        <v>47</v>
      </c>
      <c r="F2239" s="6"/>
      <c r="G2239" s="7">
        <v>158</v>
      </c>
      <c r="H2239" s="37">
        <v>17.088607594936999</v>
      </c>
      <c r="I2239" s="14">
        <v>15.822784810127001</v>
      </c>
      <c r="J2239" s="14">
        <v>66.455696202531996</v>
      </c>
      <c r="K2239" s="29">
        <v>0.63291139240500005</v>
      </c>
    </row>
    <row r="2240" spans="4:11" x14ac:dyDescent="0.2">
      <c r="D2240" s="104"/>
      <c r="E2240" s="5" t="s">
        <v>48</v>
      </c>
      <c r="F2240" s="6"/>
      <c r="G2240" s="7">
        <v>62</v>
      </c>
      <c r="H2240" s="37">
        <v>16.129032258064999</v>
      </c>
      <c r="I2240" s="14">
        <v>9.6774193548389995</v>
      </c>
      <c r="J2240" s="14">
        <v>74.193548387096996</v>
      </c>
      <c r="K2240" s="32">
        <v>0</v>
      </c>
    </row>
    <row r="2241" spans="4:11" x14ac:dyDescent="0.2">
      <c r="D2241" s="104"/>
      <c r="E2241" s="5" t="s">
        <v>49</v>
      </c>
      <c r="F2241" s="6"/>
      <c r="G2241" s="7">
        <v>13</v>
      </c>
      <c r="H2241" s="37">
        <v>15.384615384615</v>
      </c>
      <c r="I2241" s="18">
        <v>0</v>
      </c>
      <c r="J2241" s="14">
        <v>84.615384615384997</v>
      </c>
      <c r="K2241" s="32">
        <v>0</v>
      </c>
    </row>
    <row r="2242" spans="4:11" x14ac:dyDescent="0.2">
      <c r="D2242" s="103" t="s">
        <v>50</v>
      </c>
      <c r="E2242" s="24" t="s">
        <v>35</v>
      </c>
      <c r="F2242" s="22"/>
      <c r="G2242" s="23">
        <v>174</v>
      </c>
      <c r="H2242" s="81">
        <v>0</v>
      </c>
      <c r="I2242" s="33">
        <v>0</v>
      </c>
      <c r="J2242" s="19">
        <v>100</v>
      </c>
      <c r="K2242" s="62">
        <v>0</v>
      </c>
    </row>
    <row r="2243" spans="4:11" x14ac:dyDescent="0.2">
      <c r="D2243" s="104"/>
      <c r="E2243" s="5" t="s">
        <v>36</v>
      </c>
      <c r="F2243" s="6"/>
      <c r="G2243" s="7">
        <v>233</v>
      </c>
      <c r="H2243" s="37">
        <v>4.2918454935619996</v>
      </c>
      <c r="I2243" s="14">
        <v>0.85836909871199996</v>
      </c>
      <c r="J2243" s="14">
        <v>94.849785407724994</v>
      </c>
      <c r="K2243" s="32">
        <v>0</v>
      </c>
    </row>
    <row r="2244" spans="4:11" x14ac:dyDescent="0.2">
      <c r="D2244" s="104"/>
      <c r="E2244" s="5" t="s">
        <v>37</v>
      </c>
      <c r="F2244" s="6"/>
      <c r="G2244" s="7">
        <v>199</v>
      </c>
      <c r="H2244" s="37">
        <v>7.0351758793970003</v>
      </c>
      <c r="I2244" s="14">
        <v>3.5175879396980001</v>
      </c>
      <c r="J2244" s="14">
        <v>88.944723618089995</v>
      </c>
      <c r="K2244" s="29">
        <v>0.50251256281400003</v>
      </c>
    </row>
    <row r="2245" spans="4:11" x14ac:dyDescent="0.2">
      <c r="D2245" s="104"/>
      <c r="E2245" s="5" t="s">
        <v>38</v>
      </c>
      <c r="F2245" s="6"/>
      <c r="G2245" s="7">
        <v>319</v>
      </c>
      <c r="H2245" s="37">
        <v>6.8965517241379999</v>
      </c>
      <c r="I2245" s="14">
        <v>2.1943573667709999</v>
      </c>
      <c r="J2245" s="14">
        <v>90.595611285266003</v>
      </c>
      <c r="K2245" s="29">
        <v>0.31347962382400002</v>
      </c>
    </row>
    <row r="2246" spans="4:11" x14ac:dyDescent="0.2">
      <c r="D2246" s="104"/>
      <c r="E2246" s="5" t="s">
        <v>39</v>
      </c>
      <c r="F2246" s="6"/>
      <c r="G2246" s="7">
        <v>269</v>
      </c>
      <c r="H2246" s="37">
        <v>7.4349442379179997</v>
      </c>
      <c r="I2246" s="14">
        <v>2.6022304832710001</v>
      </c>
      <c r="J2246" s="14">
        <v>89.591078066913994</v>
      </c>
      <c r="K2246" s="29">
        <v>0.37174721189600002</v>
      </c>
    </row>
    <row r="2247" spans="4:11" x14ac:dyDescent="0.2">
      <c r="D2247" s="104"/>
      <c r="E2247" s="5" t="s">
        <v>40</v>
      </c>
      <c r="F2247" s="6"/>
      <c r="G2247" s="7">
        <v>348</v>
      </c>
      <c r="H2247" s="37">
        <v>9.4827586206899994</v>
      </c>
      <c r="I2247" s="14">
        <v>2.2988505747130001</v>
      </c>
      <c r="J2247" s="14">
        <v>87.356321839079996</v>
      </c>
      <c r="K2247" s="29">
        <v>0.86206896551699996</v>
      </c>
    </row>
    <row r="2248" spans="4:11" x14ac:dyDescent="0.2">
      <c r="D2248" s="104"/>
      <c r="E2248" s="5" t="s">
        <v>41</v>
      </c>
      <c r="F2248" s="6"/>
      <c r="G2248" s="7">
        <v>282</v>
      </c>
      <c r="H2248" s="37">
        <v>7.0921985815599999</v>
      </c>
      <c r="I2248" s="14">
        <v>4.9645390070920001</v>
      </c>
      <c r="J2248" s="14">
        <v>87.943262411348002</v>
      </c>
      <c r="K2248" s="32">
        <v>0</v>
      </c>
    </row>
    <row r="2249" spans="4:11" x14ac:dyDescent="0.2">
      <c r="D2249" s="104"/>
      <c r="E2249" s="5" t="s">
        <v>42</v>
      </c>
      <c r="F2249" s="6"/>
      <c r="G2249" s="7">
        <v>242</v>
      </c>
      <c r="H2249" s="37">
        <v>9.9173553719009995</v>
      </c>
      <c r="I2249" s="14">
        <v>7.02479338843</v>
      </c>
      <c r="J2249" s="14">
        <v>82.644628099174</v>
      </c>
      <c r="K2249" s="29">
        <v>0.41322314049600001</v>
      </c>
    </row>
    <row r="2250" spans="4:11" x14ac:dyDescent="0.2">
      <c r="D2250" s="104"/>
      <c r="E2250" s="5" t="s">
        <v>43</v>
      </c>
      <c r="F2250" s="6"/>
      <c r="G2250" s="7">
        <v>263</v>
      </c>
      <c r="H2250" s="37">
        <v>12.927756653992001</v>
      </c>
      <c r="I2250" s="14">
        <v>9.5057034220529992</v>
      </c>
      <c r="J2250" s="14">
        <v>76.806083650190004</v>
      </c>
      <c r="K2250" s="29">
        <v>0.76045627376400005</v>
      </c>
    </row>
    <row r="2251" spans="4:11" x14ac:dyDescent="0.2">
      <c r="D2251" s="104"/>
      <c r="E2251" s="5" t="s">
        <v>44</v>
      </c>
      <c r="F2251" s="6"/>
      <c r="G2251" s="7">
        <v>364</v>
      </c>
      <c r="H2251" s="37">
        <v>10.714285714286</v>
      </c>
      <c r="I2251" s="14">
        <v>8.7912087912089998</v>
      </c>
      <c r="J2251" s="14">
        <v>80.494505494505006</v>
      </c>
      <c r="K2251" s="32">
        <v>0</v>
      </c>
    </row>
    <row r="2252" spans="4:11" x14ac:dyDescent="0.2">
      <c r="D2252" s="104"/>
      <c r="E2252" s="5" t="s">
        <v>45</v>
      </c>
      <c r="F2252" s="6"/>
      <c r="G2252" s="7">
        <v>324</v>
      </c>
      <c r="H2252" s="37">
        <v>11.41975308642</v>
      </c>
      <c r="I2252" s="14">
        <v>7.0987654320990003</v>
      </c>
      <c r="J2252" s="14">
        <v>81.481481481480998</v>
      </c>
      <c r="K2252" s="32">
        <v>0</v>
      </c>
    </row>
    <row r="2253" spans="4:11" x14ac:dyDescent="0.2">
      <c r="D2253" s="104"/>
      <c r="E2253" s="5" t="s">
        <v>46</v>
      </c>
      <c r="F2253" s="6"/>
      <c r="G2253" s="7">
        <v>192</v>
      </c>
      <c r="H2253" s="37">
        <v>4.166666666667</v>
      </c>
      <c r="I2253" s="14">
        <v>10.416666666667</v>
      </c>
      <c r="J2253" s="14">
        <v>85.416666666666998</v>
      </c>
      <c r="K2253" s="32">
        <v>0</v>
      </c>
    </row>
    <row r="2254" spans="4:11" x14ac:dyDescent="0.2">
      <c r="D2254" s="104"/>
      <c r="E2254" s="5" t="s">
        <v>47</v>
      </c>
      <c r="F2254" s="6"/>
      <c r="G2254" s="7">
        <v>288</v>
      </c>
      <c r="H2254" s="37">
        <v>9.0277777777780006</v>
      </c>
      <c r="I2254" s="14">
        <v>9.0277777777780006</v>
      </c>
      <c r="J2254" s="14">
        <v>81.597222222222001</v>
      </c>
      <c r="K2254" s="29">
        <v>0.347222222222</v>
      </c>
    </row>
    <row r="2255" spans="4:11" x14ac:dyDescent="0.2">
      <c r="D2255" s="104"/>
      <c r="E2255" s="5" t="s">
        <v>48</v>
      </c>
      <c r="F2255" s="6"/>
      <c r="G2255" s="7">
        <v>114</v>
      </c>
      <c r="H2255" s="37">
        <v>10.526315789473999</v>
      </c>
      <c r="I2255" s="14">
        <v>11.403508771929999</v>
      </c>
      <c r="J2255" s="14">
        <v>78.070175438595996</v>
      </c>
      <c r="K2255" s="32">
        <v>0</v>
      </c>
    </row>
    <row r="2256" spans="4:11" x14ac:dyDescent="0.2">
      <c r="D2256" s="105"/>
      <c r="E2256" s="55" t="s">
        <v>49</v>
      </c>
      <c r="F2256" s="58"/>
      <c r="G2256" s="53">
        <v>30</v>
      </c>
      <c r="H2256" s="74">
        <v>6.666666666667</v>
      </c>
      <c r="I2256" s="38">
        <v>10</v>
      </c>
      <c r="J2256" s="38">
        <v>83.333333333333002</v>
      </c>
      <c r="K2256" s="71">
        <v>0</v>
      </c>
    </row>
    <row r="2258" spans="2:21" x14ac:dyDescent="0.2">
      <c r="B2258" s="47" t="str">
        <f xml:space="preserve"> HYPERLINK("#'目次'!B56", "[50]")</f>
        <v>[50]</v>
      </c>
      <c r="C2258" s="31" t="s">
        <v>473</v>
      </c>
    </row>
    <row r="2259" spans="2:21" x14ac:dyDescent="0.2">
      <c r="C2259" s="89" t="s">
        <v>474</v>
      </c>
    </row>
    <row r="2261" spans="2:21" x14ac:dyDescent="0.2">
      <c r="C2261" s="31" t="s">
        <v>13</v>
      </c>
    </row>
    <row r="2262" spans="2:21" ht="24" x14ac:dyDescent="0.2">
      <c r="D2262" s="99"/>
      <c r="E2262" s="100"/>
      <c r="F2262" s="100"/>
      <c r="G2262" s="41" t="s">
        <v>14</v>
      </c>
      <c r="H2262" s="42" t="s">
        <v>475</v>
      </c>
      <c r="I2262" s="16" t="s">
        <v>476</v>
      </c>
      <c r="J2262" s="16" t="s">
        <v>477</v>
      </c>
      <c r="K2262" s="16" t="s">
        <v>478</v>
      </c>
      <c r="L2262" s="16" t="s">
        <v>479</v>
      </c>
      <c r="M2262" s="16" t="s">
        <v>480</v>
      </c>
      <c r="N2262" s="16" t="s">
        <v>481</v>
      </c>
      <c r="O2262" s="16" t="s">
        <v>482</v>
      </c>
      <c r="P2262" s="16" t="s">
        <v>483</v>
      </c>
      <c r="Q2262" s="16" t="s">
        <v>484</v>
      </c>
      <c r="R2262" s="16" t="s">
        <v>485</v>
      </c>
      <c r="S2262" s="16" t="s">
        <v>24</v>
      </c>
      <c r="T2262" s="16" t="s">
        <v>67</v>
      </c>
      <c r="U2262" s="46" t="s">
        <v>68</v>
      </c>
    </row>
    <row r="2263" spans="2:21" x14ac:dyDescent="0.2">
      <c r="D2263" s="101"/>
      <c r="E2263" s="102"/>
      <c r="F2263" s="102"/>
      <c r="G2263" s="44"/>
      <c r="H2263" s="48"/>
      <c r="I2263" s="17"/>
      <c r="J2263" s="17"/>
      <c r="K2263" s="17"/>
      <c r="L2263" s="17"/>
      <c r="M2263" s="17"/>
      <c r="N2263" s="17"/>
      <c r="O2263" s="17"/>
      <c r="P2263" s="17"/>
      <c r="Q2263" s="17"/>
      <c r="R2263" s="17"/>
      <c r="S2263" s="17"/>
      <c r="T2263" s="17"/>
      <c r="U2263" s="43"/>
    </row>
    <row r="2264" spans="2:21" x14ac:dyDescent="0.2">
      <c r="D2264" s="52"/>
      <c r="E2264" s="59" t="s">
        <v>14</v>
      </c>
      <c r="F2264" s="54"/>
      <c r="G2264" s="45">
        <v>929</v>
      </c>
      <c r="H2264" s="25">
        <v>36.490850376749002</v>
      </c>
      <c r="I2264" s="25">
        <v>15.177610333692</v>
      </c>
      <c r="J2264" s="25">
        <v>9.9031216361680006</v>
      </c>
      <c r="K2264" s="25">
        <v>4.9515608180840003</v>
      </c>
      <c r="L2264" s="25">
        <v>6.4585575888050002</v>
      </c>
      <c r="M2264" s="25">
        <v>3.552206673843</v>
      </c>
      <c r="N2264" s="25">
        <v>1.829924650161</v>
      </c>
      <c r="O2264" s="25">
        <v>2.4757804090420001</v>
      </c>
      <c r="P2264" s="25">
        <v>0.21528525296000001</v>
      </c>
      <c r="Q2264" s="25">
        <v>5.2744886975240002</v>
      </c>
      <c r="R2264" s="25">
        <v>6.1356297093650003</v>
      </c>
      <c r="S2264" s="25">
        <v>7.5349838536059996</v>
      </c>
      <c r="T2264" s="25">
        <v>4.0139697322470003</v>
      </c>
      <c r="U2264" s="63">
        <v>4.8516805008609998</v>
      </c>
    </row>
    <row r="2265" spans="2:21" x14ac:dyDescent="0.2">
      <c r="D2265" s="103" t="s">
        <v>25</v>
      </c>
      <c r="E2265" s="24" t="s">
        <v>26</v>
      </c>
      <c r="F2265" s="22"/>
      <c r="G2265" s="23">
        <v>110</v>
      </c>
      <c r="H2265" s="49">
        <v>42.727272727272997</v>
      </c>
      <c r="I2265" s="19">
        <v>20.909090909090999</v>
      </c>
      <c r="J2265" s="19">
        <v>11.818181818182</v>
      </c>
      <c r="K2265" s="19">
        <v>5.4545454545450003</v>
      </c>
      <c r="L2265" s="19">
        <v>2.7272727272730002</v>
      </c>
      <c r="M2265" s="19">
        <v>3.636363636364</v>
      </c>
      <c r="N2265" s="33">
        <v>0</v>
      </c>
      <c r="O2265" s="19">
        <v>0.90909090909099999</v>
      </c>
      <c r="P2265" s="33">
        <v>0</v>
      </c>
      <c r="Q2265" s="19">
        <v>3.636363636364</v>
      </c>
      <c r="R2265" s="19">
        <v>1.818181818182</v>
      </c>
      <c r="S2265" s="19">
        <v>6.363636363636</v>
      </c>
      <c r="T2265" s="19">
        <v>2.6504854368930002</v>
      </c>
      <c r="U2265" s="51">
        <v>2.7188973274050001</v>
      </c>
    </row>
    <row r="2266" spans="2:21" x14ac:dyDescent="0.2">
      <c r="D2266" s="104"/>
      <c r="E2266" s="5" t="s">
        <v>27</v>
      </c>
      <c r="F2266" s="6"/>
      <c r="G2266" s="7">
        <v>122</v>
      </c>
      <c r="H2266" s="37">
        <v>34.426229508196997</v>
      </c>
      <c r="I2266" s="14">
        <v>16.393442622951</v>
      </c>
      <c r="J2266" s="14">
        <v>9.0163934426230004</v>
      </c>
      <c r="K2266" s="14">
        <v>7.3770491803280001</v>
      </c>
      <c r="L2266" s="14">
        <v>7.3770491803280001</v>
      </c>
      <c r="M2266" s="14">
        <v>4.918032786885</v>
      </c>
      <c r="N2266" s="14">
        <v>0.81967213114799997</v>
      </c>
      <c r="O2266" s="14">
        <v>2.459016393443</v>
      </c>
      <c r="P2266" s="18">
        <v>0</v>
      </c>
      <c r="Q2266" s="14">
        <v>5.7377049180329998</v>
      </c>
      <c r="R2266" s="14">
        <v>6.5573770491800003</v>
      </c>
      <c r="S2266" s="14">
        <v>4.918032786885</v>
      </c>
      <c r="T2266" s="14">
        <v>4.1465517241379999</v>
      </c>
      <c r="U2266" s="29">
        <v>4.9935377383050001</v>
      </c>
    </row>
    <row r="2267" spans="2:21" x14ac:dyDescent="0.2">
      <c r="D2267" s="104"/>
      <c r="E2267" s="5" t="s">
        <v>28</v>
      </c>
      <c r="F2267" s="6"/>
      <c r="G2267" s="7">
        <v>138</v>
      </c>
      <c r="H2267" s="37">
        <v>39.130434782609001</v>
      </c>
      <c r="I2267" s="14">
        <v>16.666666666666998</v>
      </c>
      <c r="J2267" s="14">
        <v>12.318840579710001</v>
      </c>
      <c r="K2267" s="14">
        <v>4.3478260869570002</v>
      </c>
      <c r="L2267" s="14">
        <v>5.0724637681160001</v>
      </c>
      <c r="M2267" s="14">
        <v>2.1739130434780001</v>
      </c>
      <c r="N2267" s="14">
        <v>0.72463768115899996</v>
      </c>
      <c r="O2267" s="14">
        <v>1.449275362319</v>
      </c>
      <c r="P2267" s="14">
        <v>0.72463768115899996</v>
      </c>
      <c r="Q2267" s="14">
        <v>5.7971014492749999</v>
      </c>
      <c r="R2267" s="14">
        <v>5.0724637681160001</v>
      </c>
      <c r="S2267" s="14">
        <v>6.5217391304349999</v>
      </c>
      <c r="T2267" s="14">
        <v>3.6976744186050001</v>
      </c>
      <c r="U2267" s="29">
        <v>4.7488956711580004</v>
      </c>
    </row>
    <row r="2268" spans="2:21" x14ac:dyDescent="0.2">
      <c r="D2268" s="104"/>
      <c r="E2268" s="5" t="s">
        <v>29</v>
      </c>
      <c r="F2268" s="6"/>
      <c r="G2268" s="7">
        <v>111</v>
      </c>
      <c r="H2268" s="37">
        <v>34.234234234234002</v>
      </c>
      <c r="I2268" s="14">
        <v>18.918918918919001</v>
      </c>
      <c r="J2268" s="14">
        <v>5.4054054054050003</v>
      </c>
      <c r="K2268" s="14">
        <v>3.6036036036039998</v>
      </c>
      <c r="L2268" s="14">
        <v>9.0090090090090005</v>
      </c>
      <c r="M2268" s="14">
        <v>3.6036036036039998</v>
      </c>
      <c r="N2268" s="14">
        <v>2.7027027027030002</v>
      </c>
      <c r="O2268" s="14">
        <v>2.7027027027030002</v>
      </c>
      <c r="P2268" s="14">
        <v>0.90090090090099995</v>
      </c>
      <c r="Q2268" s="14">
        <v>3.6036036036039998</v>
      </c>
      <c r="R2268" s="14">
        <v>3.6036036036039998</v>
      </c>
      <c r="S2268" s="14">
        <v>11.711711711712001</v>
      </c>
      <c r="T2268" s="14">
        <v>3.7040816326530002</v>
      </c>
      <c r="U2268" s="29">
        <v>4.4657636037710002</v>
      </c>
    </row>
    <row r="2269" spans="2:21" x14ac:dyDescent="0.2">
      <c r="D2269" s="104"/>
      <c r="E2269" s="5" t="s">
        <v>30</v>
      </c>
      <c r="F2269" s="6"/>
      <c r="G2269" s="7">
        <v>113</v>
      </c>
      <c r="H2269" s="37">
        <v>32.743362831858001</v>
      </c>
      <c r="I2269" s="14">
        <v>14.159292035398</v>
      </c>
      <c r="J2269" s="14">
        <v>14.159292035398</v>
      </c>
      <c r="K2269" s="14">
        <v>3.53982300885</v>
      </c>
      <c r="L2269" s="14">
        <v>6.194690265487</v>
      </c>
      <c r="M2269" s="14">
        <v>2.654867256637</v>
      </c>
      <c r="N2269" s="14">
        <v>0.88495575221199996</v>
      </c>
      <c r="O2269" s="14">
        <v>4.424778761062</v>
      </c>
      <c r="P2269" s="18">
        <v>0</v>
      </c>
      <c r="Q2269" s="14">
        <v>5.3097345132739999</v>
      </c>
      <c r="R2269" s="14">
        <v>7.964601769912</v>
      </c>
      <c r="S2269" s="14">
        <v>7.964601769912</v>
      </c>
      <c r="T2269" s="14">
        <v>4.4711538461540004</v>
      </c>
      <c r="U2269" s="29">
        <v>5.3186116081049999</v>
      </c>
    </row>
    <row r="2270" spans="2:21" x14ac:dyDescent="0.2">
      <c r="D2270" s="104"/>
      <c r="E2270" s="5" t="s">
        <v>31</v>
      </c>
      <c r="F2270" s="6"/>
      <c r="G2270" s="7">
        <v>140</v>
      </c>
      <c r="H2270" s="37">
        <v>39.285714285714</v>
      </c>
      <c r="I2270" s="14">
        <v>8.5714285714289993</v>
      </c>
      <c r="J2270" s="14">
        <v>7.8571428571429998</v>
      </c>
      <c r="K2270" s="14">
        <v>7.1428571428570002</v>
      </c>
      <c r="L2270" s="14">
        <v>6.4285714285709998</v>
      </c>
      <c r="M2270" s="14">
        <v>2.8571428571430002</v>
      </c>
      <c r="N2270" s="14">
        <v>2.8571428571430002</v>
      </c>
      <c r="O2270" s="14">
        <v>2.8571428571430002</v>
      </c>
      <c r="P2270" s="18">
        <v>0</v>
      </c>
      <c r="Q2270" s="14">
        <v>5.7142857142860004</v>
      </c>
      <c r="R2270" s="14">
        <v>10</v>
      </c>
      <c r="S2270" s="14">
        <v>6.4285714285709998</v>
      </c>
      <c r="T2270" s="14">
        <v>4.8854961832060004</v>
      </c>
      <c r="U2270" s="29">
        <v>6.1478491508240003</v>
      </c>
    </row>
    <row r="2271" spans="2:21" x14ac:dyDescent="0.2">
      <c r="D2271" s="104"/>
      <c r="E2271" s="5" t="s">
        <v>32</v>
      </c>
      <c r="F2271" s="6"/>
      <c r="G2271" s="7">
        <v>99</v>
      </c>
      <c r="H2271" s="37">
        <v>36.363636363635997</v>
      </c>
      <c r="I2271" s="14">
        <v>12.121212121212</v>
      </c>
      <c r="J2271" s="14">
        <v>11.111111111111001</v>
      </c>
      <c r="K2271" s="14">
        <v>4.0404040404039998</v>
      </c>
      <c r="L2271" s="14">
        <v>9.0909090909089993</v>
      </c>
      <c r="M2271" s="14">
        <v>4.0404040404039998</v>
      </c>
      <c r="N2271" s="14">
        <v>5.0505050505050004</v>
      </c>
      <c r="O2271" s="14">
        <v>4.0404040404039998</v>
      </c>
      <c r="P2271" s="18">
        <v>0</v>
      </c>
      <c r="Q2271" s="14">
        <v>6.0606060606060002</v>
      </c>
      <c r="R2271" s="14">
        <v>4.0404040404039998</v>
      </c>
      <c r="S2271" s="14">
        <v>4.0404040404039998</v>
      </c>
      <c r="T2271" s="14">
        <v>3.8947368421049999</v>
      </c>
      <c r="U2271" s="29">
        <v>3.77379798698</v>
      </c>
    </row>
    <row r="2272" spans="2:21" x14ac:dyDescent="0.2">
      <c r="D2272" s="104"/>
      <c r="E2272" s="5" t="s">
        <v>33</v>
      </c>
      <c r="F2272" s="6"/>
      <c r="G2272" s="7">
        <v>50</v>
      </c>
      <c r="H2272" s="37">
        <v>30</v>
      </c>
      <c r="I2272" s="14">
        <v>16</v>
      </c>
      <c r="J2272" s="14">
        <v>8</v>
      </c>
      <c r="K2272" s="14">
        <v>4</v>
      </c>
      <c r="L2272" s="14">
        <v>8</v>
      </c>
      <c r="M2272" s="14">
        <v>8</v>
      </c>
      <c r="N2272" s="14">
        <v>2</v>
      </c>
      <c r="O2272" s="14">
        <v>2</v>
      </c>
      <c r="P2272" s="18">
        <v>0</v>
      </c>
      <c r="Q2272" s="14">
        <v>6</v>
      </c>
      <c r="R2272" s="14">
        <v>10</v>
      </c>
      <c r="S2272" s="14">
        <v>6</v>
      </c>
      <c r="T2272" s="14">
        <v>4.8085106382980003</v>
      </c>
      <c r="U2272" s="29">
        <v>5.2212263085200004</v>
      </c>
    </row>
    <row r="2273" spans="4:21" x14ac:dyDescent="0.2">
      <c r="D2273" s="103" t="s">
        <v>34</v>
      </c>
      <c r="E2273" s="24" t="s">
        <v>35</v>
      </c>
      <c r="F2273" s="22"/>
      <c r="G2273" s="23">
        <v>9</v>
      </c>
      <c r="H2273" s="49">
        <v>33.333333333333002</v>
      </c>
      <c r="I2273" s="19">
        <v>11.111111111111001</v>
      </c>
      <c r="J2273" s="19">
        <v>22.222222222222001</v>
      </c>
      <c r="K2273" s="33">
        <v>0</v>
      </c>
      <c r="L2273" s="19">
        <v>11.111111111111001</v>
      </c>
      <c r="M2273" s="19">
        <v>11.111111111111001</v>
      </c>
      <c r="N2273" s="33">
        <v>0</v>
      </c>
      <c r="O2273" s="33">
        <v>0</v>
      </c>
      <c r="P2273" s="33">
        <v>0</v>
      </c>
      <c r="Q2273" s="33">
        <v>0</v>
      </c>
      <c r="R2273" s="33">
        <v>0</v>
      </c>
      <c r="S2273" s="19">
        <v>11.111111111111001</v>
      </c>
      <c r="T2273" s="19">
        <v>2.75</v>
      </c>
      <c r="U2273" s="51">
        <v>1.7853571071359999</v>
      </c>
    </row>
    <row r="2274" spans="4:21" x14ac:dyDescent="0.2">
      <c r="D2274" s="104"/>
      <c r="E2274" s="5" t="s">
        <v>36</v>
      </c>
      <c r="F2274" s="6"/>
      <c r="G2274" s="7">
        <v>18</v>
      </c>
      <c r="H2274" s="37">
        <v>22.222222222222001</v>
      </c>
      <c r="I2274" s="14">
        <v>11.111111111111001</v>
      </c>
      <c r="J2274" s="14">
        <v>38.888888888888999</v>
      </c>
      <c r="K2274" s="18">
        <v>0</v>
      </c>
      <c r="L2274" s="14">
        <v>5.5555555555560003</v>
      </c>
      <c r="M2274" s="14">
        <v>5.5555555555560003</v>
      </c>
      <c r="N2274" s="18">
        <v>0</v>
      </c>
      <c r="O2274" s="18">
        <v>0</v>
      </c>
      <c r="P2274" s="18">
        <v>0</v>
      </c>
      <c r="Q2274" s="14">
        <v>5.5555555555560003</v>
      </c>
      <c r="R2274" s="14">
        <v>5.5555555555560003</v>
      </c>
      <c r="S2274" s="14">
        <v>5.5555555555560003</v>
      </c>
      <c r="T2274" s="14">
        <v>3.8235294117650001</v>
      </c>
      <c r="U2274" s="29">
        <v>3.5352892238389999</v>
      </c>
    </row>
    <row r="2275" spans="4:21" x14ac:dyDescent="0.2">
      <c r="D2275" s="104"/>
      <c r="E2275" s="5" t="s">
        <v>37</v>
      </c>
      <c r="F2275" s="6"/>
      <c r="G2275" s="7">
        <v>24</v>
      </c>
      <c r="H2275" s="37">
        <v>25</v>
      </c>
      <c r="I2275" s="14">
        <v>16.666666666666998</v>
      </c>
      <c r="J2275" s="14">
        <v>4.166666666667</v>
      </c>
      <c r="K2275" s="14">
        <v>12.5</v>
      </c>
      <c r="L2275" s="14">
        <v>4.166666666667</v>
      </c>
      <c r="M2275" s="14">
        <v>8.333333333333</v>
      </c>
      <c r="N2275" s="14">
        <v>8.333333333333</v>
      </c>
      <c r="O2275" s="14">
        <v>4.166666666667</v>
      </c>
      <c r="P2275" s="18">
        <v>0</v>
      </c>
      <c r="Q2275" s="14">
        <v>8.333333333333</v>
      </c>
      <c r="R2275" s="14">
        <v>4.166666666667</v>
      </c>
      <c r="S2275" s="14">
        <v>4.166666666667</v>
      </c>
      <c r="T2275" s="14">
        <v>4.4782608695650001</v>
      </c>
      <c r="U2275" s="29">
        <v>3.6220287999409999</v>
      </c>
    </row>
    <row r="2276" spans="4:21" x14ac:dyDescent="0.2">
      <c r="D2276" s="104"/>
      <c r="E2276" s="5" t="s">
        <v>38</v>
      </c>
      <c r="F2276" s="6"/>
      <c r="G2276" s="7">
        <v>47</v>
      </c>
      <c r="H2276" s="37">
        <v>40.425531914894002</v>
      </c>
      <c r="I2276" s="14">
        <v>12.765957446809001</v>
      </c>
      <c r="J2276" s="14">
        <v>12.765957446809001</v>
      </c>
      <c r="K2276" s="14">
        <v>8.5106382978719992</v>
      </c>
      <c r="L2276" s="14">
        <v>12.765957446809001</v>
      </c>
      <c r="M2276" s="14">
        <v>2.1276595744679998</v>
      </c>
      <c r="N2276" s="18">
        <v>0</v>
      </c>
      <c r="O2276" s="14">
        <v>2.1276595744679998</v>
      </c>
      <c r="P2276" s="18">
        <v>0</v>
      </c>
      <c r="Q2276" s="14">
        <v>4.2553191489359996</v>
      </c>
      <c r="R2276" s="14">
        <v>2.1276595744679998</v>
      </c>
      <c r="S2276" s="14">
        <v>2.1276595744679998</v>
      </c>
      <c r="T2276" s="14">
        <v>3.1521739130430002</v>
      </c>
      <c r="U2276" s="29">
        <v>2.9852346153839999</v>
      </c>
    </row>
    <row r="2277" spans="4:21" x14ac:dyDescent="0.2">
      <c r="D2277" s="104"/>
      <c r="E2277" s="5" t="s">
        <v>39</v>
      </c>
      <c r="F2277" s="6"/>
      <c r="G2277" s="7">
        <v>48</v>
      </c>
      <c r="H2277" s="37">
        <v>27.083333333333002</v>
      </c>
      <c r="I2277" s="14">
        <v>8.333333333333</v>
      </c>
      <c r="J2277" s="14">
        <v>12.5</v>
      </c>
      <c r="K2277" s="14">
        <v>10.416666666667</v>
      </c>
      <c r="L2277" s="14">
        <v>8.333333333333</v>
      </c>
      <c r="M2277" s="14">
        <v>10.416666666667</v>
      </c>
      <c r="N2277" s="14">
        <v>2.083333333333</v>
      </c>
      <c r="O2277" s="14">
        <v>4.166666666667</v>
      </c>
      <c r="P2277" s="18">
        <v>0</v>
      </c>
      <c r="Q2277" s="14">
        <v>6.25</v>
      </c>
      <c r="R2277" s="14">
        <v>6.25</v>
      </c>
      <c r="S2277" s="14">
        <v>4.166666666667</v>
      </c>
      <c r="T2277" s="14">
        <v>4.9347826086959996</v>
      </c>
      <c r="U2277" s="29">
        <v>5.3665719521830004</v>
      </c>
    </row>
    <row r="2278" spans="4:21" x14ac:dyDescent="0.2">
      <c r="D2278" s="104"/>
      <c r="E2278" s="5" t="s">
        <v>40</v>
      </c>
      <c r="F2278" s="6"/>
      <c r="G2278" s="7">
        <v>69</v>
      </c>
      <c r="H2278" s="37">
        <v>39.130434782609001</v>
      </c>
      <c r="I2278" s="14">
        <v>8.6956521739130004</v>
      </c>
      <c r="J2278" s="14">
        <v>7.2463768115939997</v>
      </c>
      <c r="K2278" s="14">
        <v>1.449275362319</v>
      </c>
      <c r="L2278" s="14">
        <v>10.144927536232</v>
      </c>
      <c r="M2278" s="14">
        <v>2.898550724638</v>
      </c>
      <c r="N2278" s="14">
        <v>1.449275362319</v>
      </c>
      <c r="O2278" s="14">
        <v>5.7971014492749999</v>
      </c>
      <c r="P2278" s="18">
        <v>0</v>
      </c>
      <c r="Q2278" s="14">
        <v>7.2463768115939997</v>
      </c>
      <c r="R2278" s="14">
        <v>10.144927536232</v>
      </c>
      <c r="S2278" s="14">
        <v>5.7971014492749999</v>
      </c>
      <c r="T2278" s="14">
        <v>5.0461538461539996</v>
      </c>
      <c r="U2278" s="29">
        <v>6.0113502111379997</v>
      </c>
    </row>
    <row r="2279" spans="4:21" x14ac:dyDescent="0.2">
      <c r="D2279" s="104"/>
      <c r="E2279" s="5" t="s">
        <v>41</v>
      </c>
      <c r="F2279" s="6"/>
      <c r="G2279" s="7">
        <v>43</v>
      </c>
      <c r="H2279" s="37">
        <v>44.186046511628</v>
      </c>
      <c r="I2279" s="14">
        <v>16.279069767442</v>
      </c>
      <c r="J2279" s="14">
        <v>4.6511627906979998</v>
      </c>
      <c r="K2279" s="14">
        <v>2.3255813953489999</v>
      </c>
      <c r="L2279" s="14">
        <v>4.6511627906979998</v>
      </c>
      <c r="M2279" s="14">
        <v>2.3255813953489999</v>
      </c>
      <c r="N2279" s="14">
        <v>2.3255813953489999</v>
      </c>
      <c r="O2279" s="14">
        <v>2.3255813953489999</v>
      </c>
      <c r="P2279" s="18">
        <v>0</v>
      </c>
      <c r="Q2279" s="14">
        <v>2.3255813953489999</v>
      </c>
      <c r="R2279" s="14">
        <v>6.9767441860470001</v>
      </c>
      <c r="S2279" s="14">
        <v>11.627906976744001</v>
      </c>
      <c r="T2279" s="14">
        <v>3.447368421053</v>
      </c>
      <c r="U2279" s="29">
        <v>4.2096216133309996</v>
      </c>
    </row>
    <row r="2280" spans="4:21" x14ac:dyDescent="0.2">
      <c r="D2280" s="104"/>
      <c r="E2280" s="5" t="s">
        <v>42</v>
      </c>
      <c r="F2280" s="6"/>
      <c r="G2280" s="7">
        <v>62</v>
      </c>
      <c r="H2280" s="37">
        <v>40.322580645160997</v>
      </c>
      <c r="I2280" s="14">
        <v>12.903225806451999</v>
      </c>
      <c r="J2280" s="14">
        <v>3.2258064516129998</v>
      </c>
      <c r="K2280" s="14">
        <v>1.6129032258060001</v>
      </c>
      <c r="L2280" s="14">
        <v>4.8387096774189997</v>
      </c>
      <c r="M2280" s="14">
        <v>1.6129032258060001</v>
      </c>
      <c r="N2280" s="18">
        <v>0</v>
      </c>
      <c r="O2280" s="14">
        <v>1.6129032258060001</v>
      </c>
      <c r="P2280" s="18">
        <v>0</v>
      </c>
      <c r="Q2280" s="14">
        <v>9.6774193548389995</v>
      </c>
      <c r="R2280" s="14">
        <v>4.8387096774189997</v>
      </c>
      <c r="S2280" s="14">
        <v>19.354838709677001</v>
      </c>
      <c r="T2280" s="14">
        <v>4.08</v>
      </c>
      <c r="U2280" s="29">
        <v>5.6598233187969997</v>
      </c>
    </row>
    <row r="2281" spans="4:21" x14ac:dyDescent="0.2">
      <c r="D2281" s="104"/>
      <c r="E2281" s="5" t="s">
        <v>43</v>
      </c>
      <c r="F2281" s="6"/>
      <c r="G2281" s="7">
        <v>61</v>
      </c>
      <c r="H2281" s="37">
        <v>32.786885245901999</v>
      </c>
      <c r="I2281" s="14">
        <v>13.114754098361001</v>
      </c>
      <c r="J2281" s="14">
        <v>13.114754098361001</v>
      </c>
      <c r="K2281" s="14">
        <v>4.918032786885</v>
      </c>
      <c r="L2281" s="14">
        <v>6.5573770491800003</v>
      </c>
      <c r="M2281" s="14">
        <v>1.6393442622950001</v>
      </c>
      <c r="N2281" s="14">
        <v>3.2786885245900002</v>
      </c>
      <c r="O2281" s="14">
        <v>1.6393442622950001</v>
      </c>
      <c r="P2281" s="18">
        <v>0</v>
      </c>
      <c r="Q2281" s="14">
        <v>8.1967213114750006</v>
      </c>
      <c r="R2281" s="14">
        <v>3.2786885245900002</v>
      </c>
      <c r="S2281" s="14">
        <v>11.475409836066</v>
      </c>
      <c r="T2281" s="14">
        <v>3.7777777777780002</v>
      </c>
      <c r="U2281" s="29">
        <v>3.8377591198159999</v>
      </c>
    </row>
    <row r="2282" spans="4:21" x14ac:dyDescent="0.2">
      <c r="D2282" s="104"/>
      <c r="E2282" s="5" t="s">
        <v>44</v>
      </c>
      <c r="F2282" s="6"/>
      <c r="G2282" s="7">
        <v>94</v>
      </c>
      <c r="H2282" s="37">
        <v>28.723404255319</v>
      </c>
      <c r="I2282" s="14">
        <v>20.212765957447001</v>
      </c>
      <c r="J2282" s="14">
        <v>7.4468085106380002</v>
      </c>
      <c r="K2282" s="14">
        <v>4.2553191489359996</v>
      </c>
      <c r="L2282" s="14">
        <v>6.3829787234040003</v>
      </c>
      <c r="M2282" s="14">
        <v>3.1914893617020001</v>
      </c>
      <c r="N2282" s="14">
        <v>2.1276595744679998</v>
      </c>
      <c r="O2282" s="14">
        <v>1.0638297872339999</v>
      </c>
      <c r="P2282" s="14">
        <v>1.0638297872339999</v>
      </c>
      <c r="Q2282" s="14">
        <v>6.3829787234040003</v>
      </c>
      <c r="R2282" s="14">
        <v>9.574468085106</v>
      </c>
      <c r="S2282" s="14">
        <v>9.574468085106</v>
      </c>
      <c r="T2282" s="14">
        <v>4.6588235294120004</v>
      </c>
      <c r="U2282" s="29">
        <v>5.2120966565379998</v>
      </c>
    </row>
    <row r="2283" spans="4:21" x14ac:dyDescent="0.2">
      <c r="D2283" s="104"/>
      <c r="E2283" s="5" t="s">
        <v>45</v>
      </c>
      <c r="F2283" s="6"/>
      <c r="G2283" s="7">
        <v>71</v>
      </c>
      <c r="H2283" s="37">
        <v>38.028169014085002</v>
      </c>
      <c r="I2283" s="14">
        <v>12.676056338027999</v>
      </c>
      <c r="J2283" s="14">
        <v>5.6338028169010004</v>
      </c>
      <c r="K2283" s="14">
        <v>5.6338028169010004</v>
      </c>
      <c r="L2283" s="14">
        <v>2.8169014084509998</v>
      </c>
      <c r="M2283" s="14">
        <v>1.4084507042250001</v>
      </c>
      <c r="N2283" s="14">
        <v>5.6338028169010004</v>
      </c>
      <c r="O2283" s="14">
        <v>5.6338028169010004</v>
      </c>
      <c r="P2283" s="14">
        <v>1.4084507042250001</v>
      </c>
      <c r="Q2283" s="14">
        <v>5.6338028169010004</v>
      </c>
      <c r="R2283" s="14">
        <v>4.2253521126760001</v>
      </c>
      <c r="S2283" s="14">
        <v>11.267605633803001</v>
      </c>
      <c r="T2283" s="14">
        <v>4.412698412698</v>
      </c>
      <c r="U2283" s="29">
        <v>5.8489855873570002</v>
      </c>
    </row>
    <row r="2284" spans="4:21" x14ac:dyDescent="0.2">
      <c r="D2284" s="104"/>
      <c r="E2284" s="5" t="s">
        <v>46</v>
      </c>
      <c r="F2284" s="6"/>
      <c r="G2284" s="7">
        <v>43</v>
      </c>
      <c r="H2284" s="37">
        <v>34.883720930232997</v>
      </c>
      <c r="I2284" s="14">
        <v>16.279069767442</v>
      </c>
      <c r="J2284" s="14">
        <v>6.9767441860470001</v>
      </c>
      <c r="K2284" s="14">
        <v>2.3255813953489999</v>
      </c>
      <c r="L2284" s="14">
        <v>11.627906976744001</v>
      </c>
      <c r="M2284" s="18">
        <v>0</v>
      </c>
      <c r="N2284" s="18">
        <v>0</v>
      </c>
      <c r="O2284" s="14">
        <v>4.6511627906979998</v>
      </c>
      <c r="P2284" s="18">
        <v>0</v>
      </c>
      <c r="Q2284" s="14">
        <v>9.3023255813949994</v>
      </c>
      <c r="R2284" s="14">
        <v>11.627906976744001</v>
      </c>
      <c r="S2284" s="14">
        <v>2.3255813953489999</v>
      </c>
      <c r="T2284" s="14">
        <v>5.3809523809520003</v>
      </c>
      <c r="U2284" s="29">
        <v>6.4879095648399998</v>
      </c>
    </row>
    <row r="2285" spans="4:21" x14ac:dyDescent="0.2">
      <c r="D2285" s="104"/>
      <c r="E2285" s="5" t="s">
        <v>47</v>
      </c>
      <c r="F2285" s="6"/>
      <c r="G2285" s="7">
        <v>27</v>
      </c>
      <c r="H2285" s="37">
        <v>22.222222222222001</v>
      </c>
      <c r="I2285" s="14">
        <v>14.814814814815</v>
      </c>
      <c r="J2285" s="14">
        <v>11.111111111111001</v>
      </c>
      <c r="K2285" s="14">
        <v>3.7037037037039999</v>
      </c>
      <c r="L2285" s="14">
        <v>7.4074074074069998</v>
      </c>
      <c r="M2285" s="14">
        <v>7.4074074074069998</v>
      </c>
      <c r="N2285" s="18">
        <v>0</v>
      </c>
      <c r="O2285" s="14">
        <v>7.4074074074069998</v>
      </c>
      <c r="P2285" s="18">
        <v>0</v>
      </c>
      <c r="Q2285" s="18">
        <v>0</v>
      </c>
      <c r="R2285" s="14">
        <v>18.518518518518999</v>
      </c>
      <c r="S2285" s="14">
        <v>7.4074074074069998</v>
      </c>
      <c r="T2285" s="14">
        <v>5.76</v>
      </c>
      <c r="U2285" s="29">
        <v>5.6517607875779996</v>
      </c>
    </row>
    <row r="2286" spans="4:21" x14ac:dyDescent="0.2">
      <c r="D2286" s="104"/>
      <c r="E2286" s="5" t="s">
        <v>48</v>
      </c>
      <c r="F2286" s="6"/>
      <c r="G2286" s="7">
        <v>10</v>
      </c>
      <c r="H2286" s="37">
        <v>60</v>
      </c>
      <c r="I2286" s="14">
        <v>10</v>
      </c>
      <c r="J2286" s="14">
        <v>10</v>
      </c>
      <c r="K2286" s="14">
        <v>10</v>
      </c>
      <c r="L2286" s="18">
        <v>0</v>
      </c>
      <c r="M2286" s="18">
        <v>0</v>
      </c>
      <c r="N2286" s="18">
        <v>0</v>
      </c>
      <c r="O2286" s="18">
        <v>0</v>
      </c>
      <c r="P2286" s="18">
        <v>0</v>
      </c>
      <c r="Q2286" s="14">
        <v>10</v>
      </c>
      <c r="R2286" s="18">
        <v>0</v>
      </c>
      <c r="S2286" s="18">
        <v>0</v>
      </c>
      <c r="T2286" s="14">
        <v>2.5</v>
      </c>
      <c r="U2286" s="29">
        <v>2.6925824035670001</v>
      </c>
    </row>
    <row r="2287" spans="4:21" x14ac:dyDescent="0.2">
      <c r="D2287" s="104"/>
      <c r="E2287" s="5" t="s">
        <v>49</v>
      </c>
      <c r="F2287" s="6"/>
      <c r="G2287" s="7">
        <v>2</v>
      </c>
      <c r="H2287" s="37">
        <v>100</v>
      </c>
      <c r="I2287" s="18">
        <v>0</v>
      </c>
      <c r="J2287" s="18">
        <v>0</v>
      </c>
      <c r="K2287" s="18">
        <v>0</v>
      </c>
      <c r="L2287" s="18">
        <v>0</v>
      </c>
      <c r="M2287" s="18">
        <v>0</v>
      </c>
      <c r="N2287" s="18">
        <v>0</v>
      </c>
      <c r="O2287" s="18">
        <v>0</v>
      </c>
      <c r="P2287" s="18">
        <v>0</v>
      </c>
      <c r="Q2287" s="18">
        <v>0</v>
      </c>
      <c r="R2287" s="18">
        <v>0</v>
      </c>
      <c r="S2287" s="18">
        <v>0</v>
      </c>
      <c r="T2287" s="14">
        <v>1</v>
      </c>
      <c r="U2287" s="29">
        <v>0</v>
      </c>
    </row>
    <row r="2288" spans="4:21" x14ac:dyDescent="0.2">
      <c r="D2288" s="103" t="s">
        <v>50</v>
      </c>
      <c r="E2288" s="24" t="s">
        <v>35</v>
      </c>
      <c r="F2288" s="22"/>
      <c r="G2288" s="23">
        <v>0</v>
      </c>
      <c r="H2288" s="81">
        <v>0</v>
      </c>
      <c r="I2288" s="33">
        <v>0</v>
      </c>
      <c r="J2288" s="33">
        <v>0</v>
      </c>
      <c r="K2288" s="33">
        <v>0</v>
      </c>
      <c r="L2288" s="33">
        <v>0</v>
      </c>
      <c r="M2288" s="33">
        <v>0</v>
      </c>
      <c r="N2288" s="33">
        <v>0</v>
      </c>
      <c r="O2288" s="33">
        <v>0</v>
      </c>
      <c r="P2288" s="33">
        <v>0</v>
      </c>
      <c r="Q2288" s="33">
        <v>0</v>
      </c>
      <c r="R2288" s="33">
        <v>0</v>
      </c>
      <c r="S2288" s="33">
        <v>0</v>
      </c>
      <c r="T2288" s="33">
        <v>0</v>
      </c>
      <c r="U2288" s="62">
        <v>0</v>
      </c>
    </row>
    <row r="2289" spans="2:21" x14ac:dyDescent="0.2">
      <c r="D2289" s="104"/>
      <c r="E2289" s="5" t="s">
        <v>36</v>
      </c>
      <c r="F2289" s="6"/>
      <c r="G2289" s="7">
        <v>10</v>
      </c>
      <c r="H2289" s="37">
        <v>80</v>
      </c>
      <c r="I2289" s="14">
        <v>10</v>
      </c>
      <c r="J2289" s="18">
        <v>0</v>
      </c>
      <c r="K2289" s="18">
        <v>0</v>
      </c>
      <c r="L2289" s="18">
        <v>0</v>
      </c>
      <c r="M2289" s="18">
        <v>0</v>
      </c>
      <c r="N2289" s="18">
        <v>0</v>
      </c>
      <c r="O2289" s="18">
        <v>0</v>
      </c>
      <c r="P2289" s="18">
        <v>0</v>
      </c>
      <c r="Q2289" s="18">
        <v>0</v>
      </c>
      <c r="R2289" s="18">
        <v>0</v>
      </c>
      <c r="S2289" s="14">
        <v>10</v>
      </c>
      <c r="T2289" s="14">
        <v>1.1111111111109999</v>
      </c>
      <c r="U2289" s="29">
        <v>0.31426968052699999</v>
      </c>
    </row>
    <row r="2290" spans="2:21" x14ac:dyDescent="0.2">
      <c r="D2290" s="104"/>
      <c r="E2290" s="5" t="s">
        <v>37</v>
      </c>
      <c r="F2290" s="6"/>
      <c r="G2290" s="7">
        <v>14</v>
      </c>
      <c r="H2290" s="37">
        <v>35.714285714286</v>
      </c>
      <c r="I2290" s="14">
        <v>21.428571428571001</v>
      </c>
      <c r="J2290" s="14">
        <v>7.1428571428570002</v>
      </c>
      <c r="K2290" s="18">
        <v>0</v>
      </c>
      <c r="L2290" s="14">
        <v>7.1428571428570002</v>
      </c>
      <c r="M2290" s="14">
        <v>7.1428571428570002</v>
      </c>
      <c r="N2290" s="14">
        <v>7.1428571428570002</v>
      </c>
      <c r="O2290" s="14">
        <v>7.1428571428570002</v>
      </c>
      <c r="P2290" s="18">
        <v>0</v>
      </c>
      <c r="Q2290" s="18">
        <v>0</v>
      </c>
      <c r="R2290" s="14">
        <v>7.1428571428570002</v>
      </c>
      <c r="S2290" s="18">
        <v>0</v>
      </c>
      <c r="T2290" s="14">
        <v>4.2142857142860004</v>
      </c>
      <c r="U2290" s="29">
        <v>4.7234758906760002</v>
      </c>
    </row>
    <row r="2291" spans="2:21" x14ac:dyDescent="0.2">
      <c r="D2291" s="104"/>
      <c r="E2291" s="5" t="s">
        <v>38</v>
      </c>
      <c r="F2291" s="6"/>
      <c r="G2291" s="7">
        <v>22</v>
      </c>
      <c r="H2291" s="37">
        <v>45.454545454544999</v>
      </c>
      <c r="I2291" s="14">
        <v>9.0909090909089993</v>
      </c>
      <c r="J2291" s="14">
        <v>13.636363636364001</v>
      </c>
      <c r="K2291" s="18">
        <v>0</v>
      </c>
      <c r="L2291" s="14">
        <v>4.5454545454549997</v>
      </c>
      <c r="M2291" s="14">
        <v>4.5454545454549997</v>
      </c>
      <c r="N2291" s="14">
        <v>4.5454545454549997</v>
      </c>
      <c r="O2291" s="18">
        <v>0</v>
      </c>
      <c r="P2291" s="18">
        <v>0</v>
      </c>
      <c r="Q2291" s="18">
        <v>0</v>
      </c>
      <c r="R2291" s="14">
        <v>4.5454545454549997</v>
      </c>
      <c r="S2291" s="14">
        <v>13.636363636364001</v>
      </c>
      <c r="T2291" s="14">
        <v>2.947368421053</v>
      </c>
      <c r="U2291" s="29">
        <v>3.3634832228780001</v>
      </c>
    </row>
    <row r="2292" spans="2:21" x14ac:dyDescent="0.2">
      <c r="D2292" s="104"/>
      <c r="E2292" s="5" t="s">
        <v>39</v>
      </c>
      <c r="F2292" s="6"/>
      <c r="G2292" s="7">
        <v>20</v>
      </c>
      <c r="H2292" s="37">
        <v>60</v>
      </c>
      <c r="I2292" s="14">
        <v>5</v>
      </c>
      <c r="J2292" s="14">
        <v>10</v>
      </c>
      <c r="K2292" s="18">
        <v>0</v>
      </c>
      <c r="L2292" s="18">
        <v>0</v>
      </c>
      <c r="M2292" s="18">
        <v>0</v>
      </c>
      <c r="N2292" s="18">
        <v>0</v>
      </c>
      <c r="O2292" s="18">
        <v>0</v>
      </c>
      <c r="P2292" s="18">
        <v>0</v>
      </c>
      <c r="Q2292" s="14">
        <v>5</v>
      </c>
      <c r="R2292" s="14">
        <v>15</v>
      </c>
      <c r="S2292" s="14">
        <v>5</v>
      </c>
      <c r="T2292" s="14">
        <v>3.947368421053</v>
      </c>
      <c r="U2292" s="29">
        <v>5.195885864499</v>
      </c>
    </row>
    <row r="2293" spans="2:21" x14ac:dyDescent="0.2">
      <c r="D2293" s="104"/>
      <c r="E2293" s="5" t="s">
        <v>40</v>
      </c>
      <c r="F2293" s="6"/>
      <c r="G2293" s="7">
        <v>33</v>
      </c>
      <c r="H2293" s="37">
        <v>39.393939393939</v>
      </c>
      <c r="I2293" s="14">
        <v>15.151515151515</v>
      </c>
      <c r="J2293" s="14">
        <v>15.151515151515</v>
      </c>
      <c r="K2293" s="14">
        <v>6.0606060606060002</v>
      </c>
      <c r="L2293" s="14">
        <v>6.0606060606060002</v>
      </c>
      <c r="M2293" s="14">
        <v>3.0303030303030001</v>
      </c>
      <c r="N2293" s="18">
        <v>0</v>
      </c>
      <c r="O2293" s="14">
        <v>3.0303030303030001</v>
      </c>
      <c r="P2293" s="18">
        <v>0</v>
      </c>
      <c r="Q2293" s="14">
        <v>3.0303030303030001</v>
      </c>
      <c r="R2293" s="18">
        <v>0</v>
      </c>
      <c r="S2293" s="14">
        <v>9.0909090909089993</v>
      </c>
      <c r="T2293" s="14">
        <v>2.666666666667</v>
      </c>
      <c r="U2293" s="29">
        <v>2.2110831935699999</v>
      </c>
    </row>
    <row r="2294" spans="2:21" x14ac:dyDescent="0.2">
      <c r="D2294" s="104"/>
      <c r="E2294" s="5" t="s">
        <v>41</v>
      </c>
      <c r="F2294" s="6"/>
      <c r="G2294" s="7">
        <v>20</v>
      </c>
      <c r="H2294" s="37">
        <v>15</v>
      </c>
      <c r="I2294" s="14">
        <v>35</v>
      </c>
      <c r="J2294" s="14">
        <v>20</v>
      </c>
      <c r="K2294" s="14">
        <v>10</v>
      </c>
      <c r="L2294" s="14">
        <v>5</v>
      </c>
      <c r="M2294" s="14">
        <v>10</v>
      </c>
      <c r="N2294" s="18">
        <v>0</v>
      </c>
      <c r="O2294" s="18">
        <v>0</v>
      </c>
      <c r="P2294" s="18">
        <v>0</v>
      </c>
      <c r="Q2294" s="18">
        <v>0</v>
      </c>
      <c r="R2294" s="14">
        <v>5</v>
      </c>
      <c r="S2294" s="18">
        <v>0</v>
      </c>
      <c r="T2294" s="14">
        <v>3.25</v>
      </c>
      <c r="U2294" s="29">
        <v>2.2994564575130001</v>
      </c>
    </row>
    <row r="2295" spans="2:21" x14ac:dyDescent="0.2">
      <c r="D2295" s="104"/>
      <c r="E2295" s="5" t="s">
        <v>42</v>
      </c>
      <c r="F2295" s="6"/>
      <c r="G2295" s="7">
        <v>24</v>
      </c>
      <c r="H2295" s="37">
        <v>25</v>
      </c>
      <c r="I2295" s="14">
        <v>29.166666666666998</v>
      </c>
      <c r="J2295" s="14">
        <v>4.166666666667</v>
      </c>
      <c r="K2295" s="14">
        <v>12.5</v>
      </c>
      <c r="L2295" s="14">
        <v>4.166666666667</v>
      </c>
      <c r="M2295" s="14">
        <v>4.166666666667</v>
      </c>
      <c r="N2295" s="18">
        <v>0</v>
      </c>
      <c r="O2295" s="18">
        <v>0</v>
      </c>
      <c r="P2295" s="18">
        <v>0</v>
      </c>
      <c r="Q2295" s="14">
        <v>12.5</v>
      </c>
      <c r="R2295" s="14">
        <v>4.166666666667</v>
      </c>
      <c r="S2295" s="14">
        <v>4.166666666667</v>
      </c>
      <c r="T2295" s="14">
        <v>3.8260869565219999</v>
      </c>
      <c r="U2295" s="29">
        <v>3.3576929697929998</v>
      </c>
    </row>
    <row r="2296" spans="2:21" x14ac:dyDescent="0.2">
      <c r="D2296" s="104"/>
      <c r="E2296" s="5" t="s">
        <v>43</v>
      </c>
      <c r="F2296" s="6"/>
      <c r="G2296" s="7">
        <v>34</v>
      </c>
      <c r="H2296" s="37">
        <v>32.352941176470999</v>
      </c>
      <c r="I2296" s="14">
        <v>17.647058823529001</v>
      </c>
      <c r="J2296" s="14">
        <v>14.705882352941</v>
      </c>
      <c r="K2296" s="14">
        <v>5.8823529411760003</v>
      </c>
      <c r="L2296" s="14">
        <v>11.764705882353001</v>
      </c>
      <c r="M2296" s="14">
        <v>2.9411764705880001</v>
      </c>
      <c r="N2296" s="18">
        <v>0</v>
      </c>
      <c r="O2296" s="18">
        <v>0</v>
      </c>
      <c r="P2296" s="18">
        <v>0</v>
      </c>
      <c r="Q2296" s="14">
        <v>2.9411764705880001</v>
      </c>
      <c r="R2296" s="14">
        <v>5.8823529411760003</v>
      </c>
      <c r="S2296" s="14">
        <v>5.8823529411760003</v>
      </c>
      <c r="T2296" s="14">
        <v>3.96875</v>
      </c>
      <c r="U2296" s="29">
        <v>5.5027514424600001</v>
      </c>
    </row>
    <row r="2297" spans="2:21" x14ac:dyDescent="0.2">
      <c r="D2297" s="104"/>
      <c r="E2297" s="5" t="s">
        <v>44</v>
      </c>
      <c r="F2297" s="6"/>
      <c r="G2297" s="7">
        <v>39</v>
      </c>
      <c r="H2297" s="37">
        <v>33.333333333333002</v>
      </c>
      <c r="I2297" s="14">
        <v>17.948717948717999</v>
      </c>
      <c r="J2297" s="14">
        <v>10.25641025641</v>
      </c>
      <c r="K2297" s="14">
        <v>2.564102564103</v>
      </c>
      <c r="L2297" s="14">
        <v>2.564102564103</v>
      </c>
      <c r="M2297" s="14">
        <v>5.1282051282049999</v>
      </c>
      <c r="N2297" s="14">
        <v>5.1282051282049999</v>
      </c>
      <c r="O2297" s="18">
        <v>0</v>
      </c>
      <c r="P2297" s="18">
        <v>0</v>
      </c>
      <c r="Q2297" s="14">
        <v>7.6923076923079998</v>
      </c>
      <c r="R2297" s="14">
        <v>10.25641025641</v>
      </c>
      <c r="S2297" s="14">
        <v>5.1282051282049999</v>
      </c>
      <c r="T2297" s="14">
        <v>5.216216216216</v>
      </c>
      <c r="U2297" s="29">
        <v>6.7429047198780001</v>
      </c>
    </row>
    <row r="2298" spans="2:21" x14ac:dyDescent="0.2">
      <c r="D2298" s="104"/>
      <c r="E2298" s="5" t="s">
        <v>45</v>
      </c>
      <c r="F2298" s="6"/>
      <c r="G2298" s="7">
        <v>37</v>
      </c>
      <c r="H2298" s="37">
        <v>37.837837837838002</v>
      </c>
      <c r="I2298" s="14">
        <v>16.216216216216001</v>
      </c>
      <c r="J2298" s="14">
        <v>16.216216216216001</v>
      </c>
      <c r="K2298" s="14">
        <v>8.1081081081080004</v>
      </c>
      <c r="L2298" s="14">
        <v>8.1081081081080004</v>
      </c>
      <c r="M2298" s="14">
        <v>5.4054054054050003</v>
      </c>
      <c r="N2298" s="18">
        <v>0</v>
      </c>
      <c r="O2298" s="14">
        <v>2.7027027027030002</v>
      </c>
      <c r="P2298" s="18">
        <v>0</v>
      </c>
      <c r="Q2298" s="18">
        <v>0</v>
      </c>
      <c r="R2298" s="14">
        <v>2.7027027027030002</v>
      </c>
      <c r="S2298" s="14">
        <v>2.7027027027030002</v>
      </c>
      <c r="T2298" s="14">
        <v>2.9444444444440001</v>
      </c>
      <c r="U2298" s="29">
        <v>2.7074428735580001</v>
      </c>
    </row>
    <row r="2299" spans="2:21" x14ac:dyDescent="0.2">
      <c r="D2299" s="104"/>
      <c r="E2299" s="5" t="s">
        <v>46</v>
      </c>
      <c r="F2299" s="6"/>
      <c r="G2299" s="7">
        <v>8</v>
      </c>
      <c r="H2299" s="37">
        <v>62.5</v>
      </c>
      <c r="I2299" s="14">
        <v>12.5</v>
      </c>
      <c r="J2299" s="14">
        <v>12.5</v>
      </c>
      <c r="K2299" s="18">
        <v>0</v>
      </c>
      <c r="L2299" s="18">
        <v>0</v>
      </c>
      <c r="M2299" s="14">
        <v>12.5</v>
      </c>
      <c r="N2299" s="18">
        <v>0</v>
      </c>
      <c r="O2299" s="18">
        <v>0</v>
      </c>
      <c r="P2299" s="18">
        <v>0</v>
      </c>
      <c r="Q2299" s="18">
        <v>0</v>
      </c>
      <c r="R2299" s="18">
        <v>0</v>
      </c>
      <c r="S2299" s="18">
        <v>0</v>
      </c>
      <c r="T2299" s="14">
        <v>2</v>
      </c>
      <c r="U2299" s="29">
        <v>1.6583123951780001</v>
      </c>
    </row>
    <row r="2300" spans="2:21" x14ac:dyDescent="0.2">
      <c r="D2300" s="104"/>
      <c r="E2300" s="5" t="s">
        <v>47</v>
      </c>
      <c r="F2300" s="6"/>
      <c r="G2300" s="7">
        <v>26</v>
      </c>
      <c r="H2300" s="37">
        <v>50</v>
      </c>
      <c r="I2300" s="14">
        <v>23.076923076922998</v>
      </c>
      <c r="J2300" s="14">
        <v>7.6923076923079998</v>
      </c>
      <c r="K2300" s="14">
        <v>7.6923076923079998</v>
      </c>
      <c r="L2300" s="14">
        <v>3.8461538461539999</v>
      </c>
      <c r="M2300" s="18">
        <v>0</v>
      </c>
      <c r="N2300" s="18">
        <v>0</v>
      </c>
      <c r="O2300" s="18">
        <v>0</v>
      </c>
      <c r="P2300" s="18">
        <v>0</v>
      </c>
      <c r="Q2300" s="18">
        <v>0</v>
      </c>
      <c r="R2300" s="18">
        <v>0</v>
      </c>
      <c r="S2300" s="14">
        <v>7.6923076923079998</v>
      </c>
      <c r="T2300" s="14">
        <v>1.833333333333</v>
      </c>
      <c r="U2300" s="29">
        <v>1.142609100067</v>
      </c>
    </row>
    <row r="2301" spans="2:21" x14ac:dyDescent="0.2">
      <c r="D2301" s="104"/>
      <c r="E2301" s="5" t="s">
        <v>48</v>
      </c>
      <c r="F2301" s="6"/>
      <c r="G2301" s="7">
        <v>12</v>
      </c>
      <c r="H2301" s="37">
        <v>58.333333333333002</v>
      </c>
      <c r="I2301" s="14">
        <v>16.666666666666998</v>
      </c>
      <c r="J2301" s="18">
        <v>0</v>
      </c>
      <c r="K2301" s="14">
        <v>16.666666666666998</v>
      </c>
      <c r="L2301" s="14">
        <v>8.333333333333</v>
      </c>
      <c r="M2301" s="18">
        <v>0</v>
      </c>
      <c r="N2301" s="18">
        <v>0</v>
      </c>
      <c r="O2301" s="18">
        <v>0</v>
      </c>
      <c r="P2301" s="18">
        <v>0</v>
      </c>
      <c r="Q2301" s="18">
        <v>0</v>
      </c>
      <c r="R2301" s="18">
        <v>0</v>
      </c>
      <c r="S2301" s="18">
        <v>0</v>
      </c>
      <c r="T2301" s="14">
        <v>2</v>
      </c>
      <c r="U2301" s="29">
        <v>1.4142135623730001</v>
      </c>
    </row>
    <row r="2302" spans="2:21" x14ac:dyDescent="0.2">
      <c r="D2302" s="105"/>
      <c r="E2302" s="55" t="s">
        <v>49</v>
      </c>
      <c r="F2302" s="58"/>
      <c r="G2302" s="53">
        <v>2</v>
      </c>
      <c r="H2302" s="78">
        <v>0</v>
      </c>
      <c r="I2302" s="38">
        <v>50</v>
      </c>
      <c r="J2302" s="38">
        <v>50</v>
      </c>
      <c r="K2302" s="35">
        <v>0</v>
      </c>
      <c r="L2302" s="35">
        <v>0</v>
      </c>
      <c r="M2302" s="35">
        <v>0</v>
      </c>
      <c r="N2302" s="35">
        <v>0</v>
      </c>
      <c r="O2302" s="35">
        <v>0</v>
      </c>
      <c r="P2302" s="35">
        <v>0</v>
      </c>
      <c r="Q2302" s="35">
        <v>0</v>
      </c>
      <c r="R2302" s="35">
        <v>0</v>
      </c>
      <c r="S2302" s="35">
        <v>0</v>
      </c>
      <c r="T2302" s="38">
        <v>2.5</v>
      </c>
      <c r="U2302" s="80">
        <v>0.5</v>
      </c>
    </row>
    <row r="2304" spans="2:21" x14ac:dyDescent="0.2">
      <c r="B2304" s="47" t="str">
        <f xml:space="preserve"> HYPERLINK("#'目次'!B57", "[51]")</f>
        <v>[51]</v>
      </c>
      <c r="C2304" s="31" t="s">
        <v>489</v>
      </c>
    </row>
    <row r="2305" spans="3:21" x14ac:dyDescent="0.2">
      <c r="C2305" s="89" t="s">
        <v>490</v>
      </c>
    </row>
    <row r="2307" spans="3:21" x14ac:dyDescent="0.2">
      <c r="C2307" s="31" t="s">
        <v>13</v>
      </c>
    </row>
    <row r="2308" spans="3:21" ht="48" x14ac:dyDescent="0.2">
      <c r="D2308" s="99"/>
      <c r="E2308" s="100"/>
      <c r="F2308" s="100"/>
      <c r="G2308" s="41" t="s">
        <v>14</v>
      </c>
      <c r="H2308" s="42" t="s">
        <v>491</v>
      </c>
      <c r="I2308" s="16" t="s">
        <v>492</v>
      </c>
      <c r="J2308" s="16" t="s">
        <v>493</v>
      </c>
      <c r="K2308" s="16" t="s">
        <v>494</v>
      </c>
      <c r="L2308" s="16" t="s">
        <v>495</v>
      </c>
      <c r="M2308" s="16" t="s">
        <v>496</v>
      </c>
      <c r="N2308" s="16" t="s">
        <v>497</v>
      </c>
      <c r="O2308" s="16" t="s">
        <v>498</v>
      </c>
      <c r="P2308" s="16" t="s">
        <v>499</v>
      </c>
      <c r="Q2308" s="16" t="s">
        <v>500</v>
      </c>
      <c r="R2308" s="16" t="s">
        <v>501</v>
      </c>
      <c r="S2308" s="16" t="s">
        <v>502</v>
      </c>
      <c r="T2308" s="16" t="s">
        <v>22</v>
      </c>
      <c r="U2308" s="46" t="s">
        <v>24</v>
      </c>
    </row>
    <row r="2309" spans="3:21" x14ac:dyDescent="0.2">
      <c r="D2309" s="101"/>
      <c r="E2309" s="102"/>
      <c r="F2309" s="102"/>
      <c r="G2309" s="44"/>
      <c r="H2309" s="48"/>
      <c r="I2309" s="17"/>
      <c r="J2309" s="17"/>
      <c r="K2309" s="17"/>
      <c r="L2309" s="17"/>
      <c r="M2309" s="17"/>
      <c r="N2309" s="17"/>
      <c r="O2309" s="17"/>
      <c r="P2309" s="17"/>
      <c r="Q2309" s="17"/>
      <c r="R2309" s="17"/>
      <c r="S2309" s="17"/>
      <c r="T2309" s="17"/>
      <c r="U2309" s="43"/>
    </row>
    <row r="2310" spans="3:21" x14ac:dyDescent="0.2">
      <c r="D2310" s="52"/>
      <c r="E2310" s="59" t="s">
        <v>14</v>
      </c>
      <c r="F2310" s="54"/>
      <c r="G2310" s="45">
        <v>1390</v>
      </c>
      <c r="H2310" s="25">
        <v>18.633093525180001</v>
      </c>
      <c r="I2310" s="25">
        <v>6.546762589928</v>
      </c>
      <c r="J2310" s="25">
        <v>32.374100719424</v>
      </c>
      <c r="K2310" s="25">
        <v>4.5323741007190002</v>
      </c>
      <c r="L2310" s="25">
        <v>2.0143884892089998</v>
      </c>
      <c r="M2310" s="25">
        <v>12.733812949640001</v>
      </c>
      <c r="N2310" s="25">
        <v>24.460431654676</v>
      </c>
      <c r="O2310" s="25">
        <v>3.3093525179859999</v>
      </c>
      <c r="P2310" s="25">
        <v>8.489208633094</v>
      </c>
      <c r="Q2310" s="25">
        <v>11.510791366906</v>
      </c>
      <c r="R2310" s="25">
        <v>0.79136690647499996</v>
      </c>
      <c r="S2310" s="25">
        <v>3.9568345323740002</v>
      </c>
      <c r="T2310" s="25">
        <v>8.8489208633090009</v>
      </c>
      <c r="U2310" s="63">
        <v>0.50359712230200004</v>
      </c>
    </row>
    <row r="2311" spans="3:21" x14ac:dyDescent="0.2">
      <c r="D2311" s="103" t="s">
        <v>25</v>
      </c>
      <c r="E2311" s="24" t="s">
        <v>26</v>
      </c>
      <c r="F2311" s="22"/>
      <c r="G2311" s="23">
        <v>200</v>
      </c>
      <c r="H2311" s="49">
        <v>18</v>
      </c>
      <c r="I2311" s="19">
        <v>4.5</v>
      </c>
      <c r="J2311" s="19">
        <v>46.5</v>
      </c>
      <c r="K2311" s="19">
        <v>2.5</v>
      </c>
      <c r="L2311" s="19">
        <v>1.5</v>
      </c>
      <c r="M2311" s="19">
        <v>8.5</v>
      </c>
      <c r="N2311" s="19">
        <v>18.5</v>
      </c>
      <c r="O2311" s="19">
        <v>4</v>
      </c>
      <c r="P2311" s="19">
        <v>6</v>
      </c>
      <c r="Q2311" s="19">
        <v>5</v>
      </c>
      <c r="R2311" s="19">
        <v>0.5</v>
      </c>
      <c r="S2311" s="19">
        <v>2.5</v>
      </c>
      <c r="T2311" s="19">
        <v>11</v>
      </c>
      <c r="U2311" s="51">
        <v>0.5</v>
      </c>
    </row>
    <row r="2312" spans="3:21" x14ac:dyDescent="0.2">
      <c r="D2312" s="104"/>
      <c r="E2312" s="5" t="s">
        <v>27</v>
      </c>
      <c r="F2312" s="6"/>
      <c r="G2312" s="7">
        <v>217</v>
      </c>
      <c r="H2312" s="37">
        <v>22.580645161290001</v>
      </c>
      <c r="I2312" s="14">
        <v>8.7557603686639993</v>
      </c>
      <c r="J2312" s="14">
        <v>35.023041474654001</v>
      </c>
      <c r="K2312" s="14">
        <v>6.9124423963129997</v>
      </c>
      <c r="L2312" s="14">
        <v>0.92165898617499997</v>
      </c>
      <c r="M2312" s="14">
        <v>9.6774193548389995</v>
      </c>
      <c r="N2312" s="14">
        <v>17.050691244239999</v>
      </c>
      <c r="O2312" s="14">
        <v>3.2258064516129998</v>
      </c>
      <c r="P2312" s="14">
        <v>8.7557603686639993</v>
      </c>
      <c r="Q2312" s="14">
        <v>4.147465437788</v>
      </c>
      <c r="R2312" s="18">
        <v>0</v>
      </c>
      <c r="S2312" s="14">
        <v>3.6866359446999999</v>
      </c>
      <c r="T2312" s="14">
        <v>10.599078341014</v>
      </c>
      <c r="U2312" s="29">
        <v>0.46082949308799998</v>
      </c>
    </row>
    <row r="2313" spans="3:21" x14ac:dyDescent="0.2">
      <c r="D2313" s="104"/>
      <c r="E2313" s="5" t="s">
        <v>28</v>
      </c>
      <c r="F2313" s="6"/>
      <c r="G2313" s="7">
        <v>226</v>
      </c>
      <c r="H2313" s="37">
        <v>22.123893805310001</v>
      </c>
      <c r="I2313" s="14">
        <v>6.194690265487</v>
      </c>
      <c r="J2313" s="14">
        <v>30.973451327433999</v>
      </c>
      <c r="K2313" s="14">
        <v>5.7522123893810004</v>
      </c>
      <c r="L2313" s="14">
        <v>3.0973451327429999</v>
      </c>
      <c r="M2313" s="14">
        <v>12.83185840708</v>
      </c>
      <c r="N2313" s="14">
        <v>27.876106194689999</v>
      </c>
      <c r="O2313" s="14">
        <v>3.0973451327429999</v>
      </c>
      <c r="P2313" s="14">
        <v>7.0796460176989999</v>
      </c>
      <c r="Q2313" s="14">
        <v>7.5221238938050003</v>
      </c>
      <c r="R2313" s="14">
        <v>0.44247787610599998</v>
      </c>
      <c r="S2313" s="14">
        <v>3.982300884956</v>
      </c>
      <c r="T2313" s="14">
        <v>10.619469026549</v>
      </c>
      <c r="U2313" s="32">
        <v>0</v>
      </c>
    </row>
    <row r="2314" spans="3:21" x14ac:dyDescent="0.2">
      <c r="D2314" s="104"/>
      <c r="E2314" s="5" t="s">
        <v>29</v>
      </c>
      <c r="F2314" s="6"/>
      <c r="G2314" s="7">
        <v>164</v>
      </c>
      <c r="H2314" s="37">
        <v>17.073170731706998</v>
      </c>
      <c r="I2314" s="14">
        <v>8.5365853658540001</v>
      </c>
      <c r="J2314" s="14">
        <v>25</v>
      </c>
      <c r="K2314" s="14">
        <v>4.8780487804880002</v>
      </c>
      <c r="L2314" s="14">
        <v>3.6585365853659999</v>
      </c>
      <c r="M2314" s="14">
        <v>12.195121951220001</v>
      </c>
      <c r="N2314" s="14">
        <v>23.170731707317</v>
      </c>
      <c r="O2314" s="14">
        <v>4.8780487804880002</v>
      </c>
      <c r="P2314" s="14">
        <v>13.414634146340999</v>
      </c>
      <c r="Q2314" s="14">
        <v>16.463414634146002</v>
      </c>
      <c r="R2314" s="14">
        <v>1.219512195122</v>
      </c>
      <c r="S2314" s="14">
        <v>6.7073170731709997</v>
      </c>
      <c r="T2314" s="14">
        <v>6.0975609756100004</v>
      </c>
      <c r="U2314" s="29">
        <v>0.60975609756100002</v>
      </c>
    </row>
    <row r="2315" spans="3:21" x14ac:dyDescent="0.2">
      <c r="D2315" s="104"/>
      <c r="E2315" s="5" t="s">
        <v>30</v>
      </c>
      <c r="F2315" s="6"/>
      <c r="G2315" s="7">
        <v>152</v>
      </c>
      <c r="H2315" s="37">
        <v>17.105263157894999</v>
      </c>
      <c r="I2315" s="14">
        <v>6.5789473684209998</v>
      </c>
      <c r="J2315" s="14">
        <v>30.263157894736999</v>
      </c>
      <c r="K2315" s="14">
        <v>2.6315789473679998</v>
      </c>
      <c r="L2315" s="14">
        <v>2.6315789473679998</v>
      </c>
      <c r="M2315" s="14">
        <v>17.105263157894999</v>
      </c>
      <c r="N2315" s="14">
        <v>31.578947368421002</v>
      </c>
      <c r="O2315" s="14">
        <v>3.2894736842109999</v>
      </c>
      <c r="P2315" s="14">
        <v>7.8947368421049999</v>
      </c>
      <c r="Q2315" s="14">
        <v>13.157894736842</v>
      </c>
      <c r="R2315" s="14">
        <v>1.973684210526</v>
      </c>
      <c r="S2315" s="14">
        <v>3.2894736842109999</v>
      </c>
      <c r="T2315" s="14">
        <v>5.9210526315790002</v>
      </c>
      <c r="U2315" s="29">
        <v>1.973684210526</v>
      </c>
    </row>
    <row r="2316" spans="3:21" x14ac:dyDescent="0.2">
      <c r="D2316" s="104"/>
      <c r="E2316" s="5" t="s">
        <v>31</v>
      </c>
      <c r="F2316" s="6"/>
      <c r="G2316" s="7">
        <v>181</v>
      </c>
      <c r="H2316" s="37">
        <v>14.917127071823</v>
      </c>
      <c r="I2316" s="14">
        <v>3.3149171270719999</v>
      </c>
      <c r="J2316" s="14">
        <v>28.729281767956</v>
      </c>
      <c r="K2316" s="14">
        <v>4.4198895027620004</v>
      </c>
      <c r="L2316" s="14">
        <v>3.3149171270719999</v>
      </c>
      <c r="M2316" s="14">
        <v>14.364640883978</v>
      </c>
      <c r="N2316" s="14">
        <v>23.756906077347999</v>
      </c>
      <c r="O2316" s="14">
        <v>2.2099447513810002</v>
      </c>
      <c r="P2316" s="14">
        <v>6.0773480662979997</v>
      </c>
      <c r="Q2316" s="14">
        <v>21.546961325967001</v>
      </c>
      <c r="R2316" s="14">
        <v>0.55248618784500003</v>
      </c>
      <c r="S2316" s="14">
        <v>4.9723756906079997</v>
      </c>
      <c r="T2316" s="14">
        <v>8.2872928176799991</v>
      </c>
      <c r="U2316" s="32">
        <v>0</v>
      </c>
    </row>
    <row r="2317" spans="3:21" x14ac:dyDescent="0.2">
      <c r="D2317" s="104"/>
      <c r="E2317" s="5" t="s">
        <v>32</v>
      </c>
      <c r="F2317" s="6"/>
      <c r="G2317" s="7">
        <v>125</v>
      </c>
      <c r="H2317" s="37">
        <v>15.2</v>
      </c>
      <c r="I2317" s="14">
        <v>4.8</v>
      </c>
      <c r="J2317" s="14">
        <v>24</v>
      </c>
      <c r="K2317" s="14">
        <v>3.2</v>
      </c>
      <c r="L2317" s="18">
        <v>0</v>
      </c>
      <c r="M2317" s="14">
        <v>19.2</v>
      </c>
      <c r="N2317" s="14">
        <v>28.8</v>
      </c>
      <c r="O2317" s="14">
        <v>1.6</v>
      </c>
      <c r="P2317" s="14">
        <v>8.8000000000000007</v>
      </c>
      <c r="Q2317" s="14">
        <v>16</v>
      </c>
      <c r="R2317" s="14">
        <v>0.8</v>
      </c>
      <c r="S2317" s="14">
        <v>2.4</v>
      </c>
      <c r="T2317" s="14">
        <v>10.4</v>
      </c>
      <c r="U2317" s="32">
        <v>0</v>
      </c>
    </row>
    <row r="2318" spans="3:21" x14ac:dyDescent="0.2">
      <c r="D2318" s="104"/>
      <c r="E2318" s="5" t="s">
        <v>33</v>
      </c>
      <c r="F2318" s="6"/>
      <c r="G2318" s="7">
        <v>57</v>
      </c>
      <c r="H2318" s="37">
        <v>21.052631578947</v>
      </c>
      <c r="I2318" s="14">
        <v>7.0175438596489998</v>
      </c>
      <c r="J2318" s="14">
        <v>33.333333333333002</v>
      </c>
      <c r="K2318" s="14">
        <v>7.0175438596489998</v>
      </c>
      <c r="L2318" s="18">
        <v>0</v>
      </c>
      <c r="M2318" s="14">
        <v>12.280701754386</v>
      </c>
      <c r="N2318" s="14">
        <v>38.596491228070001</v>
      </c>
      <c r="O2318" s="14">
        <v>7.0175438596489998</v>
      </c>
      <c r="P2318" s="14">
        <v>17.543859649123</v>
      </c>
      <c r="Q2318" s="14">
        <v>19.298245614035</v>
      </c>
      <c r="R2318" s="18">
        <v>0</v>
      </c>
      <c r="S2318" s="14">
        <v>3.508771929825</v>
      </c>
      <c r="T2318" s="14">
        <v>1.7543859649119999</v>
      </c>
      <c r="U2318" s="32">
        <v>0</v>
      </c>
    </row>
    <row r="2319" spans="3:21" x14ac:dyDescent="0.2">
      <c r="D2319" s="103" t="s">
        <v>34</v>
      </c>
      <c r="E2319" s="24" t="s">
        <v>35</v>
      </c>
      <c r="F2319" s="22"/>
      <c r="G2319" s="23">
        <v>9</v>
      </c>
      <c r="H2319" s="81">
        <v>0</v>
      </c>
      <c r="I2319" s="33">
        <v>0</v>
      </c>
      <c r="J2319" s="19">
        <v>33.333333333333002</v>
      </c>
      <c r="K2319" s="19">
        <v>11.111111111111001</v>
      </c>
      <c r="L2319" s="33">
        <v>0</v>
      </c>
      <c r="M2319" s="19">
        <v>33.333333333333002</v>
      </c>
      <c r="N2319" s="19">
        <v>11.111111111111001</v>
      </c>
      <c r="O2319" s="33">
        <v>0</v>
      </c>
      <c r="P2319" s="19">
        <v>11.111111111111001</v>
      </c>
      <c r="Q2319" s="19">
        <v>33.333333333333002</v>
      </c>
      <c r="R2319" s="19">
        <v>11.111111111111001</v>
      </c>
      <c r="S2319" s="33">
        <v>0</v>
      </c>
      <c r="T2319" s="19">
        <v>22.222222222222001</v>
      </c>
      <c r="U2319" s="62">
        <v>0</v>
      </c>
    </row>
    <row r="2320" spans="3:21" x14ac:dyDescent="0.2">
      <c r="D2320" s="104"/>
      <c r="E2320" s="5" t="s">
        <v>36</v>
      </c>
      <c r="F2320" s="6"/>
      <c r="G2320" s="7">
        <v>20</v>
      </c>
      <c r="H2320" s="60">
        <v>0</v>
      </c>
      <c r="I2320" s="14">
        <v>10</v>
      </c>
      <c r="J2320" s="14">
        <v>35</v>
      </c>
      <c r="K2320" s="18">
        <v>0</v>
      </c>
      <c r="L2320" s="18">
        <v>0</v>
      </c>
      <c r="M2320" s="14">
        <v>5</v>
      </c>
      <c r="N2320" s="14">
        <v>10</v>
      </c>
      <c r="O2320" s="14">
        <v>10</v>
      </c>
      <c r="P2320" s="14">
        <v>5</v>
      </c>
      <c r="Q2320" s="14">
        <v>40</v>
      </c>
      <c r="R2320" s="18">
        <v>0</v>
      </c>
      <c r="S2320" s="14">
        <v>5</v>
      </c>
      <c r="T2320" s="14">
        <v>5</v>
      </c>
      <c r="U2320" s="29">
        <v>5</v>
      </c>
    </row>
    <row r="2321" spans="4:21" x14ac:dyDescent="0.2">
      <c r="D2321" s="104"/>
      <c r="E2321" s="5" t="s">
        <v>37</v>
      </c>
      <c r="F2321" s="6"/>
      <c r="G2321" s="7">
        <v>32</v>
      </c>
      <c r="H2321" s="37">
        <v>9.375</v>
      </c>
      <c r="I2321" s="14">
        <v>3.125</v>
      </c>
      <c r="J2321" s="14">
        <v>25</v>
      </c>
      <c r="K2321" s="14">
        <v>3.125</v>
      </c>
      <c r="L2321" s="14">
        <v>6.25</v>
      </c>
      <c r="M2321" s="14">
        <v>18.75</v>
      </c>
      <c r="N2321" s="14">
        <v>25</v>
      </c>
      <c r="O2321" s="18">
        <v>0</v>
      </c>
      <c r="P2321" s="14">
        <v>6.25</v>
      </c>
      <c r="Q2321" s="14">
        <v>37.5</v>
      </c>
      <c r="R2321" s="14">
        <v>3.125</v>
      </c>
      <c r="S2321" s="14">
        <v>3.125</v>
      </c>
      <c r="T2321" s="14">
        <v>3.125</v>
      </c>
      <c r="U2321" s="32">
        <v>0</v>
      </c>
    </row>
    <row r="2322" spans="4:21" x14ac:dyDescent="0.2">
      <c r="D2322" s="104"/>
      <c r="E2322" s="5" t="s">
        <v>38</v>
      </c>
      <c r="F2322" s="6"/>
      <c r="G2322" s="7">
        <v>60</v>
      </c>
      <c r="H2322" s="37">
        <v>3.333333333333</v>
      </c>
      <c r="I2322" s="14">
        <v>3.333333333333</v>
      </c>
      <c r="J2322" s="14">
        <v>21.666666666666998</v>
      </c>
      <c r="K2322" s="18">
        <v>0</v>
      </c>
      <c r="L2322" s="14">
        <v>3.333333333333</v>
      </c>
      <c r="M2322" s="14">
        <v>20</v>
      </c>
      <c r="N2322" s="14">
        <v>25</v>
      </c>
      <c r="O2322" s="14">
        <v>3.333333333333</v>
      </c>
      <c r="P2322" s="14">
        <v>6.666666666667</v>
      </c>
      <c r="Q2322" s="14">
        <v>28.333333333333002</v>
      </c>
      <c r="R2322" s="18">
        <v>0</v>
      </c>
      <c r="S2322" s="14">
        <v>10</v>
      </c>
      <c r="T2322" s="14">
        <v>13.333333333333</v>
      </c>
      <c r="U2322" s="32">
        <v>0</v>
      </c>
    </row>
    <row r="2323" spans="4:21" x14ac:dyDescent="0.2">
      <c r="D2323" s="104"/>
      <c r="E2323" s="5" t="s">
        <v>39</v>
      </c>
      <c r="F2323" s="6"/>
      <c r="G2323" s="7">
        <v>61</v>
      </c>
      <c r="H2323" s="37">
        <v>6.5573770491800003</v>
      </c>
      <c r="I2323" s="18">
        <v>0</v>
      </c>
      <c r="J2323" s="14">
        <v>26.229508196721</v>
      </c>
      <c r="K2323" s="18">
        <v>0</v>
      </c>
      <c r="L2323" s="14">
        <v>1.6393442622950001</v>
      </c>
      <c r="M2323" s="14">
        <v>14.754098360656</v>
      </c>
      <c r="N2323" s="14">
        <v>24.590163934425998</v>
      </c>
      <c r="O2323" s="14">
        <v>3.2786885245900002</v>
      </c>
      <c r="P2323" s="14">
        <v>14.754098360656</v>
      </c>
      <c r="Q2323" s="14">
        <v>31.147540983607001</v>
      </c>
      <c r="R2323" s="18">
        <v>0</v>
      </c>
      <c r="S2323" s="14">
        <v>4.918032786885</v>
      </c>
      <c r="T2323" s="14">
        <v>4.918032786885</v>
      </c>
      <c r="U2323" s="32">
        <v>0</v>
      </c>
    </row>
    <row r="2324" spans="4:21" x14ac:dyDescent="0.2">
      <c r="D2324" s="104"/>
      <c r="E2324" s="5" t="s">
        <v>40</v>
      </c>
      <c r="F2324" s="6"/>
      <c r="G2324" s="7">
        <v>84</v>
      </c>
      <c r="H2324" s="37">
        <v>2.3809523809519999</v>
      </c>
      <c r="I2324" s="14">
        <v>2.3809523809519999</v>
      </c>
      <c r="J2324" s="14">
        <v>32.142857142856997</v>
      </c>
      <c r="K2324" s="14">
        <v>5.9523809523809996</v>
      </c>
      <c r="L2324" s="14">
        <v>2.3809523809519999</v>
      </c>
      <c r="M2324" s="14">
        <v>17.857142857143</v>
      </c>
      <c r="N2324" s="14">
        <v>29.761904761905001</v>
      </c>
      <c r="O2324" s="14">
        <v>4.7619047619049999</v>
      </c>
      <c r="P2324" s="14">
        <v>9.5238095238099998</v>
      </c>
      <c r="Q2324" s="14">
        <v>21.428571428571001</v>
      </c>
      <c r="R2324" s="14">
        <v>1.190476190476</v>
      </c>
      <c r="S2324" s="14">
        <v>3.5714285714290002</v>
      </c>
      <c r="T2324" s="14">
        <v>4.7619047619049999</v>
      </c>
      <c r="U2324" s="29">
        <v>2.3809523809519999</v>
      </c>
    </row>
    <row r="2325" spans="4:21" x14ac:dyDescent="0.2">
      <c r="D2325" s="104"/>
      <c r="E2325" s="5" t="s">
        <v>41</v>
      </c>
      <c r="F2325" s="6"/>
      <c r="G2325" s="7">
        <v>63</v>
      </c>
      <c r="H2325" s="37">
        <v>14.285714285714</v>
      </c>
      <c r="I2325" s="14">
        <v>6.3492063492059998</v>
      </c>
      <c r="J2325" s="14">
        <v>23.809523809523998</v>
      </c>
      <c r="K2325" s="14">
        <v>3.1746031746029999</v>
      </c>
      <c r="L2325" s="18">
        <v>0</v>
      </c>
      <c r="M2325" s="14">
        <v>14.285714285714</v>
      </c>
      <c r="N2325" s="14">
        <v>25.396825396825001</v>
      </c>
      <c r="O2325" s="14">
        <v>1.587301587302</v>
      </c>
      <c r="P2325" s="14">
        <v>11.111111111111001</v>
      </c>
      <c r="Q2325" s="14">
        <v>22.222222222222001</v>
      </c>
      <c r="R2325" s="18">
        <v>0</v>
      </c>
      <c r="S2325" s="14">
        <v>1.587301587302</v>
      </c>
      <c r="T2325" s="14">
        <v>14.285714285714</v>
      </c>
      <c r="U2325" s="32">
        <v>0</v>
      </c>
    </row>
    <row r="2326" spans="4:21" x14ac:dyDescent="0.2">
      <c r="D2326" s="104"/>
      <c r="E2326" s="5" t="s">
        <v>42</v>
      </c>
      <c r="F2326" s="6"/>
      <c r="G2326" s="7">
        <v>85</v>
      </c>
      <c r="H2326" s="37">
        <v>22.352941176470999</v>
      </c>
      <c r="I2326" s="14">
        <v>3.5294117647059999</v>
      </c>
      <c r="J2326" s="14">
        <v>29.411764705882</v>
      </c>
      <c r="K2326" s="14">
        <v>3.5294117647059999</v>
      </c>
      <c r="L2326" s="18">
        <v>0</v>
      </c>
      <c r="M2326" s="14">
        <v>16.470588235293999</v>
      </c>
      <c r="N2326" s="14">
        <v>27.058823529411999</v>
      </c>
      <c r="O2326" s="14">
        <v>3.5294117647059999</v>
      </c>
      <c r="P2326" s="14">
        <v>10.588235294118</v>
      </c>
      <c r="Q2326" s="14">
        <v>15.294117647059</v>
      </c>
      <c r="R2326" s="18">
        <v>0</v>
      </c>
      <c r="S2326" s="14">
        <v>2.352941176471</v>
      </c>
      <c r="T2326" s="14">
        <v>5.8823529411760003</v>
      </c>
      <c r="U2326" s="32">
        <v>0</v>
      </c>
    </row>
    <row r="2327" spans="4:21" x14ac:dyDescent="0.2">
      <c r="D2327" s="104"/>
      <c r="E2327" s="5" t="s">
        <v>43</v>
      </c>
      <c r="F2327" s="6"/>
      <c r="G2327" s="7">
        <v>92</v>
      </c>
      <c r="H2327" s="37">
        <v>18.478260869564998</v>
      </c>
      <c r="I2327" s="14">
        <v>9.7826086956519998</v>
      </c>
      <c r="J2327" s="14">
        <v>29.347826086956999</v>
      </c>
      <c r="K2327" s="14">
        <v>6.5217391304349999</v>
      </c>
      <c r="L2327" s="14">
        <v>1.086956521739</v>
      </c>
      <c r="M2327" s="14">
        <v>8.6956521739130004</v>
      </c>
      <c r="N2327" s="14">
        <v>27.173913043477999</v>
      </c>
      <c r="O2327" s="14">
        <v>3.2608695652169999</v>
      </c>
      <c r="P2327" s="14">
        <v>4.3478260869570002</v>
      </c>
      <c r="Q2327" s="14">
        <v>7.6086956521740001</v>
      </c>
      <c r="R2327" s="14">
        <v>1.086956521739</v>
      </c>
      <c r="S2327" s="14">
        <v>3.2608695652169999</v>
      </c>
      <c r="T2327" s="14">
        <v>8.6956521739130004</v>
      </c>
      <c r="U2327" s="32">
        <v>0</v>
      </c>
    </row>
    <row r="2328" spans="4:21" x14ac:dyDescent="0.2">
      <c r="D2328" s="104"/>
      <c r="E2328" s="5" t="s">
        <v>44</v>
      </c>
      <c r="F2328" s="6"/>
      <c r="G2328" s="7">
        <v>134</v>
      </c>
      <c r="H2328" s="37">
        <v>26.865671641791</v>
      </c>
      <c r="I2328" s="14">
        <v>5.9701492537309999</v>
      </c>
      <c r="J2328" s="14">
        <v>23.880597014925002</v>
      </c>
      <c r="K2328" s="14">
        <v>7.4626865671639999</v>
      </c>
      <c r="L2328" s="14">
        <v>1.492537313433</v>
      </c>
      <c r="M2328" s="14">
        <v>18.656716417910001</v>
      </c>
      <c r="N2328" s="14">
        <v>33.582089552238997</v>
      </c>
      <c r="O2328" s="14">
        <v>2.238805970149</v>
      </c>
      <c r="P2328" s="14">
        <v>7.4626865671639999</v>
      </c>
      <c r="Q2328" s="14">
        <v>8.2089552238810004</v>
      </c>
      <c r="R2328" s="14">
        <v>2.985074626866</v>
      </c>
      <c r="S2328" s="14">
        <v>2.985074626866</v>
      </c>
      <c r="T2328" s="14">
        <v>10.447761194030001</v>
      </c>
      <c r="U2328" s="32">
        <v>0</v>
      </c>
    </row>
    <row r="2329" spans="4:21" x14ac:dyDescent="0.2">
      <c r="D2329" s="104"/>
      <c r="E2329" s="5" t="s">
        <v>45</v>
      </c>
      <c r="F2329" s="6"/>
      <c r="G2329" s="7">
        <v>99</v>
      </c>
      <c r="H2329" s="37">
        <v>23.232323232323001</v>
      </c>
      <c r="I2329" s="14">
        <v>9.0909090909089993</v>
      </c>
      <c r="J2329" s="14">
        <v>21.212121212121001</v>
      </c>
      <c r="K2329" s="14">
        <v>6.0606060606060002</v>
      </c>
      <c r="L2329" s="14">
        <v>5.0505050505050004</v>
      </c>
      <c r="M2329" s="14">
        <v>15.151515151515</v>
      </c>
      <c r="N2329" s="14">
        <v>26.262626262626</v>
      </c>
      <c r="O2329" s="14">
        <v>4.0404040404039998</v>
      </c>
      <c r="P2329" s="14">
        <v>16.161616161615999</v>
      </c>
      <c r="Q2329" s="14">
        <v>6.0606060606060002</v>
      </c>
      <c r="R2329" s="14">
        <v>1.010101010101</v>
      </c>
      <c r="S2329" s="14">
        <v>5.0505050505050004</v>
      </c>
      <c r="T2329" s="14">
        <v>9.0909090909089993</v>
      </c>
      <c r="U2329" s="32">
        <v>0</v>
      </c>
    </row>
    <row r="2330" spans="4:21" x14ac:dyDescent="0.2">
      <c r="D2330" s="104"/>
      <c r="E2330" s="5" t="s">
        <v>46</v>
      </c>
      <c r="F2330" s="6"/>
      <c r="G2330" s="7">
        <v>76</v>
      </c>
      <c r="H2330" s="37">
        <v>30.263157894736999</v>
      </c>
      <c r="I2330" s="14">
        <v>13.157894736842</v>
      </c>
      <c r="J2330" s="14">
        <v>22.368421052632002</v>
      </c>
      <c r="K2330" s="14">
        <v>1.3157894736839999</v>
      </c>
      <c r="L2330" s="14">
        <v>2.6315789473679998</v>
      </c>
      <c r="M2330" s="14">
        <v>11.842105263158</v>
      </c>
      <c r="N2330" s="14">
        <v>30.263157894736999</v>
      </c>
      <c r="O2330" s="14">
        <v>3.947368421053</v>
      </c>
      <c r="P2330" s="14">
        <v>17.105263157894999</v>
      </c>
      <c r="Q2330" s="14">
        <v>5.2631578947369997</v>
      </c>
      <c r="R2330" s="18">
        <v>0</v>
      </c>
      <c r="S2330" s="14">
        <v>2.6315789473679998</v>
      </c>
      <c r="T2330" s="14">
        <v>5.2631578947369997</v>
      </c>
      <c r="U2330" s="32">
        <v>0</v>
      </c>
    </row>
    <row r="2331" spans="4:21" x14ac:dyDescent="0.2">
      <c r="D2331" s="104"/>
      <c r="E2331" s="5" t="s">
        <v>47</v>
      </c>
      <c r="F2331" s="6"/>
      <c r="G2331" s="7">
        <v>52</v>
      </c>
      <c r="H2331" s="37">
        <v>26.923076923077002</v>
      </c>
      <c r="I2331" s="14">
        <v>17.307692307692001</v>
      </c>
      <c r="J2331" s="14">
        <v>42.307692307692001</v>
      </c>
      <c r="K2331" s="14">
        <v>3.8461538461539999</v>
      </c>
      <c r="L2331" s="14">
        <v>5.7692307692310001</v>
      </c>
      <c r="M2331" s="14">
        <v>9.6153846153850004</v>
      </c>
      <c r="N2331" s="14">
        <v>30.769230769231001</v>
      </c>
      <c r="O2331" s="14">
        <v>3.8461538461539999</v>
      </c>
      <c r="P2331" s="14">
        <v>9.6153846153850004</v>
      </c>
      <c r="Q2331" s="14">
        <v>1.923076923077</v>
      </c>
      <c r="R2331" s="14">
        <v>1.923076923077</v>
      </c>
      <c r="S2331" s="14">
        <v>7.6923076923079998</v>
      </c>
      <c r="T2331" s="14">
        <v>1.923076923077</v>
      </c>
      <c r="U2331" s="29">
        <v>1.923076923077</v>
      </c>
    </row>
    <row r="2332" spans="4:21" x14ac:dyDescent="0.2">
      <c r="D2332" s="104"/>
      <c r="E2332" s="5" t="s">
        <v>48</v>
      </c>
      <c r="F2332" s="6"/>
      <c r="G2332" s="7">
        <v>16</v>
      </c>
      <c r="H2332" s="37">
        <v>18.75</v>
      </c>
      <c r="I2332" s="14">
        <v>6.25</v>
      </c>
      <c r="J2332" s="14">
        <v>37.5</v>
      </c>
      <c r="K2332" s="18">
        <v>0</v>
      </c>
      <c r="L2332" s="18">
        <v>0</v>
      </c>
      <c r="M2332" s="14">
        <v>25</v>
      </c>
      <c r="N2332" s="14">
        <v>12.5</v>
      </c>
      <c r="O2332" s="18">
        <v>0</v>
      </c>
      <c r="P2332" s="14">
        <v>12.5</v>
      </c>
      <c r="Q2332" s="14">
        <v>12.5</v>
      </c>
      <c r="R2332" s="18">
        <v>0</v>
      </c>
      <c r="S2332" s="18">
        <v>0</v>
      </c>
      <c r="T2332" s="14">
        <v>12.5</v>
      </c>
      <c r="U2332" s="32">
        <v>0</v>
      </c>
    </row>
    <row r="2333" spans="4:21" x14ac:dyDescent="0.2">
      <c r="D2333" s="104"/>
      <c r="E2333" s="5" t="s">
        <v>49</v>
      </c>
      <c r="F2333" s="6"/>
      <c r="G2333" s="7">
        <v>2</v>
      </c>
      <c r="H2333" s="60">
        <v>0</v>
      </c>
      <c r="I2333" s="18">
        <v>0</v>
      </c>
      <c r="J2333" s="14">
        <v>50</v>
      </c>
      <c r="K2333" s="18">
        <v>0</v>
      </c>
      <c r="L2333" s="18">
        <v>0</v>
      </c>
      <c r="M2333" s="18">
        <v>0</v>
      </c>
      <c r="N2333" s="18">
        <v>0</v>
      </c>
      <c r="O2333" s="18">
        <v>0</v>
      </c>
      <c r="P2333" s="18">
        <v>0</v>
      </c>
      <c r="Q2333" s="18">
        <v>0</v>
      </c>
      <c r="R2333" s="18">
        <v>0</v>
      </c>
      <c r="S2333" s="18">
        <v>0</v>
      </c>
      <c r="T2333" s="14">
        <v>50</v>
      </c>
      <c r="U2333" s="32">
        <v>0</v>
      </c>
    </row>
    <row r="2334" spans="4:21" x14ac:dyDescent="0.2">
      <c r="D2334" s="103" t="s">
        <v>50</v>
      </c>
      <c r="E2334" s="24" t="s">
        <v>35</v>
      </c>
      <c r="F2334" s="22"/>
      <c r="G2334" s="23">
        <v>0</v>
      </c>
      <c r="H2334" s="81">
        <v>0</v>
      </c>
      <c r="I2334" s="33">
        <v>0</v>
      </c>
      <c r="J2334" s="33">
        <v>0</v>
      </c>
      <c r="K2334" s="33">
        <v>0</v>
      </c>
      <c r="L2334" s="33">
        <v>0</v>
      </c>
      <c r="M2334" s="33">
        <v>0</v>
      </c>
      <c r="N2334" s="33">
        <v>0</v>
      </c>
      <c r="O2334" s="33">
        <v>0</v>
      </c>
      <c r="P2334" s="33">
        <v>0</v>
      </c>
      <c r="Q2334" s="33">
        <v>0</v>
      </c>
      <c r="R2334" s="33">
        <v>0</v>
      </c>
      <c r="S2334" s="33">
        <v>0</v>
      </c>
      <c r="T2334" s="33">
        <v>0</v>
      </c>
      <c r="U2334" s="62">
        <v>0</v>
      </c>
    </row>
    <row r="2335" spans="4:21" x14ac:dyDescent="0.2">
      <c r="D2335" s="104"/>
      <c r="E2335" s="5" t="s">
        <v>36</v>
      </c>
      <c r="F2335" s="6"/>
      <c r="G2335" s="7">
        <v>12</v>
      </c>
      <c r="H2335" s="37">
        <v>8.333333333333</v>
      </c>
      <c r="I2335" s="14">
        <v>8.333333333333</v>
      </c>
      <c r="J2335" s="14">
        <v>16.666666666666998</v>
      </c>
      <c r="K2335" s="18">
        <v>0</v>
      </c>
      <c r="L2335" s="18">
        <v>0</v>
      </c>
      <c r="M2335" s="18">
        <v>0</v>
      </c>
      <c r="N2335" s="14">
        <v>58.333333333333002</v>
      </c>
      <c r="O2335" s="18">
        <v>0</v>
      </c>
      <c r="P2335" s="18">
        <v>0</v>
      </c>
      <c r="Q2335" s="18">
        <v>0</v>
      </c>
      <c r="R2335" s="18">
        <v>0</v>
      </c>
      <c r="S2335" s="14">
        <v>8.333333333333</v>
      </c>
      <c r="T2335" s="14">
        <v>8.333333333333</v>
      </c>
      <c r="U2335" s="32">
        <v>0</v>
      </c>
    </row>
    <row r="2336" spans="4:21" x14ac:dyDescent="0.2">
      <c r="D2336" s="104"/>
      <c r="E2336" s="5" t="s">
        <v>37</v>
      </c>
      <c r="F2336" s="6"/>
      <c r="G2336" s="7">
        <v>21</v>
      </c>
      <c r="H2336" s="37">
        <v>4.7619047619049999</v>
      </c>
      <c r="I2336" s="18">
        <v>0</v>
      </c>
      <c r="J2336" s="14">
        <v>52.380952380952003</v>
      </c>
      <c r="K2336" s="18">
        <v>0</v>
      </c>
      <c r="L2336" s="14">
        <v>4.7619047619049999</v>
      </c>
      <c r="M2336" s="14">
        <v>4.7619047619049999</v>
      </c>
      <c r="N2336" s="14">
        <v>19.047619047619001</v>
      </c>
      <c r="O2336" s="14">
        <v>4.7619047619049999</v>
      </c>
      <c r="P2336" s="14">
        <v>4.7619047619049999</v>
      </c>
      <c r="Q2336" s="14">
        <v>19.047619047619001</v>
      </c>
      <c r="R2336" s="18">
        <v>0</v>
      </c>
      <c r="S2336" s="14">
        <v>14.285714285714</v>
      </c>
      <c r="T2336" s="18">
        <v>0</v>
      </c>
      <c r="U2336" s="29">
        <v>4.7619047619049999</v>
      </c>
    </row>
    <row r="2337" spans="2:21" x14ac:dyDescent="0.2">
      <c r="D2337" s="104"/>
      <c r="E2337" s="5" t="s">
        <v>38</v>
      </c>
      <c r="F2337" s="6"/>
      <c r="G2337" s="7">
        <v>29</v>
      </c>
      <c r="H2337" s="37">
        <v>10.344827586207</v>
      </c>
      <c r="I2337" s="14">
        <v>3.4482758620689999</v>
      </c>
      <c r="J2337" s="14">
        <v>51.724137931034001</v>
      </c>
      <c r="K2337" s="18">
        <v>0</v>
      </c>
      <c r="L2337" s="18">
        <v>0</v>
      </c>
      <c r="M2337" s="14">
        <v>3.4482758620689999</v>
      </c>
      <c r="N2337" s="14">
        <v>20.689655172414</v>
      </c>
      <c r="O2337" s="14">
        <v>10.344827586207</v>
      </c>
      <c r="P2337" s="14">
        <v>6.8965517241379999</v>
      </c>
      <c r="Q2337" s="14">
        <v>10.344827586207</v>
      </c>
      <c r="R2337" s="18">
        <v>0</v>
      </c>
      <c r="S2337" s="14">
        <v>3.4482758620689999</v>
      </c>
      <c r="T2337" s="14">
        <v>10.344827586207</v>
      </c>
      <c r="U2337" s="32">
        <v>0</v>
      </c>
    </row>
    <row r="2338" spans="2:21" x14ac:dyDescent="0.2">
      <c r="D2338" s="104"/>
      <c r="E2338" s="5" t="s">
        <v>39</v>
      </c>
      <c r="F2338" s="6"/>
      <c r="G2338" s="7">
        <v>27</v>
      </c>
      <c r="H2338" s="37">
        <v>11.111111111111001</v>
      </c>
      <c r="I2338" s="18">
        <v>0</v>
      </c>
      <c r="J2338" s="14">
        <v>25.925925925925998</v>
      </c>
      <c r="K2338" s="14">
        <v>3.7037037037039999</v>
      </c>
      <c r="L2338" s="18">
        <v>0</v>
      </c>
      <c r="M2338" s="14">
        <v>11.111111111111001</v>
      </c>
      <c r="N2338" s="14">
        <v>25.925925925925998</v>
      </c>
      <c r="O2338" s="18">
        <v>0</v>
      </c>
      <c r="P2338" s="18">
        <v>0</v>
      </c>
      <c r="Q2338" s="14">
        <v>14.814814814815</v>
      </c>
      <c r="R2338" s="18">
        <v>0</v>
      </c>
      <c r="S2338" s="14">
        <v>3.7037037037039999</v>
      </c>
      <c r="T2338" s="14">
        <v>14.814814814815</v>
      </c>
      <c r="U2338" s="29">
        <v>3.7037037037039999</v>
      </c>
    </row>
    <row r="2339" spans="2:21" x14ac:dyDescent="0.2">
      <c r="D2339" s="104"/>
      <c r="E2339" s="5" t="s">
        <v>40</v>
      </c>
      <c r="F2339" s="6"/>
      <c r="G2339" s="7">
        <v>41</v>
      </c>
      <c r="H2339" s="37">
        <v>12.195121951220001</v>
      </c>
      <c r="I2339" s="18">
        <v>0</v>
      </c>
      <c r="J2339" s="14">
        <v>51.219512195122</v>
      </c>
      <c r="K2339" s="14">
        <v>7.3170731707319998</v>
      </c>
      <c r="L2339" s="14">
        <v>2.4390243902440001</v>
      </c>
      <c r="M2339" s="14">
        <v>12.195121951220001</v>
      </c>
      <c r="N2339" s="14">
        <v>26.829268292683</v>
      </c>
      <c r="O2339" s="14">
        <v>7.3170731707319998</v>
      </c>
      <c r="P2339" s="14">
        <v>4.8780487804880002</v>
      </c>
      <c r="Q2339" s="14">
        <v>14.634146341463</v>
      </c>
      <c r="R2339" s="18">
        <v>0</v>
      </c>
      <c r="S2339" s="14">
        <v>4.8780487804880002</v>
      </c>
      <c r="T2339" s="14">
        <v>12.195121951220001</v>
      </c>
      <c r="U2339" s="32">
        <v>0</v>
      </c>
    </row>
    <row r="2340" spans="2:21" x14ac:dyDescent="0.2">
      <c r="D2340" s="104"/>
      <c r="E2340" s="5" t="s">
        <v>41</v>
      </c>
      <c r="F2340" s="6"/>
      <c r="G2340" s="7">
        <v>34</v>
      </c>
      <c r="H2340" s="37">
        <v>14.705882352941</v>
      </c>
      <c r="I2340" s="18">
        <v>0</v>
      </c>
      <c r="J2340" s="14">
        <v>35.294117647058997</v>
      </c>
      <c r="K2340" s="14">
        <v>5.8823529411760003</v>
      </c>
      <c r="L2340" s="18">
        <v>0</v>
      </c>
      <c r="M2340" s="14">
        <v>8.8235294117649996</v>
      </c>
      <c r="N2340" s="14">
        <v>29.411764705882</v>
      </c>
      <c r="O2340" s="18">
        <v>0</v>
      </c>
      <c r="P2340" s="14">
        <v>2.9411764705880001</v>
      </c>
      <c r="Q2340" s="14">
        <v>2.9411764705880001</v>
      </c>
      <c r="R2340" s="18">
        <v>0</v>
      </c>
      <c r="S2340" s="14">
        <v>5.8823529411760003</v>
      </c>
      <c r="T2340" s="14">
        <v>17.647058823529001</v>
      </c>
      <c r="U2340" s="32">
        <v>0</v>
      </c>
    </row>
    <row r="2341" spans="2:21" x14ac:dyDescent="0.2">
      <c r="D2341" s="104"/>
      <c r="E2341" s="5" t="s">
        <v>42</v>
      </c>
      <c r="F2341" s="6"/>
      <c r="G2341" s="7">
        <v>41</v>
      </c>
      <c r="H2341" s="37">
        <v>21.951219512194999</v>
      </c>
      <c r="I2341" s="14">
        <v>4.8780487804880002</v>
      </c>
      <c r="J2341" s="14">
        <v>46.341463414633999</v>
      </c>
      <c r="K2341" s="14">
        <v>4.8780487804880002</v>
      </c>
      <c r="L2341" s="14">
        <v>2.4390243902440001</v>
      </c>
      <c r="M2341" s="14">
        <v>2.4390243902440001</v>
      </c>
      <c r="N2341" s="14">
        <v>12.195121951220001</v>
      </c>
      <c r="O2341" s="18">
        <v>0</v>
      </c>
      <c r="P2341" s="14">
        <v>7.3170731707319998</v>
      </c>
      <c r="Q2341" s="14">
        <v>7.3170731707319998</v>
      </c>
      <c r="R2341" s="18">
        <v>0</v>
      </c>
      <c r="S2341" s="14">
        <v>2.4390243902440001</v>
      </c>
      <c r="T2341" s="14">
        <v>7.3170731707319998</v>
      </c>
      <c r="U2341" s="32">
        <v>0</v>
      </c>
    </row>
    <row r="2342" spans="2:21" x14ac:dyDescent="0.2">
      <c r="D2342" s="104"/>
      <c r="E2342" s="5" t="s">
        <v>43</v>
      </c>
      <c r="F2342" s="6"/>
      <c r="G2342" s="7">
        <v>59</v>
      </c>
      <c r="H2342" s="37">
        <v>10.169491525424</v>
      </c>
      <c r="I2342" s="14">
        <v>8.4745762711860007</v>
      </c>
      <c r="J2342" s="14">
        <v>52.542372881356002</v>
      </c>
      <c r="K2342" s="14">
        <v>3.3898305084749998</v>
      </c>
      <c r="L2342" s="14">
        <v>3.3898305084749998</v>
      </c>
      <c r="M2342" s="14">
        <v>6.7796610169490004</v>
      </c>
      <c r="N2342" s="14">
        <v>22.033898305085</v>
      </c>
      <c r="O2342" s="14">
        <v>5.0847457627120001</v>
      </c>
      <c r="P2342" s="14">
        <v>1.6949152542370001</v>
      </c>
      <c r="Q2342" s="14">
        <v>1.6949152542370001</v>
      </c>
      <c r="R2342" s="18">
        <v>0</v>
      </c>
      <c r="S2342" s="14">
        <v>5.0847457627120001</v>
      </c>
      <c r="T2342" s="14">
        <v>6.7796610169490004</v>
      </c>
      <c r="U2342" s="32">
        <v>0</v>
      </c>
    </row>
    <row r="2343" spans="2:21" x14ac:dyDescent="0.2">
      <c r="D2343" s="104"/>
      <c r="E2343" s="5" t="s">
        <v>44</v>
      </c>
      <c r="F2343" s="6"/>
      <c r="G2343" s="7">
        <v>71</v>
      </c>
      <c r="H2343" s="37">
        <v>23.943661971830998</v>
      </c>
      <c r="I2343" s="14">
        <v>15.492957746479</v>
      </c>
      <c r="J2343" s="14">
        <v>33.802816901408001</v>
      </c>
      <c r="K2343" s="14">
        <v>9.8591549295770005</v>
      </c>
      <c r="L2343" s="18">
        <v>0</v>
      </c>
      <c r="M2343" s="14">
        <v>8.4507042253520002</v>
      </c>
      <c r="N2343" s="14">
        <v>19.718309859154999</v>
      </c>
      <c r="O2343" s="14">
        <v>2.8169014084509998</v>
      </c>
      <c r="P2343" s="14">
        <v>4.2253521126760001</v>
      </c>
      <c r="Q2343" s="14">
        <v>1.4084507042250001</v>
      </c>
      <c r="R2343" s="14">
        <v>1.4084507042250001</v>
      </c>
      <c r="S2343" s="18">
        <v>0</v>
      </c>
      <c r="T2343" s="14">
        <v>7.0422535211269999</v>
      </c>
      <c r="U2343" s="32">
        <v>0</v>
      </c>
    </row>
    <row r="2344" spans="2:21" x14ac:dyDescent="0.2">
      <c r="D2344" s="104"/>
      <c r="E2344" s="5" t="s">
        <v>45</v>
      </c>
      <c r="F2344" s="6"/>
      <c r="G2344" s="7">
        <v>60</v>
      </c>
      <c r="H2344" s="37">
        <v>33.333333333333002</v>
      </c>
      <c r="I2344" s="14">
        <v>5</v>
      </c>
      <c r="J2344" s="14">
        <v>41.666666666666998</v>
      </c>
      <c r="K2344" s="14">
        <v>10</v>
      </c>
      <c r="L2344" s="14">
        <v>1.666666666667</v>
      </c>
      <c r="M2344" s="14">
        <v>13.333333333333</v>
      </c>
      <c r="N2344" s="14">
        <v>11.666666666667</v>
      </c>
      <c r="O2344" s="14">
        <v>5</v>
      </c>
      <c r="P2344" s="14">
        <v>11.666666666667</v>
      </c>
      <c r="Q2344" s="14">
        <v>1.666666666667</v>
      </c>
      <c r="R2344" s="18">
        <v>0</v>
      </c>
      <c r="S2344" s="14">
        <v>1.666666666667</v>
      </c>
      <c r="T2344" s="14">
        <v>10</v>
      </c>
      <c r="U2344" s="32">
        <v>0</v>
      </c>
    </row>
    <row r="2345" spans="2:21" x14ac:dyDescent="0.2">
      <c r="D2345" s="104"/>
      <c r="E2345" s="5" t="s">
        <v>46</v>
      </c>
      <c r="F2345" s="6"/>
      <c r="G2345" s="7">
        <v>28</v>
      </c>
      <c r="H2345" s="37">
        <v>17.857142857143</v>
      </c>
      <c r="I2345" s="14">
        <v>7.1428571428570002</v>
      </c>
      <c r="J2345" s="14">
        <v>35.714285714286</v>
      </c>
      <c r="K2345" s="14">
        <v>3.5714285714290002</v>
      </c>
      <c r="L2345" s="18">
        <v>0</v>
      </c>
      <c r="M2345" s="14">
        <v>3.5714285714290002</v>
      </c>
      <c r="N2345" s="14">
        <v>17.857142857143</v>
      </c>
      <c r="O2345" s="18">
        <v>0</v>
      </c>
      <c r="P2345" s="14">
        <v>3.5714285714290002</v>
      </c>
      <c r="Q2345" s="18">
        <v>0</v>
      </c>
      <c r="R2345" s="18">
        <v>0</v>
      </c>
      <c r="S2345" s="14">
        <v>3.5714285714290002</v>
      </c>
      <c r="T2345" s="14">
        <v>17.857142857143</v>
      </c>
      <c r="U2345" s="32">
        <v>0</v>
      </c>
    </row>
    <row r="2346" spans="2:21" x14ac:dyDescent="0.2">
      <c r="D2346" s="104"/>
      <c r="E2346" s="5" t="s">
        <v>47</v>
      </c>
      <c r="F2346" s="6"/>
      <c r="G2346" s="7">
        <v>52</v>
      </c>
      <c r="H2346" s="37">
        <v>38.461538461537998</v>
      </c>
      <c r="I2346" s="14">
        <v>5.7692307692310001</v>
      </c>
      <c r="J2346" s="14">
        <v>38.461538461537998</v>
      </c>
      <c r="K2346" s="14">
        <v>1.923076923077</v>
      </c>
      <c r="L2346" s="14">
        <v>1.923076923077</v>
      </c>
      <c r="M2346" s="14">
        <v>11.538461538462</v>
      </c>
      <c r="N2346" s="14">
        <v>13.461538461538</v>
      </c>
      <c r="O2346" s="14">
        <v>3.8461538461539999</v>
      </c>
      <c r="P2346" s="14">
        <v>7.6923076923079998</v>
      </c>
      <c r="Q2346" s="18">
        <v>0</v>
      </c>
      <c r="R2346" s="18">
        <v>0</v>
      </c>
      <c r="S2346" s="14">
        <v>7.6923076923079998</v>
      </c>
      <c r="T2346" s="14">
        <v>9.6153846153850004</v>
      </c>
      <c r="U2346" s="32">
        <v>0</v>
      </c>
    </row>
    <row r="2347" spans="2:21" x14ac:dyDescent="0.2">
      <c r="D2347" s="104"/>
      <c r="E2347" s="5" t="s">
        <v>48</v>
      </c>
      <c r="F2347" s="6"/>
      <c r="G2347" s="7">
        <v>25</v>
      </c>
      <c r="H2347" s="37">
        <v>28</v>
      </c>
      <c r="I2347" s="14">
        <v>8</v>
      </c>
      <c r="J2347" s="14">
        <v>48</v>
      </c>
      <c r="K2347" s="18">
        <v>0</v>
      </c>
      <c r="L2347" s="14">
        <v>4</v>
      </c>
      <c r="M2347" s="14">
        <v>12</v>
      </c>
      <c r="N2347" s="14">
        <v>4</v>
      </c>
      <c r="O2347" s="18">
        <v>0</v>
      </c>
      <c r="P2347" s="14">
        <v>8</v>
      </c>
      <c r="Q2347" s="14">
        <v>4</v>
      </c>
      <c r="R2347" s="18">
        <v>0</v>
      </c>
      <c r="S2347" s="18">
        <v>0</v>
      </c>
      <c r="T2347" s="14">
        <v>12</v>
      </c>
      <c r="U2347" s="29">
        <v>4</v>
      </c>
    </row>
    <row r="2348" spans="2:21" x14ac:dyDescent="0.2">
      <c r="D2348" s="105"/>
      <c r="E2348" s="55" t="s">
        <v>49</v>
      </c>
      <c r="F2348" s="58"/>
      <c r="G2348" s="53">
        <v>5</v>
      </c>
      <c r="H2348" s="74">
        <v>40</v>
      </c>
      <c r="I2348" s="38">
        <v>20</v>
      </c>
      <c r="J2348" s="38">
        <v>20</v>
      </c>
      <c r="K2348" s="38">
        <v>20</v>
      </c>
      <c r="L2348" s="35">
        <v>0</v>
      </c>
      <c r="M2348" s="35">
        <v>0</v>
      </c>
      <c r="N2348" s="38">
        <v>20</v>
      </c>
      <c r="O2348" s="35">
        <v>0</v>
      </c>
      <c r="P2348" s="35">
        <v>0</v>
      </c>
      <c r="Q2348" s="35">
        <v>0</v>
      </c>
      <c r="R2348" s="35">
        <v>0</v>
      </c>
      <c r="S2348" s="35">
        <v>0</v>
      </c>
      <c r="T2348" s="38">
        <v>20</v>
      </c>
      <c r="U2348" s="71">
        <v>0</v>
      </c>
    </row>
    <row r="2350" spans="2:21" x14ac:dyDescent="0.2">
      <c r="B2350" s="47" t="str">
        <f xml:space="preserve"> HYPERLINK("#'目次'!B58", "[52]")</f>
        <v>[52]</v>
      </c>
      <c r="C2350" s="31" t="s">
        <v>506</v>
      </c>
    </row>
    <row r="2351" spans="2:21" x14ac:dyDescent="0.2">
      <c r="C2351" s="89" t="s">
        <v>490</v>
      </c>
    </row>
    <row r="2353" spans="3:17" x14ac:dyDescent="0.2">
      <c r="C2353" s="31" t="s">
        <v>13</v>
      </c>
    </row>
    <row r="2354" spans="3:17" ht="36" x14ac:dyDescent="0.2">
      <c r="D2354" s="99"/>
      <c r="E2354" s="100"/>
      <c r="F2354" s="100"/>
      <c r="G2354" s="41" t="s">
        <v>14</v>
      </c>
      <c r="H2354" s="42" t="s">
        <v>507</v>
      </c>
      <c r="I2354" s="16" t="s">
        <v>508</v>
      </c>
      <c r="J2354" s="16" t="s">
        <v>509</v>
      </c>
      <c r="K2354" s="16" t="s">
        <v>510</v>
      </c>
      <c r="L2354" s="16" t="s">
        <v>511</v>
      </c>
      <c r="M2354" s="16" t="s">
        <v>512</v>
      </c>
      <c r="N2354" s="16" t="s">
        <v>513</v>
      </c>
      <c r="O2354" s="16" t="s">
        <v>514</v>
      </c>
      <c r="P2354" s="16" t="s">
        <v>22</v>
      </c>
      <c r="Q2354" s="46" t="s">
        <v>24</v>
      </c>
    </row>
    <row r="2355" spans="3:17" x14ac:dyDescent="0.2">
      <c r="D2355" s="101"/>
      <c r="E2355" s="102"/>
      <c r="F2355" s="102"/>
      <c r="G2355" s="44"/>
      <c r="H2355" s="48"/>
      <c r="I2355" s="17"/>
      <c r="J2355" s="17"/>
      <c r="K2355" s="17"/>
      <c r="L2355" s="17"/>
      <c r="M2355" s="17"/>
      <c r="N2355" s="17"/>
      <c r="O2355" s="17"/>
      <c r="P2355" s="17"/>
      <c r="Q2355" s="43"/>
    </row>
    <row r="2356" spans="3:17" x14ac:dyDescent="0.2">
      <c r="D2356" s="52"/>
      <c r="E2356" s="59" t="s">
        <v>14</v>
      </c>
      <c r="F2356" s="54"/>
      <c r="G2356" s="45">
        <v>1390</v>
      </c>
      <c r="H2356" s="25">
        <v>30.647482014388</v>
      </c>
      <c r="I2356" s="25">
        <v>33.165467625898998</v>
      </c>
      <c r="J2356" s="25">
        <v>48.273381294963997</v>
      </c>
      <c r="K2356" s="25">
        <v>36.618705035970997</v>
      </c>
      <c r="L2356" s="25">
        <v>14.892086330934999</v>
      </c>
      <c r="M2356" s="25">
        <v>0.64748201438800002</v>
      </c>
      <c r="N2356" s="25">
        <v>19.784172661871001</v>
      </c>
      <c r="O2356" s="25">
        <v>4.8201438848920004</v>
      </c>
      <c r="P2356" s="25">
        <v>6.1870503597119999</v>
      </c>
      <c r="Q2356" s="63">
        <v>0.93525179856100005</v>
      </c>
    </row>
    <row r="2357" spans="3:17" x14ac:dyDescent="0.2">
      <c r="D2357" s="103" t="s">
        <v>25</v>
      </c>
      <c r="E2357" s="24" t="s">
        <v>26</v>
      </c>
      <c r="F2357" s="22"/>
      <c r="G2357" s="23">
        <v>200</v>
      </c>
      <c r="H2357" s="49">
        <v>26</v>
      </c>
      <c r="I2357" s="19">
        <v>28.5</v>
      </c>
      <c r="J2357" s="19">
        <v>47</v>
      </c>
      <c r="K2357" s="19">
        <v>32.5</v>
      </c>
      <c r="L2357" s="19">
        <v>11</v>
      </c>
      <c r="M2357" s="19">
        <v>0.5</v>
      </c>
      <c r="N2357" s="19">
        <v>13</v>
      </c>
      <c r="O2357" s="19">
        <v>3.5</v>
      </c>
      <c r="P2357" s="19">
        <v>8.5</v>
      </c>
      <c r="Q2357" s="51">
        <v>1.5</v>
      </c>
    </row>
    <row r="2358" spans="3:17" x14ac:dyDescent="0.2">
      <c r="D2358" s="104"/>
      <c r="E2358" s="5" t="s">
        <v>27</v>
      </c>
      <c r="F2358" s="6"/>
      <c r="G2358" s="7">
        <v>217</v>
      </c>
      <c r="H2358" s="37">
        <v>29.493087557603999</v>
      </c>
      <c r="I2358" s="14">
        <v>23.963133640553</v>
      </c>
      <c r="J2358" s="14">
        <v>53.917050691244</v>
      </c>
      <c r="K2358" s="14">
        <v>37.327188940092</v>
      </c>
      <c r="L2358" s="14">
        <v>16.129032258064999</v>
      </c>
      <c r="M2358" s="14">
        <v>0.46082949308799998</v>
      </c>
      <c r="N2358" s="14">
        <v>13.824884792627</v>
      </c>
      <c r="O2358" s="14">
        <v>3.6866359446999999</v>
      </c>
      <c r="P2358" s="14">
        <v>6.9124423963129997</v>
      </c>
      <c r="Q2358" s="29">
        <v>1.8433179723499999</v>
      </c>
    </row>
    <row r="2359" spans="3:17" x14ac:dyDescent="0.2">
      <c r="D2359" s="104"/>
      <c r="E2359" s="5" t="s">
        <v>28</v>
      </c>
      <c r="F2359" s="6"/>
      <c r="G2359" s="7">
        <v>226</v>
      </c>
      <c r="H2359" s="37">
        <v>33.185840707964999</v>
      </c>
      <c r="I2359" s="14">
        <v>30.530973451327</v>
      </c>
      <c r="J2359" s="14">
        <v>49.557522123894003</v>
      </c>
      <c r="K2359" s="14">
        <v>37.610619469027</v>
      </c>
      <c r="L2359" s="14">
        <v>14.601769911504</v>
      </c>
      <c r="M2359" s="14">
        <v>0.44247787610599998</v>
      </c>
      <c r="N2359" s="14">
        <v>22.123893805310001</v>
      </c>
      <c r="O2359" s="14">
        <v>3.982300884956</v>
      </c>
      <c r="P2359" s="14">
        <v>5.7522123893810004</v>
      </c>
      <c r="Q2359" s="29">
        <v>0.88495575221199996</v>
      </c>
    </row>
    <row r="2360" spans="3:17" x14ac:dyDescent="0.2">
      <c r="D2360" s="104"/>
      <c r="E2360" s="5" t="s">
        <v>29</v>
      </c>
      <c r="F2360" s="6"/>
      <c r="G2360" s="7">
        <v>164</v>
      </c>
      <c r="H2360" s="37">
        <v>38.414634146341001</v>
      </c>
      <c r="I2360" s="14">
        <v>35.365853658536999</v>
      </c>
      <c r="J2360" s="14">
        <v>49.390243902439003</v>
      </c>
      <c r="K2360" s="14">
        <v>32.926829268292998</v>
      </c>
      <c r="L2360" s="14">
        <v>12.804878048779999</v>
      </c>
      <c r="M2360" s="14">
        <v>0.60975609756100002</v>
      </c>
      <c r="N2360" s="14">
        <v>18.292682926828999</v>
      </c>
      <c r="O2360" s="14">
        <v>5.4878048780490003</v>
      </c>
      <c r="P2360" s="14">
        <v>5.4878048780490003</v>
      </c>
      <c r="Q2360" s="29">
        <v>1.219512195122</v>
      </c>
    </row>
    <row r="2361" spans="3:17" x14ac:dyDescent="0.2">
      <c r="D2361" s="104"/>
      <c r="E2361" s="5" t="s">
        <v>30</v>
      </c>
      <c r="F2361" s="6"/>
      <c r="G2361" s="7">
        <v>152</v>
      </c>
      <c r="H2361" s="37">
        <v>27.631578947367998</v>
      </c>
      <c r="I2361" s="14">
        <v>37.5</v>
      </c>
      <c r="J2361" s="14">
        <v>50.657894736842003</v>
      </c>
      <c r="K2361" s="14">
        <v>36.842105263157997</v>
      </c>
      <c r="L2361" s="14">
        <v>16.447368421053</v>
      </c>
      <c r="M2361" s="14">
        <v>1.973684210526</v>
      </c>
      <c r="N2361" s="14">
        <v>26.315789473683999</v>
      </c>
      <c r="O2361" s="14">
        <v>5.9210526315790002</v>
      </c>
      <c r="P2361" s="14">
        <v>5.2631578947369997</v>
      </c>
      <c r="Q2361" s="29">
        <v>0.65789473684199995</v>
      </c>
    </row>
    <row r="2362" spans="3:17" x14ac:dyDescent="0.2">
      <c r="D2362" s="104"/>
      <c r="E2362" s="5" t="s">
        <v>31</v>
      </c>
      <c r="F2362" s="6"/>
      <c r="G2362" s="7">
        <v>181</v>
      </c>
      <c r="H2362" s="37">
        <v>29.834254143646</v>
      </c>
      <c r="I2362" s="14">
        <v>41.988950276243003</v>
      </c>
      <c r="J2362" s="14">
        <v>50.828729281767998</v>
      </c>
      <c r="K2362" s="14">
        <v>43.646408839778999</v>
      </c>
      <c r="L2362" s="14">
        <v>17.679558011049998</v>
      </c>
      <c r="M2362" s="14">
        <v>0.55248618784500003</v>
      </c>
      <c r="N2362" s="14">
        <v>20.994475138121999</v>
      </c>
      <c r="O2362" s="14">
        <v>9.3922651933699992</v>
      </c>
      <c r="P2362" s="14">
        <v>3.867403314917</v>
      </c>
      <c r="Q2362" s="32">
        <v>0</v>
      </c>
    </row>
    <row r="2363" spans="3:17" x14ac:dyDescent="0.2">
      <c r="D2363" s="104"/>
      <c r="E2363" s="5" t="s">
        <v>32</v>
      </c>
      <c r="F2363" s="6"/>
      <c r="G2363" s="7">
        <v>125</v>
      </c>
      <c r="H2363" s="37">
        <v>30.4</v>
      </c>
      <c r="I2363" s="14">
        <v>36</v>
      </c>
      <c r="J2363" s="14">
        <v>42.4</v>
      </c>
      <c r="K2363" s="14">
        <v>40.799999999999997</v>
      </c>
      <c r="L2363" s="14">
        <v>15.2</v>
      </c>
      <c r="M2363" s="18">
        <v>0</v>
      </c>
      <c r="N2363" s="14">
        <v>23.2</v>
      </c>
      <c r="O2363" s="14">
        <v>2.4</v>
      </c>
      <c r="P2363" s="14">
        <v>9.6</v>
      </c>
      <c r="Q2363" s="32">
        <v>0</v>
      </c>
    </row>
    <row r="2364" spans="3:17" x14ac:dyDescent="0.2">
      <c r="D2364" s="104"/>
      <c r="E2364" s="5" t="s">
        <v>33</v>
      </c>
      <c r="F2364" s="6"/>
      <c r="G2364" s="7">
        <v>57</v>
      </c>
      <c r="H2364" s="37">
        <v>33.333333333333002</v>
      </c>
      <c r="I2364" s="14">
        <v>45.614035087719003</v>
      </c>
      <c r="J2364" s="14">
        <v>38.596491228070001</v>
      </c>
      <c r="K2364" s="14">
        <v>38.596491228070001</v>
      </c>
      <c r="L2364" s="14">
        <v>17.543859649123</v>
      </c>
      <c r="M2364" s="14">
        <v>1.7543859649119999</v>
      </c>
      <c r="N2364" s="14">
        <v>31.578947368421002</v>
      </c>
      <c r="O2364" s="14">
        <v>5.2631578947369997</v>
      </c>
      <c r="P2364" s="14">
        <v>3.508771929825</v>
      </c>
      <c r="Q2364" s="32">
        <v>0</v>
      </c>
    </row>
    <row r="2365" spans="3:17" x14ac:dyDescent="0.2">
      <c r="D2365" s="103" t="s">
        <v>34</v>
      </c>
      <c r="E2365" s="24" t="s">
        <v>35</v>
      </c>
      <c r="F2365" s="22"/>
      <c r="G2365" s="23">
        <v>9</v>
      </c>
      <c r="H2365" s="49">
        <v>11.111111111111001</v>
      </c>
      <c r="I2365" s="19">
        <v>66.666666666666998</v>
      </c>
      <c r="J2365" s="19">
        <v>77.777777777777999</v>
      </c>
      <c r="K2365" s="19">
        <v>33.333333333333002</v>
      </c>
      <c r="L2365" s="19">
        <v>22.222222222222001</v>
      </c>
      <c r="M2365" s="33">
        <v>0</v>
      </c>
      <c r="N2365" s="19">
        <v>11.111111111111001</v>
      </c>
      <c r="O2365" s="33">
        <v>0</v>
      </c>
      <c r="P2365" s="19">
        <v>11.111111111111001</v>
      </c>
      <c r="Q2365" s="62">
        <v>0</v>
      </c>
    </row>
    <row r="2366" spans="3:17" x14ac:dyDescent="0.2">
      <c r="D2366" s="104"/>
      <c r="E2366" s="5" t="s">
        <v>36</v>
      </c>
      <c r="F2366" s="6"/>
      <c r="G2366" s="7">
        <v>20</v>
      </c>
      <c r="H2366" s="37">
        <v>15</v>
      </c>
      <c r="I2366" s="14">
        <v>45</v>
      </c>
      <c r="J2366" s="14">
        <v>45</v>
      </c>
      <c r="K2366" s="14">
        <v>30</v>
      </c>
      <c r="L2366" s="14">
        <v>20</v>
      </c>
      <c r="M2366" s="18">
        <v>0</v>
      </c>
      <c r="N2366" s="14">
        <v>15</v>
      </c>
      <c r="O2366" s="14">
        <v>20</v>
      </c>
      <c r="P2366" s="14">
        <v>15</v>
      </c>
      <c r="Q2366" s="32">
        <v>0</v>
      </c>
    </row>
    <row r="2367" spans="3:17" x14ac:dyDescent="0.2">
      <c r="D2367" s="104"/>
      <c r="E2367" s="5" t="s">
        <v>37</v>
      </c>
      <c r="F2367" s="6"/>
      <c r="G2367" s="7">
        <v>32</v>
      </c>
      <c r="H2367" s="37">
        <v>53.125</v>
      </c>
      <c r="I2367" s="14">
        <v>53.125</v>
      </c>
      <c r="J2367" s="14">
        <v>40.625</v>
      </c>
      <c r="K2367" s="14">
        <v>46.875</v>
      </c>
      <c r="L2367" s="14">
        <v>15.625</v>
      </c>
      <c r="M2367" s="18">
        <v>0</v>
      </c>
      <c r="N2367" s="14">
        <v>18.75</v>
      </c>
      <c r="O2367" s="14">
        <v>12.5</v>
      </c>
      <c r="P2367" s="14">
        <v>3.125</v>
      </c>
      <c r="Q2367" s="32">
        <v>0</v>
      </c>
    </row>
    <row r="2368" spans="3:17" x14ac:dyDescent="0.2">
      <c r="D2368" s="104"/>
      <c r="E2368" s="5" t="s">
        <v>38</v>
      </c>
      <c r="F2368" s="6"/>
      <c r="G2368" s="7">
        <v>60</v>
      </c>
      <c r="H2368" s="37">
        <v>26.666666666666998</v>
      </c>
      <c r="I2368" s="14">
        <v>38.333333333333002</v>
      </c>
      <c r="J2368" s="14">
        <v>41.666666666666998</v>
      </c>
      <c r="K2368" s="14">
        <v>35</v>
      </c>
      <c r="L2368" s="14">
        <v>23.333333333333002</v>
      </c>
      <c r="M2368" s="14">
        <v>1.666666666667</v>
      </c>
      <c r="N2368" s="14">
        <v>18.333333333333002</v>
      </c>
      <c r="O2368" s="14">
        <v>10</v>
      </c>
      <c r="P2368" s="14">
        <v>5</v>
      </c>
      <c r="Q2368" s="32">
        <v>0</v>
      </c>
    </row>
    <row r="2369" spans="4:17" x14ac:dyDescent="0.2">
      <c r="D2369" s="104"/>
      <c r="E2369" s="5" t="s">
        <v>39</v>
      </c>
      <c r="F2369" s="6"/>
      <c r="G2369" s="7">
        <v>61</v>
      </c>
      <c r="H2369" s="37">
        <v>29.508196721310998</v>
      </c>
      <c r="I2369" s="14">
        <v>45.901639344262001</v>
      </c>
      <c r="J2369" s="14">
        <v>47.540983606556999</v>
      </c>
      <c r="K2369" s="14">
        <v>57.377049180328001</v>
      </c>
      <c r="L2369" s="14">
        <v>18.032786885246001</v>
      </c>
      <c r="M2369" s="18">
        <v>0</v>
      </c>
      <c r="N2369" s="14">
        <v>21.311475409836</v>
      </c>
      <c r="O2369" s="14">
        <v>4.918032786885</v>
      </c>
      <c r="P2369" s="14">
        <v>3.2786885245900002</v>
      </c>
      <c r="Q2369" s="32">
        <v>0</v>
      </c>
    </row>
    <row r="2370" spans="4:17" x14ac:dyDescent="0.2">
      <c r="D2370" s="104"/>
      <c r="E2370" s="5" t="s">
        <v>40</v>
      </c>
      <c r="F2370" s="6"/>
      <c r="G2370" s="7">
        <v>84</v>
      </c>
      <c r="H2370" s="37">
        <v>29.761904761905001</v>
      </c>
      <c r="I2370" s="14">
        <v>35.714285714286</v>
      </c>
      <c r="J2370" s="14">
        <v>44.047619047619001</v>
      </c>
      <c r="K2370" s="14">
        <v>35.714285714286</v>
      </c>
      <c r="L2370" s="14">
        <v>15.47619047619</v>
      </c>
      <c r="M2370" s="14">
        <v>1.190476190476</v>
      </c>
      <c r="N2370" s="14">
        <v>22.619047619048001</v>
      </c>
      <c r="O2370" s="14">
        <v>4.7619047619049999</v>
      </c>
      <c r="P2370" s="14">
        <v>7.1428571428570002</v>
      </c>
      <c r="Q2370" s="29">
        <v>1.190476190476</v>
      </c>
    </row>
    <row r="2371" spans="4:17" x14ac:dyDescent="0.2">
      <c r="D2371" s="104"/>
      <c r="E2371" s="5" t="s">
        <v>41</v>
      </c>
      <c r="F2371" s="6"/>
      <c r="G2371" s="7">
        <v>63</v>
      </c>
      <c r="H2371" s="37">
        <v>33.333333333333002</v>
      </c>
      <c r="I2371" s="14">
        <v>28.571428571428999</v>
      </c>
      <c r="J2371" s="14">
        <v>41.269841269841002</v>
      </c>
      <c r="K2371" s="14">
        <v>42.857142857143003</v>
      </c>
      <c r="L2371" s="14">
        <v>22.222222222222001</v>
      </c>
      <c r="M2371" s="14">
        <v>1.587301587302</v>
      </c>
      <c r="N2371" s="14">
        <v>23.809523809523998</v>
      </c>
      <c r="O2371" s="14">
        <v>3.1746031746029999</v>
      </c>
      <c r="P2371" s="14">
        <v>4.7619047619049999</v>
      </c>
      <c r="Q2371" s="32">
        <v>0</v>
      </c>
    </row>
    <row r="2372" spans="4:17" x14ac:dyDescent="0.2">
      <c r="D2372" s="104"/>
      <c r="E2372" s="5" t="s">
        <v>42</v>
      </c>
      <c r="F2372" s="6"/>
      <c r="G2372" s="7">
        <v>85</v>
      </c>
      <c r="H2372" s="37">
        <v>36.470588235294002</v>
      </c>
      <c r="I2372" s="14">
        <v>43.529411764705998</v>
      </c>
      <c r="J2372" s="14">
        <v>52.941176470587997</v>
      </c>
      <c r="K2372" s="14">
        <v>37.647058823529001</v>
      </c>
      <c r="L2372" s="14">
        <v>14.117647058824</v>
      </c>
      <c r="M2372" s="18">
        <v>0</v>
      </c>
      <c r="N2372" s="14">
        <v>22.352941176470999</v>
      </c>
      <c r="O2372" s="14">
        <v>3.5294117647059999</v>
      </c>
      <c r="P2372" s="14">
        <v>5.8823529411760003</v>
      </c>
      <c r="Q2372" s="32">
        <v>0</v>
      </c>
    </row>
    <row r="2373" spans="4:17" x14ac:dyDescent="0.2">
      <c r="D2373" s="104"/>
      <c r="E2373" s="5" t="s">
        <v>43</v>
      </c>
      <c r="F2373" s="6"/>
      <c r="G2373" s="7">
        <v>92</v>
      </c>
      <c r="H2373" s="37">
        <v>28.260869565217</v>
      </c>
      <c r="I2373" s="14">
        <v>31.521739130435002</v>
      </c>
      <c r="J2373" s="14">
        <v>45.652173913043001</v>
      </c>
      <c r="K2373" s="14">
        <v>33.695652173912997</v>
      </c>
      <c r="L2373" s="14">
        <v>10.869565217390999</v>
      </c>
      <c r="M2373" s="18">
        <v>0</v>
      </c>
      <c r="N2373" s="14">
        <v>21.739130434783</v>
      </c>
      <c r="O2373" s="14">
        <v>4.3478260869570002</v>
      </c>
      <c r="P2373" s="14">
        <v>3.2608695652169999</v>
      </c>
      <c r="Q2373" s="29">
        <v>1.086956521739</v>
      </c>
    </row>
    <row r="2374" spans="4:17" x14ac:dyDescent="0.2">
      <c r="D2374" s="104"/>
      <c r="E2374" s="5" t="s">
        <v>44</v>
      </c>
      <c r="F2374" s="6"/>
      <c r="G2374" s="7">
        <v>134</v>
      </c>
      <c r="H2374" s="37">
        <v>38.059701492537002</v>
      </c>
      <c r="I2374" s="14">
        <v>42.537313432836001</v>
      </c>
      <c r="J2374" s="14">
        <v>51.492537313432997</v>
      </c>
      <c r="K2374" s="14">
        <v>41.044776119402997</v>
      </c>
      <c r="L2374" s="14">
        <v>17.910447761194</v>
      </c>
      <c r="M2374" s="18">
        <v>0</v>
      </c>
      <c r="N2374" s="14">
        <v>26.865671641791</v>
      </c>
      <c r="O2374" s="14">
        <v>2.985074626866</v>
      </c>
      <c r="P2374" s="14">
        <v>3.731343283582</v>
      </c>
      <c r="Q2374" s="32">
        <v>0</v>
      </c>
    </row>
    <row r="2375" spans="4:17" x14ac:dyDescent="0.2">
      <c r="D2375" s="104"/>
      <c r="E2375" s="5" t="s">
        <v>45</v>
      </c>
      <c r="F2375" s="6"/>
      <c r="G2375" s="7">
        <v>99</v>
      </c>
      <c r="H2375" s="37">
        <v>35.353535353535001</v>
      </c>
      <c r="I2375" s="14">
        <v>28.282828282828</v>
      </c>
      <c r="J2375" s="14">
        <v>57.575757575757997</v>
      </c>
      <c r="K2375" s="14">
        <v>34.343434343433998</v>
      </c>
      <c r="L2375" s="14">
        <v>18.181818181817999</v>
      </c>
      <c r="M2375" s="18">
        <v>0</v>
      </c>
      <c r="N2375" s="14">
        <v>21.212121212121001</v>
      </c>
      <c r="O2375" s="14">
        <v>5.0505050505050004</v>
      </c>
      <c r="P2375" s="14">
        <v>9.0909090909089993</v>
      </c>
      <c r="Q2375" s="32">
        <v>0</v>
      </c>
    </row>
    <row r="2376" spans="4:17" x14ac:dyDescent="0.2">
      <c r="D2376" s="104"/>
      <c r="E2376" s="5" t="s">
        <v>46</v>
      </c>
      <c r="F2376" s="6"/>
      <c r="G2376" s="7">
        <v>76</v>
      </c>
      <c r="H2376" s="37">
        <v>31.578947368421002</v>
      </c>
      <c r="I2376" s="14">
        <v>39.473684210526002</v>
      </c>
      <c r="J2376" s="14">
        <v>50</v>
      </c>
      <c r="K2376" s="14">
        <v>39.473684210526002</v>
      </c>
      <c r="L2376" s="14">
        <v>18.421052631578998</v>
      </c>
      <c r="M2376" s="14">
        <v>2.6315789473679998</v>
      </c>
      <c r="N2376" s="14">
        <v>22.368421052632002</v>
      </c>
      <c r="O2376" s="14">
        <v>3.947368421053</v>
      </c>
      <c r="P2376" s="14">
        <v>1.3157894736839999</v>
      </c>
      <c r="Q2376" s="29">
        <v>1.3157894736839999</v>
      </c>
    </row>
    <row r="2377" spans="4:17" x14ac:dyDescent="0.2">
      <c r="D2377" s="104"/>
      <c r="E2377" s="5" t="s">
        <v>47</v>
      </c>
      <c r="F2377" s="6"/>
      <c r="G2377" s="7">
        <v>52</v>
      </c>
      <c r="H2377" s="37">
        <v>40.384615384615003</v>
      </c>
      <c r="I2377" s="14">
        <v>25</v>
      </c>
      <c r="J2377" s="14">
        <v>53.846153846154003</v>
      </c>
      <c r="K2377" s="14">
        <v>21.153846153846001</v>
      </c>
      <c r="L2377" s="14">
        <v>11.538461538462</v>
      </c>
      <c r="M2377" s="14">
        <v>3.8461538461539999</v>
      </c>
      <c r="N2377" s="14">
        <v>23.076923076922998</v>
      </c>
      <c r="O2377" s="14">
        <v>1.923076923077</v>
      </c>
      <c r="P2377" s="14">
        <v>1.923076923077</v>
      </c>
      <c r="Q2377" s="29">
        <v>1.923076923077</v>
      </c>
    </row>
    <row r="2378" spans="4:17" x14ac:dyDescent="0.2">
      <c r="D2378" s="104"/>
      <c r="E2378" s="5" t="s">
        <v>48</v>
      </c>
      <c r="F2378" s="6"/>
      <c r="G2378" s="7">
        <v>16</v>
      </c>
      <c r="H2378" s="37">
        <v>25</v>
      </c>
      <c r="I2378" s="18">
        <v>0</v>
      </c>
      <c r="J2378" s="14">
        <v>56.25</v>
      </c>
      <c r="K2378" s="14">
        <v>31.25</v>
      </c>
      <c r="L2378" s="14">
        <v>18.75</v>
      </c>
      <c r="M2378" s="18">
        <v>0</v>
      </c>
      <c r="N2378" s="14">
        <v>12.5</v>
      </c>
      <c r="O2378" s="18">
        <v>0</v>
      </c>
      <c r="P2378" s="18">
        <v>0</v>
      </c>
      <c r="Q2378" s="32">
        <v>0</v>
      </c>
    </row>
    <row r="2379" spans="4:17" x14ac:dyDescent="0.2">
      <c r="D2379" s="104"/>
      <c r="E2379" s="5" t="s">
        <v>49</v>
      </c>
      <c r="F2379" s="6"/>
      <c r="G2379" s="7">
        <v>2</v>
      </c>
      <c r="H2379" s="60">
        <v>0</v>
      </c>
      <c r="I2379" s="18">
        <v>0</v>
      </c>
      <c r="J2379" s="14">
        <v>50</v>
      </c>
      <c r="K2379" s="18">
        <v>0</v>
      </c>
      <c r="L2379" s="14">
        <v>50</v>
      </c>
      <c r="M2379" s="18">
        <v>0</v>
      </c>
      <c r="N2379" s="18">
        <v>0</v>
      </c>
      <c r="O2379" s="18">
        <v>0</v>
      </c>
      <c r="P2379" s="14">
        <v>50</v>
      </c>
      <c r="Q2379" s="32">
        <v>0</v>
      </c>
    </row>
    <row r="2380" spans="4:17" x14ac:dyDescent="0.2">
      <c r="D2380" s="103" t="s">
        <v>50</v>
      </c>
      <c r="E2380" s="24" t="s">
        <v>35</v>
      </c>
      <c r="F2380" s="22"/>
      <c r="G2380" s="23">
        <v>0</v>
      </c>
      <c r="H2380" s="81">
        <v>0</v>
      </c>
      <c r="I2380" s="33">
        <v>0</v>
      </c>
      <c r="J2380" s="33">
        <v>0</v>
      </c>
      <c r="K2380" s="33">
        <v>0</v>
      </c>
      <c r="L2380" s="33">
        <v>0</v>
      </c>
      <c r="M2380" s="33">
        <v>0</v>
      </c>
      <c r="N2380" s="33">
        <v>0</v>
      </c>
      <c r="O2380" s="33">
        <v>0</v>
      </c>
      <c r="P2380" s="33">
        <v>0</v>
      </c>
      <c r="Q2380" s="62">
        <v>0</v>
      </c>
    </row>
    <row r="2381" spans="4:17" x14ac:dyDescent="0.2">
      <c r="D2381" s="104"/>
      <c r="E2381" s="5" t="s">
        <v>36</v>
      </c>
      <c r="F2381" s="6"/>
      <c r="G2381" s="7">
        <v>12</v>
      </c>
      <c r="H2381" s="60">
        <v>0</v>
      </c>
      <c r="I2381" s="14">
        <v>16.666666666666998</v>
      </c>
      <c r="J2381" s="14">
        <v>8.333333333333</v>
      </c>
      <c r="K2381" s="14">
        <v>33.333333333333002</v>
      </c>
      <c r="L2381" s="14">
        <v>8.333333333333</v>
      </c>
      <c r="M2381" s="14">
        <v>8.333333333333</v>
      </c>
      <c r="N2381" s="14">
        <v>50</v>
      </c>
      <c r="O2381" s="18">
        <v>0</v>
      </c>
      <c r="P2381" s="14">
        <v>16.666666666666998</v>
      </c>
      <c r="Q2381" s="32">
        <v>0</v>
      </c>
    </row>
    <row r="2382" spans="4:17" x14ac:dyDescent="0.2">
      <c r="D2382" s="104"/>
      <c r="E2382" s="5" t="s">
        <v>37</v>
      </c>
      <c r="F2382" s="6"/>
      <c r="G2382" s="7">
        <v>21</v>
      </c>
      <c r="H2382" s="37">
        <v>19.047619047619001</v>
      </c>
      <c r="I2382" s="14">
        <v>38.095238095238003</v>
      </c>
      <c r="J2382" s="14">
        <v>38.095238095238003</v>
      </c>
      <c r="K2382" s="14">
        <v>57.142857142856997</v>
      </c>
      <c r="L2382" s="14">
        <v>4.7619047619049999</v>
      </c>
      <c r="M2382" s="18">
        <v>0</v>
      </c>
      <c r="N2382" s="14">
        <v>19.047619047619001</v>
      </c>
      <c r="O2382" s="14">
        <v>9.5238095238099998</v>
      </c>
      <c r="P2382" s="14">
        <v>4.7619047619049999</v>
      </c>
      <c r="Q2382" s="32">
        <v>0</v>
      </c>
    </row>
    <row r="2383" spans="4:17" x14ac:dyDescent="0.2">
      <c r="D2383" s="104"/>
      <c r="E2383" s="5" t="s">
        <v>38</v>
      </c>
      <c r="F2383" s="6"/>
      <c r="G2383" s="7">
        <v>29</v>
      </c>
      <c r="H2383" s="37">
        <v>31.034482758620999</v>
      </c>
      <c r="I2383" s="14">
        <v>20.689655172414</v>
      </c>
      <c r="J2383" s="14">
        <v>37.931034482759003</v>
      </c>
      <c r="K2383" s="14">
        <v>27.586206896552</v>
      </c>
      <c r="L2383" s="14">
        <v>10.344827586207</v>
      </c>
      <c r="M2383" s="18">
        <v>0</v>
      </c>
      <c r="N2383" s="14">
        <v>10.344827586207</v>
      </c>
      <c r="O2383" s="14">
        <v>6.8965517241379999</v>
      </c>
      <c r="P2383" s="14">
        <v>6.8965517241379999</v>
      </c>
      <c r="Q2383" s="29">
        <v>3.4482758620689999</v>
      </c>
    </row>
    <row r="2384" spans="4:17" x14ac:dyDescent="0.2">
      <c r="D2384" s="104"/>
      <c r="E2384" s="5" t="s">
        <v>39</v>
      </c>
      <c r="F2384" s="6"/>
      <c r="G2384" s="7">
        <v>27</v>
      </c>
      <c r="H2384" s="37">
        <v>14.814814814815</v>
      </c>
      <c r="I2384" s="14">
        <v>44.444444444444002</v>
      </c>
      <c r="J2384" s="14">
        <v>37.037037037037003</v>
      </c>
      <c r="K2384" s="14">
        <v>22.222222222222001</v>
      </c>
      <c r="L2384" s="14">
        <v>3.7037037037039999</v>
      </c>
      <c r="M2384" s="18">
        <v>0</v>
      </c>
      <c r="N2384" s="14">
        <v>14.814814814815</v>
      </c>
      <c r="O2384" s="14">
        <v>3.7037037037039999</v>
      </c>
      <c r="P2384" s="14">
        <v>11.111111111111001</v>
      </c>
      <c r="Q2384" s="29">
        <v>3.7037037037039999</v>
      </c>
    </row>
    <row r="2385" spans="2:20" x14ac:dyDescent="0.2">
      <c r="D2385" s="104"/>
      <c r="E2385" s="5" t="s">
        <v>40</v>
      </c>
      <c r="F2385" s="6"/>
      <c r="G2385" s="7">
        <v>41</v>
      </c>
      <c r="H2385" s="37">
        <v>21.951219512194999</v>
      </c>
      <c r="I2385" s="14">
        <v>31.707317073171001</v>
      </c>
      <c r="J2385" s="14">
        <v>48.780487804878</v>
      </c>
      <c r="K2385" s="14">
        <v>48.780487804878</v>
      </c>
      <c r="L2385" s="14">
        <v>12.195121951220001</v>
      </c>
      <c r="M2385" s="18">
        <v>0</v>
      </c>
      <c r="N2385" s="14">
        <v>17.073170731706998</v>
      </c>
      <c r="O2385" s="14">
        <v>7.3170731707319998</v>
      </c>
      <c r="P2385" s="14">
        <v>7.3170731707319998</v>
      </c>
      <c r="Q2385" s="32">
        <v>0</v>
      </c>
    </row>
    <row r="2386" spans="2:20" x14ac:dyDescent="0.2">
      <c r="D2386" s="104"/>
      <c r="E2386" s="5" t="s">
        <v>41</v>
      </c>
      <c r="F2386" s="6"/>
      <c r="G2386" s="7">
        <v>34</v>
      </c>
      <c r="H2386" s="37">
        <v>14.705882352941</v>
      </c>
      <c r="I2386" s="14">
        <v>32.352941176470999</v>
      </c>
      <c r="J2386" s="14">
        <v>44.117647058823998</v>
      </c>
      <c r="K2386" s="14">
        <v>47.058823529412003</v>
      </c>
      <c r="L2386" s="14">
        <v>8.8235294117649996</v>
      </c>
      <c r="M2386" s="18">
        <v>0</v>
      </c>
      <c r="N2386" s="14">
        <v>29.411764705882</v>
      </c>
      <c r="O2386" s="14">
        <v>5.8823529411760003</v>
      </c>
      <c r="P2386" s="14">
        <v>5.8823529411760003</v>
      </c>
      <c r="Q2386" s="32">
        <v>0</v>
      </c>
    </row>
    <row r="2387" spans="2:20" x14ac:dyDescent="0.2">
      <c r="D2387" s="104"/>
      <c r="E2387" s="5" t="s">
        <v>42</v>
      </c>
      <c r="F2387" s="6"/>
      <c r="G2387" s="7">
        <v>41</v>
      </c>
      <c r="H2387" s="37">
        <v>41.463414634145998</v>
      </c>
      <c r="I2387" s="14">
        <v>17.073170731706998</v>
      </c>
      <c r="J2387" s="14">
        <v>46.341463414633999</v>
      </c>
      <c r="K2387" s="14">
        <v>34.146341463414998</v>
      </c>
      <c r="L2387" s="14">
        <v>12.195121951220001</v>
      </c>
      <c r="M2387" s="18">
        <v>0</v>
      </c>
      <c r="N2387" s="14">
        <v>9.7560975609760003</v>
      </c>
      <c r="O2387" s="14">
        <v>4.8780487804880002</v>
      </c>
      <c r="P2387" s="14">
        <v>9.7560975609760003</v>
      </c>
      <c r="Q2387" s="32">
        <v>0</v>
      </c>
    </row>
    <row r="2388" spans="2:20" x14ac:dyDescent="0.2">
      <c r="D2388" s="104"/>
      <c r="E2388" s="5" t="s">
        <v>43</v>
      </c>
      <c r="F2388" s="6"/>
      <c r="G2388" s="7">
        <v>59</v>
      </c>
      <c r="H2388" s="37">
        <v>32.203389830508002</v>
      </c>
      <c r="I2388" s="14">
        <v>22.033898305085</v>
      </c>
      <c r="J2388" s="14">
        <v>42.372881355932002</v>
      </c>
      <c r="K2388" s="14">
        <v>38.983050847458003</v>
      </c>
      <c r="L2388" s="14">
        <v>13.559322033898001</v>
      </c>
      <c r="M2388" s="18">
        <v>0</v>
      </c>
      <c r="N2388" s="14">
        <v>16.949152542373</v>
      </c>
      <c r="O2388" s="14">
        <v>6.7796610169490004</v>
      </c>
      <c r="P2388" s="14">
        <v>5.0847457627120001</v>
      </c>
      <c r="Q2388" s="32">
        <v>0</v>
      </c>
    </row>
    <row r="2389" spans="2:20" x14ac:dyDescent="0.2">
      <c r="D2389" s="104"/>
      <c r="E2389" s="5" t="s">
        <v>44</v>
      </c>
      <c r="F2389" s="6"/>
      <c r="G2389" s="7">
        <v>71</v>
      </c>
      <c r="H2389" s="37">
        <v>21.12676056338</v>
      </c>
      <c r="I2389" s="14">
        <v>36.619718309859003</v>
      </c>
      <c r="J2389" s="14">
        <v>60.563380281690002</v>
      </c>
      <c r="K2389" s="14">
        <v>32.394366197182997</v>
      </c>
      <c r="L2389" s="14">
        <v>16.901408450704</v>
      </c>
      <c r="M2389" s="18">
        <v>0</v>
      </c>
      <c r="N2389" s="14">
        <v>21.12676056338</v>
      </c>
      <c r="O2389" s="14">
        <v>2.8169014084509998</v>
      </c>
      <c r="P2389" s="14">
        <v>7.0422535211269999</v>
      </c>
      <c r="Q2389" s="29">
        <v>1.4084507042250001</v>
      </c>
    </row>
    <row r="2390" spans="2:20" x14ac:dyDescent="0.2">
      <c r="D2390" s="104"/>
      <c r="E2390" s="5" t="s">
        <v>45</v>
      </c>
      <c r="F2390" s="6"/>
      <c r="G2390" s="7">
        <v>60</v>
      </c>
      <c r="H2390" s="37">
        <v>25</v>
      </c>
      <c r="I2390" s="14">
        <v>30</v>
      </c>
      <c r="J2390" s="14">
        <v>46.666666666666998</v>
      </c>
      <c r="K2390" s="14">
        <v>35</v>
      </c>
      <c r="L2390" s="14">
        <v>6.666666666667</v>
      </c>
      <c r="M2390" s="18">
        <v>0</v>
      </c>
      <c r="N2390" s="14">
        <v>8.333333333333</v>
      </c>
      <c r="O2390" s="14">
        <v>3.333333333333</v>
      </c>
      <c r="P2390" s="14">
        <v>11.666666666667</v>
      </c>
      <c r="Q2390" s="29">
        <v>1.666666666667</v>
      </c>
    </row>
    <row r="2391" spans="2:20" x14ac:dyDescent="0.2">
      <c r="D2391" s="104"/>
      <c r="E2391" s="5" t="s">
        <v>46</v>
      </c>
      <c r="F2391" s="6"/>
      <c r="G2391" s="7">
        <v>28</v>
      </c>
      <c r="H2391" s="37">
        <v>28.571428571428999</v>
      </c>
      <c r="I2391" s="14">
        <v>3.5714285714290002</v>
      </c>
      <c r="J2391" s="14">
        <v>42.857142857143003</v>
      </c>
      <c r="K2391" s="14">
        <v>25</v>
      </c>
      <c r="L2391" s="14">
        <v>21.428571428571001</v>
      </c>
      <c r="M2391" s="18">
        <v>0</v>
      </c>
      <c r="N2391" s="14">
        <v>17.857142857143</v>
      </c>
      <c r="O2391" s="14">
        <v>3.5714285714290002</v>
      </c>
      <c r="P2391" s="14">
        <v>7.1428571428570002</v>
      </c>
      <c r="Q2391" s="29">
        <v>3.5714285714290002</v>
      </c>
    </row>
    <row r="2392" spans="2:20" x14ac:dyDescent="0.2">
      <c r="D2392" s="104"/>
      <c r="E2392" s="5" t="s">
        <v>47</v>
      </c>
      <c r="F2392" s="6"/>
      <c r="G2392" s="7">
        <v>52</v>
      </c>
      <c r="H2392" s="37">
        <v>28.846153846153999</v>
      </c>
      <c r="I2392" s="14">
        <v>26.923076923077002</v>
      </c>
      <c r="J2392" s="14">
        <v>61.538461538462002</v>
      </c>
      <c r="K2392" s="14">
        <v>26.923076923077002</v>
      </c>
      <c r="L2392" s="14">
        <v>9.6153846153850004</v>
      </c>
      <c r="M2392" s="14">
        <v>1.923076923077</v>
      </c>
      <c r="N2392" s="14">
        <v>11.538461538462</v>
      </c>
      <c r="O2392" s="14">
        <v>5.7692307692310001</v>
      </c>
      <c r="P2392" s="14">
        <v>5.7692307692310001</v>
      </c>
      <c r="Q2392" s="29">
        <v>5.7692307692310001</v>
      </c>
    </row>
    <row r="2393" spans="2:20" x14ac:dyDescent="0.2">
      <c r="D2393" s="104"/>
      <c r="E2393" s="5" t="s">
        <v>48</v>
      </c>
      <c r="F2393" s="6"/>
      <c r="G2393" s="7">
        <v>25</v>
      </c>
      <c r="H2393" s="37">
        <v>40</v>
      </c>
      <c r="I2393" s="14">
        <v>20</v>
      </c>
      <c r="J2393" s="14">
        <v>48</v>
      </c>
      <c r="K2393" s="14">
        <v>24</v>
      </c>
      <c r="L2393" s="14">
        <v>4</v>
      </c>
      <c r="M2393" s="18">
        <v>0</v>
      </c>
      <c r="N2393" s="14">
        <v>4</v>
      </c>
      <c r="O2393" s="18">
        <v>0</v>
      </c>
      <c r="P2393" s="14">
        <v>12</v>
      </c>
      <c r="Q2393" s="29">
        <v>4</v>
      </c>
    </row>
    <row r="2394" spans="2:20" x14ac:dyDescent="0.2">
      <c r="D2394" s="105"/>
      <c r="E2394" s="55" t="s">
        <v>49</v>
      </c>
      <c r="F2394" s="58"/>
      <c r="G2394" s="53">
        <v>5</v>
      </c>
      <c r="H2394" s="74">
        <v>60</v>
      </c>
      <c r="I2394" s="35">
        <v>0</v>
      </c>
      <c r="J2394" s="35">
        <v>0</v>
      </c>
      <c r="K2394" s="35">
        <v>0</v>
      </c>
      <c r="L2394" s="38">
        <v>20</v>
      </c>
      <c r="M2394" s="35">
        <v>0</v>
      </c>
      <c r="N2394" s="35">
        <v>0</v>
      </c>
      <c r="O2394" s="35">
        <v>0</v>
      </c>
      <c r="P2394" s="38">
        <v>40</v>
      </c>
      <c r="Q2394" s="71">
        <v>0</v>
      </c>
    </row>
    <row r="2396" spans="2:20" x14ac:dyDescent="0.2">
      <c r="B2396" s="47" t="str">
        <f xml:space="preserve"> HYPERLINK("#'目次'!B59", "[53]")</f>
        <v>[53]</v>
      </c>
      <c r="C2396" s="31" t="s">
        <v>517</v>
      </c>
    </row>
    <row r="2397" spans="2:20" x14ac:dyDescent="0.2">
      <c r="C2397" s="89" t="s">
        <v>490</v>
      </c>
    </row>
    <row r="2399" spans="2:20" x14ac:dyDescent="0.2">
      <c r="C2399" s="31" t="s">
        <v>13</v>
      </c>
    </row>
    <row r="2400" spans="2:20" ht="36" x14ac:dyDescent="0.2">
      <c r="D2400" s="99"/>
      <c r="E2400" s="100"/>
      <c r="F2400" s="100"/>
      <c r="G2400" s="41" t="s">
        <v>14</v>
      </c>
      <c r="H2400" s="42" t="s">
        <v>518</v>
      </c>
      <c r="I2400" s="16" t="s">
        <v>519</v>
      </c>
      <c r="J2400" s="16" t="s">
        <v>520</v>
      </c>
      <c r="K2400" s="16" t="s">
        <v>521</v>
      </c>
      <c r="L2400" s="16" t="s">
        <v>522</v>
      </c>
      <c r="M2400" s="16" t="s">
        <v>523</v>
      </c>
      <c r="N2400" s="16" t="s">
        <v>524</v>
      </c>
      <c r="O2400" s="16" t="s">
        <v>525</v>
      </c>
      <c r="P2400" s="16" t="s">
        <v>526</v>
      </c>
      <c r="Q2400" s="16" t="s">
        <v>527</v>
      </c>
      <c r="R2400" s="16" t="s">
        <v>22</v>
      </c>
      <c r="S2400" s="16" t="s">
        <v>528</v>
      </c>
      <c r="T2400" s="46" t="s">
        <v>24</v>
      </c>
    </row>
    <row r="2401" spans="4:20" x14ac:dyDescent="0.2">
      <c r="D2401" s="101"/>
      <c r="E2401" s="102"/>
      <c r="F2401" s="102"/>
      <c r="G2401" s="44"/>
      <c r="H2401" s="48"/>
      <c r="I2401" s="17"/>
      <c r="J2401" s="17"/>
      <c r="K2401" s="17"/>
      <c r="L2401" s="17"/>
      <c r="M2401" s="17"/>
      <c r="N2401" s="17"/>
      <c r="O2401" s="17"/>
      <c r="P2401" s="17"/>
      <c r="Q2401" s="17"/>
      <c r="R2401" s="17"/>
      <c r="S2401" s="17"/>
      <c r="T2401" s="43"/>
    </row>
    <row r="2402" spans="4:20" x14ac:dyDescent="0.2">
      <c r="D2402" s="52"/>
      <c r="E2402" s="59" t="s">
        <v>14</v>
      </c>
      <c r="F2402" s="54"/>
      <c r="G2402" s="45">
        <v>1390</v>
      </c>
      <c r="H2402" s="25">
        <v>35.395683453236998</v>
      </c>
      <c r="I2402" s="25">
        <v>10.215827338128999</v>
      </c>
      <c r="J2402" s="25">
        <v>4.8920863309350002</v>
      </c>
      <c r="K2402" s="25">
        <v>2.4460431654680002</v>
      </c>
      <c r="L2402" s="25">
        <v>24.892086330935001</v>
      </c>
      <c r="M2402" s="25">
        <v>6.4748201438850002</v>
      </c>
      <c r="N2402" s="25">
        <v>19.928057553957</v>
      </c>
      <c r="O2402" s="25">
        <v>28.273381294964</v>
      </c>
      <c r="P2402" s="25">
        <v>2.0143884892089998</v>
      </c>
      <c r="Q2402" s="25">
        <v>4.1726618705040002</v>
      </c>
      <c r="R2402" s="25">
        <v>2.2302158273380002</v>
      </c>
      <c r="S2402" s="25">
        <v>25.971223021583</v>
      </c>
      <c r="T2402" s="63">
        <v>0.79136690647499996</v>
      </c>
    </row>
    <row r="2403" spans="4:20" x14ac:dyDescent="0.2">
      <c r="D2403" s="103" t="s">
        <v>25</v>
      </c>
      <c r="E2403" s="24" t="s">
        <v>26</v>
      </c>
      <c r="F2403" s="22"/>
      <c r="G2403" s="23">
        <v>200</v>
      </c>
      <c r="H2403" s="49">
        <v>35.5</v>
      </c>
      <c r="I2403" s="19">
        <v>8.5</v>
      </c>
      <c r="J2403" s="19">
        <v>4</v>
      </c>
      <c r="K2403" s="19">
        <v>2</v>
      </c>
      <c r="L2403" s="19">
        <v>25</v>
      </c>
      <c r="M2403" s="19">
        <v>6</v>
      </c>
      <c r="N2403" s="19">
        <v>10</v>
      </c>
      <c r="O2403" s="19">
        <v>30</v>
      </c>
      <c r="P2403" s="19">
        <v>0.5</v>
      </c>
      <c r="Q2403" s="19">
        <v>1.5</v>
      </c>
      <c r="R2403" s="19">
        <v>2</v>
      </c>
      <c r="S2403" s="19">
        <v>26.5</v>
      </c>
      <c r="T2403" s="51">
        <v>1.5</v>
      </c>
    </row>
    <row r="2404" spans="4:20" x14ac:dyDescent="0.2">
      <c r="D2404" s="104"/>
      <c r="E2404" s="5" t="s">
        <v>27</v>
      </c>
      <c r="F2404" s="6"/>
      <c r="G2404" s="7">
        <v>217</v>
      </c>
      <c r="H2404" s="37">
        <v>39.170506912442001</v>
      </c>
      <c r="I2404" s="14">
        <v>10.599078341014</v>
      </c>
      <c r="J2404" s="14">
        <v>5.9907834101380004</v>
      </c>
      <c r="K2404" s="14">
        <v>3.6866359446999999</v>
      </c>
      <c r="L2404" s="14">
        <v>21.198156682027999</v>
      </c>
      <c r="M2404" s="14">
        <v>4.147465437788</v>
      </c>
      <c r="N2404" s="14">
        <v>19.354838709677001</v>
      </c>
      <c r="O2404" s="14">
        <v>32.258064516128997</v>
      </c>
      <c r="P2404" s="14">
        <v>3.2258064516129998</v>
      </c>
      <c r="Q2404" s="14">
        <v>3.2258064516129998</v>
      </c>
      <c r="R2404" s="14">
        <v>1.8433179723499999</v>
      </c>
      <c r="S2404" s="14">
        <v>23.963133640553</v>
      </c>
      <c r="T2404" s="29">
        <v>0.92165898617499997</v>
      </c>
    </row>
    <row r="2405" spans="4:20" x14ac:dyDescent="0.2">
      <c r="D2405" s="104"/>
      <c r="E2405" s="5" t="s">
        <v>28</v>
      </c>
      <c r="F2405" s="6"/>
      <c r="G2405" s="7">
        <v>226</v>
      </c>
      <c r="H2405" s="37">
        <v>38.053097345132997</v>
      </c>
      <c r="I2405" s="14">
        <v>14.159292035398</v>
      </c>
      <c r="J2405" s="14">
        <v>6.6371681415930004</v>
      </c>
      <c r="K2405" s="14">
        <v>2.212389380531</v>
      </c>
      <c r="L2405" s="14">
        <v>26.106194690264999</v>
      </c>
      <c r="M2405" s="14">
        <v>5.3097345132739999</v>
      </c>
      <c r="N2405" s="14">
        <v>25.663716814158999</v>
      </c>
      <c r="O2405" s="14">
        <v>26.991150442477998</v>
      </c>
      <c r="P2405" s="14">
        <v>2.654867256637</v>
      </c>
      <c r="Q2405" s="14">
        <v>3.0973451327429999</v>
      </c>
      <c r="R2405" s="14">
        <v>0.88495575221199996</v>
      </c>
      <c r="S2405" s="14">
        <v>23.893805309735001</v>
      </c>
      <c r="T2405" s="29">
        <v>0.88495575221199996</v>
      </c>
    </row>
    <row r="2406" spans="4:20" x14ac:dyDescent="0.2">
      <c r="D2406" s="104"/>
      <c r="E2406" s="5" t="s">
        <v>29</v>
      </c>
      <c r="F2406" s="6"/>
      <c r="G2406" s="7">
        <v>164</v>
      </c>
      <c r="H2406" s="37">
        <v>35.365853658536999</v>
      </c>
      <c r="I2406" s="14">
        <v>8.5365853658540001</v>
      </c>
      <c r="J2406" s="14">
        <v>6.7073170731709997</v>
      </c>
      <c r="K2406" s="14">
        <v>2.4390243902440001</v>
      </c>
      <c r="L2406" s="14">
        <v>27.439024390244001</v>
      </c>
      <c r="M2406" s="14">
        <v>9.1463414634150002</v>
      </c>
      <c r="N2406" s="14">
        <v>20.121951219511999</v>
      </c>
      <c r="O2406" s="14">
        <v>29.878048780488001</v>
      </c>
      <c r="P2406" s="14">
        <v>2.4390243902440001</v>
      </c>
      <c r="Q2406" s="14">
        <v>6.7073170731709997</v>
      </c>
      <c r="R2406" s="14">
        <v>4.268292682927</v>
      </c>
      <c r="S2406" s="14">
        <v>25.609756097561</v>
      </c>
      <c r="T2406" s="29">
        <v>1.829268292683</v>
      </c>
    </row>
    <row r="2407" spans="4:20" x14ac:dyDescent="0.2">
      <c r="D2407" s="104"/>
      <c r="E2407" s="5" t="s">
        <v>30</v>
      </c>
      <c r="F2407" s="6"/>
      <c r="G2407" s="7">
        <v>152</v>
      </c>
      <c r="H2407" s="37">
        <v>31.578947368421002</v>
      </c>
      <c r="I2407" s="14">
        <v>9.8684210526319998</v>
      </c>
      <c r="J2407" s="14">
        <v>3.2894736842109999</v>
      </c>
      <c r="K2407" s="14">
        <v>1.3157894736839999</v>
      </c>
      <c r="L2407" s="14">
        <v>24.342105263158</v>
      </c>
      <c r="M2407" s="14">
        <v>5.2631578947369997</v>
      </c>
      <c r="N2407" s="14">
        <v>23.684210526316001</v>
      </c>
      <c r="O2407" s="14">
        <v>26.315789473683999</v>
      </c>
      <c r="P2407" s="14">
        <v>3.2894736842109999</v>
      </c>
      <c r="Q2407" s="14">
        <v>4.6052631578950001</v>
      </c>
      <c r="R2407" s="14">
        <v>3.2894736842109999</v>
      </c>
      <c r="S2407" s="14">
        <v>25.657894736842</v>
      </c>
      <c r="T2407" s="29">
        <v>0.65789473684199995</v>
      </c>
    </row>
    <row r="2408" spans="4:20" x14ac:dyDescent="0.2">
      <c r="D2408" s="104"/>
      <c r="E2408" s="5" t="s">
        <v>31</v>
      </c>
      <c r="F2408" s="6"/>
      <c r="G2408" s="7">
        <v>181</v>
      </c>
      <c r="H2408" s="37">
        <v>32.596685082873002</v>
      </c>
      <c r="I2408" s="14">
        <v>11.602209944750999</v>
      </c>
      <c r="J2408" s="14">
        <v>3.867403314917</v>
      </c>
      <c r="K2408" s="14">
        <v>2.7624309392269999</v>
      </c>
      <c r="L2408" s="14">
        <v>27.071823204419999</v>
      </c>
      <c r="M2408" s="14">
        <v>7.7348066298339999</v>
      </c>
      <c r="N2408" s="14">
        <v>25.966850828729001</v>
      </c>
      <c r="O2408" s="14">
        <v>25.414364640883999</v>
      </c>
      <c r="P2408" s="14">
        <v>2.7624309392269999</v>
      </c>
      <c r="Q2408" s="14">
        <v>4.9723756906079997</v>
      </c>
      <c r="R2408" s="14">
        <v>2.2099447513810002</v>
      </c>
      <c r="S2408" s="14">
        <v>24.309392265193001</v>
      </c>
      <c r="T2408" s="32">
        <v>0</v>
      </c>
    </row>
    <row r="2409" spans="4:20" x14ac:dyDescent="0.2">
      <c r="D2409" s="104"/>
      <c r="E2409" s="5" t="s">
        <v>32</v>
      </c>
      <c r="F2409" s="6"/>
      <c r="G2409" s="7">
        <v>125</v>
      </c>
      <c r="H2409" s="37">
        <v>41.6</v>
      </c>
      <c r="I2409" s="14">
        <v>6.4</v>
      </c>
      <c r="J2409" s="14">
        <v>4</v>
      </c>
      <c r="K2409" s="14">
        <v>1.6</v>
      </c>
      <c r="L2409" s="14">
        <v>30.4</v>
      </c>
      <c r="M2409" s="14">
        <v>7.2</v>
      </c>
      <c r="N2409" s="14">
        <v>22.4</v>
      </c>
      <c r="O2409" s="14">
        <v>30.4</v>
      </c>
      <c r="P2409" s="18">
        <v>0</v>
      </c>
      <c r="Q2409" s="14">
        <v>4.8</v>
      </c>
      <c r="R2409" s="14">
        <v>1.6</v>
      </c>
      <c r="S2409" s="14">
        <v>25.6</v>
      </c>
      <c r="T2409" s="32">
        <v>0</v>
      </c>
    </row>
    <row r="2410" spans="4:20" x14ac:dyDescent="0.2">
      <c r="D2410" s="104"/>
      <c r="E2410" s="5" t="s">
        <v>33</v>
      </c>
      <c r="F2410" s="6"/>
      <c r="G2410" s="7">
        <v>57</v>
      </c>
      <c r="H2410" s="37">
        <v>26.315789473683999</v>
      </c>
      <c r="I2410" s="14">
        <v>5.2631578947369997</v>
      </c>
      <c r="J2410" s="14">
        <v>3.508771929825</v>
      </c>
      <c r="K2410" s="18">
        <v>0</v>
      </c>
      <c r="L2410" s="14">
        <v>10.526315789473999</v>
      </c>
      <c r="M2410" s="14">
        <v>8.7719298245609991</v>
      </c>
      <c r="N2410" s="14">
        <v>14.035087719298</v>
      </c>
      <c r="O2410" s="14">
        <v>28.070175438595999</v>
      </c>
      <c r="P2410" s="18">
        <v>0</v>
      </c>
      <c r="Q2410" s="14">
        <v>7.0175438596489998</v>
      </c>
      <c r="R2410" s="14">
        <v>1.7543859649119999</v>
      </c>
      <c r="S2410" s="14">
        <v>40.350877192981997</v>
      </c>
      <c r="T2410" s="32">
        <v>0</v>
      </c>
    </row>
    <row r="2411" spans="4:20" x14ac:dyDescent="0.2">
      <c r="D2411" s="103" t="s">
        <v>34</v>
      </c>
      <c r="E2411" s="24" t="s">
        <v>35</v>
      </c>
      <c r="F2411" s="22"/>
      <c r="G2411" s="23">
        <v>9</v>
      </c>
      <c r="H2411" s="49">
        <v>33.333333333333002</v>
      </c>
      <c r="I2411" s="19">
        <v>11.111111111111001</v>
      </c>
      <c r="J2411" s="33">
        <v>0</v>
      </c>
      <c r="K2411" s="33">
        <v>0</v>
      </c>
      <c r="L2411" s="19">
        <v>22.222222222222001</v>
      </c>
      <c r="M2411" s="33">
        <v>0</v>
      </c>
      <c r="N2411" s="19">
        <v>22.222222222222001</v>
      </c>
      <c r="O2411" s="19">
        <v>22.222222222222001</v>
      </c>
      <c r="P2411" s="33">
        <v>0</v>
      </c>
      <c r="Q2411" s="33">
        <v>0</v>
      </c>
      <c r="R2411" s="33">
        <v>0</v>
      </c>
      <c r="S2411" s="19">
        <v>44.444444444444002</v>
      </c>
      <c r="T2411" s="62">
        <v>0</v>
      </c>
    </row>
    <row r="2412" spans="4:20" x14ac:dyDescent="0.2">
      <c r="D2412" s="104"/>
      <c r="E2412" s="5" t="s">
        <v>36</v>
      </c>
      <c r="F2412" s="6"/>
      <c r="G2412" s="7">
        <v>20</v>
      </c>
      <c r="H2412" s="37">
        <v>40</v>
      </c>
      <c r="I2412" s="14">
        <v>20</v>
      </c>
      <c r="J2412" s="18">
        <v>0</v>
      </c>
      <c r="K2412" s="14">
        <v>5</v>
      </c>
      <c r="L2412" s="14">
        <v>35</v>
      </c>
      <c r="M2412" s="14">
        <v>10</v>
      </c>
      <c r="N2412" s="14">
        <v>35</v>
      </c>
      <c r="O2412" s="14">
        <v>5</v>
      </c>
      <c r="P2412" s="14">
        <v>15</v>
      </c>
      <c r="Q2412" s="14">
        <v>10</v>
      </c>
      <c r="R2412" s="18">
        <v>0</v>
      </c>
      <c r="S2412" s="14">
        <v>30</v>
      </c>
      <c r="T2412" s="32">
        <v>0</v>
      </c>
    </row>
    <row r="2413" spans="4:20" x14ac:dyDescent="0.2">
      <c r="D2413" s="104"/>
      <c r="E2413" s="5" t="s">
        <v>37</v>
      </c>
      <c r="F2413" s="6"/>
      <c r="G2413" s="7">
        <v>32</v>
      </c>
      <c r="H2413" s="37">
        <v>31.25</v>
      </c>
      <c r="I2413" s="14">
        <v>9.375</v>
      </c>
      <c r="J2413" s="14">
        <v>6.25</v>
      </c>
      <c r="K2413" s="18">
        <v>0</v>
      </c>
      <c r="L2413" s="14">
        <v>25</v>
      </c>
      <c r="M2413" s="14">
        <v>6.25</v>
      </c>
      <c r="N2413" s="14">
        <v>21.875</v>
      </c>
      <c r="O2413" s="14">
        <v>18.75</v>
      </c>
      <c r="P2413" s="14">
        <v>3.125</v>
      </c>
      <c r="Q2413" s="14">
        <v>6.25</v>
      </c>
      <c r="R2413" s="14">
        <v>6.25</v>
      </c>
      <c r="S2413" s="14">
        <v>31.25</v>
      </c>
      <c r="T2413" s="32">
        <v>0</v>
      </c>
    </row>
    <row r="2414" spans="4:20" x14ac:dyDescent="0.2">
      <c r="D2414" s="104"/>
      <c r="E2414" s="5" t="s">
        <v>38</v>
      </c>
      <c r="F2414" s="6"/>
      <c r="G2414" s="7">
        <v>60</v>
      </c>
      <c r="H2414" s="37">
        <v>28.333333333333002</v>
      </c>
      <c r="I2414" s="18">
        <v>0</v>
      </c>
      <c r="J2414" s="14">
        <v>3.333333333333</v>
      </c>
      <c r="K2414" s="18">
        <v>0</v>
      </c>
      <c r="L2414" s="14">
        <v>13.333333333333</v>
      </c>
      <c r="M2414" s="14">
        <v>10</v>
      </c>
      <c r="N2414" s="14">
        <v>13.333333333333</v>
      </c>
      <c r="O2414" s="14">
        <v>11.666666666667</v>
      </c>
      <c r="P2414" s="14">
        <v>1.666666666667</v>
      </c>
      <c r="Q2414" s="14">
        <v>16.666666666666998</v>
      </c>
      <c r="R2414" s="14">
        <v>5</v>
      </c>
      <c r="S2414" s="14">
        <v>26.666666666666998</v>
      </c>
      <c r="T2414" s="32">
        <v>0</v>
      </c>
    </row>
    <row r="2415" spans="4:20" x14ac:dyDescent="0.2">
      <c r="D2415" s="104"/>
      <c r="E2415" s="5" t="s">
        <v>39</v>
      </c>
      <c r="F2415" s="6"/>
      <c r="G2415" s="7">
        <v>61</v>
      </c>
      <c r="H2415" s="37">
        <v>26.229508196721</v>
      </c>
      <c r="I2415" s="14">
        <v>6.5573770491800003</v>
      </c>
      <c r="J2415" s="18">
        <v>0</v>
      </c>
      <c r="K2415" s="18">
        <v>0</v>
      </c>
      <c r="L2415" s="14">
        <v>21.311475409836</v>
      </c>
      <c r="M2415" s="14">
        <v>8.1967213114750006</v>
      </c>
      <c r="N2415" s="14">
        <v>24.590163934425998</v>
      </c>
      <c r="O2415" s="14">
        <v>31.147540983607001</v>
      </c>
      <c r="P2415" s="14">
        <v>4.918032786885</v>
      </c>
      <c r="Q2415" s="14">
        <v>9.83606557377</v>
      </c>
      <c r="R2415" s="14">
        <v>1.6393442622950001</v>
      </c>
      <c r="S2415" s="14">
        <v>27.868852459016001</v>
      </c>
      <c r="T2415" s="32">
        <v>0</v>
      </c>
    </row>
    <row r="2416" spans="4:20" x14ac:dyDescent="0.2">
      <c r="D2416" s="104"/>
      <c r="E2416" s="5" t="s">
        <v>40</v>
      </c>
      <c r="F2416" s="6"/>
      <c r="G2416" s="7">
        <v>84</v>
      </c>
      <c r="H2416" s="37">
        <v>30.952380952380999</v>
      </c>
      <c r="I2416" s="14">
        <v>9.5238095238099998</v>
      </c>
      <c r="J2416" s="14">
        <v>2.3809523809519999</v>
      </c>
      <c r="K2416" s="14">
        <v>2.3809523809519999</v>
      </c>
      <c r="L2416" s="14">
        <v>23.809523809523998</v>
      </c>
      <c r="M2416" s="14">
        <v>9.5238095238099998</v>
      </c>
      <c r="N2416" s="14">
        <v>25</v>
      </c>
      <c r="O2416" s="14">
        <v>28.571428571428999</v>
      </c>
      <c r="P2416" s="14">
        <v>1.190476190476</v>
      </c>
      <c r="Q2416" s="14">
        <v>5.9523809523809996</v>
      </c>
      <c r="R2416" s="14">
        <v>3.5714285714290002</v>
      </c>
      <c r="S2416" s="14">
        <v>28.571428571428999</v>
      </c>
      <c r="T2416" s="29">
        <v>1.190476190476</v>
      </c>
    </row>
    <row r="2417" spans="4:20" x14ac:dyDescent="0.2">
      <c r="D2417" s="104"/>
      <c r="E2417" s="5" t="s">
        <v>41</v>
      </c>
      <c r="F2417" s="6"/>
      <c r="G2417" s="7">
        <v>63</v>
      </c>
      <c r="H2417" s="37">
        <v>41.269841269841002</v>
      </c>
      <c r="I2417" s="14">
        <v>7.9365079365079998</v>
      </c>
      <c r="J2417" s="14">
        <v>7.9365079365079998</v>
      </c>
      <c r="K2417" s="14">
        <v>3.1746031746029999</v>
      </c>
      <c r="L2417" s="14">
        <v>14.285714285714</v>
      </c>
      <c r="M2417" s="14">
        <v>4.7619047619049999</v>
      </c>
      <c r="N2417" s="14">
        <v>20.634920634920999</v>
      </c>
      <c r="O2417" s="14">
        <v>28.571428571428999</v>
      </c>
      <c r="P2417" s="18">
        <v>0</v>
      </c>
      <c r="Q2417" s="14">
        <v>3.1746031746029999</v>
      </c>
      <c r="R2417" s="14">
        <v>1.587301587302</v>
      </c>
      <c r="S2417" s="14">
        <v>28.571428571428999</v>
      </c>
      <c r="T2417" s="32">
        <v>0</v>
      </c>
    </row>
    <row r="2418" spans="4:20" x14ac:dyDescent="0.2">
      <c r="D2418" s="104"/>
      <c r="E2418" s="5" t="s">
        <v>42</v>
      </c>
      <c r="F2418" s="6"/>
      <c r="G2418" s="7">
        <v>85</v>
      </c>
      <c r="H2418" s="37">
        <v>28.235294117647001</v>
      </c>
      <c r="I2418" s="14">
        <v>4.7058823529409999</v>
      </c>
      <c r="J2418" s="14">
        <v>7.0588235294119999</v>
      </c>
      <c r="K2418" s="14">
        <v>1.1764705882349999</v>
      </c>
      <c r="L2418" s="14">
        <v>36.470588235294002</v>
      </c>
      <c r="M2418" s="14">
        <v>9.4117647058819998</v>
      </c>
      <c r="N2418" s="14">
        <v>34.117647058823998</v>
      </c>
      <c r="O2418" s="14">
        <v>22.352941176470999</v>
      </c>
      <c r="P2418" s="14">
        <v>2.352941176471</v>
      </c>
      <c r="Q2418" s="14">
        <v>7.0588235294119999</v>
      </c>
      <c r="R2418" s="14">
        <v>2.352941176471</v>
      </c>
      <c r="S2418" s="14">
        <v>24.705882352941</v>
      </c>
      <c r="T2418" s="32">
        <v>0</v>
      </c>
    </row>
    <row r="2419" spans="4:20" x14ac:dyDescent="0.2">
      <c r="D2419" s="104"/>
      <c r="E2419" s="5" t="s">
        <v>43</v>
      </c>
      <c r="F2419" s="6"/>
      <c r="G2419" s="7">
        <v>92</v>
      </c>
      <c r="H2419" s="37">
        <v>38.043478260870003</v>
      </c>
      <c r="I2419" s="14">
        <v>8.6956521739130004</v>
      </c>
      <c r="J2419" s="14">
        <v>5.4347826086959996</v>
      </c>
      <c r="K2419" s="14">
        <v>2.1739130434780001</v>
      </c>
      <c r="L2419" s="14">
        <v>19.565217391304</v>
      </c>
      <c r="M2419" s="14">
        <v>6.5217391304349999</v>
      </c>
      <c r="N2419" s="14">
        <v>13.04347826087</v>
      </c>
      <c r="O2419" s="14">
        <v>32.608695652173999</v>
      </c>
      <c r="P2419" s="14">
        <v>1.086956521739</v>
      </c>
      <c r="Q2419" s="14">
        <v>2.1739130434780001</v>
      </c>
      <c r="R2419" s="14">
        <v>2.1739130434780001</v>
      </c>
      <c r="S2419" s="14">
        <v>25</v>
      </c>
      <c r="T2419" s="32">
        <v>0</v>
      </c>
    </row>
    <row r="2420" spans="4:20" x14ac:dyDescent="0.2">
      <c r="D2420" s="104"/>
      <c r="E2420" s="5" t="s">
        <v>44</v>
      </c>
      <c r="F2420" s="6"/>
      <c r="G2420" s="7">
        <v>134</v>
      </c>
      <c r="H2420" s="37">
        <v>34.328358208955002</v>
      </c>
      <c r="I2420" s="14">
        <v>14.179104477612</v>
      </c>
      <c r="J2420" s="14">
        <v>5.9701492537309999</v>
      </c>
      <c r="K2420" s="14">
        <v>3.731343283582</v>
      </c>
      <c r="L2420" s="14">
        <v>31.343283582089999</v>
      </c>
      <c r="M2420" s="14">
        <v>5.9701492537309999</v>
      </c>
      <c r="N2420" s="14">
        <v>32.835820895521998</v>
      </c>
      <c r="O2420" s="14">
        <v>36.567164179103997</v>
      </c>
      <c r="P2420" s="14">
        <v>3.731343283582</v>
      </c>
      <c r="Q2420" s="14">
        <v>2.238805970149</v>
      </c>
      <c r="R2420" s="14">
        <v>2.985074626866</v>
      </c>
      <c r="S2420" s="14">
        <v>20.895522388060002</v>
      </c>
      <c r="T2420" s="32">
        <v>0</v>
      </c>
    </row>
    <row r="2421" spans="4:20" x14ac:dyDescent="0.2">
      <c r="D2421" s="104"/>
      <c r="E2421" s="5" t="s">
        <v>45</v>
      </c>
      <c r="F2421" s="6"/>
      <c r="G2421" s="7">
        <v>99</v>
      </c>
      <c r="H2421" s="37">
        <v>35.353535353535001</v>
      </c>
      <c r="I2421" s="14">
        <v>14.141414141414</v>
      </c>
      <c r="J2421" s="14">
        <v>10.101010101010001</v>
      </c>
      <c r="K2421" s="14">
        <v>4.0404040404039998</v>
      </c>
      <c r="L2421" s="14">
        <v>29.292929292928999</v>
      </c>
      <c r="M2421" s="14">
        <v>10.101010101010001</v>
      </c>
      <c r="N2421" s="14">
        <v>27.272727272727</v>
      </c>
      <c r="O2421" s="14">
        <v>29.292929292928999</v>
      </c>
      <c r="P2421" s="14">
        <v>2.0202020202019999</v>
      </c>
      <c r="Q2421" s="14">
        <v>4.0404040404039998</v>
      </c>
      <c r="R2421" s="14">
        <v>1.010101010101</v>
      </c>
      <c r="S2421" s="14">
        <v>21.212121212121001</v>
      </c>
      <c r="T2421" s="32">
        <v>0</v>
      </c>
    </row>
    <row r="2422" spans="4:20" x14ac:dyDescent="0.2">
      <c r="D2422" s="104"/>
      <c r="E2422" s="5" t="s">
        <v>46</v>
      </c>
      <c r="F2422" s="6"/>
      <c r="G2422" s="7">
        <v>76</v>
      </c>
      <c r="H2422" s="37">
        <v>48.684210526316001</v>
      </c>
      <c r="I2422" s="14">
        <v>15.789473684211</v>
      </c>
      <c r="J2422" s="14">
        <v>7.8947368421049999</v>
      </c>
      <c r="K2422" s="14">
        <v>3.947368421053</v>
      </c>
      <c r="L2422" s="14">
        <v>27.631578947367998</v>
      </c>
      <c r="M2422" s="14">
        <v>6.5789473684209998</v>
      </c>
      <c r="N2422" s="14">
        <v>25</v>
      </c>
      <c r="O2422" s="14">
        <v>35.526315789473998</v>
      </c>
      <c r="P2422" s="14">
        <v>1.3157894736839999</v>
      </c>
      <c r="Q2422" s="14">
        <v>1.3157894736839999</v>
      </c>
      <c r="R2422" s="18">
        <v>0</v>
      </c>
      <c r="S2422" s="14">
        <v>23.684210526316001</v>
      </c>
      <c r="T2422" s="32">
        <v>0</v>
      </c>
    </row>
    <row r="2423" spans="4:20" x14ac:dyDescent="0.2">
      <c r="D2423" s="104"/>
      <c r="E2423" s="5" t="s">
        <v>47</v>
      </c>
      <c r="F2423" s="6"/>
      <c r="G2423" s="7">
        <v>52</v>
      </c>
      <c r="H2423" s="37">
        <v>34.615384615384997</v>
      </c>
      <c r="I2423" s="14">
        <v>21.153846153846001</v>
      </c>
      <c r="J2423" s="14">
        <v>9.6153846153850004</v>
      </c>
      <c r="K2423" s="14">
        <v>3.8461538461539999</v>
      </c>
      <c r="L2423" s="14">
        <v>28.846153846153999</v>
      </c>
      <c r="M2423" s="18">
        <v>0</v>
      </c>
      <c r="N2423" s="14">
        <v>9.6153846153850004</v>
      </c>
      <c r="O2423" s="14">
        <v>40.384615384615003</v>
      </c>
      <c r="P2423" s="18">
        <v>0</v>
      </c>
      <c r="Q2423" s="14">
        <v>1.923076923077</v>
      </c>
      <c r="R2423" s="14">
        <v>1.923076923077</v>
      </c>
      <c r="S2423" s="14">
        <v>26.923076923077002</v>
      </c>
      <c r="T2423" s="29">
        <v>1.923076923077</v>
      </c>
    </row>
    <row r="2424" spans="4:20" x14ac:dyDescent="0.2">
      <c r="D2424" s="104"/>
      <c r="E2424" s="5" t="s">
        <v>48</v>
      </c>
      <c r="F2424" s="6"/>
      <c r="G2424" s="7">
        <v>16</v>
      </c>
      <c r="H2424" s="37">
        <v>62.5</v>
      </c>
      <c r="I2424" s="14">
        <v>25</v>
      </c>
      <c r="J2424" s="14">
        <v>6.25</v>
      </c>
      <c r="K2424" s="14">
        <v>6.25</v>
      </c>
      <c r="L2424" s="14">
        <v>18.75</v>
      </c>
      <c r="M2424" s="14">
        <v>6.25</v>
      </c>
      <c r="N2424" s="14">
        <v>18.75</v>
      </c>
      <c r="O2424" s="14">
        <v>37.5</v>
      </c>
      <c r="P2424" s="18">
        <v>0</v>
      </c>
      <c r="Q2424" s="18">
        <v>0</v>
      </c>
      <c r="R2424" s="18">
        <v>0</v>
      </c>
      <c r="S2424" s="14">
        <v>31.25</v>
      </c>
      <c r="T2424" s="32">
        <v>0</v>
      </c>
    </row>
    <row r="2425" spans="4:20" x14ac:dyDescent="0.2">
      <c r="D2425" s="104"/>
      <c r="E2425" s="5" t="s">
        <v>49</v>
      </c>
      <c r="F2425" s="6"/>
      <c r="G2425" s="7">
        <v>2</v>
      </c>
      <c r="H2425" s="60">
        <v>0</v>
      </c>
      <c r="I2425" s="18">
        <v>0</v>
      </c>
      <c r="J2425" s="18">
        <v>0</v>
      </c>
      <c r="K2425" s="18">
        <v>0</v>
      </c>
      <c r="L2425" s="18">
        <v>0</v>
      </c>
      <c r="M2425" s="18">
        <v>0</v>
      </c>
      <c r="N2425" s="18">
        <v>0</v>
      </c>
      <c r="O2425" s="18">
        <v>0</v>
      </c>
      <c r="P2425" s="18">
        <v>0</v>
      </c>
      <c r="Q2425" s="18">
        <v>0</v>
      </c>
      <c r="R2425" s="18">
        <v>0</v>
      </c>
      <c r="S2425" s="14">
        <v>100</v>
      </c>
      <c r="T2425" s="32">
        <v>0</v>
      </c>
    </row>
    <row r="2426" spans="4:20" x14ac:dyDescent="0.2">
      <c r="D2426" s="103" t="s">
        <v>50</v>
      </c>
      <c r="E2426" s="24" t="s">
        <v>35</v>
      </c>
      <c r="F2426" s="22"/>
      <c r="G2426" s="23">
        <v>0</v>
      </c>
      <c r="H2426" s="81">
        <v>0</v>
      </c>
      <c r="I2426" s="33">
        <v>0</v>
      </c>
      <c r="J2426" s="33">
        <v>0</v>
      </c>
      <c r="K2426" s="33">
        <v>0</v>
      </c>
      <c r="L2426" s="33">
        <v>0</v>
      </c>
      <c r="M2426" s="33">
        <v>0</v>
      </c>
      <c r="N2426" s="33">
        <v>0</v>
      </c>
      <c r="O2426" s="33">
        <v>0</v>
      </c>
      <c r="P2426" s="33">
        <v>0</v>
      </c>
      <c r="Q2426" s="33">
        <v>0</v>
      </c>
      <c r="R2426" s="33">
        <v>0</v>
      </c>
      <c r="S2426" s="33">
        <v>0</v>
      </c>
      <c r="T2426" s="62">
        <v>0</v>
      </c>
    </row>
    <row r="2427" spans="4:20" x14ac:dyDescent="0.2">
      <c r="D2427" s="104"/>
      <c r="E2427" s="5" t="s">
        <v>36</v>
      </c>
      <c r="F2427" s="6"/>
      <c r="G2427" s="7">
        <v>12</v>
      </c>
      <c r="H2427" s="60">
        <v>0</v>
      </c>
      <c r="I2427" s="14">
        <v>8.333333333333</v>
      </c>
      <c r="J2427" s="18">
        <v>0</v>
      </c>
      <c r="K2427" s="14">
        <v>8.333333333333</v>
      </c>
      <c r="L2427" s="14">
        <v>25</v>
      </c>
      <c r="M2427" s="18">
        <v>0</v>
      </c>
      <c r="N2427" s="14">
        <v>8.333333333333</v>
      </c>
      <c r="O2427" s="14">
        <v>16.666666666666998</v>
      </c>
      <c r="P2427" s="18">
        <v>0</v>
      </c>
      <c r="Q2427" s="18">
        <v>0</v>
      </c>
      <c r="R2427" s="18">
        <v>0</v>
      </c>
      <c r="S2427" s="14">
        <v>50</v>
      </c>
      <c r="T2427" s="32">
        <v>0</v>
      </c>
    </row>
    <row r="2428" spans="4:20" x14ac:dyDescent="0.2">
      <c r="D2428" s="104"/>
      <c r="E2428" s="5" t="s">
        <v>37</v>
      </c>
      <c r="F2428" s="6"/>
      <c r="G2428" s="7">
        <v>21</v>
      </c>
      <c r="H2428" s="37">
        <v>28.571428571428999</v>
      </c>
      <c r="I2428" s="14">
        <v>4.7619047619049999</v>
      </c>
      <c r="J2428" s="18">
        <v>0</v>
      </c>
      <c r="K2428" s="18">
        <v>0</v>
      </c>
      <c r="L2428" s="14">
        <v>19.047619047619001</v>
      </c>
      <c r="M2428" s="14">
        <v>4.7619047619049999</v>
      </c>
      <c r="N2428" s="14">
        <v>19.047619047619001</v>
      </c>
      <c r="O2428" s="14">
        <v>4.7619047619049999</v>
      </c>
      <c r="P2428" s="18">
        <v>0</v>
      </c>
      <c r="Q2428" s="14">
        <v>14.285714285714</v>
      </c>
      <c r="R2428" s="18">
        <v>0</v>
      </c>
      <c r="S2428" s="14">
        <v>23.809523809523998</v>
      </c>
      <c r="T2428" s="29">
        <v>4.7619047619049999</v>
      </c>
    </row>
    <row r="2429" spans="4:20" x14ac:dyDescent="0.2">
      <c r="D2429" s="104"/>
      <c r="E2429" s="5" t="s">
        <v>38</v>
      </c>
      <c r="F2429" s="6"/>
      <c r="G2429" s="7">
        <v>29</v>
      </c>
      <c r="H2429" s="37">
        <v>31.034482758620999</v>
      </c>
      <c r="I2429" s="14">
        <v>10.344827586207</v>
      </c>
      <c r="J2429" s="14">
        <v>3.4482758620689999</v>
      </c>
      <c r="K2429" s="18">
        <v>0</v>
      </c>
      <c r="L2429" s="14">
        <v>24.137931034483</v>
      </c>
      <c r="M2429" s="18">
        <v>0</v>
      </c>
      <c r="N2429" s="14">
        <v>6.8965517241379999</v>
      </c>
      <c r="O2429" s="14">
        <v>20.689655172414</v>
      </c>
      <c r="P2429" s="18">
        <v>0</v>
      </c>
      <c r="Q2429" s="14">
        <v>6.8965517241379999</v>
      </c>
      <c r="R2429" s="14">
        <v>6.8965517241379999</v>
      </c>
      <c r="S2429" s="14">
        <v>34.482758620689999</v>
      </c>
      <c r="T2429" s="29">
        <v>3.4482758620689999</v>
      </c>
    </row>
    <row r="2430" spans="4:20" x14ac:dyDescent="0.2">
      <c r="D2430" s="104"/>
      <c r="E2430" s="5" t="s">
        <v>39</v>
      </c>
      <c r="F2430" s="6"/>
      <c r="G2430" s="7">
        <v>27</v>
      </c>
      <c r="H2430" s="37">
        <v>22.222222222222001</v>
      </c>
      <c r="I2430" s="14">
        <v>3.7037037037039999</v>
      </c>
      <c r="J2430" s="14">
        <v>3.7037037037039999</v>
      </c>
      <c r="K2430" s="18">
        <v>0</v>
      </c>
      <c r="L2430" s="14">
        <v>25.925925925925998</v>
      </c>
      <c r="M2430" s="18">
        <v>0</v>
      </c>
      <c r="N2430" s="14">
        <v>11.111111111111001</v>
      </c>
      <c r="O2430" s="14">
        <v>25.925925925925998</v>
      </c>
      <c r="P2430" s="18">
        <v>0</v>
      </c>
      <c r="Q2430" s="14">
        <v>3.7037037037039999</v>
      </c>
      <c r="R2430" s="14">
        <v>3.7037037037039999</v>
      </c>
      <c r="S2430" s="14">
        <v>40.740740740741003</v>
      </c>
      <c r="T2430" s="32">
        <v>0</v>
      </c>
    </row>
    <row r="2431" spans="4:20" x14ac:dyDescent="0.2">
      <c r="D2431" s="104"/>
      <c r="E2431" s="5" t="s">
        <v>40</v>
      </c>
      <c r="F2431" s="6"/>
      <c r="G2431" s="7">
        <v>41</v>
      </c>
      <c r="H2431" s="37">
        <v>41.463414634145998</v>
      </c>
      <c r="I2431" s="14">
        <v>4.8780487804880002</v>
      </c>
      <c r="J2431" s="18">
        <v>0</v>
      </c>
      <c r="K2431" s="18">
        <v>0</v>
      </c>
      <c r="L2431" s="14">
        <v>34.146341463414998</v>
      </c>
      <c r="M2431" s="14">
        <v>21.951219512194999</v>
      </c>
      <c r="N2431" s="14">
        <v>24.390243902439</v>
      </c>
      <c r="O2431" s="14">
        <v>29.268292682927001</v>
      </c>
      <c r="P2431" s="18">
        <v>0</v>
      </c>
      <c r="Q2431" s="14">
        <v>9.7560975609760003</v>
      </c>
      <c r="R2431" s="14">
        <v>2.4390243902440001</v>
      </c>
      <c r="S2431" s="14">
        <v>21.951219512194999</v>
      </c>
      <c r="T2431" s="32">
        <v>0</v>
      </c>
    </row>
    <row r="2432" spans="4:20" x14ac:dyDescent="0.2">
      <c r="D2432" s="104"/>
      <c r="E2432" s="5" t="s">
        <v>41</v>
      </c>
      <c r="F2432" s="6"/>
      <c r="G2432" s="7">
        <v>34</v>
      </c>
      <c r="H2432" s="37">
        <v>23.529411764706001</v>
      </c>
      <c r="I2432" s="14">
        <v>2.9411764705880001</v>
      </c>
      <c r="J2432" s="14">
        <v>5.8823529411760003</v>
      </c>
      <c r="K2432" s="18">
        <v>0</v>
      </c>
      <c r="L2432" s="14">
        <v>29.411764705882</v>
      </c>
      <c r="M2432" s="14">
        <v>5.8823529411760003</v>
      </c>
      <c r="N2432" s="14">
        <v>11.764705882353001</v>
      </c>
      <c r="O2432" s="14">
        <v>20.588235294118</v>
      </c>
      <c r="P2432" s="14">
        <v>2.9411764705880001</v>
      </c>
      <c r="Q2432" s="14">
        <v>5.8823529411760003</v>
      </c>
      <c r="R2432" s="18">
        <v>0</v>
      </c>
      <c r="S2432" s="14">
        <v>32.352941176470999</v>
      </c>
      <c r="T2432" s="32">
        <v>0</v>
      </c>
    </row>
    <row r="2433" spans="2:20" x14ac:dyDescent="0.2">
      <c r="D2433" s="104"/>
      <c r="E2433" s="5" t="s">
        <v>42</v>
      </c>
      <c r="F2433" s="6"/>
      <c r="G2433" s="7">
        <v>41</v>
      </c>
      <c r="H2433" s="37">
        <v>56.097560975610001</v>
      </c>
      <c r="I2433" s="14">
        <v>14.634146341463</v>
      </c>
      <c r="J2433" s="14">
        <v>9.7560975609760003</v>
      </c>
      <c r="K2433" s="14">
        <v>2.4390243902440001</v>
      </c>
      <c r="L2433" s="14">
        <v>14.634146341463</v>
      </c>
      <c r="M2433" s="14">
        <v>4.8780487804880002</v>
      </c>
      <c r="N2433" s="14">
        <v>7.3170731707319998</v>
      </c>
      <c r="O2433" s="14">
        <v>41.463414634145998</v>
      </c>
      <c r="P2433" s="18">
        <v>0</v>
      </c>
      <c r="Q2433" s="18">
        <v>0</v>
      </c>
      <c r="R2433" s="18">
        <v>0</v>
      </c>
      <c r="S2433" s="14">
        <v>14.634146341463</v>
      </c>
      <c r="T2433" s="32">
        <v>0</v>
      </c>
    </row>
    <row r="2434" spans="2:20" x14ac:dyDescent="0.2">
      <c r="D2434" s="104"/>
      <c r="E2434" s="5" t="s">
        <v>43</v>
      </c>
      <c r="F2434" s="6"/>
      <c r="G2434" s="7">
        <v>59</v>
      </c>
      <c r="H2434" s="37">
        <v>33.898305084745999</v>
      </c>
      <c r="I2434" s="14">
        <v>10.169491525424</v>
      </c>
      <c r="J2434" s="14">
        <v>1.6949152542370001</v>
      </c>
      <c r="K2434" s="14">
        <v>1.6949152542370001</v>
      </c>
      <c r="L2434" s="14">
        <v>25.423728813558998</v>
      </c>
      <c r="M2434" s="14">
        <v>5.0847457627120001</v>
      </c>
      <c r="N2434" s="14">
        <v>18.644067796609999</v>
      </c>
      <c r="O2434" s="14">
        <v>33.898305084745999</v>
      </c>
      <c r="P2434" s="14">
        <v>1.6949152542370001</v>
      </c>
      <c r="Q2434" s="18">
        <v>0</v>
      </c>
      <c r="R2434" s="14">
        <v>5.0847457627120001</v>
      </c>
      <c r="S2434" s="14">
        <v>20.338983050846998</v>
      </c>
      <c r="T2434" s="29">
        <v>1.6949152542370001</v>
      </c>
    </row>
    <row r="2435" spans="2:20" x14ac:dyDescent="0.2">
      <c r="D2435" s="104"/>
      <c r="E2435" s="5" t="s">
        <v>44</v>
      </c>
      <c r="F2435" s="6"/>
      <c r="G2435" s="7">
        <v>71</v>
      </c>
      <c r="H2435" s="37">
        <v>36.619718309859003</v>
      </c>
      <c r="I2435" s="14">
        <v>8.4507042253520002</v>
      </c>
      <c r="J2435" s="14">
        <v>1.4084507042250001</v>
      </c>
      <c r="K2435" s="14">
        <v>1.4084507042250001</v>
      </c>
      <c r="L2435" s="14">
        <v>30.985915492958</v>
      </c>
      <c r="M2435" s="14">
        <v>4.2253521126760001</v>
      </c>
      <c r="N2435" s="14">
        <v>16.901408450704</v>
      </c>
      <c r="O2435" s="14">
        <v>21.12676056338</v>
      </c>
      <c r="P2435" s="14">
        <v>4.2253521126760001</v>
      </c>
      <c r="Q2435" s="14">
        <v>2.8169014084509998</v>
      </c>
      <c r="R2435" s="14">
        <v>1.4084507042250001</v>
      </c>
      <c r="S2435" s="14">
        <v>26.760563380282001</v>
      </c>
      <c r="T2435" s="29">
        <v>1.4084507042250001</v>
      </c>
    </row>
    <row r="2436" spans="2:20" x14ac:dyDescent="0.2">
      <c r="D2436" s="104"/>
      <c r="E2436" s="5" t="s">
        <v>45</v>
      </c>
      <c r="F2436" s="6"/>
      <c r="G2436" s="7">
        <v>60</v>
      </c>
      <c r="H2436" s="37">
        <v>35</v>
      </c>
      <c r="I2436" s="14">
        <v>18.333333333333002</v>
      </c>
      <c r="J2436" s="14">
        <v>3.333333333333</v>
      </c>
      <c r="K2436" s="14">
        <v>1.666666666667</v>
      </c>
      <c r="L2436" s="14">
        <v>21.666666666666998</v>
      </c>
      <c r="M2436" s="14">
        <v>1.666666666667</v>
      </c>
      <c r="N2436" s="14">
        <v>11.666666666667</v>
      </c>
      <c r="O2436" s="14">
        <v>33.333333333333002</v>
      </c>
      <c r="P2436" s="14">
        <v>3.333333333333</v>
      </c>
      <c r="Q2436" s="18">
        <v>0</v>
      </c>
      <c r="R2436" s="14">
        <v>3.333333333333</v>
      </c>
      <c r="S2436" s="14">
        <v>25</v>
      </c>
      <c r="T2436" s="29">
        <v>1.666666666667</v>
      </c>
    </row>
    <row r="2437" spans="2:20" x14ac:dyDescent="0.2">
      <c r="D2437" s="104"/>
      <c r="E2437" s="5" t="s">
        <v>46</v>
      </c>
      <c r="F2437" s="6"/>
      <c r="G2437" s="7">
        <v>28</v>
      </c>
      <c r="H2437" s="37">
        <v>25</v>
      </c>
      <c r="I2437" s="14">
        <v>7.1428571428570002</v>
      </c>
      <c r="J2437" s="14">
        <v>3.5714285714290002</v>
      </c>
      <c r="K2437" s="14">
        <v>7.1428571428570002</v>
      </c>
      <c r="L2437" s="14">
        <v>21.428571428571001</v>
      </c>
      <c r="M2437" s="18">
        <v>0</v>
      </c>
      <c r="N2437" s="18">
        <v>0</v>
      </c>
      <c r="O2437" s="14">
        <v>25</v>
      </c>
      <c r="P2437" s="18">
        <v>0</v>
      </c>
      <c r="Q2437" s="18">
        <v>0</v>
      </c>
      <c r="R2437" s="14">
        <v>3.5714285714290002</v>
      </c>
      <c r="S2437" s="14">
        <v>42.857142857143003</v>
      </c>
      <c r="T2437" s="32">
        <v>0</v>
      </c>
    </row>
    <row r="2438" spans="2:20" x14ac:dyDescent="0.2">
      <c r="D2438" s="104"/>
      <c r="E2438" s="5" t="s">
        <v>47</v>
      </c>
      <c r="F2438" s="6"/>
      <c r="G2438" s="7">
        <v>52</v>
      </c>
      <c r="H2438" s="37">
        <v>50</v>
      </c>
      <c r="I2438" s="14">
        <v>5.7692307692310001</v>
      </c>
      <c r="J2438" s="14">
        <v>1.923076923077</v>
      </c>
      <c r="K2438" s="14">
        <v>7.6923076923079998</v>
      </c>
      <c r="L2438" s="14">
        <v>21.153846153846001</v>
      </c>
      <c r="M2438" s="14">
        <v>7.6923076923079998</v>
      </c>
      <c r="N2438" s="14">
        <v>13.461538461538</v>
      </c>
      <c r="O2438" s="14">
        <v>23.076923076922998</v>
      </c>
      <c r="P2438" s="14">
        <v>1.923076923077</v>
      </c>
      <c r="Q2438" s="18">
        <v>0</v>
      </c>
      <c r="R2438" s="18">
        <v>0</v>
      </c>
      <c r="S2438" s="14">
        <v>21.153846153846001</v>
      </c>
      <c r="T2438" s="29">
        <v>3.8461538461539999</v>
      </c>
    </row>
    <row r="2439" spans="2:20" x14ac:dyDescent="0.2">
      <c r="D2439" s="104"/>
      <c r="E2439" s="5" t="s">
        <v>48</v>
      </c>
      <c r="F2439" s="6"/>
      <c r="G2439" s="7">
        <v>25</v>
      </c>
      <c r="H2439" s="37">
        <v>44</v>
      </c>
      <c r="I2439" s="14">
        <v>4</v>
      </c>
      <c r="J2439" s="14">
        <v>4</v>
      </c>
      <c r="K2439" s="18">
        <v>0</v>
      </c>
      <c r="L2439" s="14">
        <v>8</v>
      </c>
      <c r="M2439" s="14">
        <v>4</v>
      </c>
      <c r="N2439" s="14">
        <v>4</v>
      </c>
      <c r="O2439" s="14">
        <v>20</v>
      </c>
      <c r="P2439" s="18">
        <v>0</v>
      </c>
      <c r="Q2439" s="18">
        <v>0</v>
      </c>
      <c r="R2439" s="18">
        <v>0</v>
      </c>
      <c r="S2439" s="14">
        <v>28</v>
      </c>
      <c r="T2439" s="29">
        <v>8</v>
      </c>
    </row>
    <row r="2440" spans="2:20" x14ac:dyDescent="0.2">
      <c r="D2440" s="105"/>
      <c r="E2440" s="55" t="s">
        <v>49</v>
      </c>
      <c r="F2440" s="58"/>
      <c r="G2440" s="53">
        <v>5</v>
      </c>
      <c r="H2440" s="74">
        <v>20</v>
      </c>
      <c r="I2440" s="38">
        <v>20</v>
      </c>
      <c r="J2440" s="38">
        <v>20</v>
      </c>
      <c r="K2440" s="35">
        <v>0</v>
      </c>
      <c r="L2440" s="35">
        <v>0</v>
      </c>
      <c r="M2440" s="35">
        <v>0</v>
      </c>
      <c r="N2440" s="35">
        <v>0</v>
      </c>
      <c r="O2440" s="38">
        <v>80</v>
      </c>
      <c r="P2440" s="35">
        <v>0</v>
      </c>
      <c r="Q2440" s="35">
        <v>0</v>
      </c>
      <c r="R2440" s="35">
        <v>0</v>
      </c>
      <c r="S2440" s="35">
        <v>0</v>
      </c>
      <c r="T2440" s="71">
        <v>0</v>
      </c>
    </row>
    <row r="2442" spans="2:20" x14ac:dyDescent="0.2">
      <c r="B2442" s="47" t="str">
        <f xml:space="preserve"> HYPERLINK("#'目次'!B60", "[54]")</f>
        <v>[54]</v>
      </c>
      <c r="C2442" s="31" t="s">
        <v>531</v>
      </c>
    </row>
    <row r="2443" spans="2:20" x14ac:dyDescent="0.2">
      <c r="C2443" s="89" t="s">
        <v>490</v>
      </c>
    </row>
    <row r="2445" spans="2:20" x14ac:dyDescent="0.2">
      <c r="C2445" s="31" t="s">
        <v>13</v>
      </c>
    </row>
    <row r="2446" spans="2:20" ht="36" x14ac:dyDescent="0.2">
      <c r="D2446" s="99"/>
      <c r="E2446" s="100"/>
      <c r="F2446" s="100"/>
      <c r="G2446" s="41" t="s">
        <v>14</v>
      </c>
      <c r="H2446" s="42" t="s">
        <v>532</v>
      </c>
      <c r="I2446" s="16" t="s">
        <v>533</v>
      </c>
      <c r="J2446" s="16" t="s">
        <v>167</v>
      </c>
      <c r="K2446" s="46" t="s">
        <v>24</v>
      </c>
    </row>
    <row r="2447" spans="2:20" x14ac:dyDescent="0.2">
      <c r="D2447" s="101"/>
      <c r="E2447" s="102"/>
      <c r="F2447" s="102"/>
      <c r="G2447" s="44"/>
      <c r="H2447" s="48"/>
      <c r="I2447" s="17"/>
      <c r="J2447" s="17"/>
      <c r="K2447" s="43"/>
    </row>
    <row r="2448" spans="2:20" x14ac:dyDescent="0.2">
      <c r="D2448" s="52"/>
      <c r="E2448" s="59" t="s">
        <v>14</v>
      </c>
      <c r="F2448" s="54"/>
      <c r="G2448" s="45">
        <v>1390</v>
      </c>
      <c r="H2448" s="25">
        <v>48.201438848921001</v>
      </c>
      <c r="I2448" s="25">
        <v>11.654676258993</v>
      </c>
      <c r="J2448" s="25">
        <v>39.064748201439002</v>
      </c>
      <c r="K2448" s="63">
        <v>1.0791366906469999</v>
      </c>
    </row>
    <row r="2449" spans="4:11" x14ac:dyDescent="0.2">
      <c r="D2449" s="103" t="s">
        <v>25</v>
      </c>
      <c r="E2449" s="24" t="s">
        <v>26</v>
      </c>
      <c r="F2449" s="22"/>
      <c r="G2449" s="23">
        <v>200</v>
      </c>
      <c r="H2449" s="49">
        <v>50.5</v>
      </c>
      <c r="I2449" s="19">
        <v>7.5</v>
      </c>
      <c r="J2449" s="19">
        <v>40</v>
      </c>
      <c r="K2449" s="51">
        <v>2</v>
      </c>
    </row>
    <row r="2450" spans="4:11" x14ac:dyDescent="0.2">
      <c r="D2450" s="104"/>
      <c r="E2450" s="5" t="s">
        <v>27</v>
      </c>
      <c r="F2450" s="6"/>
      <c r="G2450" s="7">
        <v>217</v>
      </c>
      <c r="H2450" s="37">
        <v>36.866359447005003</v>
      </c>
      <c r="I2450" s="14">
        <v>10.138248847926</v>
      </c>
      <c r="J2450" s="14">
        <v>50.691244239630997</v>
      </c>
      <c r="K2450" s="29">
        <v>2.3041474654380001</v>
      </c>
    </row>
    <row r="2451" spans="4:11" x14ac:dyDescent="0.2">
      <c r="D2451" s="104"/>
      <c r="E2451" s="5" t="s">
        <v>28</v>
      </c>
      <c r="F2451" s="6"/>
      <c r="G2451" s="7">
        <v>226</v>
      </c>
      <c r="H2451" s="37">
        <v>42.035398230087999</v>
      </c>
      <c r="I2451" s="14">
        <v>13.274336283186001</v>
      </c>
      <c r="J2451" s="14">
        <v>43.805309734513003</v>
      </c>
      <c r="K2451" s="29">
        <v>0.88495575221199996</v>
      </c>
    </row>
    <row r="2452" spans="4:11" x14ac:dyDescent="0.2">
      <c r="D2452" s="104"/>
      <c r="E2452" s="5" t="s">
        <v>29</v>
      </c>
      <c r="F2452" s="6"/>
      <c r="G2452" s="7">
        <v>164</v>
      </c>
      <c r="H2452" s="37">
        <v>51.829268292682997</v>
      </c>
      <c r="I2452" s="14">
        <v>15.243902439024</v>
      </c>
      <c r="J2452" s="14">
        <v>32.317073170732002</v>
      </c>
      <c r="K2452" s="29">
        <v>0.60975609756100002</v>
      </c>
    </row>
    <row r="2453" spans="4:11" x14ac:dyDescent="0.2">
      <c r="D2453" s="104"/>
      <c r="E2453" s="5" t="s">
        <v>30</v>
      </c>
      <c r="F2453" s="6"/>
      <c r="G2453" s="7">
        <v>152</v>
      </c>
      <c r="H2453" s="37">
        <v>50.657894736842003</v>
      </c>
      <c r="I2453" s="14">
        <v>12.5</v>
      </c>
      <c r="J2453" s="14">
        <v>34.868421052632002</v>
      </c>
      <c r="K2453" s="29">
        <v>1.973684210526</v>
      </c>
    </row>
    <row r="2454" spans="4:11" x14ac:dyDescent="0.2">
      <c r="D2454" s="104"/>
      <c r="E2454" s="5" t="s">
        <v>31</v>
      </c>
      <c r="F2454" s="6"/>
      <c r="G2454" s="7">
        <v>181</v>
      </c>
      <c r="H2454" s="37">
        <v>54.143646408839999</v>
      </c>
      <c r="I2454" s="14">
        <v>12.707182320442</v>
      </c>
      <c r="J2454" s="14">
        <v>33.149171270718</v>
      </c>
      <c r="K2454" s="32">
        <v>0</v>
      </c>
    </row>
    <row r="2455" spans="4:11" x14ac:dyDescent="0.2">
      <c r="D2455" s="104"/>
      <c r="E2455" s="5" t="s">
        <v>32</v>
      </c>
      <c r="F2455" s="6"/>
      <c r="G2455" s="7">
        <v>125</v>
      </c>
      <c r="H2455" s="37">
        <v>55.2</v>
      </c>
      <c r="I2455" s="14">
        <v>12</v>
      </c>
      <c r="J2455" s="14">
        <v>32.799999999999997</v>
      </c>
      <c r="K2455" s="32">
        <v>0</v>
      </c>
    </row>
    <row r="2456" spans="4:11" x14ac:dyDescent="0.2">
      <c r="D2456" s="104"/>
      <c r="E2456" s="5" t="s">
        <v>33</v>
      </c>
      <c r="F2456" s="6"/>
      <c r="G2456" s="7">
        <v>57</v>
      </c>
      <c r="H2456" s="37">
        <v>63.157894736842003</v>
      </c>
      <c r="I2456" s="14">
        <v>8.7719298245609991</v>
      </c>
      <c r="J2456" s="14">
        <v>28.070175438595999</v>
      </c>
      <c r="K2456" s="32">
        <v>0</v>
      </c>
    </row>
    <row r="2457" spans="4:11" x14ac:dyDescent="0.2">
      <c r="D2457" s="103" t="s">
        <v>34</v>
      </c>
      <c r="E2457" s="24" t="s">
        <v>35</v>
      </c>
      <c r="F2457" s="22"/>
      <c r="G2457" s="23">
        <v>9</v>
      </c>
      <c r="H2457" s="49">
        <v>55.555555555555998</v>
      </c>
      <c r="I2457" s="19">
        <v>22.222222222222001</v>
      </c>
      <c r="J2457" s="19">
        <v>22.222222222222001</v>
      </c>
      <c r="K2457" s="62">
        <v>0</v>
      </c>
    </row>
    <row r="2458" spans="4:11" x14ac:dyDescent="0.2">
      <c r="D2458" s="104"/>
      <c r="E2458" s="5" t="s">
        <v>36</v>
      </c>
      <c r="F2458" s="6"/>
      <c r="G2458" s="7">
        <v>20</v>
      </c>
      <c r="H2458" s="37">
        <v>65</v>
      </c>
      <c r="I2458" s="14">
        <v>15</v>
      </c>
      <c r="J2458" s="14">
        <v>20</v>
      </c>
      <c r="K2458" s="32">
        <v>0</v>
      </c>
    </row>
    <row r="2459" spans="4:11" x14ac:dyDescent="0.2">
      <c r="D2459" s="104"/>
      <c r="E2459" s="5" t="s">
        <v>37</v>
      </c>
      <c r="F2459" s="6"/>
      <c r="G2459" s="7">
        <v>32</v>
      </c>
      <c r="H2459" s="37">
        <v>53.125</v>
      </c>
      <c r="I2459" s="14">
        <v>9.375</v>
      </c>
      <c r="J2459" s="14">
        <v>37.5</v>
      </c>
      <c r="K2459" s="32">
        <v>0</v>
      </c>
    </row>
    <row r="2460" spans="4:11" x14ac:dyDescent="0.2">
      <c r="D2460" s="104"/>
      <c r="E2460" s="5" t="s">
        <v>38</v>
      </c>
      <c r="F2460" s="6"/>
      <c r="G2460" s="7">
        <v>60</v>
      </c>
      <c r="H2460" s="37">
        <v>58.333333333333002</v>
      </c>
      <c r="I2460" s="14">
        <v>10</v>
      </c>
      <c r="J2460" s="14">
        <v>31.666666666666998</v>
      </c>
      <c r="K2460" s="32">
        <v>0</v>
      </c>
    </row>
    <row r="2461" spans="4:11" x14ac:dyDescent="0.2">
      <c r="D2461" s="104"/>
      <c r="E2461" s="5" t="s">
        <v>39</v>
      </c>
      <c r="F2461" s="6"/>
      <c r="G2461" s="7">
        <v>61</v>
      </c>
      <c r="H2461" s="37">
        <v>68.852459016392999</v>
      </c>
      <c r="I2461" s="14">
        <v>9.83606557377</v>
      </c>
      <c r="J2461" s="14">
        <v>19.672131147540998</v>
      </c>
      <c r="K2461" s="29">
        <v>1.6393442622950001</v>
      </c>
    </row>
    <row r="2462" spans="4:11" x14ac:dyDescent="0.2">
      <c r="D2462" s="104"/>
      <c r="E2462" s="5" t="s">
        <v>40</v>
      </c>
      <c r="F2462" s="6"/>
      <c r="G2462" s="7">
        <v>84</v>
      </c>
      <c r="H2462" s="37">
        <v>54.761904761905001</v>
      </c>
      <c r="I2462" s="14">
        <v>7.1428571428570002</v>
      </c>
      <c r="J2462" s="14">
        <v>35.714285714286</v>
      </c>
      <c r="K2462" s="29">
        <v>2.3809523809519999</v>
      </c>
    </row>
    <row r="2463" spans="4:11" x14ac:dyDescent="0.2">
      <c r="D2463" s="104"/>
      <c r="E2463" s="5" t="s">
        <v>41</v>
      </c>
      <c r="F2463" s="6"/>
      <c r="G2463" s="7">
        <v>63</v>
      </c>
      <c r="H2463" s="37">
        <v>44.444444444444002</v>
      </c>
      <c r="I2463" s="14">
        <v>9.5238095238099998</v>
      </c>
      <c r="J2463" s="14">
        <v>46.031746031746003</v>
      </c>
      <c r="K2463" s="32">
        <v>0</v>
      </c>
    </row>
    <row r="2464" spans="4:11" x14ac:dyDescent="0.2">
      <c r="D2464" s="104"/>
      <c r="E2464" s="5" t="s">
        <v>42</v>
      </c>
      <c r="F2464" s="6"/>
      <c r="G2464" s="7">
        <v>85</v>
      </c>
      <c r="H2464" s="37">
        <v>52.941176470587997</v>
      </c>
      <c r="I2464" s="14">
        <v>10.588235294118</v>
      </c>
      <c r="J2464" s="14">
        <v>36.470588235294002</v>
      </c>
      <c r="K2464" s="32">
        <v>0</v>
      </c>
    </row>
    <row r="2465" spans="4:11" x14ac:dyDescent="0.2">
      <c r="D2465" s="104"/>
      <c r="E2465" s="5" t="s">
        <v>43</v>
      </c>
      <c r="F2465" s="6"/>
      <c r="G2465" s="7">
        <v>92</v>
      </c>
      <c r="H2465" s="37">
        <v>45.652173913043001</v>
      </c>
      <c r="I2465" s="14">
        <v>5.4347826086959996</v>
      </c>
      <c r="J2465" s="14">
        <v>48.913043478261002</v>
      </c>
      <c r="K2465" s="32">
        <v>0</v>
      </c>
    </row>
    <row r="2466" spans="4:11" x14ac:dyDescent="0.2">
      <c r="D2466" s="104"/>
      <c r="E2466" s="5" t="s">
        <v>44</v>
      </c>
      <c r="F2466" s="6"/>
      <c r="G2466" s="7">
        <v>134</v>
      </c>
      <c r="H2466" s="37">
        <v>47.014925373133998</v>
      </c>
      <c r="I2466" s="14">
        <v>18.656716417910001</v>
      </c>
      <c r="J2466" s="14">
        <v>34.328358208955002</v>
      </c>
      <c r="K2466" s="32">
        <v>0</v>
      </c>
    </row>
    <row r="2467" spans="4:11" x14ac:dyDescent="0.2">
      <c r="D2467" s="104"/>
      <c r="E2467" s="5" t="s">
        <v>45</v>
      </c>
      <c r="F2467" s="6"/>
      <c r="G2467" s="7">
        <v>99</v>
      </c>
      <c r="H2467" s="37">
        <v>45.454545454544999</v>
      </c>
      <c r="I2467" s="14">
        <v>22.222222222222001</v>
      </c>
      <c r="J2467" s="14">
        <v>32.323232323231998</v>
      </c>
      <c r="K2467" s="32">
        <v>0</v>
      </c>
    </row>
    <row r="2468" spans="4:11" x14ac:dyDescent="0.2">
      <c r="D2468" s="104"/>
      <c r="E2468" s="5" t="s">
        <v>46</v>
      </c>
      <c r="F2468" s="6"/>
      <c r="G2468" s="7">
        <v>76</v>
      </c>
      <c r="H2468" s="37">
        <v>42.105263157895003</v>
      </c>
      <c r="I2468" s="14">
        <v>17.105263157894999</v>
      </c>
      <c r="J2468" s="14">
        <v>40.789473684211004</v>
      </c>
      <c r="K2468" s="32">
        <v>0</v>
      </c>
    </row>
    <row r="2469" spans="4:11" x14ac:dyDescent="0.2">
      <c r="D2469" s="104"/>
      <c r="E2469" s="5" t="s">
        <v>47</v>
      </c>
      <c r="F2469" s="6"/>
      <c r="G2469" s="7">
        <v>52</v>
      </c>
      <c r="H2469" s="37">
        <v>32.692307692307999</v>
      </c>
      <c r="I2469" s="14">
        <v>21.153846153846001</v>
      </c>
      <c r="J2469" s="14">
        <v>42.307692307692001</v>
      </c>
      <c r="K2469" s="29">
        <v>3.8461538461539999</v>
      </c>
    </row>
    <row r="2470" spans="4:11" x14ac:dyDescent="0.2">
      <c r="D2470" s="104"/>
      <c r="E2470" s="5" t="s">
        <v>48</v>
      </c>
      <c r="F2470" s="6"/>
      <c r="G2470" s="7">
        <v>16</v>
      </c>
      <c r="H2470" s="37">
        <v>37.5</v>
      </c>
      <c r="I2470" s="14">
        <v>12.5</v>
      </c>
      <c r="J2470" s="14">
        <v>50</v>
      </c>
      <c r="K2470" s="32">
        <v>0</v>
      </c>
    </row>
    <row r="2471" spans="4:11" x14ac:dyDescent="0.2">
      <c r="D2471" s="104"/>
      <c r="E2471" s="5" t="s">
        <v>49</v>
      </c>
      <c r="F2471" s="6"/>
      <c r="G2471" s="7">
        <v>2</v>
      </c>
      <c r="H2471" s="37">
        <v>50</v>
      </c>
      <c r="I2471" s="18">
        <v>0</v>
      </c>
      <c r="J2471" s="14">
        <v>50</v>
      </c>
      <c r="K2471" s="32">
        <v>0</v>
      </c>
    </row>
    <row r="2472" spans="4:11" x14ac:dyDescent="0.2">
      <c r="D2472" s="103" t="s">
        <v>50</v>
      </c>
      <c r="E2472" s="24" t="s">
        <v>35</v>
      </c>
      <c r="F2472" s="22"/>
      <c r="G2472" s="23">
        <v>0</v>
      </c>
      <c r="H2472" s="81">
        <v>0</v>
      </c>
      <c r="I2472" s="33">
        <v>0</v>
      </c>
      <c r="J2472" s="33">
        <v>0</v>
      </c>
      <c r="K2472" s="62">
        <v>0</v>
      </c>
    </row>
    <row r="2473" spans="4:11" x14ac:dyDescent="0.2">
      <c r="D2473" s="104"/>
      <c r="E2473" s="5" t="s">
        <v>36</v>
      </c>
      <c r="F2473" s="6"/>
      <c r="G2473" s="7">
        <v>12</v>
      </c>
      <c r="H2473" s="37">
        <v>58.333333333333002</v>
      </c>
      <c r="I2473" s="14">
        <v>8.333333333333</v>
      </c>
      <c r="J2473" s="14">
        <v>33.333333333333002</v>
      </c>
      <c r="K2473" s="32">
        <v>0</v>
      </c>
    </row>
    <row r="2474" spans="4:11" x14ac:dyDescent="0.2">
      <c r="D2474" s="104"/>
      <c r="E2474" s="5" t="s">
        <v>37</v>
      </c>
      <c r="F2474" s="6"/>
      <c r="G2474" s="7">
        <v>21</v>
      </c>
      <c r="H2474" s="37">
        <v>57.142857142856997</v>
      </c>
      <c r="I2474" s="14">
        <v>9.5238095238099998</v>
      </c>
      <c r="J2474" s="14">
        <v>33.333333333333002</v>
      </c>
      <c r="K2474" s="32">
        <v>0</v>
      </c>
    </row>
    <row r="2475" spans="4:11" x14ac:dyDescent="0.2">
      <c r="D2475" s="104"/>
      <c r="E2475" s="5" t="s">
        <v>38</v>
      </c>
      <c r="F2475" s="6"/>
      <c r="G2475" s="7">
        <v>29</v>
      </c>
      <c r="H2475" s="37">
        <v>55.172413793102997</v>
      </c>
      <c r="I2475" s="14">
        <v>10.344827586207</v>
      </c>
      <c r="J2475" s="14">
        <v>31.034482758620999</v>
      </c>
      <c r="K2475" s="29">
        <v>3.4482758620689999</v>
      </c>
    </row>
    <row r="2476" spans="4:11" x14ac:dyDescent="0.2">
      <c r="D2476" s="104"/>
      <c r="E2476" s="5" t="s">
        <v>39</v>
      </c>
      <c r="F2476" s="6"/>
      <c r="G2476" s="7">
        <v>27</v>
      </c>
      <c r="H2476" s="37">
        <v>66.666666666666998</v>
      </c>
      <c r="I2476" s="14">
        <v>3.7037037037039999</v>
      </c>
      <c r="J2476" s="14">
        <v>29.629629629629999</v>
      </c>
      <c r="K2476" s="32">
        <v>0</v>
      </c>
    </row>
    <row r="2477" spans="4:11" x14ac:dyDescent="0.2">
      <c r="D2477" s="104"/>
      <c r="E2477" s="5" t="s">
        <v>40</v>
      </c>
      <c r="F2477" s="6"/>
      <c r="G2477" s="7">
        <v>41</v>
      </c>
      <c r="H2477" s="37">
        <v>56.097560975610001</v>
      </c>
      <c r="I2477" s="14">
        <v>9.7560975609760003</v>
      </c>
      <c r="J2477" s="14">
        <v>31.707317073171001</v>
      </c>
      <c r="K2477" s="29">
        <v>2.4390243902440001</v>
      </c>
    </row>
    <row r="2478" spans="4:11" x14ac:dyDescent="0.2">
      <c r="D2478" s="104"/>
      <c r="E2478" s="5" t="s">
        <v>41</v>
      </c>
      <c r="F2478" s="6"/>
      <c r="G2478" s="7">
        <v>34</v>
      </c>
      <c r="H2478" s="37">
        <v>58.823529411765001</v>
      </c>
      <c r="I2478" s="14">
        <v>5.8823529411760003</v>
      </c>
      <c r="J2478" s="14">
        <v>35.294117647058997</v>
      </c>
      <c r="K2478" s="32">
        <v>0</v>
      </c>
    </row>
    <row r="2479" spans="4:11" x14ac:dyDescent="0.2">
      <c r="D2479" s="104"/>
      <c r="E2479" s="5" t="s">
        <v>42</v>
      </c>
      <c r="F2479" s="6"/>
      <c r="G2479" s="7">
        <v>41</v>
      </c>
      <c r="H2479" s="37">
        <v>46.341463414633999</v>
      </c>
      <c r="I2479" s="14">
        <v>9.7560975609760003</v>
      </c>
      <c r="J2479" s="14">
        <v>43.902439024389999</v>
      </c>
      <c r="K2479" s="32">
        <v>0</v>
      </c>
    </row>
    <row r="2480" spans="4:11" x14ac:dyDescent="0.2">
      <c r="D2480" s="104"/>
      <c r="E2480" s="5" t="s">
        <v>43</v>
      </c>
      <c r="F2480" s="6"/>
      <c r="G2480" s="7">
        <v>59</v>
      </c>
      <c r="H2480" s="37">
        <v>44.067796610168998</v>
      </c>
      <c r="I2480" s="14">
        <v>6.7796610169490004</v>
      </c>
      <c r="J2480" s="14">
        <v>49.152542372881001</v>
      </c>
      <c r="K2480" s="32">
        <v>0</v>
      </c>
    </row>
    <row r="2481" spans="2:21" x14ac:dyDescent="0.2">
      <c r="D2481" s="104"/>
      <c r="E2481" s="5" t="s">
        <v>44</v>
      </c>
      <c r="F2481" s="6"/>
      <c r="G2481" s="7">
        <v>71</v>
      </c>
      <c r="H2481" s="37">
        <v>40.845070422535002</v>
      </c>
      <c r="I2481" s="14">
        <v>9.8591549295770005</v>
      </c>
      <c r="J2481" s="14">
        <v>46.478873239437</v>
      </c>
      <c r="K2481" s="29">
        <v>2.8169014084509998</v>
      </c>
    </row>
    <row r="2482" spans="2:21" x14ac:dyDescent="0.2">
      <c r="D2482" s="104"/>
      <c r="E2482" s="5" t="s">
        <v>45</v>
      </c>
      <c r="F2482" s="6"/>
      <c r="G2482" s="7">
        <v>60</v>
      </c>
      <c r="H2482" s="37">
        <v>40</v>
      </c>
      <c r="I2482" s="14">
        <v>6.666666666667</v>
      </c>
      <c r="J2482" s="14">
        <v>51.666666666666998</v>
      </c>
      <c r="K2482" s="29">
        <v>1.666666666667</v>
      </c>
    </row>
    <row r="2483" spans="2:21" x14ac:dyDescent="0.2">
      <c r="D2483" s="104"/>
      <c r="E2483" s="5" t="s">
        <v>46</v>
      </c>
      <c r="F2483" s="6"/>
      <c r="G2483" s="7">
        <v>28</v>
      </c>
      <c r="H2483" s="37">
        <v>35.714285714286</v>
      </c>
      <c r="I2483" s="14">
        <v>3.5714285714290002</v>
      </c>
      <c r="J2483" s="14">
        <v>60.714285714286</v>
      </c>
      <c r="K2483" s="32">
        <v>0</v>
      </c>
    </row>
    <row r="2484" spans="2:21" x14ac:dyDescent="0.2">
      <c r="D2484" s="104"/>
      <c r="E2484" s="5" t="s">
        <v>47</v>
      </c>
      <c r="F2484" s="6"/>
      <c r="G2484" s="7">
        <v>52</v>
      </c>
      <c r="H2484" s="37">
        <v>34.615384615384997</v>
      </c>
      <c r="I2484" s="14">
        <v>9.6153846153850004</v>
      </c>
      <c r="J2484" s="14">
        <v>50</v>
      </c>
      <c r="K2484" s="29">
        <v>5.7692307692310001</v>
      </c>
    </row>
    <row r="2485" spans="2:21" x14ac:dyDescent="0.2">
      <c r="D2485" s="104"/>
      <c r="E2485" s="5" t="s">
        <v>48</v>
      </c>
      <c r="F2485" s="6"/>
      <c r="G2485" s="7">
        <v>25</v>
      </c>
      <c r="H2485" s="37">
        <v>40</v>
      </c>
      <c r="I2485" s="14">
        <v>12</v>
      </c>
      <c r="J2485" s="14">
        <v>40</v>
      </c>
      <c r="K2485" s="29">
        <v>8</v>
      </c>
    </row>
    <row r="2486" spans="2:21" x14ac:dyDescent="0.2">
      <c r="D2486" s="105"/>
      <c r="E2486" s="55" t="s">
        <v>49</v>
      </c>
      <c r="F2486" s="58"/>
      <c r="G2486" s="53">
        <v>5</v>
      </c>
      <c r="H2486" s="74">
        <v>20</v>
      </c>
      <c r="I2486" s="38">
        <v>40</v>
      </c>
      <c r="J2486" s="38">
        <v>40</v>
      </c>
      <c r="K2486" s="71">
        <v>0</v>
      </c>
    </row>
    <row r="2488" spans="2:21" x14ac:dyDescent="0.2">
      <c r="B2488" s="47" t="str">
        <f xml:space="preserve"> HYPERLINK("#'目次'!B61", "[55]")</f>
        <v>[55]</v>
      </c>
      <c r="C2488" s="31" t="s">
        <v>536</v>
      </c>
    </row>
    <row r="2489" spans="2:21" x14ac:dyDescent="0.2">
      <c r="C2489" s="89" t="s">
        <v>537</v>
      </c>
    </row>
    <row r="2491" spans="2:21" x14ac:dyDescent="0.2">
      <c r="C2491" s="31" t="s">
        <v>13</v>
      </c>
    </row>
    <row r="2492" spans="2:21" ht="36" x14ac:dyDescent="0.2">
      <c r="D2492" s="99"/>
      <c r="E2492" s="100"/>
      <c r="F2492" s="100"/>
      <c r="G2492" s="41" t="s">
        <v>14</v>
      </c>
      <c r="H2492" s="42" t="s">
        <v>538</v>
      </c>
      <c r="I2492" s="16" t="s">
        <v>539</v>
      </c>
      <c r="J2492" s="16" t="s">
        <v>540</v>
      </c>
      <c r="K2492" s="16" t="s">
        <v>541</v>
      </c>
      <c r="L2492" s="16" t="s">
        <v>542</v>
      </c>
      <c r="M2492" s="16" t="s">
        <v>543</v>
      </c>
      <c r="N2492" s="16" t="s">
        <v>544</v>
      </c>
      <c r="O2492" s="16" t="s">
        <v>438</v>
      </c>
      <c r="P2492" s="16" t="s">
        <v>545</v>
      </c>
      <c r="Q2492" s="16" t="s">
        <v>546</v>
      </c>
      <c r="R2492" s="16" t="s">
        <v>186</v>
      </c>
      <c r="S2492" s="16" t="s">
        <v>22</v>
      </c>
      <c r="T2492" s="16" t="s">
        <v>547</v>
      </c>
      <c r="U2492" s="46" t="s">
        <v>24</v>
      </c>
    </row>
    <row r="2493" spans="2:21" x14ac:dyDescent="0.2">
      <c r="D2493" s="101"/>
      <c r="E2493" s="102"/>
      <c r="F2493" s="102"/>
      <c r="G2493" s="44"/>
      <c r="H2493" s="48"/>
      <c r="I2493" s="17"/>
      <c r="J2493" s="17"/>
      <c r="K2493" s="17"/>
      <c r="L2493" s="17"/>
      <c r="M2493" s="17"/>
      <c r="N2493" s="17"/>
      <c r="O2493" s="17"/>
      <c r="P2493" s="17"/>
      <c r="Q2493" s="17"/>
      <c r="R2493" s="17"/>
      <c r="S2493" s="17"/>
      <c r="T2493" s="17"/>
      <c r="U2493" s="43"/>
    </row>
    <row r="2494" spans="2:21" x14ac:dyDescent="0.2">
      <c r="D2494" s="52"/>
      <c r="E2494" s="59" t="s">
        <v>14</v>
      </c>
      <c r="F2494" s="54"/>
      <c r="G2494" s="45">
        <v>5581</v>
      </c>
      <c r="H2494" s="25">
        <v>1.2363375739110001</v>
      </c>
      <c r="I2494" s="25">
        <v>23.400824225049</v>
      </c>
      <c r="J2494" s="25">
        <v>17.165382547930001</v>
      </c>
      <c r="K2494" s="25">
        <v>13.115929044973999</v>
      </c>
      <c r="L2494" s="25">
        <v>24.565490055546</v>
      </c>
      <c r="M2494" s="25">
        <v>27.163590754345002</v>
      </c>
      <c r="N2494" s="25">
        <v>0.62712775488299999</v>
      </c>
      <c r="O2494" s="25">
        <v>1.7917935853789999</v>
      </c>
      <c r="P2494" s="25">
        <v>4.4615660275940003</v>
      </c>
      <c r="Q2494" s="25">
        <v>14.029743773517</v>
      </c>
      <c r="R2494" s="25">
        <v>24.457982440422999</v>
      </c>
      <c r="S2494" s="25">
        <v>1.361763124888</v>
      </c>
      <c r="T2494" s="25">
        <v>55.115570686257001</v>
      </c>
      <c r="U2494" s="63">
        <v>0.340440781222</v>
      </c>
    </row>
    <row r="2495" spans="2:21" x14ac:dyDescent="0.2">
      <c r="D2495" s="103" t="s">
        <v>25</v>
      </c>
      <c r="E2495" s="24" t="s">
        <v>26</v>
      </c>
      <c r="F2495" s="22"/>
      <c r="G2495" s="23">
        <v>1576</v>
      </c>
      <c r="H2495" s="49">
        <v>0.50761421319800004</v>
      </c>
      <c r="I2495" s="19">
        <v>22.525380710659999</v>
      </c>
      <c r="J2495" s="19">
        <v>15.799492385787</v>
      </c>
      <c r="K2495" s="19">
        <v>11.865482233503</v>
      </c>
      <c r="L2495" s="19">
        <v>25.063451776649998</v>
      </c>
      <c r="M2495" s="19">
        <v>27.284263959391001</v>
      </c>
      <c r="N2495" s="19">
        <v>0.38071065989800001</v>
      </c>
      <c r="O2495" s="19">
        <v>1.395939086294</v>
      </c>
      <c r="P2495" s="19">
        <v>3.4263959390859999</v>
      </c>
      <c r="Q2495" s="19">
        <v>12.373096446701</v>
      </c>
      <c r="R2495" s="19">
        <v>23.032994923857999</v>
      </c>
      <c r="S2495" s="19">
        <v>1.459390862944</v>
      </c>
      <c r="T2495" s="19">
        <v>57.994923857868002</v>
      </c>
      <c r="U2495" s="51">
        <v>0.12690355329899999</v>
      </c>
    </row>
    <row r="2496" spans="2:21" x14ac:dyDescent="0.2">
      <c r="D2496" s="104"/>
      <c r="E2496" s="5" t="s">
        <v>27</v>
      </c>
      <c r="F2496" s="6"/>
      <c r="G2496" s="7">
        <v>1103</v>
      </c>
      <c r="H2496" s="37">
        <v>1.359927470535</v>
      </c>
      <c r="I2496" s="14">
        <v>21.668177697189002</v>
      </c>
      <c r="J2496" s="14">
        <v>13.871260199456</v>
      </c>
      <c r="K2496" s="14">
        <v>11.604714415230999</v>
      </c>
      <c r="L2496" s="14">
        <v>24.932003626473001</v>
      </c>
      <c r="M2496" s="14">
        <v>21.849501359927</v>
      </c>
      <c r="N2496" s="14">
        <v>0.634632819583</v>
      </c>
      <c r="O2496" s="14">
        <v>1.903898458749</v>
      </c>
      <c r="P2496" s="14">
        <v>3.62647325476</v>
      </c>
      <c r="Q2496" s="14">
        <v>14.324569356301</v>
      </c>
      <c r="R2496" s="14">
        <v>22.030825022664999</v>
      </c>
      <c r="S2496" s="14">
        <v>0.99728014505899998</v>
      </c>
      <c r="T2496" s="14">
        <v>62.737987307344</v>
      </c>
      <c r="U2496" s="29">
        <v>0.18132366273799999</v>
      </c>
    </row>
    <row r="2497" spans="4:21" x14ac:dyDescent="0.2">
      <c r="D2497" s="104"/>
      <c r="E2497" s="5" t="s">
        <v>28</v>
      </c>
      <c r="F2497" s="6"/>
      <c r="G2497" s="7">
        <v>844</v>
      </c>
      <c r="H2497" s="37">
        <v>1.184834123223</v>
      </c>
      <c r="I2497" s="14">
        <v>22.748815165877001</v>
      </c>
      <c r="J2497" s="14">
        <v>16.706161137441001</v>
      </c>
      <c r="K2497" s="14">
        <v>11.018957345972</v>
      </c>
      <c r="L2497" s="14">
        <v>25.592417061610998</v>
      </c>
      <c r="M2497" s="14">
        <v>24.407582938389002</v>
      </c>
      <c r="N2497" s="14">
        <v>0.473933649289</v>
      </c>
      <c r="O2497" s="14">
        <v>1.777251184834</v>
      </c>
      <c r="P2497" s="14">
        <v>5.4502369668249999</v>
      </c>
      <c r="Q2497" s="14">
        <v>14.928909952607</v>
      </c>
      <c r="R2497" s="14">
        <v>25.118483412322</v>
      </c>
      <c r="S2497" s="14">
        <v>1.303317535545</v>
      </c>
      <c r="T2497" s="14">
        <v>54.857819905212999</v>
      </c>
      <c r="U2497" s="29">
        <v>0.59241706161100005</v>
      </c>
    </row>
    <row r="2498" spans="4:21" x14ac:dyDescent="0.2">
      <c r="D2498" s="104"/>
      <c r="E2498" s="5" t="s">
        <v>29</v>
      </c>
      <c r="F2498" s="6"/>
      <c r="G2498" s="7">
        <v>566</v>
      </c>
      <c r="H2498" s="37">
        <v>2.1201413427559999</v>
      </c>
      <c r="I2498" s="14">
        <v>25.088339222615001</v>
      </c>
      <c r="J2498" s="14">
        <v>22.968197879859002</v>
      </c>
      <c r="K2498" s="14">
        <v>16.78445229682</v>
      </c>
      <c r="L2498" s="14">
        <v>24.911660777384999</v>
      </c>
      <c r="M2498" s="14">
        <v>34.098939929328999</v>
      </c>
      <c r="N2498" s="14">
        <v>0.88339222614799995</v>
      </c>
      <c r="O2498" s="14">
        <v>1.766784452297</v>
      </c>
      <c r="P2498" s="14">
        <v>5.3003533568899996</v>
      </c>
      <c r="Q2498" s="14">
        <v>17.491166077738999</v>
      </c>
      <c r="R2498" s="14">
        <v>30.212014134276</v>
      </c>
      <c r="S2498" s="14">
        <v>1.236749116608</v>
      </c>
      <c r="T2498" s="14">
        <v>46.643109540635997</v>
      </c>
      <c r="U2498" s="29">
        <v>0.53003533568899996</v>
      </c>
    </row>
    <row r="2499" spans="4:21" x14ac:dyDescent="0.2">
      <c r="D2499" s="104"/>
      <c r="E2499" s="5" t="s">
        <v>30</v>
      </c>
      <c r="F2499" s="6"/>
      <c r="G2499" s="7">
        <v>465</v>
      </c>
      <c r="H2499" s="37">
        <v>1.505376344086</v>
      </c>
      <c r="I2499" s="14">
        <v>27.741935483871</v>
      </c>
      <c r="J2499" s="14">
        <v>18.494623655914001</v>
      </c>
      <c r="K2499" s="14">
        <v>16.774193548387</v>
      </c>
      <c r="L2499" s="14">
        <v>27.526881720430001</v>
      </c>
      <c r="M2499" s="14">
        <v>32.258064516128997</v>
      </c>
      <c r="N2499" s="14">
        <v>0.43010752688199999</v>
      </c>
      <c r="O2499" s="14">
        <v>2.3655913978490002</v>
      </c>
      <c r="P2499" s="14">
        <v>6.4516129032259997</v>
      </c>
      <c r="Q2499" s="14">
        <v>16.559139784946002</v>
      </c>
      <c r="R2499" s="14">
        <v>26.451612903226</v>
      </c>
      <c r="S2499" s="14">
        <v>2.1505376344089999</v>
      </c>
      <c r="T2499" s="14">
        <v>44.731182795698999</v>
      </c>
      <c r="U2499" s="29">
        <v>0.43010752688199999</v>
      </c>
    </row>
    <row r="2500" spans="4:21" x14ac:dyDescent="0.2">
      <c r="D2500" s="104"/>
      <c r="E2500" s="5" t="s">
        <v>31</v>
      </c>
      <c r="F2500" s="6"/>
      <c r="G2500" s="7">
        <v>374</v>
      </c>
      <c r="H2500" s="37">
        <v>2.4064171122990001</v>
      </c>
      <c r="I2500" s="14">
        <v>28.609625668448999</v>
      </c>
      <c r="J2500" s="14">
        <v>26.203208556149999</v>
      </c>
      <c r="K2500" s="14">
        <v>17.379679144385001</v>
      </c>
      <c r="L2500" s="14">
        <v>28.877005347594</v>
      </c>
      <c r="M2500" s="14">
        <v>37.16577540107</v>
      </c>
      <c r="N2500" s="14">
        <v>0.80213903743299997</v>
      </c>
      <c r="O2500" s="14">
        <v>1.871657754011</v>
      </c>
      <c r="P2500" s="14">
        <v>5.6149732620319996</v>
      </c>
      <c r="Q2500" s="14">
        <v>14.705882352941</v>
      </c>
      <c r="R2500" s="14">
        <v>29.144385026738</v>
      </c>
      <c r="S2500" s="14">
        <v>0.80213903743299997</v>
      </c>
      <c r="T2500" s="14">
        <v>41.711229946524</v>
      </c>
      <c r="U2500" s="32">
        <v>0</v>
      </c>
    </row>
    <row r="2501" spans="4:21" x14ac:dyDescent="0.2">
      <c r="D2501" s="104"/>
      <c r="E2501" s="5" t="s">
        <v>32</v>
      </c>
      <c r="F2501" s="6"/>
      <c r="G2501" s="7">
        <v>158</v>
      </c>
      <c r="H2501" s="37">
        <v>2.5316455696200002</v>
      </c>
      <c r="I2501" s="14">
        <v>34.810126582278002</v>
      </c>
      <c r="J2501" s="14">
        <v>25.316455696203001</v>
      </c>
      <c r="K2501" s="14">
        <v>22.151898734176999</v>
      </c>
      <c r="L2501" s="14">
        <v>23.417721518987001</v>
      </c>
      <c r="M2501" s="14">
        <v>36.708860759494002</v>
      </c>
      <c r="N2501" s="14">
        <v>3.7974683544299999</v>
      </c>
      <c r="O2501" s="14">
        <v>1.2658227848100001</v>
      </c>
      <c r="P2501" s="14">
        <v>6.9620253164559998</v>
      </c>
      <c r="Q2501" s="14">
        <v>15.822784810127001</v>
      </c>
      <c r="R2501" s="14">
        <v>32.911392405062998</v>
      </c>
      <c r="S2501" s="14">
        <v>1.8987341772149999</v>
      </c>
      <c r="T2501" s="14">
        <v>39.240506329113998</v>
      </c>
      <c r="U2501" s="32">
        <v>0</v>
      </c>
    </row>
    <row r="2502" spans="4:21" x14ac:dyDescent="0.2">
      <c r="D2502" s="104"/>
      <c r="E2502" s="5" t="s">
        <v>33</v>
      </c>
      <c r="F2502" s="6"/>
      <c r="G2502" s="7">
        <v>46</v>
      </c>
      <c r="H2502" s="60">
        <v>0</v>
      </c>
      <c r="I2502" s="14">
        <v>32.608695652173999</v>
      </c>
      <c r="J2502" s="14">
        <v>30.434782608696</v>
      </c>
      <c r="K2502" s="14">
        <v>21.739130434783</v>
      </c>
      <c r="L2502" s="14">
        <v>23.913043478260999</v>
      </c>
      <c r="M2502" s="14">
        <v>32.608695652173999</v>
      </c>
      <c r="N2502" s="14">
        <v>2.1739130434780001</v>
      </c>
      <c r="O2502" s="14">
        <v>6.5217391304349999</v>
      </c>
      <c r="P2502" s="14">
        <v>4.3478260869570002</v>
      </c>
      <c r="Q2502" s="14">
        <v>13.04347826087</v>
      </c>
      <c r="R2502" s="14">
        <v>21.739130434783</v>
      </c>
      <c r="S2502" s="14">
        <v>2.1739130434780001</v>
      </c>
      <c r="T2502" s="14">
        <v>50</v>
      </c>
      <c r="U2502" s="32">
        <v>0</v>
      </c>
    </row>
    <row r="2503" spans="4:21" x14ac:dyDescent="0.2">
      <c r="D2503" s="103" t="s">
        <v>34</v>
      </c>
      <c r="E2503" s="24" t="s">
        <v>35</v>
      </c>
      <c r="F2503" s="22"/>
      <c r="G2503" s="23">
        <v>195</v>
      </c>
      <c r="H2503" s="49">
        <v>1.538461538462</v>
      </c>
      <c r="I2503" s="19">
        <v>14.358974358974001</v>
      </c>
      <c r="J2503" s="19">
        <v>11.794871794872</v>
      </c>
      <c r="K2503" s="19">
        <v>12.307692307691999</v>
      </c>
      <c r="L2503" s="19">
        <v>33.333333333333002</v>
      </c>
      <c r="M2503" s="19">
        <v>37.435897435896997</v>
      </c>
      <c r="N2503" s="33">
        <v>0</v>
      </c>
      <c r="O2503" s="19">
        <v>0.51282051282100005</v>
      </c>
      <c r="P2503" s="19">
        <v>1.538461538462</v>
      </c>
      <c r="Q2503" s="19">
        <v>12.307692307691999</v>
      </c>
      <c r="R2503" s="19">
        <v>16.923076923077002</v>
      </c>
      <c r="S2503" s="19">
        <v>3.5897435897440002</v>
      </c>
      <c r="T2503" s="19">
        <v>51.794871794872002</v>
      </c>
      <c r="U2503" s="51">
        <v>0.51282051282100005</v>
      </c>
    </row>
    <row r="2504" spans="4:21" x14ac:dyDescent="0.2">
      <c r="D2504" s="104"/>
      <c r="E2504" s="5" t="s">
        <v>36</v>
      </c>
      <c r="F2504" s="6"/>
      <c r="G2504" s="7">
        <v>197</v>
      </c>
      <c r="H2504" s="37">
        <v>2.0304568527920002</v>
      </c>
      <c r="I2504" s="14">
        <v>12.690355329949</v>
      </c>
      <c r="J2504" s="14">
        <v>12.182741116751</v>
      </c>
      <c r="K2504" s="14">
        <v>16.751269035532999</v>
      </c>
      <c r="L2504" s="14">
        <v>26.903553299492</v>
      </c>
      <c r="M2504" s="14">
        <v>32.487309644669999</v>
      </c>
      <c r="N2504" s="14">
        <v>2.0304568527920002</v>
      </c>
      <c r="O2504" s="14">
        <v>0.50761421319800004</v>
      </c>
      <c r="P2504" s="14">
        <v>3.045685279188</v>
      </c>
      <c r="Q2504" s="14">
        <v>13.705583756345</v>
      </c>
      <c r="R2504" s="14">
        <v>26.395939086294</v>
      </c>
      <c r="S2504" s="14">
        <v>1.522842639594</v>
      </c>
      <c r="T2504" s="14">
        <v>45.685279187817002</v>
      </c>
      <c r="U2504" s="32">
        <v>0</v>
      </c>
    </row>
    <row r="2505" spans="4:21" x14ac:dyDescent="0.2">
      <c r="D2505" s="104"/>
      <c r="E2505" s="5" t="s">
        <v>37</v>
      </c>
      <c r="F2505" s="6"/>
      <c r="G2505" s="7">
        <v>184</v>
      </c>
      <c r="H2505" s="37">
        <v>3.2608695652169999</v>
      </c>
      <c r="I2505" s="14">
        <v>21.195652173913</v>
      </c>
      <c r="J2505" s="14">
        <v>19.565217391304</v>
      </c>
      <c r="K2505" s="14">
        <v>11.413043478261001</v>
      </c>
      <c r="L2505" s="14">
        <v>27.717391304347998</v>
      </c>
      <c r="M2505" s="14">
        <v>32.608695652173999</v>
      </c>
      <c r="N2505" s="14">
        <v>0.54347826086999995</v>
      </c>
      <c r="O2505" s="14">
        <v>3.8043478260870001</v>
      </c>
      <c r="P2505" s="14">
        <v>5.9782608695650001</v>
      </c>
      <c r="Q2505" s="14">
        <v>16.847826086956999</v>
      </c>
      <c r="R2505" s="14">
        <v>23.913043478260999</v>
      </c>
      <c r="S2505" s="18">
        <v>0</v>
      </c>
      <c r="T2505" s="14">
        <v>48.369565217390999</v>
      </c>
      <c r="U2505" s="29">
        <v>0.54347826086999995</v>
      </c>
    </row>
    <row r="2506" spans="4:21" x14ac:dyDescent="0.2">
      <c r="D2506" s="104"/>
      <c r="E2506" s="5" t="s">
        <v>38</v>
      </c>
      <c r="F2506" s="6"/>
      <c r="G2506" s="7">
        <v>252</v>
      </c>
      <c r="H2506" s="37">
        <v>1.9841269841269999</v>
      </c>
      <c r="I2506" s="14">
        <v>26.190476190476002</v>
      </c>
      <c r="J2506" s="14">
        <v>19.841269841270002</v>
      </c>
      <c r="K2506" s="14">
        <v>16.666666666666998</v>
      </c>
      <c r="L2506" s="14">
        <v>24.206349206349</v>
      </c>
      <c r="M2506" s="14">
        <v>34.126984126983999</v>
      </c>
      <c r="N2506" s="14">
        <v>1.9841269841269999</v>
      </c>
      <c r="O2506" s="14">
        <v>2.3809523809519999</v>
      </c>
      <c r="P2506" s="14">
        <v>5.9523809523809996</v>
      </c>
      <c r="Q2506" s="14">
        <v>15.47619047619</v>
      </c>
      <c r="R2506" s="14">
        <v>25.793650793651</v>
      </c>
      <c r="S2506" s="14">
        <v>2.3809523809519999</v>
      </c>
      <c r="T2506" s="14">
        <v>41.666666666666998</v>
      </c>
      <c r="U2506" s="32">
        <v>0</v>
      </c>
    </row>
    <row r="2507" spans="4:21" x14ac:dyDescent="0.2">
      <c r="D2507" s="104"/>
      <c r="E2507" s="5" t="s">
        <v>39</v>
      </c>
      <c r="F2507" s="6"/>
      <c r="G2507" s="7">
        <v>240</v>
      </c>
      <c r="H2507" s="37">
        <v>2.083333333333</v>
      </c>
      <c r="I2507" s="14">
        <v>27.5</v>
      </c>
      <c r="J2507" s="14">
        <v>20</v>
      </c>
      <c r="K2507" s="14">
        <v>14.583333333333</v>
      </c>
      <c r="L2507" s="14">
        <v>29.583333333333002</v>
      </c>
      <c r="M2507" s="14">
        <v>32.5</v>
      </c>
      <c r="N2507" s="14">
        <v>0.83333333333299997</v>
      </c>
      <c r="O2507" s="14">
        <v>2.083333333333</v>
      </c>
      <c r="P2507" s="14">
        <v>5.416666666667</v>
      </c>
      <c r="Q2507" s="14">
        <v>14.166666666667</v>
      </c>
      <c r="R2507" s="14">
        <v>30</v>
      </c>
      <c r="S2507" s="14">
        <v>2.083333333333</v>
      </c>
      <c r="T2507" s="14">
        <v>46.25</v>
      </c>
      <c r="U2507" s="32">
        <v>0</v>
      </c>
    </row>
    <row r="2508" spans="4:21" x14ac:dyDescent="0.2">
      <c r="D2508" s="104"/>
      <c r="E2508" s="5" t="s">
        <v>40</v>
      </c>
      <c r="F2508" s="6"/>
      <c r="G2508" s="7">
        <v>239</v>
      </c>
      <c r="H2508" s="37">
        <v>1.673640167364</v>
      </c>
      <c r="I2508" s="14">
        <v>25.941422594142001</v>
      </c>
      <c r="J2508" s="14">
        <v>20.92050209205</v>
      </c>
      <c r="K2508" s="14">
        <v>19.246861924686002</v>
      </c>
      <c r="L2508" s="14">
        <v>28.033472803346999</v>
      </c>
      <c r="M2508" s="14">
        <v>30.543933054393001</v>
      </c>
      <c r="N2508" s="14">
        <v>0.418410041841</v>
      </c>
      <c r="O2508" s="14">
        <v>2.5104602510460001</v>
      </c>
      <c r="P2508" s="14">
        <v>4.1841004184099999</v>
      </c>
      <c r="Q2508" s="14">
        <v>13.389121338912</v>
      </c>
      <c r="R2508" s="14">
        <v>30.962343096234001</v>
      </c>
      <c r="S2508" s="14">
        <v>2.092050209205</v>
      </c>
      <c r="T2508" s="14">
        <v>48.117154811714997</v>
      </c>
      <c r="U2508" s="32">
        <v>0</v>
      </c>
    </row>
    <row r="2509" spans="4:21" x14ac:dyDescent="0.2">
      <c r="D2509" s="104"/>
      <c r="E2509" s="5" t="s">
        <v>41</v>
      </c>
      <c r="F2509" s="6"/>
      <c r="G2509" s="7">
        <v>197</v>
      </c>
      <c r="H2509" s="60">
        <v>0</v>
      </c>
      <c r="I2509" s="14">
        <v>36.040609137056002</v>
      </c>
      <c r="J2509" s="14">
        <v>26.903553299492</v>
      </c>
      <c r="K2509" s="14">
        <v>17.766497461928999</v>
      </c>
      <c r="L2509" s="14">
        <v>35.025380710660002</v>
      </c>
      <c r="M2509" s="14">
        <v>33.502538071065999</v>
      </c>
      <c r="N2509" s="18">
        <v>0</v>
      </c>
      <c r="O2509" s="14">
        <v>3.553299492386</v>
      </c>
      <c r="P2509" s="14">
        <v>9.1370558375630004</v>
      </c>
      <c r="Q2509" s="14">
        <v>15.736040609137</v>
      </c>
      <c r="R2509" s="14">
        <v>24.365482233502998</v>
      </c>
      <c r="S2509" s="18">
        <v>0</v>
      </c>
      <c r="T2509" s="14">
        <v>44.670050761421003</v>
      </c>
      <c r="U2509" s="32">
        <v>0</v>
      </c>
    </row>
    <row r="2510" spans="4:21" x14ac:dyDescent="0.2">
      <c r="D2510" s="104"/>
      <c r="E2510" s="5" t="s">
        <v>42</v>
      </c>
      <c r="F2510" s="6"/>
      <c r="G2510" s="7">
        <v>172</v>
      </c>
      <c r="H2510" s="37">
        <v>0.58139534883699995</v>
      </c>
      <c r="I2510" s="14">
        <v>26.744186046511999</v>
      </c>
      <c r="J2510" s="14">
        <v>22.674418604650999</v>
      </c>
      <c r="K2510" s="14">
        <v>15.697674418605001</v>
      </c>
      <c r="L2510" s="14">
        <v>25</v>
      </c>
      <c r="M2510" s="14">
        <v>25.581395348836999</v>
      </c>
      <c r="N2510" s="18">
        <v>0</v>
      </c>
      <c r="O2510" s="14">
        <v>3.488372093023</v>
      </c>
      <c r="P2510" s="14">
        <v>5.8139534883720003</v>
      </c>
      <c r="Q2510" s="14">
        <v>17.441860465116001</v>
      </c>
      <c r="R2510" s="14">
        <v>34.302325581395003</v>
      </c>
      <c r="S2510" s="14">
        <v>2.3255813953489999</v>
      </c>
      <c r="T2510" s="14">
        <v>54.069767441860002</v>
      </c>
      <c r="U2510" s="29">
        <v>0.58139534883699995</v>
      </c>
    </row>
    <row r="2511" spans="4:21" x14ac:dyDescent="0.2">
      <c r="D2511" s="104"/>
      <c r="E2511" s="5" t="s">
        <v>43</v>
      </c>
      <c r="F2511" s="6"/>
      <c r="G2511" s="7">
        <v>164</v>
      </c>
      <c r="H2511" s="37">
        <v>3.6585365853659999</v>
      </c>
      <c r="I2511" s="14">
        <v>27.439024390244001</v>
      </c>
      <c r="J2511" s="14">
        <v>17.682926829267998</v>
      </c>
      <c r="K2511" s="14">
        <v>17.073170731706998</v>
      </c>
      <c r="L2511" s="14">
        <v>28.658536585366001</v>
      </c>
      <c r="M2511" s="14">
        <v>26.219512195122</v>
      </c>
      <c r="N2511" s="14">
        <v>1.219512195122</v>
      </c>
      <c r="O2511" s="14">
        <v>1.219512195122</v>
      </c>
      <c r="P2511" s="14">
        <v>7.9268292682929999</v>
      </c>
      <c r="Q2511" s="14">
        <v>19.512195121950999</v>
      </c>
      <c r="R2511" s="14">
        <v>28.048780487805001</v>
      </c>
      <c r="S2511" s="14">
        <v>0.60975609756100002</v>
      </c>
      <c r="T2511" s="14">
        <v>50</v>
      </c>
      <c r="U2511" s="32">
        <v>0</v>
      </c>
    </row>
    <row r="2512" spans="4:21" x14ac:dyDescent="0.2">
      <c r="D2512" s="104"/>
      <c r="E2512" s="5" t="s">
        <v>44</v>
      </c>
      <c r="F2512" s="6"/>
      <c r="G2512" s="7">
        <v>201</v>
      </c>
      <c r="H2512" s="37">
        <v>0.99502487562200004</v>
      </c>
      <c r="I2512" s="14">
        <v>28.855721393035001</v>
      </c>
      <c r="J2512" s="14">
        <v>16.417910447760999</v>
      </c>
      <c r="K2512" s="14">
        <v>12.437810945274</v>
      </c>
      <c r="L2512" s="14">
        <v>23.880597014925002</v>
      </c>
      <c r="M2512" s="14">
        <v>18.407960199005</v>
      </c>
      <c r="N2512" s="18">
        <v>0</v>
      </c>
      <c r="O2512" s="14">
        <v>0.99502487562200004</v>
      </c>
      <c r="P2512" s="14">
        <v>3.4825870646769999</v>
      </c>
      <c r="Q2512" s="14">
        <v>18.407960199005</v>
      </c>
      <c r="R2512" s="14">
        <v>30.348258706467998</v>
      </c>
      <c r="S2512" s="14">
        <v>0.99502487562200004</v>
      </c>
      <c r="T2512" s="14">
        <v>51.741293532337998</v>
      </c>
      <c r="U2512" s="29">
        <v>0.49751243781100002</v>
      </c>
    </row>
    <row r="2513" spans="4:21" x14ac:dyDescent="0.2">
      <c r="D2513" s="104"/>
      <c r="E2513" s="5" t="s">
        <v>45</v>
      </c>
      <c r="F2513" s="6"/>
      <c r="G2513" s="7">
        <v>157</v>
      </c>
      <c r="H2513" s="37">
        <v>0.63694267515900005</v>
      </c>
      <c r="I2513" s="14">
        <v>25.477707006368998</v>
      </c>
      <c r="J2513" s="14">
        <v>13.375796178344</v>
      </c>
      <c r="K2513" s="14">
        <v>9.5541401273889992</v>
      </c>
      <c r="L2513" s="14">
        <v>24.203821656051002</v>
      </c>
      <c r="M2513" s="14">
        <v>17.834394904459</v>
      </c>
      <c r="N2513" s="18">
        <v>0</v>
      </c>
      <c r="O2513" s="14">
        <v>0.63694267515900005</v>
      </c>
      <c r="P2513" s="14">
        <v>2.5477707006369998</v>
      </c>
      <c r="Q2513" s="14">
        <v>14.012738853503</v>
      </c>
      <c r="R2513" s="14">
        <v>28.662420382166001</v>
      </c>
      <c r="S2513" s="14">
        <v>0.63694267515900005</v>
      </c>
      <c r="T2513" s="14">
        <v>57.961783439489999</v>
      </c>
      <c r="U2513" s="29">
        <v>1.9108280254779999</v>
      </c>
    </row>
    <row r="2514" spans="4:21" x14ac:dyDescent="0.2">
      <c r="D2514" s="104"/>
      <c r="E2514" s="5" t="s">
        <v>46</v>
      </c>
      <c r="F2514" s="6"/>
      <c r="G2514" s="7">
        <v>95</v>
      </c>
      <c r="H2514" s="60">
        <v>0</v>
      </c>
      <c r="I2514" s="14">
        <v>33.684210526316001</v>
      </c>
      <c r="J2514" s="14">
        <v>8.4210526315790002</v>
      </c>
      <c r="K2514" s="14">
        <v>5.2631578947369997</v>
      </c>
      <c r="L2514" s="14">
        <v>28.421052631578998</v>
      </c>
      <c r="M2514" s="14">
        <v>16.842105263158</v>
      </c>
      <c r="N2514" s="18">
        <v>0</v>
      </c>
      <c r="O2514" s="14">
        <v>3.1578947368420001</v>
      </c>
      <c r="P2514" s="14">
        <v>3.1578947368420001</v>
      </c>
      <c r="Q2514" s="14">
        <v>22.105263157894999</v>
      </c>
      <c r="R2514" s="14">
        <v>25.263157894736999</v>
      </c>
      <c r="S2514" s="14">
        <v>1.052631578947</v>
      </c>
      <c r="T2514" s="14">
        <v>57.894736842104997</v>
      </c>
      <c r="U2514" s="29">
        <v>1.052631578947</v>
      </c>
    </row>
    <row r="2515" spans="4:21" x14ac:dyDescent="0.2">
      <c r="D2515" s="104"/>
      <c r="E2515" s="5" t="s">
        <v>47</v>
      </c>
      <c r="F2515" s="6"/>
      <c r="G2515" s="7">
        <v>105</v>
      </c>
      <c r="H2515" s="37">
        <v>0.95238095238099996</v>
      </c>
      <c r="I2515" s="14">
        <v>20</v>
      </c>
      <c r="J2515" s="14">
        <v>9.5238095238099998</v>
      </c>
      <c r="K2515" s="14">
        <v>4.7619047619049999</v>
      </c>
      <c r="L2515" s="14">
        <v>15.238095238094999</v>
      </c>
      <c r="M2515" s="14">
        <v>12.380952380951999</v>
      </c>
      <c r="N2515" s="14">
        <v>0.95238095238099996</v>
      </c>
      <c r="O2515" s="14">
        <v>1.9047619047619999</v>
      </c>
      <c r="P2515" s="14">
        <v>3.8095238095239998</v>
      </c>
      <c r="Q2515" s="14">
        <v>16.190476190476002</v>
      </c>
      <c r="R2515" s="14">
        <v>20.952380952380999</v>
      </c>
      <c r="S2515" s="14">
        <v>1.9047619047619999</v>
      </c>
      <c r="T2515" s="14">
        <v>63.809523809524002</v>
      </c>
      <c r="U2515" s="29">
        <v>0.95238095238099996</v>
      </c>
    </row>
    <row r="2516" spans="4:21" x14ac:dyDescent="0.2">
      <c r="D2516" s="104"/>
      <c r="E2516" s="5" t="s">
        <v>48</v>
      </c>
      <c r="F2516" s="6"/>
      <c r="G2516" s="7">
        <v>46</v>
      </c>
      <c r="H2516" s="60">
        <v>0</v>
      </c>
      <c r="I2516" s="14">
        <v>10.869565217390999</v>
      </c>
      <c r="J2516" s="14">
        <v>8.6956521739130004</v>
      </c>
      <c r="K2516" s="14">
        <v>4.3478260869570002</v>
      </c>
      <c r="L2516" s="14">
        <v>10.869565217390999</v>
      </c>
      <c r="M2516" s="14">
        <v>8.6956521739130004</v>
      </c>
      <c r="N2516" s="18">
        <v>0</v>
      </c>
      <c r="O2516" s="18">
        <v>0</v>
      </c>
      <c r="P2516" s="14">
        <v>6.5217391304349999</v>
      </c>
      <c r="Q2516" s="14">
        <v>8.6956521739130004</v>
      </c>
      <c r="R2516" s="14">
        <v>8.6956521739130004</v>
      </c>
      <c r="S2516" s="14">
        <v>2.1739130434780001</v>
      </c>
      <c r="T2516" s="14">
        <v>73.913043478261002</v>
      </c>
      <c r="U2516" s="32">
        <v>0</v>
      </c>
    </row>
    <row r="2517" spans="4:21" x14ac:dyDescent="0.2">
      <c r="D2517" s="104"/>
      <c r="E2517" s="5" t="s">
        <v>49</v>
      </c>
      <c r="F2517" s="6"/>
      <c r="G2517" s="7">
        <v>11</v>
      </c>
      <c r="H2517" s="60">
        <v>0</v>
      </c>
      <c r="I2517" s="14">
        <v>9.0909090909089993</v>
      </c>
      <c r="J2517" s="18">
        <v>0</v>
      </c>
      <c r="K2517" s="18">
        <v>0</v>
      </c>
      <c r="L2517" s="14">
        <v>18.181818181817999</v>
      </c>
      <c r="M2517" s="18">
        <v>0</v>
      </c>
      <c r="N2517" s="18">
        <v>0</v>
      </c>
      <c r="O2517" s="18">
        <v>0</v>
      </c>
      <c r="P2517" s="14">
        <v>9.0909090909089993</v>
      </c>
      <c r="Q2517" s="14">
        <v>9.0909090909089993</v>
      </c>
      <c r="R2517" s="14">
        <v>9.0909090909089993</v>
      </c>
      <c r="S2517" s="14">
        <v>9.0909090909089993</v>
      </c>
      <c r="T2517" s="14">
        <v>81.818181818181998</v>
      </c>
      <c r="U2517" s="32">
        <v>0</v>
      </c>
    </row>
    <row r="2518" spans="4:21" x14ac:dyDescent="0.2">
      <c r="D2518" s="103" t="s">
        <v>50</v>
      </c>
      <c r="E2518" s="24" t="s">
        <v>35</v>
      </c>
      <c r="F2518" s="22"/>
      <c r="G2518" s="23">
        <v>174</v>
      </c>
      <c r="H2518" s="49">
        <v>1.7241379310339999</v>
      </c>
      <c r="I2518" s="19">
        <v>12.068965517241001</v>
      </c>
      <c r="J2518" s="19">
        <v>13.793103448276</v>
      </c>
      <c r="K2518" s="19">
        <v>14.367816091953999</v>
      </c>
      <c r="L2518" s="19">
        <v>28.735632183907999</v>
      </c>
      <c r="M2518" s="19">
        <v>35.632183908046002</v>
      </c>
      <c r="N2518" s="19">
        <v>1.149425287356</v>
      </c>
      <c r="O2518" s="19">
        <v>1.149425287356</v>
      </c>
      <c r="P2518" s="19">
        <v>5.1724137931029999</v>
      </c>
      <c r="Q2518" s="19">
        <v>8.0459770114939992</v>
      </c>
      <c r="R2518" s="19">
        <v>20.114942528736002</v>
      </c>
      <c r="S2518" s="19">
        <v>0.57471264367800001</v>
      </c>
      <c r="T2518" s="19">
        <v>61.494252873562999</v>
      </c>
      <c r="U2518" s="51">
        <v>0.57471264367800001</v>
      </c>
    </row>
    <row r="2519" spans="4:21" x14ac:dyDescent="0.2">
      <c r="D2519" s="104"/>
      <c r="E2519" s="5" t="s">
        <v>36</v>
      </c>
      <c r="F2519" s="6"/>
      <c r="G2519" s="7">
        <v>221</v>
      </c>
      <c r="H2519" s="37">
        <v>2.262443438914</v>
      </c>
      <c r="I2519" s="14">
        <v>18.552036199094999</v>
      </c>
      <c r="J2519" s="14">
        <v>17.194570135747</v>
      </c>
      <c r="K2519" s="14">
        <v>14.027149321267</v>
      </c>
      <c r="L2519" s="14">
        <v>21.719457013574999</v>
      </c>
      <c r="M2519" s="14">
        <v>29.864253393664999</v>
      </c>
      <c r="N2519" s="14">
        <v>1.357466063348</v>
      </c>
      <c r="O2519" s="14">
        <v>1.8099547511309999</v>
      </c>
      <c r="P2519" s="14">
        <v>5.4298642533940003</v>
      </c>
      <c r="Q2519" s="14">
        <v>9.9547511312220003</v>
      </c>
      <c r="R2519" s="14">
        <v>23.076923076922998</v>
      </c>
      <c r="S2519" s="14">
        <v>0.904977375566</v>
      </c>
      <c r="T2519" s="14">
        <v>55.203619909502002</v>
      </c>
      <c r="U2519" s="32">
        <v>0</v>
      </c>
    </row>
    <row r="2520" spans="4:21" x14ac:dyDescent="0.2">
      <c r="D2520" s="104"/>
      <c r="E2520" s="5" t="s">
        <v>37</v>
      </c>
      <c r="F2520" s="6"/>
      <c r="G2520" s="7">
        <v>177</v>
      </c>
      <c r="H2520" s="37">
        <v>1.129943502825</v>
      </c>
      <c r="I2520" s="14">
        <v>15.819209039547999</v>
      </c>
      <c r="J2520" s="14">
        <v>14.124293785311</v>
      </c>
      <c r="K2520" s="14">
        <v>14.124293785311</v>
      </c>
      <c r="L2520" s="14">
        <v>14.124293785311</v>
      </c>
      <c r="M2520" s="14">
        <v>29.943502824858999</v>
      </c>
      <c r="N2520" s="14">
        <v>2.25988700565</v>
      </c>
      <c r="O2520" s="14">
        <v>2.8248587570620001</v>
      </c>
      <c r="P2520" s="14">
        <v>3.3898305084749998</v>
      </c>
      <c r="Q2520" s="14">
        <v>11.864406779661</v>
      </c>
      <c r="R2520" s="14">
        <v>29.378531073445998</v>
      </c>
      <c r="S2520" s="14">
        <v>1.129943502825</v>
      </c>
      <c r="T2520" s="14">
        <v>51.412429378531002</v>
      </c>
      <c r="U2520" s="29">
        <v>0.56497175141199996</v>
      </c>
    </row>
    <row r="2521" spans="4:21" x14ac:dyDescent="0.2">
      <c r="D2521" s="104"/>
      <c r="E2521" s="5" t="s">
        <v>38</v>
      </c>
      <c r="F2521" s="6"/>
      <c r="G2521" s="7">
        <v>289</v>
      </c>
      <c r="H2521" s="37">
        <v>1.3840830449829999</v>
      </c>
      <c r="I2521" s="14">
        <v>26.989619377162999</v>
      </c>
      <c r="J2521" s="14">
        <v>21.799307958478</v>
      </c>
      <c r="K2521" s="14">
        <v>21.799307958478</v>
      </c>
      <c r="L2521" s="14">
        <v>27.335640138407999</v>
      </c>
      <c r="M2521" s="14">
        <v>35.640138408303997</v>
      </c>
      <c r="N2521" s="14">
        <v>0.69204152249100004</v>
      </c>
      <c r="O2521" s="14">
        <v>1.0380622837369999</v>
      </c>
      <c r="P2521" s="14">
        <v>5.5363321799309997</v>
      </c>
      <c r="Q2521" s="14">
        <v>10.034602076124999</v>
      </c>
      <c r="R2521" s="14">
        <v>27.681660899653998</v>
      </c>
      <c r="S2521" s="14">
        <v>0.69204152249100004</v>
      </c>
      <c r="T2521" s="14">
        <v>47.750865051902998</v>
      </c>
      <c r="U2521" s="29">
        <v>0.34602076124600001</v>
      </c>
    </row>
    <row r="2522" spans="4:21" x14ac:dyDescent="0.2">
      <c r="D2522" s="104"/>
      <c r="E2522" s="5" t="s">
        <v>39</v>
      </c>
      <c r="F2522" s="6"/>
      <c r="G2522" s="7">
        <v>241</v>
      </c>
      <c r="H2522" s="37">
        <v>0.82987551867200005</v>
      </c>
      <c r="I2522" s="14">
        <v>24.896265560166</v>
      </c>
      <c r="J2522" s="14">
        <v>20.746887966805001</v>
      </c>
      <c r="K2522" s="14">
        <v>15.767634854772</v>
      </c>
      <c r="L2522" s="14">
        <v>22.821576763485002</v>
      </c>
      <c r="M2522" s="14">
        <v>33.195020746887998</v>
      </c>
      <c r="N2522" s="14">
        <v>0.41493775933600002</v>
      </c>
      <c r="O2522" s="14">
        <v>0.82987551867200005</v>
      </c>
      <c r="P2522" s="14">
        <v>4.5643153526970002</v>
      </c>
      <c r="Q2522" s="14">
        <v>9.9585062240659994</v>
      </c>
      <c r="R2522" s="14">
        <v>24.896265560166</v>
      </c>
      <c r="S2522" s="14">
        <v>1.6597510373440001</v>
      </c>
      <c r="T2522" s="14">
        <v>52.697095435685</v>
      </c>
      <c r="U2522" s="32">
        <v>0</v>
      </c>
    </row>
    <row r="2523" spans="4:21" x14ac:dyDescent="0.2">
      <c r="D2523" s="104"/>
      <c r="E2523" s="5" t="s">
        <v>40</v>
      </c>
      <c r="F2523" s="6"/>
      <c r="G2523" s="7">
        <v>304</v>
      </c>
      <c r="H2523" s="37">
        <v>0.98684210526299998</v>
      </c>
      <c r="I2523" s="14">
        <v>28.947368421053</v>
      </c>
      <c r="J2523" s="14">
        <v>24.013157894736999</v>
      </c>
      <c r="K2523" s="14">
        <v>16.447368421053</v>
      </c>
      <c r="L2523" s="14">
        <v>30.592105263158</v>
      </c>
      <c r="M2523" s="14">
        <v>35.197368421053</v>
      </c>
      <c r="N2523" s="14">
        <v>0.98684210526299998</v>
      </c>
      <c r="O2523" s="14">
        <v>1.973684210526</v>
      </c>
      <c r="P2523" s="14">
        <v>3.2894736842109999</v>
      </c>
      <c r="Q2523" s="14">
        <v>14.144736842105001</v>
      </c>
      <c r="R2523" s="14">
        <v>28.618421052632002</v>
      </c>
      <c r="S2523" s="14">
        <v>1.6447368421049999</v>
      </c>
      <c r="T2523" s="14">
        <v>47.039473684211004</v>
      </c>
      <c r="U2523" s="29">
        <v>0.32894736842099997</v>
      </c>
    </row>
    <row r="2524" spans="4:21" x14ac:dyDescent="0.2">
      <c r="D2524" s="104"/>
      <c r="E2524" s="5" t="s">
        <v>41</v>
      </c>
      <c r="F2524" s="6"/>
      <c r="G2524" s="7">
        <v>248</v>
      </c>
      <c r="H2524" s="37">
        <v>1.2096774193549999</v>
      </c>
      <c r="I2524" s="14">
        <v>33.870967741934997</v>
      </c>
      <c r="J2524" s="14">
        <v>20.161290322580999</v>
      </c>
      <c r="K2524" s="14">
        <v>13.306451612903</v>
      </c>
      <c r="L2524" s="14">
        <v>29.838709677419001</v>
      </c>
      <c r="M2524" s="14">
        <v>29.032258064516</v>
      </c>
      <c r="N2524" s="18">
        <v>0</v>
      </c>
      <c r="O2524" s="14">
        <v>2.822580645161</v>
      </c>
      <c r="P2524" s="14">
        <v>4.8387096774189997</v>
      </c>
      <c r="Q2524" s="14">
        <v>14.919354838709999</v>
      </c>
      <c r="R2524" s="14">
        <v>27.822580645161</v>
      </c>
      <c r="S2524" s="14">
        <v>1.2096774193549999</v>
      </c>
      <c r="T2524" s="14">
        <v>54.838709677418997</v>
      </c>
      <c r="U2524" s="32">
        <v>0</v>
      </c>
    </row>
    <row r="2525" spans="4:21" x14ac:dyDescent="0.2">
      <c r="D2525" s="104"/>
      <c r="E2525" s="5" t="s">
        <v>42</v>
      </c>
      <c r="F2525" s="6"/>
      <c r="G2525" s="7">
        <v>200</v>
      </c>
      <c r="H2525" s="37">
        <v>1</v>
      </c>
      <c r="I2525" s="14">
        <v>25.5</v>
      </c>
      <c r="J2525" s="14">
        <v>22</v>
      </c>
      <c r="K2525" s="14">
        <v>13.5</v>
      </c>
      <c r="L2525" s="14">
        <v>26</v>
      </c>
      <c r="M2525" s="14">
        <v>30</v>
      </c>
      <c r="N2525" s="14">
        <v>1.5</v>
      </c>
      <c r="O2525" s="14">
        <v>3</v>
      </c>
      <c r="P2525" s="14">
        <v>5</v>
      </c>
      <c r="Q2525" s="14">
        <v>19</v>
      </c>
      <c r="R2525" s="14">
        <v>22.5</v>
      </c>
      <c r="S2525" s="18">
        <v>0</v>
      </c>
      <c r="T2525" s="14">
        <v>60.5</v>
      </c>
      <c r="U2525" s="32">
        <v>0</v>
      </c>
    </row>
    <row r="2526" spans="4:21" x14ac:dyDescent="0.2">
      <c r="D2526" s="104"/>
      <c r="E2526" s="5" t="s">
        <v>43</v>
      </c>
      <c r="F2526" s="6"/>
      <c r="G2526" s="7">
        <v>202</v>
      </c>
      <c r="H2526" s="37">
        <v>0.49504950495</v>
      </c>
      <c r="I2526" s="14">
        <v>33.168316831683001</v>
      </c>
      <c r="J2526" s="14">
        <v>23.267326732672998</v>
      </c>
      <c r="K2526" s="14">
        <v>14.356435643564</v>
      </c>
      <c r="L2526" s="14">
        <v>24.752475247524998</v>
      </c>
      <c r="M2526" s="14">
        <v>28.217821782178</v>
      </c>
      <c r="N2526" s="18">
        <v>0</v>
      </c>
      <c r="O2526" s="14">
        <v>1.9801980198019999</v>
      </c>
      <c r="P2526" s="14">
        <v>2.970297029703</v>
      </c>
      <c r="Q2526" s="14">
        <v>16.831683168316999</v>
      </c>
      <c r="R2526" s="14">
        <v>26.732673267327002</v>
      </c>
      <c r="S2526" s="14">
        <v>0.49504950495</v>
      </c>
      <c r="T2526" s="14">
        <v>52.970297029702998</v>
      </c>
      <c r="U2526" s="32">
        <v>0</v>
      </c>
    </row>
    <row r="2527" spans="4:21" x14ac:dyDescent="0.2">
      <c r="D2527" s="104"/>
      <c r="E2527" s="5" t="s">
        <v>44</v>
      </c>
      <c r="F2527" s="6"/>
      <c r="G2527" s="7">
        <v>293</v>
      </c>
      <c r="H2527" s="37">
        <v>0.68259385665500005</v>
      </c>
      <c r="I2527" s="14">
        <v>20.819112627986001</v>
      </c>
      <c r="J2527" s="14">
        <v>11.60409556314</v>
      </c>
      <c r="K2527" s="14">
        <v>9.2150170648460001</v>
      </c>
      <c r="L2527" s="14">
        <v>19.795221843002999</v>
      </c>
      <c r="M2527" s="14">
        <v>21.501706484642</v>
      </c>
      <c r="N2527" s="14">
        <v>0.34129692832800002</v>
      </c>
      <c r="O2527" s="14">
        <v>1.365187713311</v>
      </c>
      <c r="P2527" s="14">
        <v>4.0955631399319996</v>
      </c>
      <c r="Q2527" s="14">
        <v>16.382252559727</v>
      </c>
      <c r="R2527" s="14">
        <v>21.160409556314001</v>
      </c>
      <c r="S2527" s="14">
        <v>2.0477815699659998</v>
      </c>
      <c r="T2527" s="14">
        <v>64.163822525596999</v>
      </c>
      <c r="U2527" s="29">
        <v>0.68259385665500005</v>
      </c>
    </row>
    <row r="2528" spans="4:21" x14ac:dyDescent="0.2">
      <c r="D2528" s="104"/>
      <c r="E2528" s="5" t="s">
        <v>45</v>
      </c>
      <c r="F2528" s="6"/>
      <c r="G2528" s="7">
        <v>264</v>
      </c>
      <c r="H2528" s="37">
        <v>0.75757575757600004</v>
      </c>
      <c r="I2528" s="14">
        <v>23.484848484848001</v>
      </c>
      <c r="J2528" s="14">
        <v>17.803030303029999</v>
      </c>
      <c r="K2528" s="14">
        <v>8.7121212121209997</v>
      </c>
      <c r="L2528" s="14">
        <v>22.348484848485</v>
      </c>
      <c r="M2528" s="14">
        <v>20.454545454544999</v>
      </c>
      <c r="N2528" s="18">
        <v>0</v>
      </c>
      <c r="O2528" s="14">
        <v>1.5151515151520001</v>
      </c>
      <c r="P2528" s="14">
        <v>3.4090909090910002</v>
      </c>
      <c r="Q2528" s="14">
        <v>14.772727272727</v>
      </c>
      <c r="R2528" s="14">
        <v>24.242424242424001</v>
      </c>
      <c r="S2528" s="14">
        <v>1.5151515151520001</v>
      </c>
      <c r="T2528" s="14">
        <v>63.636363636364003</v>
      </c>
      <c r="U2528" s="32">
        <v>0</v>
      </c>
    </row>
    <row r="2529" spans="2:21" x14ac:dyDescent="0.2">
      <c r="D2529" s="104"/>
      <c r="E2529" s="5" t="s">
        <v>46</v>
      </c>
      <c r="F2529" s="6"/>
      <c r="G2529" s="7">
        <v>164</v>
      </c>
      <c r="H2529" s="37">
        <v>0.60975609756100002</v>
      </c>
      <c r="I2529" s="14">
        <v>14.024390243901999</v>
      </c>
      <c r="J2529" s="14">
        <v>8.5365853658540001</v>
      </c>
      <c r="K2529" s="14">
        <v>3.6585365853659999</v>
      </c>
      <c r="L2529" s="14">
        <v>16.463414634146002</v>
      </c>
      <c r="M2529" s="14">
        <v>12.804878048779999</v>
      </c>
      <c r="N2529" s="18">
        <v>0</v>
      </c>
      <c r="O2529" s="14">
        <v>0.60975609756100002</v>
      </c>
      <c r="P2529" s="14">
        <v>1.219512195122</v>
      </c>
      <c r="Q2529" s="14">
        <v>6.7073170731709997</v>
      </c>
      <c r="R2529" s="14">
        <v>8.5365853658540001</v>
      </c>
      <c r="S2529" s="14">
        <v>0.60975609756100002</v>
      </c>
      <c r="T2529" s="14">
        <v>77.439024390244001</v>
      </c>
      <c r="U2529" s="29">
        <v>1.219512195122</v>
      </c>
    </row>
    <row r="2530" spans="2:21" x14ac:dyDescent="0.2">
      <c r="D2530" s="104"/>
      <c r="E2530" s="5" t="s">
        <v>47</v>
      </c>
      <c r="F2530" s="6"/>
      <c r="G2530" s="7">
        <v>235</v>
      </c>
      <c r="H2530" s="37">
        <v>0.425531914894</v>
      </c>
      <c r="I2530" s="14">
        <v>9.7872340425529991</v>
      </c>
      <c r="J2530" s="14">
        <v>6.3829787234040003</v>
      </c>
      <c r="K2530" s="14">
        <v>4.2553191489359996</v>
      </c>
      <c r="L2530" s="14">
        <v>12.340425531915001</v>
      </c>
      <c r="M2530" s="14">
        <v>10.638297872340001</v>
      </c>
      <c r="N2530" s="18">
        <v>0</v>
      </c>
      <c r="O2530" s="14">
        <v>0.85106382978700001</v>
      </c>
      <c r="P2530" s="14">
        <v>3.8297872340430001</v>
      </c>
      <c r="Q2530" s="14">
        <v>12.765957446809001</v>
      </c>
      <c r="R2530" s="14">
        <v>13.191489361702001</v>
      </c>
      <c r="S2530" s="14">
        <v>0.425531914894</v>
      </c>
      <c r="T2530" s="14">
        <v>74.468085106383</v>
      </c>
      <c r="U2530" s="29">
        <v>0.85106382978700001</v>
      </c>
    </row>
    <row r="2531" spans="2:21" x14ac:dyDescent="0.2">
      <c r="D2531" s="104"/>
      <c r="E2531" s="5" t="s">
        <v>48</v>
      </c>
      <c r="F2531" s="6"/>
      <c r="G2531" s="7">
        <v>89</v>
      </c>
      <c r="H2531" s="60">
        <v>0</v>
      </c>
      <c r="I2531" s="14">
        <v>14.606741573034</v>
      </c>
      <c r="J2531" s="14">
        <v>6.7415730337079998</v>
      </c>
      <c r="K2531" s="14">
        <v>2.2471910112360001</v>
      </c>
      <c r="L2531" s="14">
        <v>7.8651685393259996</v>
      </c>
      <c r="M2531" s="14">
        <v>6.7415730337079998</v>
      </c>
      <c r="N2531" s="18">
        <v>0</v>
      </c>
      <c r="O2531" s="14">
        <v>1.123595505618</v>
      </c>
      <c r="P2531" s="14">
        <v>4.4943820224720001</v>
      </c>
      <c r="Q2531" s="14">
        <v>12.359550561798001</v>
      </c>
      <c r="R2531" s="14">
        <v>11.23595505618</v>
      </c>
      <c r="S2531" s="14">
        <v>3.3707865168539999</v>
      </c>
      <c r="T2531" s="14">
        <v>79.775280898876005</v>
      </c>
      <c r="U2531" s="32">
        <v>0</v>
      </c>
    </row>
    <row r="2532" spans="2:21" x14ac:dyDescent="0.2">
      <c r="D2532" s="105"/>
      <c r="E2532" s="55" t="s">
        <v>49</v>
      </c>
      <c r="F2532" s="58"/>
      <c r="G2532" s="53">
        <v>25</v>
      </c>
      <c r="H2532" s="78">
        <v>0</v>
      </c>
      <c r="I2532" s="38">
        <v>4</v>
      </c>
      <c r="J2532" s="35">
        <v>0</v>
      </c>
      <c r="K2532" s="35">
        <v>0</v>
      </c>
      <c r="L2532" s="38">
        <v>8</v>
      </c>
      <c r="M2532" s="38">
        <v>8</v>
      </c>
      <c r="N2532" s="35">
        <v>0</v>
      </c>
      <c r="O2532" s="35">
        <v>0</v>
      </c>
      <c r="P2532" s="35">
        <v>0</v>
      </c>
      <c r="Q2532" s="35">
        <v>0</v>
      </c>
      <c r="R2532" s="38">
        <v>4</v>
      </c>
      <c r="S2532" s="38">
        <v>8</v>
      </c>
      <c r="T2532" s="38">
        <v>84</v>
      </c>
      <c r="U2532" s="71">
        <v>0</v>
      </c>
    </row>
    <row r="2534" spans="2:21" x14ac:dyDescent="0.2">
      <c r="B2534" s="47" t="str">
        <f xml:space="preserve"> HYPERLINK("#'目次'!B62", "[56]")</f>
        <v>[56]</v>
      </c>
      <c r="C2534" s="31" t="s">
        <v>551</v>
      </c>
    </row>
    <row r="2537" spans="2:21" x14ac:dyDescent="0.2">
      <c r="C2537" s="31" t="s">
        <v>13</v>
      </c>
    </row>
    <row r="2538" spans="2:21" ht="60" x14ac:dyDescent="0.2">
      <c r="D2538" s="99"/>
      <c r="E2538" s="100"/>
      <c r="F2538" s="100"/>
      <c r="G2538" s="41" t="s">
        <v>14</v>
      </c>
      <c r="H2538" s="42" t="s">
        <v>552</v>
      </c>
      <c r="I2538" s="16" t="s">
        <v>553</v>
      </c>
      <c r="J2538" s="16" t="s">
        <v>554</v>
      </c>
      <c r="K2538" s="16" t="s">
        <v>555</v>
      </c>
      <c r="L2538" s="16" t="s">
        <v>556</v>
      </c>
      <c r="M2538" s="16" t="s">
        <v>557</v>
      </c>
      <c r="N2538" s="16" t="s">
        <v>558</v>
      </c>
      <c r="O2538" s="16" t="s">
        <v>376</v>
      </c>
      <c r="P2538" s="46" t="s">
        <v>24</v>
      </c>
    </row>
    <row r="2539" spans="2:21" x14ac:dyDescent="0.2">
      <c r="D2539" s="101"/>
      <c r="E2539" s="102"/>
      <c r="F2539" s="102"/>
      <c r="G2539" s="44"/>
      <c r="H2539" s="48"/>
      <c r="I2539" s="17"/>
      <c r="J2539" s="17"/>
      <c r="K2539" s="17"/>
      <c r="L2539" s="17"/>
      <c r="M2539" s="17"/>
      <c r="N2539" s="17"/>
      <c r="O2539" s="17"/>
      <c r="P2539" s="43"/>
    </row>
    <row r="2540" spans="2:21" x14ac:dyDescent="0.2">
      <c r="D2540" s="52"/>
      <c r="E2540" s="59" t="s">
        <v>14</v>
      </c>
      <c r="F2540" s="54"/>
      <c r="G2540" s="45">
        <v>7000</v>
      </c>
      <c r="H2540" s="25">
        <v>30.714285714286</v>
      </c>
      <c r="I2540" s="25">
        <v>29.657142857143</v>
      </c>
      <c r="J2540" s="25">
        <v>23.385714285713998</v>
      </c>
      <c r="K2540" s="25">
        <v>7.5285714285710004</v>
      </c>
      <c r="L2540" s="25">
        <v>6.3</v>
      </c>
      <c r="M2540" s="25">
        <v>11.571428571428999</v>
      </c>
      <c r="N2540" s="25">
        <v>7.9285714285709998</v>
      </c>
      <c r="O2540" s="25">
        <v>53.057142857142999</v>
      </c>
      <c r="P2540" s="63">
        <v>0.3</v>
      </c>
    </row>
    <row r="2541" spans="2:21" x14ac:dyDescent="0.2">
      <c r="D2541" s="103" t="s">
        <v>25</v>
      </c>
      <c r="E2541" s="24" t="s">
        <v>26</v>
      </c>
      <c r="F2541" s="22"/>
      <c r="G2541" s="23">
        <v>1780</v>
      </c>
      <c r="H2541" s="49">
        <v>26.460674157303</v>
      </c>
      <c r="I2541" s="19">
        <v>22.921348314606998</v>
      </c>
      <c r="J2541" s="19">
        <v>16.292134831460999</v>
      </c>
      <c r="K2541" s="19">
        <v>3.4269662921349999</v>
      </c>
      <c r="L2541" s="19">
        <v>2.4157303370790002</v>
      </c>
      <c r="M2541" s="19">
        <v>6.9101123595510003</v>
      </c>
      <c r="N2541" s="19">
        <v>3.651685393258</v>
      </c>
      <c r="O2541" s="19">
        <v>60.224719101124002</v>
      </c>
      <c r="P2541" s="51">
        <v>0.22471910112400001</v>
      </c>
    </row>
    <row r="2542" spans="2:21" x14ac:dyDescent="0.2">
      <c r="D2542" s="104"/>
      <c r="E2542" s="5" t="s">
        <v>27</v>
      </c>
      <c r="F2542" s="6"/>
      <c r="G2542" s="7">
        <v>1328</v>
      </c>
      <c r="H2542" s="37">
        <v>25.602409638554001</v>
      </c>
      <c r="I2542" s="14">
        <v>26.957831325301001</v>
      </c>
      <c r="J2542" s="14">
        <v>16.189759036144999</v>
      </c>
      <c r="K2542" s="14">
        <v>5.4969879518070002</v>
      </c>
      <c r="L2542" s="14">
        <v>3.0120481927710001</v>
      </c>
      <c r="M2542" s="14">
        <v>7.7560240963859997</v>
      </c>
      <c r="N2542" s="14">
        <v>4.9698795180720001</v>
      </c>
      <c r="O2542" s="14">
        <v>60.165662650602002</v>
      </c>
      <c r="P2542" s="29">
        <v>0.451807228916</v>
      </c>
    </row>
    <row r="2543" spans="2:21" x14ac:dyDescent="0.2">
      <c r="D2543" s="104"/>
      <c r="E2543" s="5" t="s">
        <v>28</v>
      </c>
      <c r="F2543" s="6"/>
      <c r="G2543" s="7">
        <v>1075</v>
      </c>
      <c r="H2543" s="37">
        <v>30.232558139535001</v>
      </c>
      <c r="I2543" s="14">
        <v>29.395348837208999</v>
      </c>
      <c r="J2543" s="14">
        <v>21.209302325581</v>
      </c>
      <c r="K2543" s="14">
        <v>6.511627906977</v>
      </c>
      <c r="L2543" s="14">
        <v>4.8372093023260003</v>
      </c>
      <c r="M2543" s="14">
        <v>8.6511627906980006</v>
      </c>
      <c r="N2543" s="14">
        <v>7.7209302325579996</v>
      </c>
      <c r="O2543" s="14">
        <v>52</v>
      </c>
      <c r="P2543" s="29">
        <v>0.55813953488400003</v>
      </c>
    </row>
    <row r="2544" spans="2:21" x14ac:dyDescent="0.2">
      <c r="D2544" s="104"/>
      <c r="E2544" s="5" t="s">
        <v>29</v>
      </c>
      <c r="F2544" s="6"/>
      <c r="G2544" s="7">
        <v>733</v>
      </c>
      <c r="H2544" s="37">
        <v>35.334242837653001</v>
      </c>
      <c r="I2544" s="14">
        <v>33.151432469303998</v>
      </c>
      <c r="J2544" s="14">
        <v>26.057298772168998</v>
      </c>
      <c r="K2544" s="14">
        <v>8.5948158253750009</v>
      </c>
      <c r="L2544" s="14">
        <v>9.1405184174619993</v>
      </c>
      <c r="M2544" s="14">
        <v>13.233287858117</v>
      </c>
      <c r="N2544" s="14">
        <v>10.368349249659</v>
      </c>
      <c r="O2544" s="14">
        <v>46.111869031377999</v>
      </c>
      <c r="P2544" s="32">
        <v>0</v>
      </c>
    </row>
    <row r="2545" spans="4:16" x14ac:dyDescent="0.2">
      <c r="D2545" s="104"/>
      <c r="E2545" s="5" t="s">
        <v>30</v>
      </c>
      <c r="F2545" s="6"/>
      <c r="G2545" s="7">
        <v>619</v>
      </c>
      <c r="H2545" s="37">
        <v>34.248788368336001</v>
      </c>
      <c r="I2545" s="14">
        <v>36.510500807753999</v>
      </c>
      <c r="J2545" s="14">
        <v>32.956381260096997</v>
      </c>
      <c r="K2545" s="14">
        <v>10.823909531502</v>
      </c>
      <c r="L2545" s="14">
        <v>9.5315024232629995</v>
      </c>
      <c r="M2545" s="14">
        <v>18.093699515347001</v>
      </c>
      <c r="N2545" s="14">
        <v>12.116316639741999</v>
      </c>
      <c r="O2545" s="14">
        <v>44.911147011308998</v>
      </c>
      <c r="P2545" s="29">
        <v>0.32310177705999998</v>
      </c>
    </row>
    <row r="2546" spans="4:16" x14ac:dyDescent="0.2">
      <c r="D2546" s="104"/>
      <c r="E2546" s="5" t="s">
        <v>31</v>
      </c>
      <c r="F2546" s="6"/>
      <c r="G2546" s="7">
        <v>559</v>
      </c>
      <c r="H2546" s="37">
        <v>41.502683363148002</v>
      </c>
      <c r="I2546" s="14">
        <v>43.112701252236</v>
      </c>
      <c r="J2546" s="14">
        <v>40.608228980321996</v>
      </c>
      <c r="K2546" s="14">
        <v>15.921288014310999</v>
      </c>
      <c r="L2546" s="14">
        <v>15.026833631484999</v>
      </c>
      <c r="M2546" s="14">
        <v>22.361359570662</v>
      </c>
      <c r="N2546" s="14">
        <v>14.490161001789</v>
      </c>
      <c r="O2546" s="14">
        <v>36.135957066190002</v>
      </c>
      <c r="P2546" s="29">
        <v>0.178890876565</v>
      </c>
    </row>
    <row r="2547" spans="4:16" x14ac:dyDescent="0.2">
      <c r="D2547" s="104"/>
      <c r="E2547" s="5" t="s">
        <v>32</v>
      </c>
      <c r="F2547" s="6"/>
      <c r="G2547" s="7">
        <v>284</v>
      </c>
      <c r="H2547" s="37">
        <v>45.774647887324001</v>
      </c>
      <c r="I2547" s="14">
        <v>42.605633802817003</v>
      </c>
      <c r="J2547" s="14">
        <v>46.126760563380003</v>
      </c>
      <c r="K2547" s="14">
        <v>16.549295774648002</v>
      </c>
      <c r="L2547" s="14">
        <v>16.197183098591999</v>
      </c>
      <c r="M2547" s="14">
        <v>24.295774647887001</v>
      </c>
      <c r="N2547" s="14">
        <v>18.309859154929999</v>
      </c>
      <c r="O2547" s="14">
        <v>36.267605633803001</v>
      </c>
      <c r="P2547" s="29">
        <v>0.352112676056</v>
      </c>
    </row>
    <row r="2548" spans="4:16" x14ac:dyDescent="0.2">
      <c r="D2548" s="104"/>
      <c r="E2548" s="5" t="s">
        <v>33</v>
      </c>
      <c r="F2548" s="6"/>
      <c r="G2548" s="7">
        <v>104</v>
      </c>
      <c r="H2548" s="37">
        <v>57.692307692307999</v>
      </c>
      <c r="I2548" s="14">
        <v>48.076923076923002</v>
      </c>
      <c r="J2548" s="14">
        <v>51.923076923076998</v>
      </c>
      <c r="K2548" s="14">
        <v>25</v>
      </c>
      <c r="L2548" s="14">
        <v>25</v>
      </c>
      <c r="M2548" s="14">
        <v>44.230769230768999</v>
      </c>
      <c r="N2548" s="14">
        <v>23.076923076922998</v>
      </c>
      <c r="O2548" s="14">
        <v>23.076923076922998</v>
      </c>
      <c r="P2548" s="29">
        <v>0.96153846153800004</v>
      </c>
    </row>
    <row r="2549" spans="4:16" x14ac:dyDescent="0.2">
      <c r="D2549" s="103" t="s">
        <v>34</v>
      </c>
      <c r="E2549" s="24" t="s">
        <v>35</v>
      </c>
      <c r="F2549" s="22"/>
      <c r="G2549" s="23">
        <v>206</v>
      </c>
      <c r="H2549" s="49">
        <v>12.135922330096999</v>
      </c>
      <c r="I2549" s="19">
        <v>20.388349514563</v>
      </c>
      <c r="J2549" s="19">
        <v>16.504854368932001</v>
      </c>
      <c r="K2549" s="19">
        <v>4.3689320388350001</v>
      </c>
      <c r="L2549" s="19">
        <v>3.398058252427</v>
      </c>
      <c r="M2549" s="19">
        <v>8.7378640776700003</v>
      </c>
      <c r="N2549" s="19">
        <v>3.8834951456310001</v>
      </c>
      <c r="O2549" s="19">
        <v>69.902912621358993</v>
      </c>
      <c r="P2549" s="51">
        <v>0.48543689320400002</v>
      </c>
    </row>
    <row r="2550" spans="4:16" x14ac:dyDescent="0.2">
      <c r="D2550" s="104"/>
      <c r="E2550" s="5" t="s">
        <v>36</v>
      </c>
      <c r="F2550" s="6"/>
      <c r="G2550" s="7">
        <v>218</v>
      </c>
      <c r="H2550" s="37">
        <v>25.229357798165001</v>
      </c>
      <c r="I2550" s="14">
        <v>30.733944954127999</v>
      </c>
      <c r="J2550" s="14">
        <v>21.100917431193</v>
      </c>
      <c r="K2550" s="14">
        <v>5.9633027522940001</v>
      </c>
      <c r="L2550" s="14">
        <v>6.8807339449539997</v>
      </c>
      <c r="M2550" s="14">
        <v>10.550458715595999</v>
      </c>
      <c r="N2550" s="14">
        <v>8.7155963302749999</v>
      </c>
      <c r="O2550" s="14">
        <v>55.963302752293998</v>
      </c>
      <c r="P2550" s="32">
        <v>0</v>
      </c>
    </row>
    <row r="2551" spans="4:16" x14ac:dyDescent="0.2">
      <c r="D2551" s="104"/>
      <c r="E2551" s="5" t="s">
        <v>37</v>
      </c>
      <c r="F2551" s="6"/>
      <c r="G2551" s="7">
        <v>218</v>
      </c>
      <c r="H2551" s="37">
        <v>30.733944954127999</v>
      </c>
      <c r="I2551" s="14">
        <v>29.816513761467998</v>
      </c>
      <c r="J2551" s="14">
        <v>29.357798165138</v>
      </c>
      <c r="K2551" s="14">
        <v>5.9633027522940001</v>
      </c>
      <c r="L2551" s="14">
        <v>11.467889908257</v>
      </c>
      <c r="M2551" s="14">
        <v>13.761467889907999</v>
      </c>
      <c r="N2551" s="14">
        <v>11.926605504587</v>
      </c>
      <c r="O2551" s="14">
        <v>47.706422018349002</v>
      </c>
      <c r="P2551" s="32">
        <v>0</v>
      </c>
    </row>
    <row r="2552" spans="4:16" x14ac:dyDescent="0.2">
      <c r="D2552" s="104"/>
      <c r="E2552" s="5" t="s">
        <v>38</v>
      </c>
      <c r="F2552" s="6"/>
      <c r="G2552" s="7">
        <v>313</v>
      </c>
      <c r="H2552" s="37">
        <v>31.309904153354999</v>
      </c>
      <c r="I2552" s="14">
        <v>33.865814696485998</v>
      </c>
      <c r="J2552" s="14">
        <v>32.907348242811999</v>
      </c>
      <c r="K2552" s="14">
        <v>10.543130990414999</v>
      </c>
      <c r="L2552" s="14">
        <v>10.862619808307</v>
      </c>
      <c r="M2552" s="14">
        <v>17.571884984025999</v>
      </c>
      <c r="N2552" s="14">
        <v>10.543130990414999</v>
      </c>
      <c r="O2552" s="14">
        <v>46.645367412140999</v>
      </c>
      <c r="P2552" s="32">
        <v>0</v>
      </c>
    </row>
    <row r="2553" spans="4:16" x14ac:dyDescent="0.2">
      <c r="D2553" s="104"/>
      <c r="E2553" s="5" t="s">
        <v>39</v>
      </c>
      <c r="F2553" s="6"/>
      <c r="G2553" s="7">
        <v>306</v>
      </c>
      <c r="H2553" s="37">
        <v>39.215686274509999</v>
      </c>
      <c r="I2553" s="14">
        <v>33.006535947712003</v>
      </c>
      <c r="J2553" s="14">
        <v>34.640522875816998</v>
      </c>
      <c r="K2553" s="14">
        <v>9.8039215686270005</v>
      </c>
      <c r="L2553" s="14">
        <v>12.091503267974</v>
      </c>
      <c r="M2553" s="14">
        <v>18.954248366013001</v>
      </c>
      <c r="N2553" s="14">
        <v>12.418300653595001</v>
      </c>
      <c r="O2553" s="14">
        <v>42.156862745098003</v>
      </c>
      <c r="P2553" s="32">
        <v>0</v>
      </c>
    </row>
    <row r="2554" spans="4:16" x14ac:dyDescent="0.2">
      <c r="D2554" s="104"/>
      <c r="E2554" s="5" t="s">
        <v>40</v>
      </c>
      <c r="F2554" s="6"/>
      <c r="G2554" s="7">
        <v>323</v>
      </c>
      <c r="H2554" s="37">
        <v>33.126934984519998</v>
      </c>
      <c r="I2554" s="14">
        <v>33.746130030960003</v>
      </c>
      <c r="J2554" s="14">
        <v>31.269349845200999</v>
      </c>
      <c r="K2554" s="14">
        <v>10.526315789473999</v>
      </c>
      <c r="L2554" s="14">
        <v>11.145510835913001</v>
      </c>
      <c r="M2554" s="14">
        <v>15.170278637771</v>
      </c>
      <c r="N2554" s="14">
        <v>11.455108359133</v>
      </c>
      <c r="O2554" s="14">
        <v>48.916408668731002</v>
      </c>
      <c r="P2554" s="29">
        <v>0.30959752322</v>
      </c>
    </row>
    <row r="2555" spans="4:16" x14ac:dyDescent="0.2">
      <c r="D2555" s="104"/>
      <c r="E2555" s="5" t="s">
        <v>41</v>
      </c>
      <c r="F2555" s="6"/>
      <c r="G2555" s="7">
        <v>260</v>
      </c>
      <c r="H2555" s="37">
        <v>34.230769230768999</v>
      </c>
      <c r="I2555" s="14">
        <v>30.384615384615</v>
      </c>
      <c r="J2555" s="14">
        <v>31.923076923077002</v>
      </c>
      <c r="K2555" s="14">
        <v>11.538461538462</v>
      </c>
      <c r="L2555" s="14">
        <v>9.6153846153850004</v>
      </c>
      <c r="M2555" s="14">
        <v>16.153846153846001</v>
      </c>
      <c r="N2555" s="14">
        <v>9.2307692307690008</v>
      </c>
      <c r="O2555" s="14">
        <v>48.461538461537998</v>
      </c>
      <c r="P2555" s="29">
        <v>0.384615384615</v>
      </c>
    </row>
    <row r="2556" spans="4:16" x14ac:dyDescent="0.2">
      <c r="D2556" s="104"/>
      <c r="E2556" s="5" t="s">
        <v>42</v>
      </c>
      <c r="F2556" s="6"/>
      <c r="G2556" s="7">
        <v>258</v>
      </c>
      <c r="H2556" s="37">
        <v>39.534883720929997</v>
      </c>
      <c r="I2556" s="14">
        <v>40.697674418604997</v>
      </c>
      <c r="J2556" s="14">
        <v>31.782945736434002</v>
      </c>
      <c r="K2556" s="14">
        <v>14.728682170542999</v>
      </c>
      <c r="L2556" s="14">
        <v>12.790697674419</v>
      </c>
      <c r="M2556" s="14">
        <v>17.829457364341</v>
      </c>
      <c r="N2556" s="14">
        <v>13.565891472868</v>
      </c>
      <c r="O2556" s="14">
        <v>41.472868217054</v>
      </c>
      <c r="P2556" s="32">
        <v>0</v>
      </c>
    </row>
    <row r="2557" spans="4:16" x14ac:dyDescent="0.2">
      <c r="D2557" s="104"/>
      <c r="E2557" s="5" t="s">
        <v>43</v>
      </c>
      <c r="F2557" s="6"/>
      <c r="G2557" s="7">
        <v>258</v>
      </c>
      <c r="H2557" s="37">
        <v>46.899224806202</v>
      </c>
      <c r="I2557" s="14">
        <v>42.248062015503997</v>
      </c>
      <c r="J2557" s="14">
        <v>31.782945736434002</v>
      </c>
      <c r="K2557" s="14">
        <v>15.116279069767</v>
      </c>
      <c r="L2557" s="14">
        <v>9.6899224806199999</v>
      </c>
      <c r="M2557" s="14">
        <v>18.992248062015999</v>
      </c>
      <c r="N2557" s="14">
        <v>14.341085271318001</v>
      </c>
      <c r="O2557" s="14">
        <v>36.046511627907002</v>
      </c>
      <c r="P2557" s="29">
        <v>0.77519379845000003</v>
      </c>
    </row>
    <row r="2558" spans="4:16" x14ac:dyDescent="0.2">
      <c r="D2558" s="104"/>
      <c r="E2558" s="5" t="s">
        <v>44</v>
      </c>
      <c r="F2558" s="6"/>
      <c r="G2558" s="7">
        <v>336</v>
      </c>
      <c r="H2558" s="37">
        <v>40.476190476189998</v>
      </c>
      <c r="I2558" s="14">
        <v>38.690476190475998</v>
      </c>
      <c r="J2558" s="14">
        <v>33.928571428570997</v>
      </c>
      <c r="K2558" s="14">
        <v>15.178571428571001</v>
      </c>
      <c r="L2558" s="14">
        <v>10.416666666667</v>
      </c>
      <c r="M2558" s="14">
        <v>18.75</v>
      </c>
      <c r="N2558" s="14">
        <v>10.416666666667</v>
      </c>
      <c r="O2558" s="14">
        <v>44.345238095238003</v>
      </c>
      <c r="P2558" s="32">
        <v>0</v>
      </c>
    </row>
    <row r="2559" spans="4:16" x14ac:dyDescent="0.2">
      <c r="D2559" s="104"/>
      <c r="E2559" s="5" t="s">
        <v>45</v>
      </c>
      <c r="F2559" s="6"/>
      <c r="G2559" s="7">
        <v>259</v>
      </c>
      <c r="H2559" s="37">
        <v>38.996138996139003</v>
      </c>
      <c r="I2559" s="14">
        <v>37.837837837838002</v>
      </c>
      <c r="J2559" s="14">
        <v>28.571428571428999</v>
      </c>
      <c r="K2559" s="14">
        <v>11.196911196911</v>
      </c>
      <c r="L2559" s="14">
        <v>10.42471042471</v>
      </c>
      <c r="M2559" s="14">
        <v>13.899613899614</v>
      </c>
      <c r="N2559" s="14">
        <v>10.42471042471</v>
      </c>
      <c r="O2559" s="14">
        <v>43.243243243243001</v>
      </c>
      <c r="P2559" s="29">
        <v>0.77220077220100003</v>
      </c>
    </row>
    <row r="2560" spans="4:16" x14ac:dyDescent="0.2">
      <c r="D2560" s="104"/>
      <c r="E2560" s="5" t="s">
        <v>46</v>
      </c>
      <c r="F2560" s="6"/>
      <c r="G2560" s="7">
        <v>171</v>
      </c>
      <c r="H2560" s="37">
        <v>38.011695906432998</v>
      </c>
      <c r="I2560" s="14">
        <v>37.426900584795</v>
      </c>
      <c r="J2560" s="14">
        <v>33.918128654970999</v>
      </c>
      <c r="K2560" s="14">
        <v>16.374269005847999</v>
      </c>
      <c r="L2560" s="14">
        <v>8.7719298245609991</v>
      </c>
      <c r="M2560" s="14">
        <v>13.450292397661</v>
      </c>
      <c r="N2560" s="14">
        <v>12.280701754386</v>
      </c>
      <c r="O2560" s="14">
        <v>42.105263157895003</v>
      </c>
      <c r="P2560" s="29">
        <v>0.58479532163699999</v>
      </c>
    </row>
    <row r="2561" spans="4:16" x14ac:dyDescent="0.2">
      <c r="D2561" s="104"/>
      <c r="E2561" s="5" t="s">
        <v>47</v>
      </c>
      <c r="F2561" s="6"/>
      <c r="G2561" s="7">
        <v>158</v>
      </c>
      <c r="H2561" s="37">
        <v>30.379746835443001</v>
      </c>
      <c r="I2561" s="14">
        <v>33.544303797467997</v>
      </c>
      <c r="J2561" s="14">
        <v>27.215189873418002</v>
      </c>
      <c r="K2561" s="14">
        <v>10.126582278480999</v>
      </c>
      <c r="L2561" s="14">
        <v>8.2278481012659999</v>
      </c>
      <c r="M2561" s="14">
        <v>6.9620253164559998</v>
      </c>
      <c r="N2561" s="14">
        <v>8.2278481012659999</v>
      </c>
      <c r="O2561" s="14">
        <v>52.531645569619997</v>
      </c>
      <c r="P2561" s="29">
        <v>0.63291139240500005</v>
      </c>
    </row>
    <row r="2562" spans="4:16" x14ac:dyDescent="0.2">
      <c r="D2562" s="104"/>
      <c r="E2562" s="5" t="s">
        <v>48</v>
      </c>
      <c r="F2562" s="6"/>
      <c r="G2562" s="7">
        <v>62</v>
      </c>
      <c r="H2562" s="37">
        <v>22.580645161290001</v>
      </c>
      <c r="I2562" s="14">
        <v>20.967741935484</v>
      </c>
      <c r="J2562" s="14">
        <v>22.580645161290001</v>
      </c>
      <c r="K2562" s="14">
        <v>4.8387096774189997</v>
      </c>
      <c r="L2562" s="14">
        <v>4.8387096774189997</v>
      </c>
      <c r="M2562" s="14">
        <v>3.2258064516129998</v>
      </c>
      <c r="N2562" s="14">
        <v>3.2258064516129998</v>
      </c>
      <c r="O2562" s="14">
        <v>66.129032258064996</v>
      </c>
      <c r="P2562" s="29">
        <v>1.6129032258060001</v>
      </c>
    </row>
    <row r="2563" spans="4:16" x14ac:dyDescent="0.2">
      <c r="D2563" s="104"/>
      <c r="E2563" s="5" t="s">
        <v>49</v>
      </c>
      <c r="F2563" s="6"/>
      <c r="G2563" s="7">
        <v>13</v>
      </c>
      <c r="H2563" s="37">
        <v>7.6923076923079998</v>
      </c>
      <c r="I2563" s="14">
        <v>7.6923076923079998</v>
      </c>
      <c r="J2563" s="14">
        <v>15.384615384615</v>
      </c>
      <c r="K2563" s="14">
        <v>7.6923076923079998</v>
      </c>
      <c r="L2563" s="18">
        <v>0</v>
      </c>
      <c r="M2563" s="18">
        <v>0</v>
      </c>
      <c r="N2563" s="18">
        <v>0</v>
      </c>
      <c r="O2563" s="14">
        <v>76.923076923077005</v>
      </c>
      <c r="P2563" s="32">
        <v>0</v>
      </c>
    </row>
    <row r="2564" spans="4:16" x14ac:dyDescent="0.2">
      <c r="D2564" s="103" t="s">
        <v>50</v>
      </c>
      <c r="E2564" s="24" t="s">
        <v>35</v>
      </c>
      <c r="F2564" s="22"/>
      <c r="G2564" s="23">
        <v>174</v>
      </c>
      <c r="H2564" s="49">
        <v>8.6206896551720007</v>
      </c>
      <c r="I2564" s="19">
        <v>8.6206896551720007</v>
      </c>
      <c r="J2564" s="19">
        <v>6.3218390804600002</v>
      </c>
      <c r="K2564" s="19">
        <v>2.2988505747130001</v>
      </c>
      <c r="L2564" s="19">
        <v>1.149425287356</v>
      </c>
      <c r="M2564" s="19">
        <v>4.5977011494250002</v>
      </c>
      <c r="N2564" s="19">
        <v>1.7241379310339999</v>
      </c>
      <c r="O2564" s="19">
        <v>81.609195402298994</v>
      </c>
      <c r="P2564" s="62">
        <v>0</v>
      </c>
    </row>
    <row r="2565" spans="4:16" x14ac:dyDescent="0.2">
      <c r="D2565" s="104"/>
      <c r="E2565" s="5" t="s">
        <v>36</v>
      </c>
      <c r="F2565" s="6"/>
      <c r="G2565" s="7">
        <v>233</v>
      </c>
      <c r="H2565" s="37">
        <v>19.742489270385999</v>
      </c>
      <c r="I2565" s="14">
        <v>18.454935622318001</v>
      </c>
      <c r="J2565" s="14">
        <v>14.163090128755</v>
      </c>
      <c r="K2565" s="14">
        <v>4.2918454935619996</v>
      </c>
      <c r="L2565" s="14">
        <v>4.2918454935619996</v>
      </c>
      <c r="M2565" s="14">
        <v>6.8669527897</v>
      </c>
      <c r="N2565" s="14">
        <v>7.7253218884120001</v>
      </c>
      <c r="O2565" s="14">
        <v>69.957081545064</v>
      </c>
      <c r="P2565" s="32">
        <v>0</v>
      </c>
    </row>
    <row r="2566" spans="4:16" x14ac:dyDescent="0.2">
      <c r="D2566" s="104"/>
      <c r="E2566" s="5" t="s">
        <v>37</v>
      </c>
      <c r="F2566" s="6"/>
      <c r="G2566" s="7">
        <v>199</v>
      </c>
      <c r="H2566" s="37">
        <v>25.125628140703999</v>
      </c>
      <c r="I2566" s="14">
        <v>20.100502512563001</v>
      </c>
      <c r="J2566" s="14">
        <v>14.572864321608</v>
      </c>
      <c r="K2566" s="14">
        <v>2.5125628140699998</v>
      </c>
      <c r="L2566" s="14">
        <v>4.0201005025130003</v>
      </c>
      <c r="M2566" s="14">
        <v>7.5376884422110004</v>
      </c>
      <c r="N2566" s="14">
        <v>4.5226130653269996</v>
      </c>
      <c r="O2566" s="14">
        <v>61.306532663317</v>
      </c>
      <c r="P2566" s="32">
        <v>0</v>
      </c>
    </row>
    <row r="2567" spans="4:16" x14ac:dyDescent="0.2">
      <c r="D2567" s="104"/>
      <c r="E2567" s="5" t="s">
        <v>38</v>
      </c>
      <c r="F2567" s="6"/>
      <c r="G2567" s="7">
        <v>319</v>
      </c>
      <c r="H2567" s="37">
        <v>26.645768025077999</v>
      </c>
      <c r="I2567" s="14">
        <v>20.376175548589</v>
      </c>
      <c r="J2567" s="14">
        <v>22.570532915360999</v>
      </c>
      <c r="K2567" s="14">
        <v>2.8213166144200001</v>
      </c>
      <c r="L2567" s="14">
        <v>3.1347962382449999</v>
      </c>
      <c r="M2567" s="14">
        <v>10.031347962382</v>
      </c>
      <c r="N2567" s="14">
        <v>4.0752351097180002</v>
      </c>
      <c r="O2567" s="14">
        <v>59.561128526646002</v>
      </c>
      <c r="P2567" s="32">
        <v>0</v>
      </c>
    </row>
    <row r="2568" spans="4:16" x14ac:dyDescent="0.2">
      <c r="D2568" s="104"/>
      <c r="E2568" s="5" t="s">
        <v>39</v>
      </c>
      <c r="F2568" s="6"/>
      <c r="G2568" s="7">
        <v>269</v>
      </c>
      <c r="H2568" s="37">
        <v>25.278810408921998</v>
      </c>
      <c r="I2568" s="14">
        <v>28.252788104088999</v>
      </c>
      <c r="J2568" s="14">
        <v>19.330855018586998</v>
      </c>
      <c r="K2568" s="14">
        <v>2.9739776951670001</v>
      </c>
      <c r="L2568" s="14">
        <v>3.345724907063</v>
      </c>
      <c r="M2568" s="14">
        <v>10.408921933086001</v>
      </c>
      <c r="N2568" s="14">
        <v>6.3197026022299996</v>
      </c>
      <c r="O2568" s="14">
        <v>56.505576208177999</v>
      </c>
      <c r="P2568" s="29">
        <v>0.74349442379200004</v>
      </c>
    </row>
    <row r="2569" spans="4:16" x14ac:dyDescent="0.2">
      <c r="D2569" s="104"/>
      <c r="E2569" s="5" t="s">
        <v>40</v>
      </c>
      <c r="F2569" s="6"/>
      <c r="G2569" s="7">
        <v>348</v>
      </c>
      <c r="H2569" s="37">
        <v>32.471264367815998</v>
      </c>
      <c r="I2569" s="14">
        <v>31.321839080459998</v>
      </c>
      <c r="J2569" s="14">
        <v>21.551724137931</v>
      </c>
      <c r="K2569" s="14">
        <v>3.4482758620689999</v>
      </c>
      <c r="L2569" s="14">
        <v>2.0114942528739999</v>
      </c>
      <c r="M2569" s="14">
        <v>10.919540229885</v>
      </c>
      <c r="N2569" s="14">
        <v>7.4712643678159996</v>
      </c>
      <c r="O2569" s="14">
        <v>49.425287356322002</v>
      </c>
      <c r="P2569" s="32">
        <v>0</v>
      </c>
    </row>
    <row r="2570" spans="4:16" x14ac:dyDescent="0.2">
      <c r="D2570" s="104"/>
      <c r="E2570" s="5" t="s">
        <v>41</v>
      </c>
      <c r="F2570" s="6"/>
      <c r="G2570" s="7">
        <v>282</v>
      </c>
      <c r="H2570" s="37">
        <v>30.496453900709</v>
      </c>
      <c r="I2570" s="14">
        <v>30.851063829787002</v>
      </c>
      <c r="J2570" s="14">
        <v>20.212765957447001</v>
      </c>
      <c r="K2570" s="14">
        <v>4.2553191489359996</v>
      </c>
      <c r="L2570" s="14">
        <v>3.54609929078</v>
      </c>
      <c r="M2570" s="14">
        <v>10.992907801417999</v>
      </c>
      <c r="N2570" s="14">
        <v>7.4468085106380002</v>
      </c>
      <c r="O2570" s="14">
        <v>52.482269503546</v>
      </c>
      <c r="P2570" s="32">
        <v>0</v>
      </c>
    </row>
    <row r="2571" spans="4:16" x14ac:dyDescent="0.2">
      <c r="D2571" s="104"/>
      <c r="E2571" s="5" t="s">
        <v>42</v>
      </c>
      <c r="F2571" s="6"/>
      <c r="G2571" s="7">
        <v>242</v>
      </c>
      <c r="H2571" s="37">
        <v>38.016528925620001</v>
      </c>
      <c r="I2571" s="14">
        <v>29.752066115702</v>
      </c>
      <c r="J2571" s="14">
        <v>20.661157024792999</v>
      </c>
      <c r="K2571" s="14">
        <v>5.7851239669419998</v>
      </c>
      <c r="L2571" s="14">
        <v>3.305785123967</v>
      </c>
      <c r="M2571" s="14">
        <v>9.0909090909089993</v>
      </c>
      <c r="N2571" s="14">
        <v>6.6115702479339999</v>
      </c>
      <c r="O2571" s="14">
        <v>46.694214876033001</v>
      </c>
      <c r="P2571" s="32">
        <v>0</v>
      </c>
    </row>
    <row r="2572" spans="4:16" x14ac:dyDescent="0.2">
      <c r="D2572" s="104"/>
      <c r="E2572" s="5" t="s">
        <v>43</v>
      </c>
      <c r="F2572" s="6"/>
      <c r="G2572" s="7">
        <v>263</v>
      </c>
      <c r="H2572" s="37">
        <v>36.121673003802002</v>
      </c>
      <c r="I2572" s="14">
        <v>36.121673003802002</v>
      </c>
      <c r="J2572" s="14">
        <v>22.433460076046</v>
      </c>
      <c r="K2572" s="14">
        <v>5.3231939163500002</v>
      </c>
      <c r="L2572" s="14">
        <v>3.422053231939</v>
      </c>
      <c r="M2572" s="14">
        <v>8.7452471482889997</v>
      </c>
      <c r="N2572" s="14">
        <v>6.4638783269960003</v>
      </c>
      <c r="O2572" s="14">
        <v>46.768060836502002</v>
      </c>
      <c r="P2572" s="29">
        <v>0.38022813688200002</v>
      </c>
    </row>
    <row r="2573" spans="4:16" x14ac:dyDescent="0.2">
      <c r="D2573" s="104"/>
      <c r="E2573" s="5" t="s">
        <v>44</v>
      </c>
      <c r="F2573" s="6"/>
      <c r="G2573" s="7">
        <v>364</v>
      </c>
      <c r="H2573" s="37">
        <v>31.868131868132</v>
      </c>
      <c r="I2573" s="14">
        <v>31.868131868132</v>
      </c>
      <c r="J2573" s="14">
        <v>17.857142857143</v>
      </c>
      <c r="K2573" s="14">
        <v>6.5934065934069999</v>
      </c>
      <c r="L2573" s="14">
        <v>3.5714285714290002</v>
      </c>
      <c r="M2573" s="14">
        <v>9.8901098901100006</v>
      </c>
      <c r="N2573" s="14">
        <v>6.3186813186809996</v>
      </c>
      <c r="O2573" s="14">
        <v>53.571428571429003</v>
      </c>
      <c r="P2573" s="29">
        <v>0.27472527472500002</v>
      </c>
    </row>
    <row r="2574" spans="4:16" x14ac:dyDescent="0.2">
      <c r="D2574" s="104"/>
      <c r="E2574" s="5" t="s">
        <v>45</v>
      </c>
      <c r="F2574" s="6"/>
      <c r="G2574" s="7">
        <v>324</v>
      </c>
      <c r="H2574" s="37">
        <v>32.098765432099</v>
      </c>
      <c r="I2574" s="14">
        <v>27.777777777777999</v>
      </c>
      <c r="J2574" s="14">
        <v>18.518518518518999</v>
      </c>
      <c r="K2574" s="14">
        <v>7.4074074074069998</v>
      </c>
      <c r="L2574" s="14">
        <v>1.851851851852</v>
      </c>
      <c r="M2574" s="14">
        <v>8.6419753086419995</v>
      </c>
      <c r="N2574" s="14">
        <v>4.3209876543209997</v>
      </c>
      <c r="O2574" s="14">
        <v>54.629629629630003</v>
      </c>
      <c r="P2574" s="29">
        <v>0.92592592592599998</v>
      </c>
    </row>
    <row r="2575" spans="4:16" x14ac:dyDescent="0.2">
      <c r="D2575" s="104"/>
      <c r="E2575" s="5" t="s">
        <v>46</v>
      </c>
      <c r="F2575" s="6"/>
      <c r="G2575" s="7">
        <v>192</v>
      </c>
      <c r="H2575" s="37">
        <v>27.083333333333002</v>
      </c>
      <c r="I2575" s="14">
        <v>20.3125</v>
      </c>
      <c r="J2575" s="14">
        <v>11.979166666667</v>
      </c>
      <c r="K2575" s="14">
        <v>3.645833333333</v>
      </c>
      <c r="L2575" s="14">
        <v>2.083333333333</v>
      </c>
      <c r="M2575" s="14">
        <v>5.729166666667</v>
      </c>
      <c r="N2575" s="14">
        <v>2.604166666667</v>
      </c>
      <c r="O2575" s="14">
        <v>64.583333333333002</v>
      </c>
      <c r="P2575" s="29">
        <v>0.52083333333299997</v>
      </c>
    </row>
    <row r="2576" spans="4:16" x14ac:dyDescent="0.2">
      <c r="D2576" s="104"/>
      <c r="E2576" s="5" t="s">
        <v>47</v>
      </c>
      <c r="F2576" s="6"/>
      <c r="G2576" s="7">
        <v>288</v>
      </c>
      <c r="H2576" s="37">
        <v>18.402777777777999</v>
      </c>
      <c r="I2576" s="14">
        <v>22.569444444443999</v>
      </c>
      <c r="J2576" s="14">
        <v>12.152777777778001</v>
      </c>
      <c r="K2576" s="14">
        <v>4.166666666667</v>
      </c>
      <c r="L2576" s="14">
        <v>4.166666666667</v>
      </c>
      <c r="M2576" s="14">
        <v>3.4722222222219998</v>
      </c>
      <c r="N2576" s="14">
        <v>3.4722222222219998</v>
      </c>
      <c r="O2576" s="14">
        <v>67.361111111111001</v>
      </c>
      <c r="P2576" s="29">
        <v>0.694444444444</v>
      </c>
    </row>
    <row r="2577" spans="2:16" x14ac:dyDescent="0.2">
      <c r="D2577" s="104"/>
      <c r="E2577" s="5" t="s">
        <v>48</v>
      </c>
      <c r="F2577" s="6"/>
      <c r="G2577" s="7">
        <v>114</v>
      </c>
      <c r="H2577" s="37">
        <v>20.175438596490999</v>
      </c>
      <c r="I2577" s="14">
        <v>17.543859649123</v>
      </c>
      <c r="J2577" s="14">
        <v>8.7719298245609991</v>
      </c>
      <c r="K2577" s="14">
        <v>3.508771929825</v>
      </c>
      <c r="L2577" s="14">
        <v>2.6315789473679998</v>
      </c>
      <c r="M2577" s="14">
        <v>6.1403508771929998</v>
      </c>
      <c r="N2577" s="14">
        <v>5.2631578947369997</v>
      </c>
      <c r="O2577" s="14">
        <v>67.543859649122993</v>
      </c>
      <c r="P2577" s="29">
        <v>0.87719298245599997</v>
      </c>
    </row>
    <row r="2578" spans="2:16" x14ac:dyDescent="0.2">
      <c r="D2578" s="105"/>
      <c r="E2578" s="55" t="s">
        <v>49</v>
      </c>
      <c r="F2578" s="58"/>
      <c r="G2578" s="53">
        <v>30</v>
      </c>
      <c r="H2578" s="74">
        <v>10</v>
      </c>
      <c r="I2578" s="38">
        <v>6.666666666667</v>
      </c>
      <c r="J2578" s="35">
        <v>0</v>
      </c>
      <c r="K2578" s="38">
        <v>3.333333333333</v>
      </c>
      <c r="L2578" s="35">
        <v>0</v>
      </c>
      <c r="M2578" s="35">
        <v>0</v>
      </c>
      <c r="N2578" s="38">
        <v>6.666666666667</v>
      </c>
      <c r="O2578" s="38">
        <v>86.666666666666998</v>
      </c>
      <c r="P2578" s="71">
        <v>0</v>
      </c>
    </row>
    <row r="2580" spans="2:16" x14ac:dyDescent="0.2">
      <c r="B2580" s="47" t="str">
        <f xml:space="preserve"> HYPERLINK("#'目次'!B63", "[57]")</f>
        <v>[57]</v>
      </c>
      <c r="C2580" s="31" t="s">
        <v>561</v>
      </c>
    </row>
    <row r="2583" spans="2:16" x14ac:dyDescent="0.2">
      <c r="C2583" s="31" t="s">
        <v>13</v>
      </c>
    </row>
    <row r="2584" spans="2:16" ht="36" x14ac:dyDescent="0.2">
      <c r="D2584" s="99"/>
      <c r="E2584" s="100"/>
      <c r="F2584" s="100"/>
      <c r="G2584" s="41" t="s">
        <v>14</v>
      </c>
      <c r="H2584" s="42" t="s">
        <v>468</v>
      </c>
      <c r="I2584" s="16" t="s">
        <v>469</v>
      </c>
      <c r="J2584" s="16" t="s">
        <v>470</v>
      </c>
      <c r="K2584" s="46" t="s">
        <v>24</v>
      </c>
    </row>
    <row r="2585" spans="2:16" x14ac:dyDescent="0.2">
      <c r="D2585" s="101"/>
      <c r="E2585" s="102"/>
      <c r="F2585" s="102"/>
      <c r="G2585" s="44"/>
      <c r="H2585" s="48"/>
      <c r="I2585" s="17"/>
      <c r="J2585" s="17"/>
      <c r="K2585" s="43"/>
    </row>
    <row r="2586" spans="2:16" x14ac:dyDescent="0.2">
      <c r="D2586" s="52"/>
      <c r="E2586" s="59" t="s">
        <v>14</v>
      </c>
      <c r="F2586" s="54"/>
      <c r="G2586" s="45">
        <v>7000</v>
      </c>
      <c r="H2586" s="25">
        <v>10.1</v>
      </c>
      <c r="I2586" s="25">
        <v>4.3142857142860001</v>
      </c>
      <c r="J2586" s="25">
        <v>84.871428571429007</v>
      </c>
      <c r="K2586" s="63">
        <v>0.71428571428599996</v>
      </c>
    </row>
    <row r="2587" spans="2:16" x14ac:dyDescent="0.2">
      <c r="D2587" s="103" t="s">
        <v>25</v>
      </c>
      <c r="E2587" s="24" t="s">
        <v>26</v>
      </c>
      <c r="F2587" s="22"/>
      <c r="G2587" s="23">
        <v>1780</v>
      </c>
      <c r="H2587" s="49">
        <v>5.6741573033710004</v>
      </c>
      <c r="I2587" s="19">
        <v>3.0898876404490001</v>
      </c>
      <c r="J2587" s="19">
        <v>90.955056179774999</v>
      </c>
      <c r="K2587" s="51">
        <v>0.28089887640400002</v>
      </c>
    </row>
    <row r="2588" spans="2:16" x14ac:dyDescent="0.2">
      <c r="D2588" s="104"/>
      <c r="E2588" s="5" t="s">
        <v>27</v>
      </c>
      <c r="F2588" s="6"/>
      <c r="G2588" s="7">
        <v>1328</v>
      </c>
      <c r="H2588" s="37">
        <v>8.5090361445779994</v>
      </c>
      <c r="I2588" s="14">
        <v>4.6686746987949999</v>
      </c>
      <c r="J2588" s="14">
        <v>86.295180722891999</v>
      </c>
      <c r="K2588" s="29">
        <v>0.52710843373500005</v>
      </c>
    </row>
    <row r="2589" spans="2:16" x14ac:dyDescent="0.2">
      <c r="D2589" s="104"/>
      <c r="E2589" s="5" t="s">
        <v>28</v>
      </c>
      <c r="F2589" s="6"/>
      <c r="G2589" s="7">
        <v>1075</v>
      </c>
      <c r="H2589" s="37">
        <v>9.3953488372089993</v>
      </c>
      <c r="I2589" s="14">
        <v>5.0232558139529999</v>
      </c>
      <c r="J2589" s="14">
        <v>84.744186046511999</v>
      </c>
      <c r="K2589" s="29">
        <v>0.83720930232599999</v>
      </c>
    </row>
    <row r="2590" spans="2:16" x14ac:dyDescent="0.2">
      <c r="D2590" s="104"/>
      <c r="E2590" s="5" t="s">
        <v>29</v>
      </c>
      <c r="F2590" s="6"/>
      <c r="G2590" s="7">
        <v>733</v>
      </c>
      <c r="H2590" s="37">
        <v>11.732605729876999</v>
      </c>
      <c r="I2590" s="14">
        <v>4.0927694406550001</v>
      </c>
      <c r="J2590" s="14">
        <v>83.628922237381005</v>
      </c>
      <c r="K2590" s="29">
        <v>0.545702592087</v>
      </c>
    </row>
    <row r="2591" spans="2:16" x14ac:dyDescent="0.2">
      <c r="D2591" s="104"/>
      <c r="E2591" s="5" t="s">
        <v>30</v>
      </c>
      <c r="F2591" s="6"/>
      <c r="G2591" s="7">
        <v>619</v>
      </c>
      <c r="H2591" s="37">
        <v>13.085621970921</v>
      </c>
      <c r="I2591" s="14">
        <v>4.2003231017770002</v>
      </c>
      <c r="J2591" s="14">
        <v>81.421647819062997</v>
      </c>
      <c r="K2591" s="29">
        <v>1.2924071082390001</v>
      </c>
    </row>
    <row r="2592" spans="2:16" x14ac:dyDescent="0.2">
      <c r="D2592" s="104"/>
      <c r="E2592" s="5" t="s">
        <v>31</v>
      </c>
      <c r="F2592" s="6"/>
      <c r="G2592" s="7">
        <v>559</v>
      </c>
      <c r="H2592" s="37">
        <v>16.815742397137999</v>
      </c>
      <c r="I2592" s="14">
        <v>6.6189624329159997</v>
      </c>
      <c r="J2592" s="14">
        <v>74.776386404293007</v>
      </c>
      <c r="K2592" s="29">
        <v>1.7889087656530001</v>
      </c>
    </row>
    <row r="2593" spans="4:11" x14ac:dyDescent="0.2">
      <c r="D2593" s="104"/>
      <c r="E2593" s="5" t="s">
        <v>32</v>
      </c>
      <c r="F2593" s="6"/>
      <c r="G2593" s="7">
        <v>284</v>
      </c>
      <c r="H2593" s="37">
        <v>20.422535211267999</v>
      </c>
      <c r="I2593" s="14">
        <v>5.9859154929580001</v>
      </c>
      <c r="J2593" s="14">
        <v>72.535211267606002</v>
      </c>
      <c r="K2593" s="29">
        <v>1.056338028169</v>
      </c>
    </row>
    <row r="2594" spans="4:11" x14ac:dyDescent="0.2">
      <c r="D2594" s="104"/>
      <c r="E2594" s="5" t="s">
        <v>33</v>
      </c>
      <c r="F2594" s="6"/>
      <c r="G2594" s="7">
        <v>104</v>
      </c>
      <c r="H2594" s="37">
        <v>32.692307692307999</v>
      </c>
      <c r="I2594" s="14">
        <v>8.6538461538460005</v>
      </c>
      <c r="J2594" s="14">
        <v>55.769230769231001</v>
      </c>
      <c r="K2594" s="29">
        <v>2.884615384615</v>
      </c>
    </row>
    <row r="2595" spans="4:11" x14ac:dyDescent="0.2">
      <c r="D2595" s="103" t="s">
        <v>34</v>
      </c>
      <c r="E2595" s="24" t="s">
        <v>35</v>
      </c>
      <c r="F2595" s="22"/>
      <c r="G2595" s="23">
        <v>206</v>
      </c>
      <c r="H2595" s="49">
        <v>2.9126213592229999</v>
      </c>
      <c r="I2595" s="19">
        <v>0.48543689320400002</v>
      </c>
      <c r="J2595" s="19">
        <v>96.601941747572994</v>
      </c>
      <c r="K2595" s="62">
        <v>0</v>
      </c>
    </row>
    <row r="2596" spans="4:11" x14ac:dyDescent="0.2">
      <c r="D2596" s="104"/>
      <c r="E2596" s="5" t="s">
        <v>36</v>
      </c>
      <c r="F2596" s="6"/>
      <c r="G2596" s="7">
        <v>218</v>
      </c>
      <c r="H2596" s="37">
        <v>7.339449541284</v>
      </c>
      <c r="I2596" s="14">
        <v>0.91743119266100004</v>
      </c>
      <c r="J2596" s="14">
        <v>89.908256880734001</v>
      </c>
      <c r="K2596" s="29">
        <v>1.834862385321</v>
      </c>
    </row>
    <row r="2597" spans="4:11" x14ac:dyDescent="0.2">
      <c r="D2597" s="104"/>
      <c r="E2597" s="5" t="s">
        <v>37</v>
      </c>
      <c r="F2597" s="6"/>
      <c r="G2597" s="7">
        <v>218</v>
      </c>
      <c r="H2597" s="37">
        <v>10.550458715595999</v>
      </c>
      <c r="I2597" s="14">
        <v>1.834862385321</v>
      </c>
      <c r="J2597" s="14">
        <v>87.155963302751999</v>
      </c>
      <c r="K2597" s="29">
        <v>0.45871559632999998</v>
      </c>
    </row>
    <row r="2598" spans="4:11" x14ac:dyDescent="0.2">
      <c r="D2598" s="104"/>
      <c r="E2598" s="5" t="s">
        <v>38</v>
      </c>
      <c r="F2598" s="6"/>
      <c r="G2598" s="7">
        <v>313</v>
      </c>
      <c r="H2598" s="37">
        <v>12.779552715655001</v>
      </c>
      <c r="I2598" s="14">
        <v>3.8338658146959999</v>
      </c>
      <c r="J2598" s="14">
        <v>82.428115015974001</v>
      </c>
      <c r="K2598" s="29">
        <v>0.95846645367399996</v>
      </c>
    </row>
    <row r="2599" spans="4:11" x14ac:dyDescent="0.2">
      <c r="D2599" s="104"/>
      <c r="E2599" s="5" t="s">
        <v>39</v>
      </c>
      <c r="F2599" s="6"/>
      <c r="G2599" s="7">
        <v>306</v>
      </c>
      <c r="H2599" s="37">
        <v>12.091503267974</v>
      </c>
      <c r="I2599" s="14">
        <v>3.5947712418300002</v>
      </c>
      <c r="J2599" s="14">
        <v>83.986928104575</v>
      </c>
      <c r="K2599" s="29">
        <v>0.32679738562100002</v>
      </c>
    </row>
    <row r="2600" spans="4:11" x14ac:dyDescent="0.2">
      <c r="D2600" s="104"/>
      <c r="E2600" s="5" t="s">
        <v>40</v>
      </c>
      <c r="F2600" s="6"/>
      <c r="G2600" s="7">
        <v>323</v>
      </c>
      <c r="H2600" s="37">
        <v>11.455108359133</v>
      </c>
      <c r="I2600" s="14">
        <v>4.6439628482969999</v>
      </c>
      <c r="J2600" s="14">
        <v>82.662538699690003</v>
      </c>
      <c r="K2600" s="29">
        <v>1.2383900928789999</v>
      </c>
    </row>
    <row r="2601" spans="4:11" x14ac:dyDescent="0.2">
      <c r="D2601" s="104"/>
      <c r="E2601" s="5" t="s">
        <v>41</v>
      </c>
      <c r="F2601" s="6"/>
      <c r="G2601" s="7">
        <v>260</v>
      </c>
      <c r="H2601" s="37">
        <v>6.9230769230769997</v>
      </c>
      <c r="I2601" s="14">
        <v>3.0769230769229998</v>
      </c>
      <c r="J2601" s="14">
        <v>88.461538461537998</v>
      </c>
      <c r="K2601" s="29">
        <v>1.538461538462</v>
      </c>
    </row>
    <row r="2602" spans="4:11" x14ac:dyDescent="0.2">
      <c r="D2602" s="104"/>
      <c r="E2602" s="5" t="s">
        <v>42</v>
      </c>
      <c r="F2602" s="6"/>
      <c r="G2602" s="7">
        <v>258</v>
      </c>
      <c r="H2602" s="37">
        <v>18.604651162791001</v>
      </c>
      <c r="I2602" s="14">
        <v>4.2635658914730001</v>
      </c>
      <c r="J2602" s="14">
        <v>75.581395348837006</v>
      </c>
      <c r="K2602" s="29">
        <v>1.550387596899</v>
      </c>
    </row>
    <row r="2603" spans="4:11" x14ac:dyDescent="0.2">
      <c r="D2603" s="104"/>
      <c r="E2603" s="5" t="s">
        <v>43</v>
      </c>
      <c r="F2603" s="6"/>
      <c r="G2603" s="7">
        <v>258</v>
      </c>
      <c r="H2603" s="37">
        <v>15.116279069767</v>
      </c>
      <c r="I2603" s="14">
        <v>6.5891472868219996</v>
      </c>
      <c r="J2603" s="14">
        <v>76.356589147286996</v>
      </c>
      <c r="K2603" s="29">
        <v>1.937984496124</v>
      </c>
    </row>
    <row r="2604" spans="4:11" x14ac:dyDescent="0.2">
      <c r="D2604" s="104"/>
      <c r="E2604" s="5" t="s">
        <v>44</v>
      </c>
      <c r="F2604" s="6"/>
      <c r="G2604" s="7">
        <v>336</v>
      </c>
      <c r="H2604" s="37">
        <v>16.964285714286</v>
      </c>
      <c r="I2604" s="14">
        <v>5.6547619047620001</v>
      </c>
      <c r="J2604" s="14">
        <v>76.785714285713993</v>
      </c>
      <c r="K2604" s="29">
        <v>0.59523809523799998</v>
      </c>
    </row>
    <row r="2605" spans="4:11" x14ac:dyDescent="0.2">
      <c r="D2605" s="104"/>
      <c r="E2605" s="5" t="s">
        <v>45</v>
      </c>
      <c r="F2605" s="6"/>
      <c r="G2605" s="7">
        <v>259</v>
      </c>
      <c r="H2605" s="37">
        <v>14.285714285714</v>
      </c>
      <c r="I2605" s="14">
        <v>8.8803088803090002</v>
      </c>
      <c r="J2605" s="14">
        <v>76.447876447875998</v>
      </c>
      <c r="K2605" s="29">
        <v>0.38610038610000003</v>
      </c>
    </row>
    <row r="2606" spans="4:11" x14ac:dyDescent="0.2">
      <c r="D2606" s="104"/>
      <c r="E2606" s="5" t="s">
        <v>46</v>
      </c>
      <c r="F2606" s="6"/>
      <c r="G2606" s="7">
        <v>171</v>
      </c>
      <c r="H2606" s="37">
        <v>15.204678362573</v>
      </c>
      <c r="I2606" s="14">
        <v>9.3567251461990004</v>
      </c>
      <c r="J2606" s="14">
        <v>73.684210526315994</v>
      </c>
      <c r="K2606" s="29">
        <v>1.7543859649119999</v>
      </c>
    </row>
    <row r="2607" spans="4:11" x14ac:dyDescent="0.2">
      <c r="D2607" s="104"/>
      <c r="E2607" s="5" t="s">
        <v>47</v>
      </c>
      <c r="F2607" s="6"/>
      <c r="G2607" s="7">
        <v>158</v>
      </c>
      <c r="H2607" s="37">
        <v>15.189873417722</v>
      </c>
      <c r="I2607" s="14">
        <v>8.8607594936710008</v>
      </c>
      <c r="J2607" s="14">
        <v>75.949367088608</v>
      </c>
      <c r="K2607" s="32">
        <v>0</v>
      </c>
    </row>
    <row r="2608" spans="4:11" x14ac:dyDescent="0.2">
      <c r="D2608" s="104"/>
      <c r="E2608" s="5" t="s">
        <v>48</v>
      </c>
      <c r="F2608" s="6"/>
      <c r="G2608" s="7">
        <v>62</v>
      </c>
      <c r="H2608" s="37">
        <v>3.2258064516129998</v>
      </c>
      <c r="I2608" s="14">
        <v>9.6774193548389995</v>
      </c>
      <c r="J2608" s="14">
        <v>87.096774193548001</v>
      </c>
      <c r="K2608" s="32">
        <v>0</v>
      </c>
    </row>
    <row r="2609" spans="4:11" x14ac:dyDescent="0.2">
      <c r="D2609" s="104"/>
      <c r="E2609" s="5" t="s">
        <v>49</v>
      </c>
      <c r="F2609" s="6"/>
      <c r="G2609" s="7">
        <v>13</v>
      </c>
      <c r="H2609" s="60">
        <v>0</v>
      </c>
      <c r="I2609" s="14">
        <v>7.6923076923079998</v>
      </c>
      <c r="J2609" s="14">
        <v>92.307692307691994</v>
      </c>
      <c r="K2609" s="32">
        <v>0</v>
      </c>
    </row>
    <row r="2610" spans="4:11" x14ac:dyDescent="0.2">
      <c r="D2610" s="103" t="s">
        <v>50</v>
      </c>
      <c r="E2610" s="24" t="s">
        <v>35</v>
      </c>
      <c r="F2610" s="22"/>
      <c r="G2610" s="23">
        <v>174</v>
      </c>
      <c r="H2610" s="49">
        <v>2.2988505747130001</v>
      </c>
      <c r="I2610" s="33">
        <v>0</v>
      </c>
      <c r="J2610" s="19">
        <v>97.701149425286999</v>
      </c>
      <c r="K2610" s="62">
        <v>0</v>
      </c>
    </row>
    <row r="2611" spans="4:11" x14ac:dyDescent="0.2">
      <c r="D2611" s="104"/>
      <c r="E2611" s="5" t="s">
        <v>36</v>
      </c>
      <c r="F2611" s="6"/>
      <c r="G2611" s="7">
        <v>233</v>
      </c>
      <c r="H2611" s="37">
        <v>4.7210300429179997</v>
      </c>
      <c r="I2611" s="18">
        <v>0</v>
      </c>
      <c r="J2611" s="14">
        <v>93.991416309013005</v>
      </c>
      <c r="K2611" s="29">
        <v>1.287553648069</v>
      </c>
    </row>
    <row r="2612" spans="4:11" x14ac:dyDescent="0.2">
      <c r="D2612" s="104"/>
      <c r="E2612" s="5" t="s">
        <v>37</v>
      </c>
      <c r="F2612" s="6"/>
      <c r="G2612" s="7">
        <v>199</v>
      </c>
      <c r="H2612" s="37">
        <v>7.5376884422110004</v>
      </c>
      <c r="I2612" s="14">
        <v>0.50251256281400003</v>
      </c>
      <c r="J2612" s="14">
        <v>90.954773869346994</v>
      </c>
      <c r="K2612" s="29">
        <v>1.0050251256280001</v>
      </c>
    </row>
    <row r="2613" spans="4:11" x14ac:dyDescent="0.2">
      <c r="D2613" s="104"/>
      <c r="E2613" s="5" t="s">
        <v>38</v>
      </c>
      <c r="F2613" s="6"/>
      <c r="G2613" s="7">
        <v>319</v>
      </c>
      <c r="H2613" s="37">
        <v>7.2100313479620004</v>
      </c>
      <c r="I2613" s="14">
        <v>2.1943573667709999</v>
      </c>
      <c r="J2613" s="14">
        <v>89.968652037618</v>
      </c>
      <c r="K2613" s="29">
        <v>0.62695924764900002</v>
      </c>
    </row>
    <row r="2614" spans="4:11" x14ac:dyDescent="0.2">
      <c r="D2614" s="104"/>
      <c r="E2614" s="5" t="s">
        <v>39</v>
      </c>
      <c r="F2614" s="6"/>
      <c r="G2614" s="7">
        <v>269</v>
      </c>
      <c r="H2614" s="37">
        <v>10.408921933086001</v>
      </c>
      <c r="I2614" s="14">
        <v>1.85873605948</v>
      </c>
      <c r="J2614" s="14">
        <v>86.988847583642993</v>
      </c>
      <c r="K2614" s="29">
        <v>0.74349442379200004</v>
      </c>
    </row>
    <row r="2615" spans="4:11" x14ac:dyDescent="0.2">
      <c r="D2615" s="104"/>
      <c r="E2615" s="5" t="s">
        <v>40</v>
      </c>
      <c r="F2615" s="6"/>
      <c r="G2615" s="7">
        <v>348</v>
      </c>
      <c r="H2615" s="37">
        <v>8.333333333333</v>
      </c>
      <c r="I2615" s="14">
        <v>2.586206896552</v>
      </c>
      <c r="J2615" s="14">
        <v>88.505747126437001</v>
      </c>
      <c r="K2615" s="29">
        <v>0.57471264367800001</v>
      </c>
    </row>
    <row r="2616" spans="4:11" x14ac:dyDescent="0.2">
      <c r="D2616" s="104"/>
      <c r="E2616" s="5" t="s">
        <v>41</v>
      </c>
      <c r="F2616" s="6"/>
      <c r="G2616" s="7">
        <v>282</v>
      </c>
      <c r="H2616" s="37">
        <v>6.028368794326</v>
      </c>
      <c r="I2616" s="14">
        <v>3.9007092198579998</v>
      </c>
      <c r="J2616" s="14">
        <v>90.070921985816</v>
      </c>
      <c r="K2616" s="32">
        <v>0</v>
      </c>
    </row>
    <row r="2617" spans="4:11" x14ac:dyDescent="0.2">
      <c r="D2617" s="104"/>
      <c r="E2617" s="5" t="s">
        <v>42</v>
      </c>
      <c r="F2617" s="6"/>
      <c r="G2617" s="7">
        <v>242</v>
      </c>
      <c r="H2617" s="37">
        <v>11.983471074380001</v>
      </c>
      <c r="I2617" s="14">
        <v>3.719008264463</v>
      </c>
      <c r="J2617" s="14">
        <v>83.884297520660994</v>
      </c>
      <c r="K2617" s="29">
        <v>0.41322314049600001</v>
      </c>
    </row>
    <row r="2618" spans="4:11" x14ac:dyDescent="0.2">
      <c r="D2618" s="104"/>
      <c r="E2618" s="5" t="s">
        <v>43</v>
      </c>
      <c r="F2618" s="6"/>
      <c r="G2618" s="7">
        <v>263</v>
      </c>
      <c r="H2618" s="37">
        <v>11.026615969582</v>
      </c>
      <c r="I2618" s="14">
        <v>4.182509505703</v>
      </c>
      <c r="J2618" s="14">
        <v>84.410646387832998</v>
      </c>
      <c r="K2618" s="29">
        <v>0.38022813688200002</v>
      </c>
    </row>
    <row r="2619" spans="4:11" x14ac:dyDescent="0.2">
      <c r="D2619" s="104"/>
      <c r="E2619" s="5" t="s">
        <v>44</v>
      </c>
      <c r="F2619" s="6"/>
      <c r="G2619" s="7">
        <v>364</v>
      </c>
      <c r="H2619" s="37">
        <v>10.164835164835001</v>
      </c>
      <c r="I2619" s="14">
        <v>7.4175824175820004</v>
      </c>
      <c r="J2619" s="14">
        <v>81.868131868131996</v>
      </c>
      <c r="K2619" s="29">
        <v>0.54945054945100003</v>
      </c>
    </row>
    <row r="2620" spans="4:11" x14ac:dyDescent="0.2">
      <c r="D2620" s="104"/>
      <c r="E2620" s="5" t="s">
        <v>45</v>
      </c>
      <c r="F2620" s="6"/>
      <c r="G2620" s="7">
        <v>324</v>
      </c>
      <c r="H2620" s="37">
        <v>11.41975308642</v>
      </c>
      <c r="I2620" s="14">
        <v>7.7160493827160002</v>
      </c>
      <c r="J2620" s="14">
        <v>80.246913580246996</v>
      </c>
      <c r="K2620" s="29">
        <v>0.61728395061700003</v>
      </c>
    </row>
    <row r="2621" spans="4:11" x14ac:dyDescent="0.2">
      <c r="D2621" s="104"/>
      <c r="E2621" s="5" t="s">
        <v>46</v>
      </c>
      <c r="F2621" s="6"/>
      <c r="G2621" s="7">
        <v>192</v>
      </c>
      <c r="H2621" s="37">
        <v>7.8125</v>
      </c>
      <c r="I2621" s="14">
        <v>2.083333333333</v>
      </c>
      <c r="J2621" s="14">
        <v>90.104166666666998</v>
      </c>
      <c r="K2621" s="32">
        <v>0</v>
      </c>
    </row>
    <row r="2622" spans="4:11" x14ac:dyDescent="0.2">
      <c r="D2622" s="104"/>
      <c r="E2622" s="5" t="s">
        <v>47</v>
      </c>
      <c r="F2622" s="6"/>
      <c r="G2622" s="7">
        <v>288</v>
      </c>
      <c r="H2622" s="37">
        <v>5.5555555555560003</v>
      </c>
      <c r="I2622" s="14">
        <v>6.5972222222220003</v>
      </c>
      <c r="J2622" s="14">
        <v>87.847222222222001</v>
      </c>
      <c r="K2622" s="32">
        <v>0</v>
      </c>
    </row>
    <row r="2623" spans="4:11" x14ac:dyDescent="0.2">
      <c r="D2623" s="104"/>
      <c r="E2623" s="5" t="s">
        <v>48</v>
      </c>
      <c r="F2623" s="6"/>
      <c r="G2623" s="7">
        <v>114</v>
      </c>
      <c r="H2623" s="37">
        <v>5.2631578947369997</v>
      </c>
      <c r="I2623" s="14">
        <v>11.403508771929999</v>
      </c>
      <c r="J2623" s="14">
        <v>82.456140350877007</v>
      </c>
      <c r="K2623" s="29">
        <v>0.87719298245599997</v>
      </c>
    </row>
    <row r="2624" spans="4:11" x14ac:dyDescent="0.2">
      <c r="D2624" s="105"/>
      <c r="E2624" s="55" t="s">
        <v>49</v>
      </c>
      <c r="F2624" s="58"/>
      <c r="G2624" s="53">
        <v>30</v>
      </c>
      <c r="H2624" s="74">
        <v>3.333333333333</v>
      </c>
      <c r="I2624" s="38">
        <v>3.333333333333</v>
      </c>
      <c r="J2624" s="38">
        <v>93.333333333333002</v>
      </c>
      <c r="K2624" s="71">
        <v>0</v>
      </c>
    </row>
    <row r="2626" spans="2:16" x14ac:dyDescent="0.2">
      <c r="B2626" s="47" t="str">
        <f xml:space="preserve"> HYPERLINK("#'目次'!B64", "[58]")</f>
        <v>[58]</v>
      </c>
      <c r="C2626" s="31" t="s">
        <v>564</v>
      </c>
    </row>
    <row r="2627" spans="2:16" x14ac:dyDescent="0.2">
      <c r="C2627" s="89" t="s">
        <v>565</v>
      </c>
    </row>
    <row r="2629" spans="2:16" x14ac:dyDescent="0.2">
      <c r="C2629" s="31" t="s">
        <v>13</v>
      </c>
    </row>
    <row r="2630" spans="2:16" ht="24" x14ac:dyDescent="0.2">
      <c r="D2630" s="99"/>
      <c r="E2630" s="100"/>
      <c r="F2630" s="100"/>
      <c r="G2630" s="41" t="s">
        <v>14</v>
      </c>
      <c r="H2630" s="42" t="s">
        <v>475</v>
      </c>
      <c r="I2630" s="16" t="s">
        <v>476</v>
      </c>
      <c r="J2630" s="16" t="s">
        <v>477</v>
      </c>
      <c r="K2630" s="16" t="s">
        <v>566</v>
      </c>
      <c r="L2630" s="16" t="s">
        <v>567</v>
      </c>
      <c r="M2630" s="16" t="s">
        <v>485</v>
      </c>
      <c r="N2630" s="16" t="s">
        <v>24</v>
      </c>
      <c r="O2630" s="16" t="s">
        <v>67</v>
      </c>
      <c r="P2630" s="46" t="s">
        <v>68</v>
      </c>
    </row>
    <row r="2631" spans="2:16" x14ac:dyDescent="0.2">
      <c r="D2631" s="101"/>
      <c r="E2631" s="102"/>
      <c r="F2631" s="102"/>
      <c r="G2631" s="44"/>
      <c r="H2631" s="48"/>
      <c r="I2631" s="17"/>
      <c r="J2631" s="17"/>
      <c r="K2631" s="17"/>
      <c r="L2631" s="17"/>
      <c r="M2631" s="17"/>
      <c r="N2631" s="17"/>
      <c r="O2631" s="17"/>
      <c r="P2631" s="43"/>
    </row>
    <row r="2632" spans="2:16" x14ac:dyDescent="0.2">
      <c r="D2632" s="52"/>
      <c r="E2632" s="59" t="s">
        <v>14</v>
      </c>
      <c r="F2632" s="54"/>
      <c r="G2632" s="45">
        <v>707</v>
      </c>
      <c r="H2632" s="25">
        <v>35.360678925035003</v>
      </c>
      <c r="I2632" s="25">
        <v>20.509193776520998</v>
      </c>
      <c r="J2632" s="25">
        <v>12.022630834512</v>
      </c>
      <c r="K2632" s="25">
        <v>10.042432814710001</v>
      </c>
      <c r="L2632" s="25">
        <v>7.0721357850070001</v>
      </c>
      <c r="M2632" s="25">
        <v>1.2729844413010001</v>
      </c>
      <c r="N2632" s="25">
        <v>13.719943422914</v>
      </c>
      <c r="O2632" s="25">
        <v>2.7065573770490001</v>
      </c>
      <c r="P2632" s="63">
        <v>2.5781152635760001</v>
      </c>
    </row>
    <row r="2633" spans="2:16" x14ac:dyDescent="0.2">
      <c r="D2633" s="103" t="s">
        <v>25</v>
      </c>
      <c r="E2633" s="24" t="s">
        <v>26</v>
      </c>
      <c r="F2633" s="22"/>
      <c r="G2633" s="23">
        <v>101</v>
      </c>
      <c r="H2633" s="49">
        <v>35.643564356436002</v>
      </c>
      <c r="I2633" s="19">
        <v>22.772277227722999</v>
      </c>
      <c r="J2633" s="19">
        <v>12.871287128713</v>
      </c>
      <c r="K2633" s="19">
        <v>13.861386138614</v>
      </c>
      <c r="L2633" s="19">
        <v>5.940594059406</v>
      </c>
      <c r="M2633" s="33">
        <v>0</v>
      </c>
      <c r="N2633" s="19">
        <v>8.9108910891090005</v>
      </c>
      <c r="O2633" s="19">
        <v>2.5434782608700002</v>
      </c>
      <c r="P2633" s="51">
        <v>1.9968074708429999</v>
      </c>
    </row>
    <row r="2634" spans="2:16" x14ac:dyDescent="0.2">
      <c r="D2634" s="104"/>
      <c r="E2634" s="5" t="s">
        <v>27</v>
      </c>
      <c r="F2634" s="6"/>
      <c r="G2634" s="7">
        <v>113</v>
      </c>
      <c r="H2634" s="37">
        <v>41.592920353982002</v>
      </c>
      <c r="I2634" s="14">
        <v>22.123893805310001</v>
      </c>
      <c r="J2634" s="14">
        <v>12.389380530973</v>
      </c>
      <c r="K2634" s="14">
        <v>6.194690265487</v>
      </c>
      <c r="L2634" s="14">
        <v>4.424778761062</v>
      </c>
      <c r="M2634" s="18">
        <v>0</v>
      </c>
      <c r="N2634" s="14">
        <v>13.274336283186001</v>
      </c>
      <c r="O2634" s="14">
        <v>2.1632653061220002</v>
      </c>
      <c r="P2634" s="29">
        <v>1.8221644314729999</v>
      </c>
    </row>
    <row r="2635" spans="2:16" x14ac:dyDescent="0.2">
      <c r="D2635" s="104"/>
      <c r="E2635" s="5" t="s">
        <v>28</v>
      </c>
      <c r="F2635" s="6"/>
      <c r="G2635" s="7">
        <v>101</v>
      </c>
      <c r="H2635" s="37">
        <v>39.603960396040002</v>
      </c>
      <c r="I2635" s="14">
        <v>19.801980198020001</v>
      </c>
      <c r="J2635" s="14">
        <v>6.9306930693069999</v>
      </c>
      <c r="K2635" s="14">
        <v>12.871287128713</v>
      </c>
      <c r="L2635" s="14">
        <v>5.940594059406</v>
      </c>
      <c r="M2635" s="18">
        <v>0</v>
      </c>
      <c r="N2635" s="14">
        <v>14.851485148515</v>
      </c>
      <c r="O2635" s="14">
        <v>2.4534883720930001</v>
      </c>
      <c r="P2635" s="29">
        <v>2.0778845276700002</v>
      </c>
    </row>
    <row r="2636" spans="2:16" x14ac:dyDescent="0.2">
      <c r="D2636" s="104"/>
      <c r="E2636" s="5" t="s">
        <v>29</v>
      </c>
      <c r="F2636" s="6"/>
      <c r="G2636" s="7">
        <v>86</v>
      </c>
      <c r="H2636" s="37">
        <v>39.534883720929997</v>
      </c>
      <c r="I2636" s="14">
        <v>24.418604651163001</v>
      </c>
      <c r="J2636" s="14">
        <v>6.9767441860470001</v>
      </c>
      <c r="K2636" s="14">
        <v>4.6511627906979998</v>
      </c>
      <c r="L2636" s="14">
        <v>4.6511627906979998</v>
      </c>
      <c r="M2636" s="14">
        <v>1.1627906976739999</v>
      </c>
      <c r="N2636" s="14">
        <v>18.604651162791001</v>
      </c>
      <c r="O2636" s="14">
        <v>2.1714285714289998</v>
      </c>
      <c r="P2636" s="29">
        <v>1.941806438577</v>
      </c>
    </row>
    <row r="2637" spans="2:16" x14ac:dyDescent="0.2">
      <c r="D2637" s="104"/>
      <c r="E2637" s="5" t="s">
        <v>30</v>
      </c>
      <c r="F2637" s="6"/>
      <c r="G2637" s="7">
        <v>81</v>
      </c>
      <c r="H2637" s="37">
        <v>28.395061728395</v>
      </c>
      <c r="I2637" s="14">
        <v>17.283950617283999</v>
      </c>
      <c r="J2637" s="14">
        <v>18.518518518518999</v>
      </c>
      <c r="K2637" s="14">
        <v>8.6419753086419995</v>
      </c>
      <c r="L2637" s="14">
        <v>11.111111111111001</v>
      </c>
      <c r="M2637" s="14">
        <v>1.2345679012349999</v>
      </c>
      <c r="N2637" s="14">
        <v>14.814814814815</v>
      </c>
      <c r="O2637" s="14">
        <v>3.1159420289859998</v>
      </c>
      <c r="P2637" s="29">
        <v>2.7215523696939998</v>
      </c>
    </row>
    <row r="2638" spans="2:16" x14ac:dyDescent="0.2">
      <c r="D2638" s="104"/>
      <c r="E2638" s="5" t="s">
        <v>31</v>
      </c>
      <c r="F2638" s="6"/>
      <c r="G2638" s="7">
        <v>94</v>
      </c>
      <c r="H2638" s="37">
        <v>31.914893617021001</v>
      </c>
      <c r="I2638" s="14">
        <v>15.957446808511</v>
      </c>
      <c r="J2638" s="14">
        <v>10.638297872340001</v>
      </c>
      <c r="K2638" s="14">
        <v>15.957446808511</v>
      </c>
      <c r="L2638" s="14">
        <v>9.574468085106</v>
      </c>
      <c r="M2638" s="14">
        <v>2.1276595744679998</v>
      </c>
      <c r="N2638" s="14">
        <v>13.829787234043</v>
      </c>
      <c r="O2638" s="14">
        <v>3.2839506172839998</v>
      </c>
      <c r="P2638" s="29">
        <v>3.482707077857</v>
      </c>
    </row>
    <row r="2639" spans="2:16" x14ac:dyDescent="0.2">
      <c r="D2639" s="104"/>
      <c r="E2639" s="5" t="s">
        <v>32</v>
      </c>
      <c r="F2639" s="6"/>
      <c r="G2639" s="7">
        <v>58</v>
      </c>
      <c r="H2639" s="37">
        <v>36.206896551724</v>
      </c>
      <c r="I2639" s="14">
        <v>18.965517241379001</v>
      </c>
      <c r="J2639" s="14">
        <v>10.344827586207</v>
      </c>
      <c r="K2639" s="14">
        <v>10.344827586207</v>
      </c>
      <c r="L2639" s="14">
        <v>13.793103448276</v>
      </c>
      <c r="M2639" s="14">
        <v>5.1724137931029999</v>
      </c>
      <c r="N2639" s="14">
        <v>5.1724137931029999</v>
      </c>
      <c r="O2639" s="14">
        <v>3.4909090909090001</v>
      </c>
      <c r="P2639" s="29">
        <v>3.4529182770659999</v>
      </c>
    </row>
    <row r="2640" spans="2:16" x14ac:dyDescent="0.2">
      <c r="D2640" s="104"/>
      <c r="E2640" s="5" t="s">
        <v>33</v>
      </c>
      <c r="F2640" s="6"/>
      <c r="G2640" s="7">
        <v>34</v>
      </c>
      <c r="H2640" s="37">
        <v>17.647058823529001</v>
      </c>
      <c r="I2640" s="14">
        <v>32.352941176470999</v>
      </c>
      <c r="J2640" s="14">
        <v>17.647058823529001</v>
      </c>
      <c r="K2640" s="14">
        <v>8.8235294117649996</v>
      </c>
      <c r="L2640" s="14">
        <v>2.9411764705880001</v>
      </c>
      <c r="M2640" s="14">
        <v>5.8823529411760003</v>
      </c>
      <c r="N2640" s="14">
        <v>14.705882352941</v>
      </c>
      <c r="O2640" s="14">
        <v>3.3103448275859999</v>
      </c>
      <c r="P2640" s="29">
        <v>3.281121005618</v>
      </c>
    </row>
    <row r="2641" spans="4:16" x14ac:dyDescent="0.2">
      <c r="D2641" s="103" t="s">
        <v>34</v>
      </c>
      <c r="E2641" s="24" t="s">
        <v>35</v>
      </c>
      <c r="F2641" s="22"/>
      <c r="G2641" s="23">
        <v>6</v>
      </c>
      <c r="H2641" s="49">
        <v>50</v>
      </c>
      <c r="I2641" s="19">
        <v>33.333333333333002</v>
      </c>
      <c r="J2641" s="33">
        <v>0</v>
      </c>
      <c r="K2641" s="33">
        <v>0</v>
      </c>
      <c r="L2641" s="33">
        <v>0</v>
      </c>
      <c r="M2641" s="19">
        <v>16.666666666666998</v>
      </c>
      <c r="N2641" s="33">
        <v>0</v>
      </c>
      <c r="O2641" s="19">
        <v>3.666666666667</v>
      </c>
      <c r="P2641" s="51">
        <v>5.0881125074910001</v>
      </c>
    </row>
    <row r="2642" spans="4:16" x14ac:dyDescent="0.2">
      <c r="D2642" s="104"/>
      <c r="E2642" s="5" t="s">
        <v>36</v>
      </c>
      <c r="F2642" s="6"/>
      <c r="G2642" s="7">
        <v>16</v>
      </c>
      <c r="H2642" s="37">
        <v>31.25</v>
      </c>
      <c r="I2642" s="14">
        <v>43.75</v>
      </c>
      <c r="J2642" s="18">
        <v>0</v>
      </c>
      <c r="K2642" s="14">
        <v>6.25</v>
      </c>
      <c r="L2642" s="18">
        <v>0</v>
      </c>
      <c r="M2642" s="18">
        <v>0</v>
      </c>
      <c r="N2642" s="14">
        <v>18.75</v>
      </c>
      <c r="O2642" s="14">
        <v>1.8461538461539999</v>
      </c>
      <c r="P2642" s="29">
        <v>1.026281851087</v>
      </c>
    </row>
    <row r="2643" spans="4:16" x14ac:dyDescent="0.2">
      <c r="D2643" s="104"/>
      <c r="E2643" s="5" t="s">
        <v>37</v>
      </c>
      <c r="F2643" s="6"/>
      <c r="G2643" s="7">
        <v>23</v>
      </c>
      <c r="H2643" s="37">
        <v>34.782608695652002</v>
      </c>
      <c r="I2643" s="14">
        <v>8.6956521739130004</v>
      </c>
      <c r="J2643" s="14">
        <v>13.04347826087</v>
      </c>
      <c r="K2643" s="14">
        <v>13.04347826087</v>
      </c>
      <c r="L2643" s="14">
        <v>8.6956521739130004</v>
      </c>
      <c r="M2643" s="18">
        <v>0</v>
      </c>
      <c r="N2643" s="14">
        <v>21.739130434783</v>
      </c>
      <c r="O2643" s="14">
        <v>2.7777777777780002</v>
      </c>
      <c r="P2643" s="29">
        <v>2.3227272178190002</v>
      </c>
    </row>
    <row r="2644" spans="4:16" x14ac:dyDescent="0.2">
      <c r="D2644" s="104"/>
      <c r="E2644" s="5" t="s">
        <v>38</v>
      </c>
      <c r="F2644" s="6"/>
      <c r="G2644" s="7">
        <v>40</v>
      </c>
      <c r="H2644" s="37">
        <v>45</v>
      </c>
      <c r="I2644" s="14">
        <v>15</v>
      </c>
      <c r="J2644" s="14">
        <v>17.5</v>
      </c>
      <c r="K2644" s="14">
        <v>5</v>
      </c>
      <c r="L2644" s="14">
        <v>7.5</v>
      </c>
      <c r="M2644" s="14">
        <v>2.5</v>
      </c>
      <c r="N2644" s="14">
        <v>7.5</v>
      </c>
      <c r="O2644" s="14">
        <v>2.7297297297299998</v>
      </c>
      <c r="P2644" s="29">
        <v>3.3823760131779999</v>
      </c>
    </row>
    <row r="2645" spans="4:16" x14ac:dyDescent="0.2">
      <c r="D2645" s="104"/>
      <c r="E2645" s="5" t="s">
        <v>39</v>
      </c>
      <c r="F2645" s="6"/>
      <c r="G2645" s="7">
        <v>37</v>
      </c>
      <c r="H2645" s="37">
        <v>32.432432432432002</v>
      </c>
      <c r="I2645" s="14">
        <v>18.918918918919001</v>
      </c>
      <c r="J2645" s="14">
        <v>16.216216216216001</v>
      </c>
      <c r="K2645" s="14">
        <v>8.1081081081080004</v>
      </c>
      <c r="L2645" s="14">
        <v>18.918918918919001</v>
      </c>
      <c r="M2645" s="14">
        <v>2.7027027027030002</v>
      </c>
      <c r="N2645" s="14">
        <v>2.7027027027030002</v>
      </c>
      <c r="O2645" s="14">
        <v>3.5555555555559999</v>
      </c>
      <c r="P2645" s="29">
        <v>3.3370349817070002</v>
      </c>
    </row>
    <row r="2646" spans="4:16" x14ac:dyDescent="0.2">
      <c r="D2646" s="104"/>
      <c r="E2646" s="5" t="s">
        <v>40</v>
      </c>
      <c r="F2646" s="6"/>
      <c r="G2646" s="7">
        <v>37</v>
      </c>
      <c r="H2646" s="37">
        <v>32.432432432432002</v>
      </c>
      <c r="I2646" s="14">
        <v>27.027027027027</v>
      </c>
      <c r="J2646" s="14">
        <v>16.216216216216001</v>
      </c>
      <c r="K2646" s="14">
        <v>10.810810810811001</v>
      </c>
      <c r="L2646" s="14">
        <v>5.4054054054050003</v>
      </c>
      <c r="M2646" s="18">
        <v>0</v>
      </c>
      <c r="N2646" s="14">
        <v>8.1081081081080004</v>
      </c>
      <c r="O2646" s="14">
        <v>2.5294117647059999</v>
      </c>
      <c r="P2646" s="29">
        <v>1.9887225299269999</v>
      </c>
    </row>
    <row r="2647" spans="4:16" x14ac:dyDescent="0.2">
      <c r="D2647" s="104"/>
      <c r="E2647" s="5" t="s">
        <v>41</v>
      </c>
      <c r="F2647" s="6"/>
      <c r="G2647" s="7">
        <v>18</v>
      </c>
      <c r="H2647" s="37">
        <v>38.888888888888999</v>
      </c>
      <c r="I2647" s="14">
        <v>16.666666666666998</v>
      </c>
      <c r="J2647" s="14">
        <v>16.666666666666998</v>
      </c>
      <c r="K2647" s="14">
        <v>22.222222222222001</v>
      </c>
      <c r="L2647" s="18">
        <v>0</v>
      </c>
      <c r="M2647" s="18">
        <v>0</v>
      </c>
      <c r="N2647" s="14">
        <v>5.5555555555560003</v>
      </c>
      <c r="O2647" s="14">
        <v>2.2941176470590001</v>
      </c>
      <c r="P2647" s="29">
        <v>1.3179621472</v>
      </c>
    </row>
    <row r="2648" spans="4:16" x14ac:dyDescent="0.2">
      <c r="D2648" s="104"/>
      <c r="E2648" s="5" t="s">
        <v>42</v>
      </c>
      <c r="F2648" s="6"/>
      <c r="G2648" s="7">
        <v>48</v>
      </c>
      <c r="H2648" s="37">
        <v>35.416666666666998</v>
      </c>
      <c r="I2648" s="14">
        <v>12.5</v>
      </c>
      <c r="J2648" s="14">
        <v>16.666666666666998</v>
      </c>
      <c r="K2648" s="14">
        <v>12.5</v>
      </c>
      <c r="L2648" s="14">
        <v>6.25</v>
      </c>
      <c r="M2648" s="18">
        <v>0</v>
      </c>
      <c r="N2648" s="14">
        <v>16.666666666666998</v>
      </c>
      <c r="O2648" s="14">
        <v>2.5</v>
      </c>
      <c r="P2648" s="29">
        <v>1.870828693387</v>
      </c>
    </row>
    <row r="2649" spans="4:16" x14ac:dyDescent="0.2">
      <c r="D2649" s="104"/>
      <c r="E2649" s="5" t="s">
        <v>43</v>
      </c>
      <c r="F2649" s="6"/>
      <c r="G2649" s="7">
        <v>39</v>
      </c>
      <c r="H2649" s="37">
        <v>35.897435897435997</v>
      </c>
      <c r="I2649" s="14">
        <v>30.769230769231001</v>
      </c>
      <c r="J2649" s="14">
        <v>10.25641025641</v>
      </c>
      <c r="K2649" s="14">
        <v>7.6923076923079998</v>
      </c>
      <c r="L2649" s="14">
        <v>7.6923076923079998</v>
      </c>
      <c r="M2649" s="18">
        <v>0</v>
      </c>
      <c r="N2649" s="14">
        <v>7.6923076923079998</v>
      </c>
      <c r="O2649" s="14">
        <v>2.4722222222219998</v>
      </c>
      <c r="P2649" s="29">
        <v>2.0613656626279999</v>
      </c>
    </row>
    <row r="2650" spans="4:16" x14ac:dyDescent="0.2">
      <c r="D2650" s="104"/>
      <c r="E2650" s="5" t="s">
        <v>44</v>
      </c>
      <c r="F2650" s="6"/>
      <c r="G2650" s="7">
        <v>57</v>
      </c>
      <c r="H2650" s="37">
        <v>21.052631578947</v>
      </c>
      <c r="I2650" s="14">
        <v>19.298245614035</v>
      </c>
      <c r="J2650" s="14">
        <v>10.526315789473999</v>
      </c>
      <c r="K2650" s="14">
        <v>14.035087719298</v>
      </c>
      <c r="L2650" s="14">
        <v>12.280701754386</v>
      </c>
      <c r="M2650" s="14">
        <v>5.2631578947369997</v>
      </c>
      <c r="N2650" s="14">
        <v>17.543859649123</v>
      </c>
      <c r="O2650" s="14">
        <v>4.212765957447</v>
      </c>
      <c r="P2650" s="29">
        <v>4.1150278312069997</v>
      </c>
    </row>
    <row r="2651" spans="4:16" x14ac:dyDescent="0.2">
      <c r="D2651" s="104"/>
      <c r="E2651" s="5" t="s">
        <v>45</v>
      </c>
      <c r="F2651" s="6"/>
      <c r="G2651" s="7">
        <v>37</v>
      </c>
      <c r="H2651" s="37">
        <v>24.324324324323999</v>
      </c>
      <c r="I2651" s="14">
        <v>27.027027027027</v>
      </c>
      <c r="J2651" s="14">
        <v>2.7027027027030002</v>
      </c>
      <c r="K2651" s="14">
        <v>8.1081081081080004</v>
      </c>
      <c r="L2651" s="14">
        <v>8.1081081081080004</v>
      </c>
      <c r="M2651" s="14">
        <v>2.7027027027030002</v>
      </c>
      <c r="N2651" s="14">
        <v>27.027027027027</v>
      </c>
      <c r="O2651" s="14">
        <v>2.9259259259260002</v>
      </c>
      <c r="P2651" s="29">
        <v>2.6794958885460001</v>
      </c>
    </row>
    <row r="2652" spans="4:16" x14ac:dyDescent="0.2">
      <c r="D2652" s="104"/>
      <c r="E2652" s="5" t="s">
        <v>46</v>
      </c>
      <c r="F2652" s="6"/>
      <c r="G2652" s="7">
        <v>26</v>
      </c>
      <c r="H2652" s="37">
        <v>26.923076923077002</v>
      </c>
      <c r="I2652" s="14">
        <v>23.076923076922998</v>
      </c>
      <c r="J2652" s="14">
        <v>15.384615384615</v>
      </c>
      <c r="K2652" s="14">
        <v>23.076923076922998</v>
      </c>
      <c r="L2652" s="18">
        <v>0</v>
      </c>
      <c r="M2652" s="18">
        <v>0</v>
      </c>
      <c r="N2652" s="14">
        <v>11.538461538462</v>
      </c>
      <c r="O2652" s="14">
        <v>2.6521739130430002</v>
      </c>
      <c r="P2652" s="29">
        <v>1.5494373635830001</v>
      </c>
    </row>
    <row r="2653" spans="4:16" x14ac:dyDescent="0.2">
      <c r="D2653" s="104"/>
      <c r="E2653" s="5" t="s">
        <v>47</v>
      </c>
      <c r="F2653" s="6"/>
      <c r="G2653" s="7">
        <v>24</v>
      </c>
      <c r="H2653" s="37">
        <v>37.5</v>
      </c>
      <c r="I2653" s="14">
        <v>16.666666666666998</v>
      </c>
      <c r="J2653" s="14">
        <v>8.333333333333</v>
      </c>
      <c r="K2653" s="18">
        <v>0</v>
      </c>
      <c r="L2653" s="14">
        <v>16.666666666666998</v>
      </c>
      <c r="M2653" s="18">
        <v>0</v>
      </c>
      <c r="N2653" s="14">
        <v>20.833333333333002</v>
      </c>
      <c r="O2653" s="14">
        <v>3.1052631578950001</v>
      </c>
      <c r="P2653" s="29">
        <v>3.143828320646</v>
      </c>
    </row>
    <row r="2654" spans="4:16" x14ac:dyDescent="0.2">
      <c r="D2654" s="104"/>
      <c r="E2654" s="5" t="s">
        <v>48</v>
      </c>
      <c r="F2654" s="6"/>
      <c r="G2654" s="7">
        <v>2</v>
      </c>
      <c r="H2654" s="37">
        <v>50</v>
      </c>
      <c r="I2654" s="14">
        <v>50</v>
      </c>
      <c r="J2654" s="18">
        <v>0</v>
      </c>
      <c r="K2654" s="18">
        <v>0</v>
      </c>
      <c r="L2654" s="18">
        <v>0</v>
      </c>
      <c r="M2654" s="18">
        <v>0</v>
      </c>
      <c r="N2654" s="18">
        <v>0</v>
      </c>
      <c r="O2654" s="14">
        <v>1.5</v>
      </c>
      <c r="P2654" s="29">
        <v>0.5</v>
      </c>
    </row>
    <row r="2655" spans="4:16" x14ac:dyDescent="0.2">
      <c r="D2655" s="104"/>
      <c r="E2655" s="5" t="s">
        <v>49</v>
      </c>
      <c r="F2655" s="6"/>
      <c r="G2655" s="7">
        <v>0</v>
      </c>
      <c r="H2655" s="60">
        <v>0</v>
      </c>
      <c r="I2655" s="18">
        <v>0</v>
      </c>
      <c r="J2655" s="18">
        <v>0</v>
      </c>
      <c r="K2655" s="18">
        <v>0</v>
      </c>
      <c r="L2655" s="18">
        <v>0</v>
      </c>
      <c r="M2655" s="18">
        <v>0</v>
      </c>
      <c r="N2655" s="18">
        <v>0</v>
      </c>
      <c r="O2655" s="18">
        <v>0</v>
      </c>
      <c r="P2655" s="32">
        <v>0</v>
      </c>
    </row>
    <row r="2656" spans="4:16" x14ac:dyDescent="0.2">
      <c r="D2656" s="103" t="s">
        <v>50</v>
      </c>
      <c r="E2656" s="24" t="s">
        <v>35</v>
      </c>
      <c r="F2656" s="22"/>
      <c r="G2656" s="23">
        <v>4</v>
      </c>
      <c r="H2656" s="49">
        <v>75</v>
      </c>
      <c r="I2656" s="19">
        <v>25</v>
      </c>
      <c r="J2656" s="33">
        <v>0</v>
      </c>
      <c r="K2656" s="33">
        <v>0</v>
      </c>
      <c r="L2656" s="33">
        <v>0</v>
      </c>
      <c r="M2656" s="33">
        <v>0</v>
      </c>
      <c r="N2656" s="33">
        <v>0</v>
      </c>
      <c r="O2656" s="19">
        <v>1.25</v>
      </c>
      <c r="P2656" s="51">
        <v>0.43301270189199997</v>
      </c>
    </row>
    <row r="2657" spans="2:16" x14ac:dyDescent="0.2">
      <c r="D2657" s="104"/>
      <c r="E2657" s="5" t="s">
        <v>36</v>
      </c>
      <c r="F2657" s="6"/>
      <c r="G2657" s="7">
        <v>11</v>
      </c>
      <c r="H2657" s="37">
        <v>45.454545454544999</v>
      </c>
      <c r="I2657" s="14">
        <v>9.0909090909089993</v>
      </c>
      <c r="J2657" s="14">
        <v>27.272727272727</v>
      </c>
      <c r="K2657" s="14">
        <v>9.0909090909089993</v>
      </c>
      <c r="L2657" s="18">
        <v>0</v>
      </c>
      <c r="M2657" s="18">
        <v>0</v>
      </c>
      <c r="N2657" s="14">
        <v>9.0909090909089993</v>
      </c>
      <c r="O2657" s="14">
        <v>2.1</v>
      </c>
      <c r="P2657" s="29">
        <v>1.3</v>
      </c>
    </row>
    <row r="2658" spans="2:16" x14ac:dyDescent="0.2">
      <c r="D2658" s="104"/>
      <c r="E2658" s="5" t="s">
        <v>37</v>
      </c>
      <c r="F2658" s="6"/>
      <c r="G2658" s="7">
        <v>15</v>
      </c>
      <c r="H2658" s="37">
        <v>53.333333333333002</v>
      </c>
      <c r="I2658" s="18">
        <v>0</v>
      </c>
      <c r="J2658" s="18">
        <v>0</v>
      </c>
      <c r="K2658" s="14">
        <v>26.666666666666998</v>
      </c>
      <c r="L2658" s="14">
        <v>13.333333333333</v>
      </c>
      <c r="M2658" s="18">
        <v>0</v>
      </c>
      <c r="N2658" s="14">
        <v>6.666666666667</v>
      </c>
      <c r="O2658" s="14">
        <v>3.0714285714290002</v>
      </c>
      <c r="P2658" s="29">
        <v>2.8401279074389998</v>
      </c>
    </row>
    <row r="2659" spans="2:16" x14ac:dyDescent="0.2">
      <c r="D2659" s="104"/>
      <c r="E2659" s="5" t="s">
        <v>38</v>
      </c>
      <c r="F2659" s="6"/>
      <c r="G2659" s="7">
        <v>23</v>
      </c>
      <c r="H2659" s="37">
        <v>26.086956521739001</v>
      </c>
      <c r="I2659" s="14">
        <v>30.434782608696</v>
      </c>
      <c r="J2659" s="14">
        <v>17.391304347826001</v>
      </c>
      <c r="K2659" s="14">
        <v>13.04347826087</v>
      </c>
      <c r="L2659" s="18">
        <v>0</v>
      </c>
      <c r="M2659" s="18">
        <v>0</v>
      </c>
      <c r="N2659" s="14">
        <v>13.04347826087</v>
      </c>
      <c r="O2659" s="14">
        <v>2.2000000000000002</v>
      </c>
      <c r="P2659" s="29">
        <v>1.029563014099</v>
      </c>
    </row>
    <row r="2660" spans="2:16" x14ac:dyDescent="0.2">
      <c r="D2660" s="104"/>
      <c r="E2660" s="5" t="s">
        <v>39</v>
      </c>
      <c r="F2660" s="6"/>
      <c r="G2660" s="7">
        <v>28</v>
      </c>
      <c r="H2660" s="37">
        <v>32.142857142856997</v>
      </c>
      <c r="I2660" s="14">
        <v>10.714285714286</v>
      </c>
      <c r="J2660" s="14">
        <v>10.714285714286</v>
      </c>
      <c r="K2660" s="14">
        <v>10.714285714286</v>
      </c>
      <c r="L2660" s="14">
        <v>7.1428571428570002</v>
      </c>
      <c r="M2660" s="14">
        <v>3.5714285714290002</v>
      </c>
      <c r="N2660" s="14">
        <v>25</v>
      </c>
      <c r="O2660" s="14">
        <v>3.0952380952379999</v>
      </c>
      <c r="P2660" s="29">
        <v>2.8934204820880001</v>
      </c>
    </row>
    <row r="2661" spans="2:16" x14ac:dyDescent="0.2">
      <c r="D2661" s="104"/>
      <c r="E2661" s="5" t="s">
        <v>40</v>
      </c>
      <c r="F2661" s="6"/>
      <c r="G2661" s="7">
        <v>29</v>
      </c>
      <c r="H2661" s="37">
        <v>37.931034482759003</v>
      </c>
      <c r="I2661" s="14">
        <v>27.586206896552</v>
      </c>
      <c r="J2661" s="14">
        <v>6.8965517241379999</v>
      </c>
      <c r="K2661" s="14">
        <v>10.344827586207</v>
      </c>
      <c r="L2661" s="14">
        <v>3.4482758620689999</v>
      </c>
      <c r="M2661" s="18">
        <v>0</v>
      </c>
      <c r="N2661" s="14">
        <v>13.793103448276</v>
      </c>
      <c r="O2661" s="14">
        <v>2.04</v>
      </c>
      <c r="P2661" s="29">
        <v>1.28</v>
      </c>
    </row>
    <row r="2662" spans="2:16" x14ac:dyDescent="0.2">
      <c r="D2662" s="104"/>
      <c r="E2662" s="5" t="s">
        <v>41</v>
      </c>
      <c r="F2662" s="6"/>
      <c r="G2662" s="7">
        <v>17</v>
      </c>
      <c r="H2662" s="37">
        <v>47.058823529412003</v>
      </c>
      <c r="I2662" s="14">
        <v>23.529411764706001</v>
      </c>
      <c r="J2662" s="14">
        <v>11.764705882353001</v>
      </c>
      <c r="K2662" s="18">
        <v>0</v>
      </c>
      <c r="L2662" s="14">
        <v>5.8823529411760003</v>
      </c>
      <c r="M2662" s="18">
        <v>0</v>
      </c>
      <c r="N2662" s="14">
        <v>11.764705882353001</v>
      </c>
      <c r="O2662" s="14">
        <v>2</v>
      </c>
      <c r="P2662" s="29">
        <v>1.7511900715419999</v>
      </c>
    </row>
    <row r="2663" spans="2:16" x14ac:dyDescent="0.2">
      <c r="D2663" s="104"/>
      <c r="E2663" s="5" t="s">
        <v>42</v>
      </c>
      <c r="F2663" s="6"/>
      <c r="G2663" s="7">
        <v>29</v>
      </c>
      <c r="H2663" s="37">
        <v>37.931034482759003</v>
      </c>
      <c r="I2663" s="14">
        <v>10.344827586207</v>
      </c>
      <c r="J2663" s="14">
        <v>13.793103448276</v>
      </c>
      <c r="K2663" s="14">
        <v>3.4482758620689999</v>
      </c>
      <c r="L2663" s="14">
        <v>6.8965517241379999</v>
      </c>
      <c r="M2663" s="18">
        <v>0</v>
      </c>
      <c r="N2663" s="14">
        <v>27.586206896552</v>
      </c>
      <c r="O2663" s="14">
        <v>2.4761904761900002</v>
      </c>
      <c r="P2663" s="29">
        <v>2.382856381561</v>
      </c>
    </row>
    <row r="2664" spans="2:16" x14ac:dyDescent="0.2">
      <c r="D2664" s="104"/>
      <c r="E2664" s="5" t="s">
        <v>43</v>
      </c>
      <c r="F2664" s="6"/>
      <c r="G2664" s="7">
        <v>29</v>
      </c>
      <c r="H2664" s="37">
        <v>17.241379310345</v>
      </c>
      <c r="I2664" s="14">
        <v>24.137931034483</v>
      </c>
      <c r="J2664" s="14">
        <v>13.793103448276</v>
      </c>
      <c r="K2664" s="14">
        <v>17.241379310345</v>
      </c>
      <c r="L2664" s="14">
        <v>13.793103448276</v>
      </c>
      <c r="M2664" s="18">
        <v>0</v>
      </c>
      <c r="N2664" s="14">
        <v>13.793103448276</v>
      </c>
      <c r="O2664" s="14">
        <v>3.52</v>
      </c>
      <c r="P2664" s="29">
        <v>2.64</v>
      </c>
    </row>
    <row r="2665" spans="2:16" x14ac:dyDescent="0.2">
      <c r="D2665" s="104"/>
      <c r="E2665" s="5" t="s">
        <v>44</v>
      </c>
      <c r="F2665" s="6"/>
      <c r="G2665" s="7">
        <v>37</v>
      </c>
      <c r="H2665" s="37">
        <v>32.432432432432002</v>
      </c>
      <c r="I2665" s="14">
        <v>29.72972972973</v>
      </c>
      <c r="J2665" s="14">
        <v>13.513513513514001</v>
      </c>
      <c r="K2665" s="14">
        <v>8.1081081081080004</v>
      </c>
      <c r="L2665" s="14">
        <v>5.4054054054050003</v>
      </c>
      <c r="M2665" s="18">
        <v>0</v>
      </c>
      <c r="N2665" s="14">
        <v>10.810810810811001</v>
      </c>
      <c r="O2665" s="14">
        <v>2.3030303030299999</v>
      </c>
      <c r="P2665" s="29">
        <v>1.487011411683</v>
      </c>
    </row>
    <row r="2666" spans="2:16" x14ac:dyDescent="0.2">
      <c r="D2666" s="104"/>
      <c r="E2666" s="5" t="s">
        <v>45</v>
      </c>
      <c r="F2666" s="6"/>
      <c r="G2666" s="7">
        <v>37</v>
      </c>
      <c r="H2666" s="37">
        <v>32.432432432432002</v>
      </c>
      <c r="I2666" s="14">
        <v>27.027027027027</v>
      </c>
      <c r="J2666" s="14">
        <v>16.216216216216001</v>
      </c>
      <c r="K2666" s="14">
        <v>10.810810810811001</v>
      </c>
      <c r="L2666" s="14">
        <v>5.4054054054050003</v>
      </c>
      <c r="M2666" s="14">
        <v>2.7027027027030002</v>
      </c>
      <c r="N2666" s="14">
        <v>5.4054054054050003</v>
      </c>
      <c r="O2666" s="14">
        <v>2.6857142857139999</v>
      </c>
      <c r="P2666" s="29">
        <v>2.2899959896589999</v>
      </c>
    </row>
    <row r="2667" spans="2:16" x14ac:dyDescent="0.2">
      <c r="D2667" s="104"/>
      <c r="E2667" s="5" t="s">
        <v>46</v>
      </c>
      <c r="F2667" s="6"/>
      <c r="G2667" s="7">
        <v>15</v>
      </c>
      <c r="H2667" s="37">
        <v>60</v>
      </c>
      <c r="I2667" s="14">
        <v>6.666666666667</v>
      </c>
      <c r="J2667" s="14">
        <v>13.333333333333</v>
      </c>
      <c r="K2667" s="18">
        <v>0</v>
      </c>
      <c r="L2667" s="18">
        <v>0</v>
      </c>
      <c r="M2667" s="18">
        <v>0</v>
      </c>
      <c r="N2667" s="14">
        <v>20</v>
      </c>
      <c r="O2667" s="14">
        <v>1.416666666667</v>
      </c>
      <c r="P2667" s="29">
        <v>0.75920279826199999</v>
      </c>
    </row>
    <row r="2668" spans="2:16" x14ac:dyDescent="0.2">
      <c r="D2668" s="104"/>
      <c r="E2668" s="5" t="s">
        <v>47</v>
      </c>
      <c r="F2668" s="6"/>
      <c r="G2668" s="7">
        <v>16</v>
      </c>
      <c r="H2668" s="37">
        <v>68.75</v>
      </c>
      <c r="I2668" s="14">
        <v>12.5</v>
      </c>
      <c r="J2668" s="18">
        <v>0</v>
      </c>
      <c r="K2668" s="14">
        <v>6.25</v>
      </c>
      <c r="L2668" s="18">
        <v>0</v>
      </c>
      <c r="M2668" s="18">
        <v>0</v>
      </c>
      <c r="N2668" s="14">
        <v>12.5</v>
      </c>
      <c r="O2668" s="14">
        <v>1.4285714285710001</v>
      </c>
      <c r="P2668" s="29">
        <v>1.0497813183360001</v>
      </c>
    </row>
    <row r="2669" spans="2:16" x14ac:dyDescent="0.2">
      <c r="D2669" s="104"/>
      <c r="E2669" s="5" t="s">
        <v>48</v>
      </c>
      <c r="F2669" s="6"/>
      <c r="G2669" s="7">
        <v>6</v>
      </c>
      <c r="H2669" s="37">
        <v>83.333333333333002</v>
      </c>
      <c r="I2669" s="18">
        <v>0</v>
      </c>
      <c r="J2669" s="18">
        <v>0</v>
      </c>
      <c r="K2669" s="18">
        <v>0</v>
      </c>
      <c r="L2669" s="18">
        <v>0</v>
      </c>
      <c r="M2669" s="18">
        <v>0</v>
      </c>
      <c r="N2669" s="14">
        <v>16.666666666666998</v>
      </c>
      <c r="O2669" s="14">
        <v>1</v>
      </c>
      <c r="P2669" s="29">
        <v>0</v>
      </c>
    </row>
    <row r="2670" spans="2:16" x14ac:dyDescent="0.2">
      <c r="D2670" s="105"/>
      <c r="E2670" s="55" t="s">
        <v>49</v>
      </c>
      <c r="F2670" s="58"/>
      <c r="G2670" s="53">
        <v>1</v>
      </c>
      <c r="H2670" s="74">
        <v>100</v>
      </c>
      <c r="I2670" s="35">
        <v>0</v>
      </c>
      <c r="J2670" s="35">
        <v>0</v>
      </c>
      <c r="K2670" s="35">
        <v>0</v>
      </c>
      <c r="L2670" s="35">
        <v>0</v>
      </c>
      <c r="M2670" s="35">
        <v>0</v>
      </c>
      <c r="N2670" s="35">
        <v>0</v>
      </c>
      <c r="O2670" s="38">
        <v>1</v>
      </c>
      <c r="P2670" s="80">
        <v>0</v>
      </c>
    </row>
    <row r="2672" spans="2:16" x14ac:dyDescent="0.2">
      <c r="B2672" s="47" t="str">
        <f xml:space="preserve"> HYPERLINK("#'目次'!B65", "[59]")</f>
        <v>[59]</v>
      </c>
      <c r="C2672" s="31" t="s">
        <v>571</v>
      </c>
    </row>
    <row r="2673" spans="3:14" x14ac:dyDescent="0.2">
      <c r="C2673" s="89" t="s">
        <v>572</v>
      </c>
    </row>
    <row r="2675" spans="3:14" x14ac:dyDescent="0.2">
      <c r="C2675" s="31" t="s">
        <v>13</v>
      </c>
    </row>
    <row r="2676" spans="3:14" ht="60" x14ac:dyDescent="0.2">
      <c r="D2676" s="99"/>
      <c r="E2676" s="100"/>
      <c r="F2676" s="100"/>
      <c r="G2676" s="41" t="s">
        <v>14</v>
      </c>
      <c r="H2676" s="42" t="s">
        <v>573</v>
      </c>
      <c r="I2676" s="16" t="s">
        <v>574</v>
      </c>
      <c r="J2676" s="16" t="s">
        <v>575</v>
      </c>
      <c r="K2676" s="16" t="s">
        <v>576</v>
      </c>
      <c r="L2676" s="16" t="s">
        <v>577</v>
      </c>
      <c r="M2676" s="16" t="s">
        <v>22</v>
      </c>
      <c r="N2676" s="46" t="s">
        <v>24</v>
      </c>
    </row>
    <row r="2677" spans="3:14" x14ac:dyDescent="0.2">
      <c r="D2677" s="101"/>
      <c r="E2677" s="102"/>
      <c r="F2677" s="102"/>
      <c r="G2677" s="44"/>
      <c r="H2677" s="48"/>
      <c r="I2677" s="17"/>
      <c r="J2677" s="17"/>
      <c r="K2677" s="17"/>
      <c r="L2677" s="17"/>
      <c r="M2677" s="17"/>
      <c r="N2677" s="43"/>
    </row>
    <row r="2678" spans="3:14" x14ac:dyDescent="0.2">
      <c r="D2678" s="52"/>
      <c r="E2678" s="59" t="s">
        <v>14</v>
      </c>
      <c r="F2678" s="54"/>
      <c r="G2678" s="45">
        <v>1009</v>
      </c>
      <c r="H2678" s="25">
        <v>31.714568880079</v>
      </c>
      <c r="I2678" s="25">
        <v>20.614469772052001</v>
      </c>
      <c r="J2678" s="25">
        <v>43.706640237858998</v>
      </c>
      <c r="K2678" s="25">
        <v>9.9108027750249992</v>
      </c>
      <c r="L2678" s="25">
        <v>7.8295341922699997</v>
      </c>
      <c r="M2678" s="25">
        <v>2.675916749257</v>
      </c>
      <c r="N2678" s="63">
        <v>0.69375619425199997</v>
      </c>
    </row>
    <row r="2679" spans="3:14" x14ac:dyDescent="0.2">
      <c r="D2679" s="103" t="s">
        <v>25</v>
      </c>
      <c r="E2679" s="24" t="s">
        <v>26</v>
      </c>
      <c r="F2679" s="22"/>
      <c r="G2679" s="23">
        <v>156</v>
      </c>
      <c r="H2679" s="49">
        <v>30.769230769231001</v>
      </c>
      <c r="I2679" s="19">
        <v>10.897435897436001</v>
      </c>
      <c r="J2679" s="19">
        <v>55.769230769231001</v>
      </c>
      <c r="K2679" s="19">
        <v>10.897435897436001</v>
      </c>
      <c r="L2679" s="19">
        <v>0.64102564102600001</v>
      </c>
      <c r="M2679" s="19">
        <v>1.923076923077</v>
      </c>
      <c r="N2679" s="51">
        <v>0.64102564102600001</v>
      </c>
    </row>
    <row r="2680" spans="3:14" x14ac:dyDescent="0.2">
      <c r="D2680" s="104"/>
      <c r="E2680" s="5" t="s">
        <v>27</v>
      </c>
      <c r="F2680" s="6"/>
      <c r="G2680" s="7">
        <v>175</v>
      </c>
      <c r="H2680" s="37">
        <v>40.571428571429003</v>
      </c>
      <c r="I2680" s="14">
        <v>10.285714285714</v>
      </c>
      <c r="J2680" s="14">
        <v>53.714285714286</v>
      </c>
      <c r="K2680" s="14">
        <v>4.5714285714290002</v>
      </c>
      <c r="L2680" s="14">
        <v>1.142857142857</v>
      </c>
      <c r="M2680" s="14">
        <v>3.4285714285709998</v>
      </c>
      <c r="N2680" s="32">
        <v>0</v>
      </c>
    </row>
    <row r="2681" spans="3:14" x14ac:dyDescent="0.2">
      <c r="D2681" s="104"/>
      <c r="E2681" s="5" t="s">
        <v>28</v>
      </c>
      <c r="F2681" s="6"/>
      <c r="G2681" s="7">
        <v>155</v>
      </c>
      <c r="H2681" s="37">
        <v>40.645161290323003</v>
      </c>
      <c r="I2681" s="14">
        <v>12.258064516129</v>
      </c>
      <c r="J2681" s="14">
        <v>49.032258064516</v>
      </c>
      <c r="K2681" s="14">
        <v>4.5161290322580001</v>
      </c>
      <c r="L2681" s="14">
        <v>5.8064516129030004</v>
      </c>
      <c r="M2681" s="14">
        <v>1.935483870968</v>
      </c>
      <c r="N2681" s="29">
        <v>1.2903225806450001</v>
      </c>
    </row>
    <row r="2682" spans="3:14" x14ac:dyDescent="0.2">
      <c r="D2682" s="104"/>
      <c r="E2682" s="5" t="s">
        <v>29</v>
      </c>
      <c r="F2682" s="6"/>
      <c r="G2682" s="7">
        <v>116</v>
      </c>
      <c r="H2682" s="37">
        <v>23.275862068965999</v>
      </c>
      <c r="I2682" s="14">
        <v>23.275862068965999</v>
      </c>
      <c r="J2682" s="14">
        <v>43.103448275862</v>
      </c>
      <c r="K2682" s="14">
        <v>10.344827586207</v>
      </c>
      <c r="L2682" s="14">
        <v>8.6206896551720007</v>
      </c>
      <c r="M2682" s="14">
        <v>4.3103448275860003</v>
      </c>
      <c r="N2682" s="29">
        <v>1.7241379310339999</v>
      </c>
    </row>
    <row r="2683" spans="3:14" x14ac:dyDescent="0.2">
      <c r="D2683" s="104"/>
      <c r="E2683" s="5" t="s">
        <v>30</v>
      </c>
      <c r="F2683" s="6"/>
      <c r="G2683" s="7">
        <v>107</v>
      </c>
      <c r="H2683" s="37">
        <v>33.644859813083997</v>
      </c>
      <c r="I2683" s="14">
        <v>28.03738317757</v>
      </c>
      <c r="J2683" s="14">
        <v>38.317757009346003</v>
      </c>
      <c r="K2683" s="14">
        <v>11.214953271028</v>
      </c>
      <c r="L2683" s="14">
        <v>7.4766355140189997</v>
      </c>
      <c r="M2683" s="14">
        <v>1.869158878505</v>
      </c>
      <c r="N2683" s="32">
        <v>0</v>
      </c>
    </row>
    <row r="2684" spans="3:14" x14ac:dyDescent="0.2">
      <c r="D2684" s="104"/>
      <c r="E2684" s="5" t="s">
        <v>31</v>
      </c>
      <c r="F2684" s="6"/>
      <c r="G2684" s="7">
        <v>131</v>
      </c>
      <c r="H2684" s="37">
        <v>25.954198473281998</v>
      </c>
      <c r="I2684" s="14">
        <v>31.297709923664002</v>
      </c>
      <c r="J2684" s="14">
        <v>28.24427480916</v>
      </c>
      <c r="K2684" s="14">
        <v>16.793893129771</v>
      </c>
      <c r="L2684" s="14">
        <v>18.320610687022999</v>
      </c>
      <c r="M2684" s="14">
        <v>1.526717557252</v>
      </c>
      <c r="N2684" s="29">
        <v>0.76335877862599999</v>
      </c>
    </row>
    <row r="2685" spans="3:14" x14ac:dyDescent="0.2">
      <c r="D2685" s="104"/>
      <c r="E2685" s="5" t="s">
        <v>32</v>
      </c>
      <c r="F2685" s="6"/>
      <c r="G2685" s="7">
        <v>75</v>
      </c>
      <c r="H2685" s="37">
        <v>22.666666666666998</v>
      </c>
      <c r="I2685" s="14">
        <v>38.666666666666998</v>
      </c>
      <c r="J2685" s="14">
        <v>26.666666666666998</v>
      </c>
      <c r="K2685" s="14">
        <v>20</v>
      </c>
      <c r="L2685" s="14">
        <v>16</v>
      </c>
      <c r="M2685" s="14">
        <v>2.666666666667</v>
      </c>
      <c r="N2685" s="32">
        <v>0</v>
      </c>
    </row>
    <row r="2686" spans="3:14" x14ac:dyDescent="0.2">
      <c r="D2686" s="104"/>
      <c r="E2686" s="5" t="s">
        <v>33</v>
      </c>
      <c r="F2686" s="6"/>
      <c r="G2686" s="7">
        <v>43</v>
      </c>
      <c r="H2686" s="37">
        <v>18.604651162791001</v>
      </c>
      <c r="I2686" s="14">
        <v>41.860465116279002</v>
      </c>
      <c r="J2686" s="14">
        <v>30.232558139535001</v>
      </c>
      <c r="K2686" s="14">
        <v>11.627906976744001</v>
      </c>
      <c r="L2686" s="14">
        <v>18.604651162791001</v>
      </c>
      <c r="M2686" s="14">
        <v>2.3255813953489999</v>
      </c>
      <c r="N2686" s="32">
        <v>0</v>
      </c>
    </row>
    <row r="2687" spans="3:14" x14ac:dyDescent="0.2">
      <c r="D2687" s="103" t="s">
        <v>34</v>
      </c>
      <c r="E2687" s="24" t="s">
        <v>35</v>
      </c>
      <c r="F2687" s="22"/>
      <c r="G2687" s="23">
        <v>7</v>
      </c>
      <c r="H2687" s="49">
        <v>14.285714285714</v>
      </c>
      <c r="I2687" s="19">
        <v>57.142857142856997</v>
      </c>
      <c r="J2687" s="19">
        <v>14.285714285714</v>
      </c>
      <c r="K2687" s="19">
        <v>14.285714285714</v>
      </c>
      <c r="L2687" s="19">
        <v>14.285714285714</v>
      </c>
      <c r="M2687" s="19">
        <v>14.285714285714</v>
      </c>
      <c r="N2687" s="62">
        <v>0</v>
      </c>
    </row>
    <row r="2688" spans="3:14" x14ac:dyDescent="0.2">
      <c r="D2688" s="104"/>
      <c r="E2688" s="5" t="s">
        <v>36</v>
      </c>
      <c r="F2688" s="6"/>
      <c r="G2688" s="7">
        <v>18</v>
      </c>
      <c r="H2688" s="37">
        <v>5.5555555555560003</v>
      </c>
      <c r="I2688" s="14">
        <v>44.444444444444002</v>
      </c>
      <c r="J2688" s="14">
        <v>16.666666666666998</v>
      </c>
      <c r="K2688" s="14">
        <v>33.333333333333002</v>
      </c>
      <c r="L2688" s="14">
        <v>16.666666666666998</v>
      </c>
      <c r="M2688" s="18">
        <v>0</v>
      </c>
      <c r="N2688" s="32">
        <v>0</v>
      </c>
    </row>
    <row r="2689" spans="4:14" x14ac:dyDescent="0.2">
      <c r="D2689" s="104"/>
      <c r="E2689" s="5" t="s">
        <v>37</v>
      </c>
      <c r="F2689" s="6"/>
      <c r="G2689" s="7">
        <v>27</v>
      </c>
      <c r="H2689" s="37">
        <v>7.4074074074069998</v>
      </c>
      <c r="I2689" s="14">
        <v>55.555555555555998</v>
      </c>
      <c r="J2689" s="14">
        <v>14.814814814815</v>
      </c>
      <c r="K2689" s="14">
        <v>18.518518518518999</v>
      </c>
      <c r="L2689" s="14">
        <v>25.925925925925998</v>
      </c>
      <c r="M2689" s="18">
        <v>0</v>
      </c>
      <c r="N2689" s="32">
        <v>0</v>
      </c>
    </row>
    <row r="2690" spans="4:14" x14ac:dyDescent="0.2">
      <c r="D2690" s="104"/>
      <c r="E2690" s="5" t="s">
        <v>38</v>
      </c>
      <c r="F2690" s="6"/>
      <c r="G2690" s="7">
        <v>52</v>
      </c>
      <c r="H2690" s="37">
        <v>9.6153846153850004</v>
      </c>
      <c r="I2690" s="14">
        <v>51.923076923076998</v>
      </c>
      <c r="J2690" s="14">
        <v>21.153846153846001</v>
      </c>
      <c r="K2690" s="14">
        <v>9.6153846153850004</v>
      </c>
      <c r="L2690" s="14">
        <v>11.538461538462</v>
      </c>
      <c r="M2690" s="14">
        <v>1.923076923077</v>
      </c>
      <c r="N2690" s="32">
        <v>0</v>
      </c>
    </row>
    <row r="2691" spans="4:14" x14ac:dyDescent="0.2">
      <c r="D2691" s="104"/>
      <c r="E2691" s="5" t="s">
        <v>39</v>
      </c>
      <c r="F2691" s="6"/>
      <c r="G2691" s="7">
        <v>48</v>
      </c>
      <c r="H2691" s="37">
        <v>6.25</v>
      </c>
      <c r="I2691" s="14">
        <v>37.5</v>
      </c>
      <c r="J2691" s="14">
        <v>31.25</v>
      </c>
      <c r="K2691" s="14">
        <v>6.25</v>
      </c>
      <c r="L2691" s="14">
        <v>20.833333333333002</v>
      </c>
      <c r="M2691" s="14">
        <v>6.25</v>
      </c>
      <c r="N2691" s="29">
        <v>4.166666666667</v>
      </c>
    </row>
    <row r="2692" spans="4:14" x14ac:dyDescent="0.2">
      <c r="D2692" s="104"/>
      <c r="E2692" s="5" t="s">
        <v>40</v>
      </c>
      <c r="F2692" s="6"/>
      <c r="G2692" s="7">
        <v>52</v>
      </c>
      <c r="H2692" s="37">
        <v>15.384615384615</v>
      </c>
      <c r="I2692" s="14">
        <v>50</v>
      </c>
      <c r="J2692" s="14">
        <v>19.230769230768999</v>
      </c>
      <c r="K2692" s="14">
        <v>21.153846153846001</v>
      </c>
      <c r="L2692" s="14">
        <v>15.384615384615</v>
      </c>
      <c r="M2692" s="14">
        <v>5.7692307692310001</v>
      </c>
      <c r="N2692" s="32">
        <v>0</v>
      </c>
    </row>
    <row r="2693" spans="4:14" x14ac:dyDescent="0.2">
      <c r="D2693" s="104"/>
      <c r="E2693" s="5" t="s">
        <v>41</v>
      </c>
      <c r="F2693" s="6"/>
      <c r="G2693" s="7">
        <v>26</v>
      </c>
      <c r="H2693" s="37">
        <v>23.076923076922998</v>
      </c>
      <c r="I2693" s="14">
        <v>26.923076923077002</v>
      </c>
      <c r="J2693" s="14">
        <v>42.307692307692001</v>
      </c>
      <c r="K2693" s="14">
        <v>15.384615384615</v>
      </c>
      <c r="L2693" s="14">
        <v>15.384615384615</v>
      </c>
      <c r="M2693" s="18">
        <v>0</v>
      </c>
      <c r="N2693" s="32">
        <v>0</v>
      </c>
    </row>
    <row r="2694" spans="4:14" x14ac:dyDescent="0.2">
      <c r="D2694" s="104"/>
      <c r="E2694" s="5" t="s">
        <v>42</v>
      </c>
      <c r="F2694" s="6"/>
      <c r="G2694" s="7">
        <v>59</v>
      </c>
      <c r="H2694" s="37">
        <v>37.288135593219998</v>
      </c>
      <c r="I2694" s="14">
        <v>27.118644067797</v>
      </c>
      <c r="J2694" s="14">
        <v>32.203389830508002</v>
      </c>
      <c r="K2694" s="14">
        <v>11.864406779661</v>
      </c>
      <c r="L2694" s="14">
        <v>20.338983050846998</v>
      </c>
      <c r="M2694" s="14">
        <v>1.6949152542370001</v>
      </c>
      <c r="N2694" s="32">
        <v>0</v>
      </c>
    </row>
    <row r="2695" spans="4:14" x14ac:dyDescent="0.2">
      <c r="D2695" s="104"/>
      <c r="E2695" s="5" t="s">
        <v>43</v>
      </c>
      <c r="F2695" s="6"/>
      <c r="G2695" s="7">
        <v>56</v>
      </c>
      <c r="H2695" s="37">
        <v>33.928571428570997</v>
      </c>
      <c r="I2695" s="14">
        <v>21.428571428571001</v>
      </c>
      <c r="J2695" s="14">
        <v>51.785714285714</v>
      </c>
      <c r="K2695" s="14">
        <v>8.9285714285710007</v>
      </c>
      <c r="L2695" s="14">
        <v>8.9285714285710007</v>
      </c>
      <c r="M2695" s="18">
        <v>0</v>
      </c>
      <c r="N2695" s="32">
        <v>0</v>
      </c>
    </row>
    <row r="2696" spans="4:14" x14ac:dyDescent="0.2">
      <c r="D2696" s="104"/>
      <c r="E2696" s="5" t="s">
        <v>44</v>
      </c>
      <c r="F2696" s="6"/>
      <c r="G2696" s="7">
        <v>76</v>
      </c>
      <c r="H2696" s="37">
        <v>38.157894736842003</v>
      </c>
      <c r="I2696" s="14">
        <v>19.736842105263001</v>
      </c>
      <c r="J2696" s="14">
        <v>48.684210526316001</v>
      </c>
      <c r="K2696" s="14">
        <v>6.5789473684209998</v>
      </c>
      <c r="L2696" s="14">
        <v>1.3157894736839999</v>
      </c>
      <c r="M2696" s="14">
        <v>2.6315789473679998</v>
      </c>
      <c r="N2696" s="29">
        <v>3.947368421053</v>
      </c>
    </row>
    <row r="2697" spans="4:14" x14ac:dyDescent="0.2">
      <c r="D2697" s="104"/>
      <c r="E2697" s="5" t="s">
        <v>45</v>
      </c>
      <c r="F2697" s="6"/>
      <c r="G2697" s="7">
        <v>60</v>
      </c>
      <c r="H2697" s="37">
        <v>41.666666666666998</v>
      </c>
      <c r="I2697" s="14">
        <v>6.666666666667</v>
      </c>
      <c r="J2697" s="14">
        <v>46.666666666666998</v>
      </c>
      <c r="K2697" s="14">
        <v>6.666666666667</v>
      </c>
      <c r="L2697" s="14">
        <v>3.333333333333</v>
      </c>
      <c r="M2697" s="14">
        <v>3.333333333333</v>
      </c>
      <c r="N2697" s="29">
        <v>3.333333333333</v>
      </c>
    </row>
    <row r="2698" spans="4:14" x14ac:dyDescent="0.2">
      <c r="D2698" s="104"/>
      <c r="E2698" s="5" t="s">
        <v>46</v>
      </c>
      <c r="F2698" s="6"/>
      <c r="G2698" s="7">
        <v>42</v>
      </c>
      <c r="H2698" s="37">
        <v>52.380952380952003</v>
      </c>
      <c r="I2698" s="14">
        <v>2.3809523809519999</v>
      </c>
      <c r="J2698" s="14">
        <v>50</v>
      </c>
      <c r="K2698" s="14">
        <v>2.3809523809519999</v>
      </c>
      <c r="L2698" s="14">
        <v>2.3809523809519999</v>
      </c>
      <c r="M2698" s="14">
        <v>4.7619047619049999</v>
      </c>
      <c r="N2698" s="32">
        <v>0</v>
      </c>
    </row>
    <row r="2699" spans="4:14" x14ac:dyDescent="0.2">
      <c r="D2699" s="104"/>
      <c r="E2699" s="5" t="s">
        <v>47</v>
      </c>
      <c r="F2699" s="6"/>
      <c r="G2699" s="7">
        <v>38</v>
      </c>
      <c r="H2699" s="37">
        <v>52.631578947367998</v>
      </c>
      <c r="I2699" s="14">
        <v>10.526315789473999</v>
      </c>
      <c r="J2699" s="14">
        <v>60.526315789473998</v>
      </c>
      <c r="K2699" s="18">
        <v>0</v>
      </c>
      <c r="L2699" s="14">
        <v>2.6315789473679998</v>
      </c>
      <c r="M2699" s="18">
        <v>0</v>
      </c>
      <c r="N2699" s="32">
        <v>0</v>
      </c>
    </row>
    <row r="2700" spans="4:14" x14ac:dyDescent="0.2">
      <c r="D2700" s="104"/>
      <c r="E2700" s="5" t="s">
        <v>48</v>
      </c>
      <c r="F2700" s="6"/>
      <c r="G2700" s="7">
        <v>8</v>
      </c>
      <c r="H2700" s="37">
        <v>50</v>
      </c>
      <c r="I2700" s="18">
        <v>0</v>
      </c>
      <c r="J2700" s="14">
        <v>62.5</v>
      </c>
      <c r="K2700" s="18">
        <v>0</v>
      </c>
      <c r="L2700" s="18">
        <v>0</v>
      </c>
      <c r="M2700" s="18">
        <v>0</v>
      </c>
      <c r="N2700" s="32">
        <v>0</v>
      </c>
    </row>
    <row r="2701" spans="4:14" x14ac:dyDescent="0.2">
      <c r="D2701" s="104"/>
      <c r="E2701" s="5" t="s">
        <v>49</v>
      </c>
      <c r="F2701" s="6"/>
      <c r="G2701" s="7">
        <v>1</v>
      </c>
      <c r="H2701" s="37">
        <v>100</v>
      </c>
      <c r="I2701" s="18">
        <v>0</v>
      </c>
      <c r="J2701" s="18">
        <v>0</v>
      </c>
      <c r="K2701" s="18">
        <v>0</v>
      </c>
      <c r="L2701" s="18">
        <v>0</v>
      </c>
      <c r="M2701" s="18">
        <v>0</v>
      </c>
      <c r="N2701" s="32">
        <v>0</v>
      </c>
    </row>
    <row r="2702" spans="4:14" x14ac:dyDescent="0.2">
      <c r="D2702" s="103" t="s">
        <v>50</v>
      </c>
      <c r="E2702" s="24" t="s">
        <v>35</v>
      </c>
      <c r="F2702" s="22"/>
      <c r="G2702" s="23">
        <v>4</v>
      </c>
      <c r="H2702" s="49">
        <v>25</v>
      </c>
      <c r="I2702" s="33">
        <v>0</v>
      </c>
      <c r="J2702" s="19">
        <v>50</v>
      </c>
      <c r="K2702" s="19">
        <v>25</v>
      </c>
      <c r="L2702" s="33">
        <v>0</v>
      </c>
      <c r="M2702" s="33">
        <v>0</v>
      </c>
      <c r="N2702" s="62">
        <v>0</v>
      </c>
    </row>
    <row r="2703" spans="4:14" x14ac:dyDescent="0.2">
      <c r="D2703" s="104"/>
      <c r="E2703" s="5" t="s">
        <v>36</v>
      </c>
      <c r="F2703" s="6"/>
      <c r="G2703" s="7">
        <v>11</v>
      </c>
      <c r="H2703" s="60">
        <v>0</v>
      </c>
      <c r="I2703" s="14">
        <v>54.545454545455001</v>
      </c>
      <c r="J2703" s="14">
        <v>27.272727272727</v>
      </c>
      <c r="K2703" s="14">
        <v>36.363636363635997</v>
      </c>
      <c r="L2703" s="14">
        <v>9.0909090909089993</v>
      </c>
      <c r="M2703" s="18">
        <v>0</v>
      </c>
      <c r="N2703" s="32">
        <v>0</v>
      </c>
    </row>
    <row r="2704" spans="4:14" x14ac:dyDescent="0.2">
      <c r="D2704" s="104"/>
      <c r="E2704" s="5" t="s">
        <v>37</v>
      </c>
      <c r="F2704" s="6"/>
      <c r="G2704" s="7">
        <v>16</v>
      </c>
      <c r="H2704" s="37">
        <v>12.5</v>
      </c>
      <c r="I2704" s="14">
        <v>56.25</v>
      </c>
      <c r="J2704" s="14">
        <v>6.25</v>
      </c>
      <c r="K2704" s="14">
        <v>18.75</v>
      </c>
      <c r="L2704" s="14">
        <v>25</v>
      </c>
      <c r="M2704" s="18">
        <v>0</v>
      </c>
      <c r="N2704" s="32">
        <v>0</v>
      </c>
    </row>
    <row r="2705" spans="2:14" x14ac:dyDescent="0.2">
      <c r="D2705" s="104"/>
      <c r="E2705" s="5" t="s">
        <v>38</v>
      </c>
      <c r="F2705" s="6"/>
      <c r="G2705" s="7">
        <v>30</v>
      </c>
      <c r="H2705" s="37">
        <v>16.666666666666998</v>
      </c>
      <c r="I2705" s="14">
        <v>16.666666666666998</v>
      </c>
      <c r="J2705" s="14">
        <v>43.333333333333002</v>
      </c>
      <c r="K2705" s="14">
        <v>30</v>
      </c>
      <c r="L2705" s="14">
        <v>10</v>
      </c>
      <c r="M2705" s="14">
        <v>3.333333333333</v>
      </c>
      <c r="N2705" s="32">
        <v>0</v>
      </c>
    </row>
    <row r="2706" spans="2:14" x14ac:dyDescent="0.2">
      <c r="D2706" s="104"/>
      <c r="E2706" s="5" t="s">
        <v>39</v>
      </c>
      <c r="F2706" s="6"/>
      <c r="G2706" s="7">
        <v>33</v>
      </c>
      <c r="H2706" s="37">
        <v>18.181818181817999</v>
      </c>
      <c r="I2706" s="14">
        <v>27.272727272727</v>
      </c>
      <c r="J2706" s="14">
        <v>36.363636363635997</v>
      </c>
      <c r="K2706" s="14">
        <v>21.212121212121001</v>
      </c>
      <c r="L2706" s="14">
        <v>3.0303030303030001</v>
      </c>
      <c r="M2706" s="18">
        <v>0</v>
      </c>
      <c r="N2706" s="32">
        <v>0</v>
      </c>
    </row>
    <row r="2707" spans="2:14" x14ac:dyDescent="0.2">
      <c r="D2707" s="104"/>
      <c r="E2707" s="5" t="s">
        <v>40</v>
      </c>
      <c r="F2707" s="6"/>
      <c r="G2707" s="7">
        <v>38</v>
      </c>
      <c r="H2707" s="37">
        <v>18.421052631578998</v>
      </c>
      <c r="I2707" s="14">
        <v>15.789473684211</v>
      </c>
      <c r="J2707" s="14">
        <v>55.263157894736999</v>
      </c>
      <c r="K2707" s="14">
        <v>13.157894736842</v>
      </c>
      <c r="L2707" s="14">
        <v>13.157894736842</v>
      </c>
      <c r="M2707" s="14">
        <v>2.6315789473679998</v>
      </c>
      <c r="N2707" s="32">
        <v>0</v>
      </c>
    </row>
    <row r="2708" spans="2:14" x14ac:dyDescent="0.2">
      <c r="D2708" s="104"/>
      <c r="E2708" s="5" t="s">
        <v>41</v>
      </c>
      <c r="F2708" s="6"/>
      <c r="G2708" s="7">
        <v>28</v>
      </c>
      <c r="H2708" s="37">
        <v>25</v>
      </c>
      <c r="I2708" s="14">
        <v>7.1428571428570002</v>
      </c>
      <c r="J2708" s="14">
        <v>60.714285714286</v>
      </c>
      <c r="K2708" s="14">
        <v>14.285714285714</v>
      </c>
      <c r="L2708" s="14">
        <v>3.5714285714290002</v>
      </c>
      <c r="M2708" s="18">
        <v>0</v>
      </c>
      <c r="N2708" s="32">
        <v>0</v>
      </c>
    </row>
    <row r="2709" spans="2:14" x14ac:dyDescent="0.2">
      <c r="D2709" s="104"/>
      <c r="E2709" s="5" t="s">
        <v>42</v>
      </c>
      <c r="F2709" s="6"/>
      <c r="G2709" s="7">
        <v>38</v>
      </c>
      <c r="H2709" s="37">
        <v>36.842105263157997</v>
      </c>
      <c r="I2709" s="14">
        <v>7.8947368421049999</v>
      </c>
      <c r="J2709" s="14">
        <v>60.526315789473998</v>
      </c>
      <c r="K2709" s="14">
        <v>10.526315789473999</v>
      </c>
      <c r="L2709" s="14">
        <v>2.6315789473679998</v>
      </c>
      <c r="M2709" s="18">
        <v>0</v>
      </c>
      <c r="N2709" s="32">
        <v>0</v>
      </c>
    </row>
    <row r="2710" spans="2:14" x14ac:dyDescent="0.2">
      <c r="D2710" s="104"/>
      <c r="E2710" s="5" t="s">
        <v>43</v>
      </c>
      <c r="F2710" s="6"/>
      <c r="G2710" s="7">
        <v>40</v>
      </c>
      <c r="H2710" s="37">
        <v>27.5</v>
      </c>
      <c r="I2710" s="14">
        <v>5</v>
      </c>
      <c r="J2710" s="14">
        <v>70</v>
      </c>
      <c r="K2710" s="14">
        <v>7.5</v>
      </c>
      <c r="L2710" s="14">
        <v>2.5</v>
      </c>
      <c r="M2710" s="18">
        <v>0</v>
      </c>
      <c r="N2710" s="32">
        <v>0</v>
      </c>
    </row>
    <row r="2711" spans="2:14" x14ac:dyDescent="0.2">
      <c r="D2711" s="104"/>
      <c r="E2711" s="5" t="s">
        <v>44</v>
      </c>
      <c r="F2711" s="6"/>
      <c r="G2711" s="7">
        <v>64</v>
      </c>
      <c r="H2711" s="37">
        <v>39.0625</v>
      </c>
      <c r="I2711" s="14">
        <v>7.8125</v>
      </c>
      <c r="J2711" s="14">
        <v>64.0625</v>
      </c>
      <c r="K2711" s="14">
        <v>3.125</v>
      </c>
      <c r="L2711" s="18">
        <v>0</v>
      </c>
      <c r="M2711" s="14">
        <v>3.125</v>
      </c>
      <c r="N2711" s="32">
        <v>0</v>
      </c>
    </row>
    <row r="2712" spans="2:14" x14ac:dyDescent="0.2">
      <c r="D2712" s="104"/>
      <c r="E2712" s="5" t="s">
        <v>45</v>
      </c>
      <c r="F2712" s="6"/>
      <c r="G2712" s="7">
        <v>62</v>
      </c>
      <c r="H2712" s="37">
        <v>43.548387096774</v>
      </c>
      <c r="I2712" s="14">
        <v>6.4516129032259997</v>
      </c>
      <c r="J2712" s="14">
        <v>54.838709677418997</v>
      </c>
      <c r="K2712" s="18">
        <v>0</v>
      </c>
      <c r="L2712" s="18">
        <v>0</v>
      </c>
      <c r="M2712" s="14">
        <v>4.8387096774189997</v>
      </c>
      <c r="N2712" s="32">
        <v>0</v>
      </c>
    </row>
    <row r="2713" spans="2:14" x14ac:dyDescent="0.2">
      <c r="D2713" s="104"/>
      <c r="E2713" s="5" t="s">
        <v>46</v>
      </c>
      <c r="F2713" s="6"/>
      <c r="G2713" s="7">
        <v>19</v>
      </c>
      <c r="H2713" s="37">
        <v>42.105263157895003</v>
      </c>
      <c r="I2713" s="18">
        <v>0</v>
      </c>
      <c r="J2713" s="14">
        <v>52.631578947367998</v>
      </c>
      <c r="K2713" s="18">
        <v>0</v>
      </c>
      <c r="L2713" s="18">
        <v>0</v>
      </c>
      <c r="M2713" s="14">
        <v>10.526315789473999</v>
      </c>
      <c r="N2713" s="32">
        <v>0</v>
      </c>
    </row>
    <row r="2714" spans="2:14" x14ac:dyDescent="0.2">
      <c r="D2714" s="104"/>
      <c r="E2714" s="5" t="s">
        <v>47</v>
      </c>
      <c r="F2714" s="6"/>
      <c r="G2714" s="7">
        <v>35</v>
      </c>
      <c r="H2714" s="37">
        <v>71.428571428571004</v>
      </c>
      <c r="I2714" s="18">
        <v>0</v>
      </c>
      <c r="J2714" s="14">
        <v>31.428571428571001</v>
      </c>
      <c r="K2714" s="14">
        <v>2.8571428571430002</v>
      </c>
      <c r="L2714" s="14">
        <v>2.8571428571430002</v>
      </c>
      <c r="M2714" s="14">
        <v>5.7142857142860004</v>
      </c>
      <c r="N2714" s="32">
        <v>0</v>
      </c>
    </row>
    <row r="2715" spans="2:14" x14ac:dyDescent="0.2">
      <c r="D2715" s="104"/>
      <c r="E2715" s="5" t="s">
        <v>48</v>
      </c>
      <c r="F2715" s="6"/>
      <c r="G2715" s="7">
        <v>19</v>
      </c>
      <c r="H2715" s="37">
        <v>68.421052631579002</v>
      </c>
      <c r="I2715" s="18">
        <v>0</v>
      </c>
      <c r="J2715" s="14">
        <v>36.842105263157997</v>
      </c>
      <c r="K2715" s="18">
        <v>0</v>
      </c>
      <c r="L2715" s="18">
        <v>0</v>
      </c>
      <c r="M2715" s="18">
        <v>0</v>
      </c>
      <c r="N2715" s="32">
        <v>0</v>
      </c>
    </row>
    <row r="2716" spans="2:14" x14ac:dyDescent="0.2">
      <c r="D2716" s="105"/>
      <c r="E2716" s="55" t="s">
        <v>49</v>
      </c>
      <c r="F2716" s="58"/>
      <c r="G2716" s="53">
        <v>2</v>
      </c>
      <c r="H2716" s="74">
        <v>50</v>
      </c>
      <c r="I2716" s="35">
        <v>0</v>
      </c>
      <c r="J2716" s="38">
        <v>50</v>
      </c>
      <c r="K2716" s="35">
        <v>0</v>
      </c>
      <c r="L2716" s="35">
        <v>0</v>
      </c>
      <c r="M2716" s="38">
        <v>50</v>
      </c>
      <c r="N2716" s="71">
        <v>0</v>
      </c>
    </row>
    <row r="2718" spans="2:14" x14ac:dyDescent="0.2">
      <c r="B2718" s="47" t="str">
        <f xml:space="preserve"> HYPERLINK("#'目次'!B66", "[60]")</f>
        <v>[60]</v>
      </c>
      <c r="C2718" s="31" t="s">
        <v>581</v>
      </c>
    </row>
    <row r="2719" spans="2:14" x14ac:dyDescent="0.2">
      <c r="C2719" s="89" t="s">
        <v>572</v>
      </c>
    </row>
    <row r="2721" spans="3:18" x14ac:dyDescent="0.2">
      <c r="C2721" s="31" t="s">
        <v>13</v>
      </c>
    </row>
    <row r="2722" spans="3:18" ht="36" x14ac:dyDescent="0.2">
      <c r="D2722" s="99"/>
      <c r="E2722" s="100"/>
      <c r="F2722" s="100"/>
      <c r="G2722" s="41" t="s">
        <v>14</v>
      </c>
      <c r="H2722" s="42" t="s">
        <v>582</v>
      </c>
      <c r="I2722" s="16" t="s">
        <v>583</v>
      </c>
      <c r="J2722" s="16" t="s">
        <v>584</v>
      </c>
      <c r="K2722" s="16" t="s">
        <v>585</v>
      </c>
      <c r="L2722" s="16" t="s">
        <v>586</v>
      </c>
      <c r="M2722" s="16" t="s">
        <v>587</v>
      </c>
      <c r="N2722" s="16" t="s">
        <v>588</v>
      </c>
      <c r="O2722" s="16" t="s">
        <v>589</v>
      </c>
      <c r="P2722" s="16" t="s">
        <v>22</v>
      </c>
      <c r="Q2722" s="16" t="s">
        <v>590</v>
      </c>
      <c r="R2722" s="46" t="s">
        <v>24</v>
      </c>
    </row>
    <row r="2723" spans="3:18" x14ac:dyDescent="0.2">
      <c r="D2723" s="101"/>
      <c r="E2723" s="102"/>
      <c r="F2723" s="102"/>
      <c r="G2723" s="44"/>
      <c r="H2723" s="48"/>
      <c r="I2723" s="17"/>
      <c r="J2723" s="17"/>
      <c r="K2723" s="17"/>
      <c r="L2723" s="17"/>
      <c r="M2723" s="17"/>
      <c r="N2723" s="17"/>
      <c r="O2723" s="17"/>
      <c r="P2723" s="17"/>
      <c r="Q2723" s="17"/>
      <c r="R2723" s="43"/>
    </row>
    <row r="2724" spans="3:18" x14ac:dyDescent="0.2">
      <c r="D2724" s="52"/>
      <c r="E2724" s="59" t="s">
        <v>14</v>
      </c>
      <c r="F2724" s="54"/>
      <c r="G2724" s="45">
        <v>1009</v>
      </c>
      <c r="H2724" s="25">
        <v>53.716551040634002</v>
      </c>
      <c r="I2724" s="25">
        <v>64.618434093161994</v>
      </c>
      <c r="J2724" s="25">
        <v>31.813676907830001</v>
      </c>
      <c r="K2724" s="25">
        <v>20.317145688800998</v>
      </c>
      <c r="L2724" s="25">
        <v>10.109018830525001</v>
      </c>
      <c r="M2724" s="25">
        <v>22.794846382557001</v>
      </c>
      <c r="N2724" s="25">
        <v>10.406342913775999</v>
      </c>
      <c r="O2724" s="25">
        <v>8.8206144697719999</v>
      </c>
      <c r="P2724" s="25">
        <v>1.0901883052529999</v>
      </c>
      <c r="Q2724" s="25">
        <v>6.2438057482660003</v>
      </c>
      <c r="R2724" s="63">
        <v>0.59464816650100005</v>
      </c>
    </row>
    <row r="2725" spans="3:18" x14ac:dyDescent="0.2">
      <c r="D2725" s="103" t="s">
        <v>25</v>
      </c>
      <c r="E2725" s="24" t="s">
        <v>26</v>
      </c>
      <c r="F2725" s="22"/>
      <c r="G2725" s="23">
        <v>156</v>
      </c>
      <c r="H2725" s="49">
        <v>51.282051282051</v>
      </c>
      <c r="I2725" s="19">
        <v>75</v>
      </c>
      <c r="J2725" s="19">
        <v>28.205128205127998</v>
      </c>
      <c r="K2725" s="19">
        <v>26.282051282051</v>
      </c>
      <c r="L2725" s="19">
        <v>8.9743589743589993</v>
      </c>
      <c r="M2725" s="19">
        <v>17.948717948717999</v>
      </c>
      <c r="N2725" s="19">
        <v>8.333333333333</v>
      </c>
      <c r="O2725" s="19">
        <v>5.7692307692310001</v>
      </c>
      <c r="P2725" s="19">
        <v>0.64102564102600001</v>
      </c>
      <c r="Q2725" s="19">
        <v>5.7692307692310001</v>
      </c>
      <c r="R2725" s="62">
        <v>0</v>
      </c>
    </row>
    <row r="2726" spans="3:18" x14ac:dyDescent="0.2">
      <c r="D2726" s="104"/>
      <c r="E2726" s="5" t="s">
        <v>27</v>
      </c>
      <c r="F2726" s="6"/>
      <c r="G2726" s="7">
        <v>175</v>
      </c>
      <c r="H2726" s="37">
        <v>43.428571428570997</v>
      </c>
      <c r="I2726" s="14">
        <v>64</v>
      </c>
      <c r="J2726" s="14">
        <v>29.142857142857</v>
      </c>
      <c r="K2726" s="14">
        <v>21.142857142857</v>
      </c>
      <c r="L2726" s="14">
        <v>10.285714285714</v>
      </c>
      <c r="M2726" s="14">
        <v>13.142857142857</v>
      </c>
      <c r="N2726" s="14">
        <v>7.4285714285709998</v>
      </c>
      <c r="O2726" s="14">
        <v>5.1428571428570002</v>
      </c>
      <c r="P2726" s="14">
        <v>1.714285714286</v>
      </c>
      <c r="Q2726" s="14">
        <v>13.142857142857</v>
      </c>
      <c r="R2726" s="29">
        <v>1.142857142857</v>
      </c>
    </row>
    <row r="2727" spans="3:18" x14ac:dyDescent="0.2">
      <c r="D2727" s="104"/>
      <c r="E2727" s="5" t="s">
        <v>28</v>
      </c>
      <c r="F2727" s="6"/>
      <c r="G2727" s="7">
        <v>155</v>
      </c>
      <c r="H2727" s="37">
        <v>50.967741935484</v>
      </c>
      <c r="I2727" s="14">
        <v>62.580645161290001</v>
      </c>
      <c r="J2727" s="14">
        <v>29.677419354839</v>
      </c>
      <c r="K2727" s="14">
        <v>16.774193548387</v>
      </c>
      <c r="L2727" s="14">
        <v>7.7419354838709999</v>
      </c>
      <c r="M2727" s="14">
        <v>17.419354838709999</v>
      </c>
      <c r="N2727" s="14">
        <v>10.322580645161</v>
      </c>
      <c r="O2727" s="14">
        <v>6.4516129032259997</v>
      </c>
      <c r="P2727" s="14">
        <v>3.2258064516129998</v>
      </c>
      <c r="Q2727" s="14">
        <v>4.5161290322580001</v>
      </c>
      <c r="R2727" s="29">
        <v>1.2903225806450001</v>
      </c>
    </row>
    <row r="2728" spans="3:18" x14ac:dyDescent="0.2">
      <c r="D2728" s="104"/>
      <c r="E2728" s="5" t="s">
        <v>29</v>
      </c>
      <c r="F2728" s="6"/>
      <c r="G2728" s="7">
        <v>116</v>
      </c>
      <c r="H2728" s="37">
        <v>54.310344827586</v>
      </c>
      <c r="I2728" s="14">
        <v>66.379310344827999</v>
      </c>
      <c r="J2728" s="14">
        <v>31.896551724138</v>
      </c>
      <c r="K2728" s="14">
        <v>20.689655172414</v>
      </c>
      <c r="L2728" s="14">
        <v>11.206896551724</v>
      </c>
      <c r="M2728" s="14">
        <v>23.275862068965999</v>
      </c>
      <c r="N2728" s="14">
        <v>9.4827586206899994</v>
      </c>
      <c r="O2728" s="14">
        <v>11.206896551724</v>
      </c>
      <c r="P2728" s="14">
        <v>0.86206896551699996</v>
      </c>
      <c r="Q2728" s="14">
        <v>5.1724137931029999</v>
      </c>
      <c r="R2728" s="32">
        <v>0</v>
      </c>
    </row>
    <row r="2729" spans="3:18" x14ac:dyDescent="0.2">
      <c r="D2729" s="104"/>
      <c r="E2729" s="5" t="s">
        <v>30</v>
      </c>
      <c r="F2729" s="6"/>
      <c r="G2729" s="7">
        <v>107</v>
      </c>
      <c r="H2729" s="37">
        <v>56.07476635514</v>
      </c>
      <c r="I2729" s="14">
        <v>68.224299065420993</v>
      </c>
      <c r="J2729" s="14">
        <v>43.92523364486</v>
      </c>
      <c r="K2729" s="14">
        <v>22.429906542055999</v>
      </c>
      <c r="L2729" s="14">
        <v>10.280373831776</v>
      </c>
      <c r="M2729" s="14">
        <v>23.364485981308</v>
      </c>
      <c r="N2729" s="14">
        <v>9.3457943925230005</v>
      </c>
      <c r="O2729" s="14">
        <v>12.149532710280001</v>
      </c>
      <c r="P2729" s="14">
        <v>0.93457943925200004</v>
      </c>
      <c r="Q2729" s="14">
        <v>4.6728971962620003</v>
      </c>
      <c r="R2729" s="29">
        <v>0.93457943925200004</v>
      </c>
    </row>
    <row r="2730" spans="3:18" x14ac:dyDescent="0.2">
      <c r="D2730" s="104"/>
      <c r="E2730" s="5" t="s">
        <v>31</v>
      </c>
      <c r="F2730" s="6"/>
      <c r="G2730" s="7">
        <v>131</v>
      </c>
      <c r="H2730" s="37">
        <v>56.488549618321002</v>
      </c>
      <c r="I2730" s="14">
        <v>58.778625954197999</v>
      </c>
      <c r="J2730" s="14">
        <v>35.114503816793999</v>
      </c>
      <c r="K2730" s="14">
        <v>17.557251908396999</v>
      </c>
      <c r="L2730" s="14">
        <v>9.9236641221369997</v>
      </c>
      <c r="M2730" s="14">
        <v>29.770992366411999</v>
      </c>
      <c r="N2730" s="14">
        <v>12.977099236640999</v>
      </c>
      <c r="O2730" s="14">
        <v>11.450381679389</v>
      </c>
      <c r="P2730" s="18">
        <v>0</v>
      </c>
      <c r="Q2730" s="14">
        <v>4.5801526717560002</v>
      </c>
      <c r="R2730" s="29">
        <v>0.76335877862599999</v>
      </c>
    </row>
    <row r="2731" spans="3:18" x14ac:dyDescent="0.2">
      <c r="D2731" s="104"/>
      <c r="E2731" s="5" t="s">
        <v>32</v>
      </c>
      <c r="F2731" s="6"/>
      <c r="G2731" s="7">
        <v>75</v>
      </c>
      <c r="H2731" s="37">
        <v>69.333333333333002</v>
      </c>
      <c r="I2731" s="14">
        <v>61.333333333333002</v>
      </c>
      <c r="J2731" s="14">
        <v>34.666666666666998</v>
      </c>
      <c r="K2731" s="14">
        <v>12</v>
      </c>
      <c r="L2731" s="14">
        <v>9.333333333333</v>
      </c>
      <c r="M2731" s="14">
        <v>37.333333333333002</v>
      </c>
      <c r="N2731" s="14">
        <v>17.333333333333002</v>
      </c>
      <c r="O2731" s="14">
        <v>12</v>
      </c>
      <c r="P2731" s="18">
        <v>0</v>
      </c>
      <c r="Q2731" s="14">
        <v>5.333333333333</v>
      </c>
      <c r="R2731" s="32">
        <v>0</v>
      </c>
    </row>
    <row r="2732" spans="3:18" x14ac:dyDescent="0.2">
      <c r="D2732" s="104"/>
      <c r="E2732" s="5" t="s">
        <v>33</v>
      </c>
      <c r="F2732" s="6"/>
      <c r="G2732" s="7">
        <v>43</v>
      </c>
      <c r="H2732" s="37">
        <v>79.069767441859995</v>
      </c>
      <c r="I2732" s="14">
        <v>48.837209302326002</v>
      </c>
      <c r="J2732" s="14">
        <v>13.953488372093</v>
      </c>
      <c r="K2732" s="14">
        <v>20.930232558139998</v>
      </c>
      <c r="L2732" s="14">
        <v>25.581395348836999</v>
      </c>
      <c r="M2732" s="14">
        <v>39.534883720929997</v>
      </c>
      <c r="N2732" s="14">
        <v>13.953488372093</v>
      </c>
      <c r="O2732" s="14">
        <v>16.279069767442</v>
      </c>
      <c r="P2732" s="18">
        <v>0</v>
      </c>
      <c r="Q2732" s="14">
        <v>4.6511627906979998</v>
      </c>
      <c r="R2732" s="32">
        <v>0</v>
      </c>
    </row>
    <row r="2733" spans="3:18" x14ac:dyDescent="0.2">
      <c r="D2733" s="103" t="s">
        <v>34</v>
      </c>
      <c r="E2733" s="24" t="s">
        <v>35</v>
      </c>
      <c r="F2733" s="22"/>
      <c r="G2733" s="23">
        <v>7</v>
      </c>
      <c r="H2733" s="49">
        <v>42.857142857143003</v>
      </c>
      <c r="I2733" s="19">
        <v>42.857142857143003</v>
      </c>
      <c r="J2733" s="19">
        <v>14.285714285714</v>
      </c>
      <c r="K2733" s="19">
        <v>14.285714285714</v>
      </c>
      <c r="L2733" s="19">
        <v>14.285714285714</v>
      </c>
      <c r="M2733" s="19">
        <v>57.142857142856997</v>
      </c>
      <c r="N2733" s="33">
        <v>0</v>
      </c>
      <c r="O2733" s="19">
        <v>28.571428571428999</v>
      </c>
      <c r="P2733" s="33">
        <v>0</v>
      </c>
      <c r="Q2733" s="19">
        <v>14.285714285714</v>
      </c>
      <c r="R2733" s="51">
        <v>14.285714285714</v>
      </c>
    </row>
    <row r="2734" spans="3:18" x14ac:dyDescent="0.2">
      <c r="D2734" s="104"/>
      <c r="E2734" s="5" t="s">
        <v>36</v>
      </c>
      <c r="F2734" s="6"/>
      <c r="G2734" s="7">
        <v>18</v>
      </c>
      <c r="H2734" s="37">
        <v>72.222222222222001</v>
      </c>
      <c r="I2734" s="14">
        <v>61.111111111111001</v>
      </c>
      <c r="J2734" s="14">
        <v>16.666666666666998</v>
      </c>
      <c r="K2734" s="14">
        <v>5.5555555555560003</v>
      </c>
      <c r="L2734" s="14">
        <v>5.5555555555560003</v>
      </c>
      <c r="M2734" s="14">
        <v>33.333333333333002</v>
      </c>
      <c r="N2734" s="14">
        <v>5.5555555555560003</v>
      </c>
      <c r="O2734" s="18">
        <v>0</v>
      </c>
      <c r="P2734" s="18">
        <v>0</v>
      </c>
      <c r="Q2734" s="18">
        <v>0</v>
      </c>
      <c r="R2734" s="32">
        <v>0</v>
      </c>
    </row>
    <row r="2735" spans="3:18" x14ac:dyDescent="0.2">
      <c r="D2735" s="104"/>
      <c r="E2735" s="5" t="s">
        <v>37</v>
      </c>
      <c r="F2735" s="6"/>
      <c r="G2735" s="7">
        <v>27</v>
      </c>
      <c r="H2735" s="37">
        <v>55.555555555555998</v>
      </c>
      <c r="I2735" s="14">
        <v>66.666666666666998</v>
      </c>
      <c r="J2735" s="14">
        <v>14.814814814815</v>
      </c>
      <c r="K2735" s="14">
        <v>29.629629629629999</v>
      </c>
      <c r="L2735" s="14">
        <v>18.518518518518999</v>
      </c>
      <c r="M2735" s="14">
        <v>44.444444444444002</v>
      </c>
      <c r="N2735" s="14">
        <v>11.111111111111001</v>
      </c>
      <c r="O2735" s="14">
        <v>18.518518518518999</v>
      </c>
      <c r="P2735" s="18">
        <v>0</v>
      </c>
      <c r="Q2735" s="14">
        <v>7.4074074074069998</v>
      </c>
      <c r="R2735" s="32">
        <v>0</v>
      </c>
    </row>
    <row r="2736" spans="3:18" x14ac:dyDescent="0.2">
      <c r="D2736" s="104"/>
      <c r="E2736" s="5" t="s">
        <v>38</v>
      </c>
      <c r="F2736" s="6"/>
      <c r="G2736" s="7">
        <v>52</v>
      </c>
      <c r="H2736" s="37">
        <v>59.615384615384997</v>
      </c>
      <c r="I2736" s="14">
        <v>50</v>
      </c>
      <c r="J2736" s="14">
        <v>28.846153846153999</v>
      </c>
      <c r="K2736" s="14">
        <v>26.923076923077002</v>
      </c>
      <c r="L2736" s="14">
        <v>7.6923076923079998</v>
      </c>
      <c r="M2736" s="14">
        <v>25</v>
      </c>
      <c r="N2736" s="14">
        <v>5.7692307692310001</v>
      </c>
      <c r="O2736" s="14">
        <v>15.384615384615</v>
      </c>
      <c r="P2736" s="14">
        <v>1.923076923077</v>
      </c>
      <c r="Q2736" s="14">
        <v>3.8461538461539999</v>
      </c>
      <c r="R2736" s="32">
        <v>0</v>
      </c>
    </row>
    <row r="2737" spans="4:18" x14ac:dyDescent="0.2">
      <c r="D2737" s="104"/>
      <c r="E2737" s="5" t="s">
        <v>39</v>
      </c>
      <c r="F2737" s="6"/>
      <c r="G2737" s="7">
        <v>48</v>
      </c>
      <c r="H2737" s="37">
        <v>66.666666666666998</v>
      </c>
      <c r="I2737" s="14">
        <v>60.416666666666998</v>
      </c>
      <c r="J2737" s="14">
        <v>31.25</v>
      </c>
      <c r="K2737" s="14">
        <v>10.416666666667</v>
      </c>
      <c r="L2737" s="14">
        <v>12.5</v>
      </c>
      <c r="M2737" s="14">
        <v>33.333333333333002</v>
      </c>
      <c r="N2737" s="14">
        <v>10.416666666667</v>
      </c>
      <c r="O2737" s="14">
        <v>18.75</v>
      </c>
      <c r="P2737" s="14">
        <v>4.166666666667</v>
      </c>
      <c r="Q2737" s="14">
        <v>2.083333333333</v>
      </c>
      <c r="R2737" s="29">
        <v>2.083333333333</v>
      </c>
    </row>
    <row r="2738" spans="4:18" x14ac:dyDescent="0.2">
      <c r="D2738" s="104"/>
      <c r="E2738" s="5" t="s">
        <v>40</v>
      </c>
      <c r="F2738" s="6"/>
      <c r="G2738" s="7">
        <v>52</v>
      </c>
      <c r="H2738" s="37">
        <v>46.153846153845997</v>
      </c>
      <c r="I2738" s="14">
        <v>67.307692307691994</v>
      </c>
      <c r="J2738" s="14">
        <v>32.692307692307999</v>
      </c>
      <c r="K2738" s="14">
        <v>15.384615384615</v>
      </c>
      <c r="L2738" s="14">
        <v>13.461538461538</v>
      </c>
      <c r="M2738" s="14">
        <v>38.461538461537998</v>
      </c>
      <c r="N2738" s="14">
        <v>9.6153846153850004</v>
      </c>
      <c r="O2738" s="14">
        <v>13.461538461538</v>
      </c>
      <c r="P2738" s="18">
        <v>0</v>
      </c>
      <c r="Q2738" s="14">
        <v>7.6923076923079998</v>
      </c>
      <c r="R2738" s="32">
        <v>0</v>
      </c>
    </row>
    <row r="2739" spans="4:18" x14ac:dyDescent="0.2">
      <c r="D2739" s="104"/>
      <c r="E2739" s="5" t="s">
        <v>41</v>
      </c>
      <c r="F2739" s="6"/>
      <c r="G2739" s="7">
        <v>26</v>
      </c>
      <c r="H2739" s="37">
        <v>65.384615384615003</v>
      </c>
      <c r="I2739" s="14">
        <v>57.692307692307999</v>
      </c>
      <c r="J2739" s="14">
        <v>26.923076923077002</v>
      </c>
      <c r="K2739" s="14">
        <v>19.230769230768999</v>
      </c>
      <c r="L2739" s="14">
        <v>15.384615384615</v>
      </c>
      <c r="M2739" s="14">
        <v>34.615384615384997</v>
      </c>
      <c r="N2739" s="14">
        <v>15.384615384615</v>
      </c>
      <c r="O2739" s="14">
        <v>3.8461538461539999</v>
      </c>
      <c r="P2739" s="18">
        <v>0</v>
      </c>
      <c r="Q2739" s="14">
        <v>7.6923076923079998</v>
      </c>
      <c r="R2739" s="32">
        <v>0</v>
      </c>
    </row>
    <row r="2740" spans="4:18" x14ac:dyDescent="0.2">
      <c r="D2740" s="104"/>
      <c r="E2740" s="5" t="s">
        <v>42</v>
      </c>
      <c r="F2740" s="6"/>
      <c r="G2740" s="7">
        <v>59</v>
      </c>
      <c r="H2740" s="37">
        <v>55.932203389831002</v>
      </c>
      <c r="I2740" s="14">
        <v>62.711864406780002</v>
      </c>
      <c r="J2740" s="14">
        <v>37.288135593219998</v>
      </c>
      <c r="K2740" s="14">
        <v>25.423728813558998</v>
      </c>
      <c r="L2740" s="14">
        <v>11.864406779661</v>
      </c>
      <c r="M2740" s="14">
        <v>37.288135593219998</v>
      </c>
      <c r="N2740" s="14">
        <v>18.644067796609999</v>
      </c>
      <c r="O2740" s="14">
        <v>16.949152542373</v>
      </c>
      <c r="P2740" s="18">
        <v>0</v>
      </c>
      <c r="Q2740" s="14">
        <v>3.3898305084749998</v>
      </c>
      <c r="R2740" s="32">
        <v>0</v>
      </c>
    </row>
    <row r="2741" spans="4:18" x14ac:dyDescent="0.2">
      <c r="D2741" s="104"/>
      <c r="E2741" s="5" t="s">
        <v>43</v>
      </c>
      <c r="F2741" s="6"/>
      <c r="G2741" s="7">
        <v>56</v>
      </c>
      <c r="H2741" s="37">
        <v>62.5</v>
      </c>
      <c r="I2741" s="14">
        <v>60.714285714286</v>
      </c>
      <c r="J2741" s="14">
        <v>23.214285714286</v>
      </c>
      <c r="K2741" s="14">
        <v>21.428571428571001</v>
      </c>
      <c r="L2741" s="14">
        <v>7.1428571428570002</v>
      </c>
      <c r="M2741" s="14">
        <v>26.785714285714</v>
      </c>
      <c r="N2741" s="14">
        <v>8.9285714285710007</v>
      </c>
      <c r="O2741" s="14">
        <v>10.714285714286</v>
      </c>
      <c r="P2741" s="18">
        <v>0</v>
      </c>
      <c r="Q2741" s="14">
        <v>7.1428571428570002</v>
      </c>
      <c r="R2741" s="32">
        <v>0</v>
      </c>
    </row>
    <row r="2742" spans="4:18" x14ac:dyDescent="0.2">
      <c r="D2742" s="104"/>
      <c r="E2742" s="5" t="s">
        <v>44</v>
      </c>
      <c r="F2742" s="6"/>
      <c r="G2742" s="7">
        <v>76</v>
      </c>
      <c r="H2742" s="37">
        <v>59.210526315788996</v>
      </c>
      <c r="I2742" s="14">
        <v>65.789473684211004</v>
      </c>
      <c r="J2742" s="14">
        <v>42.105263157895003</v>
      </c>
      <c r="K2742" s="14">
        <v>17.105263157894999</v>
      </c>
      <c r="L2742" s="14">
        <v>14.473684210526001</v>
      </c>
      <c r="M2742" s="14">
        <v>17.105263157894999</v>
      </c>
      <c r="N2742" s="14">
        <v>10.526315789473999</v>
      </c>
      <c r="O2742" s="14">
        <v>10.526315789473999</v>
      </c>
      <c r="P2742" s="14">
        <v>3.947368421053</v>
      </c>
      <c r="Q2742" s="14">
        <v>3.947368421053</v>
      </c>
      <c r="R2742" s="32">
        <v>0</v>
      </c>
    </row>
    <row r="2743" spans="4:18" x14ac:dyDescent="0.2">
      <c r="D2743" s="104"/>
      <c r="E2743" s="5" t="s">
        <v>45</v>
      </c>
      <c r="F2743" s="6"/>
      <c r="G2743" s="7">
        <v>60</v>
      </c>
      <c r="H2743" s="37">
        <v>51.666666666666998</v>
      </c>
      <c r="I2743" s="14">
        <v>61.666666666666998</v>
      </c>
      <c r="J2743" s="14">
        <v>36.666666666666998</v>
      </c>
      <c r="K2743" s="14">
        <v>15</v>
      </c>
      <c r="L2743" s="14">
        <v>11.666666666667</v>
      </c>
      <c r="M2743" s="14">
        <v>13.333333333333</v>
      </c>
      <c r="N2743" s="14">
        <v>13.333333333333</v>
      </c>
      <c r="O2743" s="14">
        <v>6.666666666667</v>
      </c>
      <c r="P2743" s="14">
        <v>3.333333333333</v>
      </c>
      <c r="Q2743" s="14">
        <v>8.333333333333</v>
      </c>
      <c r="R2743" s="29">
        <v>1.666666666667</v>
      </c>
    </row>
    <row r="2744" spans="4:18" x14ac:dyDescent="0.2">
      <c r="D2744" s="104"/>
      <c r="E2744" s="5" t="s">
        <v>46</v>
      </c>
      <c r="F2744" s="6"/>
      <c r="G2744" s="7">
        <v>42</v>
      </c>
      <c r="H2744" s="37">
        <v>59.523809523810002</v>
      </c>
      <c r="I2744" s="14">
        <v>54.761904761905001</v>
      </c>
      <c r="J2744" s="14">
        <v>33.333333333333002</v>
      </c>
      <c r="K2744" s="14">
        <v>19.047619047619001</v>
      </c>
      <c r="L2744" s="14">
        <v>9.5238095238099998</v>
      </c>
      <c r="M2744" s="14">
        <v>26.190476190476002</v>
      </c>
      <c r="N2744" s="14">
        <v>4.7619047619049999</v>
      </c>
      <c r="O2744" s="14">
        <v>7.1428571428570002</v>
      </c>
      <c r="P2744" s="18">
        <v>0</v>
      </c>
      <c r="Q2744" s="14">
        <v>9.5238095238099998</v>
      </c>
      <c r="R2744" s="32">
        <v>0</v>
      </c>
    </row>
    <row r="2745" spans="4:18" x14ac:dyDescent="0.2">
      <c r="D2745" s="104"/>
      <c r="E2745" s="5" t="s">
        <v>47</v>
      </c>
      <c r="F2745" s="6"/>
      <c r="G2745" s="7">
        <v>38</v>
      </c>
      <c r="H2745" s="37">
        <v>47.368421052632002</v>
      </c>
      <c r="I2745" s="14">
        <v>55.263157894736999</v>
      </c>
      <c r="J2745" s="14">
        <v>47.368421052632002</v>
      </c>
      <c r="K2745" s="14">
        <v>15.789473684211</v>
      </c>
      <c r="L2745" s="14">
        <v>5.2631578947369997</v>
      </c>
      <c r="M2745" s="14">
        <v>13.157894736842</v>
      </c>
      <c r="N2745" s="14">
        <v>13.157894736842</v>
      </c>
      <c r="O2745" s="18">
        <v>0</v>
      </c>
      <c r="P2745" s="18">
        <v>0</v>
      </c>
      <c r="Q2745" s="14">
        <v>10.526315789473999</v>
      </c>
      <c r="R2745" s="29">
        <v>2.6315789473679998</v>
      </c>
    </row>
    <row r="2746" spans="4:18" x14ac:dyDescent="0.2">
      <c r="D2746" s="104"/>
      <c r="E2746" s="5" t="s">
        <v>48</v>
      </c>
      <c r="F2746" s="6"/>
      <c r="G2746" s="7">
        <v>8</v>
      </c>
      <c r="H2746" s="37">
        <v>62.5</v>
      </c>
      <c r="I2746" s="14">
        <v>75</v>
      </c>
      <c r="J2746" s="14">
        <v>25</v>
      </c>
      <c r="K2746" s="14">
        <v>12.5</v>
      </c>
      <c r="L2746" s="18">
        <v>0</v>
      </c>
      <c r="M2746" s="14">
        <v>12.5</v>
      </c>
      <c r="N2746" s="18">
        <v>0</v>
      </c>
      <c r="O2746" s="14">
        <v>12.5</v>
      </c>
      <c r="P2746" s="18">
        <v>0</v>
      </c>
      <c r="Q2746" s="14">
        <v>12.5</v>
      </c>
      <c r="R2746" s="32">
        <v>0</v>
      </c>
    </row>
    <row r="2747" spans="4:18" x14ac:dyDescent="0.2">
      <c r="D2747" s="104"/>
      <c r="E2747" s="5" t="s">
        <v>49</v>
      </c>
      <c r="F2747" s="6"/>
      <c r="G2747" s="7">
        <v>1</v>
      </c>
      <c r="H2747" s="37">
        <v>100</v>
      </c>
      <c r="I2747" s="18">
        <v>0</v>
      </c>
      <c r="J2747" s="18">
        <v>0</v>
      </c>
      <c r="K2747" s="18">
        <v>0</v>
      </c>
      <c r="L2747" s="18">
        <v>0</v>
      </c>
      <c r="M2747" s="18">
        <v>0</v>
      </c>
      <c r="N2747" s="18">
        <v>0</v>
      </c>
      <c r="O2747" s="18">
        <v>0</v>
      </c>
      <c r="P2747" s="18">
        <v>0</v>
      </c>
      <c r="Q2747" s="18">
        <v>0</v>
      </c>
      <c r="R2747" s="32">
        <v>0</v>
      </c>
    </row>
    <row r="2748" spans="4:18" x14ac:dyDescent="0.2">
      <c r="D2748" s="103" t="s">
        <v>50</v>
      </c>
      <c r="E2748" s="24" t="s">
        <v>35</v>
      </c>
      <c r="F2748" s="22"/>
      <c r="G2748" s="23">
        <v>4</v>
      </c>
      <c r="H2748" s="49">
        <v>25</v>
      </c>
      <c r="I2748" s="19">
        <v>25</v>
      </c>
      <c r="J2748" s="33">
        <v>0</v>
      </c>
      <c r="K2748" s="19">
        <v>50</v>
      </c>
      <c r="L2748" s="19">
        <v>25</v>
      </c>
      <c r="M2748" s="33">
        <v>0</v>
      </c>
      <c r="N2748" s="33">
        <v>0</v>
      </c>
      <c r="O2748" s="33">
        <v>0</v>
      </c>
      <c r="P2748" s="33">
        <v>0</v>
      </c>
      <c r="Q2748" s="33">
        <v>0</v>
      </c>
      <c r="R2748" s="62">
        <v>0</v>
      </c>
    </row>
    <row r="2749" spans="4:18" x14ac:dyDescent="0.2">
      <c r="D2749" s="104"/>
      <c r="E2749" s="5" t="s">
        <v>36</v>
      </c>
      <c r="F2749" s="6"/>
      <c r="G2749" s="7">
        <v>11</v>
      </c>
      <c r="H2749" s="37">
        <v>81.818181818181998</v>
      </c>
      <c r="I2749" s="14">
        <v>54.545454545455001</v>
      </c>
      <c r="J2749" s="14">
        <v>36.363636363635997</v>
      </c>
      <c r="K2749" s="14">
        <v>9.0909090909089993</v>
      </c>
      <c r="L2749" s="14">
        <v>9.0909090909089993</v>
      </c>
      <c r="M2749" s="14">
        <v>54.545454545455001</v>
      </c>
      <c r="N2749" s="14">
        <v>9.0909090909089993</v>
      </c>
      <c r="O2749" s="14">
        <v>9.0909090909089993</v>
      </c>
      <c r="P2749" s="18">
        <v>0</v>
      </c>
      <c r="Q2749" s="18">
        <v>0</v>
      </c>
      <c r="R2749" s="32">
        <v>0</v>
      </c>
    </row>
    <row r="2750" spans="4:18" x14ac:dyDescent="0.2">
      <c r="D2750" s="104"/>
      <c r="E2750" s="5" t="s">
        <v>37</v>
      </c>
      <c r="F2750" s="6"/>
      <c r="G2750" s="7">
        <v>16</v>
      </c>
      <c r="H2750" s="37">
        <v>75</v>
      </c>
      <c r="I2750" s="14">
        <v>37.5</v>
      </c>
      <c r="J2750" s="14">
        <v>37.5</v>
      </c>
      <c r="K2750" s="14">
        <v>18.75</v>
      </c>
      <c r="L2750" s="14">
        <v>6.25</v>
      </c>
      <c r="M2750" s="14">
        <v>43.75</v>
      </c>
      <c r="N2750" s="14">
        <v>18.75</v>
      </c>
      <c r="O2750" s="14">
        <v>6.25</v>
      </c>
      <c r="P2750" s="18">
        <v>0</v>
      </c>
      <c r="Q2750" s="18">
        <v>0</v>
      </c>
      <c r="R2750" s="32">
        <v>0</v>
      </c>
    </row>
    <row r="2751" spans="4:18" x14ac:dyDescent="0.2">
      <c r="D2751" s="104"/>
      <c r="E2751" s="5" t="s">
        <v>38</v>
      </c>
      <c r="F2751" s="6"/>
      <c r="G2751" s="7">
        <v>30</v>
      </c>
      <c r="H2751" s="37">
        <v>53.333333333333002</v>
      </c>
      <c r="I2751" s="14">
        <v>66.666666666666998</v>
      </c>
      <c r="J2751" s="14">
        <v>20</v>
      </c>
      <c r="K2751" s="14">
        <v>26.666666666666998</v>
      </c>
      <c r="L2751" s="14">
        <v>10</v>
      </c>
      <c r="M2751" s="14">
        <v>23.333333333333002</v>
      </c>
      <c r="N2751" s="18">
        <v>0</v>
      </c>
      <c r="O2751" s="14">
        <v>10</v>
      </c>
      <c r="P2751" s="18">
        <v>0</v>
      </c>
      <c r="Q2751" s="14">
        <v>6.666666666667</v>
      </c>
      <c r="R2751" s="32">
        <v>0</v>
      </c>
    </row>
    <row r="2752" spans="4:18" x14ac:dyDescent="0.2">
      <c r="D2752" s="104"/>
      <c r="E2752" s="5" t="s">
        <v>39</v>
      </c>
      <c r="F2752" s="6"/>
      <c r="G2752" s="7">
        <v>33</v>
      </c>
      <c r="H2752" s="37">
        <v>36.363636363635997</v>
      </c>
      <c r="I2752" s="14">
        <v>75.757575757576006</v>
      </c>
      <c r="J2752" s="14">
        <v>39.393939393939</v>
      </c>
      <c r="K2752" s="14">
        <v>9.0909090909089993</v>
      </c>
      <c r="L2752" s="14">
        <v>6.0606060606060002</v>
      </c>
      <c r="M2752" s="14">
        <v>24.242424242424001</v>
      </c>
      <c r="N2752" s="14">
        <v>9.0909090909089993</v>
      </c>
      <c r="O2752" s="14">
        <v>6.0606060606060002</v>
      </c>
      <c r="P2752" s="18">
        <v>0</v>
      </c>
      <c r="Q2752" s="14">
        <v>3.0303030303030001</v>
      </c>
      <c r="R2752" s="32">
        <v>0</v>
      </c>
    </row>
    <row r="2753" spans="2:21" x14ac:dyDescent="0.2">
      <c r="D2753" s="104"/>
      <c r="E2753" s="5" t="s">
        <v>40</v>
      </c>
      <c r="F2753" s="6"/>
      <c r="G2753" s="7">
        <v>38</v>
      </c>
      <c r="H2753" s="37">
        <v>50</v>
      </c>
      <c r="I2753" s="14">
        <v>76.315789473684006</v>
      </c>
      <c r="J2753" s="14">
        <v>36.842105263157997</v>
      </c>
      <c r="K2753" s="14">
        <v>18.421052631578998</v>
      </c>
      <c r="L2753" s="14">
        <v>7.8947368421049999</v>
      </c>
      <c r="M2753" s="14">
        <v>23.684210526316001</v>
      </c>
      <c r="N2753" s="14">
        <v>13.157894736842</v>
      </c>
      <c r="O2753" s="14">
        <v>10.526315789473999</v>
      </c>
      <c r="P2753" s="14">
        <v>2.6315789473679998</v>
      </c>
      <c r="Q2753" s="18">
        <v>0</v>
      </c>
      <c r="R2753" s="29">
        <v>2.6315789473679998</v>
      </c>
    </row>
    <row r="2754" spans="2:21" x14ac:dyDescent="0.2">
      <c r="D2754" s="104"/>
      <c r="E2754" s="5" t="s">
        <v>41</v>
      </c>
      <c r="F2754" s="6"/>
      <c r="G2754" s="7">
        <v>28</v>
      </c>
      <c r="H2754" s="37">
        <v>42.857142857143003</v>
      </c>
      <c r="I2754" s="14">
        <v>67.857142857143003</v>
      </c>
      <c r="J2754" s="14">
        <v>42.857142857143003</v>
      </c>
      <c r="K2754" s="14">
        <v>32.142857142856997</v>
      </c>
      <c r="L2754" s="14">
        <v>3.5714285714290002</v>
      </c>
      <c r="M2754" s="14">
        <v>21.428571428571001</v>
      </c>
      <c r="N2754" s="14">
        <v>10.714285714286</v>
      </c>
      <c r="O2754" s="18">
        <v>0</v>
      </c>
      <c r="P2754" s="18">
        <v>0</v>
      </c>
      <c r="Q2754" s="14">
        <v>3.5714285714290002</v>
      </c>
      <c r="R2754" s="32">
        <v>0</v>
      </c>
    </row>
    <row r="2755" spans="2:21" x14ac:dyDescent="0.2">
      <c r="D2755" s="104"/>
      <c r="E2755" s="5" t="s">
        <v>42</v>
      </c>
      <c r="F2755" s="6"/>
      <c r="G2755" s="7">
        <v>38</v>
      </c>
      <c r="H2755" s="37">
        <v>55.263157894736999</v>
      </c>
      <c r="I2755" s="14">
        <v>86.842105263158004</v>
      </c>
      <c r="J2755" s="14">
        <v>31.578947368421002</v>
      </c>
      <c r="K2755" s="14">
        <v>36.842105263157997</v>
      </c>
      <c r="L2755" s="14">
        <v>7.8947368421049999</v>
      </c>
      <c r="M2755" s="14">
        <v>10.526315789473999</v>
      </c>
      <c r="N2755" s="14">
        <v>7.8947368421049999</v>
      </c>
      <c r="O2755" s="14">
        <v>5.2631578947369997</v>
      </c>
      <c r="P2755" s="18">
        <v>0</v>
      </c>
      <c r="Q2755" s="18">
        <v>0</v>
      </c>
      <c r="R2755" s="32">
        <v>0</v>
      </c>
    </row>
    <row r="2756" spans="2:21" x14ac:dyDescent="0.2">
      <c r="D2756" s="104"/>
      <c r="E2756" s="5" t="s">
        <v>43</v>
      </c>
      <c r="F2756" s="6"/>
      <c r="G2756" s="7">
        <v>40</v>
      </c>
      <c r="H2756" s="37">
        <v>52.5</v>
      </c>
      <c r="I2756" s="14">
        <v>77.5</v>
      </c>
      <c r="J2756" s="14">
        <v>25</v>
      </c>
      <c r="K2756" s="14">
        <v>20</v>
      </c>
      <c r="L2756" s="14">
        <v>17.5</v>
      </c>
      <c r="M2756" s="14">
        <v>22.5</v>
      </c>
      <c r="N2756" s="14">
        <v>17.5</v>
      </c>
      <c r="O2756" s="14">
        <v>2.5</v>
      </c>
      <c r="P2756" s="18">
        <v>0</v>
      </c>
      <c r="Q2756" s="18">
        <v>0</v>
      </c>
      <c r="R2756" s="29">
        <v>2.5</v>
      </c>
    </row>
    <row r="2757" spans="2:21" x14ac:dyDescent="0.2">
      <c r="D2757" s="104"/>
      <c r="E2757" s="5" t="s">
        <v>44</v>
      </c>
      <c r="F2757" s="6"/>
      <c r="G2757" s="7">
        <v>64</v>
      </c>
      <c r="H2757" s="37">
        <v>48.4375</v>
      </c>
      <c r="I2757" s="14">
        <v>73.4375</v>
      </c>
      <c r="J2757" s="14">
        <v>28.125</v>
      </c>
      <c r="K2757" s="14">
        <v>14.0625</v>
      </c>
      <c r="L2757" s="14">
        <v>7.8125</v>
      </c>
      <c r="M2757" s="14">
        <v>12.5</v>
      </c>
      <c r="N2757" s="14">
        <v>20.3125</v>
      </c>
      <c r="O2757" s="14">
        <v>7.8125</v>
      </c>
      <c r="P2757" s="14">
        <v>1.5625</v>
      </c>
      <c r="Q2757" s="14">
        <v>9.375</v>
      </c>
      <c r="R2757" s="32">
        <v>0</v>
      </c>
    </row>
    <row r="2758" spans="2:21" x14ac:dyDescent="0.2">
      <c r="D2758" s="104"/>
      <c r="E2758" s="5" t="s">
        <v>45</v>
      </c>
      <c r="F2758" s="6"/>
      <c r="G2758" s="7">
        <v>62</v>
      </c>
      <c r="H2758" s="37">
        <v>45.161290322581003</v>
      </c>
      <c r="I2758" s="14">
        <v>70.967741935484</v>
      </c>
      <c r="J2758" s="14">
        <v>40.322580645160997</v>
      </c>
      <c r="K2758" s="14">
        <v>22.580645161290001</v>
      </c>
      <c r="L2758" s="14">
        <v>9.6774193548389995</v>
      </c>
      <c r="M2758" s="14">
        <v>12.903225806451999</v>
      </c>
      <c r="N2758" s="14">
        <v>6.4516129032259997</v>
      </c>
      <c r="O2758" s="14">
        <v>6.4516129032259997</v>
      </c>
      <c r="P2758" s="18">
        <v>0</v>
      </c>
      <c r="Q2758" s="14">
        <v>9.6774193548389995</v>
      </c>
      <c r="R2758" s="32">
        <v>0</v>
      </c>
    </row>
    <row r="2759" spans="2:21" x14ac:dyDescent="0.2">
      <c r="D2759" s="104"/>
      <c r="E2759" s="5" t="s">
        <v>46</v>
      </c>
      <c r="F2759" s="6"/>
      <c r="G2759" s="7">
        <v>19</v>
      </c>
      <c r="H2759" s="37">
        <v>47.368421052632002</v>
      </c>
      <c r="I2759" s="14">
        <v>68.421052631579002</v>
      </c>
      <c r="J2759" s="14">
        <v>5.2631578947369997</v>
      </c>
      <c r="K2759" s="14">
        <v>21.052631578947</v>
      </c>
      <c r="L2759" s="14">
        <v>10.526315789473999</v>
      </c>
      <c r="M2759" s="14">
        <v>10.526315789473999</v>
      </c>
      <c r="N2759" s="18">
        <v>0</v>
      </c>
      <c r="O2759" s="14">
        <v>5.2631578947369997</v>
      </c>
      <c r="P2759" s="18">
        <v>0</v>
      </c>
      <c r="Q2759" s="14">
        <v>21.052631578947</v>
      </c>
      <c r="R2759" s="32">
        <v>0</v>
      </c>
    </row>
    <row r="2760" spans="2:21" x14ac:dyDescent="0.2">
      <c r="D2760" s="104"/>
      <c r="E2760" s="5" t="s">
        <v>47</v>
      </c>
      <c r="F2760" s="6"/>
      <c r="G2760" s="7">
        <v>35</v>
      </c>
      <c r="H2760" s="37">
        <v>42.857142857143003</v>
      </c>
      <c r="I2760" s="14">
        <v>60</v>
      </c>
      <c r="J2760" s="14">
        <v>28.571428571428999</v>
      </c>
      <c r="K2760" s="14">
        <v>31.428571428571001</v>
      </c>
      <c r="L2760" s="14">
        <v>11.428571428571001</v>
      </c>
      <c r="M2760" s="14">
        <v>2.8571428571430002</v>
      </c>
      <c r="N2760" s="14">
        <v>2.8571428571430002</v>
      </c>
      <c r="O2760" s="18">
        <v>0</v>
      </c>
      <c r="P2760" s="18">
        <v>0</v>
      </c>
      <c r="Q2760" s="14">
        <v>14.285714285714</v>
      </c>
      <c r="R2760" s="32">
        <v>0</v>
      </c>
    </row>
    <row r="2761" spans="2:21" x14ac:dyDescent="0.2">
      <c r="D2761" s="104"/>
      <c r="E2761" s="5" t="s">
        <v>48</v>
      </c>
      <c r="F2761" s="6"/>
      <c r="G2761" s="7">
        <v>19</v>
      </c>
      <c r="H2761" s="37">
        <v>42.105263157895003</v>
      </c>
      <c r="I2761" s="14">
        <v>57.894736842104997</v>
      </c>
      <c r="J2761" s="14">
        <v>21.052631578947</v>
      </c>
      <c r="K2761" s="14">
        <v>31.578947368421002</v>
      </c>
      <c r="L2761" s="18">
        <v>0</v>
      </c>
      <c r="M2761" s="18">
        <v>0</v>
      </c>
      <c r="N2761" s="14">
        <v>5.2631578947369997</v>
      </c>
      <c r="O2761" s="14">
        <v>5.2631578947369997</v>
      </c>
      <c r="P2761" s="14">
        <v>5.2631578947369997</v>
      </c>
      <c r="Q2761" s="14">
        <v>15.789473684211</v>
      </c>
      <c r="R2761" s="32">
        <v>0</v>
      </c>
    </row>
    <row r="2762" spans="2:21" x14ac:dyDescent="0.2">
      <c r="D2762" s="105"/>
      <c r="E2762" s="55" t="s">
        <v>49</v>
      </c>
      <c r="F2762" s="58"/>
      <c r="G2762" s="53">
        <v>2</v>
      </c>
      <c r="H2762" s="78">
        <v>0</v>
      </c>
      <c r="I2762" s="38">
        <v>50</v>
      </c>
      <c r="J2762" s="38">
        <v>50</v>
      </c>
      <c r="K2762" s="35">
        <v>0</v>
      </c>
      <c r="L2762" s="35">
        <v>0</v>
      </c>
      <c r="M2762" s="35">
        <v>0</v>
      </c>
      <c r="N2762" s="38">
        <v>50</v>
      </c>
      <c r="O2762" s="35">
        <v>0</v>
      </c>
      <c r="P2762" s="35">
        <v>0</v>
      </c>
      <c r="Q2762" s="35">
        <v>0</v>
      </c>
      <c r="R2762" s="71">
        <v>0</v>
      </c>
    </row>
    <row r="2764" spans="2:21" x14ac:dyDescent="0.2">
      <c r="B2764" s="47" t="str">
        <f xml:space="preserve"> HYPERLINK("#'目次'!B67", "[61]")</f>
        <v>[61]</v>
      </c>
      <c r="C2764" s="31" t="s">
        <v>593</v>
      </c>
    </row>
    <row r="2765" spans="2:21" x14ac:dyDescent="0.2">
      <c r="C2765" s="89" t="s">
        <v>572</v>
      </c>
    </row>
    <row r="2767" spans="2:21" x14ac:dyDescent="0.2">
      <c r="C2767" s="31" t="s">
        <v>13</v>
      </c>
    </row>
    <row r="2768" spans="2:21" ht="48" x14ac:dyDescent="0.2">
      <c r="D2768" s="99"/>
      <c r="E2768" s="100"/>
      <c r="F2768" s="100"/>
      <c r="G2768" s="41" t="s">
        <v>14</v>
      </c>
      <c r="H2768" s="42" t="s">
        <v>594</v>
      </c>
      <c r="I2768" s="16" t="s">
        <v>595</v>
      </c>
      <c r="J2768" s="16" t="s">
        <v>596</v>
      </c>
      <c r="K2768" s="16" t="s">
        <v>597</v>
      </c>
      <c r="L2768" s="16" t="s">
        <v>598</v>
      </c>
      <c r="M2768" s="16" t="s">
        <v>599</v>
      </c>
      <c r="N2768" s="16" t="s">
        <v>600</v>
      </c>
      <c r="O2768" s="16" t="s">
        <v>601</v>
      </c>
      <c r="P2768" s="16" t="s">
        <v>602</v>
      </c>
      <c r="Q2768" s="16" t="s">
        <v>603</v>
      </c>
      <c r="R2768" s="16" t="s">
        <v>604</v>
      </c>
      <c r="S2768" s="16" t="s">
        <v>605</v>
      </c>
      <c r="T2768" s="16" t="s">
        <v>22</v>
      </c>
      <c r="U2768" s="46" t="s">
        <v>24</v>
      </c>
    </row>
    <row r="2769" spans="4:21" x14ac:dyDescent="0.2">
      <c r="D2769" s="101"/>
      <c r="E2769" s="102"/>
      <c r="F2769" s="102"/>
      <c r="G2769" s="44"/>
      <c r="H2769" s="48"/>
      <c r="I2769" s="17"/>
      <c r="J2769" s="17"/>
      <c r="K2769" s="17"/>
      <c r="L2769" s="17"/>
      <c r="M2769" s="17"/>
      <c r="N2769" s="17"/>
      <c r="O2769" s="17"/>
      <c r="P2769" s="17"/>
      <c r="Q2769" s="17"/>
      <c r="R2769" s="17"/>
      <c r="S2769" s="17"/>
      <c r="T2769" s="17"/>
      <c r="U2769" s="43"/>
    </row>
    <row r="2770" spans="4:21" x14ac:dyDescent="0.2">
      <c r="D2770" s="52"/>
      <c r="E2770" s="59" t="s">
        <v>14</v>
      </c>
      <c r="F2770" s="54"/>
      <c r="G2770" s="45">
        <v>1009</v>
      </c>
      <c r="H2770" s="25">
        <v>16.551040634290999</v>
      </c>
      <c r="I2770" s="25">
        <v>54.013875123885001</v>
      </c>
      <c r="J2770" s="25">
        <v>32.606541129832003</v>
      </c>
      <c r="K2770" s="25">
        <v>21.110009910803001</v>
      </c>
      <c r="L2770" s="25">
        <v>30.921704658077001</v>
      </c>
      <c r="M2770" s="25">
        <v>20.713577799802</v>
      </c>
      <c r="N2770" s="25">
        <v>2.1803766105050002</v>
      </c>
      <c r="O2770" s="25">
        <v>9.4152626362740008</v>
      </c>
      <c r="P2770" s="25">
        <v>5.6491575817640003</v>
      </c>
      <c r="Q2770" s="25">
        <v>15.559960356789</v>
      </c>
      <c r="R2770" s="25">
        <v>14.568880079286</v>
      </c>
      <c r="S2770" s="25">
        <v>3.766105054509</v>
      </c>
      <c r="T2770" s="25">
        <v>6.6402378592669997</v>
      </c>
      <c r="U2770" s="63">
        <v>0.69375619425199997</v>
      </c>
    </row>
    <row r="2771" spans="4:21" x14ac:dyDescent="0.2">
      <c r="D2771" s="103" t="s">
        <v>25</v>
      </c>
      <c r="E2771" s="24" t="s">
        <v>26</v>
      </c>
      <c r="F2771" s="22"/>
      <c r="G2771" s="23">
        <v>156</v>
      </c>
      <c r="H2771" s="49">
        <v>12.820512820513001</v>
      </c>
      <c r="I2771" s="19">
        <v>51.923076923076998</v>
      </c>
      <c r="J2771" s="19">
        <v>36.538461538462002</v>
      </c>
      <c r="K2771" s="19">
        <v>16.025641025641001</v>
      </c>
      <c r="L2771" s="19">
        <v>31.410256410256</v>
      </c>
      <c r="M2771" s="19">
        <v>14.74358974359</v>
      </c>
      <c r="N2771" s="19">
        <v>1.923076923077</v>
      </c>
      <c r="O2771" s="19">
        <v>7.6923076923079998</v>
      </c>
      <c r="P2771" s="19">
        <v>4.4871794871789996</v>
      </c>
      <c r="Q2771" s="19">
        <v>11.538461538462</v>
      </c>
      <c r="R2771" s="19">
        <v>14.74358974359</v>
      </c>
      <c r="S2771" s="33">
        <v>0</v>
      </c>
      <c r="T2771" s="19">
        <v>7.6923076923079998</v>
      </c>
      <c r="U2771" s="62">
        <v>0</v>
      </c>
    </row>
    <row r="2772" spans="4:21" x14ac:dyDescent="0.2">
      <c r="D2772" s="104"/>
      <c r="E2772" s="5" t="s">
        <v>27</v>
      </c>
      <c r="F2772" s="6"/>
      <c r="G2772" s="7">
        <v>175</v>
      </c>
      <c r="H2772" s="37">
        <v>21.142857142857</v>
      </c>
      <c r="I2772" s="14">
        <v>45.714285714286</v>
      </c>
      <c r="J2772" s="14">
        <v>38.857142857143003</v>
      </c>
      <c r="K2772" s="14">
        <v>16.571428571428999</v>
      </c>
      <c r="L2772" s="14">
        <v>29.142857142857</v>
      </c>
      <c r="M2772" s="14">
        <v>10.857142857143</v>
      </c>
      <c r="N2772" s="14">
        <v>1.142857142857</v>
      </c>
      <c r="O2772" s="14">
        <v>8.5714285714289993</v>
      </c>
      <c r="P2772" s="14">
        <v>3.4285714285709998</v>
      </c>
      <c r="Q2772" s="14">
        <v>19.428571428571001</v>
      </c>
      <c r="R2772" s="14">
        <v>9.7142857142859995</v>
      </c>
      <c r="S2772" s="14">
        <v>0.57142857142900005</v>
      </c>
      <c r="T2772" s="14">
        <v>8</v>
      </c>
      <c r="U2772" s="29">
        <v>1.714285714286</v>
      </c>
    </row>
    <row r="2773" spans="4:21" x14ac:dyDescent="0.2">
      <c r="D2773" s="104"/>
      <c r="E2773" s="5" t="s">
        <v>28</v>
      </c>
      <c r="F2773" s="6"/>
      <c r="G2773" s="7">
        <v>155</v>
      </c>
      <c r="H2773" s="37">
        <v>16.774193548387</v>
      </c>
      <c r="I2773" s="14">
        <v>41.290322580644997</v>
      </c>
      <c r="J2773" s="14">
        <v>36.774193548386997</v>
      </c>
      <c r="K2773" s="14">
        <v>15.483870967742</v>
      </c>
      <c r="L2773" s="14">
        <v>32.903225806451999</v>
      </c>
      <c r="M2773" s="14">
        <v>14.193548387097</v>
      </c>
      <c r="N2773" s="14">
        <v>3.2258064516129998</v>
      </c>
      <c r="O2773" s="14">
        <v>7.7419354838709999</v>
      </c>
      <c r="P2773" s="14">
        <v>3.2258064516129998</v>
      </c>
      <c r="Q2773" s="14">
        <v>18.064516129032</v>
      </c>
      <c r="R2773" s="14">
        <v>10.322580645161</v>
      </c>
      <c r="S2773" s="14">
        <v>3.8709677419349999</v>
      </c>
      <c r="T2773" s="14">
        <v>9.0322580645160002</v>
      </c>
      <c r="U2773" s="29">
        <v>0.64516129032299996</v>
      </c>
    </row>
    <row r="2774" spans="4:21" x14ac:dyDescent="0.2">
      <c r="D2774" s="104"/>
      <c r="E2774" s="5" t="s">
        <v>29</v>
      </c>
      <c r="F2774" s="6"/>
      <c r="G2774" s="7">
        <v>116</v>
      </c>
      <c r="H2774" s="37">
        <v>10.344827586207</v>
      </c>
      <c r="I2774" s="14">
        <v>54.310344827586</v>
      </c>
      <c r="J2774" s="14">
        <v>31.034482758620999</v>
      </c>
      <c r="K2774" s="14">
        <v>27.586206896552</v>
      </c>
      <c r="L2774" s="14">
        <v>39.655172413792997</v>
      </c>
      <c r="M2774" s="14">
        <v>14.655172413793</v>
      </c>
      <c r="N2774" s="14">
        <v>0.86206896551699996</v>
      </c>
      <c r="O2774" s="14">
        <v>8.6206896551720007</v>
      </c>
      <c r="P2774" s="14">
        <v>5.1724137931029999</v>
      </c>
      <c r="Q2774" s="14">
        <v>18.103448275862</v>
      </c>
      <c r="R2774" s="14">
        <v>16.379310344827999</v>
      </c>
      <c r="S2774" s="14">
        <v>3.4482758620689999</v>
      </c>
      <c r="T2774" s="14">
        <v>4.3103448275860003</v>
      </c>
      <c r="U2774" s="32">
        <v>0</v>
      </c>
    </row>
    <row r="2775" spans="4:21" x14ac:dyDescent="0.2">
      <c r="D2775" s="104"/>
      <c r="E2775" s="5" t="s">
        <v>30</v>
      </c>
      <c r="F2775" s="6"/>
      <c r="G2775" s="7">
        <v>107</v>
      </c>
      <c r="H2775" s="37">
        <v>15.887850467290001</v>
      </c>
      <c r="I2775" s="14">
        <v>63.551401869159001</v>
      </c>
      <c r="J2775" s="14">
        <v>34.579439252336002</v>
      </c>
      <c r="K2775" s="14">
        <v>22.429906542055999</v>
      </c>
      <c r="L2775" s="14">
        <v>29.906542056075001</v>
      </c>
      <c r="M2775" s="14">
        <v>28.971962616822001</v>
      </c>
      <c r="N2775" s="14">
        <v>1.869158878505</v>
      </c>
      <c r="O2775" s="14">
        <v>11.214953271028</v>
      </c>
      <c r="P2775" s="14">
        <v>7.4766355140189997</v>
      </c>
      <c r="Q2775" s="14">
        <v>13.084112149533</v>
      </c>
      <c r="R2775" s="14">
        <v>13.084112149533</v>
      </c>
      <c r="S2775" s="14">
        <v>4.6728971962620003</v>
      </c>
      <c r="T2775" s="14">
        <v>3.7383177570089998</v>
      </c>
      <c r="U2775" s="29">
        <v>0.93457943925200004</v>
      </c>
    </row>
    <row r="2776" spans="4:21" x14ac:dyDescent="0.2">
      <c r="D2776" s="104"/>
      <c r="E2776" s="5" t="s">
        <v>31</v>
      </c>
      <c r="F2776" s="6"/>
      <c r="G2776" s="7">
        <v>131</v>
      </c>
      <c r="H2776" s="37">
        <v>13.740458015267</v>
      </c>
      <c r="I2776" s="14">
        <v>64.122137404580002</v>
      </c>
      <c r="J2776" s="14">
        <v>26.717557251908001</v>
      </c>
      <c r="K2776" s="14">
        <v>26.717557251908001</v>
      </c>
      <c r="L2776" s="14">
        <v>29.770992366411999</v>
      </c>
      <c r="M2776" s="14">
        <v>30.534351145037999</v>
      </c>
      <c r="N2776" s="14">
        <v>0.76335877862599999</v>
      </c>
      <c r="O2776" s="14">
        <v>9.1603053435110002</v>
      </c>
      <c r="P2776" s="14">
        <v>8.3969465648850008</v>
      </c>
      <c r="Q2776" s="14">
        <v>19.847328244275001</v>
      </c>
      <c r="R2776" s="14">
        <v>23.664122137404998</v>
      </c>
      <c r="S2776" s="14">
        <v>9.9236641221369997</v>
      </c>
      <c r="T2776" s="14">
        <v>4.5801526717560002</v>
      </c>
      <c r="U2776" s="29">
        <v>0.76335877862599999</v>
      </c>
    </row>
    <row r="2777" spans="4:21" x14ac:dyDescent="0.2">
      <c r="D2777" s="104"/>
      <c r="E2777" s="5" t="s">
        <v>32</v>
      </c>
      <c r="F2777" s="6"/>
      <c r="G2777" s="7">
        <v>75</v>
      </c>
      <c r="H2777" s="37">
        <v>22.666666666666998</v>
      </c>
      <c r="I2777" s="14">
        <v>65.333333333333002</v>
      </c>
      <c r="J2777" s="14">
        <v>24</v>
      </c>
      <c r="K2777" s="14">
        <v>28</v>
      </c>
      <c r="L2777" s="14">
        <v>36</v>
      </c>
      <c r="M2777" s="14">
        <v>34.666666666666998</v>
      </c>
      <c r="N2777" s="14">
        <v>5.333333333333</v>
      </c>
      <c r="O2777" s="14">
        <v>12</v>
      </c>
      <c r="P2777" s="14">
        <v>8</v>
      </c>
      <c r="Q2777" s="14">
        <v>9.333333333333</v>
      </c>
      <c r="R2777" s="14">
        <v>22.666666666666998</v>
      </c>
      <c r="S2777" s="14">
        <v>6.666666666667</v>
      </c>
      <c r="T2777" s="14">
        <v>6.666666666667</v>
      </c>
      <c r="U2777" s="32">
        <v>0</v>
      </c>
    </row>
    <row r="2778" spans="4:21" x14ac:dyDescent="0.2">
      <c r="D2778" s="104"/>
      <c r="E2778" s="5" t="s">
        <v>33</v>
      </c>
      <c r="F2778" s="6"/>
      <c r="G2778" s="7">
        <v>43</v>
      </c>
      <c r="H2778" s="37">
        <v>23.255813953488001</v>
      </c>
      <c r="I2778" s="14">
        <v>69.767441860464999</v>
      </c>
      <c r="J2778" s="14">
        <v>16.279069767442</v>
      </c>
      <c r="K2778" s="14">
        <v>30.232558139535001</v>
      </c>
      <c r="L2778" s="14">
        <v>11.627906976744001</v>
      </c>
      <c r="M2778" s="14">
        <v>44.186046511628</v>
      </c>
      <c r="N2778" s="14">
        <v>6.9767441860470001</v>
      </c>
      <c r="O2778" s="14">
        <v>13.953488372093</v>
      </c>
      <c r="P2778" s="14">
        <v>11.627906976744001</v>
      </c>
      <c r="Q2778" s="14">
        <v>6.9767441860470001</v>
      </c>
      <c r="R2778" s="14">
        <v>9.3023255813949994</v>
      </c>
      <c r="S2778" s="14">
        <v>9.3023255813949994</v>
      </c>
      <c r="T2778" s="14">
        <v>6.9767441860470001</v>
      </c>
      <c r="U2778" s="32">
        <v>0</v>
      </c>
    </row>
    <row r="2779" spans="4:21" x14ac:dyDescent="0.2">
      <c r="D2779" s="103" t="s">
        <v>34</v>
      </c>
      <c r="E2779" s="24" t="s">
        <v>35</v>
      </c>
      <c r="F2779" s="22"/>
      <c r="G2779" s="23">
        <v>7</v>
      </c>
      <c r="H2779" s="81">
        <v>0</v>
      </c>
      <c r="I2779" s="19">
        <v>71.428571428571004</v>
      </c>
      <c r="J2779" s="19">
        <v>14.285714285714</v>
      </c>
      <c r="K2779" s="19">
        <v>42.857142857143003</v>
      </c>
      <c r="L2779" s="19">
        <v>42.857142857143003</v>
      </c>
      <c r="M2779" s="19">
        <v>42.857142857143003</v>
      </c>
      <c r="N2779" s="19">
        <v>14.285714285714</v>
      </c>
      <c r="O2779" s="19">
        <v>14.285714285714</v>
      </c>
      <c r="P2779" s="33">
        <v>0</v>
      </c>
      <c r="Q2779" s="33">
        <v>0</v>
      </c>
      <c r="R2779" s="19">
        <v>42.857142857143003</v>
      </c>
      <c r="S2779" s="19">
        <v>14.285714285714</v>
      </c>
      <c r="T2779" s="33">
        <v>0</v>
      </c>
      <c r="U2779" s="51">
        <v>14.285714285714</v>
      </c>
    </row>
    <row r="2780" spans="4:21" x14ac:dyDescent="0.2">
      <c r="D2780" s="104"/>
      <c r="E2780" s="5" t="s">
        <v>36</v>
      </c>
      <c r="F2780" s="6"/>
      <c r="G2780" s="7">
        <v>18</v>
      </c>
      <c r="H2780" s="60">
        <v>0</v>
      </c>
      <c r="I2780" s="14">
        <v>61.111111111111001</v>
      </c>
      <c r="J2780" s="14">
        <v>11.111111111111001</v>
      </c>
      <c r="K2780" s="14">
        <v>44.444444444444002</v>
      </c>
      <c r="L2780" s="14">
        <v>33.333333333333002</v>
      </c>
      <c r="M2780" s="14">
        <v>33.333333333333002</v>
      </c>
      <c r="N2780" s="18">
        <v>0</v>
      </c>
      <c r="O2780" s="14">
        <v>5.5555555555560003</v>
      </c>
      <c r="P2780" s="18">
        <v>0</v>
      </c>
      <c r="Q2780" s="14">
        <v>11.111111111111001</v>
      </c>
      <c r="R2780" s="14">
        <v>27.777777777777999</v>
      </c>
      <c r="S2780" s="18">
        <v>0</v>
      </c>
      <c r="T2780" s="14">
        <v>11.111111111111001</v>
      </c>
      <c r="U2780" s="32">
        <v>0</v>
      </c>
    </row>
    <row r="2781" spans="4:21" x14ac:dyDescent="0.2">
      <c r="D2781" s="104"/>
      <c r="E2781" s="5" t="s">
        <v>37</v>
      </c>
      <c r="F2781" s="6"/>
      <c r="G2781" s="7">
        <v>27</v>
      </c>
      <c r="H2781" s="37">
        <v>11.111111111111001</v>
      </c>
      <c r="I2781" s="14">
        <v>70.370370370369997</v>
      </c>
      <c r="J2781" s="14">
        <v>3.7037037037039999</v>
      </c>
      <c r="K2781" s="14">
        <v>37.037037037037003</v>
      </c>
      <c r="L2781" s="14">
        <v>33.333333333333002</v>
      </c>
      <c r="M2781" s="14">
        <v>33.333333333333002</v>
      </c>
      <c r="N2781" s="14">
        <v>3.7037037037039999</v>
      </c>
      <c r="O2781" s="14">
        <v>11.111111111111001</v>
      </c>
      <c r="P2781" s="14">
        <v>7.4074074074069998</v>
      </c>
      <c r="Q2781" s="14">
        <v>11.111111111111001</v>
      </c>
      <c r="R2781" s="14">
        <v>37.037037037037003</v>
      </c>
      <c r="S2781" s="14">
        <v>22.222222222222001</v>
      </c>
      <c r="T2781" s="14">
        <v>18.518518518518999</v>
      </c>
      <c r="U2781" s="32">
        <v>0</v>
      </c>
    </row>
    <row r="2782" spans="4:21" x14ac:dyDescent="0.2">
      <c r="D2782" s="104"/>
      <c r="E2782" s="5" t="s">
        <v>38</v>
      </c>
      <c r="F2782" s="6"/>
      <c r="G2782" s="7">
        <v>52</v>
      </c>
      <c r="H2782" s="37">
        <v>9.6153846153850004</v>
      </c>
      <c r="I2782" s="14">
        <v>69.230769230768999</v>
      </c>
      <c r="J2782" s="14">
        <v>19.230769230768999</v>
      </c>
      <c r="K2782" s="14">
        <v>30.769230769231001</v>
      </c>
      <c r="L2782" s="14">
        <v>25</v>
      </c>
      <c r="M2782" s="14">
        <v>36.538461538462002</v>
      </c>
      <c r="N2782" s="14">
        <v>1.923076923077</v>
      </c>
      <c r="O2782" s="14">
        <v>5.7692307692310001</v>
      </c>
      <c r="P2782" s="14">
        <v>1.923076923077</v>
      </c>
      <c r="Q2782" s="14">
        <v>13.461538461538</v>
      </c>
      <c r="R2782" s="14">
        <v>25</v>
      </c>
      <c r="S2782" s="14">
        <v>9.6153846153850004</v>
      </c>
      <c r="T2782" s="14">
        <v>3.8461538461539999</v>
      </c>
      <c r="U2782" s="32">
        <v>0</v>
      </c>
    </row>
    <row r="2783" spans="4:21" x14ac:dyDescent="0.2">
      <c r="D2783" s="104"/>
      <c r="E2783" s="5" t="s">
        <v>39</v>
      </c>
      <c r="F2783" s="6"/>
      <c r="G2783" s="7">
        <v>48</v>
      </c>
      <c r="H2783" s="37">
        <v>12.5</v>
      </c>
      <c r="I2783" s="14">
        <v>70.833333333333002</v>
      </c>
      <c r="J2783" s="14">
        <v>14.583333333333</v>
      </c>
      <c r="K2783" s="14">
        <v>43.75</v>
      </c>
      <c r="L2783" s="14">
        <v>33.333333333333002</v>
      </c>
      <c r="M2783" s="14">
        <v>31.25</v>
      </c>
      <c r="N2783" s="18">
        <v>0</v>
      </c>
      <c r="O2783" s="14">
        <v>8.333333333333</v>
      </c>
      <c r="P2783" s="14">
        <v>6.25</v>
      </c>
      <c r="Q2783" s="14">
        <v>4.166666666667</v>
      </c>
      <c r="R2783" s="14">
        <v>16.666666666666998</v>
      </c>
      <c r="S2783" s="14">
        <v>8.333333333333</v>
      </c>
      <c r="T2783" s="14">
        <v>6.25</v>
      </c>
      <c r="U2783" s="29">
        <v>2.083333333333</v>
      </c>
    </row>
    <row r="2784" spans="4:21" x14ac:dyDescent="0.2">
      <c r="D2784" s="104"/>
      <c r="E2784" s="5" t="s">
        <v>40</v>
      </c>
      <c r="F2784" s="6"/>
      <c r="G2784" s="7">
        <v>52</v>
      </c>
      <c r="H2784" s="37">
        <v>15.384615384615</v>
      </c>
      <c r="I2784" s="14">
        <v>61.538461538462002</v>
      </c>
      <c r="J2784" s="14">
        <v>23.076923076922998</v>
      </c>
      <c r="K2784" s="14">
        <v>30.769230769231001</v>
      </c>
      <c r="L2784" s="14">
        <v>34.615384615384997</v>
      </c>
      <c r="M2784" s="14">
        <v>32.692307692307999</v>
      </c>
      <c r="N2784" s="14">
        <v>1.923076923077</v>
      </c>
      <c r="O2784" s="14">
        <v>13.461538461538</v>
      </c>
      <c r="P2784" s="14">
        <v>9.6153846153850004</v>
      </c>
      <c r="Q2784" s="14">
        <v>19.230769230768999</v>
      </c>
      <c r="R2784" s="14">
        <v>15.384615384615</v>
      </c>
      <c r="S2784" s="14">
        <v>9.6153846153850004</v>
      </c>
      <c r="T2784" s="14">
        <v>5.7692307692310001</v>
      </c>
      <c r="U2784" s="32">
        <v>0</v>
      </c>
    </row>
    <row r="2785" spans="4:21" x14ac:dyDescent="0.2">
      <c r="D2785" s="104"/>
      <c r="E2785" s="5" t="s">
        <v>41</v>
      </c>
      <c r="F2785" s="6"/>
      <c r="G2785" s="7">
        <v>26</v>
      </c>
      <c r="H2785" s="37">
        <v>23.076923076922998</v>
      </c>
      <c r="I2785" s="14">
        <v>61.538461538462002</v>
      </c>
      <c r="J2785" s="14">
        <v>15.384615384615</v>
      </c>
      <c r="K2785" s="14">
        <v>26.923076923077002</v>
      </c>
      <c r="L2785" s="14">
        <v>30.769230769231001</v>
      </c>
      <c r="M2785" s="14">
        <v>26.923076923077002</v>
      </c>
      <c r="N2785" s="18">
        <v>0</v>
      </c>
      <c r="O2785" s="14">
        <v>7.6923076923079998</v>
      </c>
      <c r="P2785" s="14">
        <v>15.384615384615</v>
      </c>
      <c r="Q2785" s="14">
        <v>19.230769230768999</v>
      </c>
      <c r="R2785" s="14">
        <v>23.076923076922998</v>
      </c>
      <c r="S2785" s="14">
        <v>15.384615384615</v>
      </c>
      <c r="T2785" s="14">
        <v>15.384615384615</v>
      </c>
      <c r="U2785" s="32">
        <v>0</v>
      </c>
    </row>
    <row r="2786" spans="4:21" x14ac:dyDescent="0.2">
      <c r="D2786" s="104"/>
      <c r="E2786" s="5" t="s">
        <v>42</v>
      </c>
      <c r="F2786" s="6"/>
      <c r="G2786" s="7">
        <v>59</v>
      </c>
      <c r="H2786" s="37">
        <v>11.864406779661</v>
      </c>
      <c r="I2786" s="14">
        <v>66.101694915254001</v>
      </c>
      <c r="J2786" s="14">
        <v>28.813559322033999</v>
      </c>
      <c r="K2786" s="14">
        <v>18.644067796609999</v>
      </c>
      <c r="L2786" s="14">
        <v>20.338983050846998</v>
      </c>
      <c r="M2786" s="14">
        <v>28.813559322033999</v>
      </c>
      <c r="N2786" s="14">
        <v>3.3898305084749998</v>
      </c>
      <c r="O2786" s="14">
        <v>15.254237288136</v>
      </c>
      <c r="P2786" s="14">
        <v>8.4745762711860007</v>
      </c>
      <c r="Q2786" s="14">
        <v>11.864406779661</v>
      </c>
      <c r="R2786" s="14">
        <v>11.864406779661</v>
      </c>
      <c r="S2786" s="14">
        <v>1.6949152542370001</v>
      </c>
      <c r="T2786" s="14">
        <v>1.6949152542370001</v>
      </c>
      <c r="U2786" s="29">
        <v>1.6949152542370001</v>
      </c>
    </row>
    <row r="2787" spans="4:21" x14ac:dyDescent="0.2">
      <c r="D2787" s="104"/>
      <c r="E2787" s="5" t="s">
        <v>43</v>
      </c>
      <c r="F2787" s="6"/>
      <c r="G2787" s="7">
        <v>56</v>
      </c>
      <c r="H2787" s="37">
        <v>19.642857142857</v>
      </c>
      <c r="I2787" s="14">
        <v>67.857142857143003</v>
      </c>
      <c r="J2787" s="14">
        <v>23.214285714286</v>
      </c>
      <c r="K2787" s="14">
        <v>16.071428571428999</v>
      </c>
      <c r="L2787" s="14">
        <v>25</v>
      </c>
      <c r="M2787" s="14">
        <v>28.571428571428999</v>
      </c>
      <c r="N2787" s="14">
        <v>3.5714285714290002</v>
      </c>
      <c r="O2787" s="14">
        <v>8.9285714285710007</v>
      </c>
      <c r="P2787" s="14">
        <v>5.3571428571429998</v>
      </c>
      <c r="Q2787" s="14">
        <v>10.714285714286</v>
      </c>
      <c r="R2787" s="14">
        <v>10.714285714286</v>
      </c>
      <c r="S2787" s="18">
        <v>0</v>
      </c>
      <c r="T2787" s="14">
        <v>1.785714285714</v>
      </c>
      <c r="U2787" s="32">
        <v>0</v>
      </c>
    </row>
    <row r="2788" spans="4:21" x14ac:dyDescent="0.2">
      <c r="D2788" s="104"/>
      <c r="E2788" s="5" t="s">
        <v>44</v>
      </c>
      <c r="F2788" s="6"/>
      <c r="G2788" s="7">
        <v>76</v>
      </c>
      <c r="H2788" s="37">
        <v>19.736842105263001</v>
      </c>
      <c r="I2788" s="14">
        <v>46.052631578947</v>
      </c>
      <c r="J2788" s="14">
        <v>35.526315789473998</v>
      </c>
      <c r="K2788" s="14">
        <v>22.368421052632002</v>
      </c>
      <c r="L2788" s="14">
        <v>34.210526315788996</v>
      </c>
      <c r="M2788" s="14">
        <v>28.947368421053</v>
      </c>
      <c r="N2788" s="14">
        <v>5.2631578947369997</v>
      </c>
      <c r="O2788" s="14">
        <v>11.842105263158</v>
      </c>
      <c r="P2788" s="14">
        <v>5.2631578947369997</v>
      </c>
      <c r="Q2788" s="14">
        <v>19.736842105263001</v>
      </c>
      <c r="R2788" s="14">
        <v>9.2105263157890001</v>
      </c>
      <c r="S2788" s="18">
        <v>0</v>
      </c>
      <c r="T2788" s="14">
        <v>6.5789473684209998</v>
      </c>
      <c r="U2788" s="29">
        <v>1.3157894736839999</v>
      </c>
    </row>
    <row r="2789" spans="4:21" x14ac:dyDescent="0.2">
      <c r="D2789" s="104"/>
      <c r="E2789" s="5" t="s">
        <v>45</v>
      </c>
      <c r="F2789" s="6"/>
      <c r="G2789" s="7">
        <v>60</v>
      </c>
      <c r="H2789" s="37">
        <v>23.333333333333002</v>
      </c>
      <c r="I2789" s="14">
        <v>45</v>
      </c>
      <c r="J2789" s="14">
        <v>46.666666666666998</v>
      </c>
      <c r="K2789" s="14">
        <v>10</v>
      </c>
      <c r="L2789" s="14">
        <v>25</v>
      </c>
      <c r="M2789" s="14">
        <v>15</v>
      </c>
      <c r="N2789" s="14">
        <v>3.333333333333</v>
      </c>
      <c r="O2789" s="14">
        <v>6.666666666667</v>
      </c>
      <c r="P2789" s="14">
        <v>3.333333333333</v>
      </c>
      <c r="Q2789" s="14">
        <v>15</v>
      </c>
      <c r="R2789" s="14">
        <v>6.666666666667</v>
      </c>
      <c r="S2789" s="18">
        <v>0</v>
      </c>
      <c r="T2789" s="14">
        <v>10</v>
      </c>
      <c r="U2789" s="32">
        <v>0</v>
      </c>
    </row>
    <row r="2790" spans="4:21" x14ac:dyDescent="0.2">
      <c r="D2790" s="104"/>
      <c r="E2790" s="5" t="s">
        <v>46</v>
      </c>
      <c r="F2790" s="6"/>
      <c r="G2790" s="7">
        <v>42</v>
      </c>
      <c r="H2790" s="37">
        <v>21.428571428571001</v>
      </c>
      <c r="I2790" s="14">
        <v>45.238095238094999</v>
      </c>
      <c r="J2790" s="14">
        <v>50</v>
      </c>
      <c r="K2790" s="14">
        <v>7.1428571428570002</v>
      </c>
      <c r="L2790" s="14">
        <v>30.952380952380999</v>
      </c>
      <c r="M2790" s="14">
        <v>4.7619047619049999</v>
      </c>
      <c r="N2790" s="18">
        <v>0</v>
      </c>
      <c r="O2790" s="14">
        <v>9.5238095238099998</v>
      </c>
      <c r="P2790" s="14">
        <v>7.1428571428570002</v>
      </c>
      <c r="Q2790" s="14">
        <v>16.666666666666998</v>
      </c>
      <c r="R2790" s="14">
        <v>7.1428571428570002</v>
      </c>
      <c r="S2790" s="18">
        <v>0</v>
      </c>
      <c r="T2790" s="14">
        <v>7.1428571428570002</v>
      </c>
      <c r="U2790" s="32">
        <v>0</v>
      </c>
    </row>
    <row r="2791" spans="4:21" x14ac:dyDescent="0.2">
      <c r="D2791" s="104"/>
      <c r="E2791" s="5" t="s">
        <v>47</v>
      </c>
      <c r="F2791" s="6"/>
      <c r="G2791" s="7">
        <v>38</v>
      </c>
      <c r="H2791" s="37">
        <v>18.421052631578998</v>
      </c>
      <c r="I2791" s="14">
        <v>36.842105263157997</v>
      </c>
      <c r="J2791" s="14">
        <v>68.421052631579002</v>
      </c>
      <c r="K2791" s="14">
        <v>5.2631578947369997</v>
      </c>
      <c r="L2791" s="14">
        <v>23.684210526316001</v>
      </c>
      <c r="M2791" s="14">
        <v>18.421052631578998</v>
      </c>
      <c r="N2791" s="18">
        <v>0</v>
      </c>
      <c r="O2791" s="14">
        <v>13.157894736842</v>
      </c>
      <c r="P2791" s="14">
        <v>2.6315789473679998</v>
      </c>
      <c r="Q2791" s="14">
        <v>21.052631578947</v>
      </c>
      <c r="R2791" s="14">
        <v>2.6315789473679998</v>
      </c>
      <c r="S2791" s="18">
        <v>0</v>
      </c>
      <c r="T2791" s="14">
        <v>5.2631578947369997</v>
      </c>
      <c r="U2791" s="32">
        <v>0</v>
      </c>
    </row>
    <row r="2792" spans="4:21" x14ac:dyDescent="0.2">
      <c r="D2792" s="104"/>
      <c r="E2792" s="5" t="s">
        <v>48</v>
      </c>
      <c r="F2792" s="6"/>
      <c r="G2792" s="7">
        <v>8</v>
      </c>
      <c r="H2792" s="37">
        <v>37.5</v>
      </c>
      <c r="I2792" s="14">
        <v>25</v>
      </c>
      <c r="J2792" s="14">
        <v>37.5</v>
      </c>
      <c r="K2792" s="14">
        <v>12.5</v>
      </c>
      <c r="L2792" s="14">
        <v>25</v>
      </c>
      <c r="M2792" s="14">
        <v>12.5</v>
      </c>
      <c r="N2792" s="18">
        <v>0</v>
      </c>
      <c r="O2792" s="18">
        <v>0</v>
      </c>
      <c r="P2792" s="18">
        <v>0</v>
      </c>
      <c r="Q2792" s="18">
        <v>0</v>
      </c>
      <c r="R2792" s="18">
        <v>0</v>
      </c>
      <c r="S2792" s="18">
        <v>0</v>
      </c>
      <c r="T2792" s="14">
        <v>12.5</v>
      </c>
      <c r="U2792" s="32">
        <v>0</v>
      </c>
    </row>
    <row r="2793" spans="4:21" x14ac:dyDescent="0.2">
      <c r="D2793" s="104"/>
      <c r="E2793" s="5" t="s">
        <v>49</v>
      </c>
      <c r="F2793" s="6"/>
      <c r="G2793" s="7">
        <v>1</v>
      </c>
      <c r="H2793" s="60">
        <v>0</v>
      </c>
      <c r="I2793" s="18">
        <v>0</v>
      </c>
      <c r="J2793" s="18">
        <v>0</v>
      </c>
      <c r="K2793" s="18">
        <v>0</v>
      </c>
      <c r="L2793" s="18">
        <v>0</v>
      </c>
      <c r="M2793" s="18">
        <v>0</v>
      </c>
      <c r="N2793" s="18">
        <v>0</v>
      </c>
      <c r="O2793" s="14">
        <v>100</v>
      </c>
      <c r="P2793" s="14">
        <v>100</v>
      </c>
      <c r="Q2793" s="14">
        <v>100</v>
      </c>
      <c r="R2793" s="18">
        <v>0</v>
      </c>
      <c r="S2793" s="18">
        <v>0</v>
      </c>
      <c r="T2793" s="18">
        <v>0</v>
      </c>
      <c r="U2793" s="32">
        <v>0</v>
      </c>
    </row>
    <row r="2794" spans="4:21" x14ac:dyDescent="0.2">
      <c r="D2794" s="103" t="s">
        <v>50</v>
      </c>
      <c r="E2794" s="24" t="s">
        <v>35</v>
      </c>
      <c r="F2794" s="22"/>
      <c r="G2794" s="23">
        <v>4</v>
      </c>
      <c r="H2794" s="81">
        <v>0</v>
      </c>
      <c r="I2794" s="19">
        <v>50</v>
      </c>
      <c r="J2794" s="33">
        <v>0</v>
      </c>
      <c r="K2794" s="19">
        <v>25</v>
      </c>
      <c r="L2794" s="33">
        <v>0</v>
      </c>
      <c r="M2794" s="19">
        <v>25</v>
      </c>
      <c r="N2794" s="33">
        <v>0</v>
      </c>
      <c r="O2794" s="33">
        <v>0</v>
      </c>
      <c r="P2794" s="33">
        <v>0</v>
      </c>
      <c r="Q2794" s="33">
        <v>0</v>
      </c>
      <c r="R2794" s="19">
        <v>50</v>
      </c>
      <c r="S2794" s="33">
        <v>0</v>
      </c>
      <c r="T2794" s="33">
        <v>0</v>
      </c>
      <c r="U2794" s="62">
        <v>0</v>
      </c>
    </row>
    <row r="2795" spans="4:21" x14ac:dyDescent="0.2">
      <c r="D2795" s="104"/>
      <c r="E2795" s="5" t="s">
        <v>36</v>
      </c>
      <c r="F2795" s="6"/>
      <c r="G2795" s="7">
        <v>11</v>
      </c>
      <c r="H2795" s="60">
        <v>0</v>
      </c>
      <c r="I2795" s="14">
        <v>72.727272727273004</v>
      </c>
      <c r="J2795" s="18">
        <v>0</v>
      </c>
      <c r="K2795" s="14">
        <v>36.363636363635997</v>
      </c>
      <c r="L2795" s="14">
        <v>54.545454545455001</v>
      </c>
      <c r="M2795" s="14">
        <v>9.0909090909089993</v>
      </c>
      <c r="N2795" s="14">
        <v>9.0909090909089993</v>
      </c>
      <c r="O2795" s="18">
        <v>0</v>
      </c>
      <c r="P2795" s="14">
        <v>9.0909090909089993</v>
      </c>
      <c r="Q2795" s="18">
        <v>0</v>
      </c>
      <c r="R2795" s="14">
        <v>45.454545454544999</v>
      </c>
      <c r="S2795" s="14">
        <v>18.181818181817999</v>
      </c>
      <c r="T2795" s="14">
        <v>9.0909090909089993</v>
      </c>
      <c r="U2795" s="32">
        <v>0</v>
      </c>
    </row>
    <row r="2796" spans="4:21" x14ac:dyDescent="0.2">
      <c r="D2796" s="104"/>
      <c r="E2796" s="5" t="s">
        <v>37</v>
      </c>
      <c r="F2796" s="6"/>
      <c r="G2796" s="7">
        <v>16</v>
      </c>
      <c r="H2796" s="37">
        <v>18.75</v>
      </c>
      <c r="I2796" s="14">
        <v>56.25</v>
      </c>
      <c r="J2796" s="14">
        <v>18.75</v>
      </c>
      <c r="K2796" s="14">
        <v>43.75</v>
      </c>
      <c r="L2796" s="14">
        <v>37.5</v>
      </c>
      <c r="M2796" s="14">
        <v>12.5</v>
      </c>
      <c r="N2796" s="18">
        <v>0</v>
      </c>
      <c r="O2796" s="18">
        <v>0</v>
      </c>
      <c r="P2796" s="18">
        <v>0</v>
      </c>
      <c r="Q2796" s="14">
        <v>18.75</v>
      </c>
      <c r="R2796" s="14">
        <v>50</v>
      </c>
      <c r="S2796" s="14">
        <v>12.5</v>
      </c>
      <c r="T2796" s="18">
        <v>0</v>
      </c>
      <c r="U2796" s="32">
        <v>0</v>
      </c>
    </row>
    <row r="2797" spans="4:21" x14ac:dyDescent="0.2">
      <c r="D2797" s="104"/>
      <c r="E2797" s="5" t="s">
        <v>38</v>
      </c>
      <c r="F2797" s="6"/>
      <c r="G2797" s="7">
        <v>30</v>
      </c>
      <c r="H2797" s="37">
        <v>10</v>
      </c>
      <c r="I2797" s="14">
        <v>63.333333333333002</v>
      </c>
      <c r="J2797" s="14">
        <v>16.666666666666998</v>
      </c>
      <c r="K2797" s="14">
        <v>16.666666666666998</v>
      </c>
      <c r="L2797" s="14">
        <v>30</v>
      </c>
      <c r="M2797" s="14">
        <v>13.333333333333</v>
      </c>
      <c r="N2797" s="18">
        <v>0</v>
      </c>
      <c r="O2797" s="14">
        <v>6.666666666667</v>
      </c>
      <c r="P2797" s="14">
        <v>6.666666666667</v>
      </c>
      <c r="Q2797" s="14">
        <v>3.333333333333</v>
      </c>
      <c r="R2797" s="14">
        <v>26.666666666666998</v>
      </c>
      <c r="S2797" s="14">
        <v>6.666666666667</v>
      </c>
      <c r="T2797" s="14">
        <v>13.333333333333</v>
      </c>
      <c r="U2797" s="32">
        <v>0</v>
      </c>
    </row>
    <row r="2798" spans="4:21" x14ac:dyDescent="0.2">
      <c r="D2798" s="104"/>
      <c r="E2798" s="5" t="s">
        <v>39</v>
      </c>
      <c r="F2798" s="6"/>
      <c r="G2798" s="7">
        <v>33</v>
      </c>
      <c r="H2798" s="37">
        <v>15.151515151515</v>
      </c>
      <c r="I2798" s="14">
        <v>63.636363636364003</v>
      </c>
      <c r="J2798" s="14">
        <v>33.333333333333002</v>
      </c>
      <c r="K2798" s="14">
        <v>36.363636363635997</v>
      </c>
      <c r="L2798" s="14">
        <v>51.515151515151999</v>
      </c>
      <c r="M2798" s="14">
        <v>27.272727272727</v>
      </c>
      <c r="N2798" s="18">
        <v>0</v>
      </c>
      <c r="O2798" s="14">
        <v>3.0303030303030001</v>
      </c>
      <c r="P2798" s="14">
        <v>3.0303030303030001</v>
      </c>
      <c r="Q2798" s="14">
        <v>15.151515151515</v>
      </c>
      <c r="R2798" s="14">
        <v>21.212121212121001</v>
      </c>
      <c r="S2798" s="14">
        <v>9.0909090909089993</v>
      </c>
      <c r="T2798" s="18">
        <v>0</v>
      </c>
      <c r="U2798" s="32">
        <v>0</v>
      </c>
    </row>
    <row r="2799" spans="4:21" x14ac:dyDescent="0.2">
      <c r="D2799" s="104"/>
      <c r="E2799" s="5" t="s">
        <v>40</v>
      </c>
      <c r="F2799" s="6"/>
      <c r="G2799" s="7">
        <v>38</v>
      </c>
      <c r="H2799" s="37">
        <v>15.789473684211</v>
      </c>
      <c r="I2799" s="14">
        <v>47.368421052632002</v>
      </c>
      <c r="J2799" s="14">
        <v>31.578947368421002</v>
      </c>
      <c r="K2799" s="14">
        <v>15.789473684211</v>
      </c>
      <c r="L2799" s="14">
        <v>31.578947368421002</v>
      </c>
      <c r="M2799" s="14">
        <v>18.421052631578998</v>
      </c>
      <c r="N2799" s="14">
        <v>5.2631578947369997</v>
      </c>
      <c r="O2799" s="14">
        <v>7.8947368421049999</v>
      </c>
      <c r="P2799" s="14">
        <v>13.157894736842</v>
      </c>
      <c r="Q2799" s="14">
        <v>10.526315789473999</v>
      </c>
      <c r="R2799" s="14">
        <v>13.157894736842</v>
      </c>
      <c r="S2799" s="14">
        <v>5.2631578947369997</v>
      </c>
      <c r="T2799" s="14">
        <v>10.526315789473999</v>
      </c>
      <c r="U2799" s="29">
        <v>2.6315789473679998</v>
      </c>
    </row>
    <row r="2800" spans="4:21" x14ac:dyDescent="0.2">
      <c r="D2800" s="104"/>
      <c r="E2800" s="5" t="s">
        <v>41</v>
      </c>
      <c r="F2800" s="6"/>
      <c r="G2800" s="7">
        <v>28</v>
      </c>
      <c r="H2800" s="37">
        <v>17.857142857143</v>
      </c>
      <c r="I2800" s="14">
        <v>46.428571428570997</v>
      </c>
      <c r="J2800" s="14">
        <v>28.571428571428999</v>
      </c>
      <c r="K2800" s="14">
        <v>25</v>
      </c>
      <c r="L2800" s="14">
        <v>25</v>
      </c>
      <c r="M2800" s="14">
        <v>35.714285714286</v>
      </c>
      <c r="N2800" s="18">
        <v>0</v>
      </c>
      <c r="O2800" s="14">
        <v>17.857142857143</v>
      </c>
      <c r="P2800" s="14">
        <v>7.1428571428570002</v>
      </c>
      <c r="Q2800" s="14">
        <v>28.571428571428999</v>
      </c>
      <c r="R2800" s="14">
        <v>14.285714285714</v>
      </c>
      <c r="S2800" s="14">
        <v>3.5714285714290002</v>
      </c>
      <c r="T2800" s="14">
        <v>3.5714285714290002</v>
      </c>
      <c r="U2800" s="32">
        <v>0</v>
      </c>
    </row>
    <row r="2801" spans="2:21" x14ac:dyDescent="0.2">
      <c r="D2801" s="104"/>
      <c r="E2801" s="5" t="s">
        <v>42</v>
      </c>
      <c r="F2801" s="6"/>
      <c r="G2801" s="7">
        <v>38</v>
      </c>
      <c r="H2801" s="37">
        <v>15.789473684211</v>
      </c>
      <c r="I2801" s="14">
        <v>42.105263157895003</v>
      </c>
      <c r="J2801" s="14">
        <v>39.473684210526002</v>
      </c>
      <c r="K2801" s="14">
        <v>26.315789473683999</v>
      </c>
      <c r="L2801" s="14">
        <v>47.368421052632002</v>
      </c>
      <c r="M2801" s="14">
        <v>10.526315789473999</v>
      </c>
      <c r="N2801" s="14">
        <v>2.6315789473679998</v>
      </c>
      <c r="O2801" s="14">
        <v>5.2631578947369997</v>
      </c>
      <c r="P2801" s="14">
        <v>2.6315789473679998</v>
      </c>
      <c r="Q2801" s="14">
        <v>13.157894736842</v>
      </c>
      <c r="R2801" s="14">
        <v>18.421052631578998</v>
      </c>
      <c r="S2801" s="18">
        <v>0</v>
      </c>
      <c r="T2801" s="14">
        <v>10.526315789473999</v>
      </c>
      <c r="U2801" s="32">
        <v>0</v>
      </c>
    </row>
    <row r="2802" spans="2:21" x14ac:dyDescent="0.2">
      <c r="D2802" s="104"/>
      <c r="E2802" s="5" t="s">
        <v>43</v>
      </c>
      <c r="F2802" s="6"/>
      <c r="G2802" s="7">
        <v>40</v>
      </c>
      <c r="H2802" s="37">
        <v>10</v>
      </c>
      <c r="I2802" s="14">
        <v>52.5</v>
      </c>
      <c r="J2802" s="14">
        <v>40</v>
      </c>
      <c r="K2802" s="14">
        <v>30</v>
      </c>
      <c r="L2802" s="14">
        <v>27.5</v>
      </c>
      <c r="M2802" s="14">
        <v>10</v>
      </c>
      <c r="N2802" s="18">
        <v>0</v>
      </c>
      <c r="O2802" s="14">
        <v>10</v>
      </c>
      <c r="P2802" s="14">
        <v>5</v>
      </c>
      <c r="Q2802" s="14">
        <v>17.5</v>
      </c>
      <c r="R2802" s="14">
        <v>15</v>
      </c>
      <c r="S2802" s="18">
        <v>0</v>
      </c>
      <c r="T2802" s="14">
        <v>5</v>
      </c>
      <c r="U2802" s="29">
        <v>2.5</v>
      </c>
    </row>
    <row r="2803" spans="2:21" x14ac:dyDescent="0.2">
      <c r="D2803" s="104"/>
      <c r="E2803" s="5" t="s">
        <v>44</v>
      </c>
      <c r="F2803" s="6"/>
      <c r="G2803" s="7">
        <v>64</v>
      </c>
      <c r="H2803" s="37">
        <v>14.0625</v>
      </c>
      <c r="I2803" s="14">
        <v>56.25</v>
      </c>
      <c r="J2803" s="14">
        <v>29.6875</v>
      </c>
      <c r="K2803" s="14">
        <v>18.75</v>
      </c>
      <c r="L2803" s="14">
        <v>23.4375</v>
      </c>
      <c r="M2803" s="14">
        <v>12.5</v>
      </c>
      <c r="N2803" s="14">
        <v>6.25</v>
      </c>
      <c r="O2803" s="14">
        <v>14.0625</v>
      </c>
      <c r="P2803" s="14">
        <v>6.25</v>
      </c>
      <c r="Q2803" s="14">
        <v>17.1875</v>
      </c>
      <c r="R2803" s="14">
        <v>12.5</v>
      </c>
      <c r="S2803" s="18">
        <v>0</v>
      </c>
      <c r="T2803" s="14">
        <v>7.8125</v>
      </c>
      <c r="U2803" s="32">
        <v>0</v>
      </c>
    </row>
    <row r="2804" spans="2:21" x14ac:dyDescent="0.2">
      <c r="D2804" s="104"/>
      <c r="E2804" s="5" t="s">
        <v>45</v>
      </c>
      <c r="F2804" s="6"/>
      <c r="G2804" s="7">
        <v>62</v>
      </c>
      <c r="H2804" s="37">
        <v>19.354838709677001</v>
      </c>
      <c r="I2804" s="14">
        <v>45.161290322581003</v>
      </c>
      <c r="J2804" s="14">
        <v>53.225806451613003</v>
      </c>
      <c r="K2804" s="14">
        <v>3.2258064516129998</v>
      </c>
      <c r="L2804" s="14">
        <v>33.870967741934997</v>
      </c>
      <c r="M2804" s="14">
        <v>11.290322580645</v>
      </c>
      <c r="N2804" s="18">
        <v>0</v>
      </c>
      <c r="O2804" s="14">
        <v>8.0645161290320004</v>
      </c>
      <c r="P2804" s="14">
        <v>6.4516129032259997</v>
      </c>
      <c r="Q2804" s="14">
        <v>22.580645161290001</v>
      </c>
      <c r="R2804" s="14">
        <v>4.8387096774189997</v>
      </c>
      <c r="S2804" s="18">
        <v>0</v>
      </c>
      <c r="T2804" s="14">
        <v>3.2258064516129998</v>
      </c>
      <c r="U2804" s="32">
        <v>0</v>
      </c>
    </row>
    <row r="2805" spans="2:21" x14ac:dyDescent="0.2">
      <c r="D2805" s="104"/>
      <c r="E2805" s="5" t="s">
        <v>46</v>
      </c>
      <c r="F2805" s="6"/>
      <c r="G2805" s="7">
        <v>19</v>
      </c>
      <c r="H2805" s="37">
        <v>26.315789473683999</v>
      </c>
      <c r="I2805" s="14">
        <v>31.578947368421002</v>
      </c>
      <c r="J2805" s="14">
        <v>36.842105263157997</v>
      </c>
      <c r="K2805" s="14">
        <v>15.789473684211</v>
      </c>
      <c r="L2805" s="14">
        <v>31.578947368421002</v>
      </c>
      <c r="M2805" s="18">
        <v>0</v>
      </c>
      <c r="N2805" s="18">
        <v>0</v>
      </c>
      <c r="O2805" s="14">
        <v>5.2631578947369997</v>
      </c>
      <c r="P2805" s="18">
        <v>0</v>
      </c>
      <c r="Q2805" s="14">
        <v>10.526315789473999</v>
      </c>
      <c r="R2805" s="14">
        <v>10.526315789473999</v>
      </c>
      <c r="S2805" s="18">
        <v>0</v>
      </c>
      <c r="T2805" s="14">
        <v>5.2631578947369997</v>
      </c>
      <c r="U2805" s="32">
        <v>0</v>
      </c>
    </row>
    <row r="2806" spans="2:21" x14ac:dyDescent="0.2">
      <c r="D2806" s="104"/>
      <c r="E2806" s="5" t="s">
        <v>47</v>
      </c>
      <c r="F2806" s="6"/>
      <c r="G2806" s="7">
        <v>35</v>
      </c>
      <c r="H2806" s="37">
        <v>22.857142857143</v>
      </c>
      <c r="I2806" s="14">
        <v>48.571428571429003</v>
      </c>
      <c r="J2806" s="14">
        <v>42.857142857143003</v>
      </c>
      <c r="K2806" s="14">
        <v>2.8571428571430002</v>
      </c>
      <c r="L2806" s="14">
        <v>42.857142857143003</v>
      </c>
      <c r="M2806" s="14">
        <v>2.8571428571430002</v>
      </c>
      <c r="N2806" s="18">
        <v>0</v>
      </c>
      <c r="O2806" s="14">
        <v>8.5714285714289993</v>
      </c>
      <c r="P2806" s="18">
        <v>0</v>
      </c>
      <c r="Q2806" s="14">
        <v>31.428571428571001</v>
      </c>
      <c r="R2806" s="14">
        <v>2.8571428571430002</v>
      </c>
      <c r="S2806" s="18">
        <v>0</v>
      </c>
      <c r="T2806" s="14">
        <v>8.5714285714289993</v>
      </c>
      <c r="U2806" s="29">
        <v>2.8571428571430002</v>
      </c>
    </row>
    <row r="2807" spans="2:21" x14ac:dyDescent="0.2">
      <c r="D2807" s="104"/>
      <c r="E2807" s="5" t="s">
        <v>48</v>
      </c>
      <c r="F2807" s="6"/>
      <c r="G2807" s="7">
        <v>19</v>
      </c>
      <c r="H2807" s="37">
        <v>31.578947368421002</v>
      </c>
      <c r="I2807" s="14">
        <v>21.052631578947</v>
      </c>
      <c r="J2807" s="14">
        <v>63.157894736842003</v>
      </c>
      <c r="K2807" s="14">
        <v>5.2631578947369997</v>
      </c>
      <c r="L2807" s="14">
        <v>26.315789473683999</v>
      </c>
      <c r="M2807" s="14">
        <v>5.2631578947369997</v>
      </c>
      <c r="N2807" s="18">
        <v>0</v>
      </c>
      <c r="O2807" s="14">
        <v>10.526315789473999</v>
      </c>
      <c r="P2807" s="14">
        <v>5.2631578947369997</v>
      </c>
      <c r="Q2807" s="14">
        <v>21.052631578947</v>
      </c>
      <c r="R2807" s="18">
        <v>0</v>
      </c>
      <c r="S2807" s="18">
        <v>0</v>
      </c>
      <c r="T2807" s="14">
        <v>5.2631578947369997</v>
      </c>
      <c r="U2807" s="32">
        <v>0</v>
      </c>
    </row>
    <row r="2808" spans="2:21" x14ac:dyDescent="0.2">
      <c r="D2808" s="105"/>
      <c r="E2808" s="55" t="s">
        <v>49</v>
      </c>
      <c r="F2808" s="58"/>
      <c r="G2808" s="53">
        <v>2</v>
      </c>
      <c r="H2808" s="74">
        <v>50</v>
      </c>
      <c r="I2808" s="35">
        <v>0</v>
      </c>
      <c r="J2808" s="38">
        <v>50</v>
      </c>
      <c r="K2808" s="35">
        <v>0</v>
      </c>
      <c r="L2808" s="35">
        <v>0</v>
      </c>
      <c r="M2808" s="35">
        <v>0</v>
      </c>
      <c r="N2808" s="35">
        <v>0</v>
      </c>
      <c r="O2808" s="35">
        <v>0</v>
      </c>
      <c r="P2808" s="35">
        <v>0</v>
      </c>
      <c r="Q2808" s="35">
        <v>0</v>
      </c>
      <c r="R2808" s="35">
        <v>0</v>
      </c>
      <c r="S2808" s="35">
        <v>0</v>
      </c>
      <c r="T2808" s="38">
        <v>50</v>
      </c>
      <c r="U2808" s="71">
        <v>0</v>
      </c>
    </row>
    <row r="2810" spans="2:21" x14ac:dyDescent="0.2">
      <c r="B2810" s="47" t="str">
        <f xml:space="preserve"> HYPERLINK("#'目次'!B68", "[62]")</f>
        <v>[62]</v>
      </c>
      <c r="C2810" s="31" t="s">
        <v>608</v>
      </c>
    </row>
    <row r="2811" spans="2:21" x14ac:dyDescent="0.2">
      <c r="C2811" s="89" t="s">
        <v>572</v>
      </c>
    </row>
    <row r="2813" spans="2:21" x14ac:dyDescent="0.2">
      <c r="C2813" s="31" t="s">
        <v>13</v>
      </c>
    </row>
    <row r="2814" spans="2:21" ht="48" x14ac:dyDescent="0.2">
      <c r="D2814" s="99"/>
      <c r="E2814" s="100"/>
      <c r="F2814" s="100"/>
      <c r="G2814" s="41" t="s">
        <v>14</v>
      </c>
      <c r="H2814" s="42" t="s">
        <v>609</v>
      </c>
      <c r="I2814" s="16" t="s">
        <v>610</v>
      </c>
      <c r="J2814" s="16" t="s">
        <v>611</v>
      </c>
      <c r="K2814" s="16" t="s">
        <v>612</v>
      </c>
      <c r="L2814" s="16" t="s">
        <v>523</v>
      </c>
      <c r="M2814" s="16" t="s">
        <v>524</v>
      </c>
      <c r="N2814" s="16" t="s">
        <v>613</v>
      </c>
      <c r="O2814" s="16" t="s">
        <v>525</v>
      </c>
      <c r="P2814" s="16" t="s">
        <v>614</v>
      </c>
      <c r="Q2814" s="16" t="s">
        <v>615</v>
      </c>
      <c r="R2814" s="16" t="s">
        <v>22</v>
      </c>
      <c r="S2814" s="16" t="s">
        <v>528</v>
      </c>
      <c r="T2814" s="46" t="s">
        <v>24</v>
      </c>
    </row>
    <row r="2815" spans="2:21" x14ac:dyDescent="0.2">
      <c r="D2815" s="101"/>
      <c r="E2815" s="102"/>
      <c r="F2815" s="102"/>
      <c r="G2815" s="44"/>
      <c r="H2815" s="48"/>
      <c r="I2815" s="17"/>
      <c r="J2815" s="17"/>
      <c r="K2815" s="17"/>
      <c r="L2815" s="17"/>
      <c r="M2815" s="17"/>
      <c r="N2815" s="17"/>
      <c r="O2815" s="17"/>
      <c r="P2815" s="17"/>
      <c r="Q2815" s="17"/>
      <c r="R2815" s="17"/>
      <c r="S2815" s="17"/>
      <c r="T2815" s="43"/>
    </row>
    <row r="2816" spans="2:21" x14ac:dyDescent="0.2">
      <c r="D2816" s="52"/>
      <c r="E2816" s="59" t="s">
        <v>14</v>
      </c>
      <c r="F2816" s="54"/>
      <c r="G2816" s="45">
        <v>1009</v>
      </c>
      <c r="H2816" s="25">
        <v>42.220019821606002</v>
      </c>
      <c r="I2816" s="25">
        <v>11.298315163528001</v>
      </c>
      <c r="J2816" s="25">
        <v>3.4687809712590001</v>
      </c>
      <c r="K2816" s="25">
        <v>24.777006937562</v>
      </c>
      <c r="L2816" s="25">
        <v>8.3250743310209998</v>
      </c>
      <c r="M2816" s="25">
        <v>16.551040634290999</v>
      </c>
      <c r="N2816" s="25">
        <v>1.9821605550050001</v>
      </c>
      <c r="O2816" s="25">
        <v>22.596630327056001</v>
      </c>
      <c r="P2816" s="25">
        <v>1.189296333003</v>
      </c>
      <c r="Q2816" s="25">
        <v>15.758176412289</v>
      </c>
      <c r="R2816" s="25">
        <v>1.6848364717540001</v>
      </c>
      <c r="S2816" s="25">
        <v>21.506442021803998</v>
      </c>
      <c r="T2816" s="63">
        <v>1.288404360753</v>
      </c>
    </row>
    <row r="2817" spans="4:20" x14ac:dyDescent="0.2">
      <c r="D2817" s="103" t="s">
        <v>25</v>
      </c>
      <c r="E2817" s="24" t="s">
        <v>26</v>
      </c>
      <c r="F2817" s="22"/>
      <c r="G2817" s="23">
        <v>156</v>
      </c>
      <c r="H2817" s="49">
        <v>46.794871794872002</v>
      </c>
      <c r="I2817" s="19">
        <v>12.179487179486999</v>
      </c>
      <c r="J2817" s="19">
        <v>1.923076923077</v>
      </c>
      <c r="K2817" s="19">
        <v>25</v>
      </c>
      <c r="L2817" s="19">
        <v>8.9743589743589993</v>
      </c>
      <c r="M2817" s="19">
        <v>12.179487179486999</v>
      </c>
      <c r="N2817" s="19">
        <v>0.64102564102600001</v>
      </c>
      <c r="O2817" s="19">
        <v>30.128205128205</v>
      </c>
      <c r="P2817" s="19">
        <v>0.64102564102600001</v>
      </c>
      <c r="Q2817" s="19">
        <v>15.384615384615</v>
      </c>
      <c r="R2817" s="19">
        <v>1.2820512820509999</v>
      </c>
      <c r="S2817" s="19">
        <v>23.717948717949</v>
      </c>
      <c r="T2817" s="51">
        <v>0.64102564102600001</v>
      </c>
    </row>
    <row r="2818" spans="4:20" x14ac:dyDescent="0.2">
      <c r="D2818" s="104"/>
      <c r="E2818" s="5" t="s">
        <v>27</v>
      </c>
      <c r="F2818" s="6"/>
      <c r="G2818" s="7">
        <v>175</v>
      </c>
      <c r="H2818" s="37">
        <v>46.857142857143003</v>
      </c>
      <c r="I2818" s="14">
        <v>10.857142857143</v>
      </c>
      <c r="J2818" s="14">
        <v>4.5714285714290002</v>
      </c>
      <c r="K2818" s="14">
        <v>22.857142857143</v>
      </c>
      <c r="L2818" s="14">
        <v>8</v>
      </c>
      <c r="M2818" s="14">
        <v>15.428571428571001</v>
      </c>
      <c r="N2818" s="14">
        <v>0.57142857142900005</v>
      </c>
      <c r="O2818" s="14">
        <v>28</v>
      </c>
      <c r="P2818" s="14">
        <v>1.714285714286</v>
      </c>
      <c r="Q2818" s="14">
        <v>12</v>
      </c>
      <c r="R2818" s="14">
        <v>1.714285714286</v>
      </c>
      <c r="S2818" s="14">
        <v>19.428571428571001</v>
      </c>
      <c r="T2818" s="29">
        <v>1.142857142857</v>
      </c>
    </row>
    <row r="2819" spans="4:20" x14ac:dyDescent="0.2">
      <c r="D2819" s="104"/>
      <c r="E2819" s="5" t="s">
        <v>28</v>
      </c>
      <c r="F2819" s="6"/>
      <c r="G2819" s="7">
        <v>155</v>
      </c>
      <c r="H2819" s="37">
        <v>45.161290322581003</v>
      </c>
      <c r="I2819" s="14">
        <v>12.903225806451999</v>
      </c>
      <c r="J2819" s="14">
        <v>5.1612903225810003</v>
      </c>
      <c r="K2819" s="14">
        <v>23.870967741935001</v>
      </c>
      <c r="L2819" s="14">
        <v>5.1612903225810003</v>
      </c>
      <c r="M2819" s="14">
        <v>16.129032258064999</v>
      </c>
      <c r="N2819" s="14">
        <v>0.64516129032299996</v>
      </c>
      <c r="O2819" s="14">
        <v>25.161290322580999</v>
      </c>
      <c r="P2819" s="18">
        <v>0</v>
      </c>
      <c r="Q2819" s="14">
        <v>12.903225806451999</v>
      </c>
      <c r="R2819" s="14">
        <v>3.8709677419349999</v>
      </c>
      <c r="S2819" s="14">
        <v>19.354838709677001</v>
      </c>
      <c r="T2819" s="29">
        <v>1.935483870968</v>
      </c>
    </row>
    <row r="2820" spans="4:20" x14ac:dyDescent="0.2">
      <c r="D2820" s="104"/>
      <c r="E2820" s="5" t="s">
        <v>29</v>
      </c>
      <c r="F2820" s="6"/>
      <c r="G2820" s="7">
        <v>116</v>
      </c>
      <c r="H2820" s="37">
        <v>37.068965517240997</v>
      </c>
      <c r="I2820" s="14">
        <v>14.655172413793</v>
      </c>
      <c r="J2820" s="14">
        <v>2.586206896552</v>
      </c>
      <c r="K2820" s="14">
        <v>24.137931034483</v>
      </c>
      <c r="L2820" s="14">
        <v>10.344827586207</v>
      </c>
      <c r="M2820" s="14">
        <v>14.655172413793</v>
      </c>
      <c r="N2820" s="14">
        <v>2.586206896552</v>
      </c>
      <c r="O2820" s="14">
        <v>16.379310344827999</v>
      </c>
      <c r="P2820" s="14">
        <v>2.586206896552</v>
      </c>
      <c r="Q2820" s="14">
        <v>21.551724137931</v>
      </c>
      <c r="R2820" s="14">
        <v>0.86206896551699996</v>
      </c>
      <c r="S2820" s="14">
        <v>23.275862068965999</v>
      </c>
      <c r="T2820" s="32">
        <v>0</v>
      </c>
    </row>
    <row r="2821" spans="4:20" x14ac:dyDescent="0.2">
      <c r="D2821" s="104"/>
      <c r="E2821" s="5" t="s">
        <v>30</v>
      </c>
      <c r="F2821" s="6"/>
      <c r="G2821" s="7">
        <v>107</v>
      </c>
      <c r="H2821" s="37">
        <v>34.579439252336002</v>
      </c>
      <c r="I2821" s="14">
        <v>6.5420560747660002</v>
      </c>
      <c r="J2821" s="14">
        <v>5.6074766355139998</v>
      </c>
      <c r="K2821" s="14">
        <v>22.429906542055999</v>
      </c>
      <c r="L2821" s="14">
        <v>7.4766355140189997</v>
      </c>
      <c r="M2821" s="14">
        <v>22.429906542055999</v>
      </c>
      <c r="N2821" s="14">
        <v>2.8037383177569999</v>
      </c>
      <c r="O2821" s="14">
        <v>19.626168224299001</v>
      </c>
      <c r="P2821" s="14">
        <v>1.869158878505</v>
      </c>
      <c r="Q2821" s="14">
        <v>13.084112149533</v>
      </c>
      <c r="R2821" s="14">
        <v>1.869158878505</v>
      </c>
      <c r="S2821" s="14">
        <v>22.429906542055999</v>
      </c>
      <c r="T2821" s="29">
        <v>2.8037383177569999</v>
      </c>
    </row>
    <row r="2822" spans="4:20" x14ac:dyDescent="0.2">
      <c r="D2822" s="104"/>
      <c r="E2822" s="5" t="s">
        <v>31</v>
      </c>
      <c r="F2822" s="6"/>
      <c r="G2822" s="7">
        <v>131</v>
      </c>
      <c r="H2822" s="37">
        <v>42.748091603052998</v>
      </c>
      <c r="I2822" s="14">
        <v>11.450381679389</v>
      </c>
      <c r="J2822" s="14">
        <v>4.5801526717560002</v>
      </c>
      <c r="K2822" s="14">
        <v>25.190839694655999</v>
      </c>
      <c r="L2822" s="14">
        <v>9.1603053435110002</v>
      </c>
      <c r="M2822" s="14">
        <v>19.847328244275001</v>
      </c>
      <c r="N2822" s="14">
        <v>3.8167938931299998</v>
      </c>
      <c r="O2822" s="14">
        <v>18.320610687022999</v>
      </c>
      <c r="P2822" s="14">
        <v>0.76335877862599999</v>
      </c>
      <c r="Q2822" s="14">
        <v>19.847328244275001</v>
      </c>
      <c r="R2822" s="14">
        <v>1.526717557252</v>
      </c>
      <c r="S2822" s="14">
        <v>16.793893129771</v>
      </c>
      <c r="T2822" s="29">
        <v>1.526717557252</v>
      </c>
    </row>
    <row r="2823" spans="4:20" x14ac:dyDescent="0.2">
      <c r="D2823" s="104"/>
      <c r="E2823" s="5" t="s">
        <v>32</v>
      </c>
      <c r="F2823" s="6"/>
      <c r="G2823" s="7">
        <v>75</v>
      </c>
      <c r="H2823" s="37">
        <v>40</v>
      </c>
      <c r="I2823" s="14">
        <v>12</v>
      </c>
      <c r="J2823" s="14">
        <v>1.333333333333</v>
      </c>
      <c r="K2823" s="14">
        <v>32</v>
      </c>
      <c r="L2823" s="14">
        <v>12</v>
      </c>
      <c r="M2823" s="14">
        <v>26.666666666666998</v>
      </c>
      <c r="N2823" s="18">
        <v>0</v>
      </c>
      <c r="O2823" s="14">
        <v>18.666666666666998</v>
      </c>
      <c r="P2823" s="14">
        <v>2.666666666667</v>
      </c>
      <c r="Q2823" s="14">
        <v>20</v>
      </c>
      <c r="R2823" s="14">
        <v>1.333333333333</v>
      </c>
      <c r="S2823" s="14">
        <v>24</v>
      </c>
      <c r="T2823" s="32">
        <v>0</v>
      </c>
    </row>
    <row r="2824" spans="4:20" x14ac:dyDescent="0.2">
      <c r="D2824" s="104"/>
      <c r="E2824" s="5" t="s">
        <v>33</v>
      </c>
      <c r="F2824" s="6"/>
      <c r="G2824" s="7">
        <v>43</v>
      </c>
      <c r="H2824" s="37">
        <v>34.883720930232997</v>
      </c>
      <c r="I2824" s="14">
        <v>6.9767441860470001</v>
      </c>
      <c r="J2824" s="18">
        <v>0</v>
      </c>
      <c r="K2824" s="14">
        <v>25.581395348836999</v>
      </c>
      <c r="L2824" s="14">
        <v>6.9767441860470001</v>
      </c>
      <c r="M2824" s="14">
        <v>9.3023255813949994</v>
      </c>
      <c r="N2824" s="14">
        <v>6.9767441860470001</v>
      </c>
      <c r="O2824" s="14">
        <v>16.279069767442</v>
      </c>
      <c r="P2824" s="18">
        <v>0</v>
      </c>
      <c r="Q2824" s="14">
        <v>9.3023255813949994</v>
      </c>
      <c r="R2824" s="18">
        <v>0</v>
      </c>
      <c r="S2824" s="14">
        <v>25.581395348836999</v>
      </c>
      <c r="T2824" s="32">
        <v>0</v>
      </c>
    </row>
    <row r="2825" spans="4:20" x14ac:dyDescent="0.2">
      <c r="D2825" s="103" t="s">
        <v>34</v>
      </c>
      <c r="E2825" s="24" t="s">
        <v>35</v>
      </c>
      <c r="F2825" s="22"/>
      <c r="G2825" s="23">
        <v>7</v>
      </c>
      <c r="H2825" s="49">
        <v>14.285714285714</v>
      </c>
      <c r="I2825" s="33">
        <v>0</v>
      </c>
      <c r="J2825" s="33">
        <v>0</v>
      </c>
      <c r="K2825" s="33">
        <v>0</v>
      </c>
      <c r="L2825" s="33">
        <v>0</v>
      </c>
      <c r="M2825" s="19">
        <v>14.285714285714</v>
      </c>
      <c r="N2825" s="33">
        <v>0</v>
      </c>
      <c r="O2825" s="19">
        <v>14.285714285714</v>
      </c>
      <c r="P2825" s="33">
        <v>0</v>
      </c>
      <c r="Q2825" s="19">
        <v>14.285714285714</v>
      </c>
      <c r="R2825" s="33">
        <v>0</v>
      </c>
      <c r="S2825" s="19">
        <v>28.571428571428999</v>
      </c>
      <c r="T2825" s="51">
        <v>14.285714285714</v>
      </c>
    </row>
    <row r="2826" spans="4:20" x14ac:dyDescent="0.2">
      <c r="D2826" s="104"/>
      <c r="E2826" s="5" t="s">
        <v>36</v>
      </c>
      <c r="F2826" s="6"/>
      <c r="G2826" s="7">
        <v>18</v>
      </c>
      <c r="H2826" s="37">
        <v>27.777777777777999</v>
      </c>
      <c r="I2826" s="18">
        <v>0</v>
      </c>
      <c r="J2826" s="18">
        <v>0</v>
      </c>
      <c r="K2826" s="14">
        <v>27.777777777777999</v>
      </c>
      <c r="L2826" s="18">
        <v>0</v>
      </c>
      <c r="M2826" s="14">
        <v>16.666666666666998</v>
      </c>
      <c r="N2826" s="18">
        <v>0</v>
      </c>
      <c r="O2826" s="14">
        <v>5.5555555555560003</v>
      </c>
      <c r="P2826" s="18">
        <v>0</v>
      </c>
      <c r="Q2826" s="14">
        <v>16.666666666666998</v>
      </c>
      <c r="R2826" s="18">
        <v>0</v>
      </c>
      <c r="S2826" s="14">
        <v>27.777777777777999</v>
      </c>
      <c r="T2826" s="32">
        <v>0</v>
      </c>
    </row>
    <row r="2827" spans="4:20" x14ac:dyDescent="0.2">
      <c r="D2827" s="104"/>
      <c r="E2827" s="5" t="s">
        <v>37</v>
      </c>
      <c r="F2827" s="6"/>
      <c r="G2827" s="7">
        <v>27</v>
      </c>
      <c r="H2827" s="37">
        <v>25.925925925925998</v>
      </c>
      <c r="I2827" s="18">
        <v>0</v>
      </c>
      <c r="J2827" s="18">
        <v>0</v>
      </c>
      <c r="K2827" s="14">
        <v>18.518518518518999</v>
      </c>
      <c r="L2827" s="14">
        <v>11.111111111111001</v>
      </c>
      <c r="M2827" s="14">
        <v>18.518518518518999</v>
      </c>
      <c r="N2827" s="14">
        <v>3.7037037037039999</v>
      </c>
      <c r="O2827" s="14">
        <v>7.4074074074069998</v>
      </c>
      <c r="P2827" s="18">
        <v>0</v>
      </c>
      <c r="Q2827" s="14">
        <v>29.629629629629999</v>
      </c>
      <c r="R2827" s="18">
        <v>0</v>
      </c>
      <c r="S2827" s="14">
        <v>37.037037037037003</v>
      </c>
      <c r="T2827" s="32">
        <v>0</v>
      </c>
    </row>
    <row r="2828" spans="4:20" x14ac:dyDescent="0.2">
      <c r="D2828" s="104"/>
      <c r="E2828" s="5" t="s">
        <v>38</v>
      </c>
      <c r="F2828" s="6"/>
      <c r="G2828" s="7">
        <v>52</v>
      </c>
      <c r="H2828" s="37">
        <v>23.076923076922998</v>
      </c>
      <c r="I2828" s="14">
        <v>1.923076923077</v>
      </c>
      <c r="J2828" s="14">
        <v>3.8461538461539999</v>
      </c>
      <c r="K2828" s="14">
        <v>21.153846153846001</v>
      </c>
      <c r="L2828" s="14">
        <v>11.538461538462</v>
      </c>
      <c r="M2828" s="14">
        <v>9.6153846153850004</v>
      </c>
      <c r="N2828" s="14">
        <v>1.923076923077</v>
      </c>
      <c r="O2828" s="14">
        <v>13.461538461538</v>
      </c>
      <c r="P2828" s="14">
        <v>1.923076923077</v>
      </c>
      <c r="Q2828" s="14">
        <v>19.230769230768999</v>
      </c>
      <c r="R2828" s="18">
        <v>0</v>
      </c>
      <c r="S2828" s="14">
        <v>30.769230769231001</v>
      </c>
      <c r="T2828" s="32">
        <v>0</v>
      </c>
    </row>
    <row r="2829" spans="4:20" x14ac:dyDescent="0.2">
      <c r="D2829" s="104"/>
      <c r="E2829" s="5" t="s">
        <v>39</v>
      </c>
      <c r="F2829" s="6"/>
      <c r="G2829" s="7">
        <v>48</v>
      </c>
      <c r="H2829" s="37">
        <v>16.666666666666998</v>
      </c>
      <c r="I2829" s="14">
        <v>8.333333333333</v>
      </c>
      <c r="J2829" s="14">
        <v>2.083333333333</v>
      </c>
      <c r="K2829" s="14">
        <v>20.833333333333002</v>
      </c>
      <c r="L2829" s="14">
        <v>8.333333333333</v>
      </c>
      <c r="M2829" s="14">
        <v>14.583333333333</v>
      </c>
      <c r="N2829" s="14">
        <v>2.083333333333</v>
      </c>
      <c r="O2829" s="14">
        <v>12.5</v>
      </c>
      <c r="P2829" s="14">
        <v>6.25</v>
      </c>
      <c r="Q2829" s="14">
        <v>12.5</v>
      </c>
      <c r="R2829" s="14">
        <v>2.083333333333</v>
      </c>
      <c r="S2829" s="14">
        <v>25</v>
      </c>
      <c r="T2829" s="29">
        <v>4.166666666667</v>
      </c>
    </row>
    <row r="2830" spans="4:20" x14ac:dyDescent="0.2">
      <c r="D2830" s="104"/>
      <c r="E2830" s="5" t="s">
        <v>40</v>
      </c>
      <c r="F2830" s="6"/>
      <c r="G2830" s="7">
        <v>52</v>
      </c>
      <c r="H2830" s="37">
        <v>44.230769230768999</v>
      </c>
      <c r="I2830" s="14">
        <v>15.384615384615</v>
      </c>
      <c r="J2830" s="14">
        <v>1.923076923077</v>
      </c>
      <c r="K2830" s="14">
        <v>25</v>
      </c>
      <c r="L2830" s="14">
        <v>13.461538461538</v>
      </c>
      <c r="M2830" s="14">
        <v>19.230769230768999</v>
      </c>
      <c r="N2830" s="14">
        <v>3.8461538461539999</v>
      </c>
      <c r="O2830" s="14">
        <v>23.076923076922998</v>
      </c>
      <c r="P2830" s="18">
        <v>0</v>
      </c>
      <c r="Q2830" s="14">
        <v>19.230769230768999</v>
      </c>
      <c r="R2830" s="18">
        <v>0</v>
      </c>
      <c r="S2830" s="14">
        <v>17.307692307692001</v>
      </c>
      <c r="T2830" s="32">
        <v>0</v>
      </c>
    </row>
    <row r="2831" spans="4:20" x14ac:dyDescent="0.2">
      <c r="D2831" s="104"/>
      <c r="E2831" s="5" t="s">
        <v>41</v>
      </c>
      <c r="F2831" s="6"/>
      <c r="G2831" s="7">
        <v>26</v>
      </c>
      <c r="H2831" s="37">
        <v>46.153846153845997</v>
      </c>
      <c r="I2831" s="14">
        <v>3.8461538461539999</v>
      </c>
      <c r="J2831" s="14">
        <v>3.8461538461539999</v>
      </c>
      <c r="K2831" s="14">
        <v>23.076923076922998</v>
      </c>
      <c r="L2831" s="14">
        <v>11.538461538462</v>
      </c>
      <c r="M2831" s="14">
        <v>19.230769230768999</v>
      </c>
      <c r="N2831" s="14">
        <v>11.538461538462</v>
      </c>
      <c r="O2831" s="14">
        <v>11.538461538462</v>
      </c>
      <c r="P2831" s="18">
        <v>0</v>
      </c>
      <c r="Q2831" s="14">
        <v>3.8461538461539999</v>
      </c>
      <c r="R2831" s="14">
        <v>3.8461538461539999</v>
      </c>
      <c r="S2831" s="14">
        <v>26.923076923077002</v>
      </c>
      <c r="T2831" s="32">
        <v>0</v>
      </c>
    </row>
    <row r="2832" spans="4:20" x14ac:dyDescent="0.2">
      <c r="D2832" s="104"/>
      <c r="E2832" s="5" t="s">
        <v>42</v>
      </c>
      <c r="F2832" s="6"/>
      <c r="G2832" s="7">
        <v>59</v>
      </c>
      <c r="H2832" s="37">
        <v>44.067796610168998</v>
      </c>
      <c r="I2832" s="14">
        <v>10.169491525424</v>
      </c>
      <c r="J2832" s="14">
        <v>3.3898305084749998</v>
      </c>
      <c r="K2832" s="14">
        <v>32.203389830508002</v>
      </c>
      <c r="L2832" s="14">
        <v>10.169491525424</v>
      </c>
      <c r="M2832" s="14">
        <v>27.118644067797</v>
      </c>
      <c r="N2832" s="14">
        <v>3.3898305084749998</v>
      </c>
      <c r="O2832" s="14">
        <v>18.644067796609999</v>
      </c>
      <c r="P2832" s="18">
        <v>0</v>
      </c>
      <c r="Q2832" s="14">
        <v>13.559322033898001</v>
      </c>
      <c r="R2832" s="14">
        <v>1.6949152542370001</v>
      </c>
      <c r="S2832" s="14">
        <v>15.254237288136</v>
      </c>
      <c r="T2832" s="29">
        <v>1.6949152542370001</v>
      </c>
    </row>
    <row r="2833" spans="4:20" x14ac:dyDescent="0.2">
      <c r="D2833" s="104"/>
      <c r="E2833" s="5" t="s">
        <v>43</v>
      </c>
      <c r="F2833" s="6"/>
      <c r="G2833" s="7">
        <v>56</v>
      </c>
      <c r="H2833" s="37">
        <v>42.857142857143003</v>
      </c>
      <c r="I2833" s="14">
        <v>7.1428571428570002</v>
      </c>
      <c r="J2833" s="14">
        <v>3.5714285714290002</v>
      </c>
      <c r="K2833" s="14">
        <v>32.142857142856997</v>
      </c>
      <c r="L2833" s="14">
        <v>8.9285714285710007</v>
      </c>
      <c r="M2833" s="14">
        <v>17.857142857143</v>
      </c>
      <c r="N2833" s="14">
        <v>3.5714285714290002</v>
      </c>
      <c r="O2833" s="14">
        <v>21.428571428571001</v>
      </c>
      <c r="P2833" s="14">
        <v>1.785714285714</v>
      </c>
      <c r="Q2833" s="14">
        <v>14.285714285714</v>
      </c>
      <c r="R2833" s="14">
        <v>1.785714285714</v>
      </c>
      <c r="S2833" s="14">
        <v>19.642857142857</v>
      </c>
      <c r="T2833" s="32">
        <v>0</v>
      </c>
    </row>
    <row r="2834" spans="4:20" x14ac:dyDescent="0.2">
      <c r="D2834" s="104"/>
      <c r="E2834" s="5" t="s">
        <v>44</v>
      </c>
      <c r="F2834" s="6"/>
      <c r="G2834" s="7">
        <v>76</v>
      </c>
      <c r="H2834" s="37">
        <v>52.631578947367998</v>
      </c>
      <c r="I2834" s="14">
        <v>10.526315789473999</v>
      </c>
      <c r="J2834" s="14">
        <v>2.6315789473679998</v>
      </c>
      <c r="K2834" s="14">
        <v>26.315789473683999</v>
      </c>
      <c r="L2834" s="14">
        <v>7.8947368421049999</v>
      </c>
      <c r="M2834" s="14">
        <v>27.631578947367998</v>
      </c>
      <c r="N2834" s="14">
        <v>5.2631578947369997</v>
      </c>
      <c r="O2834" s="14">
        <v>23.684210526316001</v>
      </c>
      <c r="P2834" s="14">
        <v>1.3157894736839999</v>
      </c>
      <c r="Q2834" s="14">
        <v>15.789473684211</v>
      </c>
      <c r="R2834" s="14">
        <v>1.3157894736839999</v>
      </c>
      <c r="S2834" s="14">
        <v>22.368421052632002</v>
      </c>
      <c r="T2834" s="29">
        <v>1.3157894736839999</v>
      </c>
    </row>
    <row r="2835" spans="4:20" x14ac:dyDescent="0.2">
      <c r="D2835" s="104"/>
      <c r="E2835" s="5" t="s">
        <v>45</v>
      </c>
      <c r="F2835" s="6"/>
      <c r="G2835" s="7">
        <v>60</v>
      </c>
      <c r="H2835" s="37">
        <v>51.666666666666998</v>
      </c>
      <c r="I2835" s="14">
        <v>13.333333333333</v>
      </c>
      <c r="J2835" s="14">
        <v>5</v>
      </c>
      <c r="K2835" s="14">
        <v>28.333333333333002</v>
      </c>
      <c r="L2835" s="14">
        <v>15</v>
      </c>
      <c r="M2835" s="14">
        <v>15</v>
      </c>
      <c r="N2835" s="18">
        <v>0</v>
      </c>
      <c r="O2835" s="14">
        <v>35</v>
      </c>
      <c r="P2835" s="18">
        <v>0</v>
      </c>
      <c r="Q2835" s="14">
        <v>10</v>
      </c>
      <c r="R2835" s="14">
        <v>6.666666666667</v>
      </c>
      <c r="S2835" s="14">
        <v>11.666666666667</v>
      </c>
      <c r="T2835" s="32">
        <v>0</v>
      </c>
    </row>
    <row r="2836" spans="4:20" x14ac:dyDescent="0.2">
      <c r="D2836" s="104"/>
      <c r="E2836" s="5" t="s">
        <v>46</v>
      </c>
      <c r="F2836" s="6"/>
      <c r="G2836" s="7">
        <v>42</v>
      </c>
      <c r="H2836" s="37">
        <v>54.761904761905001</v>
      </c>
      <c r="I2836" s="14">
        <v>16.666666666666998</v>
      </c>
      <c r="J2836" s="14">
        <v>7.1428571428570002</v>
      </c>
      <c r="K2836" s="14">
        <v>40.476190476189998</v>
      </c>
      <c r="L2836" s="14">
        <v>11.904761904761999</v>
      </c>
      <c r="M2836" s="14">
        <v>11.904761904761999</v>
      </c>
      <c r="N2836" s="18">
        <v>0</v>
      </c>
      <c r="O2836" s="14">
        <v>33.333333333333002</v>
      </c>
      <c r="P2836" s="14">
        <v>2.3809523809519999</v>
      </c>
      <c r="Q2836" s="14">
        <v>11.904761904761999</v>
      </c>
      <c r="R2836" s="18">
        <v>0</v>
      </c>
      <c r="S2836" s="14">
        <v>19.047619047619001</v>
      </c>
      <c r="T2836" s="32">
        <v>0</v>
      </c>
    </row>
    <row r="2837" spans="4:20" x14ac:dyDescent="0.2">
      <c r="D2837" s="104"/>
      <c r="E2837" s="5" t="s">
        <v>47</v>
      </c>
      <c r="F2837" s="6"/>
      <c r="G2837" s="7">
        <v>38</v>
      </c>
      <c r="H2837" s="37">
        <v>60.526315789473998</v>
      </c>
      <c r="I2837" s="14">
        <v>26.315789473683999</v>
      </c>
      <c r="J2837" s="14">
        <v>5.2631578947369997</v>
      </c>
      <c r="K2837" s="14">
        <v>26.315789473683999</v>
      </c>
      <c r="L2837" s="14">
        <v>2.6315789473679998</v>
      </c>
      <c r="M2837" s="14">
        <v>15.789473684211</v>
      </c>
      <c r="N2837" s="18">
        <v>0</v>
      </c>
      <c r="O2837" s="14">
        <v>31.578947368421002</v>
      </c>
      <c r="P2837" s="18">
        <v>0</v>
      </c>
      <c r="Q2837" s="14">
        <v>15.789473684211</v>
      </c>
      <c r="R2837" s="14">
        <v>2.6315789473679998</v>
      </c>
      <c r="S2837" s="14">
        <v>15.789473684211</v>
      </c>
      <c r="T2837" s="29">
        <v>5.2631578947369997</v>
      </c>
    </row>
    <row r="2838" spans="4:20" x14ac:dyDescent="0.2">
      <c r="D2838" s="104"/>
      <c r="E2838" s="5" t="s">
        <v>48</v>
      </c>
      <c r="F2838" s="6"/>
      <c r="G2838" s="7">
        <v>8</v>
      </c>
      <c r="H2838" s="37">
        <v>37.5</v>
      </c>
      <c r="I2838" s="14">
        <v>25</v>
      </c>
      <c r="J2838" s="14">
        <v>25</v>
      </c>
      <c r="K2838" s="14">
        <v>25</v>
      </c>
      <c r="L2838" s="18">
        <v>0</v>
      </c>
      <c r="M2838" s="14">
        <v>25</v>
      </c>
      <c r="N2838" s="18">
        <v>0</v>
      </c>
      <c r="O2838" s="14">
        <v>37.5</v>
      </c>
      <c r="P2838" s="18">
        <v>0</v>
      </c>
      <c r="Q2838" s="18">
        <v>0</v>
      </c>
      <c r="R2838" s="18">
        <v>0</v>
      </c>
      <c r="S2838" s="14">
        <v>12.5</v>
      </c>
      <c r="T2838" s="32">
        <v>0</v>
      </c>
    </row>
    <row r="2839" spans="4:20" x14ac:dyDescent="0.2">
      <c r="D2839" s="104"/>
      <c r="E2839" s="5" t="s">
        <v>49</v>
      </c>
      <c r="F2839" s="6"/>
      <c r="G2839" s="7">
        <v>1</v>
      </c>
      <c r="H2839" s="37">
        <v>100</v>
      </c>
      <c r="I2839" s="14">
        <v>100</v>
      </c>
      <c r="J2839" s="18">
        <v>0</v>
      </c>
      <c r="K2839" s="18">
        <v>0</v>
      </c>
      <c r="L2839" s="18">
        <v>0</v>
      </c>
      <c r="M2839" s="18">
        <v>0</v>
      </c>
      <c r="N2839" s="18">
        <v>0</v>
      </c>
      <c r="O2839" s="18">
        <v>0</v>
      </c>
      <c r="P2839" s="18">
        <v>0</v>
      </c>
      <c r="Q2839" s="18">
        <v>0</v>
      </c>
      <c r="R2839" s="18">
        <v>0</v>
      </c>
      <c r="S2839" s="18">
        <v>0</v>
      </c>
      <c r="T2839" s="32">
        <v>0</v>
      </c>
    </row>
    <row r="2840" spans="4:20" x14ac:dyDescent="0.2">
      <c r="D2840" s="103" t="s">
        <v>50</v>
      </c>
      <c r="E2840" s="24" t="s">
        <v>35</v>
      </c>
      <c r="F2840" s="22"/>
      <c r="G2840" s="23">
        <v>4</v>
      </c>
      <c r="H2840" s="81">
        <v>0</v>
      </c>
      <c r="I2840" s="19">
        <v>25</v>
      </c>
      <c r="J2840" s="33">
        <v>0</v>
      </c>
      <c r="K2840" s="19">
        <v>25</v>
      </c>
      <c r="L2840" s="33">
        <v>0</v>
      </c>
      <c r="M2840" s="33">
        <v>0</v>
      </c>
      <c r="N2840" s="19">
        <v>25</v>
      </c>
      <c r="O2840" s="33">
        <v>0</v>
      </c>
      <c r="P2840" s="19">
        <v>25</v>
      </c>
      <c r="Q2840" s="19">
        <v>50</v>
      </c>
      <c r="R2840" s="33">
        <v>0</v>
      </c>
      <c r="S2840" s="33">
        <v>0</v>
      </c>
      <c r="T2840" s="62">
        <v>0</v>
      </c>
    </row>
    <row r="2841" spans="4:20" x14ac:dyDescent="0.2">
      <c r="D2841" s="104"/>
      <c r="E2841" s="5" t="s">
        <v>36</v>
      </c>
      <c r="F2841" s="6"/>
      <c r="G2841" s="7">
        <v>11</v>
      </c>
      <c r="H2841" s="37">
        <v>18.181818181817999</v>
      </c>
      <c r="I2841" s="14">
        <v>9.0909090909089993</v>
      </c>
      <c r="J2841" s="18">
        <v>0</v>
      </c>
      <c r="K2841" s="14">
        <v>36.363636363635997</v>
      </c>
      <c r="L2841" s="14">
        <v>9.0909090909089993</v>
      </c>
      <c r="M2841" s="14">
        <v>9.0909090909089993</v>
      </c>
      <c r="N2841" s="18">
        <v>0</v>
      </c>
      <c r="O2841" s="18">
        <v>0</v>
      </c>
      <c r="P2841" s="18">
        <v>0</v>
      </c>
      <c r="Q2841" s="14">
        <v>27.272727272727</v>
      </c>
      <c r="R2841" s="18">
        <v>0</v>
      </c>
      <c r="S2841" s="14">
        <v>36.363636363635997</v>
      </c>
      <c r="T2841" s="32">
        <v>0</v>
      </c>
    </row>
    <row r="2842" spans="4:20" x14ac:dyDescent="0.2">
      <c r="D2842" s="104"/>
      <c r="E2842" s="5" t="s">
        <v>37</v>
      </c>
      <c r="F2842" s="6"/>
      <c r="G2842" s="7">
        <v>16</v>
      </c>
      <c r="H2842" s="37">
        <v>18.75</v>
      </c>
      <c r="I2842" s="18">
        <v>0</v>
      </c>
      <c r="J2842" s="18">
        <v>0</v>
      </c>
      <c r="K2842" s="14">
        <v>18.75</v>
      </c>
      <c r="L2842" s="14">
        <v>6.25</v>
      </c>
      <c r="M2842" s="14">
        <v>18.75</v>
      </c>
      <c r="N2842" s="18">
        <v>0</v>
      </c>
      <c r="O2842" s="14">
        <v>6.25</v>
      </c>
      <c r="P2842" s="18">
        <v>0</v>
      </c>
      <c r="Q2842" s="14">
        <v>18.75</v>
      </c>
      <c r="R2842" s="18">
        <v>0</v>
      </c>
      <c r="S2842" s="14">
        <v>43.75</v>
      </c>
      <c r="T2842" s="29">
        <v>6.25</v>
      </c>
    </row>
    <row r="2843" spans="4:20" x14ac:dyDescent="0.2">
      <c r="D2843" s="104"/>
      <c r="E2843" s="5" t="s">
        <v>38</v>
      </c>
      <c r="F2843" s="6"/>
      <c r="G2843" s="7">
        <v>30</v>
      </c>
      <c r="H2843" s="37">
        <v>30</v>
      </c>
      <c r="I2843" s="14">
        <v>13.333333333333</v>
      </c>
      <c r="J2843" s="18">
        <v>0</v>
      </c>
      <c r="K2843" s="14">
        <v>16.666666666666998</v>
      </c>
      <c r="L2843" s="14">
        <v>13.333333333333</v>
      </c>
      <c r="M2843" s="18">
        <v>0</v>
      </c>
      <c r="N2843" s="18">
        <v>0</v>
      </c>
      <c r="O2843" s="14">
        <v>20</v>
      </c>
      <c r="P2843" s="14">
        <v>3.333333333333</v>
      </c>
      <c r="Q2843" s="14">
        <v>23.333333333333002</v>
      </c>
      <c r="R2843" s="14">
        <v>3.333333333333</v>
      </c>
      <c r="S2843" s="14">
        <v>30</v>
      </c>
      <c r="T2843" s="32">
        <v>0</v>
      </c>
    </row>
    <row r="2844" spans="4:20" x14ac:dyDescent="0.2">
      <c r="D2844" s="104"/>
      <c r="E2844" s="5" t="s">
        <v>39</v>
      </c>
      <c r="F2844" s="6"/>
      <c r="G2844" s="7">
        <v>33</v>
      </c>
      <c r="H2844" s="37">
        <v>18.181818181817999</v>
      </c>
      <c r="I2844" s="14">
        <v>3.0303030303030001</v>
      </c>
      <c r="J2844" s="18">
        <v>0</v>
      </c>
      <c r="K2844" s="14">
        <v>9.0909090909089993</v>
      </c>
      <c r="L2844" s="14">
        <v>12.121212121212</v>
      </c>
      <c r="M2844" s="14">
        <v>18.181818181817999</v>
      </c>
      <c r="N2844" s="14">
        <v>3.0303030303030001</v>
      </c>
      <c r="O2844" s="14">
        <v>15.151515151515</v>
      </c>
      <c r="P2844" s="18">
        <v>0</v>
      </c>
      <c r="Q2844" s="14">
        <v>30.303030303029999</v>
      </c>
      <c r="R2844" s="18">
        <v>0</v>
      </c>
      <c r="S2844" s="14">
        <v>33.333333333333002</v>
      </c>
      <c r="T2844" s="32">
        <v>0</v>
      </c>
    </row>
    <row r="2845" spans="4:20" x14ac:dyDescent="0.2">
      <c r="D2845" s="104"/>
      <c r="E2845" s="5" t="s">
        <v>40</v>
      </c>
      <c r="F2845" s="6"/>
      <c r="G2845" s="7">
        <v>38</v>
      </c>
      <c r="H2845" s="37">
        <v>34.210526315788996</v>
      </c>
      <c r="I2845" s="14">
        <v>7.8947368421049999</v>
      </c>
      <c r="J2845" s="14">
        <v>2.6315789473679998</v>
      </c>
      <c r="K2845" s="14">
        <v>26.315789473683999</v>
      </c>
      <c r="L2845" s="14">
        <v>5.2631578947369997</v>
      </c>
      <c r="M2845" s="14">
        <v>26.315789473683999</v>
      </c>
      <c r="N2845" s="18">
        <v>0</v>
      </c>
      <c r="O2845" s="14">
        <v>23.684210526316001</v>
      </c>
      <c r="P2845" s="14">
        <v>2.6315789473679998</v>
      </c>
      <c r="Q2845" s="14">
        <v>18.421052631578998</v>
      </c>
      <c r="R2845" s="18">
        <v>0</v>
      </c>
      <c r="S2845" s="14">
        <v>26.315789473683999</v>
      </c>
      <c r="T2845" s="29">
        <v>2.6315789473679998</v>
      </c>
    </row>
    <row r="2846" spans="4:20" x14ac:dyDescent="0.2">
      <c r="D2846" s="104"/>
      <c r="E2846" s="5" t="s">
        <v>41</v>
      </c>
      <c r="F2846" s="6"/>
      <c r="G2846" s="7">
        <v>28</v>
      </c>
      <c r="H2846" s="37">
        <v>46.428571428570997</v>
      </c>
      <c r="I2846" s="14">
        <v>7.1428571428570002</v>
      </c>
      <c r="J2846" s="14">
        <v>7.1428571428570002</v>
      </c>
      <c r="K2846" s="14">
        <v>17.857142857143</v>
      </c>
      <c r="L2846" s="18">
        <v>0</v>
      </c>
      <c r="M2846" s="14">
        <v>10.714285714286</v>
      </c>
      <c r="N2846" s="18">
        <v>0</v>
      </c>
      <c r="O2846" s="14">
        <v>14.285714285714</v>
      </c>
      <c r="P2846" s="18">
        <v>0</v>
      </c>
      <c r="Q2846" s="14">
        <v>17.857142857143</v>
      </c>
      <c r="R2846" s="14">
        <v>3.5714285714290002</v>
      </c>
      <c r="S2846" s="14">
        <v>25</v>
      </c>
      <c r="T2846" s="29">
        <v>3.5714285714290002</v>
      </c>
    </row>
    <row r="2847" spans="4:20" x14ac:dyDescent="0.2">
      <c r="D2847" s="104"/>
      <c r="E2847" s="5" t="s">
        <v>42</v>
      </c>
      <c r="F2847" s="6"/>
      <c r="G2847" s="7">
        <v>38</v>
      </c>
      <c r="H2847" s="37">
        <v>44.736842105263001</v>
      </c>
      <c r="I2847" s="14">
        <v>23.684210526316001</v>
      </c>
      <c r="J2847" s="14">
        <v>7.8947368421049999</v>
      </c>
      <c r="K2847" s="14">
        <v>21.052631578947</v>
      </c>
      <c r="L2847" s="14">
        <v>7.8947368421049999</v>
      </c>
      <c r="M2847" s="14">
        <v>2.6315789473679998</v>
      </c>
      <c r="N2847" s="18">
        <v>0</v>
      </c>
      <c r="O2847" s="14">
        <v>34.210526315788996</v>
      </c>
      <c r="P2847" s="18">
        <v>0</v>
      </c>
      <c r="Q2847" s="14">
        <v>13.157894736842</v>
      </c>
      <c r="R2847" s="14">
        <v>5.2631578947369997</v>
      </c>
      <c r="S2847" s="14">
        <v>18.421052631578998</v>
      </c>
      <c r="T2847" s="32">
        <v>0</v>
      </c>
    </row>
    <row r="2848" spans="4:20" x14ac:dyDescent="0.2">
      <c r="D2848" s="104"/>
      <c r="E2848" s="5" t="s">
        <v>43</v>
      </c>
      <c r="F2848" s="6"/>
      <c r="G2848" s="7">
        <v>40</v>
      </c>
      <c r="H2848" s="37">
        <v>42.5</v>
      </c>
      <c r="I2848" s="14">
        <v>12.5</v>
      </c>
      <c r="J2848" s="18">
        <v>0</v>
      </c>
      <c r="K2848" s="14">
        <v>27.5</v>
      </c>
      <c r="L2848" s="14">
        <v>7.5</v>
      </c>
      <c r="M2848" s="14">
        <v>22.5</v>
      </c>
      <c r="N2848" s="14">
        <v>2.5</v>
      </c>
      <c r="O2848" s="14">
        <v>27.5</v>
      </c>
      <c r="P2848" s="18">
        <v>0</v>
      </c>
      <c r="Q2848" s="14">
        <v>17.5</v>
      </c>
      <c r="R2848" s="14">
        <v>2.5</v>
      </c>
      <c r="S2848" s="14">
        <v>10</v>
      </c>
      <c r="T2848" s="29">
        <v>2.5</v>
      </c>
    </row>
    <row r="2849" spans="2:20" x14ac:dyDescent="0.2">
      <c r="D2849" s="104"/>
      <c r="E2849" s="5" t="s">
        <v>44</v>
      </c>
      <c r="F2849" s="6"/>
      <c r="G2849" s="7">
        <v>64</v>
      </c>
      <c r="H2849" s="37">
        <v>53.125</v>
      </c>
      <c r="I2849" s="14">
        <v>12.5</v>
      </c>
      <c r="J2849" s="14">
        <v>9.375</v>
      </c>
      <c r="K2849" s="14">
        <v>26.5625</v>
      </c>
      <c r="L2849" s="14">
        <v>7.8125</v>
      </c>
      <c r="M2849" s="14">
        <v>17.1875</v>
      </c>
      <c r="N2849" s="14">
        <v>1.5625</v>
      </c>
      <c r="O2849" s="14">
        <v>17.1875</v>
      </c>
      <c r="P2849" s="18">
        <v>0</v>
      </c>
      <c r="Q2849" s="14">
        <v>15.625</v>
      </c>
      <c r="R2849" s="14">
        <v>1.5625</v>
      </c>
      <c r="S2849" s="14">
        <v>20.3125</v>
      </c>
      <c r="T2849" s="29">
        <v>1.5625</v>
      </c>
    </row>
    <row r="2850" spans="2:20" x14ac:dyDescent="0.2">
      <c r="D2850" s="104"/>
      <c r="E2850" s="5" t="s">
        <v>45</v>
      </c>
      <c r="F2850" s="6"/>
      <c r="G2850" s="7">
        <v>62</v>
      </c>
      <c r="H2850" s="37">
        <v>50</v>
      </c>
      <c r="I2850" s="14">
        <v>11.290322580645</v>
      </c>
      <c r="J2850" s="14">
        <v>3.2258064516129998</v>
      </c>
      <c r="K2850" s="14">
        <v>27.419354838709999</v>
      </c>
      <c r="L2850" s="14">
        <v>1.6129032258060001</v>
      </c>
      <c r="M2850" s="14">
        <v>16.129032258064999</v>
      </c>
      <c r="N2850" s="18">
        <v>0</v>
      </c>
      <c r="O2850" s="14">
        <v>37.096774193548001</v>
      </c>
      <c r="P2850" s="14">
        <v>1.6129032258060001</v>
      </c>
      <c r="Q2850" s="14">
        <v>12.903225806451999</v>
      </c>
      <c r="R2850" s="18">
        <v>0</v>
      </c>
      <c r="S2850" s="14">
        <v>14.516129032258</v>
      </c>
      <c r="T2850" s="29">
        <v>1.6129032258060001</v>
      </c>
    </row>
    <row r="2851" spans="2:20" x14ac:dyDescent="0.2">
      <c r="D2851" s="104"/>
      <c r="E2851" s="5" t="s">
        <v>46</v>
      </c>
      <c r="F2851" s="6"/>
      <c r="G2851" s="7">
        <v>19</v>
      </c>
      <c r="H2851" s="37">
        <v>47.368421052632002</v>
      </c>
      <c r="I2851" s="18">
        <v>0</v>
      </c>
      <c r="J2851" s="18">
        <v>0</v>
      </c>
      <c r="K2851" s="14">
        <v>10.526315789473999</v>
      </c>
      <c r="L2851" s="14">
        <v>15.789473684211</v>
      </c>
      <c r="M2851" s="14">
        <v>5.2631578947369997</v>
      </c>
      <c r="N2851" s="18">
        <v>0</v>
      </c>
      <c r="O2851" s="14">
        <v>31.578947368421002</v>
      </c>
      <c r="P2851" s="18">
        <v>0</v>
      </c>
      <c r="Q2851" s="18">
        <v>0</v>
      </c>
      <c r="R2851" s="14">
        <v>5.2631578947369997</v>
      </c>
      <c r="S2851" s="14">
        <v>26.315789473683999</v>
      </c>
      <c r="T2851" s="32">
        <v>0</v>
      </c>
    </row>
    <row r="2852" spans="2:20" x14ac:dyDescent="0.2">
      <c r="D2852" s="104"/>
      <c r="E2852" s="5" t="s">
        <v>47</v>
      </c>
      <c r="F2852" s="6"/>
      <c r="G2852" s="7">
        <v>35</v>
      </c>
      <c r="H2852" s="37">
        <v>54.285714285714</v>
      </c>
      <c r="I2852" s="14">
        <v>25.714285714286</v>
      </c>
      <c r="J2852" s="18">
        <v>0</v>
      </c>
      <c r="K2852" s="14">
        <v>22.857142857143</v>
      </c>
      <c r="L2852" s="14">
        <v>5.7142857142860004</v>
      </c>
      <c r="M2852" s="14">
        <v>14.285714285714</v>
      </c>
      <c r="N2852" s="18">
        <v>0</v>
      </c>
      <c r="O2852" s="14">
        <v>25.714285714286</v>
      </c>
      <c r="P2852" s="18">
        <v>0</v>
      </c>
      <c r="Q2852" s="14">
        <v>20</v>
      </c>
      <c r="R2852" s="18">
        <v>0</v>
      </c>
      <c r="S2852" s="14">
        <v>22.857142857143</v>
      </c>
      <c r="T2852" s="32">
        <v>0</v>
      </c>
    </row>
    <row r="2853" spans="2:20" x14ac:dyDescent="0.2">
      <c r="D2853" s="104"/>
      <c r="E2853" s="5" t="s">
        <v>48</v>
      </c>
      <c r="F2853" s="6"/>
      <c r="G2853" s="7">
        <v>19</v>
      </c>
      <c r="H2853" s="37">
        <v>63.157894736842003</v>
      </c>
      <c r="I2853" s="14">
        <v>15.789473684211</v>
      </c>
      <c r="J2853" s="18">
        <v>0</v>
      </c>
      <c r="K2853" s="14">
        <v>15.789473684211</v>
      </c>
      <c r="L2853" s="18">
        <v>0</v>
      </c>
      <c r="M2853" s="14">
        <v>10.526315789473999</v>
      </c>
      <c r="N2853" s="18">
        <v>0</v>
      </c>
      <c r="O2853" s="14">
        <v>26.315789473683999</v>
      </c>
      <c r="P2853" s="14">
        <v>5.2631578947369997</v>
      </c>
      <c r="Q2853" s="14">
        <v>5.2631578947369997</v>
      </c>
      <c r="R2853" s="18">
        <v>0</v>
      </c>
      <c r="S2853" s="14">
        <v>15.789473684211</v>
      </c>
      <c r="T2853" s="32">
        <v>0</v>
      </c>
    </row>
    <row r="2854" spans="2:20" x14ac:dyDescent="0.2">
      <c r="D2854" s="105"/>
      <c r="E2854" s="55" t="s">
        <v>49</v>
      </c>
      <c r="F2854" s="58"/>
      <c r="G2854" s="53">
        <v>2</v>
      </c>
      <c r="H2854" s="74">
        <v>100</v>
      </c>
      <c r="I2854" s="38">
        <v>50</v>
      </c>
      <c r="J2854" s="35">
        <v>0</v>
      </c>
      <c r="K2854" s="35">
        <v>0</v>
      </c>
      <c r="L2854" s="35">
        <v>0</v>
      </c>
      <c r="M2854" s="35">
        <v>0</v>
      </c>
      <c r="N2854" s="35">
        <v>0</v>
      </c>
      <c r="O2854" s="38">
        <v>100</v>
      </c>
      <c r="P2854" s="35">
        <v>0</v>
      </c>
      <c r="Q2854" s="35">
        <v>0</v>
      </c>
      <c r="R2854" s="35">
        <v>0</v>
      </c>
      <c r="S2854" s="35">
        <v>0</v>
      </c>
      <c r="T2854" s="71">
        <v>0</v>
      </c>
    </row>
    <row r="2856" spans="2:20" x14ac:dyDescent="0.2">
      <c r="B2856" s="47" t="str">
        <f xml:space="preserve"> HYPERLINK("#'目次'!B69", "[63]")</f>
        <v>[63]</v>
      </c>
      <c r="C2856" s="31" t="s">
        <v>618</v>
      </c>
    </row>
    <row r="2857" spans="2:20" x14ac:dyDescent="0.2">
      <c r="C2857" s="89" t="s">
        <v>619</v>
      </c>
    </row>
    <row r="2859" spans="2:20" x14ac:dyDescent="0.2">
      <c r="C2859" s="31" t="s">
        <v>13</v>
      </c>
    </row>
    <row r="2860" spans="2:20" ht="48" x14ac:dyDescent="0.2">
      <c r="D2860" s="99"/>
      <c r="E2860" s="100"/>
      <c r="F2860" s="100"/>
      <c r="G2860" s="41" t="s">
        <v>14</v>
      </c>
      <c r="H2860" s="42" t="s">
        <v>620</v>
      </c>
      <c r="I2860" s="16" t="s">
        <v>539</v>
      </c>
      <c r="J2860" s="16" t="s">
        <v>621</v>
      </c>
      <c r="K2860" s="16" t="s">
        <v>541</v>
      </c>
      <c r="L2860" s="16" t="s">
        <v>622</v>
      </c>
      <c r="M2860" s="16" t="s">
        <v>623</v>
      </c>
      <c r="N2860" s="16" t="s">
        <v>543</v>
      </c>
      <c r="O2860" s="16" t="s">
        <v>624</v>
      </c>
      <c r="P2860" s="16" t="s">
        <v>546</v>
      </c>
      <c r="Q2860" s="16" t="s">
        <v>186</v>
      </c>
      <c r="R2860" s="16" t="s">
        <v>22</v>
      </c>
      <c r="S2860" s="16" t="s">
        <v>625</v>
      </c>
      <c r="T2860" s="46" t="s">
        <v>24</v>
      </c>
    </row>
    <row r="2861" spans="2:20" x14ac:dyDescent="0.2">
      <c r="D2861" s="101"/>
      <c r="E2861" s="102"/>
      <c r="F2861" s="102"/>
      <c r="G2861" s="44"/>
      <c r="H2861" s="48"/>
      <c r="I2861" s="17"/>
      <c r="J2861" s="17"/>
      <c r="K2861" s="17"/>
      <c r="L2861" s="17"/>
      <c r="M2861" s="17"/>
      <c r="N2861" s="17"/>
      <c r="O2861" s="17"/>
      <c r="P2861" s="17"/>
      <c r="Q2861" s="17"/>
      <c r="R2861" s="17"/>
      <c r="S2861" s="17"/>
      <c r="T2861" s="43"/>
    </row>
    <row r="2862" spans="2:20" x14ac:dyDescent="0.2">
      <c r="D2862" s="52"/>
      <c r="E2862" s="59" t="s">
        <v>14</v>
      </c>
      <c r="F2862" s="54"/>
      <c r="G2862" s="45">
        <v>5941</v>
      </c>
      <c r="H2862" s="25">
        <v>1.6327217640130001</v>
      </c>
      <c r="I2862" s="25">
        <v>16.815350951018001</v>
      </c>
      <c r="J2862" s="25">
        <v>9.7290018515399996</v>
      </c>
      <c r="K2862" s="25">
        <v>9.0725467093079999</v>
      </c>
      <c r="L2862" s="25">
        <v>16.461875105200999</v>
      </c>
      <c r="M2862" s="25">
        <v>7.5239858609660004</v>
      </c>
      <c r="N2862" s="25">
        <v>22.201649553947</v>
      </c>
      <c r="O2862" s="25">
        <v>1.817875778488</v>
      </c>
      <c r="P2862" s="25">
        <v>7.8774617067830004</v>
      </c>
      <c r="Q2862" s="25">
        <v>16.882679683555001</v>
      </c>
      <c r="R2862" s="25">
        <v>1.7337148628179999</v>
      </c>
      <c r="S2862" s="25">
        <v>64.702911967681999</v>
      </c>
      <c r="T2862" s="63">
        <v>0.185154014476</v>
      </c>
    </row>
    <row r="2863" spans="2:20" x14ac:dyDescent="0.2">
      <c r="D2863" s="103" t="s">
        <v>25</v>
      </c>
      <c r="E2863" s="24" t="s">
        <v>26</v>
      </c>
      <c r="F2863" s="22"/>
      <c r="G2863" s="23">
        <v>1619</v>
      </c>
      <c r="H2863" s="49">
        <v>1.3588634959849999</v>
      </c>
      <c r="I2863" s="19">
        <v>15.379864113649999</v>
      </c>
      <c r="J2863" s="19">
        <v>8.4620135886349992</v>
      </c>
      <c r="K2863" s="19">
        <v>7.5355157504630004</v>
      </c>
      <c r="L2863" s="19">
        <v>15.997529339098</v>
      </c>
      <c r="M2863" s="19">
        <v>6.6090179122919999</v>
      </c>
      <c r="N2863" s="19">
        <v>21.247683755404999</v>
      </c>
      <c r="O2863" s="19">
        <v>1.42063001853</v>
      </c>
      <c r="P2863" s="19">
        <v>6.6090179122919999</v>
      </c>
      <c r="Q2863" s="19">
        <v>15.50339715874</v>
      </c>
      <c r="R2863" s="19">
        <v>1.42063001853</v>
      </c>
      <c r="S2863" s="19">
        <v>68.375540457072006</v>
      </c>
      <c r="T2863" s="51">
        <v>6.1766522545000001E-2</v>
      </c>
    </row>
    <row r="2864" spans="2:20" x14ac:dyDescent="0.2">
      <c r="D2864" s="104"/>
      <c r="E2864" s="5" t="s">
        <v>27</v>
      </c>
      <c r="F2864" s="6"/>
      <c r="G2864" s="7">
        <v>1146</v>
      </c>
      <c r="H2864" s="37">
        <v>1.30890052356</v>
      </c>
      <c r="I2864" s="14">
        <v>16.230366492146999</v>
      </c>
      <c r="J2864" s="14">
        <v>9.6858638743459995</v>
      </c>
      <c r="K2864" s="14">
        <v>8.2024432809770005</v>
      </c>
      <c r="L2864" s="14">
        <v>17.277486910994998</v>
      </c>
      <c r="M2864" s="14">
        <v>6.4572425828969999</v>
      </c>
      <c r="N2864" s="14">
        <v>18.324607329843001</v>
      </c>
      <c r="O2864" s="14">
        <v>1.8324607329839999</v>
      </c>
      <c r="P2864" s="14">
        <v>9.5113438045380008</v>
      </c>
      <c r="Q2864" s="14">
        <v>17.626527050610999</v>
      </c>
      <c r="R2864" s="14">
        <v>1.396160558464</v>
      </c>
      <c r="S2864" s="14">
        <v>68.150087260034994</v>
      </c>
      <c r="T2864" s="29">
        <v>0.174520069808</v>
      </c>
    </row>
    <row r="2865" spans="4:20" x14ac:dyDescent="0.2">
      <c r="D2865" s="104"/>
      <c r="E2865" s="5" t="s">
        <v>28</v>
      </c>
      <c r="F2865" s="6"/>
      <c r="G2865" s="7">
        <v>911</v>
      </c>
      <c r="H2865" s="37">
        <v>1.7563117453349999</v>
      </c>
      <c r="I2865" s="14">
        <v>17.782656421515</v>
      </c>
      <c r="J2865" s="14">
        <v>9.9890230515919995</v>
      </c>
      <c r="K2865" s="14">
        <v>9.879253567508</v>
      </c>
      <c r="L2865" s="14">
        <v>18.441273326015001</v>
      </c>
      <c r="M2865" s="14">
        <v>7.7936333699229996</v>
      </c>
      <c r="N2865" s="14">
        <v>22.173435784852</v>
      </c>
      <c r="O2865" s="14">
        <v>1.6465422612509999</v>
      </c>
      <c r="P2865" s="14">
        <v>7.4643249176730002</v>
      </c>
      <c r="Q2865" s="14">
        <v>17.672886937430999</v>
      </c>
      <c r="R2865" s="14">
        <v>1.3172338090010001</v>
      </c>
      <c r="S2865" s="14">
        <v>63.556531284302999</v>
      </c>
      <c r="T2865" s="29">
        <v>0.219538968167</v>
      </c>
    </row>
    <row r="2866" spans="4:20" x14ac:dyDescent="0.2">
      <c r="D2866" s="104"/>
      <c r="E2866" s="5" t="s">
        <v>29</v>
      </c>
      <c r="F2866" s="6"/>
      <c r="G2866" s="7">
        <v>613</v>
      </c>
      <c r="H2866" s="37">
        <v>1.9575856443720001</v>
      </c>
      <c r="I2866" s="14">
        <v>18.597063621533</v>
      </c>
      <c r="J2866" s="14">
        <v>11.256117455139</v>
      </c>
      <c r="K2866" s="14">
        <v>10.766721044045999</v>
      </c>
      <c r="L2866" s="14">
        <v>16.150081566069002</v>
      </c>
      <c r="M2866" s="14">
        <v>9.2985318107670007</v>
      </c>
      <c r="N2866" s="14">
        <v>29.037520391516999</v>
      </c>
      <c r="O2866" s="14">
        <v>1.9575856443720001</v>
      </c>
      <c r="P2866" s="14">
        <v>9.2985318107670007</v>
      </c>
      <c r="Q2866" s="14">
        <v>18.270799347471002</v>
      </c>
      <c r="R2866" s="14">
        <v>1.63132137031</v>
      </c>
      <c r="S2866" s="14">
        <v>58.075040783033998</v>
      </c>
      <c r="T2866" s="29">
        <v>0.16313213703099999</v>
      </c>
    </row>
    <row r="2867" spans="4:20" x14ac:dyDescent="0.2">
      <c r="D2867" s="104"/>
      <c r="E2867" s="5" t="s">
        <v>30</v>
      </c>
      <c r="F2867" s="6"/>
      <c r="G2867" s="7">
        <v>504</v>
      </c>
      <c r="H2867" s="37">
        <v>1.785714285714</v>
      </c>
      <c r="I2867" s="14">
        <v>20.833333333333002</v>
      </c>
      <c r="J2867" s="14">
        <v>11.706349206349</v>
      </c>
      <c r="K2867" s="14">
        <v>11.706349206349</v>
      </c>
      <c r="L2867" s="14">
        <v>19.246031746031999</v>
      </c>
      <c r="M2867" s="14">
        <v>10.31746031746</v>
      </c>
      <c r="N2867" s="14">
        <v>26.388888888888999</v>
      </c>
      <c r="O2867" s="14">
        <v>2.3809523809519999</v>
      </c>
      <c r="P2867" s="14">
        <v>7.3412698412699999</v>
      </c>
      <c r="Q2867" s="14">
        <v>16.865079365079001</v>
      </c>
      <c r="R2867" s="14">
        <v>2.579365079365</v>
      </c>
      <c r="S2867" s="14">
        <v>58.531746031746003</v>
      </c>
      <c r="T2867" s="29">
        <v>0.59523809523799998</v>
      </c>
    </row>
    <row r="2868" spans="4:20" x14ac:dyDescent="0.2">
      <c r="D2868" s="104"/>
      <c r="E2868" s="5" t="s">
        <v>31</v>
      </c>
      <c r="F2868" s="6"/>
      <c r="G2868" s="7">
        <v>418</v>
      </c>
      <c r="H2868" s="37">
        <v>3.1100478468900001</v>
      </c>
      <c r="I2868" s="14">
        <v>17.464114832536001</v>
      </c>
      <c r="J2868" s="14">
        <v>12.679425837321</v>
      </c>
      <c r="K2868" s="14">
        <v>11.722488038278</v>
      </c>
      <c r="L2868" s="14">
        <v>19.377990430621999</v>
      </c>
      <c r="M2868" s="14">
        <v>8.3732057416270003</v>
      </c>
      <c r="N2868" s="14">
        <v>27.751196172248999</v>
      </c>
      <c r="O2868" s="14">
        <v>1.9138755980860001</v>
      </c>
      <c r="P2868" s="14">
        <v>9.0909090909089993</v>
      </c>
      <c r="Q2868" s="14">
        <v>19.138755980860999</v>
      </c>
      <c r="R2868" s="14">
        <v>3.5885167464109999</v>
      </c>
      <c r="S2868" s="14">
        <v>57.416267942584</v>
      </c>
      <c r="T2868" s="32">
        <v>0</v>
      </c>
    </row>
    <row r="2869" spans="4:20" x14ac:dyDescent="0.2">
      <c r="D2869" s="104"/>
      <c r="E2869" s="5" t="s">
        <v>32</v>
      </c>
      <c r="F2869" s="6"/>
      <c r="G2869" s="7">
        <v>206</v>
      </c>
      <c r="H2869" s="37">
        <v>1.9417475728160001</v>
      </c>
      <c r="I2869" s="14">
        <v>24.271844660193999</v>
      </c>
      <c r="J2869" s="14">
        <v>13.592233009709</v>
      </c>
      <c r="K2869" s="14">
        <v>13.106796116505</v>
      </c>
      <c r="L2869" s="14">
        <v>14.563106796116999</v>
      </c>
      <c r="M2869" s="14">
        <v>10.194174757281999</v>
      </c>
      <c r="N2869" s="14">
        <v>26.699029126214</v>
      </c>
      <c r="O2869" s="14">
        <v>2.4271844660189998</v>
      </c>
      <c r="P2869" s="14">
        <v>9.7087378640779995</v>
      </c>
      <c r="Q2869" s="14">
        <v>19.417475728155001</v>
      </c>
      <c r="R2869" s="14">
        <v>1.9417475728160001</v>
      </c>
      <c r="S2869" s="14">
        <v>48.058252427184001</v>
      </c>
      <c r="T2869" s="32">
        <v>0</v>
      </c>
    </row>
    <row r="2870" spans="4:20" x14ac:dyDescent="0.2">
      <c r="D2870" s="104"/>
      <c r="E2870" s="5" t="s">
        <v>33</v>
      </c>
      <c r="F2870" s="6"/>
      <c r="G2870" s="7">
        <v>58</v>
      </c>
      <c r="H2870" s="60">
        <v>0</v>
      </c>
      <c r="I2870" s="14">
        <v>15.517241379310001</v>
      </c>
      <c r="J2870" s="14">
        <v>10.344827586207</v>
      </c>
      <c r="K2870" s="14">
        <v>10.344827586207</v>
      </c>
      <c r="L2870" s="14">
        <v>6.8965517241379999</v>
      </c>
      <c r="M2870" s="14">
        <v>8.6206896551720007</v>
      </c>
      <c r="N2870" s="14">
        <v>18.965517241379001</v>
      </c>
      <c r="O2870" s="14">
        <v>8.6206896551720007</v>
      </c>
      <c r="P2870" s="14">
        <v>6.8965517241379999</v>
      </c>
      <c r="Q2870" s="14">
        <v>12.068965517241001</v>
      </c>
      <c r="R2870" s="14">
        <v>3.4482758620689999</v>
      </c>
      <c r="S2870" s="14">
        <v>58.620689655172001</v>
      </c>
      <c r="T2870" s="32">
        <v>0</v>
      </c>
    </row>
    <row r="2871" spans="4:20" x14ac:dyDescent="0.2">
      <c r="D2871" s="103" t="s">
        <v>34</v>
      </c>
      <c r="E2871" s="24" t="s">
        <v>35</v>
      </c>
      <c r="F2871" s="22"/>
      <c r="G2871" s="23">
        <v>199</v>
      </c>
      <c r="H2871" s="49">
        <v>2.0100502512560001</v>
      </c>
      <c r="I2871" s="19">
        <v>6.5326633165830001</v>
      </c>
      <c r="J2871" s="19">
        <v>3.015075376884</v>
      </c>
      <c r="K2871" s="19">
        <v>10.050251256280999</v>
      </c>
      <c r="L2871" s="19">
        <v>21.105527638190999</v>
      </c>
      <c r="M2871" s="19">
        <v>7.0351758793970003</v>
      </c>
      <c r="N2871" s="19">
        <v>27.135678391959999</v>
      </c>
      <c r="O2871" s="19">
        <v>1.0050251256280001</v>
      </c>
      <c r="P2871" s="19">
        <v>5.0251256281409997</v>
      </c>
      <c r="Q2871" s="19">
        <v>10.552763819095</v>
      </c>
      <c r="R2871" s="19">
        <v>4.0201005025130003</v>
      </c>
      <c r="S2871" s="19">
        <v>64.824120603015004</v>
      </c>
      <c r="T2871" s="62">
        <v>0</v>
      </c>
    </row>
    <row r="2872" spans="4:20" x14ac:dyDescent="0.2">
      <c r="D2872" s="104"/>
      <c r="E2872" s="5" t="s">
        <v>36</v>
      </c>
      <c r="F2872" s="6"/>
      <c r="G2872" s="7">
        <v>196</v>
      </c>
      <c r="H2872" s="60">
        <v>0</v>
      </c>
      <c r="I2872" s="14">
        <v>10.204081632653001</v>
      </c>
      <c r="J2872" s="14">
        <v>7.1428571428570002</v>
      </c>
      <c r="K2872" s="14">
        <v>13.265306122448999</v>
      </c>
      <c r="L2872" s="14">
        <v>22.448979591836999</v>
      </c>
      <c r="M2872" s="14">
        <v>7.65306122449</v>
      </c>
      <c r="N2872" s="14">
        <v>27.551020408163001</v>
      </c>
      <c r="O2872" s="14">
        <v>2.5510204081630001</v>
      </c>
      <c r="P2872" s="14">
        <v>7.65306122449</v>
      </c>
      <c r="Q2872" s="14">
        <v>18.877551020407999</v>
      </c>
      <c r="R2872" s="14">
        <v>3.0612244897959999</v>
      </c>
      <c r="S2872" s="14">
        <v>58.673469387754999</v>
      </c>
      <c r="T2872" s="29">
        <v>0.51020408163300002</v>
      </c>
    </row>
    <row r="2873" spans="4:20" x14ac:dyDescent="0.2">
      <c r="D2873" s="104"/>
      <c r="E2873" s="5" t="s">
        <v>37</v>
      </c>
      <c r="F2873" s="6"/>
      <c r="G2873" s="7">
        <v>190</v>
      </c>
      <c r="H2873" s="37">
        <v>3.6842105263159999</v>
      </c>
      <c r="I2873" s="14">
        <v>17.368421052632002</v>
      </c>
      <c r="J2873" s="14">
        <v>11.052631578947</v>
      </c>
      <c r="K2873" s="14">
        <v>9.4736842105260006</v>
      </c>
      <c r="L2873" s="14">
        <v>20.526315789474001</v>
      </c>
      <c r="M2873" s="14">
        <v>8.9473684210529996</v>
      </c>
      <c r="N2873" s="14">
        <v>27.368421052632002</v>
      </c>
      <c r="O2873" s="14">
        <v>1.578947368421</v>
      </c>
      <c r="P2873" s="14">
        <v>12.105263157894999</v>
      </c>
      <c r="Q2873" s="14">
        <v>22.105263157894999</v>
      </c>
      <c r="R2873" s="14">
        <v>0.52631578947400004</v>
      </c>
      <c r="S2873" s="14">
        <v>54.736842105263001</v>
      </c>
      <c r="T2873" s="32">
        <v>0</v>
      </c>
    </row>
    <row r="2874" spans="4:20" x14ac:dyDescent="0.2">
      <c r="D2874" s="104"/>
      <c r="E2874" s="5" t="s">
        <v>38</v>
      </c>
      <c r="F2874" s="6"/>
      <c r="G2874" s="7">
        <v>258</v>
      </c>
      <c r="H2874" s="37">
        <v>1.937984496124</v>
      </c>
      <c r="I2874" s="14">
        <v>14.728682170542999</v>
      </c>
      <c r="J2874" s="14">
        <v>11.627906976744001</v>
      </c>
      <c r="K2874" s="14">
        <v>13.178294573643001</v>
      </c>
      <c r="L2874" s="14">
        <v>16.666666666666998</v>
      </c>
      <c r="M2874" s="14">
        <v>8.1395348837209998</v>
      </c>
      <c r="N2874" s="14">
        <v>24.806201550388</v>
      </c>
      <c r="O2874" s="14">
        <v>2.3255813953489999</v>
      </c>
      <c r="P2874" s="14">
        <v>10.077519379845</v>
      </c>
      <c r="Q2874" s="14">
        <v>21.705426356589001</v>
      </c>
      <c r="R2874" s="14">
        <v>2.7131782945739999</v>
      </c>
      <c r="S2874" s="14">
        <v>56.976744186047</v>
      </c>
      <c r="T2874" s="29">
        <v>0.38759689922500001</v>
      </c>
    </row>
    <row r="2875" spans="4:20" x14ac:dyDescent="0.2">
      <c r="D2875" s="104"/>
      <c r="E2875" s="5" t="s">
        <v>39</v>
      </c>
      <c r="F2875" s="6"/>
      <c r="G2875" s="7">
        <v>257</v>
      </c>
      <c r="H2875" s="37">
        <v>3.1128404669259999</v>
      </c>
      <c r="I2875" s="14">
        <v>20.622568093384999</v>
      </c>
      <c r="J2875" s="14">
        <v>11.284046692606999</v>
      </c>
      <c r="K2875" s="14">
        <v>12.451361867704</v>
      </c>
      <c r="L2875" s="14">
        <v>21.400778210117</v>
      </c>
      <c r="M2875" s="14">
        <v>10.894941634241</v>
      </c>
      <c r="N2875" s="14">
        <v>27.237354085602998</v>
      </c>
      <c r="O2875" s="14">
        <v>1.1673151750969999</v>
      </c>
      <c r="P2875" s="14">
        <v>7.782101167315</v>
      </c>
      <c r="Q2875" s="14">
        <v>20.622568093384999</v>
      </c>
      <c r="R2875" s="14">
        <v>3.5019455252920002</v>
      </c>
      <c r="S2875" s="14">
        <v>56.031128404668998</v>
      </c>
      <c r="T2875" s="29">
        <v>0.38910505836600001</v>
      </c>
    </row>
    <row r="2876" spans="4:20" x14ac:dyDescent="0.2">
      <c r="D2876" s="104"/>
      <c r="E2876" s="5" t="s">
        <v>40</v>
      </c>
      <c r="F2876" s="6"/>
      <c r="G2876" s="7">
        <v>267</v>
      </c>
      <c r="H2876" s="37">
        <v>2.2471910112360001</v>
      </c>
      <c r="I2876" s="14">
        <v>18.352059925094</v>
      </c>
      <c r="J2876" s="14">
        <v>10.486891385768001</v>
      </c>
      <c r="K2876" s="14">
        <v>14.98127340824</v>
      </c>
      <c r="L2876" s="14">
        <v>16.104868913857999</v>
      </c>
      <c r="M2876" s="14">
        <v>11.610486891386</v>
      </c>
      <c r="N2876" s="14">
        <v>26.591760299625001</v>
      </c>
      <c r="O2876" s="14">
        <v>1.87265917603</v>
      </c>
      <c r="P2876" s="14">
        <v>7.4906367041199999</v>
      </c>
      <c r="Q2876" s="14">
        <v>19.850187265917999</v>
      </c>
      <c r="R2876" s="14">
        <v>2.6217228464420002</v>
      </c>
      <c r="S2876" s="14">
        <v>60.674157303370997</v>
      </c>
      <c r="T2876" s="29">
        <v>0.37453183520599997</v>
      </c>
    </row>
    <row r="2877" spans="4:20" x14ac:dyDescent="0.2">
      <c r="D2877" s="104"/>
      <c r="E2877" s="5" t="s">
        <v>41</v>
      </c>
      <c r="F2877" s="6"/>
      <c r="G2877" s="7">
        <v>230</v>
      </c>
      <c r="H2877" s="37">
        <v>1.7391304347829999</v>
      </c>
      <c r="I2877" s="14">
        <v>19.565217391304</v>
      </c>
      <c r="J2877" s="14">
        <v>11.304347826087</v>
      </c>
      <c r="K2877" s="14">
        <v>8.2608695652169999</v>
      </c>
      <c r="L2877" s="14">
        <v>19.565217391304</v>
      </c>
      <c r="M2877" s="14">
        <v>9.1304347826090009</v>
      </c>
      <c r="N2877" s="14">
        <v>22.173913043477999</v>
      </c>
      <c r="O2877" s="14">
        <v>4.3478260869570002</v>
      </c>
      <c r="P2877" s="14">
        <v>10.434782608696</v>
      </c>
      <c r="Q2877" s="14">
        <v>14.782608695652</v>
      </c>
      <c r="R2877" s="14">
        <v>1.3043478260870001</v>
      </c>
      <c r="S2877" s="14">
        <v>58.695652173912997</v>
      </c>
      <c r="T2877" s="32">
        <v>0</v>
      </c>
    </row>
    <row r="2878" spans="4:20" x14ac:dyDescent="0.2">
      <c r="D2878" s="104"/>
      <c r="E2878" s="5" t="s">
        <v>42</v>
      </c>
      <c r="F2878" s="6"/>
      <c r="G2878" s="7">
        <v>195</v>
      </c>
      <c r="H2878" s="37">
        <v>3.0769230769229998</v>
      </c>
      <c r="I2878" s="14">
        <v>21.025641025641001</v>
      </c>
      <c r="J2878" s="14">
        <v>13.846153846153999</v>
      </c>
      <c r="K2878" s="14">
        <v>9.7435897435900003</v>
      </c>
      <c r="L2878" s="14">
        <v>14.871794871795</v>
      </c>
      <c r="M2878" s="14">
        <v>8.7179487179489996</v>
      </c>
      <c r="N2878" s="14">
        <v>19.487179487178999</v>
      </c>
      <c r="O2878" s="14">
        <v>2.564102564103</v>
      </c>
      <c r="P2878" s="14">
        <v>6.666666666667</v>
      </c>
      <c r="Q2878" s="14">
        <v>20.512820512821001</v>
      </c>
      <c r="R2878" s="14">
        <v>4.1025641025640001</v>
      </c>
      <c r="S2878" s="14">
        <v>65.128205128204996</v>
      </c>
      <c r="T2878" s="32">
        <v>0</v>
      </c>
    </row>
    <row r="2879" spans="4:20" x14ac:dyDescent="0.2">
      <c r="D2879" s="104"/>
      <c r="E2879" s="5" t="s">
        <v>43</v>
      </c>
      <c r="F2879" s="6"/>
      <c r="G2879" s="7">
        <v>197</v>
      </c>
      <c r="H2879" s="37">
        <v>3.045685279188</v>
      </c>
      <c r="I2879" s="14">
        <v>18.274111675126999</v>
      </c>
      <c r="J2879" s="14">
        <v>9.6446700507610004</v>
      </c>
      <c r="K2879" s="14">
        <v>9.6446700507610004</v>
      </c>
      <c r="L2879" s="14">
        <v>22.335025380710999</v>
      </c>
      <c r="M2879" s="14">
        <v>8.1218274111680007</v>
      </c>
      <c r="N2879" s="14">
        <v>19.796954314720999</v>
      </c>
      <c r="O2879" s="14">
        <v>4.0609137055840003</v>
      </c>
      <c r="P2879" s="14">
        <v>7.6142131979699998</v>
      </c>
      <c r="Q2879" s="14">
        <v>17.258883248730999</v>
      </c>
      <c r="R2879" s="14">
        <v>1.522842639594</v>
      </c>
      <c r="S2879" s="14">
        <v>58.375634517766002</v>
      </c>
      <c r="T2879" s="32">
        <v>0</v>
      </c>
    </row>
    <row r="2880" spans="4:20" x14ac:dyDescent="0.2">
      <c r="D2880" s="104"/>
      <c r="E2880" s="5" t="s">
        <v>44</v>
      </c>
      <c r="F2880" s="6"/>
      <c r="G2880" s="7">
        <v>258</v>
      </c>
      <c r="H2880" s="37">
        <v>3.1007751937979999</v>
      </c>
      <c r="I2880" s="14">
        <v>24.806201550388</v>
      </c>
      <c r="J2880" s="14">
        <v>15.116279069767</v>
      </c>
      <c r="K2880" s="14">
        <v>8.5271317829460003</v>
      </c>
      <c r="L2880" s="14">
        <v>18.604651162791001</v>
      </c>
      <c r="M2880" s="14">
        <v>5.0387596899220002</v>
      </c>
      <c r="N2880" s="14">
        <v>21.705426356589001</v>
      </c>
      <c r="O2880" s="14">
        <v>2.3255813953489999</v>
      </c>
      <c r="P2880" s="14">
        <v>12.790697674419</v>
      </c>
      <c r="Q2880" s="14">
        <v>19.37984496124</v>
      </c>
      <c r="R2880" s="14">
        <v>1.1627906976739999</v>
      </c>
      <c r="S2880" s="14">
        <v>57.364341085271001</v>
      </c>
      <c r="T2880" s="32">
        <v>0</v>
      </c>
    </row>
    <row r="2881" spans="4:20" x14ac:dyDescent="0.2">
      <c r="D2881" s="104"/>
      <c r="E2881" s="5" t="s">
        <v>45</v>
      </c>
      <c r="F2881" s="6"/>
      <c r="G2881" s="7">
        <v>198</v>
      </c>
      <c r="H2881" s="37">
        <v>2.0202020202019999</v>
      </c>
      <c r="I2881" s="14">
        <v>13.131313131313</v>
      </c>
      <c r="J2881" s="14">
        <v>6.0606060606060002</v>
      </c>
      <c r="K2881" s="14">
        <v>3.0303030303030001</v>
      </c>
      <c r="L2881" s="14">
        <v>16.666666666666998</v>
      </c>
      <c r="M2881" s="14">
        <v>6.5656565656570001</v>
      </c>
      <c r="N2881" s="14">
        <v>16.161616161615999</v>
      </c>
      <c r="O2881" s="14">
        <v>1.5151515151520001</v>
      </c>
      <c r="P2881" s="14">
        <v>9.5959595959600001</v>
      </c>
      <c r="Q2881" s="14">
        <v>16.666666666666998</v>
      </c>
      <c r="R2881" s="14">
        <v>2.0202020202019999</v>
      </c>
      <c r="S2881" s="14">
        <v>68.181818181818002</v>
      </c>
      <c r="T2881" s="32">
        <v>0</v>
      </c>
    </row>
    <row r="2882" spans="4:20" x14ac:dyDescent="0.2">
      <c r="D2882" s="104"/>
      <c r="E2882" s="5" t="s">
        <v>46</v>
      </c>
      <c r="F2882" s="6"/>
      <c r="G2882" s="7">
        <v>126</v>
      </c>
      <c r="H2882" s="37">
        <v>0.793650793651</v>
      </c>
      <c r="I2882" s="14">
        <v>14.285714285714</v>
      </c>
      <c r="J2882" s="14">
        <v>11.111111111111001</v>
      </c>
      <c r="K2882" s="14">
        <v>3.9682539682539999</v>
      </c>
      <c r="L2882" s="14">
        <v>17.460317460317</v>
      </c>
      <c r="M2882" s="14">
        <v>6.3492063492059998</v>
      </c>
      <c r="N2882" s="14">
        <v>15.873015873016</v>
      </c>
      <c r="O2882" s="14">
        <v>1.587301587302</v>
      </c>
      <c r="P2882" s="14">
        <v>11.111111111111001</v>
      </c>
      <c r="Q2882" s="14">
        <v>14.285714285714</v>
      </c>
      <c r="R2882" s="14">
        <v>0.793650793651</v>
      </c>
      <c r="S2882" s="14">
        <v>71.428571428571004</v>
      </c>
      <c r="T2882" s="32">
        <v>0</v>
      </c>
    </row>
    <row r="2883" spans="4:20" x14ac:dyDescent="0.2">
      <c r="D2883" s="104"/>
      <c r="E2883" s="5" t="s">
        <v>47</v>
      </c>
      <c r="F2883" s="6"/>
      <c r="G2883" s="7">
        <v>120</v>
      </c>
      <c r="H2883" s="37">
        <v>1.666666666667</v>
      </c>
      <c r="I2883" s="14">
        <v>15.833333333333</v>
      </c>
      <c r="J2883" s="14">
        <v>5</v>
      </c>
      <c r="K2883" s="14">
        <v>3.333333333333</v>
      </c>
      <c r="L2883" s="14">
        <v>10</v>
      </c>
      <c r="M2883" s="14">
        <v>5</v>
      </c>
      <c r="N2883" s="14">
        <v>14.166666666667</v>
      </c>
      <c r="O2883" s="14">
        <v>0.83333333333299997</v>
      </c>
      <c r="P2883" s="14">
        <v>11.666666666667</v>
      </c>
      <c r="Q2883" s="14">
        <v>18.333333333333002</v>
      </c>
      <c r="R2883" s="14">
        <v>2.5</v>
      </c>
      <c r="S2883" s="14">
        <v>69.166666666666998</v>
      </c>
      <c r="T2883" s="29">
        <v>0.83333333333299997</v>
      </c>
    </row>
    <row r="2884" spans="4:20" x14ac:dyDescent="0.2">
      <c r="D2884" s="104"/>
      <c r="E2884" s="5" t="s">
        <v>48</v>
      </c>
      <c r="F2884" s="6"/>
      <c r="G2884" s="7">
        <v>54</v>
      </c>
      <c r="H2884" s="60">
        <v>0</v>
      </c>
      <c r="I2884" s="14">
        <v>5.5555555555560003</v>
      </c>
      <c r="J2884" s="14">
        <v>3.7037037037039999</v>
      </c>
      <c r="K2884" s="14">
        <v>1.851851851852</v>
      </c>
      <c r="L2884" s="14">
        <v>11.111111111111001</v>
      </c>
      <c r="M2884" s="14">
        <v>1.851851851852</v>
      </c>
      <c r="N2884" s="14">
        <v>3.7037037037039999</v>
      </c>
      <c r="O2884" s="18">
        <v>0</v>
      </c>
      <c r="P2884" s="18">
        <v>0</v>
      </c>
      <c r="Q2884" s="14">
        <v>5.5555555555560003</v>
      </c>
      <c r="R2884" s="14">
        <v>3.7037037037039999</v>
      </c>
      <c r="S2884" s="14">
        <v>81.481481481480998</v>
      </c>
      <c r="T2884" s="32">
        <v>0</v>
      </c>
    </row>
    <row r="2885" spans="4:20" x14ac:dyDescent="0.2">
      <c r="D2885" s="104"/>
      <c r="E2885" s="5" t="s">
        <v>49</v>
      </c>
      <c r="F2885" s="6"/>
      <c r="G2885" s="7">
        <v>12</v>
      </c>
      <c r="H2885" s="60">
        <v>0</v>
      </c>
      <c r="I2885" s="14">
        <v>8.333333333333</v>
      </c>
      <c r="J2885" s="14">
        <v>8.333333333333</v>
      </c>
      <c r="K2885" s="18">
        <v>0</v>
      </c>
      <c r="L2885" s="18">
        <v>0</v>
      </c>
      <c r="M2885" s="18">
        <v>0</v>
      </c>
      <c r="N2885" s="18">
        <v>0</v>
      </c>
      <c r="O2885" s="18">
        <v>0</v>
      </c>
      <c r="P2885" s="18">
        <v>0</v>
      </c>
      <c r="Q2885" s="18">
        <v>0</v>
      </c>
      <c r="R2885" s="14">
        <v>8.333333333333</v>
      </c>
      <c r="S2885" s="14">
        <v>91.666666666666998</v>
      </c>
      <c r="T2885" s="32">
        <v>0</v>
      </c>
    </row>
    <row r="2886" spans="4:20" x14ac:dyDescent="0.2">
      <c r="D2886" s="103" t="s">
        <v>50</v>
      </c>
      <c r="E2886" s="24" t="s">
        <v>35</v>
      </c>
      <c r="F2886" s="22"/>
      <c r="G2886" s="23">
        <v>170</v>
      </c>
      <c r="H2886" s="49">
        <v>1.1764705882349999</v>
      </c>
      <c r="I2886" s="19">
        <v>10</v>
      </c>
      <c r="J2886" s="19">
        <v>5.8823529411760003</v>
      </c>
      <c r="K2886" s="19">
        <v>10.588235294118</v>
      </c>
      <c r="L2886" s="19">
        <v>15.882352941176</v>
      </c>
      <c r="M2886" s="19">
        <v>7.647058823529</v>
      </c>
      <c r="N2886" s="19">
        <v>24.705882352941</v>
      </c>
      <c r="O2886" s="19">
        <v>1.764705882353</v>
      </c>
      <c r="P2886" s="19">
        <v>3.5294117647059999</v>
      </c>
      <c r="Q2886" s="19">
        <v>11.764705882353001</v>
      </c>
      <c r="R2886" s="19">
        <v>1.1764705882349999</v>
      </c>
      <c r="S2886" s="19">
        <v>70.588235294117993</v>
      </c>
      <c r="T2886" s="62">
        <v>0</v>
      </c>
    </row>
    <row r="2887" spans="4:20" x14ac:dyDescent="0.2">
      <c r="D2887" s="104"/>
      <c r="E2887" s="5" t="s">
        <v>36</v>
      </c>
      <c r="F2887" s="6"/>
      <c r="G2887" s="7">
        <v>219</v>
      </c>
      <c r="H2887" s="37">
        <v>0.91324200913200004</v>
      </c>
      <c r="I2887" s="14">
        <v>11.872146118721</v>
      </c>
      <c r="J2887" s="14">
        <v>8.6757990867579995</v>
      </c>
      <c r="K2887" s="14">
        <v>9.5890410958899999</v>
      </c>
      <c r="L2887" s="14">
        <v>13.698630136986001</v>
      </c>
      <c r="M2887" s="14">
        <v>10.502283105023</v>
      </c>
      <c r="N2887" s="14">
        <v>23.744292237442998</v>
      </c>
      <c r="O2887" s="14">
        <v>0.91324200913200004</v>
      </c>
      <c r="P2887" s="14">
        <v>2.2831050228310001</v>
      </c>
      <c r="Q2887" s="14">
        <v>13.24200913242</v>
      </c>
      <c r="R2887" s="14">
        <v>0.91324200913200004</v>
      </c>
      <c r="S2887" s="14">
        <v>67.123287671233001</v>
      </c>
      <c r="T2887" s="32">
        <v>0</v>
      </c>
    </row>
    <row r="2888" spans="4:20" x14ac:dyDescent="0.2">
      <c r="D2888" s="104"/>
      <c r="E2888" s="5" t="s">
        <v>37</v>
      </c>
      <c r="F2888" s="6"/>
      <c r="G2888" s="7">
        <v>181</v>
      </c>
      <c r="H2888" s="37">
        <v>0.55248618784500003</v>
      </c>
      <c r="I2888" s="14">
        <v>11.049723756905999</v>
      </c>
      <c r="J2888" s="14">
        <v>6.0773480662979997</v>
      </c>
      <c r="K2888" s="14">
        <v>11.049723756905999</v>
      </c>
      <c r="L2888" s="14">
        <v>9.9447513812149992</v>
      </c>
      <c r="M2888" s="14">
        <v>9.9447513812149992</v>
      </c>
      <c r="N2888" s="14">
        <v>27.624309392265001</v>
      </c>
      <c r="O2888" s="14">
        <v>1.657458563536</v>
      </c>
      <c r="P2888" s="14">
        <v>7.1823204419889999</v>
      </c>
      <c r="Q2888" s="14">
        <v>20.441988950275999</v>
      </c>
      <c r="R2888" s="14">
        <v>0.55248618784500003</v>
      </c>
      <c r="S2888" s="14">
        <v>63.53591160221</v>
      </c>
      <c r="T2888" s="32">
        <v>0</v>
      </c>
    </row>
    <row r="2889" spans="4:20" x14ac:dyDescent="0.2">
      <c r="D2889" s="104"/>
      <c r="E2889" s="5" t="s">
        <v>38</v>
      </c>
      <c r="F2889" s="6"/>
      <c r="G2889" s="7">
        <v>287</v>
      </c>
      <c r="H2889" s="37">
        <v>2.0905923344950001</v>
      </c>
      <c r="I2889" s="14">
        <v>18.118466898954999</v>
      </c>
      <c r="J2889" s="14">
        <v>10.104529616724999</v>
      </c>
      <c r="K2889" s="14">
        <v>13.937282229965</v>
      </c>
      <c r="L2889" s="14">
        <v>16.027874564459999</v>
      </c>
      <c r="M2889" s="14">
        <v>9.7560975609760003</v>
      </c>
      <c r="N2889" s="14">
        <v>27.177700348432001</v>
      </c>
      <c r="O2889" s="14">
        <v>1.742160278746</v>
      </c>
      <c r="P2889" s="14">
        <v>5.574912891986</v>
      </c>
      <c r="Q2889" s="14">
        <v>16.376306620209</v>
      </c>
      <c r="R2889" s="14">
        <v>1.3937282229970001</v>
      </c>
      <c r="S2889" s="14">
        <v>62.020905923344998</v>
      </c>
      <c r="T2889" s="29">
        <v>0.34843205574899999</v>
      </c>
    </row>
    <row r="2890" spans="4:20" x14ac:dyDescent="0.2">
      <c r="D2890" s="104"/>
      <c r="E2890" s="5" t="s">
        <v>39</v>
      </c>
      <c r="F2890" s="6"/>
      <c r="G2890" s="7">
        <v>234</v>
      </c>
      <c r="H2890" s="37">
        <v>0.42735042735000001</v>
      </c>
      <c r="I2890" s="14">
        <v>19.65811965812</v>
      </c>
      <c r="J2890" s="14">
        <v>10.683760683760999</v>
      </c>
      <c r="K2890" s="14">
        <v>12.393162393161999</v>
      </c>
      <c r="L2890" s="14">
        <v>14.102564102563999</v>
      </c>
      <c r="M2890" s="14">
        <v>8.5470085470089998</v>
      </c>
      <c r="N2890" s="14">
        <v>28.205128205127998</v>
      </c>
      <c r="O2890" s="14">
        <v>0.42735042735000001</v>
      </c>
      <c r="P2890" s="14">
        <v>5.5555555555560003</v>
      </c>
      <c r="Q2890" s="14">
        <v>16.239316239316</v>
      </c>
      <c r="R2890" s="14">
        <v>1.2820512820509999</v>
      </c>
      <c r="S2890" s="14">
        <v>64.529914529915004</v>
      </c>
      <c r="T2890" s="32">
        <v>0</v>
      </c>
    </row>
    <row r="2891" spans="4:20" x14ac:dyDescent="0.2">
      <c r="D2891" s="104"/>
      <c r="E2891" s="5" t="s">
        <v>40</v>
      </c>
      <c r="F2891" s="6"/>
      <c r="G2891" s="7">
        <v>308</v>
      </c>
      <c r="H2891" s="37">
        <v>1.6233766233769999</v>
      </c>
      <c r="I2891" s="14">
        <v>21.428571428571001</v>
      </c>
      <c r="J2891" s="14">
        <v>13.961038961039</v>
      </c>
      <c r="K2891" s="14">
        <v>11.363636363635999</v>
      </c>
      <c r="L2891" s="14">
        <v>19.155844155844001</v>
      </c>
      <c r="M2891" s="14">
        <v>7.792207792208</v>
      </c>
      <c r="N2891" s="14">
        <v>29.87012987013</v>
      </c>
      <c r="O2891" s="14">
        <v>2.5974025974030002</v>
      </c>
      <c r="P2891" s="14">
        <v>7.4675324675320001</v>
      </c>
      <c r="Q2891" s="14">
        <v>20.779220779220999</v>
      </c>
      <c r="R2891" s="14">
        <v>0.32467532467499999</v>
      </c>
      <c r="S2891" s="14">
        <v>59.740259740260001</v>
      </c>
      <c r="T2891" s="29">
        <v>0.64935064935099995</v>
      </c>
    </row>
    <row r="2892" spans="4:20" x14ac:dyDescent="0.2">
      <c r="D2892" s="104"/>
      <c r="E2892" s="5" t="s">
        <v>41</v>
      </c>
      <c r="F2892" s="6"/>
      <c r="G2892" s="7">
        <v>254</v>
      </c>
      <c r="H2892" s="37">
        <v>2.7559055118110001</v>
      </c>
      <c r="I2892" s="14">
        <v>23.228346456693</v>
      </c>
      <c r="J2892" s="14">
        <v>13.385826771653999</v>
      </c>
      <c r="K2892" s="14">
        <v>9.8425196850390009</v>
      </c>
      <c r="L2892" s="14">
        <v>18.503937007874001</v>
      </c>
      <c r="M2892" s="14">
        <v>10.236220472441</v>
      </c>
      <c r="N2892" s="14">
        <v>24.015748031495999</v>
      </c>
      <c r="O2892" s="14">
        <v>3.543307086614</v>
      </c>
      <c r="P2892" s="14">
        <v>6.299212598425</v>
      </c>
      <c r="Q2892" s="14">
        <v>17.716535433071002</v>
      </c>
      <c r="R2892" s="14">
        <v>1.968503937008</v>
      </c>
      <c r="S2892" s="14">
        <v>65.354330708660996</v>
      </c>
      <c r="T2892" s="32">
        <v>0</v>
      </c>
    </row>
    <row r="2893" spans="4:20" x14ac:dyDescent="0.2">
      <c r="D2893" s="104"/>
      <c r="E2893" s="5" t="s">
        <v>42</v>
      </c>
      <c r="F2893" s="6"/>
      <c r="G2893" s="7">
        <v>203</v>
      </c>
      <c r="H2893" s="60">
        <v>0</v>
      </c>
      <c r="I2893" s="14">
        <v>22.167487684729</v>
      </c>
      <c r="J2893" s="14">
        <v>9.8522167487680008</v>
      </c>
      <c r="K2893" s="14">
        <v>9.8522167487680008</v>
      </c>
      <c r="L2893" s="14">
        <v>15.763546798029999</v>
      </c>
      <c r="M2893" s="14">
        <v>5.9113300492610001</v>
      </c>
      <c r="N2893" s="14">
        <v>23.645320197044001</v>
      </c>
      <c r="O2893" s="14">
        <v>2.4630541871920002</v>
      </c>
      <c r="P2893" s="14">
        <v>12.315270935960999</v>
      </c>
      <c r="Q2893" s="14">
        <v>17.733990147783</v>
      </c>
      <c r="R2893" s="14">
        <v>1.477832512315</v>
      </c>
      <c r="S2893" s="14">
        <v>65.517241379309993</v>
      </c>
      <c r="T2893" s="32">
        <v>0</v>
      </c>
    </row>
    <row r="2894" spans="4:20" x14ac:dyDescent="0.2">
      <c r="D2894" s="104"/>
      <c r="E2894" s="5" t="s">
        <v>43</v>
      </c>
      <c r="F2894" s="6"/>
      <c r="G2894" s="7">
        <v>222</v>
      </c>
      <c r="H2894" s="37">
        <v>1.351351351351</v>
      </c>
      <c r="I2894" s="14">
        <v>21.171171171171</v>
      </c>
      <c r="J2894" s="14">
        <v>14.414414414414001</v>
      </c>
      <c r="K2894" s="14">
        <v>10.810810810811001</v>
      </c>
      <c r="L2894" s="14">
        <v>14.414414414414001</v>
      </c>
      <c r="M2894" s="14">
        <v>8.5585585585589996</v>
      </c>
      <c r="N2894" s="14">
        <v>26.126126126126</v>
      </c>
      <c r="O2894" s="14">
        <v>1.351351351351</v>
      </c>
      <c r="P2894" s="14">
        <v>5.8558558558560003</v>
      </c>
      <c r="Q2894" s="14">
        <v>14.414414414414001</v>
      </c>
      <c r="R2894" s="14">
        <v>0.45045045044999998</v>
      </c>
      <c r="S2894" s="14">
        <v>62.162162162161998</v>
      </c>
      <c r="T2894" s="32">
        <v>0</v>
      </c>
    </row>
    <row r="2895" spans="4:20" x14ac:dyDescent="0.2">
      <c r="D2895" s="104"/>
      <c r="E2895" s="5" t="s">
        <v>44</v>
      </c>
      <c r="F2895" s="6"/>
      <c r="G2895" s="7">
        <v>298</v>
      </c>
      <c r="H2895" s="37">
        <v>0.67114093959700005</v>
      </c>
      <c r="I2895" s="14">
        <v>20.805369127517</v>
      </c>
      <c r="J2895" s="14">
        <v>10.067114093960001</v>
      </c>
      <c r="K2895" s="14">
        <v>3.0201342281880001</v>
      </c>
      <c r="L2895" s="14">
        <v>18.120805369128</v>
      </c>
      <c r="M2895" s="14">
        <v>4.0268456375839996</v>
      </c>
      <c r="N2895" s="14">
        <v>17.114093959731999</v>
      </c>
      <c r="O2895" s="14">
        <v>1.0067114093959999</v>
      </c>
      <c r="P2895" s="14">
        <v>10.067114093960001</v>
      </c>
      <c r="Q2895" s="14">
        <v>18.456375838926</v>
      </c>
      <c r="R2895" s="14">
        <v>1.677852348993</v>
      </c>
      <c r="S2895" s="14">
        <v>67.114093959732003</v>
      </c>
      <c r="T2895" s="29">
        <v>0.33557046979900002</v>
      </c>
    </row>
    <row r="2896" spans="4:20" x14ac:dyDescent="0.2">
      <c r="D2896" s="104"/>
      <c r="E2896" s="5" t="s">
        <v>45</v>
      </c>
      <c r="F2896" s="6"/>
      <c r="G2896" s="7">
        <v>260</v>
      </c>
      <c r="H2896" s="37">
        <v>1.538461538462</v>
      </c>
      <c r="I2896" s="14">
        <v>17.307692307692001</v>
      </c>
      <c r="J2896" s="14">
        <v>11.538461538462</v>
      </c>
      <c r="K2896" s="14">
        <v>8.0769230769230003</v>
      </c>
      <c r="L2896" s="14">
        <v>15</v>
      </c>
      <c r="M2896" s="14">
        <v>6.5384615384620002</v>
      </c>
      <c r="N2896" s="14">
        <v>18.461538461538002</v>
      </c>
      <c r="O2896" s="14">
        <v>1.1538461538460001</v>
      </c>
      <c r="P2896" s="14">
        <v>10.384615384615</v>
      </c>
      <c r="Q2896" s="14">
        <v>18.076923076922998</v>
      </c>
      <c r="R2896" s="14">
        <v>0.384615384615</v>
      </c>
      <c r="S2896" s="14">
        <v>73.461538461537998</v>
      </c>
      <c r="T2896" s="32">
        <v>0</v>
      </c>
    </row>
    <row r="2897" spans="2:20" x14ac:dyDescent="0.2">
      <c r="D2897" s="104"/>
      <c r="E2897" s="5" t="s">
        <v>46</v>
      </c>
      <c r="F2897" s="6"/>
      <c r="G2897" s="7">
        <v>173</v>
      </c>
      <c r="H2897" s="60">
        <v>0</v>
      </c>
      <c r="I2897" s="14">
        <v>10.982658959538</v>
      </c>
      <c r="J2897" s="14">
        <v>5.2023121387279998</v>
      </c>
      <c r="K2897" s="14">
        <v>2.3121387283239998</v>
      </c>
      <c r="L2897" s="14">
        <v>12.716763005780001</v>
      </c>
      <c r="M2897" s="14">
        <v>2.3121387283239998</v>
      </c>
      <c r="N2897" s="14">
        <v>9.2485549132949991</v>
      </c>
      <c r="O2897" s="14">
        <v>0.57803468208099995</v>
      </c>
      <c r="P2897" s="14">
        <v>6.9364161849709998</v>
      </c>
      <c r="Q2897" s="14">
        <v>11.560693641618</v>
      </c>
      <c r="R2897" s="14">
        <v>0.57803468208099995</v>
      </c>
      <c r="S2897" s="14">
        <v>76.300578034682005</v>
      </c>
      <c r="T2897" s="29">
        <v>0.57803468208099995</v>
      </c>
    </row>
    <row r="2898" spans="2:20" x14ac:dyDescent="0.2">
      <c r="D2898" s="104"/>
      <c r="E2898" s="5" t="s">
        <v>47</v>
      </c>
      <c r="F2898" s="6"/>
      <c r="G2898" s="7">
        <v>253</v>
      </c>
      <c r="H2898" s="37">
        <v>0.79051383399200004</v>
      </c>
      <c r="I2898" s="14">
        <v>10.671936758893001</v>
      </c>
      <c r="J2898" s="14">
        <v>4.3478260869570002</v>
      </c>
      <c r="K2898" s="14">
        <v>2.371541501976</v>
      </c>
      <c r="L2898" s="14">
        <v>11.067193675888999</v>
      </c>
      <c r="M2898" s="14">
        <v>3.1620553359680001</v>
      </c>
      <c r="N2898" s="14">
        <v>11.462450592885</v>
      </c>
      <c r="O2898" s="14">
        <v>0.79051383399200004</v>
      </c>
      <c r="P2898" s="14">
        <v>6.3241106719370004</v>
      </c>
      <c r="Q2898" s="14">
        <v>10.671936758893001</v>
      </c>
      <c r="R2898" s="14">
        <v>1.5810276679840001</v>
      </c>
      <c r="S2898" s="14">
        <v>77.865612648221003</v>
      </c>
      <c r="T2898" s="32">
        <v>0</v>
      </c>
    </row>
    <row r="2899" spans="2:20" x14ac:dyDescent="0.2">
      <c r="D2899" s="104"/>
      <c r="E2899" s="5" t="s">
        <v>48</v>
      </c>
      <c r="F2899" s="6"/>
      <c r="G2899" s="7">
        <v>94</v>
      </c>
      <c r="H2899" s="37">
        <v>1.0638297872339999</v>
      </c>
      <c r="I2899" s="14">
        <v>7.4468085106380002</v>
      </c>
      <c r="J2899" s="14">
        <v>1.0638297872339999</v>
      </c>
      <c r="K2899" s="14">
        <v>2.1276595744679998</v>
      </c>
      <c r="L2899" s="14">
        <v>6.3829787234040003</v>
      </c>
      <c r="M2899" s="14">
        <v>1.0638297872339999</v>
      </c>
      <c r="N2899" s="14">
        <v>6.3829787234040003</v>
      </c>
      <c r="O2899" s="14">
        <v>1.0638297872339999</v>
      </c>
      <c r="P2899" s="14">
        <v>7.4468085106380002</v>
      </c>
      <c r="Q2899" s="14">
        <v>10.638297872340001</v>
      </c>
      <c r="R2899" s="14">
        <v>2.1276595744679998</v>
      </c>
      <c r="S2899" s="14">
        <v>84.042553191489006</v>
      </c>
      <c r="T2899" s="29">
        <v>1.0638297872339999</v>
      </c>
    </row>
    <row r="2900" spans="2:20" x14ac:dyDescent="0.2">
      <c r="D2900" s="105"/>
      <c r="E2900" s="55" t="s">
        <v>49</v>
      </c>
      <c r="F2900" s="58"/>
      <c r="G2900" s="53">
        <v>28</v>
      </c>
      <c r="H2900" s="78">
        <v>0</v>
      </c>
      <c r="I2900" s="38">
        <v>7.1428571428570002</v>
      </c>
      <c r="J2900" s="35">
        <v>0</v>
      </c>
      <c r="K2900" s="35">
        <v>0</v>
      </c>
      <c r="L2900" s="35">
        <v>0</v>
      </c>
      <c r="M2900" s="38">
        <v>3.5714285714290002</v>
      </c>
      <c r="N2900" s="38">
        <v>7.1428571428570002</v>
      </c>
      <c r="O2900" s="35">
        <v>0</v>
      </c>
      <c r="P2900" s="35">
        <v>0</v>
      </c>
      <c r="Q2900" s="35">
        <v>0</v>
      </c>
      <c r="R2900" s="38">
        <v>7.1428571428570002</v>
      </c>
      <c r="S2900" s="38">
        <v>85.714285714286007</v>
      </c>
      <c r="T2900" s="71">
        <v>0</v>
      </c>
    </row>
    <row r="2902" spans="2:20" x14ac:dyDescent="0.2">
      <c r="B2902" s="47" t="str">
        <f xml:space="preserve"> HYPERLINK("#'目次'!B70", "[64]")</f>
        <v>[64]</v>
      </c>
      <c r="C2902" s="31" t="s">
        <v>629</v>
      </c>
    </row>
    <row r="2905" spans="2:20" x14ac:dyDescent="0.2">
      <c r="C2905" s="31" t="s">
        <v>13</v>
      </c>
    </row>
    <row r="2906" spans="2:20" ht="48" x14ac:dyDescent="0.2">
      <c r="D2906" s="99"/>
      <c r="E2906" s="100"/>
      <c r="F2906" s="100"/>
      <c r="G2906" s="41" t="s">
        <v>14</v>
      </c>
      <c r="H2906" s="42" t="s">
        <v>630</v>
      </c>
      <c r="I2906" s="16" t="s">
        <v>631</v>
      </c>
      <c r="J2906" s="16" t="s">
        <v>632</v>
      </c>
      <c r="K2906" s="16" t="s">
        <v>633</v>
      </c>
      <c r="L2906" s="16" t="s">
        <v>634</v>
      </c>
      <c r="M2906" s="16" t="s">
        <v>376</v>
      </c>
      <c r="N2906" s="46" t="s">
        <v>24</v>
      </c>
    </row>
    <row r="2907" spans="2:20" x14ac:dyDescent="0.2">
      <c r="D2907" s="101"/>
      <c r="E2907" s="102"/>
      <c r="F2907" s="102"/>
      <c r="G2907" s="44"/>
      <c r="H2907" s="48"/>
      <c r="I2907" s="17"/>
      <c r="J2907" s="17"/>
      <c r="K2907" s="17"/>
      <c r="L2907" s="17"/>
      <c r="M2907" s="17"/>
      <c r="N2907" s="43"/>
    </row>
    <row r="2908" spans="2:20" x14ac:dyDescent="0.2">
      <c r="D2908" s="52"/>
      <c r="E2908" s="59" t="s">
        <v>14</v>
      </c>
      <c r="F2908" s="54"/>
      <c r="G2908" s="45">
        <v>7000</v>
      </c>
      <c r="H2908" s="25">
        <v>44.328571428571003</v>
      </c>
      <c r="I2908" s="25">
        <v>15.528571428571</v>
      </c>
      <c r="J2908" s="25">
        <v>6.5571428571429999</v>
      </c>
      <c r="K2908" s="25">
        <v>15.314285714285999</v>
      </c>
      <c r="L2908" s="25">
        <v>3.0571428571429999</v>
      </c>
      <c r="M2908" s="25">
        <v>52.714285714286</v>
      </c>
      <c r="N2908" s="63">
        <v>0.242857142857</v>
      </c>
    </row>
    <row r="2909" spans="2:20" x14ac:dyDescent="0.2">
      <c r="D2909" s="103" t="s">
        <v>25</v>
      </c>
      <c r="E2909" s="24" t="s">
        <v>26</v>
      </c>
      <c r="F2909" s="22"/>
      <c r="G2909" s="23">
        <v>1780</v>
      </c>
      <c r="H2909" s="49">
        <v>36.685393258426998</v>
      </c>
      <c r="I2909" s="19">
        <v>10.168539325843</v>
      </c>
      <c r="J2909" s="19">
        <v>2.865168539326</v>
      </c>
      <c r="K2909" s="19">
        <v>12.52808988764</v>
      </c>
      <c r="L2909" s="19">
        <v>1.2359550561799999</v>
      </c>
      <c r="M2909" s="19">
        <v>60.449438202247002</v>
      </c>
      <c r="N2909" s="51">
        <v>0.28089887640400002</v>
      </c>
    </row>
    <row r="2910" spans="2:20" x14ac:dyDescent="0.2">
      <c r="D2910" s="104"/>
      <c r="E2910" s="5" t="s">
        <v>27</v>
      </c>
      <c r="F2910" s="6"/>
      <c r="G2910" s="7">
        <v>1328</v>
      </c>
      <c r="H2910" s="37">
        <v>40.286144578312999</v>
      </c>
      <c r="I2910" s="14">
        <v>12.5</v>
      </c>
      <c r="J2910" s="14">
        <v>4.0662650602410002</v>
      </c>
      <c r="K2910" s="14">
        <v>12.876506024096001</v>
      </c>
      <c r="L2910" s="14">
        <v>1.882530120482</v>
      </c>
      <c r="M2910" s="14">
        <v>56.777108433735002</v>
      </c>
      <c r="N2910" s="29">
        <v>7.5301204819000003E-2</v>
      </c>
    </row>
    <row r="2911" spans="2:20" x14ac:dyDescent="0.2">
      <c r="D2911" s="104"/>
      <c r="E2911" s="5" t="s">
        <v>28</v>
      </c>
      <c r="F2911" s="6"/>
      <c r="G2911" s="7">
        <v>1075</v>
      </c>
      <c r="H2911" s="37">
        <v>44.930232558139998</v>
      </c>
      <c r="I2911" s="14">
        <v>15.348837209301999</v>
      </c>
      <c r="J2911" s="14">
        <v>5.3023255813950003</v>
      </c>
      <c r="K2911" s="14">
        <v>13.953488372093</v>
      </c>
      <c r="L2911" s="14">
        <v>1.860465116279</v>
      </c>
      <c r="M2911" s="14">
        <v>52</v>
      </c>
      <c r="N2911" s="29">
        <v>0.37209302325600002</v>
      </c>
    </row>
    <row r="2912" spans="2:20" x14ac:dyDescent="0.2">
      <c r="D2912" s="104"/>
      <c r="E2912" s="5" t="s">
        <v>29</v>
      </c>
      <c r="F2912" s="6"/>
      <c r="G2912" s="7">
        <v>733</v>
      </c>
      <c r="H2912" s="37">
        <v>50.477489768075998</v>
      </c>
      <c r="I2912" s="14">
        <v>17.053206002728999</v>
      </c>
      <c r="J2912" s="14">
        <v>8.7312414733970005</v>
      </c>
      <c r="K2912" s="14">
        <v>18.826739427012001</v>
      </c>
      <c r="L2912" s="14">
        <v>3.5470668485679999</v>
      </c>
      <c r="M2912" s="14">
        <v>46.111869031377999</v>
      </c>
      <c r="N2912" s="29">
        <v>0.40927694406499998</v>
      </c>
    </row>
    <row r="2913" spans="4:14" x14ac:dyDescent="0.2">
      <c r="D2913" s="104"/>
      <c r="E2913" s="5" t="s">
        <v>30</v>
      </c>
      <c r="F2913" s="6"/>
      <c r="G2913" s="7">
        <v>619</v>
      </c>
      <c r="H2913" s="37">
        <v>52.019386106623998</v>
      </c>
      <c r="I2913" s="14">
        <v>20.840064620355001</v>
      </c>
      <c r="J2913" s="14">
        <v>10.016155088853001</v>
      </c>
      <c r="K2913" s="14">
        <v>18.093699515347001</v>
      </c>
      <c r="L2913" s="14">
        <v>5.492730210016</v>
      </c>
      <c r="M2913" s="14">
        <v>44.426494345719</v>
      </c>
      <c r="N2913" s="29">
        <v>0.32310177705999998</v>
      </c>
    </row>
    <row r="2914" spans="4:14" x14ac:dyDescent="0.2">
      <c r="D2914" s="104"/>
      <c r="E2914" s="5" t="s">
        <v>31</v>
      </c>
      <c r="F2914" s="6"/>
      <c r="G2914" s="7">
        <v>559</v>
      </c>
      <c r="H2914" s="37">
        <v>56.708407871199</v>
      </c>
      <c r="I2914" s="14">
        <v>25.939177101967999</v>
      </c>
      <c r="J2914" s="14">
        <v>12.701252236136</v>
      </c>
      <c r="K2914" s="14">
        <v>21.824686940966</v>
      </c>
      <c r="L2914" s="14">
        <v>6.6189624329159997</v>
      </c>
      <c r="M2914" s="14">
        <v>40.071556350625997</v>
      </c>
      <c r="N2914" s="32">
        <v>0</v>
      </c>
    </row>
    <row r="2915" spans="4:14" x14ac:dyDescent="0.2">
      <c r="D2915" s="104"/>
      <c r="E2915" s="5" t="s">
        <v>32</v>
      </c>
      <c r="F2915" s="6"/>
      <c r="G2915" s="7">
        <v>284</v>
      </c>
      <c r="H2915" s="37">
        <v>60.915492957745997</v>
      </c>
      <c r="I2915" s="14">
        <v>30.281690140845001</v>
      </c>
      <c r="J2915" s="14">
        <v>18.309859154929999</v>
      </c>
      <c r="K2915" s="14">
        <v>26.760563380282001</v>
      </c>
      <c r="L2915" s="14">
        <v>6.6901408450700002</v>
      </c>
      <c r="M2915" s="14">
        <v>35.211267605633999</v>
      </c>
      <c r="N2915" s="32">
        <v>0</v>
      </c>
    </row>
    <row r="2916" spans="4:14" x14ac:dyDescent="0.2">
      <c r="D2916" s="104"/>
      <c r="E2916" s="5" t="s">
        <v>33</v>
      </c>
      <c r="F2916" s="6"/>
      <c r="G2916" s="7">
        <v>104</v>
      </c>
      <c r="H2916" s="37">
        <v>77.884615384615003</v>
      </c>
      <c r="I2916" s="14">
        <v>37.5</v>
      </c>
      <c r="J2916" s="14">
        <v>25</v>
      </c>
      <c r="K2916" s="14">
        <v>29.807692307692001</v>
      </c>
      <c r="L2916" s="14">
        <v>14.423076923077</v>
      </c>
      <c r="M2916" s="14">
        <v>21.153846153846001</v>
      </c>
      <c r="N2916" s="32">
        <v>0</v>
      </c>
    </row>
    <row r="2917" spans="4:14" x14ac:dyDescent="0.2">
      <c r="D2917" s="103" t="s">
        <v>34</v>
      </c>
      <c r="E2917" s="24" t="s">
        <v>35</v>
      </c>
      <c r="F2917" s="22"/>
      <c r="G2917" s="23">
        <v>206</v>
      </c>
      <c r="H2917" s="49">
        <v>34.466019417475998</v>
      </c>
      <c r="I2917" s="19">
        <v>9.2233009708739999</v>
      </c>
      <c r="J2917" s="19">
        <v>2.4271844660189998</v>
      </c>
      <c r="K2917" s="19">
        <v>6.3106796116500004</v>
      </c>
      <c r="L2917" s="19">
        <v>0.97087378640800004</v>
      </c>
      <c r="M2917" s="19">
        <v>63.106796116505002</v>
      </c>
      <c r="N2917" s="51">
        <v>0.97087378640800004</v>
      </c>
    </row>
    <row r="2918" spans="4:14" x14ac:dyDescent="0.2">
      <c r="D2918" s="104"/>
      <c r="E2918" s="5" t="s">
        <v>36</v>
      </c>
      <c r="F2918" s="6"/>
      <c r="G2918" s="7">
        <v>218</v>
      </c>
      <c r="H2918" s="37">
        <v>32.110091743119</v>
      </c>
      <c r="I2918" s="14">
        <v>11.467889908257</v>
      </c>
      <c r="J2918" s="14">
        <v>3.669724770642</v>
      </c>
      <c r="K2918" s="14">
        <v>11.009174311927</v>
      </c>
      <c r="L2918" s="14">
        <v>3.669724770642</v>
      </c>
      <c r="M2918" s="14">
        <v>65.137614678898998</v>
      </c>
      <c r="N2918" s="32">
        <v>0</v>
      </c>
    </row>
    <row r="2919" spans="4:14" x14ac:dyDescent="0.2">
      <c r="D2919" s="104"/>
      <c r="E2919" s="5" t="s">
        <v>37</v>
      </c>
      <c r="F2919" s="6"/>
      <c r="G2919" s="7">
        <v>218</v>
      </c>
      <c r="H2919" s="37">
        <v>40.825688073393998</v>
      </c>
      <c r="I2919" s="14">
        <v>14.220183486239</v>
      </c>
      <c r="J2919" s="14">
        <v>5.0458715596330004</v>
      </c>
      <c r="K2919" s="14">
        <v>14.678899082569</v>
      </c>
      <c r="L2919" s="14">
        <v>2.7522935779819999</v>
      </c>
      <c r="M2919" s="14">
        <v>55.963302752293998</v>
      </c>
      <c r="N2919" s="29">
        <v>0.45871559632999998</v>
      </c>
    </row>
    <row r="2920" spans="4:14" x14ac:dyDescent="0.2">
      <c r="D2920" s="104"/>
      <c r="E2920" s="5" t="s">
        <v>38</v>
      </c>
      <c r="F2920" s="6"/>
      <c r="G2920" s="7">
        <v>313</v>
      </c>
      <c r="H2920" s="37">
        <v>42.172523961661</v>
      </c>
      <c r="I2920" s="14">
        <v>16.293929712459999</v>
      </c>
      <c r="J2920" s="14">
        <v>9.9041533546329994</v>
      </c>
      <c r="K2920" s="14">
        <v>16.613418530351002</v>
      </c>
      <c r="L2920" s="14">
        <v>5.7507987220450003</v>
      </c>
      <c r="M2920" s="14">
        <v>55.271565495208002</v>
      </c>
      <c r="N2920" s="32">
        <v>0</v>
      </c>
    </row>
    <row r="2921" spans="4:14" x14ac:dyDescent="0.2">
      <c r="D2921" s="104"/>
      <c r="E2921" s="5" t="s">
        <v>39</v>
      </c>
      <c r="F2921" s="6"/>
      <c r="G2921" s="7">
        <v>306</v>
      </c>
      <c r="H2921" s="37">
        <v>47.385620915033002</v>
      </c>
      <c r="I2921" s="14">
        <v>17.647058823529001</v>
      </c>
      <c r="J2921" s="14">
        <v>9.4771241830069997</v>
      </c>
      <c r="K2921" s="14">
        <v>21.241830065359</v>
      </c>
      <c r="L2921" s="14">
        <v>4.5751633986930003</v>
      </c>
      <c r="M2921" s="14">
        <v>49.019607843137003</v>
      </c>
      <c r="N2921" s="32">
        <v>0</v>
      </c>
    </row>
    <row r="2922" spans="4:14" x14ac:dyDescent="0.2">
      <c r="D2922" s="104"/>
      <c r="E2922" s="5" t="s">
        <v>40</v>
      </c>
      <c r="F2922" s="6"/>
      <c r="G2922" s="7">
        <v>323</v>
      </c>
      <c r="H2922" s="37">
        <v>47.058823529412003</v>
      </c>
      <c r="I2922" s="14">
        <v>19.504643962848</v>
      </c>
      <c r="J2922" s="14">
        <v>11.145510835913001</v>
      </c>
      <c r="K2922" s="14">
        <v>17.027863777090001</v>
      </c>
      <c r="L2922" s="14">
        <v>5.8823529411760003</v>
      </c>
      <c r="M2922" s="14">
        <v>50.154798761610003</v>
      </c>
      <c r="N2922" s="29">
        <v>0.30959752322</v>
      </c>
    </row>
    <row r="2923" spans="4:14" x14ac:dyDescent="0.2">
      <c r="D2923" s="104"/>
      <c r="E2923" s="5" t="s">
        <v>41</v>
      </c>
      <c r="F2923" s="6"/>
      <c r="G2923" s="7">
        <v>260</v>
      </c>
      <c r="H2923" s="37">
        <v>55.384615384615003</v>
      </c>
      <c r="I2923" s="14">
        <v>23.846153846153999</v>
      </c>
      <c r="J2923" s="14">
        <v>12.692307692308001</v>
      </c>
      <c r="K2923" s="14">
        <v>16.923076923077002</v>
      </c>
      <c r="L2923" s="14">
        <v>3.0769230769229998</v>
      </c>
      <c r="M2923" s="14">
        <v>43.076923076923002</v>
      </c>
      <c r="N2923" s="32">
        <v>0</v>
      </c>
    </row>
    <row r="2924" spans="4:14" x14ac:dyDescent="0.2">
      <c r="D2924" s="104"/>
      <c r="E2924" s="5" t="s">
        <v>42</v>
      </c>
      <c r="F2924" s="6"/>
      <c r="G2924" s="7">
        <v>258</v>
      </c>
      <c r="H2924" s="37">
        <v>57.364341085271001</v>
      </c>
      <c r="I2924" s="14">
        <v>24.418604651163001</v>
      </c>
      <c r="J2924" s="14">
        <v>12.403100775194</v>
      </c>
      <c r="K2924" s="14">
        <v>16.666666666666998</v>
      </c>
      <c r="L2924" s="14">
        <v>4.6511627906979998</v>
      </c>
      <c r="M2924" s="14">
        <v>39.922480620155</v>
      </c>
      <c r="N2924" s="32">
        <v>0</v>
      </c>
    </row>
    <row r="2925" spans="4:14" x14ac:dyDescent="0.2">
      <c r="D2925" s="104"/>
      <c r="E2925" s="5" t="s">
        <v>43</v>
      </c>
      <c r="F2925" s="6"/>
      <c r="G2925" s="7">
        <v>258</v>
      </c>
      <c r="H2925" s="37">
        <v>64.728682170542996</v>
      </c>
      <c r="I2925" s="14">
        <v>31.007751937984001</v>
      </c>
      <c r="J2925" s="14">
        <v>15.503875968992</v>
      </c>
      <c r="K2925" s="14">
        <v>22.868217054264001</v>
      </c>
      <c r="L2925" s="14">
        <v>6.2015503875969999</v>
      </c>
      <c r="M2925" s="14">
        <v>32.170542635658997</v>
      </c>
      <c r="N2925" s="29">
        <v>0.38759689922500001</v>
      </c>
    </row>
    <row r="2926" spans="4:14" x14ac:dyDescent="0.2">
      <c r="D2926" s="104"/>
      <c r="E2926" s="5" t="s">
        <v>44</v>
      </c>
      <c r="F2926" s="6"/>
      <c r="G2926" s="7">
        <v>336</v>
      </c>
      <c r="H2926" s="37">
        <v>59.821428571429003</v>
      </c>
      <c r="I2926" s="14">
        <v>25</v>
      </c>
      <c r="J2926" s="14">
        <v>11.011904761905001</v>
      </c>
      <c r="K2926" s="14">
        <v>22.321428571428999</v>
      </c>
      <c r="L2926" s="14">
        <v>4.166666666667</v>
      </c>
      <c r="M2926" s="14">
        <v>37.797619047619001</v>
      </c>
      <c r="N2926" s="32">
        <v>0</v>
      </c>
    </row>
    <row r="2927" spans="4:14" x14ac:dyDescent="0.2">
      <c r="D2927" s="104"/>
      <c r="E2927" s="5" t="s">
        <v>45</v>
      </c>
      <c r="F2927" s="6"/>
      <c r="G2927" s="7">
        <v>259</v>
      </c>
      <c r="H2927" s="37">
        <v>56.756756756756999</v>
      </c>
      <c r="I2927" s="14">
        <v>23.938223938223999</v>
      </c>
      <c r="J2927" s="14">
        <v>10.42471042471</v>
      </c>
      <c r="K2927" s="14">
        <v>22.007722007721998</v>
      </c>
      <c r="L2927" s="14">
        <v>6.1776061776060001</v>
      </c>
      <c r="M2927" s="14">
        <v>37.065637065636999</v>
      </c>
      <c r="N2927" s="29">
        <v>0.38610038610000003</v>
      </c>
    </row>
    <row r="2928" spans="4:14" x14ac:dyDescent="0.2">
      <c r="D2928" s="104"/>
      <c r="E2928" s="5" t="s">
        <v>46</v>
      </c>
      <c r="F2928" s="6"/>
      <c r="G2928" s="7">
        <v>171</v>
      </c>
      <c r="H2928" s="37">
        <v>61.403508771929999</v>
      </c>
      <c r="I2928" s="14">
        <v>26.315789473683999</v>
      </c>
      <c r="J2928" s="14">
        <v>14.035087719298</v>
      </c>
      <c r="K2928" s="14">
        <v>23.976608187135</v>
      </c>
      <c r="L2928" s="14">
        <v>4.6783625730990002</v>
      </c>
      <c r="M2928" s="14">
        <v>36.842105263157997</v>
      </c>
      <c r="N2928" s="32">
        <v>0</v>
      </c>
    </row>
    <row r="2929" spans="4:14" x14ac:dyDescent="0.2">
      <c r="D2929" s="104"/>
      <c r="E2929" s="5" t="s">
        <v>47</v>
      </c>
      <c r="F2929" s="6"/>
      <c r="G2929" s="7">
        <v>158</v>
      </c>
      <c r="H2929" s="37">
        <v>53.164556962025003</v>
      </c>
      <c r="I2929" s="14">
        <v>20.253164556961998</v>
      </c>
      <c r="J2929" s="14">
        <v>12.025316455696</v>
      </c>
      <c r="K2929" s="14">
        <v>17.721518987342002</v>
      </c>
      <c r="L2929" s="14">
        <v>6.3291139240509997</v>
      </c>
      <c r="M2929" s="14">
        <v>42.405063291139001</v>
      </c>
      <c r="N2929" s="29">
        <v>1.2658227848100001</v>
      </c>
    </row>
    <row r="2930" spans="4:14" x14ac:dyDescent="0.2">
      <c r="D2930" s="104"/>
      <c r="E2930" s="5" t="s">
        <v>48</v>
      </c>
      <c r="F2930" s="6"/>
      <c r="G2930" s="7">
        <v>62</v>
      </c>
      <c r="H2930" s="37">
        <v>46.774193548386997</v>
      </c>
      <c r="I2930" s="14">
        <v>17.741935483871</v>
      </c>
      <c r="J2930" s="14">
        <v>3.2258064516129998</v>
      </c>
      <c r="K2930" s="14">
        <v>14.516129032258</v>
      </c>
      <c r="L2930" s="14">
        <v>1.6129032258060001</v>
      </c>
      <c r="M2930" s="14">
        <v>53.225806451613003</v>
      </c>
      <c r="N2930" s="32">
        <v>0</v>
      </c>
    </row>
    <row r="2931" spans="4:14" x14ac:dyDescent="0.2">
      <c r="D2931" s="104"/>
      <c r="E2931" s="5" t="s">
        <v>49</v>
      </c>
      <c r="F2931" s="6"/>
      <c r="G2931" s="7">
        <v>13</v>
      </c>
      <c r="H2931" s="37">
        <v>38.461538461537998</v>
      </c>
      <c r="I2931" s="14">
        <v>15.384615384615</v>
      </c>
      <c r="J2931" s="14">
        <v>7.6923076923079998</v>
      </c>
      <c r="K2931" s="14">
        <v>7.6923076923079998</v>
      </c>
      <c r="L2931" s="18">
        <v>0</v>
      </c>
      <c r="M2931" s="14">
        <v>61.538461538462002</v>
      </c>
      <c r="N2931" s="32">
        <v>0</v>
      </c>
    </row>
    <row r="2932" spans="4:14" x14ac:dyDescent="0.2">
      <c r="D2932" s="103" t="s">
        <v>50</v>
      </c>
      <c r="E2932" s="24" t="s">
        <v>35</v>
      </c>
      <c r="F2932" s="22"/>
      <c r="G2932" s="23">
        <v>174</v>
      </c>
      <c r="H2932" s="49">
        <v>22.988505747125998</v>
      </c>
      <c r="I2932" s="19">
        <v>2.2988505747130001</v>
      </c>
      <c r="J2932" s="33">
        <v>0</v>
      </c>
      <c r="K2932" s="19">
        <v>5.1724137931029999</v>
      </c>
      <c r="L2932" s="33">
        <v>0</v>
      </c>
      <c r="M2932" s="19">
        <v>75.862068965516997</v>
      </c>
      <c r="N2932" s="62">
        <v>0</v>
      </c>
    </row>
    <row r="2933" spans="4:14" x14ac:dyDescent="0.2">
      <c r="D2933" s="104"/>
      <c r="E2933" s="5" t="s">
        <v>36</v>
      </c>
      <c r="F2933" s="6"/>
      <c r="G2933" s="7">
        <v>233</v>
      </c>
      <c r="H2933" s="37">
        <v>27.038626609442002</v>
      </c>
      <c r="I2933" s="14">
        <v>5.1502145922749998</v>
      </c>
      <c r="J2933" s="14">
        <v>3.004291845494</v>
      </c>
      <c r="K2933" s="14">
        <v>6.8669527897</v>
      </c>
      <c r="L2933" s="14">
        <v>1.287553648069</v>
      </c>
      <c r="M2933" s="14">
        <v>71.244635193133007</v>
      </c>
      <c r="N2933" s="29">
        <v>0.42918454935599998</v>
      </c>
    </row>
    <row r="2934" spans="4:14" x14ac:dyDescent="0.2">
      <c r="D2934" s="104"/>
      <c r="E2934" s="5" t="s">
        <v>37</v>
      </c>
      <c r="F2934" s="6"/>
      <c r="G2934" s="7">
        <v>199</v>
      </c>
      <c r="H2934" s="37">
        <v>24.120603015075002</v>
      </c>
      <c r="I2934" s="14">
        <v>5.5276381909549999</v>
      </c>
      <c r="J2934" s="14">
        <v>2.0100502512560001</v>
      </c>
      <c r="K2934" s="14">
        <v>7.5376884422110004</v>
      </c>
      <c r="L2934" s="14">
        <v>2.0100502512560001</v>
      </c>
      <c r="M2934" s="14">
        <v>73.869346733667996</v>
      </c>
      <c r="N2934" s="29">
        <v>0.50251256281400003</v>
      </c>
    </row>
    <row r="2935" spans="4:14" x14ac:dyDescent="0.2">
      <c r="D2935" s="104"/>
      <c r="E2935" s="5" t="s">
        <v>38</v>
      </c>
      <c r="F2935" s="6"/>
      <c r="G2935" s="7">
        <v>319</v>
      </c>
      <c r="H2935" s="37">
        <v>30.407523510971998</v>
      </c>
      <c r="I2935" s="14">
        <v>8.46394984326</v>
      </c>
      <c r="J2935" s="14">
        <v>3.1347962382449999</v>
      </c>
      <c r="K2935" s="14">
        <v>12.225705329154</v>
      </c>
      <c r="L2935" s="14">
        <v>2.1943573667709999</v>
      </c>
      <c r="M2935" s="14">
        <v>65.517241379309993</v>
      </c>
      <c r="N2935" s="29">
        <v>0.31347962382400002</v>
      </c>
    </row>
    <row r="2936" spans="4:14" x14ac:dyDescent="0.2">
      <c r="D2936" s="104"/>
      <c r="E2936" s="5" t="s">
        <v>39</v>
      </c>
      <c r="F2936" s="6"/>
      <c r="G2936" s="7">
        <v>269</v>
      </c>
      <c r="H2936" s="37">
        <v>34.200743494424003</v>
      </c>
      <c r="I2936" s="14">
        <v>9.6654275092940001</v>
      </c>
      <c r="J2936" s="14">
        <v>2.9739776951670001</v>
      </c>
      <c r="K2936" s="14">
        <v>13.382899628253</v>
      </c>
      <c r="L2936" s="14">
        <v>2.9739776951670001</v>
      </c>
      <c r="M2936" s="14">
        <v>60.966542750929001</v>
      </c>
      <c r="N2936" s="32">
        <v>0</v>
      </c>
    </row>
    <row r="2937" spans="4:14" x14ac:dyDescent="0.2">
      <c r="D2937" s="104"/>
      <c r="E2937" s="5" t="s">
        <v>40</v>
      </c>
      <c r="F2937" s="6"/>
      <c r="G2937" s="7">
        <v>348</v>
      </c>
      <c r="H2937" s="37">
        <v>42.816091954023001</v>
      </c>
      <c r="I2937" s="14">
        <v>10.919540229885</v>
      </c>
      <c r="J2937" s="14">
        <v>2.8735632183909998</v>
      </c>
      <c r="K2937" s="14">
        <v>17.816091954023001</v>
      </c>
      <c r="L2937" s="14">
        <v>2.2988505747130001</v>
      </c>
      <c r="M2937" s="14">
        <v>53.448275862069003</v>
      </c>
      <c r="N2937" s="32">
        <v>0</v>
      </c>
    </row>
    <row r="2938" spans="4:14" x14ac:dyDescent="0.2">
      <c r="D2938" s="104"/>
      <c r="E2938" s="5" t="s">
        <v>41</v>
      </c>
      <c r="F2938" s="6"/>
      <c r="G2938" s="7">
        <v>282</v>
      </c>
      <c r="H2938" s="37">
        <v>40.780141843971997</v>
      </c>
      <c r="I2938" s="14">
        <v>11.702127659574</v>
      </c>
      <c r="J2938" s="14">
        <v>3.54609929078</v>
      </c>
      <c r="K2938" s="14">
        <v>14.893617021277</v>
      </c>
      <c r="L2938" s="14">
        <v>2.4822695035460001</v>
      </c>
      <c r="M2938" s="14">
        <v>55.319148936170002</v>
      </c>
      <c r="N2938" s="29">
        <v>0.35460992907799999</v>
      </c>
    </row>
    <row r="2939" spans="4:14" x14ac:dyDescent="0.2">
      <c r="D2939" s="104"/>
      <c r="E2939" s="5" t="s">
        <v>42</v>
      </c>
      <c r="F2939" s="6"/>
      <c r="G2939" s="7">
        <v>242</v>
      </c>
      <c r="H2939" s="37">
        <v>46.694214876033001</v>
      </c>
      <c r="I2939" s="14">
        <v>14.462809917355001</v>
      </c>
      <c r="J2939" s="14">
        <v>4.5454545454549997</v>
      </c>
      <c r="K2939" s="14">
        <v>14.04958677686</v>
      </c>
      <c r="L2939" s="14">
        <v>1.6528925619829999</v>
      </c>
      <c r="M2939" s="14">
        <v>50.826446280992002</v>
      </c>
      <c r="N2939" s="29">
        <v>0.41322314049600001</v>
      </c>
    </row>
    <row r="2940" spans="4:14" x14ac:dyDescent="0.2">
      <c r="D2940" s="104"/>
      <c r="E2940" s="5" t="s">
        <v>43</v>
      </c>
      <c r="F2940" s="6"/>
      <c r="G2940" s="7">
        <v>263</v>
      </c>
      <c r="H2940" s="37">
        <v>52.091254752852002</v>
      </c>
      <c r="I2940" s="14">
        <v>17.110266159696</v>
      </c>
      <c r="J2940" s="14">
        <v>5.7034220532319999</v>
      </c>
      <c r="K2940" s="14">
        <v>17.110266159696</v>
      </c>
      <c r="L2940" s="14">
        <v>1.520912547529</v>
      </c>
      <c r="M2940" s="14">
        <v>44.106463878326998</v>
      </c>
      <c r="N2940" s="32">
        <v>0</v>
      </c>
    </row>
    <row r="2941" spans="4:14" x14ac:dyDescent="0.2">
      <c r="D2941" s="104"/>
      <c r="E2941" s="5" t="s">
        <v>44</v>
      </c>
      <c r="F2941" s="6"/>
      <c r="G2941" s="7">
        <v>364</v>
      </c>
      <c r="H2941" s="37">
        <v>49.175824175823998</v>
      </c>
      <c r="I2941" s="14">
        <v>15.659340659341</v>
      </c>
      <c r="J2941" s="14">
        <v>5.2197802197799996</v>
      </c>
      <c r="K2941" s="14">
        <v>16.758241758242001</v>
      </c>
      <c r="L2941" s="14">
        <v>1.648351648352</v>
      </c>
      <c r="M2941" s="14">
        <v>47.527472527473002</v>
      </c>
      <c r="N2941" s="29">
        <v>0.27472527472500002</v>
      </c>
    </row>
    <row r="2942" spans="4:14" x14ac:dyDescent="0.2">
      <c r="D2942" s="104"/>
      <c r="E2942" s="5" t="s">
        <v>45</v>
      </c>
      <c r="F2942" s="6"/>
      <c r="G2942" s="7">
        <v>324</v>
      </c>
      <c r="H2942" s="37">
        <v>48.765432098764997</v>
      </c>
      <c r="I2942" s="14">
        <v>14.197530864198001</v>
      </c>
      <c r="J2942" s="14">
        <v>3.7037037037039999</v>
      </c>
      <c r="K2942" s="14">
        <v>18.518518518518999</v>
      </c>
      <c r="L2942" s="14">
        <v>1.543209876543</v>
      </c>
      <c r="M2942" s="14">
        <v>48.148148148148003</v>
      </c>
      <c r="N2942" s="29">
        <v>0.30864197530900001</v>
      </c>
    </row>
    <row r="2943" spans="4:14" x14ac:dyDescent="0.2">
      <c r="D2943" s="104"/>
      <c r="E2943" s="5" t="s">
        <v>46</v>
      </c>
      <c r="F2943" s="6"/>
      <c r="G2943" s="7">
        <v>192</v>
      </c>
      <c r="H2943" s="37">
        <v>36.979166666666998</v>
      </c>
      <c r="I2943" s="14">
        <v>11.458333333333</v>
      </c>
      <c r="J2943" s="14">
        <v>2.604166666667</v>
      </c>
      <c r="K2943" s="14">
        <v>10.416666666667</v>
      </c>
      <c r="L2943" s="14">
        <v>1.041666666667</v>
      </c>
      <c r="M2943" s="14">
        <v>61.458333333333002</v>
      </c>
      <c r="N2943" s="32">
        <v>0</v>
      </c>
    </row>
    <row r="2944" spans="4:14" x14ac:dyDescent="0.2">
      <c r="D2944" s="104"/>
      <c r="E2944" s="5" t="s">
        <v>47</v>
      </c>
      <c r="F2944" s="6"/>
      <c r="G2944" s="7">
        <v>288</v>
      </c>
      <c r="H2944" s="37">
        <v>37.152777777777999</v>
      </c>
      <c r="I2944" s="14">
        <v>11.111111111111001</v>
      </c>
      <c r="J2944" s="14">
        <v>2.4305555555559999</v>
      </c>
      <c r="K2944" s="14">
        <v>9.0277777777780006</v>
      </c>
      <c r="L2944" s="14">
        <v>1.041666666667</v>
      </c>
      <c r="M2944" s="14">
        <v>61.111111111111001</v>
      </c>
      <c r="N2944" s="29">
        <v>0.347222222222</v>
      </c>
    </row>
    <row r="2945" spans="2:14" x14ac:dyDescent="0.2">
      <c r="D2945" s="104"/>
      <c r="E2945" s="5" t="s">
        <v>48</v>
      </c>
      <c r="F2945" s="6"/>
      <c r="G2945" s="7">
        <v>114</v>
      </c>
      <c r="H2945" s="37">
        <v>35.087719298246</v>
      </c>
      <c r="I2945" s="14">
        <v>12.280701754386</v>
      </c>
      <c r="J2945" s="14">
        <v>5.2631578947369997</v>
      </c>
      <c r="K2945" s="14">
        <v>7.8947368421049999</v>
      </c>
      <c r="L2945" s="14">
        <v>0.87719298245599997</v>
      </c>
      <c r="M2945" s="14">
        <v>63.157894736842003</v>
      </c>
      <c r="N2945" s="29">
        <v>0.87719298245599997</v>
      </c>
    </row>
    <row r="2946" spans="2:14" x14ac:dyDescent="0.2">
      <c r="D2946" s="105"/>
      <c r="E2946" s="55" t="s">
        <v>49</v>
      </c>
      <c r="F2946" s="58"/>
      <c r="G2946" s="53">
        <v>30</v>
      </c>
      <c r="H2946" s="74">
        <v>16.666666666666998</v>
      </c>
      <c r="I2946" s="38">
        <v>3.333333333333</v>
      </c>
      <c r="J2946" s="35">
        <v>0</v>
      </c>
      <c r="K2946" s="35">
        <v>0</v>
      </c>
      <c r="L2946" s="35">
        <v>0</v>
      </c>
      <c r="M2946" s="38">
        <v>83.333333333333002</v>
      </c>
      <c r="N2946" s="71">
        <v>0</v>
      </c>
    </row>
    <row r="2948" spans="2:14" x14ac:dyDescent="0.2">
      <c r="B2948" s="47" t="str">
        <f xml:space="preserve"> HYPERLINK("#'目次'!B71", "[65]")</f>
        <v>[65]</v>
      </c>
      <c r="C2948" s="31" t="s">
        <v>637</v>
      </c>
    </row>
    <row r="2951" spans="2:14" x14ac:dyDescent="0.2">
      <c r="C2951" s="31" t="s">
        <v>13</v>
      </c>
    </row>
    <row r="2952" spans="2:14" ht="36" x14ac:dyDescent="0.2">
      <c r="D2952" s="99"/>
      <c r="E2952" s="100"/>
      <c r="F2952" s="100"/>
      <c r="G2952" s="41" t="s">
        <v>14</v>
      </c>
      <c r="H2952" s="42" t="s">
        <v>468</v>
      </c>
      <c r="I2952" s="16" t="s">
        <v>469</v>
      </c>
      <c r="J2952" s="16" t="s">
        <v>470</v>
      </c>
      <c r="K2952" s="46" t="s">
        <v>24</v>
      </c>
    </row>
    <row r="2953" spans="2:14" x14ac:dyDescent="0.2">
      <c r="D2953" s="101"/>
      <c r="E2953" s="102"/>
      <c r="F2953" s="102"/>
      <c r="G2953" s="44"/>
      <c r="H2953" s="48"/>
      <c r="I2953" s="17"/>
      <c r="J2953" s="17"/>
      <c r="K2953" s="43"/>
    </row>
    <row r="2954" spans="2:14" x14ac:dyDescent="0.2">
      <c r="D2954" s="52"/>
      <c r="E2954" s="59" t="s">
        <v>14</v>
      </c>
      <c r="F2954" s="54"/>
      <c r="G2954" s="45">
        <v>7000</v>
      </c>
      <c r="H2954" s="25">
        <v>2.0857142857139999</v>
      </c>
      <c r="I2954" s="25">
        <v>4.5571428571429999</v>
      </c>
      <c r="J2954" s="25">
        <v>93.228571428571001</v>
      </c>
      <c r="K2954" s="63">
        <v>0.12857142857100001</v>
      </c>
    </row>
    <row r="2955" spans="2:14" x14ac:dyDescent="0.2">
      <c r="D2955" s="103" t="s">
        <v>25</v>
      </c>
      <c r="E2955" s="24" t="s">
        <v>26</v>
      </c>
      <c r="F2955" s="22"/>
      <c r="G2955" s="23">
        <v>1780</v>
      </c>
      <c r="H2955" s="49">
        <v>1.9662921348310001</v>
      </c>
      <c r="I2955" s="19">
        <v>3.9887640449439998</v>
      </c>
      <c r="J2955" s="19">
        <v>94.044943820225001</v>
      </c>
      <c r="K2955" s="62">
        <v>0</v>
      </c>
    </row>
    <row r="2956" spans="2:14" x14ac:dyDescent="0.2">
      <c r="D2956" s="104"/>
      <c r="E2956" s="5" t="s">
        <v>27</v>
      </c>
      <c r="F2956" s="6"/>
      <c r="G2956" s="7">
        <v>1328</v>
      </c>
      <c r="H2956" s="37">
        <v>1.957831325301</v>
      </c>
      <c r="I2956" s="14">
        <v>5.1957831325299999</v>
      </c>
      <c r="J2956" s="14">
        <v>92.771084337348995</v>
      </c>
      <c r="K2956" s="29">
        <v>7.5301204819000003E-2</v>
      </c>
    </row>
    <row r="2957" spans="2:14" x14ac:dyDescent="0.2">
      <c r="D2957" s="104"/>
      <c r="E2957" s="5" t="s">
        <v>28</v>
      </c>
      <c r="F2957" s="6"/>
      <c r="G2957" s="7">
        <v>1075</v>
      </c>
      <c r="H2957" s="37">
        <v>1.6744186046509999</v>
      </c>
      <c r="I2957" s="14">
        <v>4.7441860465119996</v>
      </c>
      <c r="J2957" s="14">
        <v>93.488372093023003</v>
      </c>
      <c r="K2957" s="29">
        <v>9.3023255814000005E-2</v>
      </c>
    </row>
    <row r="2958" spans="2:14" x14ac:dyDescent="0.2">
      <c r="D2958" s="104"/>
      <c r="E2958" s="5" t="s">
        <v>29</v>
      </c>
      <c r="F2958" s="6"/>
      <c r="G2958" s="7">
        <v>733</v>
      </c>
      <c r="H2958" s="37">
        <v>2.1828103683490001</v>
      </c>
      <c r="I2958" s="14">
        <v>4.5020463847199998</v>
      </c>
      <c r="J2958" s="14">
        <v>93.178717598909003</v>
      </c>
      <c r="K2958" s="29">
        <v>0.136425648022</v>
      </c>
    </row>
    <row r="2959" spans="2:14" x14ac:dyDescent="0.2">
      <c r="D2959" s="104"/>
      <c r="E2959" s="5" t="s">
        <v>30</v>
      </c>
      <c r="F2959" s="6"/>
      <c r="G2959" s="7">
        <v>619</v>
      </c>
      <c r="H2959" s="37">
        <v>1.938610662359</v>
      </c>
      <c r="I2959" s="14">
        <v>4.8465266558969997</v>
      </c>
      <c r="J2959" s="14">
        <v>93.053311793215002</v>
      </c>
      <c r="K2959" s="29">
        <v>0.16155088852999999</v>
      </c>
    </row>
    <row r="2960" spans="2:14" x14ac:dyDescent="0.2">
      <c r="D2960" s="104"/>
      <c r="E2960" s="5" t="s">
        <v>31</v>
      </c>
      <c r="F2960" s="6"/>
      <c r="G2960" s="7">
        <v>559</v>
      </c>
      <c r="H2960" s="37">
        <v>2.1466905187840002</v>
      </c>
      <c r="I2960" s="14">
        <v>4.4722719141320004</v>
      </c>
      <c r="J2960" s="14">
        <v>92.844364937387994</v>
      </c>
      <c r="K2960" s="29">
        <v>0.53667262969600005</v>
      </c>
    </row>
    <row r="2961" spans="4:11" x14ac:dyDescent="0.2">
      <c r="D2961" s="104"/>
      <c r="E2961" s="5" t="s">
        <v>32</v>
      </c>
      <c r="F2961" s="6"/>
      <c r="G2961" s="7">
        <v>284</v>
      </c>
      <c r="H2961" s="37">
        <v>3.5211267605629999</v>
      </c>
      <c r="I2961" s="14">
        <v>4.5774647887319997</v>
      </c>
      <c r="J2961" s="14">
        <v>91.549295774648002</v>
      </c>
      <c r="K2961" s="29">
        <v>0.352112676056</v>
      </c>
    </row>
    <row r="2962" spans="4:11" x14ac:dyDescent="0.2">
      <c r="D2962" s="104"/>
      <c r="E2962" s="5" t="s">
        <v>33</v>
      </c>
      <c r="F2962" s="6"/>
      <c r="G2962" s="7">
        <v>104</v>
      </c>
      <c r="H2962" s="37">
        <v>7.6923076923079998</v>
      </c>
      <c r="I2962" s="14">
        <v>9.6153846153850004</v>
      </c>
      <c r="J2962" s="14">
        <v>82.692307692308006</v>
      </c>
      <c r="K2962" s="32">
        <v>0</v>
      </c>
    </row>
    <row r="2963" spans="4:11" x14ac:dyDescent="0.2">
      <c r="D2963" s="103" t="s">
        <v>34</v>
      </c>
      <c r="E2963" s="24" t="s">
        <v>35</v>
      </c>
      <c r="F2963" s="22"/>
      <c r="G2963" s="23">
        <v>206</v>
      </c>
      <c r="H2963" s="49">
        <v>0.97087378640800004</v>
      </c>
      <c r="I2963" s="33">
        <v>0</v>
      </c>
      <c r="J2963" s="19">
        <v>99.029126213591994</v>
      </c>
      <c r="K2963" s="62">
        <v>0</v>
      </c>
    </row>
    <row r="2964" spans="4:11" x14ac:dyDescent="0.2">
      <c r="D2964" s="104"/>
      <c r="E2964" s="5" t="s">
        <v>36</v>
      </c>
      <c r="F2964" s="6"/>
      <c r="G2964" s="7">
        <v>218</v>
      </c>
      <c r="H2964" s="60">
        <v>0</v>
      </c>
      <c r="I2964" s="18">
        <v>0</v>
      </c>
      <c r="J2964" s="14">
        <v>100</v>
      </c>
      <c r="K2964" s="32">
        <v>0</v>
      </c>
    </row>
    <row r="2965" spans="4:11" x14ac:dyDescent="0.2">
      <c r="D2965" s="104"/>
      <c r="E2965" s="5" t="s">
        <v>37</v>
      </c>
      <c r="F2965" s="6"/>
      <c r="G2965" s="7">
        <v>218</v>
      </c>
      <c r="H2965" s="37">
        <v>0.45871559632999998</v>
      </c>
      <c r="I2965" s="14">
        <v>1.376146788991</v>
      </c>
      <c r="J2965" s="14">
        <v>98.165137614678997</v>
      </c>
      <c r="K2965" s="32">
        <v>0</v>
      </c>
    </row>
    <row r="2966" spans="4:11" x14ac:dyDescent="0.2">
      <c r="D2966" s="104"/>
      <c r="E2966" s="5" t="s">
        <v>38</v>
      </c>
      <c r="F2966" s="6"/>
      <c r="G2966" s="7">
        <v>313</v>
      </c>
      <c r="H2966" s="37">
        <v>1.277955271565</v>
      </c>
      <c r="I2966" s="14">
        <v>1.277955271565</v>
      </c>
      <c r="J2966" s="14">
        <v>97.444089456868994</v>
      </c>
      <c r="K2966" s="32">
        <v>0</v>
      </c>
    </row>
    <row r="2967" spans="4:11" x14ac:dyDescent="0.2">
      <c r="D2967" s="104"/>
      <c r="E2967" s="5" t="s">
        <v>39</v>
      </c>
      <c r="F2967" s="6"/>
      <c r="G2967" s="7">
        <v>306</v>
      </c>
      <c r="H2967" s="37">
        <v>0.98039215686299996</v>
      </c>
      <c r="I2967" s="14">
        <v>3.2679738562090002</v>
      </c>
      <c r="J2967" s="14">
        <v>95.424836601307007</v>
      </c>
      <c r="K2967" s="29">
        <v>0.32679738562100002</v>
      </c>
    </row>
    <row r="2968" spans="4:11" x14ac:dyDescent="0.2">
      <c r="D2968" s="104"/>
      <c r="E2968" s="5" t="s">
        <v>40</v>
      </c>
      <c r="F2968" s="6"/>
      <c r="G2968" s="7">
        <v>323</v>
      </c>
      <c r="H2968" s="37">
        <v>1.2383900928789999</v>
      </c>
      <c r="I2968" s="14">
        <v>3.405572755418</v>
      </c>
      <c r="J2968" s="14">
        <v>95.046439628483</v>
      </c>
      <c r="K2968" s="29">
        <v>0.30959752322</v>
      </c>
    </row>
    <row r="2969" spans="4:11" x14ac:dyDescent="0.2">
      <c r="D2969" s="104"/>
      <c r="E2969" s="5" t="s">
        <v>41</v>
      </c>
      <c r="F2969" s="6"/>
      <c r="G2969" s="7">
        <v>260</v>
      </c>
      <c r="H2969" s="37">
        <v>0.76923076923099998</v>
      </c>
      <c r="I2969" s="14">
        <v>3.4615384615379998</v>
      </c>
      <c r="J2969" s="14">
        <v>95.769230769231001</v>
      </c>
      <c r="K2969" s="32">
        <v>0</v>
      </c>
    </row>
    <row r="2970" spans="4:11" x14ac:dyDescent="0.2">
      <c r="D2970" s="104"/>
      <c r="E2970" s="5" t="s">
        <v>42</v>
      </c>
      <c r="F2970" s="6"/>
      <c r="G2970" s="7">
        <v>258</v>
      </c>
      <c r="H2970" s="37">
        <v>3.1007751937979999</v>
      </c>
      <c r="I2970" s="14">
        <v>5.0387596899220002</v>
      </c>
      <c r="J2970" s="14">
        <v>91.085271317828997</v>
      </c>
      <c r="K2970" s="29">
        <v>0.77519379845000003</v>
      </c>
    </row>
    <row r="2971" spans="4:11" x14ac:dyDescent="0.2">
      <c r="D2971" s="104"/>
      <c r="E2971" s="5" t="s">
        <v>43</v>
      </c>
      <c r="F2971" s="6"/>
      <c r="G2971" s="7">
        <v>258</v>
      </c>
      <c r="H2971" s="37">
        <v>2.7131782945739999</v>
      </c>
      <c r="I2971" s="14">
        <v>7.7519379844960001</v>
      </c>
      <c r="J2971" s="14">
        <v>89.534883720929997</v>
      </c>
      <c r="K2971" s="32">
        <v>0</v>
      </c>
    </row>
    <row r="2972" spans="4:11" x14ac:dyDescent="0.2">
      <c r="D2972" s="104"/>
      <c r="E2972" s="5" t="s">
        <v>44</v>
      </c>
      <c r="F2972" s="6"/>
      <c r="G2972" s="7">
        <v>336</v>
      </c>
      <c r="H2972" s="37">
        <v>3.5714285714290002</v>
      </c>
      <c r="I2972" s="14">
        <v>6.25</v>
      </c>
      <c r="J2972" s="14">
        <v>89.880952380951996</v>
      </c>
      <c r="K2972" s="29">
        <v>0.29761904761899999</v>
      </c>
    </row>
    <row r="2973" spans="4:11" x14ac:dyDescent="0.2">
      <c r="D2973" s="104"/>
      <c r="E2973" s="5" t="s">
        <v>45</v>
      </c>
      <c r="F2973" s="6"/>
      <c r="G2973" s="7">
        <v>259</v>
      </c>
      <c r="H2973" s="37">
        <v>2.7027027027030002</v>
      </c>
      <c r="I2973" s="14">
        <v>8.1081081081080004</v>
      </c>
      <c r="J2973" s="14">
        <v>89.189189189188994</v>
      </c>
      <c r="K2973" s="32">
        <v>0</v>
      </c>
    </row>
    <row r="2974" spans="4:11" x14ac:dyDescent="0.2">
      <c r="D2974" s="104"/>
      <c r="E2974" s="5" t="s">
        <v>46</v>
      </c>
      <c r="F2974" s="6"/>
      <c r="G2974" s="7">
        <v>171</v>
      </c>
      <c r="H2974" s="37">
        <v>5.847953216374</v>
      </c>
      <c r="I2974" s="14">
        <v>14.035087719298</v>
      </c>
      <c r="J2974" s="14">
        <v>78.947368421053</v>
      </c>
      <c r="K2974" s="29">
        <v>1.1695906432750001</v>
      </c>
    </row>
    <row r="2975" spans="4:11" x14ac:dyDescent="0.2">
      <c r="D2975" s="104"/>
      <c r="E2975" s="5" t="s">
        <v>47</v>
      </c>
      <c r="F2975" s="6"/>
      <c r="G2975" s="7">
        <v>158</v>
      </c>
      <c r="H2975" s="37">
        <v>6.9620253164559998</v>
      </c>
      <c r="I2975" s="14">
        <v>7.5949367088609998</v>
      </c>
      <c r="J2975" s="14">
        <v>85.443037974684003</v>
      </c>
      <c r="K2975" s="32">
        <v>0</v>
      </c>
    </row>
    <row r="2976" spans="4:11" x14ac:dyDescent="0.2">
      <c r="D2976" s="104"/>
      <c r="E2976" s="5" t="s">
        <v>48</v>
      </c>
      <c r="F2976" s="6"/>
      <c r="G2976" s="7">
        <v>62</v>
      </c>
      <c r="H2976" s="37">
        <v>1.6129032258060001</v>
      </c>
      <c r="I2976" s="14">
        <v>3.2258064516129998</v>
      </c>
      <c r="J2976" s="14">
        <v>93.548387096773993</v>
      </c>
      <c r="K2976" s="29">
        <v>1.6129032258060001</v>
      </c>
    </row>
    <row r="2977" spans="4:11" x14ac:dyDescent="0.2">
      <c r="D2977" s="104"/>
      <c r="E2977" s="5" t="s">
        <v>49</v>
      </c>
      <c r="F2977" s="6"/>
      <c r="G2977" s="7">
        <v>13</v>
      </c>
      <c r="H2977" s="60">
        <v>0</v>
      </c>
      <c r="I2977" s="18">
        <v>0</v>
      </c>
      <c r="J2977" s="14">
        <v>100</v>
      </c>
      <c r="K2977" s="32">
        <v>0</v>
      </c>
    </row>
    <row r="2978" spans="4:11" x14ac:dyDescent="0.2">
      <c r="D2978" s="103" t="s">
        <v>50</v>
      </c>
      <c r="E2978" s="24" t="s">
        <v>35</v>
      </c>
      <c r="F2978" s="22"/>
      <c r="G2978" s="23">
        <v>174</v>
      </c>
      <c r="H2978" s="81">
        <v>0</v>
      </c>
      <c r="I2978" s="33">
        <v>0</v>
      </c>
      <c r="J2978" s="19">
        <v>100</v>
      </c>
      <c r="K2978" s="62">
        <v>0</v>
      </c>
    </row>
    <row r="2979" spans="4:11" x14ac:dyDescent="0.2">
      <c r="D2979" s="104"/>
      <c r="E2979" s="5" t="s">
        <v>36</v>
      </c>
      <c r="F2979" s="6"/>
      <c r="G2979" s="7">
        <v>233</v>
      </c>
      <c r="H2979" s="60">
        <v>0</v>
      </c>
      <c r="I2979" s="14">
        <v>0.42918454935599998</v>
      </c>
      <c r="J2979" s="14">
        <v>99.570815450644005</v>
      </c>
      <c r="K2979" s="32">
        <v>0</v>
      </c>
    </row>
    <row r="2980" spans="4:11" x14ac:dyDescent="0.2">
      <c r="D2980" s="104"/>
      <c r="E2980" s="5" t="s">
        <v>37</v>
      </c>
      <c r="F2980" s="6"/>
      <c r="G2980" s="7">
        <v>199</v>
      </c>
      <c r="H2980" s="60">
        <v>0</v>
      </c>
      <c r="I2980" s="14">
        <v>0.50251256281400003</v>
      </c>
      <c r="J2980" s="14">
        <v>99.497487437185995</v>
      </c>
      <c r="K2980" s="32">
        <v>0</v>
      </c>
    </row>
    <row r="2981" spans="4:11" x14ac:dyDescent="0.2">
      <c r="D2981" s="104"/>
      <c r="E2981" s="5" t="s">
        <v>38</v>
      </c>
      <c r="F2981" s="6"/>
      <c r="G2981" s="7">
        <v>319</v>
      </c>
      <c r="H2981" s="37">
        <v>0.62695924764900002</v>
      </c>
      <c r="I2981" s="14">
        <v>0.62695924764900002</v>
      </c>
      <c r="J2981" s="14">
        <v>98.746081504702005</v>
      </c>
      <c r="K2981" s="32">
        <v>0</v>
      </c>
    </row>
    <row r="2982" spans="4:11" x14ac:dyDescent="0.2">
      <c r="D2982" s="104"/>
      <c r="E2982" s="5" t="s">
        <v>39</v>
      </c>
      <c r="F2982" s="6"/>
      <c r="G2982" s="7">
        <v>269</v>
      </c>
      <c r="H2982" s="37">
        <v>1.4869888475840001</v>
      </c>
      <c r="I2982" s="14">
        <v>2.2304832713749998</v>
      </c>
      <c r="J2982" s="14">
        <v>96.282527881041005</v>
      </c>
      <c r="K2982" s="32">
        <v>0</v>
      </c>
    </row>
    <row r="2983" spans="4:11" x14ac:dyDescent="0.2">
      <c r="D2983" s="104"/>
      <c r="E2983" s="5" t="s">
        <v>40</v>
      </c>
      <c r="F2983" s="6"/>
      <c r="G2983" s="7">
        <v>348</v>
      </c>
      <c r="H2983" s="37">
        <v>0.86206896551699996</v>
      </c>
      <c r="I2983" s="14">
        <v>4.5977011494250002</v>
      </c>
      <c r="J2983" s="14">
        <v>94.540229885057002</v>
      </c>
      <c r="K2983" s="32">
        <v>0</v>
      </c>
    </row>
    <row r="2984" spans="4:11" x14ac:dyDescent="0.2">
      <c r="D2984" s="104"/>
      <c r="E2984" s="5" t="s">
        <v>41</v>
      </c>
      <c r="F2984" s="6"/>
      <c r="G2984" s="7">
        <v>282</v>
      </c>
      <c r="H2984" s="37">
        <v>1.0638297872339999</v>
      </c>
      <c r="I2984" s="14">
        <v>3.9007092198579998</v>
      </c>
      <c r="J2984" s="14">
        <v>95.035460992908</v>
      </c>
      <c r="K2984" s="32">
        <v>0</v>
      </c>
    </row>
    <row r="2985" spans="4:11" x14ac:dyDescent="0.2">
      <c r="D2985" s="104"/>
      <c r="E2985" s="5" t="s">
        <v>42</v>
      </c>
      <c r="F2985" s="6"/>
      <c r="G2985" s="7">
        <v>242</v>
      </c>
      <c r="H2985" s="37">
        <v>2.4793388429749998</v>
      </c>
      <c r="I2985" s="14">
        <v>4.5454545454549997</v>
      </c>
      <c r="J2985" s="14">
        <v>92.975206611570002</v>
      </c>
      <c r="K2985" s="32">
        <v>0</v>
      </c>
    </row>
    <row r="2986" spans="4:11" x14ac:dyDescent="0.2">
      <c r="D2986" s="104"/>
      <c r="E2986" s="5" t="s">
        <v>43</v>
      </c>
      <c r="F2986" s="6"/>
      <c r="G2986" s="7">
        <v>263</v>
      </c>
      <c r="H2986" s="37">
        <v>4.5627376425859998</v>
      </c>
      <c r="I2986" s="14">
        <v>7.6045627376429996</v>
      </c>
      <c r="J2986" s="14">
        <v>87.832699619772001</v>
      </c>
      <c r="K2986" s="32">
        <v>0</v>
      </c>
    </row>
    <row r="2987" spans="4:11" x14ac:dyDescent="0.2">
      <c r="D2987" s="104"/>
      <c r="E2987" s="5" t="s">
        <v>44</v>
      </c>
      <c r="F2987" s="6"/>
      <c r="G2987" s="7">
        <v>364</v>
      </c>
      <c r="H2987" s="37">
        <v>3.8461538461539999</v>
      </c>
      <c r="I2987" s="14">
        <v>7.967032967033</v>
      </c>
      <c r="J2987" s="14">
        <v>88.186813186812998</v>
      </c>
      <c r="K2987" s="32">
        <v>0</v>
      </c>
    </row>
    <row r="2988" spans="4:11" x14ac:dyDescent="0.2">
      <c r="D2988" s="104"/>
      <c r="E2988" s="5" t="s">
        <v>45</v>
      </c>
      <c r="F2988" s="6"/>
      <c r="G2988" s="7">
        <v>324</v>
      </c>
      <c r="H2988" s="37">
        <v>4.9382716049380004</v>
      </c>
      <c r="I2988" s="14">
        <v>8.6419753086419995</v>
      </c>
      <c r="J2988" s="14">
        <v>86.111111111111001</v>
      </c>
      <c r="K2988" s="29">
        <v>0.30864197530900001</v>
      </c>
    </row>
    <row r="2989" spans="4:11" x14ac:dyDescent="0.2">
      <c r="D2989" s="104"/>
      <c r="E2989" s="5" t="s">
        <v>46</v>
      </c>
      <c r="F2989" s="6"/>
      <c r="G2989" s="7">
        <v>192</v>
      </c>
      <c r="H2989" s="37">
        <v>2.604166666667</v>
      </c>
      <c r="I2989" s="14">
        <v>6.25</v>
      </c>
      <c r="J2989" s="14">
        <v>91.145833333333002</v>
      </c>
      <c r="K2989" s="32">
        <v>0</v>
      </c>
    </row>
    <row r="2990" spans="4:11" x14ac:dyDescent="0.2">
      <c r="D2990" s="104"/>
      <c r="E2990" s="5" t="s">
        <v>47</v>
      </c>
      <c r="F2990" s="6"/>
      <c r="G2990" s="7">
        <v>288</v>
      </c>
      <c r="H2990" s="37">
        <v>2.083333333333</v>
      </c>
      <c r="I2990" s="14">
        <v>6.5972222222220003</v>
      </c>
      <c r="J2990" s="14">
        <v>91.319444444444002</v>
      </c>
      <c r="K2990" s="32">
        <v>0</v>
      </c>
    </row>
    <row r="2991" spans="4:11" x14ac:dyDescent="0.2">
      <c r="D2991" s="104"/>
      <c r="E2991" s="5" t="s">
        <v>48</v>
      </c>
      <c r="F2991" s="6"/>
      <c r="G2991" s="7">
        <v>114</v>
      </c>
      <c r="H2991" s="37">
        <v>2.6315789473679998</v>
      </c>
      <c r="I2991" s="14">
        <v>9.6491228070179993</v>
      </c>
      <c r="J2991" s="14">
        <v>87.719298245613999</v>
      </c>
      <c r="K2991" s="32">
        <v>0</v>
      </c>
    </row>
    <row r="2992" spans="4:11" x14ac:dyDescent="0.2">
      <c r="D2992" s="105"/>
      <c r="E2992" s="55" t="s">
        <v>49</v>
      </c>
      <c r="F2992" s="58"/>
      <c r="G2992" s="53">
        <v>30</v>
      </c>
      <c r="H2992" s="78">
        <v>0</v>
      </c>
      <c r="I2992" s="38">
        <v>6.666666666667</v>
      </c>
      <c r="J2992" s="38">
        <v>93.333333333333002</v>
      </c>
      <c r="K2992" s="71">
        <v>0</v>
      </c>
    </row>
    <row r="2994" spans="2:16" x14ac:dyDescent="0.2">
      <c r="B2994" s="47" t="str">
        <f xml:space="preserve"> HYPERLINK("#'目次'!B72", "[66]")</f>
        <v>[66]</v>
      </c>
      <c r="C2994" s="31" t="s">
        <v>640</v>
      </c>
    </row>
    <row r="2995" spans="2:16" x14ac:dyDescent="0.2">
      <c r="C2995" s="89" t="s">
        <v>641</v>
      </c>
    </row>
    <row r="2997" spans="2:16" x14ac:dyDescent="0.2">
      <c r="C2997" s="31" t="s">
        <v>13</v>
      </c>
    </row>
    <row r="2998" spans="2:16" x14ac:dyDescent="0.2">
      <c r="D2998" s="99"/>
      <c r="E2998" s="100"/>
      <c r="F2998" s="100"/>
      <c r="G2998" s="41" t="s">
        <v>14</v>
      </c>
      <c r="H2998" s="42" t="s">
        <v>475</v>
      </c>
      <c r="I2998" s="16" t="s">
        <v>476</v>
      </c>
      <c r="J2998" s="16" t="s">
        <v>477</v>
      </c>
      <c r="K2998" s="16" t="s">
        <v>478</v>
      </c>
      <c r="L2998" s="16" t="s">
        <v>479</v>
      </c>
      <c r="M2998" s="16" t="s">
        <v>642</v>
      </c>
      <c r="N2998" s="16" t="s">
        <v>24</v>
      </c>
      <c r="O2998" s="16" t="s">
        <v>67</v>
      </c>
      <c r="P2998" s="46" t="s">
        <v>68</v>
      </c>
    </row>
    <row r="2999" spans="2:16" x14ac:dyDescent="0.2">
      <c r="D2999" s="101"/>
      <c r="E2999" s="102"/>
      <c r="F2999" s="102"/>
      <c r="G2999" s="44"/>
      <c r="H2999" s="48"/>
      <c r="I2999" s="17"/>
      <c r="J2999" s="17"/>
      <c r="K2999" s="17"/>
      <c r="L2999" s="17"/>
      <c r="M2999" s="17"/>
      <c r="N2999" s="17"/>
      <c r="O2999" s="17"/>
      <c r="P2999" s="43"/>
    </row>
    <row r="3000" spans="2:16" x14ac:dyDescent="0.2">
      <c r="D3000" s="52"/>
      <c r="E3000" s="59" t="s">
        <v>14</v>
      </c>
      <c r="F3000" s="54"/>
      <c r="G3000" s="45">
        <v>146</v>
      </c>
      <c r="H3000" s="25">
        <v>60.273972602740002</v>
      </c>
      <c r="I3000" s="25">
        <v>16.438356164384</v>
      </c>
      <c r="J3000" s="25">
        <v>6.1643835616439997</v>
      </c>
      <c r="K3000" s="25">
        <v>1.369863013699</v>
      </c>
      <c r="L3000" s="25">
        <v>1.369863013699</v>
      </c>
      <c r="M3000" s="25">
        <v>1.369863013699</v>
      </c>
      <c r="N3000" s="25">
        <v>13.013698630137</v>
      </c>
      <c r="O3000" s="25">
        <v>1.566929133858</v>
      </c>
      <c r="P3000" s="63">
        <v>1.27106224521</v>
      </c>
    </row>
    <row r="3001" spans="2:16" x14ac:dyDescent="0.2">
      <c r="D3001" s="103" t="s">
        <v>25</v>
      </c>
      <c r="E3001" s="24" t="s">
        <v>26</v>
      </c>
      <c r="F3001" s="22"/>
      <c r="G3001" s="23">
        <v>35</v>
      </c>
      <c r="H3001" s="49">
        <v>71.428571428571004</v>
      </c>
      <c r="I3001" s="19">
        <v>14.285714285714</v>
      </c>
      <c r="J3001" s="19">
        <v>2.8571428571430002</v>
      </c>
      <c r="K3001" s="33">
        <v>0</v>
      </c>
      <c r="L3001" s="33">
        <v>0</v>
      </c>
      <c r="M3001" s="33">
        <v>0</v>
      </c>
      <c r="N3001" s="19">
        <v>11.428571428571001</v>
      </c>
      <c r="O3001" s="19">
        <v>1.2258064516130001</v>
      </c>
      <c r="P3001" s="51">
        <v>0.48921777058400001</v>
      </c>
    </row>
    <row r="3002" spans="2:16" x14ac:dyDescent="0.2">
      <c r="D3002" s="104"/>
      <c r="E3002" s="5" t="s">
        <v>27</v>
      </c>
      <c r="F3002" s="6"/>
      <c r="G3002" s="7">
        <v>26</v>
      </c>
      <c r="H3002" s="37">
        <v>46.153846153845997</v>
      </c>
      <c r="I3002" s="14">
        <v>34.615384615384997</v>
      </c>
      <c r="J3002" s="14">
        <v>3.8461538461539999</v>
      </c>
      <c r="K3002" s="18">
        <v>0</v>
      </c>
      <c r="L3002" s="18">
        <v>0</v>
      </c>
      <c r="M3002" s="18">
        <v>0</v>
      </c>
      <c r="N3002" s="14">
        <v>15.384615384615</v>
      </c>
      <c r="O3002" s="14">
        <v>1.5</v>
      </c>
      <c r="P3002" s="29">
        <v>0.58387420812099999</v>
      </c>
    </row>
    <row r="3003" spans="2:16" x14ac:dyDescent="0.2">
      <c r="D3003" s="104"/>
      <c r="E3003" s="5" t="s">
        <v>28</v>
      </c>
      <c r="F3003" s="6"/>
      <c r="G3003" s="7">
        <v>18</v>
      </c>
      <c r="H3003" s="37">
        <v>66.666666666666998</v>
      </c>
      <c r="I3003" s="18">
        <v>0</v>
      </c>
      <c r="J3003" s="14">
        <v>16.666666666666998</v>
      </c>
      <c r="K3003" s="18">
        <v>0</v>
      </c>
      <c r="L3003" s="14">
        <v>5.5555555555560003</v>
      </c>
      <c r="M3003" s="18">
        <v>0</v>
      </c>
      <c r="N3003" s="14">
        <v>11.111111111111001</v>
      </c>
      <c r="O3003" s="14">
        <v>1.625</v>
      </c>
      <c r="P3003" s="29">
        <v>1.165922381636</v>
      </c>
    </row>
    <row r="3004" spans="2:16" x14ac:dyDescent="0.2">
      <c r="D3004" s="104"/>
      <c r="E3004" s="5" t="s">
        <v>29</v>
      </c>
      <c r="F3004" s="6"/>
      <c r="G3004" s="7">
        <v>16</v>
      </c>
      <c r="H3004" s="37">
        <v>81.25</v>
      </c>
      <c r="I3004" s="14">
        <v>6.25</v>
      </c>
      <c r="J3004" s="18">
        <v>0</v>
      </c>
      <c r="K3004" s="18">
        <v>0</v>
      </c>
      <c r="L3004" s="18">
        <v>0</v>
      </c>
      <c r="M3004" s="18">
        <v>0</v>
      </c>
      <c r="N3004" s="14">
        <v>12.5</v>
      </c>
      <c r="O3004" s="14">
        <v>1.0714285714289999</v>
      </c>
      <c r="P3004" s="29">
        <v>0.25753937681900002</v>
      </c>
    </row>
    <row r="3005" spans="2:16" x14ac:dyDescent="0.2">
      <c r="D3005" s="104"/>
      <c r="E3005" s="5" t="s">
        <v>30</v>
      </c>
      <c r="F3005" s="6"/>
      <c r="G3005" s="7">
        <v>12</v>
      </c>
      <c r="H3005" s="37">
        <v>41.666666666666998</v>
      </c>
      <c r="I3005" s="14">
        <v>33.333333333333002</v>
      </c>
      <c r="J3005" s="18">
        <v>0</v>
      </c>
      <c r="K3005" s="14">
        <v>16.666666666666998</v>
      </c>
      <c r="L3005" s="18">
        <v>0</v>
      </c>
      <c r="M3005" s="18">
        <v>0</v>
      </c>
      <c r="N3005" s="14">
        <v>8.333333333333</v>
      </c>
      <c r="O3005" s="14">
        <v>1.909090909091</v>
      </c>
      <c r="P3005" s="29">
        <v>1.083306844347</v>
      </c>
    </row>
    <row r="3006" spans="2:16" x14ac:dyDescent="0.2">
      <c r="D3006" s="104"/>
      <c r="E3006" s="5" t="s">
        <v>31</v>
      </c>
      <c r="F3006" s="6"/>
      <c r="G3006" s="7">
        <v>12</v>
      </c>
      <c r="H3006" s="37">
        <v>66.666666666666998</v>
      </c>
      <c r="I3006" s="14">
        <v>16.666666666666998</v>
      </c>
      <c r="J3006" s="14">
        <v>8.333333333333</v>
      </c>
      <c r="K3006" s="18">
        <v>0</v>
      </c>
      <c r="L3006" s="18">
        <v>0</v>
      </c>
      <c r="M3006" s="18">
        <v>0</v>
      </c>
      <c r="N3006" s="14">
        <v>8.333333333333</v>
      </c>
      <c r="O3006" s="14">
        <v>1.363636363636</v>
      </c>
      <c r="P3006" s="29">
        <v>0.64282434653300002</v>
      </c>
    </row>
    <row r="3007" spans="2:16" x14ac:dyDescent="0.2">
      <c r="D3007" s="104"/>
      <c r="E3007" s="5" t="s">
        <v>32</v>
      </c>
      <c r="F3007" s="6"/>
      <c r="G3007" s="7">
        <v>10</v>
      </c>
      <c r="H3007" s="37">
        <v>40</v>
      </c>
      <c r="I3007" s="14">
        <v>20</v>
      </c>
      <c r="J3007" s="14">
        <v>10</v>
      </c>
      <c r="K3007" s="18">
        <v>0</v>
      </c>
      <c r="L3007" s="18">
        <v>0</v>
      </c>
      <c r="M3007" s="14">
        <v>20</v>
      </c>
      <c r="N3007" s="14">
        <v>10</v>
      </c>
      <c r="O3007" s="14">
        <v>3.2222222222219998</v>
      </c>
      <c r="P3007" s="29">
        <v>3.2923405311180001</v>
      </c>
    </row>
    <row r="3008" spans="2:16" x14ac:dyDescent="0.2">
      <c r="D3008" s="104"/>
      <c r="E3008" s="5" t="s">
        <v>33</v>
      </c>
      <c r="F3008" s="6"/>
      <c r="G3008" s="7">
        <v>8</v>
      </c>
      <c r="H3008" s="37">
        <v>37.5</v>
      </c>
      <c r="I3008" s="14">
        <v>12.5</v>
      </c>
      <c r="J3008" s="14">
        <v>12.5</v>
      </c>
      <c r="K3008" s="18">
        <v>0</v>
      </c>
      <c r="L3008" s="14">
        <v>12.5</v>
      </c>
      <c r="M3008" s="18">
        <v>0</v>
      </c>
      <c r="N3008" s="14">
        <v>25</v>
      </c>
      <c r="O3008" s="14">
        <v>2.166666666667</v>
      </c>
      <c r="P3008" s="29">
        <v>1.462494064565</v>
      </c>
    </row>
    <row r="3009" spans="4:16" x14ac:dyDescent="0.2">
      <c r="D3009" s="103" t="s">
        <v>34</v>
      </c>
      <c r="E3009" s="24" t="s">
        <v>35</v>
      </c>
      <c r="F3009" s="22"/>
      <c r="G3009" s="23">
        <v>2</v>
      </c>
      <c r="H3009" s="49">
        <v>100</v>
      </c>
      <c r="I3009" s="33">
        <v>0</v>
      </c>
      <c r="J3009" s="33">
        <v>0</v>
      </c>
      <c r="K3009" s="33">
        <v>0</v>
      </c>
      <c r="L3009" s="33">
        <v>0</v>
      </c>
      <c r="M3009" s="33">
        <v>0</v>
      </c>
      <c r="N3009" s="33">
        <v>0</v>
      </c>
      <c r="O3009" s="19">
        <v>1</v>
      </c>
      <c r="P3009" s="51">
        <v>0</v>
      </c>
    </row>
    <row r="3010" spans="4:16" x14ac:dyDescent="0.2">
      <c r="D3010" s="104"/>
      <c r="E3010" s="5" t="s">
        <v>36</v>
      </c>
      <c r="F3010" s="6"/>
      <c r="G3010" s="7">
        <v>0</v>
      </c>
      <c r="H3010" s="60">
        <v>0</v>
      </c>
      <c r="I3010" s="18">
        <v>0</v>
      </c>
      <c r="J3010" s="18">
        <v>0</v>
      </c>
      <c r="K3010" s="18">
        <v>0</v>
      </c>
      <c r="L3010" s="18">
        <v>0</v>
      </c>
      <c r="M3010" s="18">
        <v>0</v>
      </c>
      <c r="N3010" s="18">
        <v>0</v>
      </c>
      <c r="O3010" s="18">
        <v>0</v>
      </c>
      <c r="P3010" s="32">
        <v>0</v>
      </c>
    </row>
    <row r="3011" spans="4:16" x14ac:dyDescent="0.2">
      <c r="D3011" s="104"/>
      <c r="E3011" s="5" t="s">
        <v>37</v>
      </c>
      <c r="F3011" s="6"/>
      <c r="G3011" s="7">
        <v>1</v>
      </c>
      <c r="H3011" s="37">
        <v>100</v>
      </c>
      <c r="I3011" s="18">
        <v>0</v>
      </c>
      <c r="J3011" s="18">
        <v>0</v>
      </c>
      <c r="K3011" s="18">
        <v>0</v>
      </c>
      <c r="L3011" s="18">
        <v>0</v>
      </c>
      <c r="M3011" s="18">
        <v>0</v>
      </c>
      <c r="N3011" s="18">
        <v>0</v>
      </c>
      <c r="O3011" s="14">
        <v>1</v>
      </c>
      <c r="P3011" s="29">
        <v>0</v>
      </c>
    </row>
    <row r="3012" spans="4:16" x14ac:dyDescent="0.2">
      <c r="D3012" s="104"/>
      <c r="E3012" s="5" t="s">
        <v>38</v>
      </c>
      <c r="F3012" s="6"/>
      <c r="G3012" s="7">
        <v>4</v>
      </c>
      <c r="H3012" s="37">
        <v>75</v>
      </c>
      <c r="I3012" s="18">
        <v>0</v>
      </c>
      <c r="J3012" s="18">
        <v>0</v>
      </c>
      <c r="K3012" s="18">
        <v>0</v>
      </c>
      <c r="L3012" s="18">
        <v>0</v>
      </c>
      <c r="M3012" s="18">
        <v>0</v>
      </c>
      <c r="N3012" s="14">
        <v>25</v>
      </c>
      <c r="O3012" s="14">
        <v>1</v>
      </c>
      <c r="P3012" s="29">
        <v>0</v>
      </c>
    </row>
    <row r="3013" spans="4:16" x14ac:dyDescent="0.2">
      <c r="D3013" s="104"/>
      <c r="E3013" s="5" t="s">
        <v>39</v>
      </c>
      <c r="F3013" s="6"/>
      <c r="G3013" s="7">
        <v>3</v>
      </c>
      <c r="H3013" s="37">
        <v>66.666666666666998</v>
      </c>
      <c r="I3013" s="14">
        <v>33.333333333333002</v>
      </c>
      <c r="J3013" s="18">
        <v>0</v>
      </c>
      <c r="K3013" s="18">
        <v>0</v>
      </c>
      <c r="L3013" s="18">
        <v>0</v>
      </c>
      <c r="M3013" s="18">
        <v>0</v>
      </c>
      <c r="N3013" s="18">
        <v>0</v>
      </c>
      <c r="O3013" s="14">
        <v>1.333333333333</v>
      </c>
      <c r="P3013" s="29">
        <v>0.47140452079099998</v>
      </c>
    </row>
    <row r="3014" spans="4:16" x14ac:dyDescent="0.2">
      <c r="D3014" s="104"/>
      <c r="E3014" s="5" t="s">
        <v>40</v>
      </c>
      <c r="F3014" s="6"/>
      <c r="G3014" s="7">
        <v>4</v>
      </c>
      <c r="H3014" s="37">
        <v>25</v>
      </c>
      <c r="I3014" s="14">
        <v>25</v>
      </c>
      <c r="J3014" s="14">
        <v>25</v>
      </c>
      <c r="K3014" s="18">
        <v>0</v>
      </c>
      <c r="L3014" s="18">
        <v>0</v>
      </c>
      <c r="M3014" s="14">
        <v>25</v>
      </c>
      <c r="N3014" s="18">
        <v>0</v>
      </c>
      <c r="O3014" s="14">
        <v>4.25</v>
      </c>
      <c r="P3014" s="29">
        <v>3.9607448794389999</v>
      </c>
    </row>
    <row r="3015" spans="4:16" x14ac:dyDescent="0.2">
      <c r="D3015" s="104"/>
      <c r="E3015" s="5" t="s">
        <v>41</v>
      </c>
      <c r="F3015" s="6"/>
      <c r="G3015" s="7">
        <v>2</v>
      </c>
      <c r="H3015" s="37">
        <v>50</v>
      </c>
      <c r="I3015" s="18">
        <v>0</v>
      </c>
      <c r="J3015" s="18">
        <v>0</v>
      </c>
      <c r="K3015" s="18">
        <v>0</v>
      </c>
      <c r="L3015" s="18">
        <v>0</v>
      </c>
      <c r="M3015" s="18">
        <v>0</v>
      </c>
      <c r="N3015" s="14">
        <v>50</v>
      </c>
      <c r="O3015" s="14">
        <v>1</v>
      </c>
      <c r="P3015" s="29">
        <v>0</v>
      </c>
    </row>
    <row r="3016" spans="4:16" x14ac:dyDescent="0.2">
      <c r="D3016" s="104"/>
      <c r="E3016" s="5" t="s">
        <v>42</v>
      </c>
      <c r="F3016" s="6"/>
      <c r="G3016" s="7">
        <v>8</v>
      </c>
      <c r="H3016" s="37">
        <v>37.5</v>
      </c>
      <c r="I3016" s="14">
        <v>12.5</v>
      </c>
      <c r="J3016" s="14">
        <v>12.5</v>
      </c>
      <c r="K3016" s="18">
        <v>0</v>
      </c>
      <c r="L3016" s="18">
        <v>0</v>
      </c>
      <c r="M3016" s="18">
        <v>0</v>
      </c>
      <c r="N3016" s="14">
        <v>37.5</v>
      </c>
      <c r="O3016" s="14">
        <v>1.6</v>
      </c>
      <c r="P3016" s="29">
        <v>0.8</v>
      </c>
    </row>
    <row r="3017" spans="4:16" x14ac:dyDescent="0.2">
      <c r="D3017" s="104"/>
      <c r="E3017" s="5" t="s">
        <v>43</v>
      </c>
      <c r="F3017" s="6"/>
      <c r="G3017" s="7">
        <v>7</v>
      </c>
      <c r="H3017" s="37">
        <v>57.142857142856997</v>
      </c>
      <c r="I3017" s="14">
        <v>14.285714285714</v>
      </c>
      <c r="J3017" s="14">
        <v>14.285714285714</v>
      </c>
      <c r="K3017" s="18">
        <v>0</v>
      </c>
      <c r="L3017" s="18">
        <v>0</v>
      </c>
      <c r="M3017" s="18">
        <v>0</v>
      </c>
      <c r="N3017" s="14">
        <v>14.285714285714</v>
      </c>
      <c r="O3017" s="14">
        <v>1.5</v>
      </c>
      <c r="P3017" s="29">
        <v>0.76376261582600002</v>
      </c>
    </row>
    <row r="3018" spans="4:16" x14ac:dyDescent="0.2">
      <c r="D3018" s="104"/>
      <c r="E3018" s="5" t="s">
        <v>44</v>
      </c>
      <c r="F3018" s="6"/>
      <c r="G3018" s="7">
        <v>12</v>
      </c>
      <c r="H3018" s="37">
        <v>75</v>
      </c>
      <c r="I3018" s="14">
        <v>16.666666666666998</v>
      </c>
      <c r="J3018" s="18">
        <v>0</v>
      </c>
      <c r="K3018" s="14">
        <v>8.333333333333</v>
      </c>
      <c r="L3018" s="18">
        <v>0</v>
      </c>
      <c r="M3018" s="18">
        <v>0</v>
      </c>
      <c r="N3018" s="18">
        <v>0</v>
      </c>
      <c r="O3018" s="14">
        <v>1.416666666667</v>
      </c>
      <c r="P3018" s="29">
        <v>0.86200670273199997</v>
      </c>
    </row>
    <row r="3019" spans="4:16" x14ac:dyDescent="0.2">
      <c r="D3019" s="104"/>
      <c r="E3019" s="5" t="s">
        <v>45</v>
      </c>
      <c r="F3019" s="6"/>
      <c r="G3019" s="7">
        <v>7</v>
      </c>
      <c r="H3019" s="37">
        <v>57.142857142856997</v>
      </c>
      <c r="I3019" s="18">
        <v>0</v>
      </c>
      <c r="J3019" s="18">
        <v>0</v>
      </c>
      <c r="K3019" s="18">
        <v>0</v>
      </c>
      <c r="L3019" s="18">
        <v>0</v>
      </c>
      <c r="M3019" s="14">
        <v>14.285714285714</v>
      </c>
      <c r="N3019" s="14">
        <v>28.571428571428999</v>
      </c>
      <c r="O3019" s="14">
        <v>2.2000000000000002</v>
      </c>
      <c r="P3019" s="29">
        <v>2.4</v>
      </c>
    </row>
    <row r="3020" spans="4:16" x14ac:dyDescent="0.2">
      <c r="D3020" s="104"/>
      <c r="E3020" s="5" t="s">
        <v>46</v>
      </c>
      <c r="F3020" s="6"/>
      <c r="G3020" s="7">
        <v>10</v>
      </c>
      <c r="H3020" s="37">
        <v>50</v>
      </c>
      <c r="I3020" s="14">
        <v>30</v>
      </c>
      <c r="J3020" s="18">
        <v>0</v>
      </c>
      <c r="K3020" s="14">
        <v>10</v>
      </c>
      <c r="L3020" s="14">
        <v>10</v>
      </c>
      <c r="M3020" s="18">
        <v>0</v>
      </c>
      <c r="N3020" s="18">
        <v>0</v>
      </c>
      <c r="O3020" s="14">
        <v>2</v>
      </c>
      <c r="P3020" s="29">
        <v>1.3416407865</v>
      </c>
    </row>
    <row r="3021" spans="4:16" x14ac:dyDescent="0.2">
      <c r="D3021" s="104"/>
      <c r="E3021" s="5" t="s">
        <v>47</v>
      </c>
      <c r="F3021" s="6"/>
      <c r="G3021" s="7">
        <v>11</v>
      </c>
      <c r="H3021" s="37">
        <v>63.636363636364003</v>
      </c>
      <c r="I3021" s="14">
        <v>18.181818181817999</v>
      </c>
      <c r="J3021" s="14">
        <v>9.0909090909089993</v>
      </c>
      <c r="K3021" s="18">
        <v>0</v>
      </c>
      <c r="L3021" s="18">
        <v>0</v>
      </c>
      <c r="M3021" s="18">
        <v>0</v>
      </c>
      <c r="N3021" s="14">
        <v>9.0909090909089993</v>
      </c>
      <c r="O3021" s="14">
        <v>1.4</v>
      </c>
      <c r="P3021" s="29">
        <v>0.663324958071</v>
      </c>
    </row>
    <row r="3022" spans="4:16" x14ac:dyDescent="0.2">
      <c r="D3022" s="104"/>
      <c r="E3022" s="5" t="s">
        <v>48</v>
      </c>
      <c r="F3022" s="6"/>
      <c r="G3022" s="7">
        <v>1</v>
      </c>
      <c r="H3022" s="60">
        <v>0</v>
      </c>
      <c r="I3022" s="18">
        <v>0</v>
      </c>
      <c r="J3022" s="14">
        <v>100</v>
      </c>
      <c r="K3022" s="18">
        <v>0</v>
      </c>
      <c r="L3022" s="18">
        <v>0</v>
      </c>
      <c r="M3022" s="18">
        <v>0</v>
      </c>
      <c r="N3022" s="18">
        <v>0</v>
      </c>
      <c r="O3022" s="14">
        <v>3</v>
      </c>
      <c r="P3022" s="29">
        <v>0</v>
      </c>
    </row>
    <row r="3023" spans="4:16" x14ac:dyDescent="0.2">
      <c r="D3023" s="104"/>
      <c r="E3023" s="5" t="s">
        <v>49</v>
      </c>
      <c r="F3023" s="6"/>
      <c r="G3023" s="7">
        <v>0</v>
      </c>
      <c r="H3023" s="60">
        <v>0</v>
      </c>
      <c r="I3023" s="18">
        <v>0</v>
      </c>
      <c r="J3023" s="18">
        <v>0</v>
      </c>
      <c r="K3023" s="18">
        <v>0</v>
      </c>
      <c r="L3023" s="18">
        <v>0</v>
      </c>
      <c r="M3023" s="18">
        <v>0</v>
      </c>
      <c r="N3023" s="18">
        <v>0</v>
      </c>
      <c r="O3023" s="18">
        <v>0</v>
      </c>
      <c r="P3023" s="32">
        <v>0</v>
      </c>
    </row>
    <row r="3024" spans="4:16" x14ac:dyDescent="0.2">
      <c r="D3024" s="103" t="s">
        <v>50</v>
      </c>
      <c r="E3024" s="24" t="s">
        <v>35</v>
      </c>
      <c r="F3024" s="22"/>
      <c r="G3024" s="23">
        <v>0</v>
      </c>
      <c r="H3024" s="81">
        <v>0</v>
      </c>
      <c r="I3024" s="33">
        <v>0</v>
      </c>
      <c r="J3024" s="33">
        <v>0</v>
      </c>
      <c r="K3024" s="33">
        <v>0</v>
      </c>
      <c r="L3024" s="33">
        <v>0</v>
      </c>
      <c r="M3024" s="33">
        <v>0</v>
      </c>
      <c r="N3024" s="33">
        <v>0</v>
      </c>
      <c r="O3024" s="33">
        <v>0</v>
      </c>
      <c r="P3024" s="62">
        <v>0</v>
      </c>
    </row>
    <row r="3025" spans="2:16" x14ac:dyDescent="0.2">
      <c r="D3025" s="104"/>
      <c r="E3025" s="5" t="s">
        <v>36</v>
      </c>
      <c r="F3025" s="6"/>
      <c r="G3025" s="7">
        <v>0</v>
      </c>
      <c r="H3025" s="60">
        <v>0</v>
      </c>
      <c r="I3025" s="18">
        <v>0</v>
      </c>
      <c r="J3025" s="18">
        <v>0</v>
      </c>
      <c r="K3025" s="18">
        <v>0</v>
      </c>
      <c r="L3025" s="18">
        <v>0</v>
      </c>
      <c r="M3025" s="18">
        <v>0</v>
      </c>
      <c r="N3025" s="18">
        <v>0</v>
      </c>
      <c r="O3025" s="18">
        <v>0</v>
      </c>
      <c r="P3025" s="32">
        <v>0</v>
      </c>
    </row>
    <row r="3026" spans="2:16" x14ac:dyDescent="0.2">
      <c r="D3026" s="104"/>
      <c r="E3026" s="5" t="s">
        <v>37</v>
      </c>
      <c r="F3026" s="6"/>
      <c r="G3026" s="7">
        <v>0</v>
      </c>
      <c r="H3026" s="60">
        <v>0</v>
      </c>
      <c r="I3026" s="18">
        <v>0</v>
      </c>
      <c r="J3026" s="18">
        <v>0</v>
      </c>
      <c r="K3026" s="18">
        <v>0</v>
      </c>
      <c r="L3026" s="18">
        <v>0</v>
      </c>
      <c r="M3026" s="18">
        <v>0</v>
      </c>
      <c r="N3026" s="18">
        <v>0</v>
      </c>
      <c r="O3026" s="18">
        <v>0</v>
      </c>
      <c r="P3026" s="32">
        <v>0</v>
      </c>
    </row>
    <row r="3027" spans="2:16" x14ac:dyDescent="0.2">
      <c r="D3027" s="104"/>
      <c r="E3027" s="5" t="s">
        <v>38</v>
      </c>
      <c r="F3027" s="6"/>
      <c r="G3027" s="7">
        <v>2</v>
      </c>
      <c r="H3027" s="37">
        <v>100</v>
      </c>
      <c r="I3027" s="18">
        <v>0</v>
      </c>
      <c r="J3027" s="18">
        <v>0</v>
      </c>
      <c r="K3027" s="18">
        <v>0</v>
      </c>
      <c r="L3027" s="18">
        <v>0</v>
      </c>
      <c r="M3027" s="18">
        <v>0</v>
      </c>
      <c r="N3027" s="18">
        <v>0</v>
      </c>
      <c r="O3027" s="14">
        <v>1</v>
      </c>
      <c r="P3027" s="29">
        <v>0</v>
      </c>
    </row>
    <row r="3028" spans="2:16" x14ac:dyDescent="0.2">
      <c r="D3028" s="104"/>
      <c r="E3028" s="5" t="s">
        <v>39</v>
      </c>
      <c r="F3028" s="6"/>
      <c r="G3028" s="7">
        <v>4</v>
      </c>
      <c r="H3028" s="37">
        <v>75</v>
      </c>
      <c r="I3028" s="18">
        <v>0</v>
      </c>
      <c r="J3028" s="18">
        <v>0</v>
      </c>
      <c r="K3028" s="18">
        <v>0</v>
      </c>
      <c r="L3028" s="18">
        <v>0</v>
      </c>
      <c r="M3028" s="18">
        <v>0</v>
      </c>
      <c r="N3028" s="14">
        <v>25</v>
      </c>
      <c r="O3028" s="14">
        <v>1</v>
      </c>
      <c r="P3028" s="29">
        <v>0</v>
      </c>
    </row>
    <row r="3029" spans="2:16" x14ac:dyDescent="0.2">
      <c r="D3029" s="104"/>
      <c r="E3029" s="5" t="s">
        <v>40</v>
      </c>
      <c r="F3029" s="6"/>
      <c r="G3029" s="7">
        <v>3</v>
      </c>
      <c r="H3029" s="37">
        <v>66.666666666666998</v>
      </c>
      <c r="I3029" s="14">
        <v>33.333333333333002</v>
      </c>
      <c r="J3029" s="18">
        <v>0</v>
      </c>
      <c r="K3029" s="18">
        <v>0</v>
      </c>
      <c r="L3029" s="18">
        <v>0</v>
      </c>
      <c r="M3029" s="18">
        <v>0</v>
      </c>
      <c r="N3029" s="18">
        <v>0</v>
      </c>
      <c r="O3029" s="14">
        <v>1.333333333333</v>
      </c>
      <c r="P3029" s="29">
        <v>0.47140452079099998</v>
      </c>
    </row>
    <row r="3030" spans="2:16" x14ac:dyDescent="0.2">
      <c r="D3030" s="104"/>
      <c r="E3030" s="5" t="s">
        <v>41</v>
      </c>
      <c r="F3030" s="6"/>
      <c r="G3030" s="7">
        <v>3</v>
      </c>
      <c r="H3030" s="37">
        <v>100</v>
      </c>
      <c r="I3030" s="18">
        <v>0</v>
      </c>
      <c r="J3030" s="18">
        <v>0</v>
      </c>
      <c r="K3030" s="18">
        <v>0</v>
      </c>
      <c r="L3030" s="18">
        <v>0</v>
      </c>
      <c r="M3030" s="18">
        <v>0</v>
      </c>
      <c r="N3030" s="18">
        <v>0</v>
      </c>
      <c r="O3030" s="14">
        <v>1</v>
      </c>
      <c r="P3030" s="29">
        <v>0</v>
      </c>
    </row>
    <row r="3031" spans="2:16" x14ac:dyDescent="0.2">
      <c r="D3031" s="104"/>
      <c r="E3031" s="5" t="s">
        <v>42</v>
      </c>
      <c r="F3031" s="6"/>
      <c r="G3031" s="7">
        <v>6</v>
      </c>
      <c r="H3031" s="37">
        <v>50</v>
      </c>
      <c r="I3031" s="14">
        <v>16.666666666666998</v>
      </c>
      <c r="J3031" s="18">
        <v>0</v>
      </c>
      <c r="K3031" s="18">
        <v>0</v>
      </c>
      <c r="L3031" s="14">
        <v>16.666666666666998</v>
      </c>
      <c r="M3031" s="18">
        <v>0</v>
      </c>
      <c r="N3031" s="14">
        <v>16.666666666666998</v>
      </c>
      <c r="O3031" s="14">
        <v>2</v>
      </c>
      <c r="P3031" s="29">
        <v>1.5491933384829999</v>
      </c>
    </row>
    <row r="3032" spans="2:16" x14ac:dyDescent="0.2">
      <c r="D3032" s="104"/>
      <c r="E3032" s="5" t="s">
        <v>43</v>
      </c>
      <c r="F3032" s="6"/>
      <c r="G3032" s="7">
        <v>12</v>
      </c>
      <c r="H3032" s="37">
        <v>83.333333333333002</v>
      </c>
      <c r="I3032" s="14">
        <v>8.333333333333</v>
      </c>
      <c r="J3032" s="18">
        <v>0</v>
      </c>
      <c r="K3032" s="18">
        <v>0</v>
      </c>
      <c r="L3032" s="18">
        <v>0</v>
      </c>
      <c r="M3032" s="18">
        <v>0</v>
      </c>
      <c r="N3032" s="14">
        <v>8.333333333333</v>
      </c>
      <c r="O3032" s="14">
        <v>1.090909090909</v>
      </c>
      <c r="P3032" s="29">
        <v>0.287479787288</v>
      </c>
    </row>
    <row r="3033" spans="2:16" x14ac:dyDescent="0.2">
      <c r="D3033" s="104"/>
      <c r="E3033" s="5" t="s">
        <v>44</v>
      </c>
      <c r="F3033" s="6"/>
      <c r="G3033" s="7">
        <v>14</v>
      </c>
      <c r="H3033" s="37">
        <v>42.857142857143003</v>
      </c>
      <c r="I3033" s="14">
        <v>14.285714285714</v>
      </c>
      <c r="J3033" s="14">
        <v>14.285714285714</v>
      </c>
      <c r="K3033" s="18">
        <v>0</v>
      </c>
      <c r="L3033" s="18">
        <v>0</v>
      </c>
      <c r="M3033" s="18">
        <v>0</v>
      </c>
      <c r="N3033" s="14">
        <v>28.571428571428999</v>
      </c>
      <c r="O3033" s="14">
        <v>1.6</v>
      </c>
      <c r="P3033" s="29">
        <v>0.8</v>
      </c>
    </row>
    <row r="3034" spans="2:16" x14ac:dyDescent="0.2">
      <c r="D3034" s="104"/>
      <c r="E3034" s="5" t="s">
        <v>45</v>
      </c>
      <c r="F3034" s="6"/>
      <c r="G3034" s="7">
        <v>16</v>
      </c>
      <c r="H3034" s="37">
        <v>56.25</v>
      </c>
      <c r="I3034" s="14">
        <v>31.25</v>
      </c>
      <c r="J3034" s="14">
        <v>12.5</v>
      </c>
      <c r="K3034" s="18">
        <v>0</v>
      </c>
      <c r="L3034" s="18">
        <v>0</v>
      </c>
      <c r="M3034" s="18">
        <v>0</v>
      </c>
      <c r="N3034" s="18">
        <v>0</v>
      </c>
      <c r="O3034" s="14">
        <v>1.5625</v>
      </c>
      <c r="P3034" s="29">
        <v>0.70433922934899995</v>
      </c>
    </row>
    <row r="3035" spans="2:16" x14ac:dyDescent="0.2">
      <c r="D3035" s="104"/>
      <c r="E3035" s="5" t="s">
        <v>46</v>
      </c>
      <c r="F3035" s="6"/>
      <c r="G3035" s="7">
        <v>5</v>
      </c>
      <c r="H3035" s="37">
        <v>40</v>
      </c>
      <c r="I3035" s="14">
        <v>20</v>
      </c>
      <c r="J3035" s="18">
        <v>0</v>
      </c>
      <c r="K3035" s="18">
        <v>0</v>
      </c>
      <c r="L3035" s="18">
        <v>0</v>
      </c>
      <c r="M3035" s="18">
        <v>0</v>
      </c>
      <c r="N3035" s="14">
        <v>40</v>
      </c>
      <c r="O3035" s="14">
        <v>1.333333333333</v>
      </c>
      <c r="P3035" s="29">
        <v>0.47140452079099998</v>
      </c>
    </row>
    <row r="3036" spans="2:16" x14ac:dyDescent="0.2">
      <c r="D3036" s="104"/>
      <c r="E3036" s="5" t="s">
        <v>47</v>
      </c>
      <c r="F3036" s="6"/>
      <c r="G3036" s="7">
        <v>6</v>
      </c>
      <c r="H3036" s="37">
        <v>66.666666666666998</v>
      </c>
      <c r="I3036" s="14">
        <v>33.333333333333002</v>
      </c>
      <c r="J3036" s="18">
        <v>0</v>
      </c>
      <c r="K3036" s="18">
        <v>0</v>
      </c>
      <c r="L3036" s="18">
        <v>0</v>
      </c>
      <c r="M3036" s="18">
        <v>0</v>
      </c>
      <c r="N3036" s="18">
        <v>0</v>
      </c>
      <c r="O3036" s="14">
        <v>1.333333333333</v>
      </c>
      <c r="P3036" s="29">
        <v>0.47140452079099998</v>
      </c>
    </row>
    <row r="3037" spans="2:16" x14ac:dyDescent="0.2">
      <c r="D3037" s="104"/>
      <c r="E3037" s="5" t="s">
        <v>48</v>
      </c>
      <c r="F3037" s="6"/>
      <c r="G3037" s="7">
        <v>3</v>
      </c>
      <c r="H3037" s="37">
        <v>66.666666666666998</v>
      </c>
      <c r="I3037" s="18">
        <v>0</v>
      </c>
      <c r="J3037" s="18">
        <v>0</v>
      </c>
      <c r="K3037" s="18">
        <v>0</v>
      </c>
      <c r="L3037" s="18">
        <v>0</v>
      </c>
      <c r="M3037" s="18">
        <v>0</v>
      </c>
      <c r="N3037" s="14">
        <v>33.333333333333002</v>
      </c>
      <c r="O3037" s="14">
        <v>1</v>
      </c>
      <c r="P3037" s="29">
        <v>0</v>
      </c>
    </row>
    <row r="3038" spans="2:16" x14ac:dyDescent="0.2">
      <c r="D3038" s="105"/>
      <c r="E3038" s="55" t="s">
        <v>49</v>
      </c>
      <c r="F3038" s="58"/>
      <c r="G3038" s="53">
        <v>0</v>
      </c>
      <c r="H3038" s="78">
        <v>0</v>
      </c>
      <c r="I3038" s="35">
        <v>0</v>
      </c>
      <c r="J3038" s="35">
        <v>0</v>
      </c>
      <c r="K3038" s="35">
        <v>0</v>
      </c>
      <c r="L3038" s="35">
        <v>0</v>
      </c>
      <c r="M3038" s="35">
        <v>0</v>
      </c>
      <c r="N3038" s="35">
        <v>0</v>
      </c>
      <c r="O3038" s="35">
        <v>0</v>
      </c>
      <c r="P3038" s="71">
        <v>0</v>
      </c>
    </row>
    <row r="3040" spans="2:16" x14ac:dyDescent="0.2">
      <c r="B3040" s="47" t="str">
        <f xml:space="preserve"> HYPERLINK("#'目次'!B73", "[67]")</f>
        <v>[67]</v>
      </c>
      <c r="C3040" s="31" t="s">
        <v>646</v>
      </c>
    </row>
    <row r="3041" spans="3:13" x14ac:dyDescent="0.2">
      <c r="C3041" s="89" t="s">
        <v>647</v>
      </c>
    </row>
    <row r="3043" spans="3:13" x14ac:dyDescent="0.2">
      <c r="C3043" s="31" t="s">
        <v>13</v>
      </c>
    </row>
    <row r="3044" spans="3:13" ht="60" x14ac:dyDescent="0.2">
      <c r="D3044" s="99"/>
      <c r="E3044" s="100"/>
      <c r="F3044" s="100"/>
      <c r="G3044" s="41" t="s">
        <v>14</v>
      </c>
      <c r="H3044" s="42" t="s">
        <v>573</v>
      </c>
      <c r="I3044" s="16" t="s">
        <v>574</v>
      </c>
      <c r="J3044" s="16" t="s">
        <v>575</v>
      </c>
      <c r="K3044" s="16" t="s">
        <v>576</v>
      </c>
      <c r="L3044" s="16" t="s">
        <v>22</v>
      </c>
      <c r="M3044" s="46" t="s">
        <v>24</v>
      </c>
    </row>
    <row r="3045" spans="3:13" x14ac:dyDescent="0.2">
      <c r="D3045" s="101"/>
      <c r="E3045" s="102"/>
      <c r="F3045" s="102"/>
      <c r="G3045" s="44"/>
      <c r="H3045" s="48"/>
      <c r="I3045" s="17"/>
      <c r="J3045" s="17"/>
      <c r="K3045" s="17"/>
      <c r="L3045" s="17"/>
      <c r="M3045" s="43"/>
    </row>
    <row r="3046" spans="3:13" x14ac:dyDescent="0.2">
      <c r="D3046" s="52"/>
      <c r="E3046" s="59" t="s">
        <v>14</v>
      </c>
      <c r="F3046" s="54"/>
      <c r="G3046" s="45">
        <v>465</v>
      </c>
      <c r="H3046" s="25">
        <v>41.720430107527001</v>
      </c>
      <c r="I3046" s="25">
        <v>5.591397849462</v>
      </c>
      <c r="J3046" s="25">
        <v>51.827956989246999</v>
      </c>
      <c r="K3046" s="25">
        <v>2.1505376344089999</v>
      </c>
      <c r="L3046" s="25">
        <v>3.4408602150540002</v>
      </c>
      <c r="M3046" s="63">
        <v>0.64516129032299996</v>
      </c>
    </row>
    <row r="3047" spans="3:13" x14ac:dyDescent="0.2">
      <c r="D3047" s="103" t="s">
        <v>25</v>
      </c>
      <c r="E3047" s="24" t="s">
        <v>26</v>
      </c>
      <c r="F3047" s="22"/>
      <c r="G3047" s="23">
        <v>106</v>
      </c>
      <c r="H3047" s="49">
        <v>40.566037735849001</v>
      </c>
      <c r="I3047" s="19">
        <v>1.88679245283</v>
      </c>
      <c r="J3047" s="19">
        <v>54.716981132074999</v>
      </c>
      <c r="K3047" s="19">
        <v>0.94339622641499998</v>
      </c>
      <c r="L3047" s="19">
        <v>4.7169811320750004</v>
      </c>
      <c r="M3047" s="51">
        <v>0.94339622641499998</v>
      </c>
    </row>
    <row r="3048" spans="3:13" x14ac:dyDescent="0.2">
      <c r="D3048" s="104"/>
      <c r="E3048" s="5" t="s">
        <v>27</v>
      </c>
      <c r="F3048" s="6"/>
      <c r="G3048" s="7">
        <v>95</v>
      </c>
      <c r="H3048" s="37">
        <v>45.263157894736999</v>
      </c>
      <c r="I3048" s="14">
        <v>3.1578947368420001</v>
      </c>
      <c r="J3048" s="14">
        <v>52.631578947367998</v>
      </c>
      <c r="K3048" s="14">
        <v>1.052631578947</v>
      </c>
      <c r="L3048" s="14">
        <v>4.2105263157890001</v>
      </c>
      <c r="M3048" s="32">
        <v>0</v>
      </c>
    </row>
    <row r="3049" spans="3:13" x14ac:dyDescent="0.2">
      <c r="D3049" s="104"/>
      <c r="E3049" s="5" t="s">
        <v>28</v>
      </c>
      <c r="F3049" s="6"/>
      <c r="G3049" s="7">
        <v>69</v>
      </c>
      <c r="H3049" s="37">
        <v>46.376811594202998</v>
      </c>
      <c r="I3049" s="14">
        <v>4.3478260869570002</v>
      </c>
      <c r="J3049" s="14">
        <v>53.623188405797002</v>
      </c>
      <c r="K3049" s="14">
        <v>1.449275362319</v>
      </c>
      <c r="L3049" s="18">
        <v>0</v>
      </c>
      <c r="M3049" s="29">
        <v>1.449275362319</v>
      </c>
    </row>
    <row r="3050" spans="3:13" x14ac:dyDescent="0.2">
      <c r="D3050" s="104"/>
      <c r="E3050" s="5" t="s">
        <v>29</v>
      </c>
      <c r="F3050" s="6"/>
      <c r="G3050" s="7">
        <v>49</v>
      </c>
      <c r="H3050" s="37">
        <v>40.816326530612002</v>
      </c>
      <c r="I3050" s="14">
        <v>6.1224489795919999</v>
      </c>
      <c r="J3050" s="14">
        <v>53.061224489795997</v>
      </c>
      <c r="K3050" s="14">
        <v>2.040816326531</v>
      </c>
      <c r="L3050" s="14">
        <v>4.0816326530609999</v>
      </c>
      <c r="M3050" s="32">
        <v>0</v>
      </c>
    </row>
    <row r="3051" spans="3:13" x14ac:dyDescent="0.2">
      <c r="D3051" s="104"/>
      <c r="E3051" s="5" t="s">
        <v>30</v>
      </c>
      <c r="F3051" s="6"/>
      <c r="G3051" s="7">
        <v>42</v>
      </c>
      <c r="H3051" s="37">
        <v>57.142857142856997</v>
      </c>
      <c r="I3051" s="14">
        <v>4.7619047619049999</v>
      </c>
      <c r="J3051" s="14">
        <v>42.857142857143003</v>
      </c>
      <c r="K3051" s="18">
        <v>0</v>
      </c>
      <c r="L3051" s="14">
        <v>2.3809523809519999</v>
      </c>
      <c r="M3051" s="32">
        <v>0</v>
      </c>
    </row>
    <row r="3052" spans="3:13" x14ac:dyDescent="0.2">
      <c r="D3052" s="104"/>
      <c r="E3052" s="5" t="s">
        <v>31</v>
      </c>
      <c r="F3052" s="6"/>
      <c r="G3052" s="7">
        <v>37</v>
      </c>
      <c r="H3052" s="37">
        <v>29.72972972973</v>
      </c>
      <c r="I3052" s="14">
        <v>18.918918918919001</v>
      </c>
      <c r="J3052" s="14">
        <v>51.351351351350999</v>
      </c>
      <c r="K3052" s="14">
        <v>8.1081081081080004</v>
      </c>
      <c r="L3052" s="18">
        <v>0</v>
      </c>
      <c r="M3052" s="32">
        <v>0</v>
      </c>
    </row>
    <row r="3053" spans="3:13" x14ac:dyDescent="0.2">
      <c r="D3053" s="104"/>
      <c r="E3053" s="5" t="s">
        <v>32</v>
      </c>
      <c r="F3053" s="6"/>
      <c r="G3053" s="7">
        <v>23</v>
      </c>
      <c r="H3053" s="37">
        <v>34.782608695652002</v>
      </c>
      <c r="I3053" s="14">
        <v>13.04347826087</v>
      </c>
      <c r="J3053" s="14">
        <v>43.478260869564998</v>
      </c>
      <c r="K3053" s="14">
        <v>8.6956521739130004</v>
      </c>
      <c r="L3053" s="18">
        <v>0</v>
      </c>
      <c r="M3053" s="32">
        <v>0</v>
      </c>
    </row>
    <row r="3054" spans="3:13" x14ac:dyDescent="0.2">
      <c r="D3054" s="104"/>
      <c r="E3054" s="5" t="s">
        <v>33</v>
      </c>
      <c r="F3054" s="6"/>
      <c r="G3054" s="7">
        <v>18</v>
      </c>
      <c r="H3054" s="37">
        <v>44.444444444444002</v>
      </c>
      <c r="I3054" s="18">
        <v>0</v>
      </c>
      <c r="J3054" s="14">
        <v>55.555555555555998</v>
      </c>
      <c r="K3054" s="18">
        <v>0</v>
      </c>
      <c r="L3054" s="14">
        <v>5.5555555555560003</v>
      </c>
      <c r="M3054" s="32">
        <v>0</v>
      </c>
    </row>
    <row r="3055" spans="3:13" x14ac:dyDescent="0.2">
      <c r="D3055" s="103" t="s">
        <v>34</v>
      </c>
      <c r="E3055" s="24" t="s">
        <v>35</v>
      </c>
      <c r="F3055" s="22"/>
      <c r="G3055" s="23">
        <v>2</v>
      </c>
      <c r="H3055" s="49">
        <v>50</v>
      </c>
      <c r="I3055" s="19">
        <v>50</v>
      </c>
      <c r="J3055" s="33">
        <v>0</v>
      </c>
      <c r="K3055" s="33">
        <v>0</v>
      </c>
      <c r="L3055" s="33">
        <v>0</v>
      </c>
      <c r="M3055" s="62">
        <v>0</v>
      </c>
    </row>
    <row r="3056" spans="3:13" x14ac:dyDescent="0.2">
      <c r="D3056" s="104"/>
      <c r="E3056" s="5" t="s">
        <v>36</v>
      </c>
      <c r="F3056" s="6"/>
      <c r="G3056" s="7">
        <v>0</v>
      </c>
      <c r="H3056" s="60">
        <v>0</v>
      </c>
      <c r="I3056" s="18">
        <v>0</v>
      </c>
      <c r="J3056" s="18">
        <v>0</v>
      </c>
      <c r="K3056" s="18">
        <v>0</v>
      </c>
      <c r="L3056" s="18">
        <v>0</v>
      </c>
      <c r="M3056" s="32">
        <v>0</v>
      </c>
    </row>
    <row r="3057" spans="4:13" x14ac:dyDescent="0.2">
      <c r="D3057" s="104"/>
      <c r="E3057" s="5" t="s">
        <v>37</v>
      </c>
      <c r="F3057" s="6"/>
      <c r="G3057" s="7">
        <v>4</v>
      </c>
      <c r="H3057" s="37">
        <v>25</v>
      </c>
      <c r="I3057" s="14">
        <v>25</v>
      </c>
      <c r="J3057" s="14">
        <v>50</v>
      </c>
      <c r="K3057" s="18">
        <v>0</v>
      </c>
      <c r="L3057" s="14">
        <v>25</v>
      </c>
      <c r="M3057" s="32">
        <v>0</v>
      </c>
    </row>
    <row r="3058" spans="4:13" x14ac:dyDescent="0.2">
      <c r="D3058" s="104"/>
      <c r="E3058" s="5" t="s">
        <v>38</v>
      </c>
      <c r="F3058" s="6"/>
      <c r="G3058" s="7">
        <v>8</v>
      </c>
      <c r="H3058" s="37">
        <v>50</v>
      </c>
      <c r="I3058" s="14">
        <v>25</v>
      </c>
      <c r="J3058" s="14">
        <v>25</v>
      </c>
      <c r="K3058" s="14">
        <v>12.5</v>
      </c>
      <c r="L3058" s="18">
        <v>0</v>
      </c>
      <c r="M3058" s="32">
        <v>0</v>
      </c>
    </row>
    <row r="3059" spans="4:13" x14ac:dyDescent="0.2">
      <c r="D3059" s="104"/>
      <c r="E3059" s="5" t="s">
        <v>39</v>
      </c>
      <c r="F3059" s="6"/>
      <c r="G3059" s="7">
        <v>13</v>
      </c>
      <c r="H3059" s="37">
        <v>7.6923076923079998</v>
      </c>
      <c r="I3059" s="14">
        <v>38.461538461537998</v>
      </c>
      <c r="J3059" s="14">
        <v>30.769230769231001</v>
      </c>
      <c r="K3059" s="14">
        <v>23.076923076922998</v>
      </c>
      <c r="L3059" s="18">
        <v>0</v>
      </c>
      <c r="M3059" s="32">
        <v>0</v>
      </c>
    </row>
    <row r="3060" spans="4:13" x14ac:dyDescent="0.2">
      <c r="D3060" s="104"/>
      <c r="E3060" s="5" t="s">
        <v>40</v>
      </c>
      <c r="F3060" s="6"/>
      <c r="G3060" s="7">
        <v>15</v>
      </c>
      <c r="H3060" s="37">
        <v>26.666666666666998</v>
      </c>
      <c r="I3060" s="14">
        <v>13.333333333333</v>
      </c>
      <c r="J3060" s="14">
        <v>60</v>
      </c>
      <c r="K3060" s="18">
        <v>0</v>
      </c>
      <c r="L3060" s="18">
        <v>0</v>
      </c>
      <c r="M3060" s="32">
        <v>0</v>
      </c>
    </row>
    <row r="3061" spans="4:13" x14ac:dyDescent="0.2">
      <c r="D3061" s="104"/>
      <c r="E3061" s="5" t="s">
        <v>41</v>
      </c>
      <c r="F3061" s="6"/>
      <c r="G3061" s="7">
        <v>11</v>
      </c>
      <c r="H3061" s="37">
        <v>27.272727272727</v>
      </c>
      <c r="I3061" s="14">
        <v>9.0909090909089993</v>
      </c>
      <c r="J3061" s="14">
        <v>63.636363636364003</v>
      </c>
      <c r="K3061" s="18">
        <v>0</v>
      </c>
      <c r="L3061" s="14">
        <v>18.181818181817999</v>
      </c>
      <c r="M3061" s="32">
        <v>0</v>
      </c>
    </row>
    <row r="3062" spans="4:13" x14ac:dyDescent="0.2">
      <c r="D3062" s="104"/>
      <c r="E3062" s="5" t="s">
        <v>42</v>
      </c>
      <c r="F3062" s="6"/>
      <c r="G3062" s="7">
        <v>21</v>
      </c>
      <c r="H3062" s="37">
        <v>33.333333333333002</v>
      </c>
      <c r="I3062" s="14">
        <v>14.285714285714</v>
      </c>
      <c r="J3062" s="14">
        <v>38.095238095238003</v>
      </c>
      <c r="K3062" s="14">
        <v>4.7619047619049999</v>
      </c>
      <c r="L3062" s="14">
        <v>9.5238095238099998</v>
      </c>
      <c r="M3062" s="32">
        <v>0</v>
      </c>
    </row>
    <row r="3063" spans="4:13" x14ac:dyDescent="0.2">
      <c r="D3063" s="104"/>
      <c r="E3063" s="5" t="s">
        <v>43</v>
      </c>
      <c r="F3063" s="6"/>
      <c r="G3063" s="7">
        <v>27</v>
      </c>
      <c r="H3063" s="37">
        <v>51.851851851851997</v>
      </c>
      <c r="I3063" s="14">
        <v>7.4074074074069998</v>
      </c>
      <c r="J3063" s="14">
        <v>48.148148148148003</v>
      </c>
      <c r="K3063" s="14">
        <v>3.7037037037039999</v>
      </c>
      <c r="L3063" s="18">
        <v>0</v>
      </c>
      <c r="M3063" s="32">
        <v>0</v>
      </c>
    </row>
    <row r="3064" spans="4:13" x14ac:dyDescent="0.2">
      <c r="D3064" s="104"/>
      <c r="E3064" s="5" t="s">
        <v>44</v>
      </c>
      <c r="F3064" s="6"/>
      <c r="G3064" s="7">
        <v>33</v>
      </c>
      <c r="H3064" s="37">
        <v>45.454545454544999</v>
      </c>
      <c r="I3064" s="18">
        <v>0</v>
      </c>
      <c r="J3064" s="14">
        <v>45.454545454544999</v>
      </c>
      <c r="K3064" s="14">
        <v>6.0606060606060002</v>
      </c>
      <c r="L3064" s="14">
        <v>6.0606060606060002</v>
      </c>
      <c r="M3064" s="29">
        <v>3.0303030303030001</v>
      </c>
    </row>
    <row r="3065" spans="4:13" x14ac:dyDescent="0.2">
      <c r="D3065" s="104"/>
      <c r="E3065" s="5" t="s">
        <v>45</v>
      </c>
      <c r="F3065" s="6"/>
      <c r="G3065" s="7">
        <v>28</v>
      </c>
      <c r="H3065" s="37">
        <v>35.714285714286</v>
      </c>
      <c r="I3065" s="14">
        <v>3.5714285714290002</v>
      </c>
      <c r="J3065" s="14">
        <v>71.428571428571004</v>
      </c>
      <c r="K3065" s="18">
        <v>0</v>
      </c>
      <c r="L3065" s="14">
        <v>3.5714285714290002</v>
      </c>
      <c r="M3065" s="32">
        <v>0</v>
      </c>
    </row>
    <row r="3066" spans="4:13" x14ac:dyDescent="0.2">
      <c r="D3066" s="104"/>
      <c r="E3066" s="5" t="s">
        <v>46</v>
      </c>
      <c r="F3066" s="6"/>
      <c r="G3066" s="7">
        <v>34</v>
      </c>
      <c r="H3066" s="37">
        <v>55.882352941176002</v>
      </c>
      <c r="I3066" s="18">
        <v>0</v>
      </c>
      <c r="J3066" s="14">
        <v>47.058823529412003</v>
      </c>
      <c r="K3066" s="14">
        <v>2.9411764705880001</v>
      </c>
      <c r="L3066" s="18">
        <v>0</v>
      </c>
      <c r="M3066" s="32">
        <v>0</v>
      </c>
    </row>
    <row r="3067" spans="4:13" x14ac:dyDescent="0.2">
      <c r="D3067" s="104"/>
      <c r="E3067" s="5" t="s">
        <v>47</v>
      </c>
      <c r="F3067" s="6"/>
      <c r="G3067" s="7">
        <v>23</v>
      </c>
      <c r="H3067" s="37">
        <v>39.130434782609001</v>
      </c>
      <c r="I3067" s="18">
        <v>0</v>
      </c>
      <c r="J3067" s="14">
        <v>56.521739130435002</v>
      </c>
      <c r="K3067" s="18">
        <v>0</v>
      </c>
      <c r="L3067" s="14">
        <v>4.3478260869570002</v>
      </c>
      <c r="M3067" s="32">
        <v>0</v>
      </c>
    </row>
    <row r="3068" spans="4:13" x14ac:dyDescent="0.2">
      <c r="D3068" s="104"/>
      <c r="E3068" s="5" t="s">
        <v>48</v>
      </c>
      <c r="F3068" s="6"/>
      <c r="G3068" s="7">
        <v>3</v>
      </c>
      <c r="H3068" s="37">
        <v>66.666666666666998</v>
      </c>
      <c r="I3068" s="14">
        <v>33.333333333333002</v>
      </c>
      <c r="J3068" s="18">
        <v>0</v>
      </c>
      <c r="K3068" s="18">
        <v>0</v>
      </c>
      <c r="L3068" s="18">
        <v>0</v>
      </c>
      <c r="M3068" s="32">
        <v>0</v>
      </c>
    </row>
    <row r="3069" spans="4:13" x14ac:dyDescent="0.2">
      <c r="D3069" s="104"/>
      <c r="E3069" s="5" t="s">
        <v>49</v>
      </c>
      <c r="F3069" s="6"/>
      <c r="G3069" s="7">
        <v>0</v>
      </c>
      <c r="H3069" s="60">
        <v>0</v>
      </c>
      <c r="I3069" s="18">
        <v>0</v>
      </c>
      <c r="J3069" s="18">
        <v>0</v>
      </c>
      <c r="K3069" s="18">
        <v>0</v>
      </c>
      <c r="L3069" s="18">
        <v>0</v>
      </c>
      <c r="M3069" s="32">
        <v>0</v>
      </c>
    </row>
    <row r="3070" spans="4:13" x14ac:dyDescent="0.2">
      <c r="D3070" s="103" t="s">
        <v>50</v>
      </c>
      <c r="E3070" s="24" t="s">
        <v>35</v>
      </c>
      <c r="F3070" s="22"/>
      <c r="G3070" s="23">
        <v>0</v>
      </c>
      <c r="H3070" s="81">
        <v>0</v>
      </c>
      <c r="I3070" s="33">
        <v>0</v>
      </c>
      <c r="J3070" s="33">
        <v>0</v>
      </c>
      <c r="K3070" s="33">
        <v>0</v>
      </c>
      <c r="L3070" s="33">
        <v>0</v>
      </c>
      <c r="M3070" s="62">
        <v>0</v>
      </c>
    </row>
    <row r="3071" spans="4:13" x14ac:dyDescent="0.2">
      <c r="D3071" s="104"/>
      <c r="E3071" s="5" t="s">
        <v>36</v>
      </c>
      <c r="F3071" s="6"/>
      <c r="G3071" s="7">
        <v>1</v>
      </c>
      <c r="H3071" s="60">
        <v>0</v>
      </c>
      <c r="I3071" s="18">
        <v>0</v>
      </c>
      <c r="J3071" s="14">
        <v>100</v>
      </c>
      <c r="K3071" s="18">
        <v>0</v>
      </c>
      <c r="L3071" s="18">
        <v>0</v>
      </c>
      <c r="M3071" s="32">
        <v>0</v>
      </c>
    </row>
    <row r="3072" spans="4:13" x14ac:dyDescent="0.2">
      <c r="D3072" s="104"/>
      <c r="E3072" s="5" t="s">
        <v>37</v>
      </c>
      <c r="F3072" s="6"/>
      <c r="G3072" s="7">
        <v>1</v>
      </c>
      <c r="H3072" s="60">
        <v>0</v>
      </c>
      <c r="I3072" s="18">
        <v>0</v>
      </c>
      <c r="J3072" s="14">
        <v>100</v>
      </c>
      <c r="K3072" s="18">
        <v>0</v>
      </c>
      <c r="L3072" s="18">
        <v>0</v>
      </c>
      <c r="M3072" s="32">
        <v>0</v>
      </c>
    </row>
    <row r="3073" spans="2:13" x14ac:dyDescent="0.2">
      <c r="D3073" s="104"/>
      <c r="E3073" s="5" t="s">
        <v>38</v>
      </c>
      <c r="F3073" s="6"/>
      <c r="G3073" s="7">
        <v>4</v>
      </c>
      <c r="H3073" s="37">
        <v>25</v>
      </c>
      <c r="I3073" s="14">
        <v>25</v>
      </c>
      <c r="J3073" s="14">
        <v>50</v>
      </c>
      <c r="K3073" s="18">
        <v>0</v>
      </c>
      <c r="L3073" s="18">
        <v>0</v>
      </c>
      <c r="M3073" s="32">
        <v>0</v>
      </c>
    </row>
    <row r="3074" spans="2:13" x14ac:dyDescent="0.2">
      <c r="D3074" s="104"/>
      <c r="E3074" s="5" t="s">
        <v>39</v>
      </c>
      <c r="F3074" s="6"/>
      <c r="G3074" s="7">
        <v>10</v>
      </c>
      <c r="H3074" s="37">
        <v>50</v>
      </c>
      <c r="I3074" s="14">
        <v>10</v>
      </c>
      <c r="J3074" s="14">
        <v>30</v>
      </c>
      <c r="K3074" s="18">
        <v>0</v>
      </c>
      <c r="L3074" s="14">
        <v>10</v>
      </c>
      <c r="M3074" s="32">
        <v>0</v>
      </c>
    </row>
    <row r="3075" spans="2:13" x14ac:dyDescent="0.2">
      <c r="D3075" s="104"/>
      <c r="E3075" s="5" t="s">
        <v>40</v>
      </c>
      <c r="F3075" s="6"/>
      <c r="G3075" s="7">
        <v>19</v>
      </c>
      <c r="H3075" s="37">
        <v>15.789473684211</v>
      </c>
      <c r="I3075" s="14">
        <v>5.2631578947369997</v>
      </c>
      <c r="J3075" s="14">
        <v>73.684210526315994</v>
      </c>
      <c r="K3075" s="14">
        <v>5.2631578947369997</v>
      </c>
      <c r="L3075" s="18">
        <v>0</v>
      </c>
      <c r="M3075" s="32">
        <v>0</v>
      </c>
    </row>
    <row r="3076" spans="2:13" x14ac:dyDescent="0.2">
      <c r="D3076" s="104"/>
      <c r="E3076" s="5" t="s">
        <v>41</v>
      </c>
      <c r="F3076" s="6"/>
      <c r="G3076" s="7">
        <v>14</v>
      </c>
      <c r="H3076" s="37">
        <v>14.285714285714</v>
      </c>
      <c r="I3076" s="14">
        <v>7.1428571428570002</v>
      </c>
      <c r="J3076" s="14">
        <v>71.428571428571004</v>
      </c>
      <c r="K3076" s="18">
        <v>0</v>
      </c>
      <c r="L3076" s="14">
        <v>7.1428571428570002</v>
      </c>
      <c r="M3076" s="32">
        <v>0</v>
      </c>
    </row>
    <row r="3077" spans="2:13" x14ac:dyDescent="0.2">
      <c r="D3077" s="104"/>
      <c r="E3077" s="5" t="s">
        <v>42</v>
      </c>
      <c r="F3077" s="6"/>
      <c r="G3077" s="7">
        <v>17</v>
      </c>
      <c r="H3077" s="37">
        <v>52.941176470587997</v>
      </c>
      <c r="I3077" s="18">
        <v>0</v>
      </c>
      <c r="J3077" s="14">
        <v>41.176470588234999</v>
      </c>
      <c r="K3077" s="18">
        <v>0</v>
      </c>
      <c r="L3077" s="18">
        <v>0</v>
      </c>
      <c r="M3077" s="29">
        <v>5.8823529411760003</v>
      </c>
    </row>
    <row r="3078" spans="2:13" x14ac:dyDescent="0.2">
      <c r="D3078" s="104"/>
      <c r="E3078" s="5" t="s">
        <v>43</v>
      </c>
      <c r="F3078" s="6"/>
      <c r="G3078" s="7">
        <v>32</v>
      </c>
      <c r="H3078" s="37">
        <v>46.875</v>
      </c>
      <c r="I3078" s="18">
        <v>0</v>
      </c>
      <c r="J3078" s="14">
        <v>53.125</v>
      </c>
      <c r="K3078" s="18">
        <v>0</v>
      </c>
      <c r="L3078" s="14">
        <v>3.125</v>
      </c>
      <c r="M3078" s="32">
        <v>0</v>
      </c>
    </row>
    <row r="3079" spans="2:13" x14ac:dyDescent="0.2">
      <c r="D3079" s="104"/>
      <c r="E3079" s="5" t="s">
        <v>44</v>
      </c>
      <c r="F3079" s="6"/>
      <c r="G3079" s="7">
        <v>43</v>
      </c>
      <c r="H3079" s="37">
        <v>44.186046511628</v>
      </c>
      <c r="I3079" s="14">
        <v>4.6511627906979998</v>
      </c>
      <c r="J3079" s="14">
        <v>53.488372093023003</v>
      </c>
      <c r="K3079" s="18">
        <v>0</v>
      </c>
      <c r="L3079" s="14">
        <v>2.3255813953489999</v>
      </c>
      <c r="M3079" s="32">
        <v>0</v>
      </c>
    </row>
    <row r="3080" spans="2:13" x14ac:dyDescent="0.2">
      <c r="D3080" s="104"/>
      <c r="E3080" s="5" t="s">
        <v>45</v>
      </c>
      <c r="F3080" s="6"/>
      <c r="G3080" s="7">
        <v>44</v>
      </c>
      <c r="H3080" s="37">
        <v>54.545454545455001</v>
      </c>
      <c r="I3080" s="14">
        <v>2.2727272727269998</v>
      </c>
      <c r="J3080" s="14">
        <v>43.181818181818002</v>
      </c>
      <c r="K3080" s="18">
        <v>0</v>
      </c>
      <c r="L3080" s="14">
        <v>4.5454545454549997</v>
      </c>
      <c r="M3080" s="32">
        <v>0</v>
      </c>
    </row>
    <row r="3081" spans="2:13" x14ac:dyDescent="0.2">
      <c r="D3081" s="104"/>
      <c r="E3081" s="5" t="s">
        <v>46</v>
      </c>
      <c r="F3081" s="6"/>
      <c r="G3081" s="7">
        <v>17</v>
      </c>
      <c r="H3081" s="37">
        <v>41.176470588234999</v>
      </c>
      <c r="I3081" s="18">
        <v>0</v>
      </c>
      <c r="J3081" s="14">
        <v>58.823529411765001</v>
      </c>
      <c r="K3081" s="18">
        <v>0</v>
      </c>
      <c r="L3081" s="18">
        <v>0</v>
      </c>
      <c r="M3081" s="32">
        <v>0</v>
      </c>
    </row>
    <row r="3082" spans="2:13" x14ac:dyDescent="0.2">
      <c r="D3082" s="104"/>
      <c r="E3082" s="5" t="s">
        <v>47</v>
      </c>
      <c r="F3082" s="6"/>
      <c r="G3082" s="7">
        <v>25</v>
      </c>
      <c r="H3082" s="37">
        <v>44</v>
      </c>
      <c r="I3082" s="18">
        <v>0</v>
      </c>
      <c r="J3082" s="14">
        <v>60</v>
      </c>
      <c r="K3082" s="18">
        <v>0</v>
      </c>
      <c r="L3082" s="14">
        <v>4</v>
      </c>
      <c r="M3082" s="29">
        <v>4</v>
      </c>
    </row>
    <row r="3083" spans="2:13" x14ac:dyDescent="0.2">
      <c r="D3083" s="104"/>
      <c r="E3083" s="5" t="s">
        <v>48</v>
      </c>
      <c r="F3083" s="6"/>
      <c r="G3083" s="7">
        <v>14</v>
      </c>
      <c r="H3083" s="37">
        <v>50</v>
      </c>
      <c r="I3083" s="18">
        <v>0</v>
      </c>
      <c r="J3083" s="14">
        <v>64.285714285713993</v>
      </c>
      <c r="K3083" s="18">
        <v>0</v>
      </c>
      <c r="L3083" s="18">
        <v>0</v>
      </c>
      <c r="M3083" s="32">
        <v>0</v>
      </c>
    </row>
    <row r="3084" spans="2:13" x14ac:dyDescent="0.2">
      <c r="D3084" s="105"/>
      <c r="E3084" s="55" t="s">
        <v>49</v>
      </c>
      <c r="F3084" s="58"/>
      <c r="G3084" s="53">
        <v>2</v>
      </c>
      <c r="H3084" s="74">
        <v>50</v>
      </c>
      <c r="I3084" s="35">
        <v>0</v>
      </c>
      <c r="J3084" s="38">
        <v>50</v>
      </c>
      <c r="K3084" s="35">
        <v>0</v>
      </c>
      <c r="L3084" s="35">
        <v>0</v>
      </c>
      <c r="M3084" s="71">
        <v>0</v>
      </c>
    </row>
    <row r="3086" spans="2:13" x14ac:dyDescent="0.2">
      <c r="B3086" s="47" t="str">
        <f xml:space="preserve"> HYPERLINK("#'目次'!B74", "[68]")</f>
        <v>[68]</v>
      </c>
      <c r="C3086" s="31" t="s">
        <v>651</v>
      </c>
    </row>
    <row r="3087" spans="2:13" x14ac:dyDescent="0.2">
      <c r="C3087" s="89" t="s">
        <v>647</v>
      </c>
    </row>
    <row r="3089" spans="3:17" x14ac:dyDescent="0.2">
      <c r="C3089" s="31" t="s">
        <v>13</v>
      </c>
    </row>
    <row r="3090" spans="3:17" ht="48" x14ac:dyDescent="0.2">
      <c r="D3090" s="99"/>
      <c r="E3090" s="100"/>
      <c r="F3090" s="100"/>
      <c r="G3090" s="41" t="s">
        <v>14</v>
      </c>
      <c r="H3090" s="42" t="s">
        <v>652</v>
      </c>
      <c r="I3090" s="16" t="s">
        <v>653</v>
      </c>
      <c r="J3090" s="16" t="s">
        <v>654</v>
      </c>
      <c r="K3090" s="16" t="s">
        <v>655</v>
      </c>
      <c r="L3090" s="16" t="s">
        <v>656</v>
      </c>
      <c r="M3090" s="16" t="s">
        <v>657</v>
      </c>
      <c r="N3090" s="16" t="s">
        <v>658</v>
      </c>
      <c r="O3090" s="16" t="s">
        <v>659</v>
      </c>
      <c r="P3090" s="16" t="s">
        <v>22</v>
      </c>
      <c r="Q3090" s="46" t="s">
        <v>24</v>
      </c>
    </row>
    <row r="3091" spans="3:17" x14ac:dyDescent="0.2">
      <c r="D3091" s="101"/>
      <c r="E3091" s="102"/>
      <c r="F3091" s="102"/>
      <c r="G3091" s="44"/>
      <c r="H3091" s="48"/>
      <c r="I3091" s="17"/>
      <c r="J3091" s="17"/>
      <c r="K3091" s="17"/>
      <c r="L3091" s="17"/>
      <c r="M3091" s="17"/>
      <c r="N3091" s="17"/>
      <c r="O3091" s="17"/>
      <c r="P3091" s="17"/>
      <c r="Q3091" s="43"/>
    </row>
    <row r="3092" spans="3:17" x14ac:dyDescent="0.2">
      <c r="D3092" s="52"/>
      <c r="E3092" s="59" t="s">
        <v>14</v>
      </c>
      <c r="F3092" s="54"/>
      <c r="G3092" s="45">
        <v>465</v>
      </c>
      <c r="H3092" s="25">
        <v>57.419354838709999</v>
      </c>
      <c r="I3092" s="25">
        <v>69.247311827957006</v>
      </c>
      <c r="J3092" s="25">
        <v>17.204301075269001</v>
      </c>
      <c r="K3092" s="25">
        <v>12.47311827957</v>
      </c>
      <c r="L3092" s="25">
        <v>25.591397849461998</v>
      </c>
      <c r="M3092" s="25">
        <v>4.3010752688169998</v>
      </c>
      <c r="N3092" s="25">
        <v>8.6021505376339995</v>
      </c>
      <c r="O3092" s="25">
        <v>2.795698924731</v>
      </c>
      <c r="P3092" s="25">
        <v>5.8064516129030004</v>
      </c>
      <c r="Q3092" s="63">
        <v>0.43010752688199999</v>
      </c>
    </row>
    <row r="3093" spans="3:17" x14ac:dyDescent="0.2">
      <c r="D3093" s="103" t="s">
        <v>25</v>
      </c>
      <c r="E3093" s="24" t="s">
        <v>26</v>
      </c>
      <c r="F3093" s="22"/>
      <c r="G3093" s="23">
        <v>106</v>
      </c>
      <c r="H3093" s="49">
        <v>63.207547169811001</v>
      </c>
      <c r="I3093" s="19">
        <v>76.415094339622996</v>
      </c>
      <c r="J3093" s="19">
        <v>17.924528301887001</v>
      </c>
      <c r="K3093" s="19">
        <v>14.150943396225999</v>
      </c>
      <c r="L3093" s="19">
        <v>30.188679245283002</v>
      </c>
      <c r="M3093" s="19">
        <v>0.94339622641499998</v>
      </c>
      <c r="N3093" s="19">
        <v>6.6037735849060004</v>
      </c>
      <c r="O3093" s="19">
        <v>2.8301886792449999</v>
      </c>
      <c r="P3093" s="19">
        <v>4.7169811320750004</v>
      </c>
      <c r="Q3093" s="62">
        <v>0</v>
      </c>
    </row>
    <row r="3094" spans="3:17" x14ac:dyDescent="0.2">
      <c r="D3094" s="104"/>
      <c r="E3094" s="5" t="s">
        <v>27</v>
      </c>
      <c r="F3094" s="6"/>
      <c r="G3094" s="7">
        <v>95</v>
      </c>
      <c r="H3094" s="37">
        <v>61.052631578947</v>
      </c>
      <c r="I3094" s="14">
        <v>60</v>
      </c>
      <c r="J3094" s="14">
        <v>15.789473684211</v>
      </c>
      <c r="K3094" s="14">
        <v>16.842105263158</v>
      </c>
      <c r="L3094" s="14">
        <v>22.105263157894999</v>
      </c>
      <c r="M3094" s="14">
        <v>1.052631578947</v>
      </c>
      <c r="N3094" s="14">
        <v>10.526315789473999</v>
      </c>
      <c r="O3094" s="14">
        <v>3.1578947368420001</v>
      </c>
      <c r="P3094" s="14">
        <v>9.4736842105260006</v>
      </c>
      <c r="Q3094" s="29">
        <v>1.052631578947</v>
      </c>
    </row>
    <row r="3095" spans="3:17" x14ac:dyDescent="0.2">
      <c r="D3095" s="104"/>
      <c r="E3095" s="5" t="s">
        <v>28</v>
      </c>
      <c r="F3095" s="6"/>
      <c r="G3095" s="7">
        <v>69</v>
      </c>
      <c r="H3095" s="37">
        <v>46.376811594202998</v>
      </c>
      <c r="I3095" s="14">
        <v>71.014492753623003</v>
      </c>
      <c r="J3095" s="14">
        <v>20.289855072464</v>
      </c>
      <c r="K3095" s="14">
        <v>10.144927536232</v>
      </c>
      <c r="L3095" s="14">
        <v>26.086956521739001</v>
      </c>
      <c r="M3095" s="14">
        <v>8.6956521739130004</v>
      </c>
      <c r="N3095" s="14">
        <v>10.144927536232</v>
      </c>
      <c r="O3095" s="14">
        <v>1.449275362319</v>
      </c>
      <c r="P3095" s="14">
        <v>7.2463768115939997</v>
      </c>
      <c r="Q3095" s="29">
        <v>1.449275362319</v>
      </c>
    </row>
    <row r="3096" spans="3:17" x14ac:dyDescent="0.2">
      <c r="D3096" s="104"/>
      <c r="E3096" s="5" t="s">
        <v>29</v>
      </c>
      <c r="F3096" s="6"/>
      <c r="G3096" s="7">
        <v>49</v>
      </c>
      <c r="H3096" s="37">
        <v>61.224489795917997</v>
      </c>
      <c r="I3096" s="14">
        <v>75.510204081633006</v>
      </c>
      <c r="J3096" s="14">
        <v>24.489795918367001</v>
      </c>
      <c r="K3096" s="14">
        <v>12.244897959184</v>
      </c>
      <c r="L3096" s="14">
        <v>30.612244897958998</v>
      </c>
      <c r="M3096" s="14">
        <v>4.0816326530609999</v>
      </c>
      <c r="N3096" s="14">
        <v>8.1632653061219997</v>
      </c>
      <c r="O3096" s="18">
        <v>0</v>
      </c>
      <c r="P3096" s="14">
        <v>4.0816326530609999</v>
      </c>
      <c r="Q3096" s="32">
        <v>0</v>
      </c>
    </row>
    <row r="3097" spans="3:17" x14ac:dyDescent="0.2">
      <c r="D3097" s="104"/>
      <c r="E3097" s="5" t="s">
        <v>30</v>
      </c>
      <c r="F3097" s="6"/>
      <c r="G3097" s="7">
        <v>42</v>
      </c>
      <c r="H3097" s="37">
        <v>57.142857142856997</v>
      </c>
      <c r="I3097" s="14">
        <v>66.666666666666998</v>
      </c>
      <c r="J3097" s="14">
        <v>11.904761904761999</v>
      </c>
      <c r="K3097" s="14">
        <v>14.285714285714</v>
      </c>
      <c r="L3097" s="14">
        <v>23.809523809523998</v>
      </c>
      <c r="M3097" s="14">
        <v>11.904761904761999</v>
      </c>
      <c r="N3097" s="14">
        <v>9.5238095238099998</v>
      </c>
      <c r="O3097" s="14">
        <v>2.3809523809519999</v>
      </c>
      <c r="P3097" s="14">
        <v>4.7619047619049999</v>
      </c>
      <c r="Q3097" s="32">
        <v>0</v>
      </c>
    </row>
    <row r="3098" spans="3:17" x14ac:dyDescent="0.2">
      <c r="D3098" s="104"/>
      <c r="E3098" s="5" t="s">
        <v>31</v>
      </c>
      <c r="F3098" s="6"/>
      <c r="G3098" s="7">
        <v>37</v>
      </c>
      <c r="H3098" s="37">
        <v>62.162162162161998</v>
      </c>
      <c r="I3098" s="14">
        <v>72.972972972972997</v>
      </c>
      <c r="J3098" s="14">
        <v>16.216216216216001</v>
      </c>
      <c r="K3098" s="14">
        <v>13.513513513514001</v>
      </c>
      <c r="L3098" s="14">
        <v>32.432432432432002</v>
      </c>
      <c r="M3098" s="14">
        <v>5.4054054054050003</v>
      </c>
      <c r="N3098" s="14">
        <v>8.1081081081080004</v>
      </c>
      <c r="O3098" s="14">
        <v>2.7027027027030002</v>
      </c>
      <c r="P3098" s="14">
        <v>2.7027027027030002</v>
      </c>
      <c r="Q3098" s="32">
        <v>0</v>
      </c>
    </row>
    <row r="3099" spans="3:17" x14ac:dyDescent="0.2">
      <c r="D3099" s="104"/>
      <c r="E3099" s="5" t="s">
        <v>32</v>
      </c>
      <c r="F3099" s="6"/>
      <c r="G3099" s="7">
        <v>23</v>
      </c>
      <c r="H3099" s="37">
        <v>56.521739130435002</v>
      </c>
      <c r="I3099" s="14">
        <v>60.869565217390999</v>
      </c>
      <c r="J3099" s="14">
        <v>13.04347826087</v>
      </c>
      <c r="K3099" s="14">
        <v>4.3478260869570002</v>
      </c>
      <c r="L3099" s="14">
        <v>17.391304347826001</v>
      </c>
      <c r="M3099" s="14">
        <v>4.3478260869570002</v>
      </c>
      <c r="N3099" s="14">
        <v>8.6956521739130004</v>
      </c>
      <c r="O3099" s="14">
        <v>4.3478260869570002</v>
      </c>
      <c r="P3099" s="14">
        <v>4.3478260869570002</v>
      </c>
      <c r="Q3099" s="32">
        <v>0</v>
      </c>
    </row>
    <row r="3100" spans="3:17" x14ac:dyDescent="0.2">
      <c r="D3100" s="104"/>
      <c r="E3100" s="5" t="s">
        <v>33</v>
      </c>
      <c r="F3100" s="6"/>
      <c r="G3100" s="7">
        <v>18</v>
      </c>
      <c r="H3100" s="37">
        <v>50</v>
      </c>
      <c r="I3100" s="14">
        <v>72.222222222222001</v>
      </c>
      <c r="J3100" s="14">
        <v>16.666666666666998</v>
      </c>
      <c r="K3100" s="14">
        <v>5.5555555555560003</v>
      </c>
      <c r="L3100" s="14">
        <v>11.111111111111001</v>
      </c>
      <c r="M3100" s="14">
        <v>11.111111111111001</v>
      </c>
      <c r="N3100" s="14">
        <v>11.111111111111001</v>
      </c>
      <c r="O3100" s="14">
        <v>5.5555555555560003</v>
      </c>
      <c r="P3100" s="18">
        <v>0</v>
      </c>
      <c r="Q3100" s="32">
        <v>0</v>
      </c>
    </row>
    <row r="3101" spans="3:17" x14ac:dyDescent="0.2">
      <c r="D3101" s="103" t="s">
        <v>34</v>
      </c>
      <c r="E3101" s="24" t="s">
        <v>35</v>
      </c>
      <c r="F3101" s="22"/>
      <c r="G3101" s="23">
        <v>2</v>
      </c>
      <c r="H3101" s="49">
        <v>100</v>
      </c>
      <c r="I3101" s="19">
        <v>100</v>
      </c>
      <c r="J3101" s="33">
        <v>0</v>
      </c>
      <c r="K3101" s="33">
        <v>0</v>
      </c>
      <c r="L3101" s="33">
        <v>0</v>
      </c>
      <c r="M3101" s="33">
        <v>0</v>
      </c>
      <c r="N3101" s="33">
        <v>0</v>
      </c>
      <c r="O3101" s="33">
        <v>0</v>
      </c>
      <c r="P3101" s="33">
        <v>0</v>
      </c>
      <c r="Q3101" s="62">
        <v>0</v>
      </c>
    </row>
    <row r="3102" spans="3:17" x14ac:dyDescent="0.2">
      <c r="D3102" s="104"/>
      <c r="E3102" s="5" t="s">
        <v>36</v>
      </c>
      <c r="F3102" s="6"/>
      <c r="G3102" s="7">
        <v>0</v>
      </c>
      <c r="H3102" s="60">
        <v>0</v>
      </c>
      <c r="I3102" s="18">
        <v>0</v>
      </c>
      <c r="J3102" s="18">
        <v>0</v>
      </c>
      <c r="K3102" s="18">
        <v>0</v>
      </c>
      <c r="L3102" s="18">
        <v>0</v>
      </c>
      <c r="M3102" s="18">
        <v>0</v>
      </c>
      <c r="N3102" s="18">
        <v>0</v>
      </c>
      <c r="O3102" s="18">
        <v>0</v>
      </c>
      <c r="P3102" s="18">
        <v>0</v>
      </c>
      <c r="Q3102" s="32">
        <v>0</v>
      </c>
    </row>
    <row r="3103" spans="3:17" x14ac:dyDescent="0.2">
      <c r="D3103" s="104"/>
      <c r="E3103" s="5" t="s">
        <v>37</v>
      </c>
      <c r="F3103" s="6"/>
      <c r="G3103" s="7">
        <v>4</v>
      </c>
      <c r="H3103" s="37">
        <v>25</v>
      </c>
      <c r="I3103" s="14">
        <v>75</v>
      </c>
      <c r="J3103" s="14">
        <v>25</v>
      </c>
      <c r="K3103" s="14">
        <v>25</v>
      </c>
      <c r="L3103" s="18">
        <v>0</v>
      </c>
      <c r="M3103" s="14">
        <v>25</v>
      </c>
      <c r="N3103" s="18">
        <v>0</v>
      </c>
      <c r="O3103" s="18">
        <v>0</v>
      </c>
      <c r="P3103" s="14">
        <v>25</v>
      </c>
      <c r="Q3103" s="32">
        <v>0</v>
      </c>
    </row>
    <row r="3104" spans="3:17" x14ac:dyDescent="0.2">
      <c r="D3104" s="104"/>
      <c r="E3104" s="5" t="s">
        <v>38</v>
      </c>
      <c r="F3104" s="6"/>
      <c r="G3104" s="7">
        <v>8</v>
      </c>
      <c r="H3104" s="37">
        <v>37.5</v>
      </c>
      <c r="I3104" s="14">
        <v>100</v>
      </c>
      <c r="J3104" s="14">
        <v>37.5</v>
      </c>
      <c r="K3104" s="18">
        <v>0</v>
      </c>
      <c r="L3104" s="18">
        <v>0</v>
      </c>
      <c r="M3104" s="14">
        <v>25</v>
      </c>
      <c r="N3104" s="18">
        <v>0</v>
      </c>
      <c r="O3104" s="18">
        <v>0</v>
      </c>
      <c r="P3104" s="18">
        <v>0</v>
      </c>
      <c r="Q3104" s="32">
        <v>0</v>
      </c>
    </row>
    <row r="3105" spans="4:17" x14ac:dyDescent="0.2">
      <c r="D3105" s="104"/>
      <c r="E3105" s="5" t="s">
        <v>39</v>
      </c>
      <c r="F3105" s="6"/>
      <c r="G3105" s="7">
        <v>13</v>
      </c>
      <c r="H3105" s="37">
        <v>38.461538461537998</v>
      </c>
      <c r="I3105" s="14">
        <v>61.538461538462002</v>
      </c>
      <c r="J3105" s="14">
        <v>15.384615384615</v>
      </c>
      <c r="K3105" s="18">
        <v>0</v>
      </c>
      <c r="L3105" s="14">
        <v>15.384615384615</v>
      </c>
      <c r="M3105" s="18">
        <v>0</v>
      </c>
      <c r="N3105" s="14">
        <v>15.384615384615</v>
      </c>
      <c r="O3105" s="14">
        <v>7.6923076923079998</v>
      </c>
      <c r="P3105" s="18">
        <v>0</v>
      </c>
      <c r="Q3105" s="29">
        <v>7.6923076923079998</v>
      </c>
    </row>
    <row r="3106" spans="4:17" x14ac:dyDescent="0.2">
      <c r="D3106" s="104"/>
      <c r="E3106" s="5" t="s">
        <v>40</v>
      </c>
      <c r="F3106" s="6"/>
      <c r="G3106" s="7">
        <v>15</v>
      </c>
      <c r="H3106" s="37">
        <v>73.333333333333002</v>
      </c>
      <c r="I3106" s="14">
        <v>60</v>
      </c>
      <c r="J3106" s="14">
        <v>20</v>
      </c>
      <c r="K3106" s="18">
        <v>0</v>
      </c>
      <c r="L3106" s="14">
        <v>46.666666666666998</v>
      </c>
      <c r="M3106" s="18">
        <v>0</v>
      </c>
      <c r="N3106" s="18">
        <v>0</v>
      </c>
      <c r="O3106" s="18">
        <v>0</v>
      </c>
      <c r="P3106" s="14">
        <v>6.666666666667</v>
      </c>
      <c r="Q3106" s="32">
        <v>0</v>
      </c>
    </row>
    <row r="3107" spans="4:17" x14ac:dyDescent="0.2">
      <c r="D3107" s="104"/>
      <c r="E3107" s="5" t="s">
        <v>41</v>
      </c>
      <c r="F3107" s="6"/>
      <c r="G3107" s="7">
        <v>11</v>
      </c>
      <c r="H3107" s="37">
        <v>45.454545454544999</v>
      </c>
      <c r="I3107" s="14">
        <v>36.363636363635997</v>
      </c>
      <c r="J3107" s="14">
        <v>18.181818181817999</v>
      </c>
      <c r="K3107" s="14">
        <v>9.0909090909089993</v>
      </c>
      <c r="L3107" s="18">
        <v>0</v>
      </c>
      <c r="M3107" s="18">
        <v>0</v>
      </c>
      <c r="N3107" s="14">
        <v>18.181818181817999</v>
      </c>
      <c r="O3107" s="14">
        <v>9.0909090909089993</v>
      </c>
      <c r="P3107" s="14">
        <v>9.0909090909089993</v>
      </c>
      <c r="Q3107" s="32">
        <v>0</v>
      </c>
    </row>
    <row r="3108" spans="4:17" x14ac:dyDescent="0.2">
      <c r="D3108" s="104"/>
      <c r="E3108" s="5" t="s">
        <v>42</v>
      </c>
      <c r="F3108" s="6"/>
      <c r="G3108" s="7">
        <v>21</v>
      </c>
      <c r="H3108" s="37">
        <v>57.142857142856997</v>
      </c>
      <c r="I3108" s="14">
        <v>76.190476190476005</v>
      </c>
      <c r="J3108" s="14">
        <v>4.7619047619049999</v>
      </c>
      <c r="K3108" s="14">
        <v>9.5238095238099998</v>
      </c>
      <c r="L3108" s="14">
        <v>9.5238095238099998</v>
      </c>
      <c r="M3108" s="14">
        <v>4.7619047619049999</v>
      </c>
      <c r="N3108" s="18">
        <v>0</v>
      </c>
      <c r="O3108" s="18">
        <v>0</v>
      </c>
      <c r="P3108" s="14">
        <v>4.7619047619049999</v>
      </c>
      <c r="Q3108" s="32">
        <v>0</v>
      </c>
    </row>
    <row r="3109" spans="4:17" x14ac:dyDescent="0.2">
      <c r="D3109" s="104"/>
      <c r="E3109" s="5" t="s">
        <v>43</v>
      </c>
      <c r="F3109" s="6"/>
      <c r="G3109" s="7">
        <v>27</v>
      </c>
      <c r="H3109" s="37">
        <v>62.962962962962997</v>
      </c>
      <c r="I3109" s="14">
        <v>70.370370370369997</v>
      </c>
      <c r="J3109" s="14">
        <v>18.518518518518999</v>
      </c>
      <c r="K3109" s="14">
        <v>18.518518518518999</v>
      </c>
      <c r="L3109" s="14">
        <v>25.925925925925998</v>
      </c>
      <c r="M3109" s="14">
        <v>7.4074074074069998</v>
      </c>
      <c r="N3109" s="14">
        <v>18.518518518518999</v>
      </c>
      <c r="O3109" s="14">
        <v>3.7037037037039999</v>
      </c>
      <c r="P3109" s="14">
        <v>3.7037037037039999</v>
      </c>
      <c r="Q3109" s="32">
        <v>0</v>
      </c>
    </row>
    <row r="3110" spans="4:17" x14ac:dyDescent="0.2">
      <c r="D3110" s="104"/>
      <c r="E3110" s="5" t="s">
        <v>44</v>
      </c>
      <c r="F3110" s="6"/>
      <c r="G3110" s="7">
        <v>33</v>
      </c>
      <c r="H3110" s="37">
        <v>60.606060606061</v>
      </c>
      <c r="I3110" s="14">
        <v>78.787878787878995</v>
      </c>
      <c r="J3110" s="14">
        <v>30.303030303029999</v>
      </c>
      <c r="K3110" s="14">
        <v>27.272727272727</v>
      </c>
      <c r="L3110" s="14">
        <v>36.363636363635997</v>
      </c>
      <c r="M3110" s="14">
        <v>9.0909090909089993</v>
      </c>
      <c r="N3110" s="14">
        <v>15.151515151515</v>
      </c>
      <c r="O3110" s="14">
        <v>3.0303030303030001</v>
      </c>
      <c r="P3110" s="14">
        <v>3.0303030303030001</v>
      </c>
      <c r="Q3110" s="32">
        <v>0</v>
      </c>
    </row>
    <row r="3111" spans="4:17" x14ac:dyDescent="0.2">
      <c r="D3111" s="104"/>
      <c r="E3111" s="5" t="s">
        <v>45</v>
      </c>
      <c r="F3111" s="6"/>
      <c r="G3111" s="7">
        <v>28</v>
      </c>
      <c r="H3111" s="37">
        <v>57.142857142856997</v>
      </c>
      <c r="I3111" s="14">
        <v>57.142857142856997</v>
      </c>
      <c r="J3111" s="14">
        <v>14.285714285714</v>
      </c>
      <c r="K3111" s="14">
        <v>14.285714285714</v>
      </c>
      <c r="L3111" s="14">
        <v>28.571428571428999</v>
      </c>
      <c r="M3111" s="14">
        <v>14.285714285714</v>
      </c>
      <c r="N3111" s="18">
        <v>0</v>
      </c>
      <c r="O3111" s="14">
        <v>3.5714285714290002</v>
      </c>
      <c r="P3111" s="14">
        <v>10.714285714286</v>
      </c>
      <c r="Q3111" s="32">
        <v>0</v>
      </c>
    </row>
    <row r="3112" spans="4:17" x14ac:dyDescent="0.2">
      <c r="D3112" s="104"/>
      <c r="E3112" s="5" t="s">
        <v>46</v>
      </c>
      <c r="F3112" s="6"/>
      <c r="G3112" s="7">
        <v>34</v>
      </c>
      <c r="H3112" s="37">
        <v>41.176470588234999</v>
      </c>
      <c r="I3112" s="14">
        <v>79.411764705882007</v>
      </c>
      <c r="J3112" s="14">
        <v>17.647058823529001</v>
      </c>
      <c r="K3112" s="14">
        <v>11.764705882353001</v>
      </c>
      <c r="L3112" s="14">
        <v>35.294117647058997</v>
      </c>
      <c r="M3112" s="14">
        <v>2.9411764705880001</v>
      </c>
      <c r="N3112" s="14">
        <v>5.8823529411760003</v>
      </c>
      <c r="O3112" s="18">
        <v>0</v>
      </c>
      <c r="P3112" s="14">
        <v>2.9411764705880001</v>
      </c>
      <c r="Q3112" s="32">
        <v>0</v>
      </c>
    </row>
    <row r="3113" spans="4:17" x14ac:dyDescent="0.2">
      <c r="D3113" s="104"/>
      <c r="E3113" s="5" t="s">
        <v>47</v>
      </c>
      <c r="F3113" s="6"/>
      <c r="G3113" s="7">
        <v>23</v>
      </c>
      <c r="H3113" s="37">
        <v>47.826086956521998</v>
      </c>
      <c r="I3113" s="14">
        <v>65.217391304347998</v>
      </c>
      <c r="J3113" s="14">
        <v>13.04347826087</v>
      </c>
      <c r="K3113" s="14">
        <v>8.6956521739130004</v>
      </c>
      <c r="L3113" s="14">
        <v>39.130434782609001</v>
      </c>
      <c r="M3113" s="14">
        <v>8.6956521739130004</v>
      </c>
      <c r="N3113" s="14">
        <v>8.6956521739130004</v>
      </c>
      <c r="O3113" s="14">
        <v>4.3478260869570002</v>
      </c>
      <c r="P3113" s="14">
        <v>4.3478260869570002</v>
      </c>
      <c r="Q3113" s="32">
        <v>0</v>
      </c>
    </row>
    <row r="3114" spans="4:17" x14ac:dyDescent="0.2">
      <c r="D3114" s="104"/>
      <c r="E3114" s="5" t="s">
        <v>48</v>
      </c>
      <c r="F3114" s="6"/>
      <c r="G3114" s="7">
        <v>3</v>
      </c>
      <c r="H3114" s="37">
        <v>66.666666666666998</v>
      </c>
      <c r="I3114" s="14">
        <v>66.666666666666998</v>
      </c>
      <c r="J3114" s="18">
        <v>0</v>
      </c>
      <c r="K3114" s="18">
        <v>0</v>
      </c>
      <c r="L3114" s="18">
        <v>0</v>
      </c>
      <c r="M3114" s="18">
        <v>0</v>
      </c>
      <c r="N3114" s="18">
        <v>0</v>
      </c>
      <c r="O3114" s="18">
        <v>0</v>
      </c>
      <c r="P3114" s="18">
        <v>0</v>
      </c>
      <c r="Q3114" s="32">
        <v>0</v>
      </c>
    </row>
    <row r="3115" spans="4:17" x14ac:dyDescent="0.2">
      <c r="D3115" s="104"/>
      <c r="E3115" s="5" t="s">
        <v>49</v>
      </c>
      <c r="F3115" s="6"/>
      <c r="G3115" s="7">
        <v>0</v>
      </c>
      <c r="H3115" s="60">
        <v>0</v>
      </c>
      <c r="I3115" s="18">
        <v>0</v>
      </c>
      <c r="J3115" s="18">
        <v>0</v>
      </c>
      <c r="K3115" s="18">
        <v>0</v>
      </c>
      <c r="L3115" s="18">
        <v>0</v>
      </c>
      <c r="M3115" s="18">
        <v>0</v>
      </c>
      <c r="N3115" s="18">
        <v>0</v>
      </c>
      <c r="O3115" s="18">
        <v>0</v>
      </c>
      <c r="P3115" s="18">
        <v>0</v>
      </c>
      <c r="Q3115" s="32">
        <v>0</v>
      </c>
    </row>
    <row r="3116" spans="4:17" x14ac:dyDescent="0.2">
      <c r="D3116" s="103" t="s">
        <v>50</v>
      </c>
      <c r="E3116" s="24" t="s">
        <v>35</v>
      </c>
      <c r="F3116" s="22"/>
      <c r="G3116" s="23">
        <v>0</v>
      </c>
      <c r="H3116" s="81">
        <v>0</v>
      </c>
      <c r="I3116" s="33">
        <v>0</v>
      </c>
      <c r="J3116" s="33">
        <v>0</v>
      </c>
      <c r="K3116" s="33">
        <v>0</v>
      </c>
      <c r="L3116" s="33">
        <v>0</v>
      </c>
      <c r="M3116" s="33">
        <v>0</v>
      </c>
      <c r="N3116" s="33">
        <v>0</v>
      </c>
      <c r="O3116" s="33">
        <v>0</v>
      </c>
      <c r="P3116" s="33">
        <v>0</v>
      </c>
      <c r="Q3116" s="62">
        <v>0</v>
      </c>
    </row>
    <row r="3117" spans="4:17" x14ac:dyDescent="0.2">
      <c r="D3117" s="104"/>
      <c r="E3117" s="5" t="s">
        <v>36</v>
      </c>
      <c r="F3117" s="6"/>
      <c r="G3117" s="7">
        <v>1</v>
      </c>
      <c r="H3117" s="60">
        <v>0</v>
      </c>
      <c r="I3117" s="18">
        <v>0</v>
      </c>
      <c r="J3117" s="18">
        <v>0</v>
      </c>
      <c r="K3117" s="18">
        <v>0</v>
      </c>
      <c r="L3117" s="18">
        <v>0</v>
      </c>
      <c r="M3117" s="18">
        <v>0</v>
      </c>
      <c r="N3117" s="18">
        <v>0</v>
      </c>
      <c r="O3117" s="14">
        <v>100</v>
      </c>
      <c r="P3117" s="18">
        <v>0</v>
      </c>
      <c r="Q3117" s="32">
        <v>0</v>
      </c>
    </row>
    <row r="3118" spans="4:17" x14ac:dyDescent="0.2">
      <c r="D3118" s="104"/>
      <c r="E3118" s="5" t="s">
        <v>37</v>
      </c>
      <c r="F3118" s="6"/>
      <c r="G3118" s="7">
        <v>1</v>
      </c>
      <c r="H3118" s="37">
        <v>100</v>
      </c>
      <c r="I3118" s="14">
        <v>100</v>
      </c>
      <c r="J3118" s="18">
        <v>0</v>
      </c>
      <c r="K3118" s="18">
        <v>0</v>
      </c>
      <c r="L3118" s="14">
        <v>100</v>
      </c>
      <c r="M3118" s="18">
        <v>0</v>
      </c>
      <c r="N3118" s="18">
        <v>0</v>
      </c>
      <c r="O3118" s="18">
        <v>0</v>
      </c>
      <c r="P3118" s="18">
        <v>0</v>
      </c>
      <c r="Q3118" s="32">
        <v>0</v>
      </c>
    </row>
    <row r="3119" spans="4:17" x14ac:dyDescent="0.2">
      <c r="D3119" s="104"/>
      <c r="E3119" s="5" t="s">
        <v>38</v>
      </c>
      <c r="F3119" s="6"/>
      <c r="G3119" s="7">
        <v>4</v>
      </c>
      <c r="H3119" s="60">
        <v>0</v>
      </c>
      <c r="I3119" s="14">
        <v>75</v>
      </c>
      <c r="J3119" s="14">
        <v>50</v>
      </c>
      <c r="K3119" s="18">
        <v>0</v>
      </c>
      <c r="L3119" s="14">
        <v>25</v>
      </c>
      <c r="M3119" s="18">
        <v>0</v>
      </c>
      <c r="N3119" s="18">
        <v>0</v>
      </c>
      <c r="O3119" s="18">
        <v>0</v>
      </c>
      <c r="P3119" s="18">
        <v>0</v>
      </c>
      <c r="Q3119" s="32">
        <v>0</v>
      </c>
    </row>
    <row r="3120" spans="4:17" x14ac:dyDescent="0.2">
      <c r="D3120" s="104"/>
      <c r="E3120" s="5" t="s">
        <v>39</v>
      </c>
      <c r="F3120" s="6"/>
      <c r="G3120" s="7">
        <v>10</v>
      </c>
      <c r="H3120" s="37">
        <v>50</v>
      </c>
      <c r="I3120" s="14">
        <v>80</v>
      </c>
      <c r="J3120" s="14">
        <v>30</v>
      </c>
      <c r="K3120" s="14">
        <v>10</v>
      </c>
      <c r="L3120" s="14">
        <v>40</v>
      </c>
      <c r="M3120" s="18">
        <v>0</v>
      </c>
      <c r="N3120" s="14">
        <v>10</v>
      </c>
      <c r="O3120" s="14">
        <v>10</v>
      </c>
      <c r="P3120" s="14">
        <v>10</v>
      </c>
      <c r="Q3120" s="32">
        <v>0</v>
      </c>
    </row>
    <row r="3121" spans="2:18" x14ac:dyDescent="0.2">
      <c r="D3121" s="104"/>
      <c r="E3121" s="5" t="s">
        <v>40</v>
      </c>
      <c r="F3121" s="6"/>
      <c r="G3121" s="7">
        <v>19</v>
      </c>
      <c r="H3121" s="37">
        <v>73.684210526315994</v>
      </c>
      <c r="I3121" s="14">
        <v>68.421052631579002</v>
      </c>
      <c r="J3121" s="14">
        <v>21.052631578947</v>
      </c>
      <c r="K3121" s="14">
        <v>15.789473684211</v>
      </c>
      <c r="L3121" s="14">
        <v>31.578947368421002</v>
      </c>
      <c r="M3121" s="18">
        <v>0</v>
      </c>
      <c r="N3121" s="14">
        <v>5.2631578947369997</v>
      </c>
      <c r="O3121" s="14">
        <v>5.2631578947369997</v>
      </c>
      <c r="P3121" s="14">
        <v>5.2631578947369997</v>
      </c>
      <c r="Q3121" s="32">
        <v>0</v>
      </c>
    </row>
    <row r="3122" spans="2:18" x14ac:dyDescent="0.2">
      <c r="D3122" s="104"/>
      <c r="E3122" s="5" t="s">
        <v>41</v>
      </c>
      <c r="F3122" s="6"/>
      <c r="G3122" s="7">
        <v>14</v>
      </c>
      <c r="H3122" s="37">
        <v>64.285714285713993</v>
      </c>
      <c r="I3122" s="14">
        <v>50</v>
      </c>
      <c r="J3122" s="18">
        <v>0</v>
      </c>
      <c r="K3122" s="14">
        <v>7.1428571428570002</v>
      </c>
      <c r="L3122" s="14">
        <v>21.428571428571001</v>
      </c>
      <c r="M3122" s="14">
        <v>14.285714285714</v>
      </c>
      <c r="N3122" s="18">
        <v>0</v>
      </c>
      <c r="O3122" s="18">
        <v>0</v>
      </c>
      <c r="P3122" s="14">
        <v>7.1428571428570002</v>
      </c>
      <c r="Q3122" s="32">
        <v>0</v>
      </c>
    </row>
    <row r="3123" spans="2:18" x14ac:dyDescent="0.2">
      <c r="D3123" s="104"/>
      <c r="E3123" s="5" t="s">
        <v>42</v>
      </c>
      <c r="F3123" s="6"/>
      <c r="G3123" s="7">
        <v>17</v>
      </c>
      <c r="H3123" s="37">
        <v>58.823529411765001</v>
      </c>
      <c r="I3123" s="14">
        <v>88.235294117647001</v>
      </c>
      <c r="J3123" s="14">
        <v>17.647058823529001</v>
      </c>
      <c r="K3123" s="14">
        <v>17.647058823529001</v>
      </c>
      <c r="L3123" s="14">
        <v>11.764705882353001</v>
      </c>
      <c r="M3123" s="18">
        <v>0</v>
      </c>
      <c r="N3123" s="14">
        <v>11.764705882353001</v>
      </c>
      <c r="O3123" s="18">
        <v>0</v>
      </c>
      <c r="P3123" s="14">
        <v>5.8823529411760003</v>
      </c>
      <c r="Q3123" s="32">
        <v>0</v>
      </c>
    </row>
    <row r="3124" spans="2:18" x14ac:dyDescent="0.2">
      <c r="D3124" s="104"/>
      <c r="E3124" s="5" t="s">
        <v>43</v>
      </c>
      <c r="F3124" s="6"/>
      <c r="G3124" s="7">
        <v>32</v>
      </c>
      <c r="H3124" s="37">
        <v>59.375</v>
      </c>
      <c r="I3124" s="14">
        <v>71.875</v>
      </c>
      <c r="J3124" s="14">
        <v>9.375</v>
      </c>
      <c r="K3124" s="14">
        <v>15.625</v>
      </c>
      <c r="L3124" s="14">
        <v>25</v>
      </c>
      <c r="M3124" s="18">
        <v>0</v>
      </c>
      <c r="N3124" s="18">
        <v>0</v>
      </c>
      <c r="O3124" s="14">
        <v>3.125</v>
      </c>
      <c r="P3124" s="14">
        <v>6.25</v>
      </c>
      <c r="Q3124" s="32">
        <v>0</v>
      </c>
    </row>
    <row r="3125" spans="2:18" x14ac:dyDescent="0.2">
      <c r="D3125" s="104"/>
      <c r="E3125" s="5" t="s">
        <v>44</v>
      </c>
      <c r="F3125" s="6"/>
      <c r="G3125" s="7">
        <v>43</v>
      </c>
      <c r="H3125" s="37">
        <v>67.441860465115994</v>
      </c>
      <c r="I3125" s="14">
        <v>72.093023255814003</v>
      </c>
      <c r="J3125" s="14">
        <v>20.930232558139998</v>
      </c>
      <c r="K3125" s="14">
        <v>16.279069767442</v>
      </c>
      <c r="L3125" s="14">
        <v>13.953488372093</v>
      </c>
      <c r="M3125" s="18">
        <v>0</v>
      </c>
      <c r="N3125" s="14">
        <v>20.930232558139998</v>
      </c>
      <c r="O3125" s="18">
        <v>0</v>
      </c>
      <c r="P3125" s="18">
        <v>0</v>
      </c>
      <c r="Q3125" s="32">
        <v>0</v>
      </c>
    </row>
    <row r="3126" spans="2:18" x14ac:dyDescent="0.2">
      <c r="D3126" s="104"/>
      <c r="E3126" s="5" t="s">
        <v>45</v>
      </c>
      <c r="F3126" s="6"/>
      <c r="G3126" s="7">
        <v>44</v>
      </c>
      <c r="H3126" s="37">
        <v>65.909090909091006</v>
      </c>
      <c r="I3126" s="14">
        <v>75</v>
      </c>
      <c r="J3126" s="14">
        <v>22.727272727273</v>
      </c>
      <c r="K3126" s="14">
        <v>9.0909090909089993</v>
      </c>
      <c r="L3126" s="14">
        <v>29.545454545455001</v>
      </c>
      <c r="M3126" s="14">
        <v>2.2727272727269998</v>
      </c>
      <c r="N3126" s="14">
        <v>11.363636363635999</v>
      </c>
      <c r="O3126" s="14">
        <v>2.2727272727269998</v>
      </c>
      <c r="P3126" s="14">
        <v>9.0909090909089993</v>
      </c>
      <c r="Q3126" s="32">
        <v>0</v>
      </c>
    </row>
    <row r="3127" spans="2:18" x14ac:dyDescent="0.2">
      <c r="D3127" s="104"/>
      <c r="E3127" s="5" t="s">
        <v>46</v>
      </c>
      <c r="F3127" s="6"/>
      <c r="G3127" s="7">
        <v>17</v>
      </c>
      <c r="H3127" s="37">
        <v>58.823529411765001</v>
      </c>
      <c r="I3127" s="14">
        <v>64.705882352941003</v>
      </c>
      <c r="J3127" s="14">
        <v>11.764705882353001</v>
      </c>
      <c r="K3127" s="14">
        <v>5.8823529411760003</v>
      </c>
      <c r="L3127" s="14">
        <v>11.764705882353001</v>
      </c>
      <c r="M3127" s="18">
        <v>0</v>
      </c>
      <c r="N3127" s="18">
        <v>0</v>
      </c>
      <c r="O3127" s="14">
        <v>5.8823529411760003</v>
      </c>
      <c r="P3127" s="14">
        <v>5.8823529411760003</v>
      </c>
      <c r="Q3127" s="32">
        <v>0</v>
      </c>
    </row>
    <row r="3128" spans="2:18" x14ac:dyDescent="0.2">
      <c r="D3128" s="104"/>
      <c r="E3128" s="5" t="s">
        <v>47</v>
      </c>
      <c r="F3128" s="6"/>
      <c r="G3128" s="7">
        <v>25</v>
      </c>
      <c r="H3128" s="37">
        <v>60</v>
      </c>
      <c r="I3128" s="14">
        <v>44</v>
      </c>
      <c r="J3128" s="14">
        <v>12</v>
      </c>
      <c r="K3128" s="14">
        <v>16</v>
      </c>
      <c r="L3128" s="14">
        <v>48</v>
      </c>
      <c r="M3128" s="14">
        <v>4</v>
      </c>
      <c r="N3128" s="14">
        <v>12</v>
      </c>
      <c r="O3128" s="14">
        <v>4</v>
      </c>
      <c r="P3128" s="14">
        <v>8</v>
      </c>
      <c r="Q3128" s="29">
        <v>4</v>
      </c>
    </row>
    <row r="3129" spans="2:18" x14ac:dyDescent="0.2">
      <c r="D3129" s="104"/>
      <c r="E3129" s="5" t="s">
        <v>48</v>
      </c>
      <c r="F3129" s="6"/>
      <c r="G3129" s="7">
        <v>14</v>
      </c>
      <c r="H3129" s="37">
        <v>50</v>
      </c>
      <c r="I3129" s="14">
        <v>64.285714285713993</v>
      </c>
      <c r="J3129" s="14">
        <v>7.1428571428570002</v>
      </c>
      <c r="K3129" s="18">
        <v>0</v>
      </c>
      <c r="L3129" s="14">
        <v>14.285714285714</v>
      </c>
      <c r="M3129" s="18">
        <v>0</v>
      </c>
      <c r="N3129" s="14">
        <v>7.1428571428570002</v>
      </c>
      <c r="O3129" s="18">
        <v>0</v>
      </c>
      <c r="P3129" s="14">
        <v>21.428571428571001</v>
      </c>
      <c r="Q3129" s="32">
        <v>0</v>
      </c>
    </row>
    <row r="3130" spans="2:18" x14ac:dyDescent="0.2">
      <c r="D3130" s="105"/>
      <c r="E3130" s="55" t="s">
        <v>49</v>
      </c>
      <c r="F3130" s="58"/>
      <c r="G3130" s="53">
        <v>2</v>
      </c>
      <c r="H3130" s="78">
        <v>0</v>
      </c>
      <c r="I3130" s="38">
        <v>100</v>
      </c>
      <c r="J3130" s="35">
        <v>0</v>
      </c>
      <c r="K3130" s="38">
        <v>50</v>
      </c>
      <c r="L3130" s="35">
        <v>0</v>
      </c>
      <c r="M3130" s="35">
        <v>0</v>
      </c>
      <c r="N3130" s="35">
        <v>0</v>
      </c>
      <c r="O3130" s="35">
        <v>0</v>
      </c>
      <c r="P3130" s="35">
        <v>0</v>
      </c>
      <c r="Q3130" s="71">
        <v>0</v>
      </c>
    </row>
    <row r="3132" spans="2:18" x14ac:dyDescent="0.2">
      <c r="B3132" s="47" t="str">
        <f xml:space="preserve"> HYPERLINK("#'目次'!B75", "[69]")</f>
        <v>[69]</v>
      </c>
      <c r="C3132" s="31" t="s">
        <v>662</v>
      </c>
    </row>
    <row r="3133" spans="2:18" x14ac:dyDescent="0.2">
      <c r="C3133" s="89" t="s">
        <v>647</v>
      </c>
    </row>
    <row r="3135" spans="2:18" x14ac:dyDescent="0.2">
      <c r="C3135" s="31" t="s">
        <v>13</v>
      </c>
    </row>
    <row r="3136" spans="2:18" ht="36" x14ac:dyDescent="0.2">
      <c r="D3136" s="99"/>
      <c r="E3136" s="100"/>
      <c r="F3136" s="100"/>
      <c r="G3136" s="41" t="s">
        <v>14</v>
      </c>
      <c r="H3136" s="42" t="s">
        <v>663</v>
      </c>
      <c r="I3136" s="16" t="s">
        <v>610</v>
      </c>
      <c r="J3136" s="16" t="s">
        <v>611</v>
      </c>
      <c r="K3136" s="16" t="s">
        <v>664</v>
      </c>
      <c r="L3136" s="16" t="s">
        <v>524</v>
      </c>
      <c r="M3136" s="16" t="s">
        <v>665</v>
      </c>
      <c r="N3136" s="16" t="s">
        <v>666</v>
      </c>
      <c r="O3136" s="16" t="s">
        <v>525</v>
      </c>
      <c r="P3136" s="16" t="s">
        <v>22</v>
      </c>
      <c r="Q3136" s="16" t="s">
        <v>528</v>
      </c>
      <c r="R3136" s="46" t="s">
        <v>24</v>
      </c>
    </row>
    <row r="3137" spans="4:18" x14ac:dyDescent="0.2">
      <c r="D3137" s="101"/>
      <c r="E3137" s="102"/>
      <c r="F3137" s="102"/>
      <c r="G3137" s="44"/>
      <c r="H3137" s="48"/>
      <c r="I3137" s="17"/>
      <c r="J3137" s="17"/>
      <c r="K3137" s="17"/>
      <c r="L3137" s="17"/>
      <c r="M3137" s="17"/>
      <c r="N3137" s="17"/>
      <c r="O3137" s="17"/>
      <c r="P3137" s="17"/>
      <c r="Q3137" s="17"/>
      <c r="R3137" s="43"/>
    </row>
    <row r="3138" spans="4:18" x14ac:dyDescent="0.2">
      <c r="D3138" s="52"/>
      <c r="E3138" s="59" t="s">
        <v>14</v>
      </c>
      <c r="F3138" s="54"/>
      <c r="G3138" s="45">
        <v>465</v>
      </c>
      <c r="H3138" s="25">
        <v>37.849462365591002</v>
      </c>
      <c r="I3138" s="25">
        <v>11.182795698925</v>
      </c>
      <c r="J3138" s="25">
        <v>2.795698924731</v>
      </c>
      <c r="K3138" s="25">
        <v>9.4623655913979992</v>
      </c>
      <c r="L3138" s="25">
        <v>8.8172043010749999</v>
      </c>
      <c r="M3138" s="25">
        <v>3.8709677419349999</v>
      </c>
      <c r="N3138" s="25">
        <v>8.8172043010749999</v>
      </c>
      <c r="O3138" s="25">
        <v>7.9569892473120003</v>
      </c>
      <c r="P3138" s="25">
        <v>1.0752688172039999</v>
      </c>
      <c r="Q3138" s="25">
        <v>36.129032258065003</v>
      </c>
      <c r="R3138" s="63">
        <v>1.2903225806450001</v>
      </c>
    </row>
    <row r="3139" spans="4:18" x14ac:dyDescent="0.2">
      <c r="D3139" s="103" t="s">
        <v>25</v>
      </c>
      <c r="E3139" s="24" t="s">
        <v>26</v>
      </c>
      <c r="F3139" s="22"/>
      <c r="G3139" s="23">
        <v>106</v>
      </c>
      <c r="H3139" s="49">
        <v>31.132075471697998</v>
      </c>
      <c r="I3139" s="19">
        <v>7.547169811321</v>
      </c>
      <c r="J3139" s="33">
        <v>0</v>
      </c>
      <c r="K3139" s="19">
        <v>9.4339622641510008</v>
      </c>
      <c r="L3139" s="19">
        <v>6.6037735849060004</v>
      </c>
      <c r="M3139" s="19">
        <v>2.8301886792449999</v>
      </c>
      <c r="N3139" s="19">
        <v>6.6037735849060004</v>
      </c>
      <c r="O3139" s="19">
        <v>3.7735849056599999</v>
      </c>
      <c r="P3139" s="33">
        <v>0</v>
      </c>
      <c r="Q3139" s="19">
        <v>46.226415094339998</v>
      </c>
      <c r="R3139" s="51">
        <v>2.8301886792449999</v>
      </c>
    </row>
    <row r="3140" spans="4:18" x14ac:dyDescent="0.2">
      <c r="D3140" s="104"/>
      <c r="E3140" s="5" t="s">
        <v>27</v>
      </c>
      <c r="F3140" s="6"/>
      <c r="G3140" s="7">
        <v>95</v>
      </c>
      <c r="H3140" s="37">
        <v>34.736842105263001</v>
      </c>
      <c r="I3140" s="14">
        <v>11.578947368421</v>
      </c>
      <c r="J3140" s="14">
        <v>5.2631578947369997</v>
      </c>
      <c r="K3140" s="14">
        <v>4.2105263157890001</v>
      </c>
      <c r="L3140" s="14">
        <v>8.4210526315790002</v>
      </c>
      <c r="M3140" s="14">
        <v>3.1578947368420001</v>
      </c>
      <c r="N3140" s="14">
        <v>4.2105263157890001</v>
      </c>
      <c r="O3140" s="14">
        <v>11.578947368421</v>
      </c>
      <c r="P3140" s="14">
        <v>1.052631578947</v>
      </c>
      <c r="Q3140" s="14">
        <v>41.052631578947</v>
      </c>
      <c r="R3140" s="32">
        <v>0</v>
      </c>
    </row>
    <row r="3141" spans="4:18" x14ac:dyDescent="0.2">
      <c r="D3141" s="104"/>
      <c r="E3141" s="5" t="s">
        <v>28</v>
      </c>
      <c r="F3141" s="6"/>
      <c r="G3141" s="7">
        <v>69</v>
      </c>
      <c r="H3141" s="37">
        <v>53.623188405797002</v>
      </c>
      <c r="I3141" s="14">
        <v>13.04347826087</v>
      </c>
      <c r="J3141" s="14">
        <v>4.3478260869570002</v>
      </c>
      <c r="K3141" s="14">
        <v>14.492753623187999</v>
      </c>
      <c r="L3141" s="14">
        <v>11.594202898551</v>
      </c>
      <c r="M3141" s="14">
        <v>5.7971014492749999</v>
      </c>
      <c r="N3141" s="14">
        <v>7.2463768115939997</v>
      </c>
      <c r="O3141" s="14">
        <v>13.04347826087</v>
      </c>
      <c r="P3141" s="18">
        <v>0</v>
      </c>
      <c r="Q3141" s="14">
        <v>21.739130434783</v>
      </c>
      <c r="R3141" s="29">
        <v>2.898550724638</v>
      </c>
    </row>
    <row r="3142" spans="4:18" x14ac:dyDescent="0.2">
      <c r="D3142" s="104"/>
      <c r="E3142" s="5" t="s">
        <v>29</v>
      </c>
      <c r="F3142" s="6"/>
      <c r="G3142" s="7">
        <v>49</v>
      </c>
      <c r="H3142" s="37">
        <v>46.938775510204003</v>
      </c>
      <c r="I3142" s="14">
        <v>14.285714285714</v>
      </c>
      <c r="J3142" s="14">
        <v>4.0816326530609999</v>
      </c>
      <c r="K3142" s="14">
        <v>12.244897959184</v>
      </c>
      <c r="L3142" s="14">
        <v>6.1224489795919999</v>
      </c>
      <c r="M3142" s="14">
        <v>6.1224489795919999</v>
      </c>
      <c r="N3142" s="14">
        <v>14.285714285714</v>
      </c>
      <c r="O3142" s="14">
        <v>10.204081632653001</v>
      </c>
      <c r="P3142" s="14">
        <v>4.0816326530609999</v>
      </c>
      <c r="Q3142" s="14">
        <v>24.489795918367001</v>
      </c>
      <c r="R3142" s="32">
        <v>0</v>
      </c>
    </row>
    <row r="3143" spans="4:18" x14ac:dyDescent="0.2">
      <c r="D3143" s="104"/>
      <c r="E3143" s="5" t="s">
        <v>30</v>
      </c>
      <c r="F3143" s="6"/>
      <c r="G3143" s="7">
        <v>42</v>
      </c>
      <c r="H3143" s="37">
        <v>26.190476190476002</v>
      </c>
      <c r="I3143" s="14">
        <v>7.1428571428570002</v>
      </c>
      <c r="J3143" s="14">
        <v>2.3809523809519999</v>
      </c>
      <c r="K3143" s="14">
        <v>4.7619047619049999</v>
      </c>
      <c r="L3143" s="14">
        <v>14.285714285714</v>
      </c>
      <c r="M3143" s="14">
        <v>2.3809523809519999</v>
      </c>
      <c r="N3143" s="14">
        <v>14.285714285714</v>
      </c>
      <c r="O3143" s="14">
        <v>7.1428571428570002</v>
      </c>
      <c r="P3143" s="18">
        <v>0</v>
      </c>
      <c r="Q3143" s="14">
        <v>47.619047619047997</v>
      </c>
      <c r="R3143" s="29">
        <v>2.3809523809519999</v>
      </c>
    </row>
    <row r="3144" spans="4:18" x14ac:dyDescent="0.2">
      <c r="D3144" s="104"/>
      <c r="E3144" s="5" t="s">
        <v>31</v>
      </c>
      <c r="F3144" s="6"/>
      <c r="G3144" s="7">
        <v>37</v>
      </c>
      <c r="H3144" s="37">
        <v>48.648648648649001</v>
      </c>
      <c r="I3144" s="14">
        <v>18.918918918919001</v>
      </c>
      <c r="J3144" s="14">
        <v>2.7027027027030002</v>
      </c>
      <c r="K3144" s="14">
        <v>13.513513513514001</v>
      </c>
      <c r="L3144" s="14">
        <v>10.810810810811001</v>
      </c>
      <c r="M3144" s="14">
        <v>5.4054054054050003</v>
      </c>
      <c r="N3144" s="14">
        <v>10.810810810811001</v>
      </c>
      <c r="O3144" s="14">
        <v>8.1081081081080004</v>
      </c>
      <c r="P3144" s="18">
        <v>0</v>
      </c>
      <c r="Q3144" s="14">
        <v>18.918918918919001</v>
      </c>
      <c r="R3144" s="32">
        <v>0</v>
      </c>
    </row>
    <row r="3145" spans="4:18" x14ac:dyDescent="0.2">
      <c r="D3145" s="104"/>
      <c r="E3145" s="5" t="s">
        <v>32</v>
      </c>
      <c r="F3145" s="6"/>
      <c r="G3145" s="7">
        <v>23</v>
      </c>
      <c r="H3145" s="37">
        <v>39.130434782609001</v>
      </c>
      <c r="I3145" s="14">
        <v>17.391304347826001</v>
      </c>
      <c r="J3145" s="18">
        <v>0</v>
      </c>
      <c r="K3145" s="14">
        <v>13.04347826087</v>
      </c>
      <c r="L3145" s="14">
        <v>8.6956521739130004</v>
      </c>
      <c r="M3145" s="14">
        <v>4.3478260869570002</v>
      </c>
      <c r="N3145" s="14">
        <v>13.04347826087</v>
      </c>
      <c r="O3145" s="18">
        <v>0</v>
      </c>
      <c r="P3145" s="18">
        <v>0</v>
      </c>
      <c r="Q3145" s="14">
        <v>30.434782608696</v>
      </c>
      <c r="R3145" s="32">
        <v>0</v>
      </c>
    </row>
    <row r="3146" spans="4:18" x14ac:dyDescent="0.2">
      <c r="D3146" s="104"/>
      <c r="E3146" s="5" t="s">
        <v>33</v>
      </c>
      <c r="F3146" s="6"/>
      <c r="G3146" s="7">
        <v>18</v>
      </c>
      <c r="H3146" s="37">
        <v>22.222222222222001</v>
      </c>
      <c r="I3146" s="18">
        <v>0</v>
      </c>
      <c r="J3146" s="14">
        <v>5.5555555555560003</v>
      </c>
      <c r="K3146" s="14">
        <v>11.111111111111001</v>
      </c>
      <c r="L3146" s="18">
        <v>0</v>
      </c>
      <c r="M3146" s="18">
        <v>0</v>
      </c>
      <c r="N3146" s="14">
        <v>11.111111111111001</v>
      </c>
      <c r="O3146" s="14">
        <v>5.5555555555560003</v>
      </c>
      <c r="P3146" s="14">
        <v>11.111111111111001</v>
      </c>
      <c r="Q3146" s="14">
        <v>44.444444444444002</v>
      </c>
      <c r="R3146" s="32">
        <v>0</v>
      </c>
    </row>
    <row r="3147" spans="4:18" x14ac:dyDescent="0.2">
      <c r="D3147" s="103" t="s">
        <v>34</v>
      </c>
      <c r="E3147" s="24" t="s">
        <v>35</v>
      </c>
      <c r="F3147" s="22"/>
      <c r="G3147" s="23">
        <v>2</v>
      </c>
      <c r="H3147" s="81">
        <v>0</v>
      </c>
      <c r="I3147" s="33">
        <v>0</v>
      </c>
      <c r="J3147" s="33">
        <v>0</v>
      </c>
      <c r="K3147" s="33">
        <v>0</v>
      </c>
      <c r="L3147" s="33">
        <v>0</v>
      </c>
      <c r="M3147" s="19">
        <v>50</v>
      </c>
      <c r="N3147" s="19">
        <v>50</v>
      </c>
      <c r="O3147" s="33">
        <v>0</v>
      </c>
      <c r="P3147" s="33">
        <v>0</v>
      </c>
      <c r="Q3147" s="33">
        <v>0</v>
      </c>
      <c r="R3147" s="62">
        <v>0</v>
      </c>
    </row>
    <row r="3148" spans="4:18" x14ac:dyDescent="0.2">
      <c r="D3148" s="104"/>
      <c r="E3148" s="5" t="s">
        <v>36</v>
      </c>
      <c r="F3148" s="6"/>
      <c r="G3148" s="7">
        <v>0</v>
      </c>
      <c r="H3148" s="60">
        <v>0</v>
      </c>
      <c r="I3148" s="18">
        <v>0</v>
      </c>
      <c r="J3148" s="18">
        <v>0</v>
      </c>
      <c r="K3148" s="18">
        <v>0</v>
      </c>
      <c r="L3148" s="18">
        <v>0</v>
      </c>
      <c r="M3148" s="18">
        <v>0</v>
      </c>
      <c r="N3148" s="18">
        <v>0</v>
      </c>
      <c r="O3148" s="18">
        <v>0</v>
      </c>
      <c r="P3148" s="18">
        <v>0</v>
      </c>
      <c r="Q3148" s="18">
        <v>0</v>
      </c>
      <c r="R3148" s="32">
        <v>0</v>
      </c>
    </row>
    <row r="3149" spans="4:18" x14ac:dyDescent="0.2">
      <c r="D3149" s="104"/>
      <c r="E3149" s="5" t="s">
        <v>37</v>
      </c>
      <c r="F3149" s="6"/>
      <c r="G3149" s="7">
        <v>4</v>
      </c>
      <c r="H3149" s="37">
        <v>50</v>
      </c>
      <c r="I3149" s="18">
        <v>0</v>
      </c>
      <c r="J3149" s="18">
        <v>0</v>
      </c>
      <c r="K3149" s="18">
        <v>0</v>
      </c>
      <c r="L3149" s="18">
        <v>0</v>
      </c>
      <c r="M3149" s="18">
        <v>0</v>
      </c>
      <c r="N3149" s="14">
        <v>25</v>
      </c>
      <c r="O3149" s="18">
        <v>0</v>
      </c>
      <c r="P3149" s="18">
        <v>0</v>
      </c>
      <c r="Q3149" s="14">
        <v>50</v>
      </c>
      <c r="R3149" s="32">
        <v>0</v>
      </c>
    </row>
    <row r="3150" spans="4:18" x14ac:dyDescent="0.2">
      <c r="D3150" s="104"/>
      <c r="E3150" s="5" t="s">
        <v>38</v>
      </c>
      <c r="F3150" s="6"/>
      <c r="G3150" s="7">
        <v>8</v>
      </c>
      <c r="H3150" s="37">
        <v>25</v>
      </c>
      <c r="I3150" s="14">
        <v>12.5</v>
      </c>
      <c r="J3150" s="18">
        <v>0</v>
      </c>
      <c r="K3150" s="18">
        <v>0</v>
      </c>
      <c r="L3150" s="14">
        <v>12.5</v>
      </c>
      <c r="M3150" s="18">
        <v>0</v>
      </c>
      <c r="N3150" s="14">
        <v>25</v>
      </c>
      <c r="O3150" s="18">
        <v>0</v>
      </c>
      <c r="P3150" s="18">
        <v>0</v>
      </c>
      <c r="Q3150" s="14">
        <v>37.5</v>
      </c>
      <c r="R3150" s="32">
        <v>0</v>
      </c>
    </row>
    <row r="3151" spans="4:18" x14ac:dyDescent="0.2">
      <c r="D3151" s="104"/>
      <c r="E3151" s="5" t="s">
        <v>39</v>
      </c>
      <c r="F3151" s="6"/>
      <c r="G3151" s="7">
        <v>13</v>
      </c>
      <c r="H3151" s="37">
        <v>53.846153846154003</v>
      </c>
      <c r="I3151" s="14">
        <v>7.6923076923079998</v>
      </c>
      <c r="J3151" s="18">
        <v>0</v>
      </c>
      <c r="K3151" s="14">
        <v>7.6923076923079998</v>
      </c>
      <c r="L3151" s="14">
        <v>15.384615384615</v>
      </c>
      <c r="M3151" s="14">
        <v>15.384615384615</v>
      </c>
      <c r="N3151" s="14">
        <v>15.384615384615</v>
      </c>
      <c r="O3151" s="18">
        <v>0</v>
      </c>
      <c r="P3151" s="18">
        <v>0</v>
      </c>
      <c r="Q3151" s="14">
        <v>7.6923076923079998</v>
      </c>
      <c r="R3151" s="29">
        <v>7.6923076923079998</v>
      </c>
    </row>
    <row r="3152" spans="4:18" x14ac:dyDescent="0.2">
      <c r="D3152" s="104"/>
      <c r="E3152" s="5" t="s">
        <v>40</v>
      </c>
      <c r="F3152" s="6"/>
      <c r="G3152" s="7">
        <v>15</v>
      </c>
      <c r="H3152" s="37">
        <v>53.333333333333002</v>
      </c>
      <c r="I3152" s="14">
        <v>26.666666666666998</v>
      </c>
      <c r="J3152" s="18">
        <v>0</v>
      </c>
      <c r="K3152" s="14">
        <v>6.666666666667</v>
      </c>
      <c r="L3152" s="14">
        <v>20</v>
      </c>
      <c r="M3152" s="18">
        <v>0</v>
      </c>
      <c r="N3152" s="14">
        <v>6.666666666667</v>
      </c>
      <c r="O3152" s="18">
        <v>0</v>
      </c>
      <c r="P3152" s="14">
        <v>13.333333333333</v>
      </c>
      <c r="Q3152" s="14">
        <v>13.333333333333</v>
      </c>
      <c r="R3152" s="32">
        <v>0</v>
      </c>
    </row>
    <row r="3153" spans="4:18" x14ac:dyDescent="0.2">
      <c r="D3153" s="104"/>
      <c r="E3153" s="5" t="s">
        <v>41</v>
      </c>
      <c r="F3153" s="6"/>
      <c r="G3153" s="7">
        <v>11</v>
      </c>
      <c r="H3153" s="37">
        <v>45.454545454544999</v>
      </c>
      <c r="I3153" s="18">
        <v>0</v>
      </c>
      <c r="J3153" s="18">
        <v>0</v>
      </c>
      <c r="K3153" s="18">
        <v>0</v>
      </c>
      <c r="L3153" s="14">
        <v>18.181818181817999</v>
      </c>
      <c r="M3153" s="14">
        <v>9.0909090909089993</v>
      </c>
      <c r="N3153" s="14">
        <v>18.181818181817999</v>
      </c>
      <c r="O3153" s="14">
        <v>18.181818181817999</v>
      </c>
      <c r="P3153" s="18">
        <v>0</v>
      </c>
      <c r="Q3153" s="14">
        <v>36.363636363635997</v>
      </c>
      <c r="R3153" s="32">
        <v>0</v>
      </c>
    </row>
    <row r="3154" spans="4:18" x14ac:dyDescent="0.2">
      <c r="D3154" s="104"/>
      <c r="E3154" s="5" t="s">
        <v>42</v>
      </c>
      <c r="F3154" s="6"/>
      <c r="G3154" s="7">
        <v>21</v>
      </c>
      <c r="H3154" s="37">
        <v>66.666666666666998</v>
      </c>
      <c r="I3154" s="14">
        <v>4.7619047619049999</v>
      </c>
      <c r="J3154" s="18">
        <v>0</v>
      </c>
      <c r="K3154" s="18">
        <v>0</v>
      </c>
      <c r="L3154" s="14">
        <v>9.5238095238099998</v>
      </c>
      <c r="M3154" s="14">
        <v>4.7619047619049999</v>
      </c>
      <c r="N3154" s="14">
        <v>4.7619047619049999</v>
      </c>
      <c r="O3154" s="14">
        <v>9.5238095238099998</v>
      </c>
      <c r="P3154" s="18">
        <v>0</v>
      </c>
      <c r="Q3154" s="14">
        <v>14.285714285714</v>
      </c>
      <c r="R3154" s="32">
        <v>0</v>
      </c>
    </row>
    <row r="3155" spans="4:18" x14ac:dyDescent="0.2">
      <c r="D3155" s="104"/>
      <c r="E3155" s="5" t="s">
        <v>43</v>
      </c>
      <c r="F3155" s="6"/>
      <c r="G3155" s="7">
        <v>27</v>
      </c>
      <c r="H3155" s="37">
        <v>44.444444444444002</v>
      </c>
      <c r="I3155" s="18">
        <v>0</v>
      </c>
      <c r="J3155" s="18">
        <v>0</v>
      </c>
      <c r="K3155" s="14">
        <v>3.7037037037039999</v>
      </c>
      <c r="L3155" s="14">
        <v>7.4074074074069998</v>
      </c>
      <c r="M3155" s="14">
        <v>3.7037037037039999</v>
      </c>
      <c r="N3155" s="14">
        <v>7.4074074074069998</v>
      </c>
      <c r="O3155" s="14">
        <v>7.4074074074069998</v>
      </c>
      <c r="P3155" s="18">
        <v>0</v>
      </c>
      <c r="Q3155" s="14">
        <v>48.148148148148003</v>
      </c>
      <c r="R3155" s="32">
        <v>0</v>
      </c>
    </row>
    <row r="3156" spans="4:18" x14ac:dyDescent="0.2">
      <c r="D3156" s="104"/>
      <c r="E3156" s="5" t="s">
        <v>44</v>
      </c>
      <c r="F3156" s="6"/>
      <c r="G3156" s="7">
        <v>33</v>
      </c>
      <c r="H3156" s="37">
        <v>36.363636363635997</v>
      </c>
      <c r="I3156" s="14">
        <v>15.151515151515</v>
      </c>
      <c r="J3156" s="18">
        <v>0</v>
      </c>
      <c r="K3156" s="14">
        <v>15.151515151515</v>
      </c>
      <c r="L3156" s="14">
        <v>12.121212121212</v>
      </c>
      <c r="M3156" s="14">
        <v>3.0303030303030001</v>
      </c>
      <c r="N3156" s="14">
        <v>12.121212121212</v>
      </c>
      <c r="O3156" s="14">
        <v>9.0909090909089993</v>
      </c>
      <c r="P3156" s="14">
        <v>3.0303030303030001</v>
      </c>
      <c r="Q3156" s="14">
        <v>39.393939393939</v>
      </c>
      <c r="R3156" s="32">
        <v>0</v>
      </c>
    </row>
    <row r="3157" spans="4:18" x14ac:dyDescent="0.2">
      <c r="D3157" s="104"/>
      <c r="E3157" s="5" t="s">
        <v>45</v>
      </c>
      <c r="F3157" s="6"/>
      <c r="G3157" s="7">
        <v>28</v>
      </c>
      <c r="H3157" s="37">
        <v>42.857142857143003</v>
      </c>
      <c r="I3157" s="14">
        <v>17.857142857143</v>
      </c>
      <c r="J3157" s="14">
        <v>7.1428571428570002</v>
      </c>
      <c r="K3157" s="14">
        <v>25</v>
      </c>
      <c r="L3157" s="14">
        <v>10.714285714286</v>
      </c>
      <c r="M3157" s="18">
        <v>0</v>
      </c>
      <c r="N3157" s="14">
        <v>3.5714285714290002</v>
      </c>
      <c r="O3157" s="14">
        <v>17.857142857143</v>
      </c>
      <c r="P3157" s="18">
        <v>0</v>
      </c>
      <c r="Q3157" s="14">
        <v>17.857142857143</v>
      </c>
      <c r="R3157" s="29">
        <v>3.5714285714290002</v>
      </c>
    </row>
    <row r="3158" spans="4:18" x14ac:dyDescent="0.2">
      <c r="D3158" s="104"/>
      <c r="E3158" s="5" t="s">
        <v>46</v>
      </c>
      <c r="F3158" s="6"/>
      <c r="G3158" s="7">
        <v>34</v>
      </c>
      <c r="H3158" s="37">
        <v>32.352941176470999</v>
      </c>
      <c r="I3158" s="14">
        <v>20.588235294118</v>
      </c>
      <c r="J3158" s="14">
        <v>8.8235294117649996</v>
      </c>
      <c r="K3158" s="14">
        <v>14.705882352941</v>
      </c>
      <c r="L3158" s="14">
        <v>5.8823529411760003</v>
      </c>
      <c r="M3158" s="14">
        <v>11.764705882353001</v>
      </c>
      <c r="N3158" s="14">
        <v>11.764705882353001</v>
      </c>
      <c r="O3158" s="14">
        <v>2.9411764705880001</v>
      </c>
      <c r="P3158" s="18">
        <v>0</v>
      </c>
      <c r="Q3158" s="14">
        <v>29.411764705882</v>
      </c>
      <c r="R3158" s="29">
        <v>5.8823529411760003</v>
      </c>
    </row>
    <row r="3159" spans="4:18" x14ac:dyDescent="0.2">
      <c r="D3159" s="104"/>
      <c r="E3159" s="5" t="s">
        <v>47</v>
      </c>
      <c r="F3159" s="6"/>
      <c r="G3159" s="7">
        <v>23</v>
      </c>
      <c r="H3159" s="37">
        <v>34.782608695652002</v>
      </c>
      <c r="I3159" s="14">
        <v>21.739130434783</v>
      </c>
      <c r="J3159" s="14">
        <v>4.3478260869570002</v>
      </c>
      <c r="K3159" s="14">
        <v>4.3478260869570002</v>
      </c>
      <c r="L3159" s="14">
        <v>13.04347826087</v>
      </c>
      <c r="M3159" s="14">
        <v>4.3478260869570002</v>
      </c>
      <c r="N3159" s="14">
        <v>8.6956521739130004</v>
      </c>
      <c r="O3159" s="14">
        <v>21.739130434783</v>
      </c>
      <c r="P3159" s="18">
        <v>0</v>
      </c>
      <c r="Q3159" s="14">
        <v>39.130434782609001</v>
      </c>
      <c r="R3159" s="32">
        <v>0</v>
      </c>
    </row>
    <row r="3160" spans="4:18" x14ac:dyDescent="0.2">
      <c r="D3160" s="104"/>
      <c r="E3160" s="5" t="s">
        <v>48</v>
      </c>
      <c r="F3160" s="6"/>
      <c r="G3160" s="7">
        <v>3</v>
      </c>
      <c r="H3160" s="37">
        <v>66.666666666666998</v>
      </c>
      <c r="I3160" s="18">
        <v>0</v>
      </c>
      <c r="J3160" s="18">
        <v>0</v>
      </c>
      <c r="K3160" s="18">
        <v>0</v>
      </c>
      <c r="L3160" s="18">
        <v>0</v>
      </c>
      <c r="M3160" s="18">
        <v>0</v>
      </c>
      <c r="N3160" s="18">
        <v>0</v>
      </c>
      <c r="O3160" s="18">
        <v>0</v>
      </c>
      <c r="P3160" s="18">
        <v>0</v>
      </c>
      <c r="Q3160" s="14">
        <v>33.333333333333002</v>
      </c>
      <c r="R3160" s="32">
        <v>0</v>
      </c>
    </row>
    <row r="3161" spans="4:18" x14ac:dyDescent="0.2">
      <c r="D3161" s="104"/>
      <c r="E3161" s="5" t="s">
        <v>49</v>
      </c>
      <c r="F3161" s="6"/>
      <c r="G3161" s="7">
        <v>0</v>
      </c>
      <c r="H3161" s="60">
        <v>0</v>
      </c>
      <c r="I3161" s="18">
        <v>0</v>
      </c>
      <c r="J3161" s="18">
        <v>0</v>
      </c>
      <c r="K3161" s="18">
        <v>0</v>
      </c>
      <c r="L3161" s="18">
        <v>0</v>
      </c>
      <c r="M3161" s="18">
        <v>0</v>
      </c>
      <c r="N3161" s="18">
        <v>0</v>
      </c>
      <c r="O3161" s="18">
        <v>0</v>
      </c>
      <c r="P3161" s="18">
        <v>0</v>
      </c>
      <c r="Q3161" s="18">
        <v>0</v>
      </c>
      <c r="R3161" s="32">
        <v>0</v>
      </c>
    </row>
    <row r="3162" spans="4:18" x14ac:dyDescent="0.2">
      <c r="D3162" s="103" t="s">
        <v>50</v>
      </c>
      <c r="E3162" s="24" t="s">
        <v>35</v>
      </c>
      <c r="F3162" s="22"/>
      <c r="G3162" s="23">
        <v>0</v>
      </c>
      <c r="H3162" s="81">
        <v>0</v>
      </c>
      <c r="I3162" s="33">
        <v>0</v>
      </c>
      <c r="J3162" s="33">
        <v>0</v>
      </c>
      <c r="K3162" s="33">
        <v>0</v>
      </c>
      <c r="L3162" s="33">
        <v>0</v>
      </c>
      <c r="M3162" s="33">
        <v>0</v>
      </c>
      <c r="N3162" s="33">
        <v>0</v>
      </c>
      <c r="O3162" s="33">
        <v>0</v>
      </c>
      <c r="P3162" s="33">
        <v>0</v>
      </c>
      <c r="Q3162" s="33">
        <v>0</v>
      </c>
      <c r="R3162" s="62">
        <v>0</v>
      </c>
    </row>
    <row r="3163" spans="4:18" x14ac:dyDescent="0.2">
      <c r="D3163" s="104"/>
      <c r="E3163" s="5" t="s">
        <v>36</v>
      </c>
      <c r="F3163" s="6"/>
      <c r="G3163" s="7">
        <v>1</v>
      </c>
      <c r="H3163" s="37">
        <v>100</v>
      </c>
      <c r="I3163" s="18">
        <v>0</v>
      </c>
      <c r="J3163" s="18">
        <v>0</v>
      </c>
      <c r="K3163" s="18">
        <v>0</v>
      </c>
      <c r="L3163" s="18">
        <v>0</v>
      </c>
      <c r="M3163" s="18">
        <v>0</v>
      </c>
      <c r="N3163" s="18">
        <v>0</v>
      </c>
      <c r="O3163" s="18">
        <v>0</v>
      </c>
      <c r="P3163" s="18">
        <v>0</v>
      </c>
      <c r="Q3163" s="18">
        <v>0</v>
      </c>
      <c r="R3163" s="32">
        <v>0</v>
      </c>
    </row>
    <row r="3164" spans="4:18" x14ac:dyDescent="0.2">
      <c r="D3164" s="104"/>
      <c r="E3164" s="5" t="s">
        <v>37</v>
      </c>
      <c r="F3164" s="6"/>
      <c r="G3164" s="7">
        <v>1</v>
      </c>
      <c r="H3164" s="60">
        <v>0</v>
      </c>
      <c r="I3164" s="18">
        <v>0</v>
      </c>
      <c r="J3164" s="18">
        <v>0</v>
      </c>
      <c r="K3164" s="18">
        <v>0</v>
      </c>
      <c r="L3164" s="18">
        <v>0</v>
      </c>
      <c r="M3164" s="18">
        <v>0</v>
      </c>
      <c r="N3164" s="18">
        <v>0</v>
      </c>
      <c r="O3164" s="18">
        <v>0</v>
      </c>
      <c r="P3164" s="18">
        <v>0</v>
      </c>
      <c r="Q3164" s="14">
        <v>100</v>
      </c>
      <c r="R3164" s="32">
        <v>0</v>
      </c>
    </row>
    <row r="3165" spans="4:18" x14ac:dyDescent="0.2">
      <c r="D3165" s="104"/>
      <c r="E3165" s="5" t="s">
        <v>38</v>
      </c>
      <c r="F3165" s="6"/>
      <c r="G3165" s="7">
        <v>4</v>
      </c>
      <c r="H3165" s="37">
        <v>25</v>
      </c>
      <c r="I3165" s="18">
        <v>0</v>
      </c>
      <c r="J3165" s="18">
        <v>0</v>
      </c>
      <c r="K3165" s="18">
        <v>0</v>
      </c>
      <c r="L3165" s="18">
        <v>0</v>
      </c>
      <c r="M3165" s="18">
        <v>0</v>
      </c>
      <c r="N3165" s="14">
        <v>25</v>
      </c>
      <c r="O3165" s="18">
        <v>0</v>
      </c>
      <c r="P3165" s="18">
        <v>0</v>
      </c>
      <c r="Q3165" s="14">
        <v>50</v>
      </c>
      <c r="R3165" s="32">
        <v>0</v>
      </c>
    </row>
    <row r="3166" spans="4:18" x14ac:dyDescent="0.2">
      <c r="D3166" s="104"/>
      <c r="E3166" s="5" t="s">
        <v>39</v>
      </c>
      <c r="F3166" s="6"/>
      <c r="G3166" s="7">
        <v>10</v>
      </c>
      <c r="H3166" s="37">
        <v>30</v>
      </c>
      <c r="I3166" s="14">
        <v>10</v>
      </c>
      <c r="J3166" s="18">
        <v>0</v>
      </c>
      <c r="K3166" s="18">
        <v>0</v>
      </c>
      <c r="L3166" s="14">
        <v>10</v>
      </c>
      <c r="M3166" s="18">
        <v>0</v>
      </c>
      <c r="N3166" s="14">
        <v>10</v>
      </c>
      <c r="O3166" s="18">
        <v>0</v>
      </c>
      <c r="P3166" s="18">
        <v>0</v>
      </c>
      <c r="Q3166" s="14">
        <v>50</v>
      </c>
      <c r="R3166" s="32">
        <v>0</v>
      </c>
    </row>
    <row r="3167" spans="4:18" x14ac:dyDescent="0.2">
      <c r="D3167" s="104"/>
      <c r="E3167" s="5" t="s">
        <v>40</v>
      </c>
      <c r="F3167" s="6"/>
      <c r="G3167" s="7">
        <v>19</v>
      </c>
      <c r="H3167" s="37">
        <v>26.315789473683999</v>
      </c>
      <c r="I3167" s="14">
        <v>5.2631578947369997</v>
      </c>
      <c r="J3167" s="18">
        <v>0</v>
      </c>
      <c r="K3167" s="14">
        <v>10.526315789473999</v>
      </c>
      <c r="L3167" s="14">
        <v>21.052631578947</v>
      </c>
      <c r="M3167" s="14">
        <v>10.526315789473999</v>
      </c>
      <c r="N3167" s="14">
        <v>10.526315789473999</v>
      </c>
      <c r="O3167" s="14">
        <v>5.2631578947369997</v>
      </c>
      <c r="P3167" s="18">
        <v>0</v>
      </c>
      <c r="Q3167" s="14">
        <v>52.631578947367998</v>
      </c>
      <c r="R3167" s="32">
        <v>0</v>
      </c>
    </row>
    <row r="3168" spans="4:18" x14ac:dyDescent="0.2">
      <c r="D3168" s="104"/>
      <c r="E3168" s="5" t="s">
        <v>41</v>
      </c>
      <c r="F3168" s="6"/>
      <c r="G3168" s="7">
        <v>14</v>
      </c>
      <c r="H3168" s="37">
        <v>14.285714285714</v>
      </c>
      <c r="I3168" s="14">
        <v>7.1428571428570002</v>
      </c>
      <c r="J3168" s="18">
        <v>0</v>
      </c>
      <c r="K3168" s="14">
        <v>7.1428571428570002</v>
      </c>
      <c r="L3168" s="14">
        <v>14.285714285714</v>
      </c>
      <c r="M3168" s="18">
        <v>0</v>
      </c>
      <c r="N3168" s="14">
        <v>7.1428571428570002</v>
      </c>
      <c r="O3168" s="14">
        <v>7.1428571428570002</v>
      </c>
      <c r="P3168" s="18">
        <v>0</v>
      </c>
      <c r="Q3168" s="14">
        <v>50</v>
      </c>
      <c r="R3168" s="32">
        <v>0</v>
      </c>
    </row>
    <row r="3169" spans="2:20" x14ac:dyDescent="0.2">
      <c r="D3169" s="104"/>
      <c r="E3169" s="5" t="s">
        <v>42</v>
      </c>
      <c r="F3169" s="6"/>
      <c r="G3169" s="7">
        <v>17</v>
      </c>
      <c r="H3169" s="37">
        <v>17.647058823529001</v>
      </c>
      <c r="I3169" s="14">
        <v>5.8823529411760003</v>
      </c>
      <c r="J3169" s="18">
        <v>0</v>
      </c>
      <c r="K3169" s="14">
        <v>11.764705882353001</v>
      </c>
      <c r="L3169" s="18">
        <v>0</v>
      </c>
      <c r="M3169" s="14">
        <v>5.8823529411760003</v>
      </c>
      <c r="N3169" s="14">
        <v>11.764705882353001</v>
      </c>
      <c r="O3169" s="14">
        <v>5.8823529411760003</v>
      </c>
      <c r="P3169" s="14">
        <v>5.8823529411760003</v>
      </c>
      <c r="Q3169" s="14">
        <v>52.941176470587997</v>
      </c>
      <c r="R3169" s="32">
        <v>0</v>
      </c>
    </row>
    <row r="3170" spans="2:20" x14ac:dyDescent="0.2">
      <c r="D3170" s="104"/>
      <c r="E3170" s="5" t="s">
        <v>43</v>
      </c>
      <c r="F3170" s="6"/>
      <c r="G3170" s="7">
        <v>32</v>
      </c>
      <c r="H3170" s="37">
        <v>37.5</v>
      </c>
      <c r="I3170" s="14">
        <v>12.5</v>
      </c>
      <c r="J3170" s="14">
        <v>3.125</v>
      </c>
      <c r="K3170" s="14">
        <v>15.625</v>
      </c>
      <c r="L3170" s="14">
        <v>3.125</v>
      </c>
      <c r="M3170" s="18">
        <v>0</v>
      </c>
      <c r="N3170" s="14">
        <v>6.25</v>
      </c>
      <c r="O3170" s="14">
        <v>12.5</v>
      </c>
      <c r="P3170" s="18">
        <v>0</v>
      </c>
      <c r="Q3170" s="14">
        <v>34.375</v>
      </c>
      <c r="R3170" s="32">
        <v>0</v>
      </c>
    </row>
    <row r="3171" spans="2:20" x14ac:dyDescent="0.2">
      <c r="D3171" s="104"/>
      <c r="E3171" s="5" t="s">
        <v>44</v>
      </c>
      <c r="F3171" s="6"/>
      <c r="G3171" s="7">
        <v>43</v>
      </c>
      <c r="H3171" s="37">
        <v>37.209302325581</v>
      </c>
      <c r="I3171" s="14">
        <v>13.953488372093</v>
      </c>
      <c r="J3171" s="14">
        <v>6.9767441860470001</v>
      </c>
      <c r="K3171" s="14">
        <v>11.627906976744001</v>
      </c>
      <c r="L3171" s="14">
        <v>9.3023255813949994</v>
      </c>
      <c r="M3171" s="14">
        <v>2.3255813953489999</v>
      </c>
      <c r="N3171" s="14">
        <v>9.3023255813949994</v>
      </c>
      <c r="O3171" s="14">
        <v>4.6511627906979998</v>
      </c>
      <c r="P3171" s="18">
        <v>0</v>
      </c>
      <c r="Q3171" s="14">
        <v>37.209302325581</v>
      </c>
      <c r="R3171" s="32">
        <v>0</v>
      </c>
    </row>
    <row r="3172" spans="2:20" x14ac:dyDescent="0.2">
      <c r="D3172" s="104"/>
      <c r="E3172" s="5" t="s">
        <v>45</v>
      </c>
      <c r="F3172" s="6"/>
      <c r="G3172" s="7">
        <v>44</v>
      </c>
      <c r="H3172" s="37">
        <v>36.363636363635997</v>
      </c>
      <c r="I3172" s="14">
        <v>4.5454545454549997</v>
      </c>
      <c r="J3172" s="14">
        <v>2.2727272727269998</v>
      </c>
      <c r="K3172" s="14">
        <v>6.8181818181820004</v>
      </c>
      <c r="L3172" s="18">
        <v>0</v>
      </c>
      <c r="M3172" s="14">
        <v>4.5454545454549997</v>
      </c>
      <c r="N3172" s="14">
        <v>6.8181818181820004</v>
      </c>
      <c r="O3172" s="14">
        <v>9.0909090909089993</v>
      </c>
      <c r="P3172" s="14">
        <v>2.2727272727269998</v>
      </c>
      <c r="Q3172" s="14">
        <v>38.636363636364003</v>
      </c>
      <c r="R3172" s="29">
        <v>2.2727272727269998</v>
      </c>
    </row>
    <row r="3173" spans="2:20" x14ac:dyDescent="0.2">
      <c r="D3173" s="104"/>
      <c r="E3173" s="5" t="s">
        <v>46</v>
      </c>
      <c r="F3173" s="6"/>
      <c r="G3173" s="7">
        <v>17</v>
      </c>
      <c r="H3173" s="37">
        <v>41.176470588234999</v>
      </c>
      <c r="I3173" s="14">
        <v>17.647058823529001</v>
      </c>
      <c r="J3173" s="18">
        <v>0</v>
      </c>
      <c r="K3173" s="14">
        <v>5.8823529411760003</v>
      </c>
      <c r="L3173" s="14">
        <v>11.764705882353001</v>
      </c>
      <c r="M3173" s="18">
        <v>0</v>
      </c>
      <c r="N3173" s="18">
        <v>0</v>
      </c>
      <c r="O3173" s="14">
        <v>5.8823529411760003</v>
      </c>
      <c r="P3173" s="18">
        <v>0</v>
      </c>
      <c r="Q3173" s="14">
        <v>35.294117647058997</v>
      </c>
      <c r="R3173" s="32">
        <v>0</v>
      </c>
    </row>
    <row r="3174" spans="2:20" x14ac:dyDescent="0.2">
      <c r="D3174" s="104"/>
      <c r="E3174" s="5" t="s">
        <v>47</v>
      </c>
      <c r="F3174" s="6"/>
      <c r="G3174" s="7">
        <v>25</v>
      </c>
      <c r="H3174" s="37">
        <v>36</v>
      </c>
      <c r="I3174" s="14">
        <v>12</v>
      </c>
      <c r="J3174" s="14">
        <v>4</v>
      </c>
      <c r="K3174" s="14">
        <v>8</v>
      </c>
      <c r="L3174" s="14">
        <v>12</v>
      </c>
      <c r="M3174" s="18">
        <v>0</v>
      </c>
      <c r="N3174" s="18">
        <v>0</v>
      </c>
      <c r="O3174" s="14">
        <v>4</v>
      </c>
      <c r="P3174" s="18">
        <v>0</v>
      </c>
      <c r="Q3174" s="14">
        <v>40</v>
      </c>
      <c r="R3174" s="29">
        <v>4</v>
      </c>
    </row>
    <row r="3175" spans="2:20" x14ac:dyDescent="0.2">
      <c r="D3175" s="104"/>
      <c r="E3175" s="5" t="s">
        <v>48</v>
      </c>
      <c r="F3175" s="6"/>
      <c r="G3175" s="7">
        <v>14</v>
      </c>
      <c r="H3175" s="37">
        <v>35.714285714286</v>
      </c>
      <c r="I3175" s="14">
        <v>7.1428571428570002</v>
      </c>
      <c r="J3175" s="14">
        <v>7.1428571428570002</v>
      </c>
      <c r="K3175" s="14">
        <v>14.285714285714</v>
      </c>
      <c r="L3175" s="18">
        <v>0</v>
      </c>
      <c r="M3175" s="18">
        <v>0</v>
      </c>
      <c r="N3175" s="14">
        <v>14.285714285714</v>
      </c>
      <c r="O3175" s="14">
        <v>7.1428571428570002</v>
      </c>
      <c r="P3175" s="18">
        <v>0</v>
      </c>
      <c r="Q3175" s="14">
        <v>57.142857142856997</v>
      </c>
      <c r="R3175" s="32">
        <v>0</v>
      </c>
    </row>
    <row r="3176" spans="2:20" x14ac:dyDescent="0.2">
      <c r="D3176" s="105"/>
      <c r="E3176" s="55" t="s">
        <v>49</v>
      </c>
      <c r="F3176" s="58"/>
      <c r="G3176" s="53">
        <v>2</v>
      </c>
      <c r="H3176" s="74">
        <v>50</v>
      </c>
      <c r="I3176" s="35">
        <v>0</v>
      </c>
      <c r="J3176" s="35">
        <v>0</v>
      </c>
      <c r="K3176" s="35">
        <v>0</v>
      </c>
      <c r="L3176" s="35">
        <v>0</v>
      </c>
      <c r="M3176" s="35">
        <v>0</v>
      </c>
      <c r="N3176" s="35">
        <v>0</v>
      </c>
      <c r="O3176" s="38">
        <v>50</v>
      </c>
      <c r="P3176" s="35">
        <v>0</v>
      </c>
      <c r="Q3176" s="35">
        <v>0</v>
      </c>
      <c r="R3176" s="71">
        <v>0</v>
      </c>
    </row>
    <row r="3178" spans="2:20" x14ac:dyDescent="0.2">
      <c r="B3178" s="47" t="str">
        <f xml:space="preserve"> HYPERLINK("#'目次'!B76", "[70]")</f>
        <v>[70]</v>
      </c>
      <c r="C3178" s="31" t="s">
        <v>669</v>
      </c>
    </row>
    <row r="3179" spans="2:20" x14ac:dyDescent="0.2">
      <c r="C3179" s="89" t="s">
        <v>670</v>
      </c>
    </row>
    <row r="3181" spans="2:20" x14ac:dyDescent="0.2">
      <c r="C3181" s="31" t="s">
        <v>13</v>
      </c>
    </row>
    <row r="3182" spans="2:20" ht="48" x14ac:dyDescent="0.2">
      <c r="D3182" s="99"/>
      <c r="E3182" s="100"/>
      <c r="F3182" s="100"/>
      <c r="G3182" s="41" t="s">
        <v>14</v>
      </c>
      <c r="H3182" s="42" t="s">
        <v>671</v>
      </c>
      <c r="I3182" s="16" t="s">
        <v>539</v>
      </c>
      <c r="J3182" s="16" t="s">
        <v>672</v>
      </c>
      <c r="K3182" s="16" t="s">
        <v>541</v>
      </c>
      <c r="L3182" s="16" t="s">
        <v>673</v>
      </c>
      <c r="M3182" s="16" t="s">
        <v>623</v>
      </c>
      <c r="N3182" s="16" t="s">
        <v>543</v>
      </c>
      <c r="O3182" s="16" t="s">
        <v>624</v>
      </c>
      <c r="P3182" s="16" t="s">
        <v>546</v>
      </c>
      <c r="Q3182" s="16" t="s">
        <v>186</v>
      </c>
      <c r="R3182" s="16" t="s">
        <v>22</v>
      </c>
      <c r="S3182" s="16" t="s">
        <v>674</v>
      </c>
      <c r="T3182" s="46" t="s">
        <v>24</v>
      </c>
    </row>
    <row r="3183" spans="2:20" x14ac:dyDescent="0.2">
      <c r="D3183" s="101"/>
      <c r="E3183" s="102"/>
      <c r="F3183" s="102"/>
      <c r="G3183" s="44"/>
      <c r="H3183" s="48"/>
      <c r="I3183" s="17"/>
      <c r="J3183" s="17"/>
      <c r="K3183" s="17"/>
      <c r="L3183" s="17"/>
      <c r="M3183" s="17"/>
      <c r="N3183" s="17"/>
      <c r="O3183" s="17"/>
      <c r="P3183" s="17"/>
      <c r="Q3183" s="17"/>
      <c r="R3183" s="17"/>
      <c r="S3183" s="17"/>
      <c r="T3183" s="43"/>
    </row>
    <row r="3184" spans="2:20" x14ac:dyDescent="0.2">
      <c r="D3184" s="52"/>
      <c r="E3184" s="59" t="s">
        <v>14</v>
      </c>
      <c r="F3184" s="54"/>
      <c r="G3184" s="45">
        <v>6526</v>
      </c>
      <c r="H3184" s="25">
        <v>4.8881397486980003</v>
      </c>
      <c r="I3184" s="25">
        <v>6.8801716212070003</v>
      </c>
      <c r="J3184" s="25">
        <v>4.7808764940239996</v>
      </c>
      <c r="K3184" s="25">
        <v>6.9261415874959997</v>
      </c>
      <c r="L3184" s="25">
        <v>12.028807845540999</v>
      </c>
      <c r="M3184" s="25">
        <v>4.1372969659820003</v>
      </c>
      <c r="N3184" s="25">
        <v>16.978240882622998</v>
      </c>
      <c r="O3184" s="25">
        <v>0.96536929206300004</v>
      </c>
      <c r="P3184" s="25">
        <v>2.5436714679739998</v>
      </c>
      <c r="Q3184" s="25">
        <v>7.8302175911739997</v>
      </c>
      <c r="R3184" s="25">
        <v>1.4557155991420001</v>
      </c>
      <c r="S3184" s="25">
        <v>72.080907140668003</v>
      </c>
      <c r="T3184" s="63">
        <v>0.67422617223400005</v>
      </c>
    </row>
    <row r="3185" spans="4:20" x14ac:dyDescent="0.2">
      <c r="D3185" s="103" t="s">
        <v>25</v>
      </c>
      <c r="E3185" s="24" t="s">
        <v>26</v>
      </c>
      <c r="F3185" s="22"/>
      <c r="G3185" s="23">
        <v>1674</v>
      </c>
      <c r="H3185" s="49">
        <v>1.971326164875</v>
      </c>
      <c r="I3185" s="19">
        <v>7.1087216248510003</v>
      </c>
      <c r="J3185" s="19">
        <v>4.7789725209079998</v>
      </c>
      <c r="K3185" s="19">
        <v>5.9737156511349996</v>
      </c>
      <c r="L3185" s="19">
        <v>11.529271206691</v>
      </c>
      <c r="M3185" s="19">
        <v>3.0465949820790001</v>
      </c>
      <c r="N3185" s="19">
        <v>14.336917562724</v>
      </c>
      <c r="O3185" s="19">
        <v>0.89605734767</v>
      </c>
      <c r="P3185" s="19">
        <v>1.971326164875</v>
      </c>
      <c r="Q3185" s="19">
        <v>7.825567502987</v>
      </c>
      <c r="R3185" s="19">
        <v>1.553166069295</v>
      </c>
      <c r="S3185" s="19">
        <v>77.00119474313</v>
      </c>
      <c r="T3185" s="51">
        <v>0.41816009557900002</v>
      </c>
    </row>
    <row r="3186" spans="4:20" x14ac:dyDescent="0.2">
      <c r="D3186" s="104"/>
      <c r="E3186" s="5" t="s">
        <v>27</v>
      </c>
      <c r="F3186" s="6"/>
      <c r="G3186" s="7">
        <v>1232</v>
      </c>
      <c r="H3186" s="37">
        <v>2.8409090909089998</v>
      </c>
      <c r="I3186" s="14">
        <v>7.1428571428570002</v>
      </c>
      <c r="J3186" s="14">
        <v>4.9512987012989997</v>
      </c>
      <c r="K3186" s="14">
        <v>6.0876623376619996</v>
      </c>
      <c r="L3186" s="14">
        <v>13.555194805195001</v>
      </c>
      <c r="M3186" s="14">
        <v>4.301948051948</v>
      </c>
      <c r="N3186" s="14">
        <v>14.853896103896</v>
      </c>
      <c r="O3186" s="14">
        <v>1.2175324675320001</v>
      </c>
      <c r="P3186" s="14">
        <v>2.922077922078</v>
      </c>
      <c r="Q3186" s="14">
        <v>8.8474025974030006</v>
      </c>
      <c r="R3186" s="14">
        <v>1.542207792208</v>
      </c>
      <c r="S3186" s="14">
        <v>75.487012987013003</v>
      </c>
      <c r="T3186" s="29">
        <v>0.73051948051899995</v>
      </c>
    </row>
    <row r="3187" spans="4:20" x14ac:dyDescent="0.2">
      <c r="D3187" s="104"/>
      <c r="E3187" s="5" t="s">
        <v>28</v>
      </c>
      <c r="F3187" s="6"/>
      <c r="G3187" s="7">
        <v>1005</v>
      </c>
      <c r="H3187" s="37">
        <v>4.8756218905470003</v>
      </c>
      <c r="I3187" s="14">
        <v>7.2636815920400002</v>
      </c>
      <c r="J3187" s="14">
        <v>4.3781094527360001</v>
      </c>
      <c r="K3187" s="14">
        <v>7.1641791044780003</v>
      </c>
      <c r="L3187" s="14">
        <v>13.333333333333</v>
      </c>
      <c r="M3187" s="14">
        <v>4.8756218905470003</v>
      </c>
      <c r="N3187" s="14">
        <v>18.208955223880999</v>
      </c>
      <c r="O3187" s="14">
        <v>0.99502487562200004</v>
      </c>
      <c r="P3187" s="14">
        <v>3.1840796019900002</v>
      </c>
      <c r="Q3187" s="14">
        <v>8.3582089552240006</v>
      </c>
      <c r="R3187" s="14">
        <v>1.293532338308</v>
      </c>
      <c r="S3187" s="14">
        <v>72.039800995025004</v>
      </c>
      <c r="T3187" s="29">
        <v>0.79601990049799998</v>
      </c>
    </row>
    <row r="3188" spans="4:20" x14ac:dyDescent="0.2">
      <c r="D3188" s="104"/>
      <c r="E3188" s="5" t="s">
        <v>29</v>
      </c>
      <c r="F3188" s="6"/>
      <c r="G3188" s="7">
        <v>683</v>
      </c>
      <c r="H3188" s="37">
        <v>6.8814055636899996</v>
      </c>
      <c r="I3188" s="14">
        <v>7.1742313323570004</v>
      </c>
      <c r="J3188" s="14">
        <v>5.563689604685</v>
      </c>
      <c r="K3188" s="14">
        <v>7.1742313323570004</v>
      </c>
      <c r="L3188" s="14">
        <v>13.323572474378</v>
      </c>
      <c r="M3188" s="14">
        <v>5.7101024890190004</v>
      </c>
      <c r="N3188" s="14">
        <v>21.522693997072</v>
      </c>
      <c r="O3188" s="14">
        <v>0.73206442166899999</v>
      </c>
      <c r="P3188" s="14">
        <v>3.367496339678</v>
      </c>
      <c r="Q3188" s="14">
        <v>7.9062957540259999</v>
      </c>
      <c r="R3188" s="14">
        <v>1.317715959004</v>
      </c>
      <c r="S3188" s="14">
        <v>66.178623718886996</v>
      </c>
      <c r="T3188" s="29">
        <v>0.73206442166899999</v>
      </c>
    </row>
    <row r="3189" spans="4:20" x14ac:dyDescent="0.2">
      <c r="D3189" s="104"/>
      <c r="E3189" s="5" t="s">
        <v>30</v>
      </c>
      <c r="F3189" s="6"/>
      <c r="G3189" s="7">
        <v>576</v>
      </c>
      <c r="H3189" s="37">
        <v>7.6388888888890003</v>
      </c>
      <c r="I3189" s="14">
        <v>7.8125</v>
      </c>
      <c r="J3189" s="14">
        <v>5.208333333333</v>
      </c>
      <c r="K3189" s="14">
        <v>9.2013888888889994</v>
      </c>
      <c r="L3189" s="14">
        <v>13.715277777778001</v>
      </c>
      <c r="M3189" s="14">
        <v>5.729166666667</v>
      </c>
      <c r="N3189" s="14">
        <v>20.486111111111001</v>
      </c>
      <c r="O3189" s="14">
        <v>1.5625</v>
      </c>
      <c r="P3189" s="14">
        <v>2.083333333333</v>
      </c>
      <c r="Q3189" s="14">
        <v>8.6805555555559994</v>
      </c>
      <c r="R3189" s="14">
        <v>1.041666666667</v>
      </c>
      <c r="S3189" s="14">
        <v>66.493055555555998</v>
      </c>
      <c r="T3189" s="29">
        <v>0.52083333333299997</v>
      </c>
    </row>
    <row r="3190" spans="4:20" x14ac:dyDescent="0.2">
      <c r="D3190" s="104"/>
      <c r="E3190" s="5" t="s">
        <v>31</v>
      </c>
      <c r="F3190" s="6"/>
      <c r="G3190" s="7">
        <v>519</v>
      </c>
      <c r="H3190" s="37">
        <v>9.2485549132949991</v>
      </c>
      <c r="I3190" s="14">
        <v>5.9730250481700002</v>
      </c>
      <c r="J3190" s="14">
        <v>6.7437379576109997</v>
      </c>
      <c r="K3190" s="14">
        <v>10.404624277457</v>
      </c>
      <c r="L3190" s="14">
        <v>12.716763005780001</v>
      </c>
      <c r="M3190" s="14">
        <v>4.6242774566470004</v>
      </c>
      <c r="N3190" s="14">
        <v>23.121387283236999</v>
      </c>
      <c r="O3190" s="14">
        <v>0.385356454721</v>
      </c>
      <c r="P3190" s="14">
        <v>2.3121387283239998</v>
      </c>
      <c r="Q3190" s="14">
        <v>5.587668593449</v>
      </c>
      <c r="R3190" s="14">
        <v>1.1560693641619999</v>
      </c>
      <c r="S3190" s="14">
        <v>63.391136801541002</v>
      </c>
      <c r="T3190" s="29">
        <v>0.57803468208099995</v>
      </c>
    </row>
    <row r="3191" spans="4:20" x14ac:dyDescent="0.2">
      <c r="D3191" s="104"/>
      <c r="E3191" s="5" t="s">
        <v>32</v>
      </c>
      <c r="F3191" s="6"/>
      <c r="G3191" s="7">
        <v>260</v>
      </c>
      <c r="H3191" s="37">
        <v>11.923076923077</v>
      </c>
      <c r="I3191" s="14">
        <v>8.0769230769230003</v>
      </c>
      <c r="J3191" s="14">
        <v>5.7692307692310001</v>
      </c>
      <c r="K3191" s="14">
        <v>10</v>
      </c>
      <c r="L3191" s="14">
        <v>9.6153846153850004</v>
      </c>
      <c r="M3191" s="14">
        <v>3.4615384615379998</v>
      </c>
      <c r="N3191" s="14">
        <v>20.384615384615</v>
      </c>
      <c r="O3191" s="14">
        <v>0.76923076923099998</v>
      </c>
      <c r="P3191" s="14">
        <v>1.538461538462</v>
      </c>
      <c r="Q3191" s="14">
        <v>7.6923076923079998</v>
      </c>
      <c r="R3191" s="14">
        <v>2.3076923076920002</v>
      </c>
      <c r="S3191" s="14">
        <v>58.076923076923002</v>
      </c>
      <c r="T3191" s="29">
        <v>0.384615384615</v>
      </c>
    </row>
    <row r="3192" spans="4:20" x14ac:dyDescent="0.2">
      <c r="D3192" s="104"/>
      <c r="E3192" s="5" t="s">
        <v>33</v>
      </c>
      <c r="F3192" s="6"/>
      <c r="G3192" s="7">
        <v>86</v>
      </c>
      <c r="H3192" s="37">
        <v>19.767441860464999</v>
      </c>
      <c r="I3192" s="14">
        <v>6.9767441860470001</v>
      </c>
      <c r="J3192" s="14">
        <v>4.6511627906979998</v>
      </c>
      <c r="K3192" s="14">
        <v>10.465116279069999</v>
      </c>
      <c r="L3192" s="14">
        <v>9.3023255813949994</v>
      </c>
      <c r="M3192" s="14">
        <v>1.1627906976739999</v>
      </c>
      <c r="N3192" s="14">
        <v>20.930232558139998</v>
      </c>
      <c r="O3192" s="14">
        <v>2.3255813953489999</v>
      </c>
      <c r="P3192" s="14">
        <v>1.1627906976739999</v>
      </c>
      <c r="Q3192" s="14">
        <v>4.6511627906979998</v>
      </c>
      <c r="R3192" s="14">
        <v>1.1627906976739999</v>
      </c>
      <c r="S3192" s="14">
        <v>56.976744186047</v>
      </c>
      <c r="T3192" s="29">
        <v>1.1627906976739999</v>
      </c>
    </row>
    <row r="3193" spans="4:20" x14ac:dyDescent="0.2">
      <c r="D3193" s="103" t="s">
        <v>34</v>
      </c>
      <c r="E3193" s="24" t="s">
        <v>35</v>
      </c>
      <c r="F3193" s="22"/>
      <c r="G3193" s="23">
        <v>204</v>
      </c>
      <c r="H3193" s="49">
        <v>3.4313725490200002</v>
      </c>
      <c r="I3193" s="19">
        <v>1.9607843137250001</v>
      </c>
      <c r="J3193" s="19">
        <v>2.4509803921570001</v>
      </c>
      <c r="K3193" s="19">
        <v>4.9019607843140003</v>
      </c>
      <c r="L3193" s="19">
        <v>15.196078431373</v>
      </c>
      <c r="M3193" s="19">
        <v>3.4313725490200002</v>
      </c>
      <c r="N3193" s="19">
        <v>20.098039215686001</v>
      </c>
      <c r="O3193" s="19">
        <v>0.98039215686299996</v>
      </c>
      <c r="P3193" s="19">
        <v>1.4705882352940001</v>
      </c>
      <c r="Q3193" s="19">
        <v>4.4117647058819998</v>
      </c>
      <c r="R3193" s="19">
        <v>3.9215686274510002</v>
      </c>
      <c r="S3193" s="19">
        <v>76.470588235294002</v>
      </c>
      <c r="T3193" s="62">
        <v>0</v>
      </c>
    </row>
    <row r="3194" spans="4:20" x14ac:dyDescent="0.2">
      <c r="D3194" s="104"/>
      <c r="E3194" s="5" t="s">
        <v>36</v>
      </c>
      <c r="F3194" s="6"/>
      <c r="G3194" s="7">
        <v>218</v>
      </c>
      <c r="H3194" s="37">
        <v>6.8807339449539997</v>
      </c>
      <c r="I3194" s="14">
        <v>5.9633027522940001</v>
      </c>
      <c r="J3194" s="14">
        <v>2.293577981651</v>
      </c>
      <c r="K3194" s="14">
        <v>10.550458715595999</v>
      </c>
      <c r="L3194" s="14">
        <v>11.926605504587</v>
      </c>
      <c r="M3194" s="14">
        <v>4.5871559633030001</v>
      </c>
      <c r="N3194" s="14">
        <v>19.724770642201999</v>
      </c>
      <c r="O3194" s="14">
        <v>0.45871559632999998</v>
      </c>
      <c r="P3194" s="14">
        <v>2.7522935779819999</v>
      </c>
      <c r="Q3194" s="14">
        <v>9.6330275229360005</v>
      </c>
      <c r="R3194" s="14">
        <v>0.91743119266100004</v>
      </c>
      <c r="S3194" s="14">
        <v>68.348623853210995</v>
      </c>
      <c r="T3194" s="29">
        <v>0.45871559632999998</v>
      </c>
    </row>
    <row r="3195" spans="4:20" x14ac:dyDescent="0.2">
      <c r="D3195" s="104"/>
      <c r="E3195" s="5" t="s">
        <v>37</v>
      </c>
      <c r="F3195" s="6"/>
      <c r="G3195" s="7">
        <v>214</v>
      </c>
      <c r="H3195" s="37">
        <v>7.4766355140189997</v>
      </c>
      <c r="I3195" s="14">
        <v>6.0747663551400004</v>
      </c>
      <c r="J3195" s="14">
        <v>4.2056074766359997</v>
      </c>
      <c r="K3195" s="14">
        <v>5.6074766355139998</v>
      </c>
      <c r="L3195" s="14">
        <v>13.551401869158999</v>
      </c>
      <c r="M3195" s="14">
        <v>5.6074766355139998</v>
      </c>
      <c r="N3195" s="14">
        <v>17.757009345794</v>
      </c>
      <c r="O3195" s="18">
        <v>0</v>
      </c>
      <c r="P3195" s="14">
        <v>1.401869158879</v>
      </c>
      <c r="Q3195" s="14">
        <v>5.140186915888</v>
      </c>
      <c r="R3195" s="14">
        <v>0.93457943925200004</v>
      </c>
      <c r="S3195" s="14">
        <v>71.028037383178003</v>
      </c>
      <c r="T3195" s="29">
        <v>0.46728971962600002</v>
      </c>
    </row>
    <row r="3196" spans="4:20" x14ac:dyDescent="0.2">
      <c r="D3196" s="104"/>
      <c r="E3196" s="5" t="s">
        <v>38</v>
      </c>
      <c r="F3196" s="6"/>
      <c r="G3196" s="7">
        <v>305</v>
      </c>
      <c r="H3196" s="37">
        <v>8.5245901639340005</v>
      </c>
      <c r="I3196" s="14">
        <v>3.606557377049</v>
      </c>
      <c r="J3196" s="14">
        <v>5.5737704918029998</v>
      </c>
      <c r="K3196" s="14">
        <v>7.540983606557</v>
      </c>
      <c r="L3196" s="14">
        <v>9.1803278688520003</v>
      </c>
      <c r="M3196" s="14">
        <v>2.9508196721309998</v>
      </c>
      <c r="N3196" s="14">
        <v>19.016393442622999</v>
      </c>
      <c r="O3196" s="14">
        <v>1.311475409836</v>
      </c>
      <c r="P3196" s="14">
        <v>2.6229508196719999</v>
      </c>
      <c r="Q3196" s="14">
        <v>7.540983606557</v>
      </c>
      <c r="R3196" s="14">
        <v>1.311475409836</v>
      </c>
      <c r="S3196" s="14">
        <v>69.508196721310995</v>
      </c>
      <c r="T3196" s="32">
        <v>0</v>
      </c>
    </row>
    <row r="3197" spans="4:20" x14ac:dyDescent="0.2">
      <c r="D3197" s="104"/>
      <c r="E3197" s="5" t="s">
        <v>39</v>
      </c>
      <c r="F3197" s="6"/>
      <c r="G3197" s="7">
        <v>292</v>
      </c>
      <c r="H3197" s="37">
        <v>8.5616438356159996</v>
      </c>
      <c r="I3197" s="14">
        <v>8.2191780821920002</v>
      </c>
      <c r="J3197" s="14">
        <v>5.4794520547949999</v>
      </c>
      <c r="K3197" s="14">
        <v>8.5616438356159996</v>
      </c>
      <c r="L3197" s="14">
        <v>12.328767123287999</v>
      </c>
      <c r="M3197" s="14">
        <v>5.1369863013700003</v>
      </c>
      <c r="N3197" s="14">
        <v>21.232876712328999</v>
      </c>
      <c r="O3197" s="14">
        <v>0.34246575342500002</v>
      </c>
      <c r="P3197" s="14">
        <v>2.054794520548</v>
      </c>
      <c r="Q3197" s="14">
        <v>9.5890410958899999</v>
      </c>
      <c r="R3197" s="14">
        <v>3.0821917808219998</v>
      </c>
      <c r="S3197" s="14">
        <v>64.041095890411</v>
      </c>
      <c r="T3197" s="29">
        <v>0.34246575342500002</v>
      </c>
    </row>
    <row r="3198" spans="4:20" x14ac:dyDescent="0.2">
      <c r="D3198" s="104"/>
      <c r="E3198" s="5" t="s">
        <v>40</v>
      </c>
      <c r="F3198" s="6"/>
      <c r="G3198" s="7">
        <v>307</v>
      </c>
      <c r="H3198" s="37">
        <v>4.8859934853420004</v>
      </c>
      <c r="I3198" s="14">
        <v>6.5146579804559996</v>
      </c>
      <c r="J3198" s="14">
        <v>4.8859934853420004</v>
      </c>
      <c r="K3198" s="14">
        <v>12.703583061889001</v>
      </c>
      <c r="L3198" s="14">
        <v>12.703583061889001</v>
      </c>
      <c r="M3198" s="14">
        <v>6.1889250814330001</v>
      </c>
      <c r="N3198" s="14">
        <v>22.475570032573</v>
      </c>
      <c r="O3198" s="14">
        <v>1.6286644951139999</v>
      </c>
      <c r="P3198" s="14">
        <v>2.6058631921819999</v>
      </c>
      <c r="Q3198" s="14">
        <v>8.1433224755700007</v>
      </c>
      <c r="R3198" s="14">
        <v>0.977198697068</v>
      </c>
      <c r="S3198" s="14">
        <v>67.752442996743</v>
      </c>
      <c r="T3198" s="29">
        <v>0.65146579804600002</v>
      </c>
    </row>
    <row r="3199" spans="4:20" x14ac:dyDescent="0.2">
      <c r="D3199" s="104"/>
      <c r="E3199" s="5" t="s">
        <v>41</v>
      </c>
      <c r="F3199" s="6"/>
      <c r="G3199" s="7">
        <v>249</v>
      </c>
      <c r="H3199" s="37">
        <v>7.2289156626509996</v>
      </c>
      <c r="I3199" s="14">
        <v>8.4337349397590007</v>
      </c>
      <c r="J3199" s="14">
        <v>5.6224899598390001</v>
      </c>
      <c r="K3199" s="14">
        <v>10.441767068273</v>
      </c>
      <c r="L3199" s="14">
        <v>17.269076305220999</v>
      </c>
      <c r="M3199" s="14">
        <v>4.819277108434</v>
      </c>
      <c r="N3199" s="14">
        <v>21.686746987951999</v>
      </c>
      <c r="O3199" s="14">
        <v>2.0080321285139999</v>
      </c>
      <c r="P3199" s="14">
        <v>3.2128514056220001</v>
      </c>
      <c r="Q3199" s="14">
        <v>8.8353413654619999</v>
      </c>
      <c r="R3199" s="14">
        <v>0.80321285140599996</v>
      </c>
      <c r="S3199" s="14">
        <v>60.240963855422002</v>
      </c>
      <c r="T3199" s="32">
        <v>0</v>
      </c>
    </row>
    <row r="3200" spans="4:20" x14ac:dyDescent="0.2">
      <c r="D3200" s="104"/>
      <c r="E3200" s="5" t="s">
        <v>42</v>
      </c>
      <c r="F3200" s="6"/>
      <c r="G3200" s="7">
        <v>235</v>
      </c>
      <c r="H3200" s="37">
        <v>8.9361702127659992</v>
      </c>
      <c r="I3200" s="14">
        <v>8.9361702127659992</v>
      </c>
      <c r="J3200" s="14">
        <v>5.1063829787230004</v>
      </c>
      <c r="K3200" s="14">
        <v>8.5106382978719992</v>
      </c>
      <c r="L3200" s="14">
        <v>12.340425531915001</v>
      </c>
      <c r="M3200" s="14">
        <v>4.2553191489359996</v>
      </c>
      <c r="N3200" s="14">
        <v>14.893617021277</v>
      </c>
      <c r="O3200" s="14">
        <v>2.1276595744679998</v>
      </c>
      <c r="P3200" s="14">
        <v>3.8297872340430001</v>
      </c>
      <c r="Q3200" s="14">
        <v>9.3617021276599992</v>
      </c>
      <c r="R3200" s="14">
        <v>1.702127659574</v>
      </c>
      <c r="S3200" s="14">
        <v>68.510638297872006</v>
      </c>
      <c r="T3200" s="29">
        <v>0.425531914894</v>
      </c>
    </row>
    <row r="3201" spans="4:20" x14ac:dyDescent="0.2">
      <c r="D3201" s="104"/>
      <c r="E3201" s="5" t="s">
        <v>43</v>
      </c>
      <c r="F3201" s="6"/>
      <c r="G3201" s="7">
        <v>231</v>
      </c>
      <c r="H3201" s="37">
        <v>9.5238095238099998</v>
      </c>
      <c r="I3201" s="14">
        <v>7.792207792208</v>
      </c>
      <c r="J3201" s="14">
        <v>6.4935064935059996</v>
      </c>
      <c r="K3201" s="14">
        <v>9.9567099567100001</v>
      </c>
      <c r="L3201" s="14">
        <v>19.480519480519</v>
      </c>
      <c r="M3201" s="14">
        <v>4.7619047619049999</v>
      </c>
      <c r="N3201" s="14">
        <v>19.047619047619001</v>
      </c>
      <c r="O3201" s="14">
        <v>2.1645021645020002</v>
      </c>
      <c r="P3201" s="14">
        <v>3.896103896104</v>
      </c>
      <c r="Q3201" s="14">
        <v>8.2251082251080003</v>
      </c>
      <c r="R3201" s="14">
        <v>0.43290043290000002</v>
      </c>
      <c r="S3201" s="14">
        <v>61.038961038960998</v>
      </c>
      <c r="T3201" s="29">
        <v>1.298701298701</v>
      </c>
    </row>
    <row r="3202" spans="4:20" x14ac:dyDescent="0.2">
      <c r="D3202" s="104"/>
      <c r="E3202" s="5" t="s">
        <v>44</v>
      </c>
      <c r="F3202" s="6"/>
      <c r="G3202" s="7">
        <v>302</v>
      </c>
      <c r="H3202" s="37">
        <v>9.9337748344369992</v>
      </c>
      <c r="I3202" s="14">
        <v>9.9337748344369992</v>
      </c>
      <c r="J3202" s="14">
        <v>7.6158940397350001</v>
      </c>
      <c r="K3202" s="14">
        <v>6.9536423841059998</v>
      </c>
      <c r="L3202" s="14">
        <v>13.907284768212</v>
      </c>
      <c r="M3202" s="14">
        <v>4.3046357615890001</v>
      </c>
      <c r="N3202" s="14">
        <v>18.211920529800999</v>
      </c>
      <c r="O3202" s="14">
        <v>1.324503311258</v>
      </c>
      <c r="P3202" s="14">
        <v>3.311258278146</v>
      </c>
      <c r="Q3202" s="14">
        <v>10.264900662252</v>
      </c>
      <c r="R3202" s="14">
        <v>0.66225165562900001</v>
      </c>
      <c r="S3202" s="14">
        <v>63.245033112583002</v>
      </c>
      <c r="T3202" s="29">
        <v>0.66225165562900001</v>
      </c>
    </row>
    <row r="3203" spans="4:20" x14ac:dyDescent="0.2">
      <c r="D3203" s="104"/>
      <c r="E3203" s="5" t="s">
        <v>45</v>
      </c>
      <c r="F3203" s="6"/>
      <c r="G3203" s="7">
        <v>231</v>
      </c>
      <c r="H3203" s="37">
        <v>6.9264069264070001</v>
      </c>
      <c r="I3203" s="14">
        <v>6.9264069264070001</v>
      </c>
      <c r="J3203" s="14">
        <v>2.1645021645020002</v>
      </c>
      <c r="K3203" s="14">
        <v>3.463203463203</v>
      </c>
      <c r="L3203" s="14">
        <v>12.121212121212</v>
      </c>
      <c r="M3203" s="14">
        <v>2.1645021645020002</v>
      </c>
      <c r="N3203" s="14">
        <v>19.047619047619001</v>
      </c>
      <c r="O3203" s="18">
        <v>0</v>
      </c>
      <c r="P3203" s="14">
        <v>2.1645021645020002</v>
      </c>
      <c r="Q3203" s="14">
        <v>5.6277056277059998</v>
      </c>
      <c r="R3203" s="18">
        <v>0</v>
      </c>
      <c r="S3203" s="14">
        <v>72.294372294371996</v>
      </c>
      <c r="T3203" s="29">
        <v>0.86580086580100002</v>
      </c>
    </row>
    <row r="3204" spans="4:20" x14ac:dyDescent="0.2">
      <c r="D3204" s="104"/>
      <c r="E3204" s="5" t="s">
        <v>46</v>
      </c>
      <c r="F3204" s="6"/>
      <c r="G3204" s="7">
        <v>135</v>
      </c>
      <c r="H3204" s="37">
        <v>5.1851851851850004</v>
      </c>
      <c r="I3204" s="14">
        <v>5.9259259259260002</v>
      </c>
      <c r="J3204" s="14">
        <v>5.1851851851850004</v>
      </c>
      <c r="K3204" s="14">
        <v>2.9629629629630001</v>
      </c>
      <c r="L3204" s="14">
        <v>16.296296296295999</v>
      </c>
      <c r="M3204" s="14">
        <v>2.9629629629630001</v>
      </c>
      <c r="N3204" s="14">
        <v>9.6296296296299992</v>
      </c>
      <c r="O3204" s="14">
        <v>1.481481481481</v>
      </c>
      <c r="P3204" s="14">
        <v>7.4074074074069998</v>
      </c>
      <c r="Q3204" s="14">
        <v>11.111111111111001</v>
      </c>
      <c r="R3204" s="14">
        <v>1.481481481481</v>
      </c>
      <c r="S3204" s="14">
        <v>71.851851851852004</v>
      </c>
      <c r="T3204" s="29">
        <v>2.2222222222219998</v>
      </c>
    </row>
    <row r="3205" spans="4:20" x14ac:dyDescent="0.2">
      <c r="D3205" s="104"/>
      <c r="E3205" s="5" t="s">
        <v>47</v>
      </c>
      <c r="F3205" s="6"/>
      <c r="G3205" s="7">
        <v>135</v>
      </c>
      <c r="H3205" s="37">
        <v>5.1851851851850004</v>
      </c>
      <c r="I3205" s="14">
        <v>9.6296296296299992</v>
      </c>
      <c r="J3205" s="14">
        <v>3.7037037037039999</v>
      </c>
      <c r="K3205" s="14">
        <v>3.7037037037039999</v>
      </c>
      <c r="L3205" s="14">
        <v>14.074074074074</v>
      </c>
      <c r="M3205" s="14">
        <v>3.7037037037039999</v>
      </c>
      <c r="N3205" s="14">
        <v>11.851851851852</v>
      </c>
      <c r="O3205" s="14">
        <v>1.481481481481</v>
      </c>
      <c r="P3205" s="14">
        <v>5.9259259259260002</v>
      </c>
      <c r="Q3205" s="14">
        <v>9.6296296296299992</v>
      </c>
      <c r="R3205" s="14">
        <v>1.481481481481</v>
      </c>
      <c r="S3205" s="14">
        <v>71.111111111111001</v>
      </c>
      <c r="T3205" s="29">
        <v>2.2222222222219998</v>
      </c>
    </row>
    <row r="3206" spans="4:20" x14ac:dyDescent="0.2">
      <c r="D3206" s="104"/>
      <c r="E3206" s="5" t="s">
        <v>48</v>
      </c>
      <c r="F3206" s="6"/>
      <c r="G3206" s="7">
        <v>58</v>
      </c>
      <c r="H3206" s="37">
        <v>5.1724137931029999</v>
      </c>
      <c r="I3206" s="14">
        <v>3.4482758620689999</v>
      </c>
      <c r="J3206" s="18">
        <v>0</v>
      </c>
      <c r="K3206" s="14">
        <v>1.7241379310339999</v>
      </c>
      <c r="L3206" s="14">
        <v>5.1724137931029999</v>
      </c>
      <c r="M3206" s="18">
        <v>0</v>
      </c>
      <c r="N3206" s="14">
        <v>6.8965517241379999</v>
      </c>
      <c r="O3206" s="18">
        <v>0</v>
      </c>
      <c r="P3206" s="18">
        <v>0</v>
      </c>
      <c r="Q3206" s="14">
        <v>1.7241379310339999</v>
      </c>
      <c r="R3206" s="14">
        <v>1.7241379310339999</v>
      </c>
      <c r="S3206" s="14">
        <v>86.206896551724</v>
      </c>
      <c r="T3206" s="32">
        <v>0</v>
      </c>
    </row>
    <row r="3207" spans="4:20" x14ac:dyDescent="0.2">
      <c r="D3207" s="104"/>
      <c r="E3207" s="5" t="s">
        <v>49</v>
      </c>
      <c r="F3207" s="6"/>
      <c r="G3207" s="7">
        <v>13</v>
      </c>
      <c r="H3207" s="60">
        <v>0</v>
      </c>
      <c r="I3207" s="18">
        <v>0</v>
      </c>
      <c r="J3207" s="18">
        <v>0</v>
      </c>
      <c r="K3207" s="18">
        <v>0</v>
      </c>
      <c r="L3207" s="18">
        <v>0</v>
      </c>
      <c r="M3207" s="18">
        <v>0</v>
      </c>
      <c r="N3207" s="18">
        <v>0</v>
      </c>
      <c r="O3207" s="18">
        <v>0</v>
      </c>
      <c r="P3207" s="18">
        <v>0</v>
      </c>
      <c r="Q3207" s="18">
        <v>0</v>
      </c>
      <c r="R3207" s="14">
        <v>7.6923076923079998</v>
      </c>
      <c r="S3207" s="14">
        <v>100</v>
      </c>
      <c r="T3207" s="32">
        <v>0</v>
      </c>
    </row>
    <row r="3208" spans="4:20" x14ac:dyDescent="0.2">
      <c r="D3208" s="103" t="s">
        <v>50</v>
      </c>
      <c r="E3208" s="24" t="s">
        <v>35</v>
      </c>
      <c r="F3208" s="22"/>
      <c r="G3208" s="23">
        <v>174</v>
      </c>
      <c r="H3208" s="49">
        <v>0.57471264367800001</v>
      </c>
      <c r="I3208" s="19">
        <v>5.1724137931029999</v>
      </c>
      <c r="J3208" s="19">
        <v>4.5977011494250002</v>
      </c>
      <c r="K3208" s="19">
        <v>6.8965517241379999</v>
      </c>
      <c r="L3208" s="19">
        <v>12.64367816092</v>
      </c>
      <c r="M3208" s="19">
        <v>8.6206896551720007</v>
      </c>
      <c r="N3208" s="19">
        <v>21.264367816092001</v>
      </c>
      <c r="O3208" s="19">
        <v>1.7241379310339999</v>
      </c>
      <c r="P3208" s="19">
        <v>0.57471264367800001</v>
      </c>
      <c r="Q3208" s="19">
        <v>7.4712643678159996</v>
      </c>
      <c r="R3208" s="19">
        <v>1.7241379310339999</v>
      </c>
      <c r="S3208" s="19">
        <v>79.885057471264005</v>
      </c>
      <c r="T3208" s="51">
        <v>0.57471264367800001</v>
      </c>
    </row>
    <row r="3209" spans="4:20" x14ac:dyDescent="0.2">
      <c r="D3209" s="104"/>
      <c r="E3209" s="5" t="s">
        <v>36</v>
      </c>
      <c r="F3209" s="6"/>
      <c r="G3209" s="7">
        <v>232</v>
      </c>
      <c r="H3209" s="37">
        <v>5.1724137931029999</v>
      </c>
      <c r="I3209" s="14">
        <v>6.0344827586210004</v>
      </c>
      <c r="J3209" s="14">
        <v>1.7241379310339999</v>
      </c>
      <c r="K3209" s="14">
        <v>7.3275862068970001</v>
      </c>
      <c r="L3209" s="14">
        <v>8.1896551724139997</v>
      </c>
      <c r="M3209" s="14">
        <v>5.6034482758620001</v>
      </c>
      <c r="N3209" s="14">
        <v>19.827586206896999</v>
      </c>
      <c r="O3209" s="18">
        <v>0</v>
      </c>
      <c r="P3209" s="14">
        <v>0.43103448275900003</v>
      </c>
      <c r="Q3209" s="14">
        <v>6.0344827586210004</v>
      </c>
      <c r="R3209" s="14">
        <v>1.293103448276</v>
      </c>
      <c r="S3209" s="14">
        <v>75</v>
      </c>
      <c r="T3209" s="32">
        <v>0</v>
      </c>
    </row>
    <row r="3210" spans="4:20" x14ac:dyDescent="0.2">
      <c r="D3210" s="104"/>
      <c r="E3210" s="5" t="s">
        <v>37</v>
      </c>
      <c r="F3210" s="6"/>
      <c r="G3210" s="7">
        <v>198</v>
      </c>
      <c r="H3210" s="37">
        <v>2.5252525252529998</v>
      </c>
      <c r="I3210" s="14">
        <v>6.5656565656570001</v>
      </c>
      <c r="J3210" s="14">
        <v>3.535353535354</v>
      </c>
      <c r="K3210" s="14">
        <v>9.0909090909089993</v>
      </c>
      <c r="L3210" s="14">
        <v>6.5656565656570001</v>
      </c>
      <c r="M3210" s="14">
        <v>7.0707070707069999</v>
      </c>
      <c r="N3210" s="14">
        <v>21.212121212121001</v>
      </c>
      <c r="O3210" s="14">
        <v>1.5151515151520001</v>
      </c>
      <c r="P3210" s="14">
        <v>4.0404040404039998</v>
      </c>
      <c r="Q3210" s="14">
        <v>10.606060606061</v>
      </c>
      <c r="R3210" s="14">
        <v>1.010101010101</v>
      </c>
      <c r="S3210" s="14">
        <v>72.222222222222001</v>
      </c>
      <c r="T3210" s="29">
        <v>0.50505050505100002</v>
      </c>
    </row>
    <row r="3211" spans="4:20" x14ac:dyDescent="0.2">
      <c r="D3211" s="104"/>
      <c r="E3211" s="5" t="s">
        <v>38</v>
      </c>
      <c r="F3211" s="6"/>
      <c r="G3211" s="7">
        <v>315</v>
      </c>
      <c r="H3211" s="37">
        <v>5.3968253968250002</v>
      </c>
      <c r="I3211" s="14">
        <v>7.6190476190479997</v>
      </c>
      <c r="J3211" s="14">
        <v>5.3968253968250002</v>
      </c>
      <c r="K3211" s="14">
        <v>7.9365079365079998</v>
      </c>
      <c r="L3211" s="14">
        <v>8.5714285714289993</v>
      </c>
      <c r="M3211" s="14">
        <v>5.3968253968250002</v>
      </c>
      <c r="N3211" s="14">
        <v>17.777777777777999</v>
      </c>
      <c r="O3211" s="14">
        <v>0.63492063492100004</v>
      </c>
      <c r="P3211" s="14">
        <v>1.269841269841</v>
      </c>
      <c r="Q3211" s="14">
        <v>6.666666666667</v>
      </c>
      <c r="R3211" s="14">
        <v>1.9047619047619999</v>
      </c>
      <c r="S3211" s="14">
        <v>71.111111111111001</v>
      </c>
      <c r="T3211" s="29">
        <v>0.95238095238099996</v>
      </c>
    </row>
    <row r="3212" spans="4:20" x14ac:dyDescent="0.2">
      <c r="D3212" s="104"/>
      <c r="E3212" s="5" t="s">
        <v>39</v>
      </c>
      <c r="F3212" s="6"/>
      <c r="G3212" s="7">
        <v>259</v>
      </c>
      <c r="H3212" s="37">
        <v>1.9305019305019999</v>
      </c>
      <c r="I3212" s="14">
        <v>6.1776061776060001</v>
      </c>
      <c r="J3212" s="14">
        <v>3.088803088803</v>
      </c>
      <c r="K3212" s="14">
        <v>10.038610038610001</v>
      </c>
      <c r="L3212" s="14">
        <v>7.3359073359069997</v>
      </c>
      <c r="M3212" s="14">
        <v>5.0193050193050004</v>
      </c>
      <c r="N3212" s="14">
        <v>20.077220077220002</v>
      </c>
      <c r="O3212" s="14">
        <v>0.38610038610000003</v>
      </c>
      <c r="P3212" s="14">
        <v>2.3166023166019998</v>
      </c>
      <c r="Q3212" s="14">
        <v>5.7915057915060002</v>
      </c>
      <c r="R3212" s="14">
        <v>0.77220077220100003</v>
      </c>
      <c r="S3212" s="14">
        <v>72.972972972972997</v>
      </c>
      <c r="T3212" s="29">
        <v>0.38610038610000003</v>
      </c>
    </row>
    <row r="3213" spans="4:20" x14ac:dyDescent="0.2">
      <c r="D3213" s="104"/>
      <c r="E3213" s="5" t="s">
        <v>40</v>
      </c>
      <c r="F3213" s="6"/>
      <c r="G3213" s="7">
        <v>329</v>
      </c>
      <c r="H3213" s="37">
        <v>3.3434650455930002</v>
      </c>
      <c r="I3213" s="14">
        <v>8.5106382978719992</v>
      </c>
      <c r="J3213" s="14">
        <v>5.4711246200610004</v>
      </c>
      <c r="K3213" s="14">
        <v>8.5106382978719992</v>
      </c>
      <c r="L3213" s="14">
        <v>15.501519756839</v>
      </c>
      <c r="M3213" s="14">
        <v>4.8632218844980004</v>
      </c>
      <c r="N3213" s="14">
        <v>18.844984802431998</v>
      </c>
      <c r="O3213" s="14">
        <v>1.5197568389060001</v>
      </c>
      <c r="P3213" s="14">
        <v>1.2158054711249999</v>
      </c>
      <c r="Q3213" s="14">
        <v>9.4224924012159992</v>
      </c>
      <c r="R3213" s="14">
        <v>1.8237082066870001</v>
      </c>
      <c r="S3213" s="14">
        <v>69.908814589665994</v>
      </c>
      <c r="T3213" s="29">
        <v>0.30395136778100001</v>
      </c>
    </row>
    <row r="3214" spans="4:20" x14ac:dyDescent="0.2">
      <c r="D3214" s="104"/>
      <c r="E3214" s="5" t="s">
        <v>41</v>
      </c>
      <c r="F3214" s="6"/>
      <c r="G3214" s="7">
        <v>268</v>
      </c>
      <c r="H3214" s="37">
        <v>3.3582089552240002</v>
      </c>
      <c r="I3214" s="14">
        <v>8.2089552238810004</v>
      </c>
      <c r="J3214" s="14">
        <v>5.9701492537309999</v>
      </c>
      <c r="K3214" s="14">
        <v>7.0895522388060002</v>
      </c>
      <c r="L3214" s="14">
        <v>11.194029850746</v>
      </c>
      <c r="M3214" s="14">
        <v>4.1044776119400002</v>
      </c>
      <c r="N3214" s="14">
        <v>16.791044776119001</v>
      </c>
      <c r="O3214" s="14">
        <v>1.492537313433</v>
      </c>
      <c r="P3214" s="14">
        <v>2.985074626866</v>
      </c>
      <c r="Q3214" s="14">
        <v>9.3283582089550006</v>
      </c>
      <c r="R3214" s="14">
        <v>2.238805970149</v>
      </c>
      <c r="S3214" s="14">
        <v>72.761194029850998</v>
      </c>
      <c r="T3214" s="29">
        <v>1.492537313433</v>
      </c>
    </row>
    <row r="3215" spans="4:20" x14ac:dyDescent="0.2">
      <c r="D3215" s="104"/>
      <c r="E3215" s="5" t="s">
        <v>42</v>
      </c>
      <c r="F3215" s="6"/>
      <c r="G3215" s="7">
        <v>225</v>
      </c>
      <c r="H3215" s="37">
        <v>2.2222222222219998</v>
      </c>
      <c r="I3215" s="14">
        <v>8.8888888888889994</v>
      </c>
      <c r="J3215" s="14">
        <v>4.8888888888890003</v>
      </c>
      <c r="K3215" s="14">
        <v>5.333333333333</v>
      </c>
      <c r="L3215" s="14">
        <v>13.777777777778001</v>
      </c>
      <c r="M3215" s="14">
        <v>4</v>
      </c>
      <c r="N3215" s="14">
        <v>14.666666666667</v>
      </c>
      <c r="O3215" s="14">
        <v>1.333333333333</v>
      </c>
      <c r="P3215" s="14">
        <v>3.1111111111110001</v>
      </c>
      <c r="Q3215" s="14">
        <v>8.4444444444440006</v>
      </c>
      <c r="R3215" s="14">
        <v>1.333333333333</v>
      </c>
      <c r="S3215" s="14">
        <v>77.333333333333002</v>
      </c>
      <c r="T3215" s="32">
        <v>0</v>
      </c>
    </row>
    <row r="3216" spans="4:20" x14ac:dyDescent="0.2">
      <c r="D3216" s="104"/>
      <c r="E3216" s="5" t="s">
        <v>43</v>
      </c>
      <c r="F3216" s="6"/>
      <c r="G3216" s="7">
        <v>231</v>
      </c>
      <c r="H3216" s="37">
        <v>3.0303030303030001</v>
      </c>
      <c r="I3216" s="14">
        <v>8.6580086580090008</v>
      </c>
      <c r="J3216" s="14">
        <v>8.6580086580090008</v>
      </c>
      <c r="K3216" s="14">
        <v>7.3593073593070004</v>
      </c>
      <c r="L3216" s="14">
        <v>12.554112554113001</v>
      </c>
      <c r="M3216" s="14">
        <v>4.7619047619049999</v>
      </c>
      <c r="N3216" s="14">
        <v>18.181818181817999</v>
      </c>
      <c r="O3216" s="14">
        <v>1.298701298701</v>
      </c>
      <c r="P3216" s="14">
        <v>1.731601731602</v>
      </c>
      <c r="Q3216" s="14">
        <v>6.0606060606060002</v>
      </c>
      <c r="R3216" s="14">
        <v>0.86580086580100002</v>
      </c>
      <c r="S3216" s="14">
        <v>74.025974025973994</v>
      </c>
      <c r="T3216" s="32">
        <v>0</v>
      </c>
    </row>
    <row r="3217" spans="2:20" x14ac:dyDescent="0.2">
      <c r="D3217" s="104"/>
      <c r="E3217" s="5" t="s">
        <v>44</v>
      </c>
      <c r="F3217" s="6"/>
      <c r="G3217" s="7">
        <v>321</v>
      </c>
      <c r="H3217" s="37">
        <v>2.8037383177569999</v>
      </c>
      <c r="I3217" s="14">
        <v>9.3457943925230005</v>
      </c>
      <c r="J3217" s="14">
        <v>4.9844236760119998</v>
      </c>
      <c r="K3217" s="14">
        <v>2.4922118380059999</v>
      </c>
      <c r="L3217" s="14">
        <v>13.707165109033999</v>
      </c>
      <c r="M3217" s="14">
        <v>2.4922118380059999</v>
      </c>
      <c r="N3217" s="14">
        <v>12.149532710280001</v>
      </c>
      <c r="O3217" s="18">
        <v>0</v>
      </c>
      <c r="P3217" s="14">
        <v>2.8037383177569999</v>
      </c>
      <c r="Q3217" s="14">
        <v>8.7227414330219997</v>
      </c>
      <c r="R3217" s="14">
        <v>1.2461059190029999</v>
      </c>
      <c r="S3217" s="14">
        <v>75.389408099687998</v>
      </c>
      <c r="T3217" s="29">
        <v>2.1806853582549999</v>
      </c>
    </row>
    <row r="3218" spans="2:20" x14ac:dyDescent="0.2">
      <c r="D3218" s="104"/>
      <c r="E3218" s="5" t="s">
        <v>45</v>
      </c>
      <c r="F3218" s="6"/>
      <c r="G3218" s="7">
        <v>279</v>
      </c>
      <c r="H3218" s="37">
        <v>2.1505376344089999</v>
      </c>
      <c r="I3218" s="14">
        <v>5.0179211469530003</v>
      </c>
      <c r="J3218" s="14">
        <v>6.8100358422939999</v>
      </c>
      <c r="K3218" s="14">
        <v>6.0931899641580003</v>
      </c>
      <c r="L3218" s="14">
        <v>10.035842293907001</v>
      </c>
      <c r="M3218" s="14">
        <v>1.7921146953410001</v>
      </c>
      <c r="N3218" s="14">
        <v>11.111111111111001</v>
      </c>
      <c r="O3218" s="18">
        <v>0</v>
      </c>
      <c r="P3218" s="14">
        <v>3.5842293906810001</v>
      </c>
      <c r="Q3218" s="14">
        <v>8.2437275985660001</v>
      </c>
      <c r="R3218" s="14">
        <v>0.71684587813599998</v>
      </c>
      <c r="S3218" s="14">
        <v>79.569892473118003</v>
      </c>
      <c r="T3218" s="29">
        <v>0.71684587813599998</v>
      </c>
    </row>
    <row r="3219" spans="2:20" x14ac:dyDescent="0.2">
      <c r="D3219" s="104"/>
      <c r="E3219" s="5" t="s">
        <v>46</v>
      </c>
      <c r="F3219" s="6"/>
      <c r="G3219" s="7">
        <v>175</v>
      </c>
      <c r="H3219" s="37">
        <v>1.714285714286</v>
      </c>
      <c r="I3219" s="14">
        <v>4.5714285714290002</v>
      </c>
      <c r="J3219" s="14">
        <v>5.1428571428570002</v>
      </c>
      <c r="K3219" s="14">
        <v>1.142857142857</v>
      </c>
      <c r="L3219" s="14">
        <v>12.571428571428999</v>
      </c>
      <c r="M3219" s="14">
        <v>0.57142857142900005</v>
      </c>
      <c r="N3219" s="14">
        <v>9.1428571428570002</v>
      </c>
      <c r="O3219" s="14">
        <v>0.57142857142900005</v>
      </c>
      <c r="P3219" s="14">
        <v>2.285714285714</v>
      </c>
      <c r="Q3219" s="14">
        <v>7.4285714285709998</v>
      </c>
      <c r="R3219" s="14">
        <v>2.285714285714</v>
      </c>
      <c r="S3219" s="14">
        <v>77.142857142856997</v>
      </c>
      <c r="T3219" s="29">
        <v>2.285714285714</v>
      </c>
    </row>
    <row r="3220" spans="2:20" x14ac:dyDescent="0.2">
      <c r="D3220" s="104"/>
      <c r="E3220" s="5" t="s">
        <v>47</v>
      </c>
      <c r="F3220" s="6"/>
      <c r="G3220" s="7">
        <v>263</v>
      </c>
      <c r="H3220" s="37">
        <v>0.38022813688200002</v>
      </c>
      <c r="I3220" s="14">
        <v>4.5627376425859998</v>
      </c>
      <c r="J3220" s="14">
        <v>3.422053231939</v>
      </c>
      <c r="K3220" s="14">
        <v>2.6615969581750001</v>
      </c>
      <c r="L3220" s="14">
        <v>9.1254752851709995</v>
      </c>
      <c r="M3220" s="14">
        <v>1.1406844106459999</v>
      </c>
      <c r="N3220" s="14">
        <v>9.5057034220529992</v>
      </c>
      <c r="O3220" s="14">
        <v>0.76045627376400005</v>
      </c>
      <c r="P3220" s="14">
        <v>1.9011406844109999</v>
      </c>
      <c r="Q3220" s="14">
        <v>5.3231939163500002</v>
      </c>
      <c r="R3220" s="14">
        <v>1.520912547529</v>
      </c>
      <c r="S3220" s="14">
        <v>85.551330798479</v>
      </c>
      <c r="T3220" s="32">
        <v>0</v>
      </c>
    </row>
    <row r="3221" spans="2:20" x14ac:dyDescent="0.2">
      <c r="D3221" s="104"/>
      <c r="E3221" s="5" t="s">
        <v>48</v>
      </c>
      <c r="F3221" s="6"/>
      <c r="G3221" s="7">
        <v>100</v>
      </c>
      <c r="H3221" s="60">
        <v>0</v>
      </c>
      <c r="I3221" s="14">
        <v>4</v>
      </c>
      <c r="J3221" s="14">
        <v>2</v>
      </c>
      <c r="K3221" s="14">
        <v>3</v>
      </c>
      <c r="L3221" s="14">
        <v>6</v>
      </c>
      <c r="M3221" s="14">
        <v>1</v>
      </c>
      <c r="N3221" s="14">
        <v>5</v>
      </c>
      <c r="O3221" s="18">
        <v>0</v>
      </c>
      <c r="P3221" s="14">
        <v>2</v>
      </c>
      <c r="Q3221" s="14">
        <v>7</v>
      </c>
      <c r="R3221" s="14">
        <v>3</v>
      </c>
      <c r="S3221" s="14">
        <v>86</v>
      </c>
      <c r="T3221" s="29">
        <v>1</v>
      </c>
    </row>
    <row r="3222" spans="2:20" x14ac:dyDescent="0.2">
      <c r="D3222" s="105"/>
      <c r="E3222" s="55" t="s">
        <v>49</v>
      </c>
      <c r="F3222" s="58"/>
      <c r="G3222" s="53">
        <v>28</v>
      </c>
      <c r="H3222" s="78">
        <v>0</v>
      </c>
      <c r="I3222" s="38">
        <v>3.5714285714290002</v>
      </c>
      <c r="J3222" s="35">
        <v>0</v>
      </c>
      <c r="K3222" s="38">
        <v>3.5714285714290002</v>
      </c>
      <c r="L3222" s="35">
        <v>0</v>
      </c>
      <c r="M3222" s="38">
        <v>3.5714285714290002</v>
      </c>
      <c r="N3222" s="38">
        <v>3.5714285714290002</v>
      </c>
      <c r="O3222" s="35">
        <v>0</v>
      </c>
      <c r="P3222" s="35">
        <v>0</v>
      </c>
      <c r="Q3222" s="35">
        <v>0</v>
      </c>
      <c r="R3222" s="38">
        <v>7.1428571428570002</v>
      </c>
      <c r="S3222" s="38">
        <v>89.285714285713993</v>
      </c>
      <c r="T3222" s="71">
        <v>0</v>
      </c>
    </row>
    <row r="3224" spans="2:20" x14ac:dyDescent="0.2">
      <c r="B3224" s="47" t="str">
        <f xml:space="preserve"> HYPERLINK("#'目次'!B77", "[71]")</f>
        <v>[71]</v>
      </c>
      <c r="C3224" s="31" t="s">
        <v>678</v>
      </c>
    </row>
    <row r="3227" spans="2:20" x14ac:dyDescent="0.2">
      <c r="C3227" s="31" t="s">
        <v>13</v>
      </c>
    </row>
    <row r="3228" spans="2:20" x14ac:dyDescent="0.2">
      <c r="D3228" s="99"/>
      <c r="E3228" s="100"/>
      <c r="F3228" s="100"/>
      <c r="G3228" s="41" t="s">
        <v>14</v>
      </c>
      <c r="H3228" s="42" t="s">
        <v>34</v>
      </c>
      <c r="I3228" s="16" t="s">
        <v>50</v>
      </c>
      <c r="J3228" s="46" t="s">
        <v>24</v>
      </c>
    </row>
    <row r="3229" spans="2:20" x14ac:dyDescent="0.2">
      <c r="D3229" s="101"/>
      <c r="E3229" s="102"/>
      <c r="F3229" s="102"/>
      <c r="G3229" s="44"/>
      <c r="H3229" s="48"/>
      <c r="I3229" s="17"/>
      <c r="J3229" s="43"/>
    </row>
    <row r="3230" spans="2:20" x14ac:dyDescent="0.2">
      <c r="D3230" s="52"/>
      <c r="E3230" s="59" t="s">
        <v>14</v>
      </c>
      <c r="F3230" s="54"/>
      <c r="G3230" s="45">
        <v>7000</v>
      </c>
      <c r="H3230" s="25">
        <v>47.985714285714003</v>
      </c>
      <c r="I3230" s="25">
        <v>52.014285714285997</v>
      </c>
      <c r="J3230" s="91">
        <v>0</v>
      </c>
    </row>
    <row r="3231" spans="2:20" x14ac:dyDescent="0.2">
      <c r="D3231" s="103" t="s">
        <v>25</v>
      </c>
      <c r="E3231" s="24" t="s">
        <v>26</v>
      </c>
      <c r="F3231" s="22"/>
      <c r="G3231" s="23">
        <v>1780</v>
      </c>
      <c r="H3231" s="49">
        <v>14.494382022471999</v>
      </c>
      <c r="I3231" s="19">
        <v>85.505617977528004</v>
      </c>
      <c r="J3231" s="62">
        <v>0</v>
      </c>
    </row>
    <row r="3232" spans="2:20" x14ac:dyDescent="0.2">
      <c r="D3232" s="104"/>
      <c r="E3232" s="5" t="s">
        <v>27</v>
      </c>
      <c r="F3232" s="6"/>
      <c r="G3232" s="7">
        <v>1328</v>
      </c>
      <c r="H3232" s="37">
        <v>28.16265060241</v>
      </c>
      <c r="I3232" s="14">
        <v>71.837349397590003</v>
      </c>
      <c r="J3232" s="32">
        <v>0</v>
      </c>
    </row>
    <row r="3233" spans="4:10" x14ac:dyDescent="0.2">
      <c r="D3233" s="104"/>
      <c r="E3233" s="5" t="s">
        <v>28</v>
      </c>
      <c r="F3233" s="6"/>
      <c r="G3233" s="7">
        <v>1075</v>
      </c>
      <c r="H3233" s="37">
        <v>59.720930232557997</v>
      </c>
      <c r="I3233" s="14">
        <v>40.279069767442003</v>
      </c>
      <c r="J3233" s="32">
        <v>0</v>
      </c>
    </row>
    <row r="3234" spans="4:10" x14ac:dyDescent="0.2">
      <c r="D3234" s="104"/>
      <c r="E3234" s="5" t="s">
        <v>29</v>
      </c>
      <c r="F3234" s="6"/>
      <c r="G3234" s="7">
        <v>733</v>
      </c>
      <c r="H3234" s="37">
        <v>69.986357435198002</v>
      </c>
      <c r="I3234" s="14">
        <v>30.013642564802002</v>
      </c>
      <c r="J3234" s="32">
        <v>0</v>
      </c>
    </row>
    <row r="3235" spans="4:10" x14ac:dyDescent="0.2">
      <c r="D3235" s="104"/>
      <c r="E3235" s="5" t="s">
        <v>30</v>
      </c>
      <c r="F3235" s="6"/>
      <c r="G3235" s="7">
        <v>619</v>
      </c>
      <c r="H3235" s="37">
        <v>81.906300484653002</v>
      </c>
      <c r="I3235" s="14">
        <v>18.093699515347001</v>
      </c>
      <c r="J3235" s="32">
        <v>0</v>
      </c>
    </row>
    <row r="3236" spans="4:10" x14ac:dyDescent="0.2">
      <c r="D3236" s="104"/>
      <c r="E3236" s="5" t="s">
        <v>31</v>
      </c>
      <c r="F3236" s="6"/>
      <c r="G3236" s="7">
        <v>559</v>
      </c>
      <c r="H3236" s="37">
        <v>90.339892665473997</v>
      </c>
      <c r="I3236" s="14">
        <v>9.6601073345259998</v>
      </c>
      <c r="J3236" s="32">
        <v>0</v>
      </c>
    </row>
    <row r="3237" spans="4:10" x14ac:dyDescent="0.2">
      <c r="D3237" s="104"/>
      <c r="E3237" s="5" t="s">
        <v>32</v>
      </c>
      <c r="F3237" s="6"/>
      <c r="G3237" s="7">
        <v>284</v>
      </c>
      <c r="H3237" s="37">
        <v>94.014084507042</v>
      </c>
      <c r="I3237" s="14">
        <v>5.9859154929580001</v>
      </c>
      <c r="J3237" s="32">
        <v>0</v>
      </c>
    </row>
    <row r="3238" spans="4:10" x14ac:dyDescent="0.2">
      <c r="D3238" s="104"/>
      <c r="E3238" s="5" t="s">
        <v>33</v>
      </c>
      <c r="F3238" s="6"/>
      <c r="G3238" s="7">
        <v>104</v>
      </c>
      <c r="H3238" s="37">
        <v>91.346153846153996</v>
      </c>
      <c r="I3238" s="14">
        <v>8.6538461538460005</v>
      </c>
      <c r="J3238" s="32">
        <v>0</v>
      </c>
    </row>
    <row r="3239" spans="4:10" x14ac:dyDescent="0.2">
      <c r="D3239" s="103" t="s">
        <v>34</v>
      </c>
      <c r="E3239" s="24" t="s">
        <v>35</v>
      </c>
      <c r="F3239" s="22"/>
      <c r="G3239" s="23">
        <v>206</v>
      </c>
      <c r="H3239" s="49">
        <v>100</v>
      </c>
      <c r="I3239" s="33">
        <v>0</v>
      </c>
      <c r="J3239" s="62">
        <v>0</v>
      </c>
    </row>
    <row r="3240" spans="4:10" x14ac:dyDescent="0.2">
      <c r="D3240" s="104"/>
      <c r="E3240" s="5" t="s">
        <v>36</v>
      </c>
      <c r="F3240" s="6"/>
      <c r="G3240" s="7">
        <v>218</v>
      </c>
      <c r="H3240" s="37">
        <v>100</v>
      </c>
      <c r="I3240" s="18">
        <v>0</v>
      </c>
      <c r="J3240" s="32">
        <v>0</v>
      </c>
    </row>
    <row r="3241" spans="4:10" x14ac:dyDescent="0.2">
      <c r="D3241" s="104"/>
      <c r="E3241" s="5" t="s">
        <v>37</v>
      </c>
      <c r="F3241" s="6"/>
      <c r="G3241" s="7">
        <v>218</v>
      </c>
      <c r="H3241" s="37">
        <v>100</v>
      </c>
      <c r="I3241" s="18">
        <v>0</v>
      </c>
      <c r="J3241" s="32">
        <v>0</v>
      </c>
    </row>
    <row r="3242" spans="4:10" x14ac:dyDescent="0.2">
      <c r="D3242" s="104"/>
      <c r="E3242" s="5" t="s">
        <v>38</v>
      </c>
      <c r="F3242" s="6"/>
      <c r="G3242" s="7">
        <v>313</v>
      </c>
      <c r="H3242" s="37">
        <v>100</v>
      </c>
      <c r="I3242" s="18">
        <v>0</v>
      </c>
      <c r="J3242" s="32">
        <v>0</v>
      </c>
    </row>
    <row r="3243" spans="4:10" x14ac:dyDescent="0.2">
      <c r="D3243" s="104"/>
      <c r="E3243" s="5" t="s">
        <v>39</v>
      </c>
      <c r="F3243" s="6"/>
      <c r="G3243" s="7">
        <v>306</v>
      </c>
      <c r="H3243" s="37">
        <v>100</v>
      </c>
      <c r="I3243" s="18">
        <v>0</v>
      </c>
      <c r="J3243" s="32">
        <v>0</v>
      </c>
    </row>
    <row r="3244" spans="4:10" x14ac:dyDescent="0.2">
      <c r="D3244" s="104"/>
      <c r="E3244" s="5" t="s">
        <v>40</v>
      </c>
      <c r="F3244" s="6"/>
      <c r="G3244" s="7">
        <v>323</v>
      </c>
      <c r="H3244" s="37">
        <v>100</v>
      </c>
      <c r="I3244" s="18">
        <v>0</v>
      </c>
      <c r="J3244" s="32">
        <v>0</v>
      </c>
    </row>
    <row r="3245" spans="4:10" x14ac:dyDescent="0.2">
      <c r="D3245" s="104"/>
      <c r="E3245" s="5" t="s">
        <v>41</v>
      </c>
      <c r="F3245" s="6"/>
      <c r="G3245" s="7">
        <v>260</v>
      </c>
      <c r="H3245" s="37">
        <v>100</v>
      </c>
      <c r="I3245" s="18">
        <v>0</v>
      </c>
      <c r="J3245" s="32">
        <v>0</v>
      </c>
    </row>
    <row r="3246" spans="4:10" x14ac:dyDescent="0.2">
      <c r="D3246" s="104"/>
      <c r="E3246" s="5" t="s">
        <v>42</v>
      </c>
      <c r="F3246" s="6"/>
      <c r="G3246" s="7">
        <v>258</v>
      </c>
      <c r="H3246" s="37">
        <v>100</v>
      </c>
      <c r="I3246" s="18">
        <v>0</v>
      </c>
      <c r="J3246" s="32">
        <v>0</v>
      </c>
    </row>
    <row r="3247" spans="4:10" x14ac:dyDescent="0.2">
      <c r="D3247" s="104"/>
      <c r="E3247" s="5" t="s">
        <v>43</v>
      </c>
      <c r="F3247" s="6"/>
      <c r="G3247" s="7">
        <v>258</v>
      </c>
      <c r="H3247" s="37">
        <v>100</v>
      </c>
      <c r="I3247" s="18">
        <v>0</v>
      </c>
      <c r="J3247" s="32">
        <v>0</v>
      </c>
    </row>
    <row r="3248" spans="4:10" x14ac:dyDescent="0.2">
      <c r="D3248" s="104"/>
      <c r="E3248" s="5" t="s">
        <v>44</v>
      </c>
      <c r="F3248" s="6"/>
      <c r="G3248" s="7">
        <v>336</v>
      </c>
      <c r="H3248" s="37">
        <v>100</v>
      </c>
      <c r="I3248" s="18">
        <v>0</v>
      </c>
      <c r="J3248" s="32">
        <v>0</v>
      </c>
    </row>
    <row r="3249" spans="4:10" x14ac:dyDescent="0.2">
      <c r="D3249" s="104"/>
      <c r="E3249" s="5" t="s">
        <v>45</v>
      </c>
      <c r="F3249" s="6"/>
      <c r="G3249" s="7">
        <v>259</v>
      </c>
      <c r="H3249" s="37">
        <v>100</v>
      </c>
      <c r="I3249" s="18">
        <v>0</v>
      </c>
      <c r="J3249" s="32">
        <v>0</v>
      </c>
    </row>
    <row r="3250" spans="4:10" x14ac:dyDescent="0.2">
      <c r="D3250" s="104"/>
      <c r="E3250" s="5" t="s">
        <v>46</v>
      </c>
      <c r="F3250" s="6"/>
      <c r="G3250" s="7">
        <v>171</v>
      </c>
      <c r="H3250" s="37">
        <v>100</v>
      </c>
      <c r="I3250" s="18">
        <v>0</v>
      </c>
      <c r="J3250" s="32">
        <v>0</v>
      </c>
    </row>
    <row r="3251" spans="4:10" x14ac:dyDescent="0.2">
      <c r="D3251" s="104"/>
      <c r="E3251" s="5" t="s">
        <v>47</v>
      </c>
      <c r="F3251" s="6"/>
      <c r="G3251" s="7">
        <v>158</v>
      </c>
      <c r="H3251" s="37">
        <v>100</v>
      </c>
      <c r="I3251" s="18">
        <v>0</v>
      </c>
      <c r="J3251" s="32">
        <v>0</v>
      </c>
    </row>
    <row r="3252" spans="4:10" x14ac:dyDescent="0.2">
      <c r="D3252" s="104"/>
      <c r="E3252" s="5" t="s">
        <v>48</v>
      </c>
      <c r="F3252" s="6"/>
      <c r="G3252" s="7">
        <v>62</v>
      </c>
      <c r="H3252" s="37">
        <v>100</v>
      </c>
      <c r="I3252" s="18">
        <v>0</v>
      </c>
      <c r="J3252" s="32">
        <v>0</v>
      </c>
    </row>
    <row r="3253" spans="4:10" x14ac:dyDescent="0.2">
      <c r="D3253" s="104"/>
      <c r="E3253" s="5" t="s">
        <v>49</v>
      </c>
      <c r="F3253" s="6"/>
      <c r="G3253" s="7">
        <v>13</v>
      </c>
      <c r="H3253" s="37">
        <v>100</v>
      </c>
      <c r="I3253" s="18">
        <v>0</v>
      </c>
      <c r="J3253" s="32">
        <v>0</v>
      </c>
    </row>
    <row r="3254" spans="4:10" x14ac:dyDescent="0.2">
      <c r="D3254" s="103" t="s">
        <v>50</v>
      </c>
      <c r="E3254" s="24" t="s">
        <v>35</v>
      </c>
      <c r="F3254" s="22"/>
      <c r="G3254" s="23">
        <v>174</v>
      </c>
      <c r="H3254" s="81">
        <v>0</v>
      </c>
      <c r="I3254" s="19">
        <v>100</v>
      </c>
      <c r="J3254" s="62">
        <v>0</v>
      </c>
    </row>
    <row r="3255" spans="4:10" x14ac:dyDescent="0.2">
      <c r="D3255" s="104"/>
      <c r="E3255" s="5" t="s">
        <v>36</v>
      </c>
      <c r="F3255" s="6"/>
      <c r="G3255" s="7">
        <v>233</v>
      </c>
      <c r="H3255" s="60">
        <v>0</v>
      </c>
      <c r="I3255" s="14">
        <v>100</v>
      </c>
      <c r="J3255" s="32">
        <v>0</v>
      </c>
    </row>
    <row r="3256" spans="4:10" x14ac:dyDescent="0.2">
      <c r="D3256" s="104"/>
      <c r="E3256" s="5" t="s">
        <v>37</v>
      </c>
      <c r="F3256" s="6"/>
      <c r="G3256" s="7">
        <v>199</v>
      </c>
      <c r="H3256" s="60">
        <v>0</v>
      </c>
      <c r="I3256" s="14">
        <v>100</v>
      </c>
      <c r="J3256" s="32">
        <v>0</v>
      </c>
    </row>
    <row r="3257" spans="4:10" x14ac:dyDescent="0.2">
      <c r="D3257" s="104"/>
      <c r="E3257" s="5" t="s">
        <v>38</v>
      </c>
      <c r="F3257" s="6"/>
      <c r="G3257" s="7">
        <v>319</v>
      </c>
      <c r="H3257" s="60">
        <v>0</v>
      </c>
      <c r="I3257" s="14">
        <v>100</v>
      </c>
      <c r="J3257" s="32">
        <v>0</v>
      </c>
    </row>
    <row r="3258" spans="4:10" x14ac:dyDescent="0.2">
      <c r="D3258" s="104"/>
      <c r="E3258" s="5" t="s">
        <v>39</v>
      </c>
      <c r="F3258" s="6"/>
      <c r="G3258" s="7">
        <v>269</v>
      </c>
      <c r="H3258" s="60">
        <v>0</v>
      </c>
      <c r="I3258" s="14">
        <v>100</v>
      </c>
      <c r="J3258" s="32">
        <v>0</v>
      </c>
    </row>
    <row r="3259" spans="4:10" x14ac:dyDescent="0.2">
      <c r="D3259" s="104"/>
      <c r="E3259" s="5" t="s">
        <v>40</v>
      </c>
      <c r="F3259" s="6"/>
      <c r="G3259" s="7">
        <v>348</v>
      </c>
      <c r="H3259" s="60">
        <v>0</v>
      </c>
      <c r="I3259" s="14">
        <v>100</v>
      </c>
      <c r="J3259" s="32">
        <v>0</v>
      </c>
    </row>
    <row r="3260" spans="4:10" x14ac:dyDescent="0.2">
      <c r="D3260" s="104"/>
      <c r="E3260" s="5" t="s">
        <v>41</v>
      </c>
      <c r="F3260" s="6"/>
      <c r="G3260" s="7">
        <v>282</v>
      </c>
      <c r="H3260" s="60">
        <v>0</v>
      </c>
      <c r="I3260" s="14">
        <v>100</v>
      </c>
      <c r="J3260" s="32">
        <v>0</v>
      </c>
    </row>
    <row r="3261" spans="4:10" x14ac:dyDescent="0.2">
      <c r="D3261" s="104"/>
      <c r="E3261" s="5" t="s">
        <v>42</v>
      </c>
      <c r="F3261" s="6"/>
      <c r="G3261" s="7">
        <v>242</v>
      </c>
      <c r="H3261" s="60">
        <v>0</v>
      </c>
      <c r="I3261" s="14">
        <v>100</v>
      </c>
      <c r="J3261" s="32">
        <v>0</v>
      </c>
    </row>
    <row r="3262" spans="4:10" x14ac:dyDescent="0.2">
      <c r="D3262" s="104"/>
      <c r="E3262" s="5" t="s">
        <v>43</v>
      </c>
      <c r="F3262" s="6"/>
      <c r="G3262" s="7">
        <v>263</v>
      </c>
      <c r="H3262" s="60">
        <v>0</v>
      </c>
      <c r="I3262" s="14">
        <v>100</v>
      </c>
      <c r="J3262" s="32">
        <v>0</v>
      </c>
    </row>
    <row r="3263" spans="4:10" x14ac:dyDescent="0.2">
      <c r="D3263" s="104"/>
      <c r="E3263" s="5" t="s">
        <v>44</v>
      </c>
      <c r="F3263" s="6"/>
      <c r="G3263" s="7">
        <v>364</v>
      </c>
      <c r="H3263" s="60">
        <v>0</v>
      </c>
      <c r="I3263" s="14">
        <v>100</v>
      </c>
      <c r="J3263" s="32">
        <v>0</v>
      </c>
    </row>
    <row r="3264" spans="4:10" x14ac:dyDescent="0.2">
      <c r="D3264" s="104"/>
      <c r="E3264" s="5" t="s">
        <v>45</v>
      </c>
      <c r="F3264" s="6"/>
      <c r="G3264" s="7">
        <v>324</v>
      </c>
      <c r="H3264" s="60">
        <v>0</v>
      </c>
      <c r="I3264" s="14">
        <v>100</v>
      </c>
      <c r="J3264" s="32">
        <v>0</v>
      </c>
    </row>
    <row r="3265" spans="2:25" x14ac:dyDescent="0.2">
      <c r="D3265" s="104"/>
      <c r="E3265" s="5" t="s">
        <v>46</v>
      </c>
      <c r="F3265" s="6"/>
      <c r="G3265" s="7">
        <v>192</v>
      </c>
      <c r="H3265" s="60">
        <v>0</v>
      </c>
      <c r="I3265" s="14">
        <v>100</v>
      </c>
      <c r="J3265" s="32">
        <v>0</v>
      </c>
    </row>
    <row r="3266" spans="2:25" x14ac:dyDescent="0.2">
      <c r="D3266" s="104"/>
      <c r="E3266" s="5" t="s">
        <v>47</v>
      </c>
      <c r="F3266" s="6"/>
      <c r="G3266" s="7">
        <v>288</v>
      </c>
      <c r="H3266" s="60">
        <v>0</v>
      </c>
      <c r="I3266" s="14">
        <v>100</v>
      </c>
      <c r="J3266" s="32">
        <v>0</v>
      </c>
    </row>
    <row r="3267" spans="2:25" x14ac:dyDescent="0.2">
      <c r="D3267" s="104"/>
      <c r="E3267" s="5" t="s">
        <v>48</v>
      </c>
      <c r="F3267" s="6"/>
      <c r="G3267" s="7">
        <v>114</v>
      </c>
      <c r="H3267" s="60">
        <v>0</v>
      </c>
      <c r="I3267" s="14">
        <v>100</v>
      </c>
      <c r="J3267" s="32">
        <v>0</v>
      </c>
    </row>
    <row r="3268" spans="2:25" x14ac:dyDescent="0.2">
      <c r="D3268" s="105"/>
      <c r="E3268" s="55" t="s">
        <v>49</v>
      </c>
      <c r="F3268" s="58"/>
      <c r="G3268" s="53">
        <v>30</v>
      </c>
      <c r="H3268" s="78">
        <v>0</v>
      </c>
      <c r="I3268" s="38">
        <v>100</v>
      </c>
      <c r="J3268" s="71">
        <v>0</v>
      </c>
    </row>
    <row r="3270" spans="2:25" x14ac:dyDescent="0.2">
      <c r="B3270" s="47" t="str">
        <f xml:space="preserve"> HYPERLINK("#'目次'!B78", "[72]")</f>
        <v>[72]</v>
      </c>
      <c r="C3270" s="31" t="s">
        <v>681</v>
      </c>
    </row>
    <row r="3273" spans="2:25" x14ac:dyDescent="0.2">
      <c r="C3273" s="31" t="s">
        <v>13</v>
      </c>
    </row>
    <row r="3274" spans="2:25" ht="24" x14ac:dyDescent="0.2">
      <c r="D3274" s="99"/>
      <c r="E3274" s="100"/>
      <c r="F3274" s="100"/>
      <c r="G3274" s="41" t="s">
        <v>14</v>
      </c>
      <c r="H3274" s="42" t="s">
        <v>682</v>
      </c>
      <c r="I3274" s="16" t="s">
        <v>683</v>
      </c>
      <c r="J3274" s="16" t="s">
        <v>684</v>
      </c>
      <c r="K3274" s="16" t="s">
        <v>685</v>
      </c>
      <c r="L3274" s="16" t="s">
        <v>686</v>
      </c>
      <c r="M3274" s="16" t="s">
        <v>687</v>
      </c>
      <c r="N3274" s="16" t="s">
        <v>688</v>
      </c>
      <c r="O3274" s="16" t="s">
        <v>689</v>
      </c>
      <c r="P3274" s="16" t="s">
        <v>690</v>
      </c>
      <c r="Q3274" s="16" t="s">
        <v>691</v>
      </c>
      <c r="R3274" s="16" t="s">
        <v>692</v>
      </c>
      <c r="S3274" s="16" t="s">
        <v>693</v>
      </c>
      <c r="T3274" s="16" t="s">
        <v>694</v>
      </c>
      <c r="U3274" s="16" t="s">
        <v>695</v>
      </c>
      <c r="V3274" s="16" t="s">
        <v>696</v>
      </c>
      <c r="W3274" s="16" t="s">
        <v>24</v>
      </c>
      <c r="X3274" s="16" t="s">
        <v>67</v>
      </c>
      <c r="Y3274" s="46" t="s">
        <v>68</v>
      </c>
    </row>
    <row r="3275" spans="2:25" x14ac:dyDescent="0.2">
      <c r="D3275" s="101"/>
      <c r="E3275" s="102"/>
      <c r="F3275" s="102"/>
      <c r="G3275" s="44"/>
      <c r="H3275" s="82" t="s">
        <v>697</v>
      </c>
      <c r="I3275" s="50" t="s">
        <v>698</v>
      </c>
      <c r="J3275" s="50" t="s">
        <v>699</v>
      </c>
      <c r="K3275" s="50" t="s">
        <v>700</v>
      </c>
      <c r="L3275" s="50" t="s">
        <v>701</v>
      </c>
      <c r="M3275" s="50" t="s">
        <v>702</v>
      </c>
      <c r="N3275" s="50" t="s">
        <v>703</v>
      </c>
      <c r="O3275" s="50" t="s">
        <v>704</v>
      </c>
      <c r="P3275" s="50" t="s">
        <v>705</v>
      </c>
      <c r="Q3275" s="50" t="s">
        <v>706</v>
      </c>
      <c r="R3275" s="50" t="s">
        <v>707</v>
      </c>
      <c r="S3275" s="50" t="s">
        <v>708</v>
      </c>
      <c r="T3275" s="50" t="s">
        <v>709</v>
      </c>
      <c r="U3275" s="50" t="s">
        <v>710</v>
      </c>
      <c r="V3275" s="50" t="s">
        <v>711</v>
      </c>
      <c r="W3275" s="17"/>
      <c r="X3275" s="17"/>
      <c r="Y3275" s="43"/>
    </row>
    <row r="3276" spans="2:25" x14ac:dyDescent="0.2">
      <c r="D3276" s="52"/>
      <c r="E3276" s="59" t="s">
        <v>14</v>
      </c>
      <c r="F3276" s="54"/>
      <c r="G3276" s="45">
        <v>7000</v>
      </c>
      <c r="H3276" s="25">
        <v>5.4285714285709998</v>
      </c>
      <c r="I3276" s="25">
        <v>6.4428571428570001</v>
      </c>
      <c r="J3276" s="25">
        <v>5.9571428571430003</v>
      </c>
      <c r="K3276" s="25">
        <v>9.0285714285710004</v>
      </c>
      <c r="L3276" s="25">
        <v>8.2142857142859995</v>
      </c>
      <c r="M3276" s="25">
        <v>9.5857142857139994</v>
      </c>
      <c r="N3276" s="25">
        <v>7.7428571428569999</v>
      </c>
      <c r="O3276" s="25">
        <v>7.1428571428570002</v>
      </c>
      <c r="P3276" s="25">
        <v>7.4428571428570001</v>
      </c>
      <c r="Q3276" s="25">
        <v>10</v>
      </c>
      <c r="R3276" s="25">
        <v>8.3285714285709993</v>
      </c>
      <c r="S3276" s="25">
        <v>5.1857142857139999</v>
      </c>
      <c r="T3276" s="25">
        <v>6.371428571429</v>
      </c>
      <c r="U3276" s="25">
        <v>2.5142857142859998</v>
      </c>
      <c r="V3276" s="25">
        <v>0.61428571428599998</v>
      </c>
      <c r="W3276" s="90">
        <v>0</v>
      </c>
      <c r="X3276" s="25">
        <v>53.515000000000001</v>
      </c>
      <c r="Y3276" s="63">
        <v>18.357787078746</v>
      </c>
    </row>
    <row r="3277" spans="2:25" x14ac:dyDescent="0.2">
      <c r="D3277" s="103" t="s">
        <v>25</v>
      </c>
      <c r="E3277" s="24" t="s">
        <v>26</v>
      </c>
      <c r="F3277" s="22"/>
      <c r="G3277" s="23">
        <v>1780</v>
      </c>
      <c r="H3277" s="49">
        <v>9.9438202247189995</v>
      </c>
      <c r="I3277" s="19">
        <v>4.38202247191</v>
      </c>
      <c r="J3277" s="19">
        <v>5.6741573033710004</v>
      </c>
      <c r="K3277" s="19">
        <v>8.1460674157300001</v>
      </c>
      <c r="L3277" s="19">
        <v>7.1348314606740004</v>
      </c>
      <c r="M3277" s="19">
        <v>8.6516853932579991</v>
      </c>
      <c r="N3277" s="19">
        <v>7.0786516853929999</v>
      </c>
      <c r="O3277" s="19">
        <v>6.1235955056179998</v>
      </c>
      <c r="P3277" s="19">
        <v>8.0337078651689993</v>
      </c>
      <c r="Q3277" s="19">
        <v>9.7191011235959994</v>
      </c>
      <c r="R3277" s="19">
        <v>8.8202247191010006</v>
      </c>
      <c r="S3277" s="19">
        <v>5.2247191011240002</v>
      </c>
      <c r="T3277" s="19">
        <v>7.808988764045</v>
      </c>
      <c r="U3277" s="19">
        <v>2.6966292134829999</v>
      </c>
      <c r="V3277" s="19">
        <v>0.56179775280900002</v>
      </c>
      <c r="W3277" s="33">
        <v>0</v>
      </c>
      <c r="X3277" s="19">
        <v>53.567415730336997</v>
      </c>
      <c r="Y3277" s="51">
        <v>19.401536341812999</v>
      </c>
    </row>
    <row r="3278" spans="2:25" x14ac:dyDescent="0.2">
      <c r="D3278" s="104"/>
      <c r="E3278" s="5" t="s">
        <v>27</v>
      </c>
      <c r="F3278" s="6"/>
      <c r="G3278" s="7">
        <v>1328</v>
      </c>
      <c r="H3278" s="37">
        <v>4.292168674699</v>
      </c>
      <c r="I3278" s="14">
        <v>4.2168674698800004</v>
      </c>
      <c r="J3278" s="14">
        <v>3.7650602409639999</v>
      </c>
      <c r="K3278" s="14">
        <v>5.5722891566269999</v>
      </c>
      <c r="L3278" s="14">
        <v>4.8945783132529996</v>
      </c>
      <c r="M3278" s="14">
        <v>6.777108433735</v>
      </c>
      <c r="N3278" s="14">
        <v>5.7981927710840004</v>
      </c>
      <c r="O3278" s="14">
        <v>5.4969879518070002</v>
      </c>
      <c r="P3278" s="14">
        <v>7.3795180722889997</v>
      </c>
      <c r="Q3278" s="14">
        <v>13.55421686747</v>
      </c>
      <c r="R3278" s="14">
        <v>13.629518072289001</v>
      </c>
      <c r="S3278" s="14">
        <v>7.680722891566</v>
      </c>
      <c r="T3278" s="14">
        <v>10.617469879518</v>
      </c>
      <c r="U3278" s="14">
        <v>5.2710843373490004</v>
      </c>
      <c r="V3278" s="14">
        <v>1.0542168674700001</v>
      </c>
      <c r="W3278" s="18">
        <v>0</v>
      </c>
      <c r="X3278" s="14">
        <v>60.384789156627001</v>
      </c>
      <c r="Y3278" s="29">
        <v>18.644994578896998</v>
      </c>
    </row>
    <row r="3279" spans="2:25" x14ac:dyDescent="0.2">
      <c r="D3279" s="104"/>
      <c r="E3279" s="5" t="s">
        <v>28</v>
      </c>
      <c r="F3279" s="6"/>
      <c r="G3279" s="7">
        <v>1075</v>
      </c>
      <c r="H3279" s="37">
        <v>7.4418604651160001</v>
      </c>
      <c r="I3279" s="14">
        <v>10.418604651162999</v>
      </c>
      <c r="J3279" s="14">
        <v>5.7674418604650004</v>
      </c>
      <c r="K3279" s="14">
        <v>7.3488372093020002</v>
      </c>
      <c r="L3279" s="14">
        <v>5.7674418604650004</v>
      </c>
      <c r="M3279" s="14">
        <v>4.7441860465119996</v>
      </c>
      <c r="N3279" s="14">
        <v>4.6511627906979998</v>
      </c>
      <c r="O3279" s="14">
        <v>5.3953488372090002</v>
      </c>
      <c r="P3279" s="14">
        <v>6.511627906977</v>
      </c>
      <c r="Q3279" s="14">
        <v>12.465116279069999</v>
      </c>
      <c r="R3279" s="14">
        <v>10.046511627907</v>
      </c>
      <c r="S3279" s="14">
        <v>8.7441860465120005</v>
      </c>
      <c r="T3279" s="14">
        <v>7.8139534883720003</v>
      </c>
      <c r="U3279" s="14">
        <v>2.0465116279069999</v>
      </c>
      <c r="V3279" s="14">
        <v>0.83720930232599999</v>
      </c>
      <c r="W3279" s="18">
        <v>0</v>
      </c>
      <c r="X3279" s="14">
        <v>54.474418604650999</v>
      </c>
      <c r="Y3279" s="29">
        <v>20.299342331232999</v>
      </c>
    </row>
    <row r="3280" spans="2:25" x14ac:dyDescent="0.2">
      <c r="D3280" s="104"/>
      <c r="E3280" s="5" t="s">
        <v>29</v>
      </c>
      <c r="F3280" s="6"/>
      <c r="G3280" s="7">
        <v>733</v>
      </c>
      <c r="H3280" s="37">
        <v>5.1841746248289997</v>
      </c>
      <c r="I3280" s="14">
        <v>13.642564802182999</v>
      </c>
      <c r="J3280" s="14">
        <v>9.2769440654840007</v>
      </c>
      <c r="K3280" s="14">
        <v>10.914051841746</v>
      </c>
      <c r="L3280" s="14">
        <v>8.5948158253750009</v>
      </c>
      <c r="M3280" s="14">
        <v>9.9590723055930006</v>
      </c>
      <c r="N3280" s="14">
        <v>7.2305593451570003</v>
      </c>
      <c r="O3280" s="14">
        <v>6.2755798090040003</v>
      </c>
      <c r="P3280" s="14">
        <v>6.0027285129600001</v>
      </c>
      <c r="Q3280" s="14">
        <v>9.4133697135060004</v>
      </c>
      <c r="R3280" s="14">
        <v>5.5934515688950004</v>
      </c>
      <c r="S3280" s="14">
        <v>3.1377899045020001</v>
      </c>
      <c r="T3280" s="14">
        <v>3.4106412005459998</v>
      </c>
      <c r="U3280" s="14">
        <v>1.2278308321960001</v>
      </c>
      <c r="V3280" s="14">
        <v>0.136425648022</v>
      </c>
      <c r="W3280" s="18">
        <v>0</v>
      </c>
      <c r="X3280" s="14">
        <v>47.920873124147001</v>
      </c>
      <c r="Y3280" s="29">
        <v>17.512552919047</v>
      </c>
    </row>
    <row r="3281" spans="4:25" x14ac:dyDescent="0.2">
      <c r="D3281" s="104"/>
      <c r="E3281" s="5" t="s">
        <v>30</v>
      </c>
      <c r="F3281" s="6"/>
      <c r="G3281" s="7">
        <v>619</v>
      </c>
      <c r="H3281" s="37">
        <v>1.4539579967689999</v>
      </c>
      <c r="I3281" s="14">
        <v>9.3699515347329996</v>
      </c>
      <c r="J3281" s="14">
        <v>8.0775444264940006</v>
      </c>
      <c r="K3281" s="14">
        <v>15.347334410339</v>
      </c>
      <c r="L3281" s="14">
        <v>13.085621970921</v>
      </c>
      <c r="M3281" s="14">
        <v>13.247172859451</v>
      </c>
      <c r="N3281" s="14">
        <v>8.5621970920840003</v>
      </c>
      <c r="O3281" s="14">
        <v>8.2390953150240005</v>
      </c>
      <c r="P3281" s="14">
        <v>7.1082390953149996</v>
      </c>
      <c r="Q3281" s="14">
        <v>6.623586429725</v>
      </c>
      <c r="R3281" s="14">
        <v>4.523424878837</v>
      </c>
      <c r="S3281" s="14">
        <v>1.130856219709</v>
      </c>
      <c r="T3281" s="14">
        <v>2.1001615508890001</v>
      </c>
      <c r="U3281" s="14">
        <v>0.80775444264899998</v>
      </c>
      <c r="V3281" s="14">
        <v>0.32310177705999998</v>
      </c>
      <c r="W3281" s="18">
        <v>0</v>
      </c>
      <c r="X3281" s="14">
        <v>47.678513731826001</v>
      </c>
      <c r="Y3281" s="29">
        <v>14.812507498898</v>
      </c>
    </row>
    <row r="3282" spans="4:25" x14ac:dyDescent="0.2">
      <c r="D3282" s="104"/>
      <c r="E3282" s="5" t="s">
        <v>31</v>
      </c>
      <c r="F3282" s="6"/>
      <c r="G3282" s="7">
        <v>559</v>
      </c>
      <c r="H3282" s="60">
        <v>0</v>
      </c>
      <c r="I3282" s="14">
        <v>3.398926654741</v>
      </c>
      <c r="J3282" s="14">
        <v>7.6923076923079998</v>
      </c>
      <c r="K3282" s="14">
        <v>13.953488372093</v>
      </c>
      <c r="L3282" s="14">
        <v>15.921288014310999</v>
      </c>
      <c r="M3282" s="14">
        <v>17.352415026833999</v>
      </c>
      <c r="N3282" s="14">
        <v>14.311270125224</v>
      </c>
      <c r="O3282" s="14">
        <v>11.270125223614</v>
      </c>
      <c r="P3282" s="14">
        <v>7.6923076923079998</v>
      </c>
      <c r="Q3282" s="14">
        <v>3.9355992844359999</v>
      </c>
      <c r="R3282" s="14">
        <v>3.0411449016100001</v>
      </c>
      <c r="S3282" s="14">
        <v>0.53667262969600005</v>
      </c>
      <c r="T3282" s="14">
        <v>0.53667262969600005</v>
      </c>
      <c r="U3282" s="14">
        <v>0.35778175313100002</v>
      </c>
      <c r="V3282" s="18">
        <v>0</v>
      </c>
      <c r="W3282" s="18">
        <v>0</v>
      </c>
      <c r="X3282" s="14">
        <v>48.010733452594003</v>
      </c>
      <c r="Y3282" s="29">
        <v>11.482578824318001</v>
      </c>
    </row>
    <row r="3283" spans="4:25" x14ac:dyDescent="0.2">
      <c r="D3283" s="104"/>
      <c r="E3283" s="5" t="s">
        <v>32</v>
      </c>
      <c r="F3283" s="6"/>
      <c r="G3283" s="7">
        <v>284</v>
      </c>
      <c r="H3283" s="60">
        <v>0</v>
      </c>
      <c r="I3283" s="14">
        <v>1.056338028169</v>
      </c>
      <c r="J3283" s="14">
        <v>3.5211267605629999</v>
      </c>
      <c r="K3283" s="14">
        <v>11.267605633803001</v>
      </c>
      <c r="L3283" s="14">
        <v>14.788732394366001</v>
      </c>
      <c r="M3283" s="14">
        <v>21.830985915492999</v>
      </c>
      <c r="N3283" s="14">
        <v>11.971830985915</v>
      </c>
      <c r="O3283" s="14">
        <v>16.197183098591999</v>
      </c>
      <c r="P3283" s="14">
        <v>8.8028169014080007</v>
      </c>
      <c r="Q3283" s="14">
        <v>5.2816901408449999</v>
      </c>
      <c r="R3283" s="14">
        <v>2.4647887323940001</v>
      </c>
      <c r="S3283" s="14">
        <v>0.70422535211299997</v>
      </c>
      <c r="T3283" s="14">
        <v>1.056338028169</v>
      </c>
      <c r="U3283" s="14">
        <v>1.056338028169</v>
      </c>
      <c r="V3283" s="18">
        <v>0</v>
      </c>
      <c r="W3283" s="18">
        <v>0</v>
      </c>
      <c r="X3283" s="14">
        <v>50.609154929577002</v>
      </c>
      <c r="Y3283" s="29">
        <v>11.215811305007</v>
      </c>
    </row>
    <row r="3284" spans="4:25" x14ac:dyDescent="0.2">
      <c r="D3284" s="104"/>
      <c r="E3284" s="5" t="s">
        <v>33</v>
      </c>
      <c r="F3284" s="6"/>
      <c r="G3284" s="7">
        <v>104</v>
      </c>
      <c r="H3284" s="60">
        <v>0</v>
      </c>
      <c r="I3284" s="18">
        <v>0</v>
      </c>
      <c r="J3284" s="14">
        <v>2.884615384615</v>
      </c>
      <c r="K3284" s="14">
        <v>10.576923076923</v>
      </c>
      <c r="L3284" s="14">
        <v>10.576923076923</v>
      </c>
      <c r="M3284" s="14">
        <v>17.307692307692001</v>
      </c>
      <c r="N3284" s="14">
        <v>15.384615384615</v>
      </c>
      <c r="O3284" s="14">
        <v>15.384615384615</v>
      </c>
      <c r="P3284" s="14">
        <v>10.576923076923</v>
      </c>
      <c r="Q3284" s="14">
        <v>6.7307692307689999</v>
      </c>
      <c r="R3284" s="14">
        <v>6.7307692307689999</v>
      </c>
      <c r="S3284" s="14">
        <v>2.884615384615</v>
      </c>
      <c r="T3284" s="18">
        <v>0</v>
      </c>
      <c r="U3284" s="14">
        <v>0.96153846153800004</v>
      </c>
      <c r="V3284" s="18">
        <v>0</v>
      </c>
      <c r="W3284" s="18">
        <v>0</v>
      </c>
      <c r="X3284" s="14">
        <v>53.153846153845997</v>
      </c>
      <c r="Y3284" s="29">
        <v>11.627858813715999</v>
      </c>
    </row>
    <row r="3285" spans="4:25" x14ac:dyDescent="0.2">
      <c r="D3285" s="103" t="s">
        <v>34</v>
      </c>
      <c r="E3285" s="24" t="s">
        <v>35</v>
      </c>
      <c r="F3285" s="22"/>
      <c r="G3285" s="23">
        <v>206</v>
      </c>
      <c r="H3285" s="49">
        <v>100</v>
      </c>
      <c r="I3285" s="33">
        <v>0</v>
      </c>
      <c r="J3285" s="33">
        <v>0</v>
      </c>
      <c r="K3285" s="33">
        <v>0</v>
      </c>
      <c r="L3285" s="33">
        <v>0</v>
      </c>
      <c r="M3285" s="33">
        <v>0</v>
      </c>
      <c r="N3285" s="33">
        <v>0</v>
      </c>
      <c r="O3285" s="33">
        <v>0</v>
      </c>
      <c r="P3285" s="33">
        <v>0</v>
      </c>
      <c r="Q3285" s="33">
        <v>0</v>
      </c>
      <c r="R3285" s="33">
        <v>0</v>
      </c>
      <c r="S3285" s="33">
        <v>0</v>
      </c>
      <c r="T3285" s="33">
        <v>0</v>
      </c>
      <c r="U3285" s="33">
        <v>0</v>
      </c>
      <c r="V3285" s="33">
        <v>0</v>
      </c>
      <c r="W3285" s="33">
        <v>0</v>
      </c>
      <c r="X3285" s="19">
        <v>22</v>
      </c>
      <c r="Y3285" s="51">
        <v>0</v>
      </c>
    </row>
    <row r="3286" spans="4:25" x14ac:dyDescent="0.2">
      <c r="D3286" s="104"/>
      <c r="E3286" s="5" t="s">
        <v>36</v>
      </c>
      <c r="F3286" s="6"/>
      <c r="G3286" s="7">
        <v>218</v>
      </c>
      <c r="H3286" s="60">
        <v>0</v>
      </c>
      <c r="I3286" s="14">
        <v>100</v>
      </c>
      <c r="J3286" s="18">
        <v>0</v>
      </c>
      <c r="K3286" s="18">
        <v>0</v>
      </c>
      <c r="L3286" s="18">
        <v>0</v>
      </c>
      <c r="M3286" s="18">
        <v>0</v>
      </c>
      <c r="N3286" s="18">
        <v>0</v>
      </c>
      <c r="O3286" s="18">
        <v>0</v>
      </c>
      <c r="P3286" s="18">
        <v>0</v>
      </c>
      <c r="Q3286" s="18">
        <v>0</v>
      </c>
      <c r="R3286" s="18">
        <v>0</v>
      </c>
      <c r="S3286" s="18">
        <v>0</v>
      </c>
      <c r="T3286" s="18">
        <v>0</v>
      </c>
      <c r="U3286" s="18">
        <v>0</v>
      </c>
      <c r="V3286" s="18">
        <v>0</v>
      </c>
      <c r="W3286" s="18">
        <v>0</v>
      </c>
      <c r="X3286" s="14">
        <v>27</v>
      </c>
      <c r="Y3286" s="29">
        <v>0</v>
      </c>
    </row>
    <row r="3287" spans="4:25" x14ac:dyDescent="0.2">
      <c r="D3287" s="104"/>
      <c r="E3287" s="5" t="s">
        <v>37</v>
      </c>
      <c r="F3287" s="6"/>
      <c r="G3287" s="7">
        <v>218</v>
      </c>
      <c r="H3287" s="60">
        <v>0</v>
      </c>
      <c r="I3287" s="18">
        <v>0</v>
      </c>
      <c r="J3287" s="14">
        <v>100</v>
      </c>
      <c r="K3287" s="18">
        <v>0</v>
      </c>
      <c r="L3287" s="18">
        <v>0</v>
      </c>
      <c r="M3287" s="18">
        <v>0</v>
      </c>
      <c r="N3287" s="18">
        <v>0</v>
      </c>
      <c r="O3287" s="18">
        <v>0</v>
      </c>
      <c r="P3287" s="18">
        <v>0</v>
      </c>
      <c r="Q3287" s="18">
        <v>0</v>
      </c>
      <c r="R3287" s="18">
        <v>0</v>
      </c>
      <c r="S3287" s="18">
        <v>0</v>
      </c>
      <c r="T3287" s="18">
        <v>0</v>
      </c>
      <c r="U3287" s="18">
        <v>0</v>
      </c>
      <c r="V3287" s="18">
        <v>0</v>
      </c>
      <c r="W3287" s="18">
        <v>0</v>
      </c>
      <c r="X3287" s="14">
        <v>32</v>
      </c>
      <c r="Y3287" s="29">
        <v>0</v>
      </c>
    </row>
    <row r="3288" spans="4:25" x14ac:dyDescent="0.2">
      <c r="D3288" s="104"/>
      <c r="E3288" s="5" t="s">
        <v>38</v>
      </c>
      <c r="F3288" s="6"/>
      <c r="G3288" s="7">
        <v>313</v>
      </c>
      <c r="H3288" s="60">
        <v>0</v>
      </c>
      <c r="I3288" s="18">
        <v>0</v>
      </c>
      <c r="J3288" s="18">
        <v>0</v>
      </c>
      <c r="K3288" s="14">
        <v>100</v>
      </c>
      <c r="L3288" s="18">
        <v>0</v>
      </c>
      <c r="M3288" s="18">
        <v>0</v>
      </c>
      <c r="N3288" s="18">
        <v>0</v>
      </c>
      <c r="O3288" s="18">
        <v>0</v>
      </c>
      <c r="P3288" s="18">
        <v>0</v>
      </c>
      <c r="Q3288" s="18">
        <v>0</v>
      </c>
      <c r="R3288" s="18">
        <v>0</v>
      </c>
      <c r="S3288" s="18">
        <v>0</v>
      </c>
      <c r="T3288" s="18">
        <v>0</v>
      </c>
      <c r="U3288" s="18">
        <v>0</v>
      </c>
      <c r="V3288" s="18">
        <v>0</v>
      </c>
      <c r="W3288" s="18">
        <v>0</v>
      </c>
      <c r="X3288" s="14">
        <v>37</v>
      </c>
      <c r="Y3288" s="29">
        <v>0</v>
      </c>
    </row>
    <row r="3289" spans="4:25" x14ac:dyDescent="0.2">
      <c r="D3289" s="104"/>
      <c r="E3289" s="5" t="s">
        <v>39</v>
      </c>
      <c r="F3289" s="6"/>
      <c r="G3289" s="7">
        <v>306</v>
      </c>
      <c r="H3289" s="60">
        <v>0</v>
      </c>
      <c r="I3289" s="18">
        <v>0</v>
      </c>
      <c r="J3289" s="18">
        <v>0</v>
      </c>
      <c r="K3289" s="18">
        <v>0</v>
      </c>
      <c r="L3289" s="14">
        <v>100</v>
      </c>
      <c r="M3289" s="18">
        <v>0</v>
      </c>
      <c r="N3289" s="18">
        <v>0</v>
      </c>
      <c r="O3289" s="18">
        <v>0</v>
      </c>
      <c r="P3289" s="18">
        <v>0</v>
      </c>
      <c r="Q3289" s="18">
        <v>0</v>
      </c>
      <c r="R3289" s="18">
        <v>0</v>
      </c>
      <c r="S3289" s="18">
        <v>0</v>
      </c>
      <c r="T3289" s="18">
        <v>0</v>
      </c>
      <c r="U3289" s="18">
        <v>0</v>
      </c>
      <c r="V3289" s="18">
        <v>0</v>
      </c>
      <c r="W3289" s="18">
        <v>0</v>
      </c>
      <c r="X3289" s="14">
        <v>42</v>
      </c>
      <c r="Y3289" s="29">
        <v>0</v>
      </c>
    </row>
    <row r="3290" spans="4:25" x14ac:dyDescent="0.2">
      <c r="D3290" s="104"/>
      <c r="E3290" s="5" t="s">
        <v>40</v>
      </c>
      <c r="F3290" s="6"/>
      <c r="G3290" s="7">
        <v>323</v>
      </c>
      <c r="H3290" s="60">
        <v>0</v>
      </c>
      <c r="I3290" s="18">
        <v>0</v>
      </c>
      <c r="J3290" s="18">
        <v>0</v>
      </c>
      <c r="K3290" s="18">
        <v>0</v>
      </c>
      <c r="L3290" s="18">
        <v>0</v>
      </c>
      <c r="M3290" s="14">
        <v>100</v>
      </c>
      <c r="N3290" s="18">
        <v>0</v>
      </c>
      <c r="O3290" s="18">
        <v>0</v>
      </c>
      <c r="P3290" s="18">
        <v>0</v>
      </c>
      <c r="Q3290" s="18">
        <v>0</v>
      </c>
      <c r="R3290" s="18">
        <v>0</v>
      </c>
      <c r="S3290" s="18">
        <v>0</v>
      </c>
      <c r="T3290" s="18">
        <v>0</v>
      </c>
      <c r="U3290" s="18">
        <v>0</v>
      </c>
      <c r="V3290" s="18">
        <v>0</v>
      </c>
      <c r="W3290" s="18">
        <v>0</v>
      </c>
      <c r="X3290" s="14">
        <v>47</v>
      </c>
      <c r="Y3290" s="29">
        <v>0</v>
      </c>
    </row>
    <row r="3291" spans="4:25" x14ac:dyDescent="0.2">
      <c r="D3291" s="104"/>
      <c r="E3291" s="5" t="s">
        <v>41</v>
      </c>
      <c r="F3291" s="6"/>
      <c r="G3291" s="7">
        <v>260</v>
      </c>
      <c r="H3291" s="60">
        <v>0</v>
      </c>
      <c r="I3291" s="18">
        <v>0</v>
      </c>
      <c r="J3291" s="18">
        <v>0</v>
      </c>
      <c r="K3291" s="18">
        <v>0</v>
      </c>
      <c r="L3291" s="18">
        <v>0</v>
      </c>
      <c r="M3291" s="18">
        <v>0</v>
      </c>
      <c r="N3291" s="14">
        <v>100</v>
      </c>
      <c r="O3291" s="18">
        <v>0</v>
      </c>
      <c r="P3291" s="18">
        <v>0</v>
      </c>
      <c r="Q3291" s="18">
        <v>0</v>
      </c>
      <c r="R3291" s="18">
        <v>0</v>
      </c>
      <c r="S3291" s="18">
        <v>0</v>
      </c>
      <c r="T3291" s="18">
        <v>0</v>
      </c>
      <c r="U3291" s="18">
        <v>0</v>
      </c>
      <c r="V3291" s="18">
        <v>0</v>
      </c>
      <c r="W3291" s="18">
        <v>0</v>
      </c>
      <c r="X3291" s="14">
        <v>52</v>
      </c>
      <c r="Y3291" s="29">
        <v>0</v>
      </c>
    </row>
    <row r="3292" spans="4:25" x14ac:dyDescent="0.2">
      <c r="D3292" s="104"/>
      <c r="E3292" s="5" t="s">
        <v>42</v>
      </c>
      <c r="F3292" s="6"/>
      <c r="G3292" s="7">
        <v>258</v>
      </c>
      <c r="H3292" s="60">
        <v>0</v>
      </c>
      <c r="I3292" s="18">
        <v>0</v>
      </c>
      <c r="J3292" s="18">
        <v>0</v>
      </c>
      <c r="K3292" s="18">
        <v>0</v>
      </c>
      <c r="L3292" s="18">
        <v>0</v>
      </c>
      <c r="M3292" s="18">
        <v>0</v>
      </c>
      <c r="N3292" s="18">
        <v>0</v>
      </c>
      <c r="O3292" s="14">
        <v>100</v>
      </c>
      <c r="P3292" s="18">
        <v>0</v>
      </c>
      <c r="Q3292" s="18">
        <v>0</v>
      </c>
      <c r="R3292" s="18">
        <v>0</v>
      </c>
      <c r="S3292" s="18">
        <v>0</v>
      </c>
      <c r="T3292" s="18">
        <v>0</v>
      </c>
      <c r="U3292" s="18">
        <v>0</v>
      </c>
      <c r="V3292" s="18">
        <v>0</v>
      </c>
      <c r="W3292" s="18">
        <v>0</v>
      </c>
      <c r="X3292" s="14">
        <v>57</v>
      </c>
      <c r="Y3292" s="29">
        <v>0</v>
      </c>
    </row>
    <row r="3293" spans="4:25" x14ac:dyDescent="0.2">
      <c r="D3293" s="104"/>
      <c r="E3293" s="5" t="s">
        <v>43</v>
      </c>
      <c r="F3293" s="6"/>
      <c r="G3293" s="7">
        <v>258</v>
      </c>
      <c r="H3293" s="60">
        <v>0</v>
      </c>
      <c r="I3293" s="18">
        <v>0</v>
      </c>
      <c r="J3293" s="18">
        <v>0</v>
      </c>
      <c r="K3293" s="18">
        <v>0</v>
      </c>
      <c r="L3293" s="18">
        <v>0</v>
      </c>
      <c r="M3293" s="18">
        <v>0</v>
      </c>
      <c r="N3293" s="18">
        <v>0</v>
      </c>
      <c r="O3293" s="18">
        <v>0</v>
      </c>
      <c r="P3293" s="14">
        <v>100</v>
      </c>
      <c r="Q3293" s="18">
        <v>0</v>
      </c>
      <c r="R3293" s="18">
        <v>0</v>
      </c>
      <c r="S3293" s="18">
        <v>0</v>
      </c>
      <c r="T3293" s="18">
        <v>0</v>
      </c>
      <c r="U3293" s="18">
        <v>0</v>
      </c>
      <c r="V3293" s="18">
        <v>0</v>
      </c>
      <c r="W3293" s="18">
        <v>0</v>
      </c>
      <c r="X3293" s="14">
        <v>62</v>
      </c>
      <c r="Y3293" s="29">
        <v>0</v>
      </c>
    </row>
    <row r="3294" spans="4:25" x14ac:dyDescent="0.2">
      <c r="D3294" s="104"/>
      <c r="E3294" s="5" t="s">
        <v>44</v>
      </c>
      <c r="F3294" s="6"/>
      <c r="G3294" s="7">
        <v>336</v>
      </c>
      <c r="H3294" s="60">
        <v>0</v>
      </c>
      <c r="I3294" s="18">
        <v>0</v>
      </c>
      <c r="J3294" s="18">
        <v>0</v>
      </c>
      <c r="K3294" s="18">
        <v>0</v>
      </c>
      <c r="L3294" s="18">
        <v>0</v>
      </c>
      <c r="M3294" s="18">
        <v>0</v>
      </c>
      <c r="N3294" s="18">
        <v>0</v>
      </c>
      <c r="O3294" s="18">
        <v>0</v>
      </c>
      <c r="P3294" s="18">
        <v>0</v>
      </c>
      <c r="Q3294" s="14">
        <v>100</v>
      </c>
      <c r="R3294" s="18">
        <v>0</v>
      </c>
      <c r="S3294" s="18">
        <v>0</v>
      </c>
      <c r="T3294" s="18">
        <v>0</v>
      </c>
      <c r="U3294" s="18">
        <v>0</v>
      </c>
      <c r="V3294" s="18">
        <v>0</v>
      </c>
      <c r="W3294" s="18">
        <v>0</v>
      </c>
      <c r="X3294" s="14">
        <v>67</v>
      </c>
      <c r="Y3294" s="29">
        <v>0</v>
      </c>
    </row>
    <row r="3295" spans="4:25" x14ac:dyDescent="0.2">
      <c r="D3295" s="104"/>
      <c r="E3295" s="5" t="s">
        <v>45</v>
      </c>
      <c r="F3295" s="6"/>
      <c r="G3295" s="7">
        <v>259</v>
      </c>
      <c r="H3295" s="60">
        <v>0</v>
      </c>
      <c r="I3295" s="18">
        <v>0</v>
      </c>
      <c r="J3295" s="18">
        <v>0</v>
      </c>
      <c r="K3295" s="18">
        <v>0</v>
      </c>
      <c r="L3295" s="18">
        <v>0</v>
      </c>
      <c r="M3295" s="18">
        <v>0</v>
      </c>
      <c r="N3295" s="18">
        <v>0</v>
      </c>
      <c r="O3295" s="18">
        <v>0</v>
      </c>
      <c r="P3295" s="18">
        <v>0</v>
      </c>
      <c r="Q3295" s="18">
        <v>0</v>
      </c>
      <c r="R3295" s="14">
        <v>100</v>
      </c>
      <c r="S3295" s="18">
        <v>0</v>
      </c>
      <c r="T3295" s="18">
        <v>0</v>
      </c>
      <c r="U3295" s="18">
        <v>0</v>
      </c>
      <c r="V3295" s="18">
        <v>0</v>
      </c>
      <c r="W3295" s="18">
        <v>0</v>
      </c>
      <c r="X3295" s="14">
        <v>72</v>
      </c>
      <c r="Y3295" s="29">
        <v>0</v>
      </c>
    </row>
    <row r="3296" spans="4:25" x14ac:dyDescent="0.2">
      <c r="D3296" s="104"/>
      <c r="E3296" s="5" t="s">
        <v>46</v>
      </c>
      <c r="F3296" s="6"/>
      <c r="G3296" s="7">
        <v>171</v>
      </c>
      <c r="H3296" s="60">
        <v>0</v>
      </c>
      <c r="I3296" s="18">
        <v>0</v>
      </c>
      <c r="J3296" s="18">
        <v>0</v>
      </c>
      <c r="K3296" s="18">
        <v>0</v>
      </c>
      <c r="L3296" s="18">
        <v>0</v>
      </c>
      <c r="M3296" s="18">
        <v>0</v>
      </c>
      <c r="N3296" s="18">
        <v>0</v>
      </c>
      <c r="O3296" s="18">
        <v>0</v>
      </c>
      <c r="P3296" s="18">
        <v>0</v>
      </c>
      <c r="Q3296" s="18">
        <v>0</v>
      </c>
      <c r="R3296" s="18">
        <v>0</v>
      </c>
      <c r="S3296" s="14">
        <v>100</v>
      </c>
      <c r="T3296" s="18">
        <v>0</v>
      </c>
      <c r="U3296" s="18">
        <v>0</v>
      </c>
      <c r="V3296" s="18">
        <v>0</v>
      </c>
      <c r="W3296" s="18">
        <v>0</v>
      </c>
      <c r="X3296" s="14">
        <v>77</v>
      </c>
      <c r="Y3296" s="29">
        <v>0</v>
      </c>
    </row>
    <row r="3297" spans="4:25" x14ac:dyDescent="0.2">
      <c r="D3297" s="104"/>
      <c r="E3297" s="5" t="s">
        <v>47</v>
      </c>
      <c r="F3297" s="6"/>
      <c r="G3297" s="7">
        <v>158</v>
      </c>
      <c r="H3297" s="60">
        <v>0</v>
      </c>
      <c r="I3297" s="18">
        <v>0</v>
      </c>
      <c r="J3297" s="18">
        <v>0</v>
      </c>
      <c r="K3297" s="18">
        <v>0</v>
      </c>
      <c r="L3297" s="18">
        <v>0</v>
      </c>
      <c r="M3297" s="18">
        <v>0</v>
      </c>
      <c r="N3297" s="18">
        <v>0</v>
      </c>
      <c r="O3297" s="18">
        <v>0</v>
      </c>
      <c r="P3297" s="18">
        <v>0</v>
      </c>
      <c r="Q3297" s="18">
        <v>0</v>
      </c>
      <c r="R3297" s="18">
        <v>0</v>
      </c>
      <c r="S3297" s="18">
        <v>0</v>
      </c>
      <c r="T3297" s="14">
        <v>100</v>
      </c>
      <c r="U3297" s="18">
        <v>0</v>
      </c>
      <c r="V3297" s="18">
        <v>0</v>
      </c>
      <c r="W3297" s="18">
        <v>0</v>
      </c>
      <c r="X3297" s="14">
        <v>82</v>
      </c>
      <c r="Y3297" s="29">
        <v>0</v>
      </c>
    </row>
    <row r="3298" spans="4:25" x14ac:dyDescent="0.2">
      <c r="D3298" s="104"/>
      <c r="E3298" s="5" t="s">
        <v>48</v>
      </c>
      <c r="F3298" s="6"/>
      <c r="G3298" s="7">
        <v>62</v>
      </c>
      <c r="H3298" s="60">
        <v>0</v>
      </c>
      <c r="I3298" s="18">
        <v>0</v>
      </c>
      <c r="J3298" s="18">
        <v>0</v>
      </c>
      <c r="K3298" s="18">
        <v>0</v>
      </c>
      <c r="L3298" s="18">
        <v>0</v>
      </c>
      <c r="M3298" s="18">
        <v>0</v>
      </c>
      <c r="N3298" s="18">
        <v>0</v>
      </c>
      <c r="O3298" s="18">
        <v>0</v>
      </c>
      <c r="P3298" s="18">
        <v>0</v>
      </c>
      <c r="Q3298" s="18">
        <v>0</v>
      </c>
      <c r="R3298" s="18">
        <v>0</v>
      </c>
      <c r="S3298" s="18">
        <v>0</v>
      </c>
      <c r="T3298" s="18">
        <v>0</v>
      </c>
      <c r="U3298" s="14">
        <v>100</v>
      </c>
      <c r="V3298" s="18">
        <v>0</v>
      </c>
      <c r="W3298" s="18">
        <v>0</v>
      </c>
      <c r="X3298" s="14">
        <v>87</v>
      </c>
      <c r="Y3298" s="29">
        <v>0</v>
      </c>
    </row>
    <row r="3299" spans="4:25" x14ac:dyDescent="0.2">
      <c r="D3299" s="104"/>
      <c r="E3299" s="5" t="s">
        <v>49</v>
      </c>
      <c r="F3299" s="6"/>
      <c r="G3299" s="7">
        <v>13</v>
      </c>
      <c r="H3299" s="60">
        <v>0</v>
      </c>
      <c r="I3299" s="18">
        <v>0</v>
      </c>
      <c r="J3299" s="18">
        <v>0</v>
      </c>
      <c r="K3299" s="18">
        <v>0</v>
      </c>
      <c r="L3299" s="18">
        <v>0</v>
      </c>
      <c r="M3299" s="18">
        <v>0</v>
      </c>
      <c r="N3299" s="18">
        <v>0</v>
      </c>
      <c r="O3299" s="18">
        <v>0</v>
      </c>
      <c r="P3299" s="18">
        <v>0</v>
      </c>
      <c r="Q3299" s="18">
        <v>0</v>
      </c>
      <c r="R3299" s="18">
        <v>0</v>
      </c>
      <c r="S3299" s="18">
        <v>0</v>
      </c>
      <c r="T3299" s="18">
        <v>0</v>
      </c>
      <c r="U3299" s="18">
        <v>0</v>
      </c>
      <c r="V3299" s="14">
        <v>100</v>
      </c>
      <c r="W3299" s="18">
        <v>0</v>
      </c>
      <c r="X3299" s="14">
        <v>92</v>
      </c>
      <c r="Y3299" s="29">
        <v>0</v>
      </c>
    </row>
    <row r="3300" spans="4:25" x14ac:dyDescent="0.2">
      <c r="D3300" s="103" t="s">
        <v>50</v>
      </c>
      <c r="E3300" s="24" t="s">
        <v>35</v>
      </c>
      <c r="F3300" s="22"/>
      <c r="G3300" s="23">
        <v>174</v>
      </c>
      <c r="H3300" s="49">
        <v>100</v>
      </c>
      <c r="I3300" s="33">
        <v>0</v>
      </c>
      <c r="J3300" s="33">
        <v>0</v>
      </c>
      <c r="K3300" s="33">
        <v>0</v>
      </c>
      <c r="L3300" s="33">
        <v>0</v>
      </c>
      <c r="M3300" s="33">
        <v>0</v>
      </c>
      <c r="N3300" s="33">
        <v>0</v>
      </c>
      <c r="O3300" s="33">
        <v>0</v>
      </c>
      <c r="P3300" s="33">
        <v>0</v>
      </c>
      <c r="Q3300" s="33">
        <v>0</v>
      </c>
      <c r="R3300" s="33">
        <v>0</v>
      </c>
      <c r="S3300" s="33">
        <v>0</v>
      </c>
      <c r="T3300" s="33">
        <v>0</v>
      </c>
      <c r="U3300" s="33">
        <v>0</v>
      </c>
      <c r="V3300" s="33">
        <v>0</v>
      </c>
      <c r="W3300" s="33">
        <v>0</v>
      </c>
      <c r="X3300" s="19">
        <v>22</v>
      </c>
      <c r="Y3300" s="51">
        <v>0</v>
      </c>
    </row>
    <row r="3301" spans="4:25" x14ac:dyDescent="0.2">
      <c r="D3301" s="104"/>
      <c r="E3301" s="5" t="s">
        <v>36</v>
      </c>
      <c r="F3301" s="6"/>
      <c r="G3301" s="7">
        <v>233</v>
      </c>
      <c r="H3301" s="60">
        <v>0</v>
      </c>
      <c r="I3301" s="14">
        <v>100</v>
      </c>
      <c r="J3301" s="18">
        <v>0</v>
      </c>
      <c r="K3301" s="18">
        <v>0</v>
      </c>
      <c r="L3301" s="18">
        <v>0</v>
      </c>
      <c r="M3301" s="18">
        <v>0</v>
      </c>
      <c r="N3301" s="18">
        <v>0</v>
      </c>
      <c r="O3301" s="18">
        <v>0</v>
      </c>
      <c r="P3301" s="18">
        <v>0</v>
      </c>
      <c r="Q3301" s="18">
        <v>0</v>
      </c>
      <c r="R3301" s="18">
        <v>0</v>
      </c>
      <c r="S3301" s="18">
        <v>0</v>
      </c>
      <c r="T3301" s="18">
        <v>0</v>
      </c>
      <c r="U3301" s="18">
        <v>0</v>
      </c>
      <c r="V3301" s="18">
        <v>0</v>
      </c>
      <c r="W3301" s="18">
        <v>0</v>
      </c>
      <c r="X3301" s="14">
        <v>27</v>
      </c>
      <c r="Y3301" s="29">
        <v>0</v>
      </c>
    </row>
    <row r="3302" spans="4:25" x14ac:dyDescent="0.2">
      <c r="D3302" s="104"/>
      <c r="E3302" s="5" t="s">
        <v>37</v>
      </c>
      <c r="F3302" s="6"/>
      <c r="G3302" s="7">
        <v>199</v>
      </c>
      <c r="H3302" s="60">
        <v>0</v>
      </c>
      <c r="I3302" s="18">
        <v>0</v>
      </c>
      <c r="J3302" s="14">
        <v>100</v>
      </c>
      <c r="K3302" s="18">
        <v>0</v>
      </c>
      <c r="L3302" s="18">
        <v>0</v>
      </c>
      <c r="M3302" s="18">
        <v>0</v>
      </c>
      <c r="N3302" s="18">
        <v>0</v>
      </c>
      <c r="O3302" s="18">
        <v>0</v>
      </c>
      <c r="P3302" s="18">
        <v>0</v>
      </c>
      <c r="Q3302" s="18">
        <v>0</v>
      </c>
      <c r="R3302" s="18">
        <v>0</v>
      </c>
      <c r="S3302" s="18">
        <v>0</v>
      </c>
      <c r="T3302" s="18">
        <v>0</v>
      </c>
      <c r="U3302" s="18">
        <v>0</v>
      </c>
      <c r="V3302" s="18">
        <v>0</v>
      </c>
      <c r="W3302" s="18">
        <v>0</v>
      </c>
      <c r="X3302" s="14">
        <v>32</v>
      </c>
      <c r="Y3302" s="29">
        <v>0</v>
      </c>
    </row>
    <row r="3303" spans="4:25" x14ac:dyDescent="0.2">
      <c r="D3303" s="104"/>
      <c r="E3303" s="5" t="s">
        <v>38</v>
      </c>
      <c r="F3303" s="6"/>
      <c r="G3303" s="7">
        <v>319</v>
      </c>
      <c r="H3303" s="60">
        <v>0</v>
      </c>
      <c r="I3303" s="18">
        <v>0</v>
      </c>
      <c r="J3303" s="18">
        <v>0</v>
      </c>
      <c r="K3303" s="14">
        <v>100</v>
      </c>
      <c r="L3303" s="18">
        <v>0</v>
      </c>
      <c r="M3303" s="18">
        <v>0</v>
      </c>
      <c r="N3303" s="18">
        <v>0</v>
      </c>
      <c r="O3303" s="18">
        <v>0</v>
      </c>
      <c r="P3303" s="18">
        <v>0</v>
      </c>
      <c r="Q3303" s="18">
        <v>0</v>
      </c>
      <c r="R3303" s="18">
        <v>0</v>
      </c>
      <c r="S3303" s="18">
        <v>0</v>
      </c>
      <c r="T3303" s="18">
        <v>0</v>
      </c>
      <c r="U3303" s="18">
        <v>0</v>
      </c>
      <c r="V3303" s="18">
        <v>0</v>
      </c>
      <c r="W3303" s="18">
        <v>0</v>
      </c>
      <c r="X3303" s="14">
        <v>37</v>
      </c>
      <c r="Y3303" s="29">
        <v>0</v>
      </c>
    </row>
    <row r="3304" spans="4:25" x14ac:dyDescent="0.2">
      <c r="D3304" s="104"/>
      <c r="E3304" s="5" t="s">
        <v>39</v>
      </c>
      <c r="F3304" s="6"/>
      <c r="G3304" s="7">
        <v>269</v>
      </c>
      <c r="H3304" s="60">
        <v>0</v>
      </c>
      <c r="I3304" s="18">
        <v>0</v>
      </c>
      <c r="J3304" s="18">
        <v>0</v>
      </c>
      <c r="K3304" s="18">
        <v>0</v>
      </c>
      <c r="L3304" s="14">
        <v>100</v>
      </c>
      <c r="M3304" s="18">
        <v>0</v>
      </c>
      <c r="N3304" s="18">
        <v>0</v>
      </c>
      <c r="O3304" s="18">
        <v>0</v>
      </c>
      <c r="P3304" s="18">
        <v>0</v>
      </c>
      <c r="Q3304" s="18">
        <v>0</v>
      </c>
      <c r="R3304" s="18">
        <v>0</v>
      </c>
      <c r="S3304" s="18">
        <v>0</v>
      </c>
      <c r="T3304" s="18">
        <v>0</v>
      </c>
      <c r="U3304" s="18">
        <v>0</v>
      </c>
      <c r="V3304" s="18">
        <v>0</v>
      </c>
      <c r="W3304" s="18">
        <v>0</v>
      </c>
      <c r="X3304" s="14">
        <v>42</v>
      </c>
      <c r="Y3304" s="29">
        <v>0</v>
      </c>
    </row>
    <row r="3305" spans="4:25" x14ac:dyDescent="0.2">
      <c r="D3305" s="104"/>
      <c r="E3305" s="5" t="s">
        <v>40</v>
      </c>
      <c r="F3305" s="6"/>
      <c r="G3305" s="7">
        <v>348</v>
      </c>
      <c r="H3305" s="60">
        <v>0</v>
      </c>
      <c r="I3305" s="18">
        <v>0</v>
      </c>
      <c r="J3305" s="18">
        <v>0</v>
      </c>
      <c r="K3305" s="18">
        <v>0</v>
      </c>
      <c r="L3305" s="18">
        <v>0</v>
      </c>
      <c r="M3305" s="14">
        <v>100</v>
      </c>
      <c r="N3305" s="18">
        <v>0</v>
      </c>
      <c r="O3305" s="18">
        <v>0</v>
      </c>
      <c r="P3305" s="18">
        <v>0</v>
      </c>
      <c r="Q3305" s="18">
        <v>0</v>
      </c>
      <c r="R3305" s="18">
        <v>0</v>
      </c>
      <c r="S3305" s="18">
        <v>0</v>
      </c>
      <c r="T3305" s="18">
        <v>0</v>
      </c>
      <c r="U3305" s="18">
        <v>0</v>
      </c>
      <c r="V3305" s="18">
        <v>0</v>
      </c>
      <c r="W3305" s="18">
        <v>0</v>
      </c>
      <c r="X3305" s="14">
        <v>47</v>
      </c>
      <c r="Y3305" s="29">
        <v>0</v>
      </c>
    </row>
    <row r="3306" spans="4:25" x14ac:dyDescent="0.2">
      <c r="D3306" s="104"/>
      <c r="E3306" s="5" t="s">
        <v>41</v>
      </c>
      <c r="F3306" s="6"/>
      <c r="G3306" s="7">
        <v>282</v>
      </c>
      <c r="H3306" s="60">
        <v>0</v>
      </c>
      <c r="I3306" s="18">
        <v>0</v>
      </c>
      <c r="J3306" s="18">
        <v>0</v>
      </c>
      <c r="K3306" s="18">
        <v>0</v>
      </c>
      <c r="L3306" s="18">
        <v>0</v>
      </c>
      <c r="M3306" s="18">
        <v>0</v>
      </c>
      <c r="N3306" s="14">
        <v>100</v>
      </c>
      <c r="O3306" s="18">
        <v>0</v>
      </c>
      <c r="P3306" s="18">
        <v>0</v>
      </c>
      <c r="Q3306" s="18">
        <v>0</v>
      </c>
      <c r="R3306" s="18">
        <v>0</v>
      </c>
      <c r="S3306" s="18">
        <v>0</v>
      </c>
      <c r="T3306" s="18">
        <v>0</v>
      </c>
      <c r="U3306" s="18">
        <v>0</v>
      </c>
      <c r="V3306" s="18">
        <v>0</v>
      </c>
      <c r="W3306" s="18">
        <v>0</v>
      </c>
      <c r="X3306" s="14">
        <v>52</v>
      </c>
      <c r="Y3306" s="29">
        <v>0</v>
      </c>
    </row>
    <row r="3307" spans="4:25" x14ac:dyDescent="0.2">
      <c r="D3307" s="104"/>
      <c r="E3307" s="5" t="s">
        <v>42</v>
      </c>
      <c r="F3307" s="6"/>
      <c r="G3307" s="7">
        <v>242</v>
      </c>
      <c r="H3307" s="60">
        <v>0</v>
      </c>
      <c r="I3307" s="18">
        <v>0</v>
      </c>
      <c r="J3307" s="18">
        <v>0</v>
      </c>
      <c r="K3307" s="18">
        <v>0</v>
      </c>
      <c r="L3307" s="18">
        <v>0</v>
      </c>
      <c r="M3307" s="18">
        <v>0</v>
      </c>
      <c r="N3307" s="18">
        <v>0</v>
      </c>
      <c r="O3307" s="14">
        <v>100</v>
      </c>
      <c r="P3307" s="18">
        <v>0</v>
      </c>
      <c r="Q3307" s="18">
        <v>0</v>
      </c>
      <c r="R3307" s="18">
        <v>0</v>
      </c>
      <c r="S3307" s="18">
        <v>0</v>
      </c>
      <c r="T3307" s="18">
        <v>0</v>
      </c>
      <c r="U3307" s="18">
        <v>0</v>
      </c>
      <c r="V3307" s="18">
        <v>0</v>
      </c>
      <c r="W3307" s="18">
        <v>0</v>
      </c>
      <c r="X3307" s="14">
        <v>57</v>
      </c>
      <c r="Y3307" s="29">
        <v>0</v>
      </c>
    </row>
    <row r="3308" spans="4:25" x14ac:dyDescent="0.2">
      <c r="D3308" s="104"/>
      <c r="E3308" s="5" t="s">
        <v>43</v>
      </c>
      <c r="F3308" s="6"/>
      <c r="G3308" s="7">
        <v>263</v>
      </c>
      <c r="H3308" s="60">
        <v>0</v>
      </c>
      <c r="I3308" s="18">
        <v>0</v>
      </c>
      <c r="J3308" s="18">
        <v>0</v>
      </c>
      <c r="K3308" s="18">
        <v>0</v>
      </c>
      <c r="L3308" s="18">
        <v>0</v>
      </c>
      <c r="M3308" s="18">
        <v>0</v>
      </c>
      <c r="N3308" s="18">
        <v>0</v>
      </c>
      <c r="O3308" s="18">
        <v>0</v>
      </c>
      <c r="P3308" s="14">
        <v>100</v>
      </c>
      <c r="Q3308" s="18">
        <v>0</v>
      </c>
      <c r="R3308" s="18">
        <v>0</v>
      </c>
      <c r="S3308" s="18">
        <v>0</v>
      </c>
      <c r="T3308" s="18">
        <v>0</v>
      </c>
      <c r="U3308" s="18">
        <v>0</v>
      </c>
      <c r="V3308" s="18">
        <v>0</v>
      </c>
      <c r="W3308" s="18">
        <v>0</v>
      </c>
      <c r="X3308" s="14">
        <v>62</v>
      </c>
      <c r="Y3308" s="29">
        <v>0</v>
      </c>
    </row>
    <row r="3309" spans="4:25" x14ac:dyDescent="0.2">
      <c r="D3309" s="104"/>
      <c r="E3309" s="5" t="s">
        <v>44</v>
      </c>
      <c r="F3309" s="6"/>
      <c r="G3309" s="7">
        <v>364</v>
      </c>
      <c r="H3309" s="60">
        <v>0</v>
      </c>
      <c r="I3309" s="18">
        <v>0</v>
      </c>
      <c r="J3309" s="18">
        <v>0</v>
      </c>
      <c r="K3309" s="18">
        <v>0</v>
      </c>
      <c r="L3309" s="18">
        <v>0</v>
      </c>
      <c r="M3309" s="18">
        <v>0</v>
      </c>
      <c r="N3309" s="18">
        <v>0</v>
      </c>
      <c r="O3309" s="18">
        <v>0</v>
      </c>
      <c r="P3309" s="18">
        <v>0</v>
      </c>
      <c r="Q3309" s="14">
        <v>100</v>
      </c>
      <c r="R3309" s="18">
        <v>0</v>
      </c>
      <c r="S3309" s="18">
        <v>0</v>
      </c>
      <c r="T3309" s="18">
        <v>0</v>
      </c>
      <c r="U3309" s="18">
        <v>0</v>
      </c>
      <c r="V3309" s="18">
        <v>0</v>
      </c>
      <c r="W3309" s="18">
        <v>0</v>
      </c>
      <c r="X3309" s="14">
        <v>67</v>
      </c>
      <c r="Y3309" s="29">
        <v>0</v>
      </c>
    </row>
    <row r="3310" spans="4:25" x14ac:dyDescent="0.2">
      <c r="D3310" s="104"/>
      <c r="E3310" s="5" t="s">
        <v>45</v>
      </c>
      <c r="F3310" s="6"/>
      <c r="G3310" s="7">
        <v>324</v>
      </c>
      <c r="H3310" s="60">
        <v>0</v>
      </c>
      <c r="I3310" s="18">
        <v>0</v>
      </c>
      <c r="J3310" s="18">
        <v>0</v>
      </c>
      <c r="K3310" s="18">
        <v>0</v>
      </c>
      <c r="L3310" s="18">
        <v>0</v>
      </c>
      <c r="M3310" s="18">
        <v>0</v>
      </c>
      <c r="N3310" s="18">
        <v>0</v>
      </c>
      <c r="O3310" s="18">
        <v>0</v>
      </c>
      <c r="P3310" s="18">
        <v>0</v>
      </c>
      <c r="Q3310" s="18">
        <v>0</v>
      </c>
      <c r="R3310" s="14">
        <v>100</v>
      </c>
      <c r="S3310" s="18">
        <v>0</v>
      </c>
      <c r="T3310" s="18">
        <v>0</v>
      </c>
      <c r="U3310" s="18">
        <v>0</v>
      </c>
      <c r="V3310" s="18">
        <v>0</v>
      </c>
      <c r="W3310" s="18">
        <v>0</v>
      </c>
      <c r="X3310" s="14">
        <v>72</v>
      </c>
      <c r="Y3310" s="29">
        <v>0</v>
      </c>
    </row>
    <row r="3311" spans="4:25" x14ac:dyDescent="0.2">
      <c r="D3311" s="104"/>
      <c r="E3311" s="5" t="s">
        <v>46</v>
      </c>
      <c r="F3311" s="6"/>
      <c r="G3311" s="7">
        <v>192</v>
      </c>
      <c r="H3311" s="60">
        <v>0</v>
      </c>
      <c r="I3311" s="18">
        <v>0</v>
      </c>
      <c r="J3311" s="18">
        <v>0</v>
      </c>
      <c r="K3311" s="18">
        <v>0</v>
      </c>
      <c r="L3311" s="18">
        <v>0</v>
      </c>
      <c r="M3311" s="18">
        <v>0</v>
      </c>
      <c r="N3311" s="18">
        <v>0</v>
      </c>
      <c r="O3311" s="18">
        <v>0</v>
      </c>
      <c r="P3311" s="18">
        <v>0</v>
      </c>
      <c r="Q3311" s="18">
        <v>0</v>
      </c>
      <c r="R3311" s="18">
        <v>0</v>
      </c>
      <c r="S3311" s="14">
        <v>100</v>
      </c>
      <c r="T3311" s="18">
        <v>0</v>
      </c>
      <c r="U3311" s="18">
        <v>0</v>
      </c>
      <c r="V3311" s="18">
        <v>0</v>
      </c>
      <c r="W3311" s="18">
        <v>0</v>
      </c>
      <c r="X3311" s="14">
        <v>77</v>
      </c>
      <c r="Y3311" s="29">
        <v>0</v>
      </c>
    </row>
    <row r="3312" spans="4:25" x14ac:dyDescent="0.2">
      <c r="D3312" s="104"/>
      <c r="E3312" s="5" t="s">
        <v>47</v>
      </c>
      <c r="F3312" s="6"/>
      <c r="G3312" s="7">
        <v>288</v>
      </c>
      <c r="H3312" s="60">
        <v>0</v>
      </c>
      <c r="I3312" s="18">
        <v>0</v>
      </c>
      <c r="J3312" s="18">
        <v>0</v>
      </c>
      <c r="K3312" s="18">
        <v>0</v>
      </c>
      <c r="L3312" s="18">
        <v>0</v>
      </c>
      <c r="M3312" s="18">
        <v>0</v>
      </c>
      <c r="N3312" s="18">
        <v>0</v>
      </c>
      <c r="O3312" s="18">
        <v>0</v>
      </c>
      <c r="P3312" s="18">
        <v>0</v>
      </c>
      <c r="Q3312" s="18">
        <v>0</v>
      </c>
      <c r="R3312" s="18">
        <v>0</v>
      </c>
      <c r="S3312" s="18">
        <v>0</v>
      </c>
      <c r="T3312" s="14">
        <v>100</v>
      </c>
      <c r="U3312" s="18">
        <v>0</v>
      </c>
      <c r="V3312" s="18">
        <v>0</v>
      </c>
      <c r="W3312" s="18">
        <v>0</v>
      </c>
      <c r="X3312" s="14">
        <v>82</v>
      </c>
      <c r="Y3312" s="29">
        <v>0</v>
      </c>
    </row>
    <row r="3313" spans="2:25" x14ac:dyDescent="0.2">
      <c r="D3313" s="104"/>
      <c r="E3313" s="5" t="s">
        <v>48</v>
      </c>
      <c r="F3313" s="6"/>
      <c r="G3313" s="7">
        <v>114</v>
      </c>
      <c r="H3313" s="60">
        <v>0</v>
      </c>
      <c r="I3313" s="18">
        <v>0</v>
      </c>
      <c r="J3313" s="18">
        <v>0</v>
      </c>
      <c r="K3313" s="18">
        <v>0</v>
      </c>
      <c r="L3313" s="18">
        <v>0</v>
      </c>
      <c r="M3313" s="18">
        <v>0</v>
      </c>
      <c r="N3313" s="18">
        <v>0</v>
      </c>
      <c r="O3313" s="18">
        <v>0</v>
      </c>
      <c r="P3313" s="18">
        <v>0</v>
      </c>
      <c r="Q3313" s="18">
        <v>0</v>
      </c>
      <c r="R3313" s="18">
        <v>0</v>
      </c>
      <c r="S3313" s="18">
        <v>0</v>
      </c>
      <c r="T3313" s="18">
        <v>0</v>
      </c>
      <c r="U3313" s="14">
        <v>100</v>
      </c>
      <c r="V3313" s="18">
        <v>0</v>
      </c>
      <c r="W3313" s="18">
        <v>0</v>
      </c>
      <c r="X3313" s="14">
        <v>87</v>
      </c>
      <c r="Y3313" s="29">
        <v>0</v>
      </c>
    </row>
    <row r="3314" spans="2:25" x14ac:dyDescent="0.2">
      <c r="D3314" s="105"/>
      <c r="E3314" s="55" t="s">
        <v>49</v>
      </c>
      <c r="F3314" s="58"/>
      <c r="G3314" s="53">
        <v>30</v>
      </c>
      <c r="H3314" s="78">
        <v>0</v>
      </c>
      <c r="I3314" s="35">
        <v>0</v>
      </c>
      <c r="J3314" s="35">
        <v>0</v>
      </c>
      <c r="K3314" s="35">
        <v>0</v>
      </c>
      <c r="L3314" s="35">
        <v>0</v>
      </c>
      <c r="M3314" s="35">
        <v>0</v>
      </c>
      <c r="N3314" s="35">
        <v>0</v>
      </c>
      <c r="O3314" s="35">
        <v>0</v>
      </c>
      <c r="P3314" s="35">
        <v>0</v>
      </c>
      <c r="Q3314" s="35">
        <v>0</v>
      </c>
      <c r="R3314" s="35">
        <v>0</v>
      </c>
      <c r="S3314" s="35">
        <v>0</v>
      </c>
      <c r="T3314" s="35">
        <v>0</v>
      </c>
      <c r="U3314" s="35">
        <v>0</v>
      </c>
      <c r="V3314" s="38">
        <v>100</v>
      </c>
      <c r="W3314" s="35">
        <v>0</v>
      </c>
      <c r="X3314" s="38">
        <v>92</v>
      </c>
      <c r="Y3314" s="80">
        <v>0</v>
      </c>
    </row>
    <row r="3316" spans="2:25" x14ac:dyDescent="0.2">
      <c r="B3316" s="47" t="str">
        <f xml:space="preserve"> HYPERLINK("#'目次'!B79", "[73]")</f>
        <v>[73]</v>
      </c>
      <c r="C3316" s="31" t="s">
        <v>714</v>
      </c>
    </row>
    <row r="3319" spans="2:25" x14ac:dyDescent="0.2">
      <c r="C3319" s="31" t="s">
        <v>13</v>
      </c>
    </row>
    <row r="3320" spans="2:25" x14ac:dyDescent="0.2">
      <c r="D3320" s="99"/>
      <c r="E3320" s="100"/>
      <c r="F3320" s="100"/>
      <c r="G3320" s="41" t="s">
        <v>14</v>
      </c>
      <c r="H3320" s="42" t="s">
        <v>715</v>
      </c>
      <c r="I3320" s="16" t="s">
        <v>716</v>
      </c>
      <c r="J3320" s="46" t="s">
        <v>24</v>
      </c>
    </row>
    <row r="3321" spans="2:25" x14ac:dyDescent="0.2">
      <c r="D3321" s="101"/>
      <c r="E3321" s="102"/>
      <c r="F3321" s="102"/>
      <c r="G3321" s="44"/>
      <c r="H3321" s="48"/>
      <c r="I3321" s="17"/>
      <c r="J3321" s="43"/>
    </row>
    <row r="3322" spans="2:25" x14ac:dyDescent="0.2">
      <c r="D3322" s="52"/>
      <c r="E3322" s="59" t="s">
        <v>14</v>
      </c>
      <c r="F3322" s="54"/>
      <c r="G3322" s="45">
        <v>7000</v>
      </c>
      <c r="H3322" s="25">
        <v>68.071428571428996</v>
      </c>
      <c r="I3322" s="25">
        <v>30.071428571428999</v>
      </c>
      <c r="J3322" s="63">
        <v>1.857142857143</v>
      </c>
    </row>
    <row r="3323" spans="2:25" x14ac:dyDescent="0.2">
      <c r="D3323" s="103" t="s">
        <v>25</v>
      </c>
      <c r="E3323" s="24" t="s">
        <v>26</v>
      </c>
      <c r="F3323" s="22"/>
      <c r="G3323" s="23">
        <v>1780</v>
      </c>
      <c r="H3323" s="49">
        <v>71.011235955055994</v>
      </c>
      <c r="I3323" s="19">
        <v>26.966292134831001</v>
      </c>
      <c r="J3323" s="51">
        <v>2.0224719101119999</v>
      </c>
    </row>
    <row r="3324" spans="2:25" x14ac:dyDescent="0.2">
      <c r="D3324" s="104"/>
      <c r="E3324" s="5" t="s">
        <v>27</v>
      </c>
      <c r="F3324" s="6"/>
      <c r="G3324" s="7">
        <v>1328</v>
      </c>
      <c r="H3324" s="37">
        <v>59.864457831324998</v>
      </c>
      <c r="I3324" s="14">
        <v>38.478915662650998</v>
      </c>
      <c r="J3324" s="29">
        <v>1.656626506024</v>
      </c>
    </row>
    <row r="3325" spans="2:25" x14ac:dyDescent="0.2">
      <c r="D3325" s="104"/>
      <c r="E3325" s="5" t="s">
        <v>28</v>
      </c>
      <c r="F3325" s="6"/>
      <c r="G3325" s="7">
        <v>1075</v>
      </c>
      <c r="H3325" s="37">
        <v>57.302325581395003</v>
      </c>
      <c r="I3325" s="14">
        <v>41.116279069767003</v>
      </c>
      <c r="J3325" s="29">
        <v>1.5813953488370001</v>
      </c>
    </row>
    <row r="3326" spans="2:25" x14ac:dyDescent="0.2">
      <c r="D3326" s="104"/>
      <c r="E3326" s="5" t="s">
        <v>29</v>
      </c>
      <c r="F3326" s="6"/>
      <c r="G3326" s="7">
        <v>733</v>
      </c>
      <c r="H3326" s="37">
        <v>61.527967257843997</v>
      </c>
      <c r="I3326" s="14">
        <v>37.244201909959003</v>
      </c>
      <c r="J3326" s="29">
        <v>1.2278308321960001</v>
      </c>
    </row>
    <row r="3327" spans="2:25" x14ac:dyDescent="0.2">
      <c r="D3327" s="104"/>
      <c r="E3327" s="5" t="s">
        <v>30</v>
      </c>
      <c r="F3327" s="6"/>
      <c r="G3327" s="7">
        <v>619</v>
      </c>
      <c r="H3327" s="37">
        <v>74.151857835217996</v>
      </c>
      <c r="I3327" s="14">
        <v>24.394184168012998</v>
      </c>
      <c r="J3327" s="29">
        <v>1.4539579967689999</v>
      </c>
    </row>
    <row r="3328" spans="2:25" x14ac:dyDescent="0.2">
      <c r="D3328" s="104"/>
      <c r="E3328" s="5" t="s">
        <v>31</v>
      </c>
      <c r="F3328" s="6"/>
      <c r="G3328" s="7">
        <v>559</v>
      </c>
      <c r="H3328" s="37">
        <v>85.867620751342002</v>
      </c>
      <c r="I3328" s="14">
        <v>13.059033989267</v>
      </c>
      <c r="J3328" s="29">
        <v>1.0733452593920001</v>
      </c>
    </row>
    <row r="3329" spans="4:10" x14ac:dyDescent="0.2">
      <c r="D3329" s="104"/>
      <c r="E3329" s="5" t="s">
        <v>32</v>
      </c>
      <c r="F3329" s="6"/>
      <c r="G3329" s="7">
        <v>284</v>
      </c>
      <c r="H3329" s="37">
        <v>85.563380281690002</v>
      </c>
      <c r="I3329" s="14">
        <v>13.380281690141</v>
      </c>
      <c r="J3329" s="29">
        <v>1.056338028169</v>
      </c>
    </row>
    <row r="3330" spans="4:10" x14ac:dyDescent="0.2">
      <c r="D3330" s="104"/>
      <c r="E3330" s="5" t="s">
        <v>33</v>
      </c>
      <c r="F3330" s="6"/>
      <c r="G3330" s="7">
        <v>104</v>
      </c>
      <c r="H3330" s="37">
        <v>88.461538461537998</v>
      </c>
      <c r="I3330" s="14">
        <v>8.6538461538460005</v>
      </c>
      <c r="J3330" s="29">
        <v>2.884615384615</v>
      </c>
    </row>
    <row r="3331" spans="4:10" x14ac:dyDescent="0.2">
      <c r="D3331" s="103" t="s">
        <v>34</v>
      </c>
      <c r="E3331" s="24" t="s">
        <v>35</v>
      </c>
      <c r="F3331" s="22"/>
      <c r="G3331" s="23">
        <v>206</v>
      </c>
      <c r="H3331" s="49">
        <v>6.3106796116500004</v>
      </c>
      <c r="I3331" s="19">
        <v>93.203883495146002</v>
      </c>
      <c r="J3331" s="51">
        <v>0.48543689320400002</v>
      </c>
    </row>
    <row r="3332" spans="4:10" x14ac:dyDescent="0.2">
      <c r="D3332" s="104"/>
      <c r="E3332" s="5" t="s">
        <v>36</v>
      </c>
      <c r="F3332" s="6"/>
      <c r="G3332" s="7">
        <v>218</v>
      </c>
      <c r="H3332" s="37">
        <v>31.651376146789001</v>
      </c>
      <c r="I3332" s="14">
        <v>67.889908256881</v>
      </c>
      <c r="J3332" s="29">
        <v>0.45871559632999998</v>
      </c>
    </row>
    <row r="3333" spans="4:10" x14ac:dyDescent="0.2">
      <c r="D3333" s="104"/>
      <c r="E3333" s="5" t="s">
        <v>37</v>
      </c>
      <c r="F3333" s="6"/>
      <c r="G3333" s="7">
        <v>218</v>
      </c>
      <c r="H3333" s="37">
        <v>58.256880733945003</v>
      </c>
      <c r="I3333" s="14">
        <v>41.284403669725002</v>
      </c>
      <c r="J3333" s="29">
        <v>0.45871559632999998</v>
      </c>
    </row>
    <row r="3334" spans="4:10" x14ac:dyDescent="0.2">
      <c r="D3334" s="104"/>
      <c r="E3334" s="5" t="s">
        <v>38</v>
      </c>
      <c r="F3334" s="6"/>
      <c r="G3334" s="7">
        <v>313</v>
      </c>
      <c r="H3334" s="37">
        <v>71.246006389775999</v>
      </c>
      <c r="I3334" s="14">
        <v>27.795527156550001</v>
      </c>
      <c r="J3334" s="29">
        <v>0.95846645367399996</v>
      </c>
    </row>
    <row r="3335" spans="4:10" x14ac:dyDescent="0.2">
      <c r="D3335" s="104"/>
      <c r="E3335" s="5" t="s">
        <v>39</v>
      </c>
      <c r="F3335" s="6"/>
      <c r="G3335" s="7">
        <v>306</v>
      </c>
      <c r="H3335" s="37">
        <v>79.084967320261001</v>
      </c>
      <c r="I3335" s="14">
        <v>18.954248366013001</v>
      </c>
      <c r="J3335" s="29">
        <v>1.9607843137250001</v>
      </c>
    </row>
    <row r="3336" spans="4:10" x14ac:dyDescent="0.2">
      <c r="D3336" s="104"/>
      <c r="E3336" s="5" t="s">
        <v>40</v>
      </c>
      <c r="F3336" s="6"/>
      <c r="G3336" s="7">
        <v>323</v>
      </c>
      <c r="H3336" s="37">
        <v>81.114551083590996</v>
      </c>
      <c r="I3336" s="14">
        <v>17.956656346749</v>
      </c>
      <c r="J3336" s="29">
        <v>0.92879256965900003</v>
      </c>
    </row>
    <row r="3337" spans="4:10" x14ac:dyDescent="0.2">
      <c r="D3337" s="104"/>
      <c r="E3337" s="5" t="s">
        <v>41</v>
      </c>
      <c r="F3337" s="6"/>
      <c r="G3337" s="7">
        <v>260</v>
      </c>
      <c r="H3337" s="37">
        <v>76.153846153846004</v>
      </c>
      <c r="I3337" s="14">
        <v>20.384615384615</v>
      </c>
      <c r="J3337" s="29">
        <v>3.4615384615379998</v>
      </c>
    </row>
    <row r="3338" spans="4:10" x14ac:dyDescent="0.2">
      <c r="D3338" s="104"/>
      <c r="E3338" s="5" t="s">
        <v>42</v>
      </c>
      <c r="F3338" s="6"/>
      <c r="G3338" s="7">
        <v>258</v>
      </c>
      <c r="H3338" s="37">
        <v>80.232558139535001</v>
      </c>
      <c r="I3338" s="14">
        <v>17.829457364341</v>
      </c>
      <c r="J3338" s="29">
        <v>1.937984496124</v>
      </c>
    </row>
    <row r="3339" spans="4:10" x14ac:dyDescent="0.2">
      <c r="D3339" s="104"/>
      <c r="E3339" s="5" t="s">
        <v>43</v>
      </c>
      <c r="F3339" s="6"/>
      <c r="G3339" s="7">
        <v>258</v>
      </c>
      <c r="H3339" s="37">
        <v>82.945736434108994</v>
      </c>
      <c r="I3339" s="14">
        <v>15.891472868217001</v>
      </c>
      <c r="J3339" s="29">
        <v>1.1627906976739999</v>
      </c>
    </row>
    <row r="3340" spans="4:10" x14ac:dyDescent="0.2">
      <c r="D3340" s="104"/>
      <c r="E3340" s="5" t="s">
        <v>44</v>
      </c>
      <c r="F3340" s="6"/>
      <c r="G3340" s="7">
        <v>336</v>
      </c>
      <c r="H3340" s="37">
        <v>85.714285714286007</v>
      </c>
      <c r="I3340" s="14">
        <v>12.202380952381001</v>
      </c>
      <c r="J3340" s="29">
        <v>2.083333333333</v>
      </c>
    </row>
    <row r="3341" spans="4:10" x14ac:dyDescent="0.2">
      <c r="D3341" s="104"/>
      <c r="E3341" s="5" t="s">
        <v>45</v>
      </c>
      <c r="F3341" s="6"/>
      <c r="G3341" s="7">
        <v>259</v>
      </c>
      <c r="H3341" s="37">
        <v>84.942084942085003</v>
      </c>
      <c r="I3341" s="14">
        <v>14.285714285714</v>
      </c>
      <c r="J3341" s="29">
        <v>0.77220077220100003</v>
      </c>
    </row>
    <row r="3342" spans="4:10" x14ac:dyDescent="0.2">
      <c r="D3342" s="104"/>
      <c r="E3342" s="5" t="s">
        <v>46</v>
      </c>
      <c r="F3342" s="6"/>
      <c r="G3342" s="7">
        <v>171</v>
      </c>
      <c r="H3342" s="37">
        <v>79.532163742690003</v>
      </c>
      <c r="I3342" s="14">
        <v>15.204678362573</v>
      </c>
      <c r="J3342" s="29">
        <v>5.2631578947369997</v>
      </c>
    </row>
    <row r="3343" spans="4:10" x14ac:dyDescent="0.2">
      <c r="D3343" s="104"/>
      <c r="E3343" s="5" t="s">
        <v>47</v>
      </c>
      <c r="F3343" s="6"/>
      <c r="G3343" s="7">
        <v>158</v>
      </c>
      <c r="H3343" s="37">
        <v>78.481012658227996</v>
      </c>
      <c r="I3343" s="14">
        <v>15.189873417722</v>
      </c>
      <c r="J3343" s="29">
        <v>6.3291139240509997</v>
      </c>
    </row>
    <row r="3344" spans="4:10" x14ac:dyDescent="0.2">
      <c r="D3344" s="104"/>
      <c r="E3344" s="5" t="s">
        <v>48</v>
      </c>
      <c r="F3344" s="6"/>
      <c r="G3344" s="7">
        <v>62</v>
      </c>
      <c r="H3344" s="37">
        <v>69.354838709676997</v>
      </c>
      <c r="I3344" s="14">
        <v>27.419354838709999</v>
      </c>
      <c r="J3344" s="29">
        <v>3.2258064516129998</v>
      </c>
    </row>
    <row r="3345" spans="4:10" x14ac:dyDescent="0.2">
      <c r="D3345" s="104"/>
      <c r="E3345" s="5" t="s">
        <v>49</v>
      </c>
      <c r="F3345" s="6"/>
      <c r="G3345" s="7">
        <v>13</v>
      </c>
      <c r="H3345" s="37">
        <v>53.846153846154003</v>
      </c>
      <c r="I3345" s="14">
        <v>30.769230769231001</v>
      </c>
      <c r="J3345" s="29">
        <v>15.384615384615</v>
      </c>
    </row>
    <row r="3346" spans="4:10" x14ac:dyDescent="0.2">
      <c r="D3346" s="103" t="s">
        <v>50</v>
      </c>
      <c r="E3346" s="24" t="s">
        <v>35</v>
      </c>
      <c r="F3346" s="22"/>
      <c r="G3346" s="23">
        <v>174</v>
      </c>
      <c r="H3346" s="49">
        <v>7.4712643678159996</v>
      </c>
      <c r="I3346" s="19">
        <v>91.954022988505997</v>
      </c>
      <c r="J3346" s="51">
        <v>0.57471264367800001</v>
      </c>
    </row>
    <row r="3347" spans="4:10" x14ac:dyDescent="0.2">
      <c r="D3347" s="104"/>
      <c r="E3347" s="5" t="s">
        <v>36</v>
      </c>
      <c r="F3347" s="6"/>
      <c r="G3347" s="7">
        <v>233</v>
      </c>
      <c r="H3347" s="37">
        <v>47.210300429184997</v>
      </c>
      <c r="I3347" s="14">
        <v>52.789699570815003</v>
      </c>
      <c r="J3347" s="32">
        <v>0</v>
      </c>
    </row>
    <row r="3348" spans="4:10" x14ac:dyDescent="0.2">
      <c r="D3348" s="104"/>
      <c r="E3348" s="5" t="s">
        <v>37</v>
      </c>
      <c r="F3348" s="6"/>
      <c r="G3348" s="7">
        <v>199</v>
      </c>
      <c r="H3348" s="37">
        <v>71.356783919598001</v>
      </c>
      <c r="I3348" s="14">
        <v>28.140703517588001</v>
      </c>
      <c r="J3348" s="29">
        <v>0.50251256281400003</v>
      </c>
    </row>
    <row r="3349" spans="4:10" x14ac:dyDescent="0.2">
      <c r="D3349" s="104"/>
      <c r="E3349" s="5" t="s">
        <v>38</v>
      </c>
      <c r="F3349" s="6"/>
      <c r="G3349" s="7">
        <v>319</v>
      </c>
      <c r="H3349" s="37">
        <v>76.489028213165994</v>
      </c>
      <c r="I3349" s="14">
        <v>22.257053291536</v>
      </c>
      <c r="J3349" s="29">
        <v>1.253918495298</v>
      </c>
    </row>
    <row r="3350" spans="4:10" x14ac:dyDescent="0.2">
      <c r="D3350" s="104"/>
      <c r="E3350" s="5" t="s">
        <v>39</v>
      </c>
      <c r="F3350" s="6"/>
      <c r="G3350" s="7">
        <v>269</v>
      </c>
      <c r="H3350" s="37">
        <v>79.182156133828997</v>
      </c>
      <c r="I3350" s="14">
        <v>19.330855018586998</v>
      </c>
      <c r="J3350" s="29">
        <v>1.4869888475840001</v>
      </c>
    </row>
    <row r="3351" spans="4:10" x14ac:dyDescent="0.2">
      <c r="D3351" s="104"/>
      <c r="E3351" s="5" t="s">
        <v>40</v>
      </c>
      <c r="F3351" s="6"/>
      <c r="G3351" s="7">
        <v>348</v>
      </c>
      <c r="H3351" s="37">
        <v>81.034482758620996</v>
      </c>
      <c r="I3351" s="14">
        <v>17.528735632183999</v>
      </c>
      <c r="J3351" s="29">
        <v>1.4367816091950001</v>
      </c>
    </row>
    <row r="3352" spans="4:10" x14ac:dyDescent="0.2">
      <c r="D3352" s="104"/>
      <c r="E3352" s="5" t="s">
        <v>41</v>
      </c>
      <c r="F3352" s="6"/>
      <c r="G3352" s="7">
        <v>282</v>
      </c>
      <c r="H3352" s="37">
        <v>76.950354609928993</v>
      </c>
      <c r="I3352" s="14">
        <v>20.212765957447001</v>
      </c>
      <c r="J3352" s="29">
        <v>2.8368794326239999</v>
      </c>
    </row>
    <row r="3353" spans="4:10" x14ac:dyDescent="0.2">
      <c r="D3353" s="104"/>
      <c r="E3353" s="5" t="s">
        <v>42</v>
      </c>
      <c r="F3353" s="6"/>
      <c r="G3353" s="7">
        <v>242</v>
      </c>
      <c r="H3353" s="37">
        <v>76.859504132230995</v>
      </c>
      <c r="I3353" s="14">
        <v>20.661157024792999</v>
      </c>
      <c r="J3353" s="29">
        <v>2.4793388429749998</v>
      </c>
    </row>
    <row r="3354" spans="4:10" x14ac:dyDescent="0.2">
      <c r="D3354" s="104"/>
      <c r="E3354" s="5" t="s">
        <v>43</v>
      </c>
      <c r="F3354" s="6"/>
      <c r="G3354" s="7">
        <v>263</v>
      </c>
      <c r="H3354" s="37">
        <v>83.269961977186</v>
      </c>
      <c r="I3354" s="14">
        <v>16.730038022814</v>
      </c>
      <c r="J3354" s="32">
        <v>0</v>
      </c>
    </row>
    <row r="3355" spans="4:10" x14ac:dyDescent="0.2">
      <c r="D3355" s="104"/>
      <c r="E3355" s="5" t="s">
        <v>44</v>
      </c>
      <c r="F3355" s="6"/>
      <c r="G3355" s="7">
        <v>364</v>
      </c>
      <c r="H3355" s="37">
        <v>75.824175824175995</v>
      </c>
      <c r="I3355" s="14">
        <v>23.901098901099001</v>
      </c>
      <c r="J3355" s="29">
        <v>0.27472527472500002</v>
      </c>
    </row>
    <row r="3356" spans="4:10" x14ac:dyDescent="0.2">
      <c r="D3356" s="104"/>
      <c r="E3356" s="5" t="s">
        <v>45</v>
      </c>
      <c r="F3356" s="6"/>
      <c r="G3356" s="7">
        <v>324</v>
      </c>
      <c r="H3356" s="37">
        <v>66.358024691357997</v>
      </c>
      <c r="I3356" s="14">
        <v>31.172839506172998</v>
      </c>
      <c r="J3356" s="29">
        <v>2.4691358024690002</v>
      </c>
    </row>
    <row r="3357" spans="4:10" x14ac:dyDescent="0.2">
      <c r="D3357" s="104"/>
      <c r="E3357" s="5" t="s">
        <v>46</v>
      </c>
      <c r="F3357" s="6"/>
      <c r="G3357" s="7">
        <v>192</v>
      </c>
      <c r="H3357" s="37">
        <v>54.6875</v>
      </c>
      <c r="I3357" s="14">
        <v>42.1875</v>
      </c>
      <c r="J3357" s="29">
        <v>3.125</v>
      </c>
    </row>
    <row r="3358" spans="4:10" x14ac:dyDescent="0.2">
      <c r="D3358" s="104"/>
      <c r="E3358" s="5" t="s">
        <v>47</v>
      </c>
      <c r="F3358" s="6"/>
      <c r="G3358" s="7">
        <v>288</v>
      </c>
      <c r="H3358" s="37">
        <v>47.569444444444002</v>
      </c>
      <c r="I3358" s="14">
        <v>47.222222222222001</v>
      </c>
      <c r="J3358" s="29">
        <v>5.208333333333</v>
      </c>
    </row>
    <row r="3359" spans="4:10" x14ac:dyDescent="0.2">
      <c r="D3359" s="104"/>
      <c r="E3359" s="5" t="s">
        <v>48</v>
      </c>
      <c r="F3359" s="6"/>
      <c r="G3359" s="7">
        <v>114</v>
      </c>
      <c r="H3359" s="37">
        <v>23.684210526316001</v>
      </c>
      <c r="I3359" s="14">
        <v>71.052631578947</v>
      </c>
      <c r="J3359" s="29">
        <v>5.2631578947369997</v>
      </c>
    </row>
    <row r="3360" spans="4:10" x14ac:dyDescent="0.2">
      <c r="D3360" s="105"/>
      <c r="E3360" s="55" t="s">
        <v>49</v>
      </c>
      <c r="F3360" s="58"/>
      <c r="G3360" s="53">
        <v>30</v>
      </c>
      <c r="H3360" s="74">
        <v>20</v>
      </c>
      <c r="I3360" s="38">
        <v>76.666666666666998</v>
      </c>
      <c r="J3360" s="80">
        <v>3.333333333333</v>
      </c>
    </row>
    <row r="3362" spans="2:19" x14ac:dyDescent="0.2">
      <c r="B3362" s="47" t="str">
        <f xml:space="preserve"> HYPERLINK("#'目次'!B80", "[74]")</f>
        <v>[74]</v>
      </c>
      <c r="C3362" s="31" t="s">
        <v>719</v>
      </c>
    </row>
    <row r="3365" spans="2:19" x14ac:dyDescent="0.2">
      <c r="C3365" s="31" t="s">
        <v>13</v>
      </c>
    </row>
    <row r="3366" spans="2:19" ht="36" x14ac:dyDescent="0.2">
      <c r="D3366" s="99"/>
      <c r="E3366" s="100"/>
      <c r="F3366" s="100"/>
      <c r="G3366" s="41" t="s">
        <v>14</v>
      </c>
      <c r="H3366" s="42" t="s">
        <v>720</v>
      </c>
      <c r="I3366" s="16" t="s">
        <v>721</v>
      </c>
      <c r="J3366" s="16" t="s">
        <v>722</v>
      </c>
      <c r="K3366" s="16" t="s">
        <v>723</v>
      </c>
      <c r="L3366" s="16" t="s">
        <v>724</v>
      </c>
      <c r="M3366" s="16" t="s">
        <v>725</v>
      </c>
      <c r="N3366" s="16" t="s">
        <v>726</v>
      </c>
      <c r="O3366" s="16" t="s">
        <v>727</v>
      </c>
      <c r="P3366" s="16" t="s">
        <v>728</v>
      </c>
      <c r="Q3366" s="16" t="s">
        <v>729</v>
      </c>
      <c r="R3366" s="16" t="s">
        <v>22</v>
      </c>
      <c r="S3366" s="46" t="s">
        <v>24</v>
      </c>
    </row>
    <row r="3367" spans="2:19" x14ac:dyDescent="0.2">
      <c r="D3367" s="101"/>
      <c r="E3367" s="102"/>
      <c r="F3367" s="102"/>
      <c r="G3367" s="44"/>
      <c r="H3367" s="48"/>
      <c r="I3367" s="17"/>
      <c r="J3367" s="17"/>
      <c r="K3367" s="17"/>
      <c r="L3367" s="17"/>
      <c r="M3367" s="17"/>
      <c r="N3367" s="17"/>
      <c r="O3367" s="17"/>
      <c r="P3367" s="17"/>
      <c r="Q3367" s="17"/>
      <c r="R3367" s="17"/>
      <c r="S3367" s="43"/>
    </row>
    <row r="3368" spans="2:19" x14ac:dyDescent="0.2">
      <c r="D3368" s="52"/>
      <c r="E3368" s="59" t="s">
        <v>14</v>
      </c>
      <c r="F3368" s="54"/>
      <c r="G3368" s="45">
        <v>7000</v>
      </c>
      <c r="H3368" s="25">
        <v>10.842857142857</v>
      </c>
      <c r="I3368" s="25">
        <v>0.58571428571399997</v>
      </c>
      <c r="J3368" s="25">
        <v>1.485714285714</v>
      </c>
      <c r="K3368" s="25">
        <v>7.4714285714289996</v>
      </c>
      <c r="L3368" s="25">
        <v>23.885714285713998</v>
      </c>
      <c r="M3368" s="25">
        <v>4.2285714285709997</v>
      </c>
      <c r="N3368" s="25">
        <v>15.328571428570999</v>
      </c>
      <c r="O3368" s="25">
        <v>13.671428571429001</v>
      </c>
      <c r="P3368" s="25">
        <v>20.371428571429</v>
      </c>
      <c r="Q3368" s="25">
        <v>1.8142857142860001</v>
      </c>
      <c r="R3368" s="25">
        <v>0.3</v>
      </c>
      <c r="S3368" s="63">
        <v>1.4285714285999999E-2</v>
      </c>
    </row>
    <row r="3369" spans="2:19" x14ac:dyDescent="0.2">
      <c r="D3369" s="103" t="s">
        <v>25</v>
      </c>
      <c r="E3369" s="24" t="s">
        <v>26</v>
      </c>
      <c r="F3369" s="22"/>
      <c r="G3369" s="23">
        <v>1780</v>
      </c>
      <c r="H3369" s="49">
        <v>4.8314606741570003</v>
      </c>
      <c r="I3369" s="19">
        <v>0.22471910112400001</v>
      </c>
      <c r="J3369" s="19">
        <v>2.5280898876400002</v>
      </c>
      <c r="K3369" s="19">
        <v>0.28089887640400002</v>
      </c>
      <c r="L3369" s="19">
        <v>1.067415730337</v>
      </c>
      <c r="M3369" s="19">
        <v>1.0112359550559999</v>
      </c>
      <c r="N3369" s="19">
        <v>26.011235955056002</v>
      </c>
      <c r="O3369" s="19">
        <v>35.786516853933001</v>
      </c>
      <c r="P3369" s="19">
        <v>21.741573033708001</v>
      </c>
      <c r="Q3369" s="19">
        <v>6.348314606742</v>
      </c>
      <c r="R3369" s="19">
        <v>0.16853932584299999</v>
      </c>
      <c r="S3369" s="62">
        <v>0</v>
      </c>
    </row>
    <row r="3370" spans="2:19" x14ac:dyDescent="0.2">
      <c r="D3370" s="104"/>
      <c r="E3370" s="5" t="s">
        <v>27</v>
      </c>
      <c r="F3370" s="6"/>
      <c r="G3370" s="7">
        <v>1328</v>
      </c>
      <c r="H3370" s="37">
        <v>9.4126506024100003</v>
      </c>
      <c r="I3370" s="14">
        <v>0.451807228916</v>
      </c>
      <c r="J3370" s="14">
        <v>2.4849397590360001</v>
      </c>
      <c r="K3370" s="14">
        <v>1.0542168674700001</v>
      </c>
      <c r="L3370" s="14">
        <v>7.3795180722889997</v>
      </c>
      <c r="M3370" s="14">
        <v>5.0451807228919998</v>
      </c>
      <c r="N3370" s="14">
        <v>30.798192771084</v>
      </c>
      <c r="O3370" s="14">
        <v>10.090361445783</v>
      </c>
      <c r="P3370" s="14">
        <v>32.831325301204998</v>
      </c>
      <c r="Q3370" s="14">
        <v>0.225903614458</v>
      </c>
      <c r="R3370" s="14">
        <v>0.15060240963900001</v>
      </c>
      <c r="S3370" s="29">
        <v>7.5301204819000003E-2</v>
      </c>
    </row>
    <row r="3371" spans="2:19" x14ac:dyDescent="0.2">
      <c r="D3371" s="104"/>
      <c r="E3371" s="5" t="s">
        <v>28</v>
      </c>
      <c r="F3371" s="6"/>
      <c r="G3371" s="7">
        <v>1075</v>
      </c>
      <c r="H3371" s="37">
        <v>13.209302325581</v>
      </c>
      <c r="I3371" s="14">
        <v>0.27906976744200002</v>
      </c>
      <c r="J3371" s="14">
        <v>1.3023255813950001</v>
      </c>
      <c r="K3371" s="14">
        <v>4</v>
      </c>
      <c r="L3371" s="14">
        <v>28.837209302325999</v>
      </c>
      <c r="M3371" s="14">
        <v>10.139534883721</v>
      </c>
      <c r="N3371" s="14">
        <v>10.697674418605001</v>
      </c>
      <c r="O3371" s="14">
        <v>2.4186046511630002</v>
      </c>
      <c r="P3371" s="14">
        <v>28.651162790697999</v>
      </c>
      <c r="Q3371" s="14">
        <v>0.18604651162800001</v>
      </c>
      <c r="R3371" s="14">
        <v>0.27906976744200002</v>
      </c>
      <c r="S3371" s="32">
        <v>0</v>
      </c>
    </row>
    <row r="3372" spans="2:19" x14ac:dyDescent="0.2">
      <c r="D3372" s="104"/>
      <c r="E3372" s="5" t="s">
        <v>29</v>
      </c>
      <c r="F3372" s="6"/>
      <c r="G3372" s="7">
        <v>733</v>
      </c>
      <c r="H3372" s="37">
        <v>15.552523874487999</v>
      </c>
      <c r="I3372" s="14">
        <v>0.27285129604399999</v>
      </c>
      <c r="J3372" s="14">
        <v>0.81855388813100005</v>
      </c>
      <c r="K3372" s="14">
        <v>7.5034106412010004</v>
      </c>
      <c r="L3372" s="14">
        <v>51.159618008186001</v>
      </c>
      <c r="M3372" s="14">
        <v>6.5484311050480004</v>
      </c>
      <c r="N3372" s="14">
        <v>4.2291950886769998</v>
      </c>
      <c r="O3372" s="14">
        <v>0.81855388813100005</v>
      </c>
      <c r="P3372" s="14">
        <v>12.68758526603</v>
      </c>
      <c r="Q3372" s="18">
        <v>0</v>
      </c>
      <c r="R3372" s="14">
        <v>0.40927694406499998</v>
      </c>
      <c r="S3372" s="32">
        <v>0</v>
      </c>
    </row>
    <row r="3373" spans="2:19" x14ac:dyDescent="0.2">
      <c r="D3373" s="104"/>
      <c r="E3373" s="5" t="s">
        <v>30</v>
      </c>
      <c r="F3373" s="6"/>
      <c r="G3373" s="7">
        <v>619</v>
      </c>
      <c r="H3373" s="37">
        <v>13.408723747981</v>
      </c>
      <c r="I3373" s="14">
        <v>1.4539579967689999</v>
      </c>
      <c r="J3373" s="14">
        <v>0.32310177705999998</v>
      </c>
      <c r="K3373" s="14">
        <v>13.408723747981</v>
      </c>
      <c r="L3373" s="14">
        <v>58.642972536348999</v>
      </c>
      <c r="M3373" s="14">
        <v>3.7156704361870001</v>
      </c>
      <c r="N3373" s="14">
        <v>1.7770597738289999</v>
      </c>
      <c r="O3373" s="18">
        <v>0</v>
      </c>
      <c r="P3373" s="14">
        <v>6.623586429725</v>
      </c>
      <c r="Q3373" s="18">
        <v>0</v>
      </c>
      <c r="R3373" s="14">
        <v>0.64620355411999997</v>
      </c>
      <c r="S3373" s="32">
        <v>0</v>
      </c>
    </row>
    <row r="3374" spans="2:19" x14ac:dyDescent="0.2">
      <c r="D3374" s="104"/>
      <c r="E3374" s="5" t="s">
        <v>31</v>
      </c>
      <c r="F3374" s="6"/>
      <c r="G3374" s="7">
        <v>559</v>
      </c>
      <c r="H3374" s="37">
        <v>14.490161001789</v>
      </c>
      <c r="I3374" s="14">
        <v>1.0733452593920001</v>
      </c>
      <c r="J3374" s="18">
        <v>0</v>
      </c>
      <c r="K3374" s="14">
        <v>24.150268336315001</v>
      </c>
      <c r="L3374" s="14">
        <v>54.919499105546002</v>
      </c>
      <c r="M3374" s="14">
        <v>2.504472271914</v>
      </c>
      <c r="N3374" s="14">
        <v>0.53667262969600005</v>
      </c>
      <c r="O3374" s="14">
        <v>0.35778175313100002</v>
      </c>
      <c r="P3374" s="14">
        <v>1.7889087656530001</v>
      </c>
      <c r="Q3374" s="18">
        <v>0</v>
      </c>
      <c r="R3374" s="14">
        <v>0.178890876565</v>
      </c>
      <c r="S3374" s="32">
        <v>0</v>
      </c>
    </row>
    <row r="3375" spans="2:19" x14ac:dyDescent="0.2">
      <c r="D3375" s="104"/>
      <c r="E3375" s="5" t="s">
        <v>32</v>
      </c>
      <c r="F3375" s="6"/>
      <c r="G3375" s="7">
        <v>284</v>
      </c>
      <c r="H3375" s="37">
        <v>20.774647887324001</v>
      </c>
      <c r="I3375" s="14">
        <v>1.760563380282</v>
      </c>
      <c r="J3375" s="18">
        <v>0</v>
      </c>
      <c r="K3375" s="14">
        <v>35.563380281690002</v>
      </c>
      <c r="L3375" s="14">
        <v>38.732394366196999</v>
      </c>
      <c r="M3375" s="14">
        <v>0.352112676056</v>
      </c>
      <c r="N3375" s="14">
        <v>0.352112676056</v>
      </c>
      <c r="O3375" s="14">
        <v>0.352112676056</v>
      </c>
      <c r="P3375" s="14">
        <v>1.4084507042250001</v>
      </c>
      <c r="Q3375" s="18">
        <v>0</v>
      </c>
      <c r="R3375" s="14">
        <v>0.70422535211299997</v>
      </c>
      <c r="S3375" s="32">
        <v>0</v>
      </c>
    </row>
    <row r="3376" spans="2:19" x14ac:dyDescent="0.2">
      <c r="D3376" s="104"/>
      <c r="E3376" s="5" t="s">
        <v>33</v>
      </c>
      <c r="F3376" s="6"/>
      <c r="G3376" s="7">
        <v>104</v>
      </c>
      <c r="H3376" s="37">
        <v>23.076923076922998</v>
      </c>
      <c r="I3376" s="14">
        <v>3.8461538461539999</v>
      </c>
      <c r="J3376" s="18">
        <v>0</v>
      </c>
      <c r="K3376" s="14">
        <v>50.961538461537998</v>
      </c>
      <c r="L3376" s="14">
        <v>15.384615384615</v>
      </c>
      <c r="M3376" s="14">
        <v>1.923076923077</v>
      </c>
      <c r="N3376" s="18">
        <v>0</v>
      </c>
      <c r="O3376" s="14">
        <v>0.96153846153800004</v>
      </c>
      <c r="P3376" s="14">
        <v>3.8461538461539999</v>
      </c>
      <c r="Q3376" s="18">
        <v>0</v>
      </c>
      <c r="R3376" s="18">
        <v>0</v>
      </c>
      <c r="S3376" s="32">
        <v>0</v>
      </c>
    </row>
    <row r="3377" spans="4:19" x14ac:dyDescent="0.2">
      <c r="D3377" s="103" t="s">
        <v>34</v>
      </c>
      <c r="E3377" s="24" t="s">
        <v>35</v>
      </c>
      <c r="F3377" s="22"/>
      <c r="G3377" s="23">
        <v>206</v>
      </c>
      <c r="H3377" s="49">
        <v>4.3689320388350001</v>
      </c>
      <c r="I3377" s="33">
        <v>0</v>
      </c>
      <c r="J3377" s="19">
        <v>1.456310679612</v>
      </c>
      <c r="K3377" s="19">
        <v>3.398058252427</v>
      </c>
      <c r="L3377" s="19">
        <v>33.495145631067999</v>
      </c>
      <c r="M3377" s="19">
        <v>6.796116504854</v>
      </c>
      <c r="N3377" s="19">
        <v>13.592233009709</v>
      </c>
      <c r="O3377" s="33">
        <v>0</v>
      </c>
      <c r="P3377" s="19">
        <v>0.97087378640800004</v>
      </c>
      <c r="Q3377" s="19">
        <v>35.436893203883002</v>
      </c>
      <c r="R3377" s="19">
        <v>0.48543689320400002</v>
      </c>
      <c r="S3377" s="62">
        <v>0</v>
      </c>
    </row>
    <row r="3378" spans="4:19" x14ac:dyDescent="0.2">
      <c r="D3378" s="104"/>
      <c r="E3378" s="5" t="s">
        <v>36</v>
      </c>
      <c r="F3378" s="6"/>
      <c r="G3378" s="7">
        <v>218</v>
      </c>
      <c r="H3378" s="37">
        <v>5.9633027522940001</v>
      </c>
      <c r="I3378" s="18">
        <v>0</v>
      </c>
      <c r="J3378" s="14">
        <v>1.376146788991</v>
      </c>
      <c r="K3378" s="14">
        <v>9.6330275229360005</v>
      </c>
      <c r="L3378" s="14">
        <v>66.972477064220001</v>
      </c>
      <c r="M3378" s="14">
        <v>9.6330275229360005</v>
      </c>
      <c r="N3378" s="14">
        <v>5.0458715596330004</v>
      </c>
      <c r="O3378" s="18">
        <v>0</v>
      </c>
      <c r="P3378" s="14">
        <v>0.91743119266100004</v>
      </c>
      <c r="Q3378" s="14">
        <v>0.45871559632999998</v>
      </c>
      <c r="R3378" s="18">
        <v>0</v>
      </c>
      <c r="S3378" s="32">
        <v>0</v>
      </c>
    </row>
    <row r="3379" spans="4:19" x14ac:dyDescent="0.2">
      <c r="D3379" s="104"/>
      <c r="E3379" s="5" t="s">
        <v>37</v>
      </c>
      <c r="F3379" s="6"/>
      <c r="G3379" s="7">
        <v>218</v>
      </c>
      <c r="H3379" s="37">
        <v>10.550458715595999</v>
      </c>
      <c r="I3379" s="14">
        <v>0.45871559632999998</v>
      </c>
      <c r="J3379" s="14">
        <v>2.7522935779819999</v>
      </c>
      <c r="K3379" s="14">
        <v>11.926605504587</v>
      </c>
      <c r="L3379" s="14">
        <v>58.256880733945003</v>
      </c>
      <c r="M3379" s="14">
        <v>6.8807339449539997</v>
      </c>
      <c r="N3379" s="14">
        <v>6.8807339449539997</v>
      </c>
      <c r="O3379" s="18">
        <v>0</v>
      </c>
      <c r="P3379" s="14">
        <v>1.834862385321</v>
      </c>
      <c r="Q3379" s="18">
        <v>0</v>
      </c>
      <c r="R3379" s="14">
        <v>0.45871559632999998</v>
      </c>
      <c r="S3379" s="32">
        <v>0</v>
      </c>
    </row>
    <row r="3380" spans="4:19" x14ac:dyDescent="0.2">
      <c r="D3380" s="104"/>
      <c r="E3380" s="5" t="s">
        <v>38</v>
      </c>
      <c r="F3380" s="6"/>
      <c r="G3380" s="7">
        <v>313</v>
      </c>
      <c r="H3380" s="37">
        <v>13.099041533546</v>
      </c>
      <c r="I3380" s="14">
        <v>1.5974440894569999</v>
      </c>
      <c r="J3380" s="14">
        <v>1.277955271565</v>
      </c>
      <c r="K3380" s="14">
        <v>16.293929712459999</v>
      </c>
      <c r="L3380" s="14">
        <v>59.105431309903999</v>
      </c>
      <c r="M3380" s="14">
        <v>3.8338658146959999</v>
      </c>
      <c r="N3380" s="14">
        <v>3.1948881789139998</v>
      </c>
      <c r="O3380" s="18">
        <v>0</v>
      </c>
      <c r="P3380" s="14">
        <v>0.63897763578300004</v>
      </c>
      <c r="Q3380" s="14">
        <v>0.31948881789099998</v>
      </c>
      <c r="R3380" s="14">
        <v>0.63897763578300004</v>
      </c>
      <c r="S3380" s="32">
        <v>0</v>
      </c>
    </row>
    <row r="3381" spans="4:19" x14ac:dyDescent="0.2">
      <c r="D3381" s="104"/>
      <c r="E3381" s="5" t="s">
        <v>39</v>
      </c>
      <c r="F3381" s="6"/>
      <c r="G3381" s="7">
        <v>306</v>
      </c>
      <c r="H3381" s="37">
        <v>16.013071895425</v>
      </c>
      <c r="I3381" s="14">
        <v>0.98039215686299996</v>
      </c>
      <c r="J3381" s="14">
        <v>0.98039215686299996</v>
      </c>
      <c r="K3381" s="14">
        <v>22.549019607843</v>
      </c>
      <c r="L3381" s="14">
        <v>53.267973856208997</v>
      </c>
      <c r="M3381" s="14">
        <v>3.2679738562090002</v>
      </c>
      <c r="N3381" s="14">
        <v>1.9607843137250001</v>
      </c>
      <c r="O3381" s="18">
        <v>0</v>
      </c>
      <c r="P3381" s="14">
        <v>0.98039215686299996</v>
      </c>
      <c r="Q3381" s="18">
        <v>0</v>
      </c>
      <c r="R3381" s="18">
        <v>0</v>
      </c>
      <c r="S3381" s="32">
        <v>0</v>
      </c>
    </row>
    <row r="3382" spans="4:19" x14ac:dyDescent="0.2">
      <c r="D3382" s="104"/>
      <c r="E3382" s="5" t="s">
        <v>40</v>
      </c>
      <c r="F3382" s="6"/>
      <c r="G3382" s="7">
        <v>323</v>
      </c>
      <c r="H3382" s="37">
        <v>18.575851393189001</v>
      </c>
      <c r="I3382" s="14">
        <v>0.92879256965900003</v>
      </c>
      <c r="J3382" s="14">
        <v>1.8575851393189999</v>
      </c>
      <c r="K3382" s="14">
        <v>24.767801857584999</v>
      </c>
      <c r="L3382" s="14">
        <v>49.535603715169998</v>
      </c>
      <c r="M3382" s="14">
        <v>1.547987616099</v>
      </c>
      <c r="N3382" s="14">
        <v>2.167182662539</v>
      </c>
      <c r="O3382" s="18">
        <v>0</v>
      </c>
      <c r="P3382" s="14">
        <v>0.61919504644000001</v>
      </c>
      <c r="Q3382" s="18">
        <v>0</v>
      </c>
      <c r="R3382" s="18">
        <v>0</v>
      </c>
      <c r="S3382" s="32">
        <v>0</v>
      </c>
    </row>
    <row r="3383" spans="4:19" x14ac:dyDescent="0.2">
      <c r="D3383" s="104"/>
      <c r="E3383" s="5" t="s">
        <v>41</v>
      </c>
      <c r="F3383" s="6"/>
      <c r="G3383" s="7">
        <v>260</v>
      </c>
      <c r="H3383" s="37">
        <v>21.153846153846001</v>
      </c>
      <c r="I3383" s="14">
        <v>1.538461538462</v>
      </c>
      <c r="J3383" s="14">
        <v>1.538461538462</v>
      </c>
      <c r="K3383" s="14">
        <v>26.538461538461998</v>
      </c>
      <c r="L3383" s="14">
        <v>40.384615384615003</v>
      </c>
      <c r="M3383" s="14">
        <v>4.2307692307689999</v>
      </c>
      <c r="N3383" s="14">
        <v>2.3076923076920002</v>
      </c>
      <c r="O3383" s="18">
        <v>0</v>
      </c>
      <c r="P3383" s="14">
        <v>2.3076923076920002</v>
      </c>
      <c r="Q3383" s="18">
        <v>0</v>
      </c>
      <c r="R3383" s="18">
        <v>0</v>
      </c>
      <c r="S3383" s="32">
        <v>0</v>
      </c>
    </row>
    <row r="3384" spans="4:19" x14ac:dyDescent="0.2">
      <c r="D3384" s="104"/>
      <c r="E3384" s="5" t="s">
        <v>42</v>
      </c>
      <c r="F3384" s="6"/>
      <c r="G3384" s="7">
        <v>258</v>
      </c>
      <c r="H3384" s="37">
        <v>29.069767441860002</v>
      </c>
      <c r="I3384" s="14">
        <v>1.1627906976739999</v>
      </c>
      <c r="J3384" s="18">
        <v>0</v>
      </c>
      <c r="K3384" s="14">
        <v>22.868217054264001</v>
      </c>
      <c r="L3384" s="14">
        <v>36.821705426356999</v>
      </c>
      <c r="M3384" s="14">
        <v>3.488372093023</v>
      </c>
      <c r="N3384" s="14">
        <v>2.3255813953489999</v>
      </c>
      <c r="O3384" s="18">
        <v>0</v>
      </c>
      <c r="P3384" s="14">
        <v>4.2635658914730001</v>
      </c>
      <c r="Q3384" s="18">
        <v>0</v>
      </c>
      <c r="R3384" s="18">
        <v>0</v>
      </c>
      <c r="S3384" s="32">
        <v>0</v>
      </c>
    </row>
    <row r="3385" spans="4:19" x14ac:dyDescent="0.2">
      <c r="D3385" s="104"/>
      <c r="E3385" s="5" t="s">
        <v>43</v>
      </c>
      <c r="F3385" s="6"/>
      <c r="G3385" s="7">
        <v>258</v>
      </c>
      <c r="H3385" s="37">
        <v>22.480620155038999</v>
      </c>
      <c r="I3385" s="14">
        <v>0.77519379845000003</v>
      </c>
      <c r="J3385" s="18">
        <v>0</v>
      </c>
      <c r="K3385" s="14">
        <v>15.116279069767</v>
      </c>
      <c r="L3385" s="14">
        <v>31.007751937984001</v>
      </c>
      <c r="M3385" s="14">
        <v>11.627906976744001</v>
      </c>
      <c r="N3385" s="14">
        <v>8.9147286821710008</v>
      </c>
      <c r="O3385" s="18">
        <v>0</v>
      </c>
      <c r="P3385" s="14">
        <v>9.3023255813949994</v>
      </c>
      <c r="Q3385" s="18">
        <v>0</v>
      </c>
      <c r="R3385" s="14">
        <v>0.77519379845000003</v>
      </c>
      <c r="S3385" s="32">
        <v>0</v>
      </c>
    </row>
    <row r="3386" spans="4:19" x14ac:dyDescent="0.2">
      <c r="D3386" s="104"/>
      <c r="E3386" s="5" t="s">
        <v>44</v>
      </c>
      <c r="F3386" s="6"/>
      <c r="G3386" s="7">
        <v>336</v>
      </c>
      <c r="H3386" s="37">
        <v>23.214285714286</v>
      </c>
      <c r="I3386" s="14">
        <v>0.59523809523799998</v>
      </c>
      <c r="J3386" s="18">
        <v>0</v>
      </c>
      <c r="K3386" s="14">
        <v>6.25</v>
      </c>
      <c r="L3386" s="14">
        <v>5.9523809523809996</v>
      </c>
      <c r="M3386" s="14">
        <v>6.8452380952379999</v>
      </c>
      <c r="N3386" s="14">
        <v>14.583333333333</v>
      </c>
      <c r="O3386" s="18">
        <v>0</v>
      </c>
      <c r="P3386" s="14">
        <v>41.369047619047997</v>
      </c>
      <c r="Q3386" s="18">
        <v>0</v>
      </c>
      <c r="R3386" s="14">
        <v>1.190476190476</v>
      </c>
      <c r="S3386" s="32">
        <v>0</v>
      </c>
    </row>
    <row r="3387" spans="4:19" x14ac:dyDescent="0.2">
      <c r="D3387" s="104"/>
      <c r="E3387" s="5" t="s">
        <v>45</v>
      </c>
      <c r="F3387" s="6"/>
      <c r="G3387" s="7">
        <v>259</v>
      </c>
      <c r="H3387" s="37">
        <v>23.552123552124002</v>
      </c>
      <c r="I3387" s="14">
        <v>3.088803088803</v>
      </c>
      <c r="J3387" s="18">
        <v>0</v>
      </c>
      <c r="K3387" s="14">
        <v>3.8610038610039998</v>
      </c>
      <c r="L3387" s="14">
        <v>1.9305019305019999</v>
      </c>
      <c r="M3387" s="14">
        <v>3.4749034749029999</v>
      </c>
      <c r="N3387" s="14">
        <v>11.969111969111999</v>
      </c>
      <c r="O3387" s="14">
        <v>0.38610038610000003</v>
      </c>
      <c r="P3387" s="14">
        <v>51.351351351350999</v>
      </c>
      <c r="Q3387" s="18">
        <v>0</v>
      </c>
      <c r="R3387" s="14">
        <v>0.38610038610000003</v>
      </c>
      <c r="S3387" s="32">
        <v>0</v>
      </c>
    </row>
    <row r="3388" spans="4:19" x14ac:dyDescent="0.2">
      <c r="D3388" s="104"/>
      <c r="E3388" s="5" t="s">
        <v>46</v>
      </c>
      <c r="F3388" s="6"/>
      <c r="G3388" s="7">
        <v>171</v>
      </c>
      <c r="H3388" s="37">
        <v>15.204678362573</v>
      </c>
      <c r="I3388" s="14">
        <v>0.58479532163699999</v>
      </c>
      <c r="J3388" s="18">
        <v>0</v>
      </c>
      <c r="K3388" s="14">
        <v>1.1695906432750001</v>
      </c>
      <c r="L3388" s="14">
        <v>0.58479532163699999</v>
      </c>
      <c r="M3388" s="14">
        <v>0.58479532163699999</v>
      </c>
      <c r="N3388" s="14">
        <v>5.847953216374</v>
      </c>
      <c r="O3388" s="18">
        <v>0</v>
      </c>
      <c r="P3388" s="14">
        <v>75.438596491227997</v>
      </c>
      <c r="Q3388" s="18">
        <v>0</v>
      </c>
      <c r="R3388" s="14">
        <v>0.58479532163699999</v>
      </c>
      <c r="S3388" s="32">
        <v>0</v>
      </c>
    </row>
    <row r="3389" spans="4:19" x14ac:dyDescent="0.2">
      <c r="D3389" s="104"/>
      <c r="E3389" s="5" t="s">
        <v>47</v>
      </c>
      <c r="F3389" s="6"/>
      <c r="G3389" s="7">
        <v>158</v>
      </c>
      <c r="H3389" s="37">
        <v>10.126582278480999</v>
      </c>
      <c r="I3389" s="18">
        <v>0</v>
      </c>
      <c r="J3389" s="18">
        <v>0</v>
      </c>
      <c r="K3389" s="14">
        <v>0.63291139240500005</v>
      </c>
      <c r="L3389" s="14">
        <v>0.63291139240500005</v>
      </c>
      <c r="M3389" s="14">
        <v>0.63291139240500005</v>
      </c>
      <c r="N3389" s="14">
        <v>1.2658227848100001</v>
      </c>
      <c r="O3389" s="18">
        <v>0</v>
      </c>
      <c r="P3389" s="14">
        <v>85.443037974684003</v>
      </c>
      <c r="Q3389" s="18">
        <v>0</v>
      </c>
      <c r="R3389" s="14">
        <v>1.2658227848100001</v>
      </c>
      <c r="S3389" s="32">
        <v>0</v>
      </c>
    </row>
    <row r="3390" spans="4:19" x14ac:dyDescent="0.2">
      <c r="D3390" s="104"/>
      <c r="E3390" s="5" t="s">
        <v>48</v>
      </c>
      <c r="F3390" s="6"/>
      <c r="G3390" s="7">
        <v>62</v>
      </c>
      <c r="H3390" s="37">
        <v>14.516129032258</v>
      </c>
      <c r="I3390" s="18">
        <v>0</v>
      </c>
      <c r="J3390" s="14">
        <v>1.6129032258060001</v>
      </c>
      <c r="K3390" s="18">
        <v>0</v>
      </c>
      <c r="L3390" s="18">
        <v>0</v>
      </c>
      <c r="M3390" s="18">
        <v>0</v>
      </c>
      <c r="N3390" s="18">
        <v>0</v>
      </c>
      <c r="O3390" s="18">
        <v>0</v>
      </c>
      <c r="P3390" s="14">
        <v>83.870967741935004</v>
      </c>
      <c r="Q3390" s="18">
        <v>0</v>
      </c>
      <c r="R3390" s="18">
        <v>0</v>
      </c>
      <c r="S3390" s="32">
        <v>0</v>
      </c>
    </row>
    <row r="3391" spans="4:19" x14ac:dyDescent="0.2">
      <c r="D3391" s="104"/>
      <c r="E3391" s="5" t="s">
        <v>49</v>
      </c>
      <c r="F3391" s="6"/>
      <c r="G3391" s="7">
        <v>13</v>
      </c>
      <c r="H3391" s="60">
        <v>0</v>
      </c>
      <c r="I3391" s="18">
        <v>0</v>
      </c>
      <c r="J3391" s="18">
        <v>0</v>
      </c>
      <c r="K3391" s="18">
        <v>0</v>
      </c>
      <c r="L3391" s="18">
        <v>0</v>
      </c>
      <c r="M3391" s="18">
        <v>0</v>
      </c>
      <c r="N3391" s="18">
        <v>0</v>
      </c>
      <c r="O3391" s="18">
        <v>0</v>
      </c>
      <c r="P3391" s="14">
        <v>100</v>
      </c>
      <c r="Q3391" s="18">
        <v>0</v>
      </c>
      <c r="R3391" s="18">
        <v>0</v>
      </c>
      <c r="S3391" s="32">
        <v>0</v>
      </c>
    </row>
    <row r="3392" spans="4:19" x14ac:dyDescent="0.2">
      <c r="D3392" s="103" t="s">
        <v>50</v>
      </c>
      <c r="E3392" s="24" t="s">
        <v>35</v>
      </c>
      <c r="F3392" s="22"/>
      <c r="G3392" s="23">
        <v>174</v>
      </c>
      <c r="H3392" s="81">
        <v>0</v>
      </c>
      <c r="I3392" s="33">
        <v>0</v>
      </c>
      <c r="J3392" s="19">
        <v>0.57471264367800001</v>
      </c>
      <c r="K3392" s="19">
        <v>2.8735632183909998</v>
      </c>
      <c r="L3392" s="19">
        <v>31.609195402299001</v>
      </c>
      <c r="M3392" s="19">
        <v>8.0459770114939992</v>
      </c>
      <c r="N3392" s="19">
        <v>20.114942528736002</v>
      </c>
      <c r="O3392" s="19">
        <v>3.4482758620689999</v>
      </c>
      <c r="P3392" s="19">
        <v>4.0229885057469996</v>
      </c>
      <c r="Q3392" s="19">
        <v>29.310344827586</v>
      </c>
      <c r="R3392" s="33">
        <v>0</v>
      </c>
      <c r="S3392" s="62">
        <v>0</v>
      </c>
    </row>
    <row r="3393" spans="2:19" x14ac:dyDescent="0.2">
      <c r="D3393" s="104"/>
      <c r="E3393" s="5" t="s">
        <v>36</v>
      </c>
      <c r="F3393" s="6"/>
      <c r="G3393" s="7">
        <v>233</v>
      </c>
      <c r="H3393" s="37">
        <v>2.5751072961369998</v>
      </c>
      <c r="I3393" s="18">
        <v>0</v>
      </c>
      <c r="J3393" s="18">
        <v>0</v>
      </c>
      <c r="K3393" s="14">
        <v>2.5751072961369998</v>
      </c>
      <c r="L3393" s="14">
        <v>41.630901287554003</v>
      </c>
      <c r="M3393" s="14">
        <v>7.296137339056</v>
      </c>
      <c r="N3393" s="14">
        <v>21.888412017166999</v>
      </c>
      <c r="O3393" s="14">
        <v>15.021459227468</v>
      </c>
      <c r="P3393" s="14">
        <v>8.5836909871239992</v>
      </c>
      <c r="Q3393" s="18">
        <v>0</v>
      </c>
      <c r="R3393" s="14">
        <v>0.42918454935599998</v>
      </c>
      <c r="S3393" s="32">
        <v>0</v>
      </c>
    </row>
    <row r="3394" spans="2:19" x14ac:dyDescent="0.2">
      <c r="D3394" s="104"/>
      <c r="E3394" s="5" t="s">
        <v>37</v>
      </c>
      <c r="F3394" s="6"/>
      <c r="G3394" s="7">
        <v>199</v>
      </c>
      <c r="H3394" s="37">
        <v>3.015075376884</v>
      </c>
      <c r="I3394" s="14">
        <v>1.507537688442</v>
      </c>
      <c r="J3394" s="14">
        <v>1.0050251256280001</v>
      </c>
      <c r="K3394" s="14">
        <v>1.507537688442</v>
      </c>
      <c r="L3394" s="14">
        <v>29.648241206030001</v>
      </c>
      <c r="M3394" s="14">
        <v>6.030150753769</v>
      </c>
      <c r="N3394" s="14">
        <v>27.135678391959999</v>
      </c>
      <c r="O3394" s="14">
        <v>22.613065326632999</v>
      </c>
      <c r="P3394" s="14">
        <v>6.5326633165830001</v>
      </c>
      <c r="Q3394" s="18">
        <v>0</v>
      </c>
      <c r="R3394" s="14">
        <v>1.0050251256280001</v>
      </c>
      <c r="S3394" s="32">
        <v>0</v>
      </c>
    </row>
    <row r="3395" spans="2:19" x14ac:dyDescent="0.2">
      <c r="D3395" s="104"/>
      <c r="E3395" s="5" t="s">
        <v>38</v>
      </c>
      <c r="F3395" s="6"/>
      <c r="G3395" s="7">
        <v>319</v>
      </c>
      <c r="H3395" s="37">
        <v>2.5078369905960001</v>
      </c>
      <c r="I3395" s="18">
        <v>0</v>
      </c>
      <c r="J3395" s="14">
        <v>1.253918495298</v>
      </c>
      <c r="K3395" s="14">
        <v>2.5078369905960001</v>
      </c>
      <c r="L3395" s="14">
        <v>23.197492163008999</v>
      </c>
      <c r="M3395" s="14">
        <v>6.8965517241379999</v>
      </c>
      <c r="N3395" s="14">
        <v>33.542319749215999</v>
      </c>
      <c r="O3395" s="14">
        <v>26.332288401254001</v>
      </c>
      <c r="P3395" s="14">
        <v>3.761755485893</v>
      </c>
      <c r="Q3395" s="18">
        <v>0</v>
      </c>
      <c r="R3395" s="18">
        <v>0</v>
      </c>
      <c r="S3395" s="32">
        <v>0</v>
      </c>
    </row>
    <row r="3396" spans="2:19" x14ac:dyDescent="0.2">
      <c r="D3396" s="104"/>
      <c r="E3396" s="5" t="s">
        <v>39</v>
      </c>
      <c r="F3396" s="6"/>
      <c r="G3396" s="7">
        <v>269</v>
      </c>
      <c r="H3396" s="37">
        <v>3.345724907063</v>
      </c>
      <c r="I3396" s="18">
        <v>0</v>
      </c>
      <c r="J3396" s="14">
        <v>2.2304832713749998</v>
      </c>
      <c r="K3396" s="14">
        <v>3.345724907063</v>
      </c>
      <c r="L3396" s="14">
        <v>23.048327137546</v>
      </c>
      <c r="M3396" s="14">
        <v>4.0892193308550002</v>
      </c>
      <c r="N3396" s="14">
        <v>36.802973977694997</v>
      </c>
      <c r="O3396" s="14">
        <v>22.676579925651001</v>
      </c>
      <c r="P3396" s="14">
        <v>4.0892193308550002</v>
      </c>
      <c r="Q3396" s="14">
        <v>0.37174721189600002</v>
      </c>
      <c r="R3396" s="18">
        <v>0</v>
      </c>
      <c r="S3396" s="32">
        <v>0</v>
      </c>
    </row>
    <row r="3397" spans="2:19" x14ac:dyDescent="0.2">
      <c r="D3397" s="104"/>
      <c r="E3397" s="5" t="s">
        <v>40</v>
      </c>
      <c r="F3397" s="6"/>
      <c r="G3397" s="7">
        <v>348</v>
      </c>
      <c r="H3397" s="37">
        <v>6.609195402299</v>
      </c>
      <c r="I3397" s="14">
        <v>0.57471264367800001</v>
      </c>
      <c r="J3397" s="14">
        <v>3.4482758620689999</v>
      </c>
      <c r="K3397" s="14">
        <v>3.1609195402300001</v>
      </c>
      <c r="L3397" s="14">
        <v>18.678160919540002</v>
      </c>
      <c r="M3397" s="14">
        <v>5.1724137931029999</v>
      </c>
      <c r="N3397" s="14">
        <v>37.931034482759003</v>
      </c>
      <c r="O3397" s="14">
        <v>22.126436781609002</v>
      </c>
      <c r="P3397" s="14">
        <v>2.2988505747130001</v>
      </c>
      <c r="Q3397" s="18">
        <v>0</v>
      </c>
      <c r="R3397" s="18">
        <v>0</v>
      </c>
      <c r="S3397" s="32">
        <v>0</v>
      </c>
    </row>
    <row r="3398" spans="2:19" x14ac:dyDescent="0.2">
      <c r="D3398" s="104"/>
      <c r="E3398" s="5" t="s">
        <v>41</v>
      </c>
      <c r="F3398" s="6"/>
      <c r="G3398" s="7">
        <v>282</v>
      </c>
      <c r="H3398" s="37">
        <v>4.6099290780139999</v>
      </c>
      <c r="I3398" s="14">
        <v>0.35460992907799999</v>
      </c>
      <c r="J3398" s="14">
        <v>3.54609929078</v>
      </c>
      <c r="K3398" s="14">
        <v>0.70921985815599997</v>
      </c>
      <c r="L3398" s="14">
        <v>16.666666666666998</v>
      </c>
      <c r="M3398" s="14">
        <v>4.6099290780139999</v>
      </c>
      <c r="N3398" s="14">
        <v>41.843971631206003</v>
      </c>
      <c r="O3398" s="14">
        <v>24.113475177304998</v>
      </c>
      <c r="P3398" s="14">
        <v>3.1914893617020001</v>
      </c>
      <c r="Q3398" s="18">
        <v>0</v>
      </c>
      <c r="R3398" s="14">
        <v>0.35460992907799999</v>
      </c>
      <c r="S3398" s="32">
        <v>0</v>
      </c>
    </row>
    <row r="3399" spans="2:19" x14ac:dyDescent="0.2">
      <c r="D3399" s="104"/>
      <c r="E3399" s="5" t="s">
        <v>42</v>
      </c>
      <c r="F3399" s="6"/>
      <c r="G3399" s="7">
        <v>242</v>
      </c>
      <c r="H3399" s="37">
        <v>9.5041322314050003</v>
      </c>
      <c r="I3399" s="14">
        <v>0.41322314049600001</v>
      </c>
      <c r="J3399" s="14">
        <v>3.305785123967</v>
      </c>
      <c r="K3399" s="14">
        <v>4.5454545454549997</v>
      </c>
      <c r="L3399" s="14">
        <v>14.462809917355001</v>
      </c>
      <c r="M3399" s="14">
        <v>4.9586776859499997</v>
      </c>
      <c r="N3399" s="14">
        <v>31.818181818182001</v>
      </c>
      <c r="O3399" s="14">
        <v>25.206611570248</v>
      </c>
      <c r="P3399" s="14">
        <v>5.7851239669419998</v>
      </c>
      <c r="Q3399" s="18">
        <v>0</v>
      </c>
      <c r="R3399" s="18">
        <v>0</v>
      </c>
      <c r="S3399" s="32">
        <v>0</v>
      </c>
    </row>
    <row r="3400" spans="2:19" x14ac:dyDescent="0.2">
      <c r="D3400" s="104"/>
      <c r="E3400" s="5" t="s">
        <v>43</v>
      </c>
      <c r="F3400" s="6"/>
      <c r="G3400" s="7">
        <v>263</v>
      </c>
      <c r="H3400" s="37">
        <v>8.7452471482889997</v>
      </c>
      <c r="I3400" s="18">
        <v>0</v>
      </c>
      <c r="J3400" s="14">
        <v>1.520912547529</v>
      </c>
      <c r="K3400" s="14">
        <v>1.520912547529</v>
      </c>
      <c r="L3400" s="14">
        <v>5.3231939163500002</v>
      </c>
      <c r="M3400" s="14">
        <v>3.422053231939</v>
      </c>
      <c r="N3400" s="14">
        <v>30.418250950569998</v>
      </c>
      <c r="O3400" s="14">
        <v>33.840304182510003</v>
      </c>
      <c r="P3400" s="14">
        <v>14.828897338402999</v>
      </c>
      <c r="Q3400" s="18">
        <v>0</v>
      </c>
      <c r="R3400" s="14">
        <v>0.38022813688200002</v>
      </c>
      <c r="S3400" s="32">
        <v>0</v>
      </c>
    </row>
    <row r="3401" spans="2:19" x14ac:dyDescent="0.2">
      <c r="D3401" s="104"/>
      <c r="E3401" s="5" t="s">
        <v>44</v>
      </c>
      <c r="F3401" s="6"/>
      <c r="G3401" s="7">
        <v>364</v>
      </c>
      <c r="H3401" s="37">
        <v>6.5934065934069999</v>
      </c>
      <c r="I3401" s="14">
        <v>0.27472527472500002</v>
      </c>
      <c r="J3401" s="14">
        <v>3.0219780219780001</v>
      </c>
      <c r="K3401" s="14">
        <v>1.3736263736259999</v>
      </c>
      <c r="L3401" s="14">
        <v>1.648351648352</v>
      </c>
      <c r="M3401" s="14">
        <v>1.923076923077</v>
      </c>
      <c r="N3401" s="14">
        <v>18.956043956043999</v>
      </c>
      <c r="O3401" s="14">
        <v>36.263736263736</v>
      </c>
      <c r="P3401" s="14">
        <v>29.670329670329998</v>
      </c>
      <c r="Q3401" s="18">
        <v>0</v>
      </c>
      <c r="R3401" s="14">
        <v>0.27472527472500002</v>
      </c>
      <c r="S3401" s="32">
        <v>0</v>
      </c>
    </row>
    <row r="3402" spans="2:19" x14ac:dyDescent="0.2">
      <c r="D3402" s="104"/>
      <c r="E3402" s="5" t="s">
        <v>45</v>
      </c>
      <c r="F3402" s="6"/>
      <c r="G3402" s="7">
        <v>324</v>
      </c>
      <c r="H3402" s="37">
        <v>4.3209876543209997</v>
      </c>
      <c r="I3402" s="18">
        <v>0</v>
      </c>
      <c r="J3402" s="14">
        <v>1.851851851852</v>
      </c>
      <c r="K3402" s="14">
        <v>0.61728395061700003</v>
      </c>
      <c r="L3402" s="14">
        <v>0.30864197530900001</v>
      </c>
      <c r="M3402" s="18">
        <v>0</v>
      </c>
      <c r="N3402" s="14">
        <v>10.185185185185</v>
      </c>
      <c r="O3402" s="14">
        <v>38.271604938271999</v>
      </c>
      <c r="P3402" s="14">
        <v>44.444444444444002</v>
      </c>
      <c r="Q3402" s="18">
        <v>0</v>
      </c>
      <c r="R3402" s="18">
        <v>0</v>
      </c>
      <c r="S3402" s="32">
        <v>0</v>
      </c>
    </row>
    <row r="3403" spans="2:19" x14ac:dyDescent="0.2">
      <c r="D3403" s="104"/>
      <c r="E3403" s="5" t="s">
        <v>46</v>
      </c>
      <c r="F3403" s="6"/>
      <c r="G3403" s="7">
        <v>192</v>
      </c>
      <c r="H3403" s="37">
        <v>4.6875</v>
      </c>
      <c r="I3403" s="14">
        <v>0.52083333333299997</v>
      </c>
      <c r="J3403" s="14">
        <v>1.5625</v>
      </c>
      <c r="K3403" s="14">
        <v>0.52083333333299997</v>
      </c>
      <c r="L3403" s="18">
        <v>0</v>
      </c>
      <c r="M3403" s="18">
        <v>0</v>
      </c>
      <c r="N3403" s="14">
        <v>5.729166666667</v>
      </c>
      <c r="O3403" s="14">
        <v>36.458333333333002</v>
      </c>
      <c r="P3403" s="14">
        <v>50</v>
      </c>
      <c r="Q3403" s="18">
        <v>0</v>
      </c>
      <c r="R3403" s="14">
        <v>0.52083333333299997</v>
      </c>
      <c r="S3403" s="32">
        <v>0</v>
      </c>
    </row>
    <row r="3404" spans="2:19" x14ac:dyDescent="0.2">
      <c r="D3404" s="104"/>
      <c r="E3404" s="5" t="s">
        <v>47</v>
      </c>
      <c r="F3404" s="6"/>
      <c r="G3404" s="7">
        <v>288</v>
      </c>
      <c r="H3404" s="37">
        <v>7.9861111111109997</v>
      </c>
      <c r="I3404" s="18">
        <v>0</v>
      </c>
      <c r="J3404" s="14">
        <v>2.083333333333</v>
      </c>
      <c r="K3404" s="18">
        <v>0</v>
      </c>
      <c r="L3404" s="18">
        <v>0</v>
      </c>
      <c r="M3404" s="18">
        <v>0</v>
      </c>
      <c r="N3404" s="14">
        <v>1.041666666667</v>
      </c>
      <c r="O3404" s="14">
        <v>28.125</v>
      </c>
      <c r="P3404" s="14">
        <v>60.416666666666998</v>
      </c>
      <c r="Q3404" s="18">
        <v>0</v>
      </c>
      <c r="R3404" s="18">
        <v>0</v>
      </c>
      <c r="S3404" s="29">
        <v>0.347222222222</v>
      </c>
    </row>
    <row r="3405" spans="2:19" x14ac:dyDescent="0.2">
      <c r="D3405" s="104"/>
      <c r="E3405" s="5" t="s">
        <v>48</v>
      </c>
      <c r="F3405" s="6"/>
      <c r="G3405" s="7">
        <v>114</v>
      </c>
      <c r="H3405" s="37">
        <v>3.508771929825</v>
      </c>
      <c r="I3405" s="18">
        <v>0</v>
      </c>
      <c r="J3405" s="14">
        <v>0.87719298245599997</v>
      </c>
      <c r="K3405" s="18">
        <v>0</v>
      </c>
      <c r="L3405" s="18">
        <v>0</v>
      </c>
      <c r="M3405" s="18">
        <v>0</v>
      </c>
      <c r="N3405" s="18">
        <v>0</v>
      </c>
      <c r="O3405" s="14">
        <v>18.421052631578998</v>
      </c>
      <c r="P3405" s="14">
        <v>77.192982456140001</v>
      </c>
      <c r="Q3405" s="18">
        <v>0</v>
      </c>
      <c r="R3405" s="18">
        <v>0</v>
      </c>
      <c r="S3405" s="32">
        <v>0</v>
      </c>
    </row>
    <row r="3406" spans="2:19" x14ac:dyDescent="0.2">
      <c r="D3406" s="105"/>
      <c r="E3406" s="55" t="s">
        <v>49</v>
      </c>
      <c r="F3406" s="58"/>
      <c r="G3406" s="53">
        <v>30</v>
      </c>
      <c r="H3406" s="74">
        <v>3.333333333333</v>
      </c>
      <c r="I3406" s="35">
        <v>0</v>
      </c>
      <c r="J3406" s="35">
        <v>0</v>
      </c>
      <c r="K3406" s="38">
        <v>3.333333333333</v>
      </c>
      <c r="L3406" s="35">
        <v>0</v>
      </c>
      <c r="M3406" s="35">
        <v>0</v>
      </c>
      <c r="N3406" s="35">
        <v>0</v>
      </c>
      <c r="O3406" s="38">
        <v>6.666666666667</v>
      </c>
      <c r="P3406" s="38">
        <v>86.666666666666998</v>
      </c>
      <c r="Q3406" s="35">
        <v>0</v>
      </c>
      <c r="R3406" s="35">
        <v>0</v>
      </c>
      <c r="S3406" s="71">
        <v>0</v>
      </c>
    </row>
    <row r="3408" spans="2:19" x14ac:dyDescent="0.2">
      <c r="B3408" s="47" t="str">
        <f xml:space="preserve"> HYPERLINK("#'目次'!B81", "[75]")</f>
        <v>[75]</v>
      </c>
      <c r="C3408" s="31" t="s">
        <v>732</v>
      </c>
    </row>
    <row r="3411" spans="3:16" x14ac:dyDescent="0.2">
      <c r="C3411" s="31" t="s">
        <v>13</v>
      </c>
    </row>
    <row r="3412" spans="3:16" ht="24" x14ac:dyDescent="0.2">
      <c r="D3412" s="99"/>
      <c r="E3412" s="100"/>
      <c r="F3412" s="100"/>
      <c r="G3412" s="41" t="s">
        <v>14</v>
      </c>
      <c r="H3412" s="42" t="s">
        <v>733</v>
      </c>
      <c r="I3412" s="16" t="s">
        <v>734</v>
      </c>
      <c r="J3412" s="16" t="s">
        <v>735</v>
      </c>
      <c r="K3412" s="16" t="s">
        <v>736</v>
      </c>
      <c r="L3412" s="16" t="s">
        <v>737</v>
      </c>
      <c r="M3412" s="16" t="s">
        <v>738</v>
      </c>
      <c r="N3412" s="16" t="s">
        <v>739</v>
      </c>
      <c r="O3412" s="16" t="s">
        <v>22</v>
      </c>
      <c r="P3412" s="46" t="s">
        <v>24</v>
      </c>
    </row>
    <row r="3413" spans="3:16" x14ac:dyDescent="0.2">
      <c r="D3413" s="101"/>
      <c r="E3413" s="102"/>
      <c r="F3413" s="102"/>
      <c r="G3413" s="44"/>
      <c r="H3413" s="48"/>
      <c r="I3413" s="17"/>
      <c r="J3413" s="17"/>
      <c r="K3413" s="17"/>
      <c r="L3413" s="17"/>
      <c r="M3413" s="17"/>
      <c r="N3413" s="17"/>
      <c r="O3413" s="17"/>
      <c r="P3413" s="43"/>
    </row>
    <row r="3414" spans="3:16" x14ac:dyDescent="0.2">
      <c r="D3414" s="52"/>
      <c r="E3414" s="59" t="s">
        <v>14</v>
      </c>
      <c r="F3414" s="54"/>
      <c r="G3414" s="45">
        <v>7000</v>
      </c>
      <c r="H3414" s="25">
        <v>52.771428571428999</v>
      </c>
      <c r="I3414" s="25">
        <v>7.2571428571430001</v>
      </c>
      <c r="J3414" s="25">
        <v>0.38571428571400002</v>
      </c>
      <c r="K3414" s="25">
        <v>1.4142857142859999</v>
      </c>
      <c r="L3414" s="25">
        <v>0.77142857142900001</v>
      </c>
      <c r="M3414" s="25">
        <v>26.2</v>
      </c>
      <c r="N3414" s="25">
        <v>10.199999999999999</v>
      </c>
      <c r="O3414" s="25">
        <v>0.82857142857099997</v>
      </c>
      <c r="P3414" s="63">
        <v>0.171428571429</v>
      </c>
    </row>
    <row r="3415" spans="3:16" x14ac:dyDescent="0.2">
      <c r="D3415" s="103" t="s">
        <v>25</v>
      </c>
      <c r="E3415" s="24" t="s">
        <v>26</v>
      </c>
      <c r="F3415" s="22"/>
      <c r="G3415" s="23">
        <v>1780</v>
      </c>
      <c r="H3415" s="49">
        <v>30.168539325843</v>
      </c>
      <c r="I3415" s="19">
        <v>3.0337078651690002</v>
      </c>
      <c r="J3415" s="19">
        <v>0.33707865168500001</v>
      </c>
      <c r="K3415" s="19">
        <v>2.9213483146070001</v>
      </c>
      <c r="L3415" s="19">
        <v>0.112359550562</v>
      </c>
      <c r="M3415" s="19">
        <v>31.011235955056002</v>
      </c>
      <c r="N3415" s="19">
        <v>30.393258426966</v>
      </c>
      <c r="O3415" s="19">
        <v>1.9101123595509999</v>
      </c>
      <c r="P3415" s="51">
        <v>0.112359550562</v>
      </c>
    </row>
    <row r="3416" spans="3:16" x14ac:dyDescent="0.2">
      <c r="D3416" s="104"/>
      <c r="E3416" s="5" t="s">
        <v>27</v>
      </c>
      <c r="F3416" s="6"/>
      <c r="G3416" s="7">
        <v>1328</v>
      </c>
      <c r="H3416" s="37">
        <v>45.105421686747</v>
      </c>
      <c r="I3416" s="14">
        <v>6.4006024096390002</v>
      </c>
      <c r="J3416" s="14">
        <v>0.15060240963900001</v>
      </c>
      <c r="K3416" s="14">
        <v>1.1295180722889999</v>
      </c>
      <c r="L3416" s="14">
        <v>0.37650602409599998</v>
      </c>
      <c r="M3416" s="14">
        <v>44.804216867469997</v>
      </c>
      <c r="N3416" s="14">
        <v>0.90361445783100003</v>
      </c>
      <c r="O3416" s="14">
        <v>1.0542168674700001</v>
      </c>
      <c r="P3416" s="29">
        <v>7.5301204819000003E-2</v>
      </c>
    </row>
    <row r="3417" spans="3:16" x14ac:dyDescent="0.2">
      <c r="D3417" s="104"/>
      <c r="E3417" s="5" t="s">
        <v>28</v>
      </c>
      <c r="F3417" s="6"/>
      <c r="G3417" s="7">
        <v>1075</v>
      </c>
      <c r="H3417" s="37">
        <v>54.697674418604997</v>
      </c>
      <c r="I3417" s="14">
        <v>8.7441860465120005</v>
      </c>
      <c r="J3417" s="14">
        <v>0.27906976744200002</v>
      </c>
      <c r="K3417" s="14">
        <v>1.209302325581</v>
      </c>
      <c r="L3417" s="14">
        <v>0.74418604651200004</v>
      </c>
      <c r="M3417" s="14">
        <v>33.767441860464999</v>
      </c>
      <c r="N3417" s="14">
        <v>0.18604651162800001</v>
      </c>
      <c r="O3417" s="14">
        <v>0.27906976744200002</v>
      </c>
      <c r="P3417" s="29">
        <v>9.3023255814000005E-2</v>
      </c>
    </row>
    <row r="3418" spans="3:16" x14ac:dyDescent="0.2">
      <c r="D3418" s="104"/>
      <c r="E3418" s="5" t="s">
        <v>29</v>
      </c>
      <c r="F3418" s="6"/>
      <c r="G3418" s="7">
        <v>733</v>
      </c>
      <c r="H3418" s="37">
        <v>72.169167803546998</v>
      </c>
      <c r="I3418" s="14">
        <v>10.504774897680999</v>
      </c>
      <c r="J3418" s="14">
        <v>0.27285129604399999</v>
      </c>
      <c r="K3418" s="14">
        <v>0.545702592087</v>
      </c>
      <c r="L3418" s="14">
        <v>0.68212824010899997</v>
      </c>
      <c r="M3418" s="14">
        <v>14.733969986357</v>
      </c>
      <c r="N3418" s="14">
        <v>0.95497953615300002</v>
      </c>
      <c r="O3418" s="14">
        <v>0.136425648022</v>
      </c>
      <c r="P3418" s="32">
        <v>0</v>
      </c>
    </row>
    <row r="3419" spans="3:16" x14ac:dyDescent="0.2">
      <c r="D3419" s="104"/>
      <c r="E3419" s="5" t="s">
        <v>30</v>
      </c>
      <c r="F3419" s="6"/>
      <c r="G3419" s="7">
        <v>619</v>
      </c>
      <c r="H3419" s="37">
        <v>79.644588045234002</v>
      </c>
      <c r="I3419" s="14">
        <v>9.3699515347329996</v>
      </c>
      <c r="J3419" s="14">
        <v>0.48465266558999998</v>
      </c>
      <c r="K3419" s="14">
        <v>0.48465266558999998</v>
      </c>
      <c r="L3419" s="14">
        <v>0.96930533117899997</v>
      </c>
      <c r="M3419" s="14">
        <v>8.7237479806140001</v>
      </c>
      <c r="N3419" s="18">
        <v>0</v>
      </c>
      <c r="O3419" s="14">
        <v>0.16155088852999999</v>
      </c>
      <c r="P3419" s="29">
        <v>0.16155088852999999</v>
      </c>
    </row>
    <row r="3420" spans="3:16" x14ac:dyDescent="0.2">
      <c r="D3420" s="104"/>
      <c r="E3420" s="5" t="s">
        <v>31</v>
      </c>
      <c r="F3420" s="6"/>
      <c r="G3420" s="7">
        <v>559</v>
      </c>
      <c r="H3420" s="37">
        <v>86.762075134168001</v>
      </c>
      <c r="I3420" s="14">
        <v>8.0500894454379992</v>
      </c>
      <c r="J3420" s="14">
        <v>1.0733452593920001</v>
      </c>
      <c r="K3420" s="14">
        <v>0.178890876565</v>
      </c>
      <c r="L3420" s="14">
        <v>2.1466905187840002</v>
      </c>
      <c r="M3420" s="14">
        <v>1.6100178890879999</v>
      </c>
      <c r="N3420" s="14">
        <v>0.178890876565</v>
      </c>
      <c r="O3420" s="18">
        <v>0</v>
      </c>
      <c r="P3420" s="32">
        <v>0</v>
      </c>
    </row>
    <row r="3421" spans="3:16" x14ac:dyDescent="0.2">
      <c r="D3421" s="104"/>
      <c r="E3421" s="5" t="s">
        <v>32</v>
      </c>
      <c r="F3421" s="6"/>
      <c r="G3421" s="7">
        <v>284</v>
      </c>
      <c r="H3421" s="37">
        <v>79.929577464789006</v>
      </c>
      <c r="I3421" s="14">
        <v>13.380281690141</v>
      </c>
      <c r="J3421" s="14">
        <v>0.352112676056</v>
      </c>
      <c r="K3421" s="18">
        <v>0</v>
      </c>
      <c r="L3421" s="14">
        <v>3.5211267605629999</v>
      </c>
      <c r="M3421" s="14">
        <v>2.112676056338</v>
      </c>
      <c r="N3421" s="18">
        <v>0</v>
      </c>
      <c r="O3421" s="14">
        <v>0.70422535211299997</v>
      </c>
      <c r="P3421" s="32">
        <v>0</v>
      </c>
    </row>
    <row r="3422" spans="3:16" x14ac:dyDescent="0.2">
      <c r="D3422" s="104"/>
      <c r="E3422" s="5" t="s">
        <v>33</v>
      </c>
      <c r="F3422" s="6"/>
      <c r="G3422" s="7">
        <v>104</v>
      </c>
      <c r="H3422" s="37">
        <v>69.230769230768999</v>
      </c>
      <c r="I3422" s="14">
        <v>23.076923076922998</v>
      </c>
      <c r="J3422" s="14">
        <v>1.923076923077</v>
      </c>
      <c r="K3422" s="14">
        <v>0.96153846153800004</v>
      </c>
      <c r="L3422" s="14">
        <v>2.884615384615</v>
      </c>
      <c r="M3422" s="18">
        <v>0</v>
      </c>
      <c r="N3422" s="18">
        <v>0</v>
      </c>
      <c r="O3422" s="14">
        <v>0.96153846153800004</v>
      </c>
      <c r="P3422" s="29">
        <v>0.96153846153800004</v>
      </c>
    </row>
    <row r="3423" spans="3:16" x14ac:dyDescent="0.2">
      <c r="D3423" s="103" t="s">
        <v>34</v>
      </c>
      <c r="E3423" s="24" t="s">
        <v>35</v>
      </c>
      <c r="F3423" s="22"/>
      <c r="G3423" s="23">
        <v>206</v>
      </c>
      <c r="H3423" s="49">
        <v>72.815533980582998</v>
      </c>
      <c r="I3423" s="19">
        <v>0.48543689320400002</v>
      </c>
      <c r="J3423" s="33">
        <v>0</v>
      </c>
      <c r="K3423" s="33">
        <v>0</v>
      </c>
      <c r="L3423" s="33">
        <v>0</v>
      </c>
      <c r="M3423" s="33">
        <v>0</v>
      </c>
      <c r="N3423" s="19">
        <v>21.359223300970999</v>
      </c>
      <c r="O3423" s="19">
        <v>5.3398058252430003</v>
      </c>
      <c r="P3423" s="62">
        <v>0</v>
      </c>
    </row>
    <row r="3424" spans="3:16" x14ac:dyDescent="0.2">
      <c r="D3424" s="104"/>
      <c r="E3424" s="5" t="s">
        <v>36</v>
      </c>
      <c r="F3424" s="6"/>
      <c r="G3424" s="7">
        <v>218</v>
      </c>
      <c r="H3424" s="37">
        <v>95.871559633027999</v>
      </c>
      <c r="I3424" s="14">
        <v>3.2110091743120002</v>
      </c>
      <c r="J3424" s="18">
        <v>0</v>
      </c>
      <c r="K3424" s="14">
        <v>0.45871559632999998</v>
      </c>
      <c r="L3424" s="18">
        <v>0</v>
      </c>
      <c r="M3424" s="18">
        <v>0</v>
      </c>
      <c r="N3424" s="14">
        <v>0.45871559632999998</v>
      </c>
      <c r="O3424" s="18">
        <v>0</v>
      </c>
      <c r="P3424" s="32">
        <v>0</v>
      </c>
    </row>
    <row r="3425" spans="4:16" x14ac:dyDescent="0.2">
      <c r="D3425" s="104"/>
      <c r="E3425" s="5" t="s">
        <v>37</v>
      </c>
      <c r="F3425" s="6"/>
      <c r="G3425" s="7">
        <v>218</v>
      </c>
      <c r="H3425" s="37">
        <v>90.825688073394005</v>
      </c>
      <c r="I3425" s="14">
        <v>5.9633027522940001</v>
      </c>
      <c r="J3425" s="14">
        <v>0.91743119266100004</v>
      </c>
      <c r="K3425" s="14">
        <v>0.45871559632999998</v>
      </c>
      <c r="L3425" s="18">
        <v>0</v>
      </c>
      <c r="M3425" s="18">
        <v>0</v>
      </c>
      <c r="N3425" s="14">
        <v>1.376146788991</v>
      </c>
      <c r="O3425" s="18">
        <v>0</v>
      </c>
      <c r="P3425" s="29">
        <v>0.45871559632999998</v>
      </c>
    </row>
    <row r="3426" spans="4:16" x14ac:dyDescent="0.2">
      <c r="D3426" s="104"/>
      <c r="E3426" s="5" t="s">
        <v>38</v>
      </c>
      <c r="F3426" s="6"/>
      <c r="G3426" s="7">
        <v>313</v>
      </c>
      <c r="H3426" s="37">
        <v>85.942492012779994</v>
      </c>
      <c r="I3426" s="14">
        <v>11.821086261981</v>
      </c>
      <c r="J3426" s="14">
        <v>0.63897763578300004</v>
      </c>
      <c r="K3426" s="14">
        <v>0.63897763578300004</v>
      </c>
      <c r="L3426" s="18">
        <v>0</v>
      </c>
      <c r="M3426" s="18">
        <v>0</v>
      </c>
      <c r="N3426" s="14">
        <v>0.63897763578300004</v>
      </c>
      <c r="O3426" s="18">
        <v>0</v>
      </c>
      <c r="P3426" s="29">
        <v>0.31948881789099998</v>
      </c>
    </row>
    <row r="3427" spans="4:16" x14ac:dyDescent="0.2">
      <c r="D3427" s="104"/>
      <c r="E3427" s="5" t="s">
        <v>39</v>
      </c>
      <c r="F3427" s="6"/>
      <c r="G3427" s="7">
        <v>306</v>
      </c>
      <c r="H3427" s="37">
        <v>86.601307189541998</v>
      </c>
      <c r="I3427" s="14">
        <v>11.764705882353001</v>
      </c>
      <c r="J3427" s="18">
        <v>0</v>
      </c>
      <c r="K3427" s="18">
        <v>0</v>
      </c>
      <c r="L3427" s="18">
        <v>0</v>
      </c>
      <c r="M3427" s="14">
        <v>0.32679738562100002</v>
      </c>
      <c r="N3427" s="14">
        <v>0.65359477124200005</v>
      </c>
      <c r="O3427" s="14">
        <v>0.32679738562100002</v>
      </c>
      <c r="P3427" s="29">
        <v>0.32679738562100002</v>
      </c>
    </row>
    <row r="3428" spans="4:16" x14ac:dyDescent="0.2">
      <c r="D3428" s="104"/>
      <c r="E3428" s="5" t="s">
        <v>40</v>
      </c>
      <c r="F3428" s="6"/>
      <c r="G3428" s="7">
        <v>323</v>
      </c>
      <c r="H3428" s="37">
        <v>85.448916408669007</v>
      </c>
      <c r="I3428" s="14">
        <v>11.764705882353001</v>
      </c>
      <c r="J3428" s="14">
        <v>0.30959752322</v>
      </c>
      <c r="K3428" s="14">
        <v>0.92879256965900003</v>
      </c>
      <c r="L3428" s="18">
        <v>0</v>
      </c>
      <c r="M3428" s="14">
        <v>0.61919504644000001</v>
      </c>
      <c r="N3428" s="14">
        <v>0.61919504644000001</v>
      </c>
      <c r="O3428" s="14">
        <v>0.30959752322</v>
      </c>
      <c r="P3428" s="32">
        <v>0</v>
      </c>
    </row>
    <row r="3429" spans="4:16" x14ac:dyDescent="0.2">
      <c r="D3429" s="104"/>
      <c r="E3429" s="5" t="s">
        <v>41</v>
      </c>
      <c r="F3429" s="6"/>
      <c r="G3429" s="7">
        <v>260</v>
      </c>
      <c r="H3429" s="37">
        <v>81.538461538462002</v>
      </c>
      <c r="I3429" s="14">
        <v>15</v>
      </c>
      <c r="J3429" s="14">
        <v>0.384615384615</v>
      </c>
      <c r="K3429" s="18">
        <v>0</v>
      </c>
      <c r="L3429" s="14">
        <v>0.384615384615</v>
      </c>
      <c r="M3429" s="14">
        <v>0.384615384615</v>
      </c>
      <c r="N3429" s="14">
        <v>1.538461538462</v>
      </c>
      <c r="O3429" s="14">
        <v>0.384615384615</v>
      </c>
      <c r="P3429" s="29">
        <v>0.384615384615</v>
      </c>
    </row>
    <row r="3430" spans="4:16" x14ac:dyDescent="0.2">
      <c r="D3430" s="104"/>
      <c r="E3430" s="5" t="s">
        <v>42</v>
      </c>
      <c r="F3430" s="6"/>
      <c r="G3430" s="7">
        <v>258</v>
      </c>
      <c r="H3430" s="37">
        <v>73.255813953488001</v>
      </c>
      <c r="I3430" s="14">
        <v>19.37984496124</v>
      </c>
      <c r="J3430" s="14">
        <v>1.550387596899</v>
      </c>
      <c r="K3430" s="14">
        <v>2.3255813953489999</v>
      </c>
      <c r="L3430" s="14">
        <v>1.550387596899</v>
      </c>
      <c r="M3430" s="14">
        <v>0.77519379845000003</v>
      </c>
      <c r="N3430" s="14">
        <v>1.1627906976739999</v>
      </c>
      <c r="O3430" s="18">
        <v>0</v>
      </c>
      <c r="P3430" s="32">
        <v>0</v>
      </c>
    </row>
    <row r="3431" spans="4:16" x14ac:dyDescent="0.2">
      <c r="D3431" s="104"/>
      <c r="E3431" s="5" t="s">
        <v>43</v>
      </c>
      <c r="F3431" s="6"/>
      <c r="G3431" s="7">
        <v>258</v>
      </c>
      <c r="H3431" s="37">
        <v>66.279069767441996</v>
      </c>
      <c r="I3431" s="14">
        <v>18.217054263565998</v>
      </c>
      <c r="J3431" s="18">
        <v>0</v>
      </c>
      <c r="K3431" s="14">
        <v>2.3255813953489999</v>
      </c>
      <c r="L3431" s="14">
        <v>1.1627906976739999</v>
      </c>
      <c r="M3431" s="14">
        <v>8.1395348837209998</v>
      </c>
      <c r="N3431" s="14">
        <v>2.7131782945739999</v>
      </c>
      <c r="O3431" s="14">
        <v>0.77519379845000003</v>
      </c>
      <c r="P3431" s="29">
        <v>0.38759689922500001</v>
      </c>
    </row>
    <row r="3432" spans="4:16" x14ac:dyDescent="0.2">
      <c r="D3432" s="104"/>
      <c r="E3432" s="5" t="s">
        <v>44</v>
      </c>
      <c r="F3432" s="6"/>
      <c r="G3432" s="7">
        <v>336</v>
      </c>
      <c r="H3432" s="37">
        <v>25.297619047619001</v>
      </c>
      <c r="I3432" s="14">
        <v>12.797619047618999</v>
      </c>
      <c r="J3432" s="14">
        <v>1.785714285714</v>
      </c>
      <c r="K3432" s="14">
        <v>0.89285714285700002</v>
      </c>
      <c r="L3432" s="14">
        <v>3.5714285714290002</v>
      </c>
      <c r="M3432" s="14">
        <v>53.273809523810002</v>
      </c>
      <c r="N3432" s="14">
        <v>1.190476190476</v>
      </c>
      <c r="O3432" s="14">
        <v>0.59523809523799998</v>
      </c>
      <c r="P3432" s="29">
        <v>0.59523809523799998</v>
      </c>
    </row>
    <row r="3433" spans="4:16" x14ac:dyDescent="0.2">
      <c r="D3433" s="104"/>
      <c r="E3433" s="5" t="s">
        <v>45</v>
      </c>
      <c r="F3433" s="6"/>
      <c r="G3433" s="7">
        <v>259</v>
      </c>
      <c r="H3433" s="37">
        <v>12.741312741312999</v>
      </c>
      <c r="I3433" s="14">
        <v>17.374517374517001</v>
      </c>
      <c r="J3433" s="14">
        <v>0.77220077220100003</v>
      </c>
      <c r="K3433" s="14">
        <v>1.1583011583009999</v>
      </c>
      <c r="L3433" s="14">
        <v>2.3166023166019998</v>
      </c>
      <c r="M3433" s="14">
        <v>63.706563706563998</v>
      </c>
      <c r="N3433" s="14">
        <v>1.1583011583009999</v>
      </c>
      <c r="O3433" s="14">
        <v>0.38610038610000003</v>
      </c>
      <c r="P3433" s="29">
        <v>0.38610038610000003</v>
      </c>
    </row>
    <row r="3434" spans="4:16" x14ac:dyDescent="0.2">
      <c r="D3434" s="104"/>
      <c r="E3434" s="5" t="s">
        <v>46</v>
      </c>
      <c r="F3434" s="6"/>
      <c r="G3434" s="7">
        <v>171</v>
      </c>
      <c r="H3434" s="37">
        <v>4.6783625730990002</v>
      </c>
      <c r="I3434" s="14">
        <v>9.3567251461990004</v>
      </c>
      <c r="J3434" s="14">
        <v>0.58479532163699999</v>
      </c>
      <c r="K3434" s="14">
        <v>0.58479532163699999</v>
      </c>
      <c r="L3434" s="14">
        <v>2.3391812865500001</v>
      </c>
      <c r="M3434" s="14">
        <v>81.286549707602006</v>
      </c>
      <c r="N3434" s="14">
        <v>0.58479532163699999</v>
      </c>
      <c r="O3434" s="18">
        <v>0</v>
      </c>
      <c r="P3434" s="29">
        <v>0.58479532163699999</v>
      </c>
    </row>
    <row r="3435" spans="4:16" x14ac:dyDescent="0.2">
      <c r="D3435" s="104"/>
      <c r="E3435" s="5" t="s">
        <v>47</v>
      </c>
      <c r="F3435" s="6"/>
      <c r="G3435" s="7">
        <v>158</v>
      </c>
      <c r="H3435" s="37">
        <v>1.2658227848100001</v>
      </c>
      <c r="I3435" s="14">
        <v>4.4303797468350004</v>
      </c>
      <c r="J3435" s="14">
        <v>0.63291139240500005</v>
      </c>
      <c r="K3435" s="14">
        <v>2.5316455696200002</v>
      </c>
      <c r="L3435" s="14">
        <v>2.5316455696200002</v>
      </c>
      <c r="M3435" s="14">
        <v>86.708860759494002</v>
      </c>
      <c r="N3435" s="14">
        <v>1.2658227848100001</v>
      </c>
      <c r="O3435" s="14">
        <v>0.63291139240500005</v>
      </c>
      <c r="P3435" s="32">
        <v>0</v>
      </c>
    </row>
    <row r="3436" spans="4:16" x14ac:dyDescent="0.2">
      <c r="D3436" s="104"/>
      <c r="E3436" s="5" t="s">
        <v>48</v>
      </c>
      <c r="F3436" s="6"/>
      <c r="G3436" s="7">
        <v>62</v>
      </c>
      <c r="H3436" s="37">
        <v>1.6129032258060001</v>
      </c>
      <c r="I3436" s="14">
        <v>9.6774193548389995</v>
      </c>
      <c r="J3436" s="18">
        <v>0</v>
      </c>
      <c r="K3436" s="14">
        <v>1.6129032258060001</v>
      </c>
      <c r="L3436" s="14">
        <v>1.6129032258060001</v>
      </c>
      <c r="M3436" s="14">
        <v>83.870967741935004</v>
      </c>
      <c r="N3436" s="18">
        <v>0</v>
      </c>
      <c r="O3436" s="18">
        <v>0</v>
      </c>
      <c r="P3436" s="29">
        <v>1.6129032258060001</v>
      </c>
    </row>
    <row r="3437" spans="4:16" x14ac:dyDescent="0.2">
      <c r="D3437" s="104"/>
      <c r="E3437" s="5" t="s">
        <v>49</v>
      </c>
      <c r="F3437" s="6"/>
      <c r="G3437" s="7">
        <v>13</v>
      </c>
      <c r="H3437" s="60">
        <v>0</v>
      </c>
      <c r="I3437" s="18">
        <v>0</v>
      </c>
      <c r="J3437" s="18">
        <v>0</v>
      </c>
      <c r="K3437" s="18">
        <v>0</v>
      </c>
      <c r="L3437" s="18">
        <v>0</v>
      </c>
      <c r="M3437" s="14">
        <v>92.307692307691994</v>
      </c>
      <c r="N3437" s="14">
        <v>7.6923076923079998</v>
      </c>
      <c r="O3437" s="18">
        <v>0</v>
      </c>
      <c r="P3437" s="32">
        <v>0</v>
      </c>
    </row>
    <row r="3438" spans="4:16" x14ac:dyDescent="0.2">
      <c r="D3438" s="103" t="s">
        <v>50</v>
      </c>
      <c r="E3438" s="24" t="s">
        <v>35</v>
      </c>
      <c r="F3438" s="22"/>
      <c r="G3438" s="23">
        <v>174</v>
      </c>
      <c r="H3438" s="49">
        <v>63.793103448276</v>
      </c>
      <c r="I3438" s="33">
        <v>0</v>
      </c>
      <c r="J3438" s="19">
        <v>0.57471264367800001</v>
      </c>
      <c r="K3438" s="19">
        <v>1.7241379310339999</v>
      </c>
      <c r="L3438" s="33">
        <v>0</v>
      </c>
      <c r="M3438" s="33">
        <v>0</v>
      </c>
      <c r="N3438" s="19">
        <v>32.183908045976999</v>
      </c>
      <c r="O3438" s="19">
        <v>1.7241379310339999</v>
      </c>
      <c r="P3438" s="62">
        <v>0</v>
      </c>
    </row>
    <row r="3439" spans="4:16" x14ac:dyDescent="0.2">
      <c r="D3439" s="104"/>
      <c r="E3439" s="5" t="s">
        <v>36</v>
      </c>
      <c r="F3439" s="6"/>
      <c r="G3439" s="7">
        <v>233</v>
      </c>
      <c r="H3439" s="37">
        <v>75.965665236052004</v>
      </c>
      <c r="I3439" s="14">
        <v>0.42918454935599998</v>
      </c>
      <c r="J3439" s="18">
        <v>0</v>
      </c>
      <c r="K3439" s="14">
        <v>1.287553648069</v>
      </c>
      <c r="L3439" s="18">
        <v>0</v>
      </c>
      <c r="M3439" s="14">
        <v>0.42918454935599998</v>
      </c>
      <c r="N3439" s="14">
        <v>21.888412017166999</v>
      </c>
      <c r="O3439" s="18">
        <v>0</v>
      </c>
      <c r="P3439" s="32">
        <v>0</v>
      </c>
    </row>
    <row r="3440" spans="4:16" x14ac:dyDescent="0.2">
      <c r="D3440" s="104"/>
      <c r="E3440" s="5" t="s">
        <v>37</v>
      </c>
      <c r="F3440" s="6"/>
      <c r="G3440" s="7">
        <v>199</v>
      </c>
      <c r="H3440" s="37">
        <v>66.834170854270994</v>
      </c>
      <c r="I3440" s="14">
        <v>2.5125628140699998</v>
      </c>
      <c r="J3440" s="18">
        <v>0</v>
      </c>
      <c r="K3440" s="14">
        <v>1.507537688442</v>
      </c>
      <c r="L3440" s="14">
        <v>0.50251256281400003</v>
      </c>
      <c r="M3440" s="18">
        <v>0</v>
      </c>
      <c r="N3440" s="14">
        <v>27.638190954774</v>
      </c>
      <c r="O3440" s="14">
        <v>1.0050251256280001</v>
      </c>
      <c r="P3440" s="32">
        <v>0</v>
      </c>
    </row>
    <row r="3441" spans="2:16" x14ac:dyDescent="0.2">
      <c r="D3441" s="104"/>
      <c r="E3441" s="5" t="s">
        <v>38</v>
      </c>
      <c r="F3441" s="6"/>
      <c r="G3441" s="7">
        <v>319</v>
      </c>
      <c r="H3441" s="37">
        <v>66.771159874608003</v>
      </c>
      <c r="I3441" s="14">
        <v>2.5078369905960001</v>
      </c>
      <c r="J3441" s="18">
        <v>0</v>
      </c>
      <c r="K3441" s="14">
        <v>2.1943573667709999</v>
      </c>
      <c r="L3441" s="18">
        <v>0</v>
      </c>
      <c r="M3441" s="14">
        <v>0.31347962382400002</v>
      </c>
      <c r="N3441" s="14">
        <v>27.272727272727</v>
      </c>
      <c r="O3441" s="14">
        <v>0.62695924764900002</v>
      </c>
      <c r="P3441" s="29">
        <v>0.31347962382400002</v>
      </c>
    </row>
    <row r="3442" spans="2:16" x14ac:dyDescent="0.2">
      <c r="D3442" s="104"/>
      <c r="E3442" s="5" t="s">
        <v>39</v>
      </c>
      <c r="F3442" s="6"/>
      <c r="G3442" s="7">
        <v>269</v>
      </c>
      <c r="H3442" s="37">
        <v>69.144981412638998</v>
      </c>
      <c r="I3442" s="14">
        <v>3.345724907063</v>
      </c>
      <c r="J3442" s="18">
        <v>0</v>
      </c>
      <c r="K3442" s="14">
        <v>1.85873605948</v>
      </c>
      <c r="L3442" s="18">
        <v>0</v>
      </c>
      <c r="M3442" s="18">
        <v>0</v>
      </c>
      <c r="N3442" s="14">
        <v>25.650557620817999</v>
      </c>
      <c r="O3442" s="18">
        <v>0</v>
      </c>
      <c r="P3442" s="32">
        <v>0</v>
      </c>
    </row>
    <row r="3443" spans="2:16" x14ac:dyDescent="0.2">
      <c r="D3443" s="104"/>
      <c r="E3443" s="5" t="s">
        <v>40</v>
      </c>
      <c r="F3443" s="6"/>
      <c r="G3443" s="7">
        <v>348</v>
      </c>
      <c r="H3443" s="37">
        <v>68.965517241379004</v>
      </c>
      <c r="I3443" s="14">
        <v>5.4597701149429998</v>
      </c>
      <c r="J3443" s="14">
        <v>0.57471264367800001</v>
      </c>
      <c r="K3443" s="14">
        <v>1.7241379310339999</v>
      </c>
      <c r="L3443" s="18">
        <v>0</v>
      </c>
      <c r="M3443" s="14">
        <v>0.57471264367800001</v>
      </c>
      <c r="N3443" s="14">
        <v>22.126436781609002</v>
      </c>
      <c r="O3443" s="14">
        <v>0.57471264367800001</v>
      </c>
      <c r="P3443" s="32">
        <v>0</v>
      </c>
    </row>
    <row r="3444" spans="2:16" x14ac:dyDescent="0.2">
      <c r="D3444" s="104"/>
      <c r="E3444" s="5" t="s">
        <v>41</v>
      </c>
      <c r="F3444" s="6"/>
      <c r="G3444" s="7">
        <v>282</v>
      </c>
      <c r="H3444" s="37">
        <v>66.666666666666998</v>
      </c>
      <c r="I3444" s="14">
        <v>3.9007092198579998</v>
      </c>
      <c r="J3444" s="14">
        <v>0.35460992907799999</v>
      </c>
      <c r="K3444" s="14">
        <v>2.1276595744679998</v>
      </c>
      <c r="L3444" s="14">
        <v>0.35460992907799999</v>
      </c>
      <c r="M3444" s="14">
        <v>0.35460992907799999</v>
      </c>
      <c r="N3444" s="14">
        <v>25.886524822695002</v>
      </c>
      <c r="O3444" s="14">
        <v>0.35460992907799999</v>
      </c>
      <c r="P3444" s="32">
        <v>0</v>
      </c>
    </row>
    <row r="3445" spans="2:16" x14ac:dyDescent="0.2">
      <c r="D3445" s="104"/>
      <c r="E3445" s="5" t="s">
        <v>42</v>
      </c>
      <c r="F3445" s="6"/>
      <c r="G3445" s="7">
        <v>242</v>
      </c>
      <c r="H3445" s="37">
        <v>58.677685950413</v>
      </c>
      <c r="I3445" s="14">
        <v>7.851239669421</v>
      </c>
      <c r="J3445" s="14">
        <v>0.41322314049600001</v>
      </c>
      <c r="K3445" s="14">
        <v>2.0661157024789998</v>
      </c>
      <c r="L3445" s="14">
        <v>1.239669421488</v>
      </c>
      <c r="M3445" s="14">
        <v>1.6528925619829999</v>
      </c>
      <c r="N3445" s="14">
        <v>25.206611570248</v>
      </c>
      <c r="O3445" s="14">
        <v>2.8925619834709999</v>
      </c>
      <c r="P3445" s="32">
        <v>0</v>
      </c>
    </row>
    <row r="3446" spans="2:16" x14ac:dyDescent="0.2">
      <c r="D3446" s="104"/>
      <c r="E3446" s="5" t="s">
        <v>43</v>
      </c>
      <c r="F3446" s="6"/>
      <c r="G3446" s="7">
        <v>263</v>
      </c>
      <c r="H3446" s="37">
        <v>42.585551330797998</v>
      </c>
      <c r="I3446" s="14">
        <v>5.3231939163500002</v>
      </c>
      <c r="J3446" s="14">
        <v>0.38022813688200002</v>
      </c>
      <c r="K3446" s="14">
        <v>3.8022813688210002</v>
      </c>
      <c r="L3446" s="14">
        <v>0.76045627376400005</v>
      </c>
      <c r="M3446" s="14">
        <v>21.292775665398999</v>
      </c>
      <c r="N3446" s="14">
        <v>23.574144486691999</v>
      </c>
      <c r="O3446" s="14">
        <v>2.2813688212929999</v>
      </c>
      <c r="P3446" s="32">
        <v>0</v>
      </c>
    </row>
    <row r="3447" spans="2:16" x14ac:dyDescent="0.2">
      <c r="D3447" s="104"/>
      <c r="E3447" s="5" t="s">
        <v>44</v>
      </c>
      <c r="F3447" s="6"/>
      <c r="G3447" s="7">
        <v>364</v>
      </c>
      <c r="H3447" s="37">
        <v>21.703296703296999</v>
      </c>
      <c r="I3447" s="14">
        <v>3.5714285714290002</v>
      </c>
      <c r="J3447" s="18">
        <v>0</v>
      </c>
      <c r="K3447" s="14">
        <v>0.82417582417599999</v>
      </c>
      <c r="L3447" s="14">
        <v>0.82417582417599999</v>
      </c>
      <c r="M3447" s="14">
        <v>67.032967032966994</v>
      </c>
      <c r="N3447" s="14">
        <v>4.3956043956039998</v>
      </c>
      <c r="O3447" s="14">
        <v>1.3736263736259999</v>
      </c>
      <c r="P3447" s="29">
        <v>0.27472527472500002</v>
      </c>
    </row>
    <row r="3448" spans="2:16" x14ac:dyDescent="0.2">
      <c r="D3448" s="104"/>
      <c r="E3448" s="5" t="s">
        <v>45</v>
      </c>
      <c r="F3448" s="6"/>
      <c r="G3448" s="7">
        <v>324</v>
      </c>
      <c r="H3448" s="37">
        <v>8.9506172839510008</v>
      </c>
      <c r="I3448" s="14">
        <v>2.7777777777780002</v>
      </c>
      <c r="J3448" s="18">
        <v>0</v>
      </c>
      <c r="K3448" s="14">
        <v>2.1604938271599998</v>
      </c>
      <c r="L3448" s="14">
        <v>0.61728395061700003</v>
      </c>
      <c r="M3448" s="14">
        <v>81.172839506173005</v>
      </c>
      <c r="N3448" s="14">
        <v>3.395061728395</v>
      </c>
      <c r="O3448" s="14">
        <v>0.92592592592599998</v>
      </c>
      <c r="P3448" s="32">
        <v>0</v>
      </c>
    </row>
    <row r="3449" spans="2:16" x14ac:dyDescent="0.2">
      <c r="D3449" s="104"/>
      <c r="E3449" s="5" t="s">
        <v>46</v>
      </c>
      <c r="F3449" s="6"/>
      <c r="G3449" s="7">
        <v>192</v>
      </c>
      <c r="H3449" s="37">
        <v>4.166666666667</v>
      </c>
      <c r="I3449" s="14">
        <v>3.125</v>
      </c>
      <c r="J3449" s="18">
        <v>0</v>
      </c>
      <c r="K3449" s="14">
        <v>2.083333333333</v>
      </c>
      <c r="L3449" s="18">
        <v>0</v>
      </c>
      <c r="M3449" s="14">
        <v>85.9375</v>
      </c>
      <c r="N3449" s="14">
        <v>3.645833333333</v>
      </c>
      <c r="O3449" s="14">
        <v>1.041666666667</v>
      </c>
      <c r="P3449" s="32">
        <v>0</v>
      </c>
    </row>
    <row r="3450" spans="2:16" x14ac:dyDescent="0.2">
      <c r="D3450" s="104"/>
      <c r="E3450" s="5" t="s">
        <v>47</v>
      </c>
      <c r="F3450" s="6"/>
      <c r="G3450" s="7">
        <v>288</v>
      </c>
      <c r="H3450" s="37">
        <v>2.7777777777780002</v>
      </c>
      <c r="I3450" s="14">
        <v>2.4305555555559999</v>
      </c>
      <c r="J3450" s="18">
        <v>0</v>
      </c>
      <c r="K3450" s="14">
        <v>1.3888888888890001</v>
      </c>
      <c r="L3450" s="14">
        <v>1.3888888888890001</v>
      </c>
      <c r="M3450" s="14">
        <v>87.847222222222001</v>
      </c>
      <c r="N3450" s="14">
        <v>2.4305555555559999</v>
      </c>
      <c r="O3450" s="14">
        <v>1.7361111111109999</v>
      </c>
      <c r="P3450" s="32">
        <v>0</v>
      </c>
    </row>
    <row r="3451" spans="2:16" x14ac:dyDescent="0.2">
      <c r="D3451" s="104"/>
      <c r="E3451" s="5" t="s">
        <v>48</v>
      </c>
      <c r="F3451" s="6"/>
      <c r="G3451" s="7">
        <v>114</v>
      </c>
      <c r="H3451" s="60">
        <v>0</v>
      </c>
      <c r="I3451" s="14">
        <v>1.7543859649119999</v>
      </c>
      <c r="J3451" s="14">
        <v>0.87719298245599997</v>
      </c>
      <c r="K3451" s="14">
        <v>1.7543859649119999</v>
      </c>
      <c r="L3451" s="14">
        <v>1.7543859649119999</v>
      </c>
      <c r="M3451" s="14">
        <v>91.228070175439001</v>
      </c>
      <c r="N3451" s="14">
        <v>2.6315789473679998</v>
      </c>
      <c r="O3451" s="18">
        <v>0</v>
      </c>
      <c r="P3451" s="32">
        <v>0</v>
      </c>
    </row>
    <row r="3452" spans="2:16" x14ac:dyDescent="0.2">
      <c r="D3452" s="105"/>
      <c r="E3452" s="55" t="s">
        <v>49</v>
      </c>
      <c r="F3452" s="58"/>
      <c r="G3452" s="53">
        <v>30</v>
      </c>
      <c r="H3452" s="78">
        <v>0</v>
      </c>
      <c r="I3452" s="35">
        <v>0</v>
      </c>
      <c r="J3452" s="35">
        <v>0</v>
      </c>
      <c r="K3452" s="35">
        <v>0</v>
      </c>
      <c r="L3452" s="38">
        <v>3.333333333333</v>
      </c>
      <c r="M3452" s="38">
        <v>96.666666666666998</v>
      </c>
      <c r="N3452" s="35">
        <v>0</v>
      </c>
      <c r="O3452" s="35">
        <v>0</v>
      </c>
      <c r="P3452" s="71">
        <v>0</v>
      </c>
    </row>
    <row r="3454" spans="2:16" x14ac:dyDescent="0.2">
      <c r="B3454" s="47" t="str">
        <f xml:space="preserve"> HYPERLINK("#'目次'!B82", "[76]")</f>
        <v>[76]</v>
      </c>
      <c r="C3454" s="31" t="s">
        <v>742</v>
      </c>
    </row>
    <row r="3457" spans="3:20" x14ac:dyDescent="0.2">
      <c r="C3457" s="31" t="s">
        <v>13</v>
      </c>
    </row>
    <row r="3458" spans="3:20" ht="36" x14ac:dyDescent="0.2">
      <c r="D3458" s="99"/>
      <c r="E3458" s="100"/>
      <c r="F3458" s="100"/>
      <c r="G3458" s="41" t="s">
        <v>14</v>
      </c>
      <c r="H3458" s="42" t="s">
        <v>743</v>
      </c>
      <c r="I3458" s="16" t="s">
        <v>744</v>
      </c>
      <c r="J3458" s="16" t="s">
        <v>745</v>
      </c>
      <c r="K3458" s="16" t="s">
        <v>746</v>
      </c>
      <c r="L3458" s="16" t="s">
        <v>747</v>
      </c>
      <c r="M3458" s="16" t="s">
        <v>748</v>
      </c>
      <c r="N3458" s="16" t="s">
        <v>749</v>
      </c>
      <c r="O3458" s="16" t="s">
        <v>750</v>
      </c>
      <c r="P3458" s="16" t="s">
        <v>751</v>
      </c>
      <c r="Q3458" s="16" t="s">
        <v>752</v>
      </c>
      <c r="R3458" s="16" t="s">
        <v>24</v>
      </c>
      <c r="S3458" s="16" t="s">
        <v>67</v>
      </c>
      <c r="T3458" s="46" t="s">
        <v>68</v>
      </c>
    </row>
    <row r="3459" spans="3:20" x14ac:dyDescent="0.2">
      <c r="D3459" s="101"/>
      <c r="E3459" s="102"/>
      <c r="F3459" s="102"/>
      <c r="G3459" s="44"/>
      <c r="H3459" s="82" t="s">
        <v>753</v>
      </c>
      <c r="I3459" s="50" t="s">
        <v>754</v>
      </c>
      <c r="J3459" s="50" t="s">
        <v>755</v>
      </c>
      <c r="K3459" s="50" t="s">
        <v>756</v>
      </c>
      <c r="L3459" s="50" t="s">
        <v>757</v>
      </c>
      <c r="M3459" s="50" t="s">
        <v>758</v>
      </c>
      <c r="N3459" s="50" t="s">
        <v>759</v>
      </c>
      <c r="O3459" s="50" t="s">
        <v>760</v>
      </c>
      <c r="P3459" s="50" t="s">
        <v>761</v>
      </c>
      <c r="Q3459" s="50" t="s">
        <v>762</v>
      </c>
      <c r="R3459" s="17"/>
      <c r="S3459" s="17"/>
      <c r="T3459" s="43"/>
    </row>
    <row r="3460" spans="3:20" x14ac:dyDescent="0.2">
      <c r="D3460" s="52"/>
      <c r="E3460" s="59" t="s">
        <v>14</v>
      </c>
      <c r="F3460" s="54"/>
      <c r="G3460" s="45">
        <v>7000</v>
      </c>
      <c r="H3460" s="25">
        <v>25.428571428571001</v>
      </c>
      <c r="I3460" s="25">
        <v>18.971428571429001</v>
      </c>
      <c r="J3460" s="25">
        <v>15.357142857143</v>
      </c>
      <c r="K3460" s="25">
        <v>10.471428571429</v>
      </c>
      <c r="L3460" s="25">
        <v>8.8428571428569995</v>
      </c>
      <c r="M3460" s="25">
        <v>7.9857142857139998</v>
      </c>
      <c r="N3460" s="25">
        <v>4.0571428571429999</v>
      </c>
      <c r="O3460" s="25">
        <v>1.142857142857</v>
      </c>
      <c r="P3460" s="25">
        <v>0.21428571428599999</v>
      </c>
      <c r="Q3460" s="25">
        <v>0.12857142857100001</v>
      </c>
      <c r="R3460" s="25">
        <v>7.4</v>
      </c>
      <c r="S3460" s="25">
        <v>280.060166615242</v>
      </c>
      <c r="T3460" s="63">
        <v>257.91400772406098</v>
      </c>
    </row>
    <row r="3461" spans="3:20" x14ac:dyDescent="0.2">
      <c r="D3461" s="103" t="s">
        <v>25</v>
      </c>
      <c r="E3461" s="24" t="s">
        <v>26</v>
      </c>
      <c r="F3461" s="22"/>
      <c r="G3461" s="23">
        <v>1780</v>
      </c>
      <c r="H3461" s="49">
        <v>100</v>
      </c>
      <c r="I3461" s="33">
        <v>0</v>
      </c>
      <c r="J3461" s="33">
        <v>0</v>
      </c>
      <c r="K3461" s="33">
        <v>0</v>
      </c>
      <c r="L3461" s="33">
        <v>0</v>
      </c>
      <c r="M3461" s="33">
        <v>0</v>
      </c>
      <c r="N3461" s="33">
        <v>0</v>
      </c>
      <c r="O3461" s="33">
        <v>0</v>
      </c>
      <c r="P3461" s="33">
        <v>0</v>
      </c>
      <c r="Q3461" s="33">
        <v>0</v>
      </c>
      <c r="R3461" s="33">
        <v>0</v>
      </c>
      <c r="S3461" s="19">
        <v>50</v>
      </c>
      <c r="T3461" s="51">
        <v>0</v>
      </c>
    </row>
    <row r="3462" spans="3:20" x14ac:dyDescent="0.2">
      <c r="D3462" s="104"/>
      <c r="E3462" s="5" t="s">
        <v>27</v>
      </c>
      <c r="F3462" s="6"/>
      <c r="G3462" s="7">
        <v>1328</v>
      </c>
      <c r="H3462" s="60">
        <v>0</v>
      </c>
      <c r="I3462" s="14">
        <v>100</v>
      </c>
      <c r="J3462" s="18">
        <v>0</v>
      </c>
      <c r="K3462" s="18">
        <v>0</v>
      </c>
      <c r="L3462" s="18">
        <v>0</v>
      </c>
      <c r="M3462" s="18">
        <v>0</v>
      </c>
      <c r="N3462" s="18">
        <v>0</v>
      </c>
      <c r="O3462" s="18">
        <v>0</v>
      </c>
      <c r="P3462" s="18">
        <v>0</v>
      </c>
      <c r="Q3462" s="18">
        <v>0</v>
      </c>
      <c r="R3462" s="18">
        <v>0</v>
      </c>
      <c r="S3462" s="14">
        <v>150</v>
      </c>
      <c r="T3462" s="29">
        <v>0</v>
      </c>
    </row>
    <row r="3463" spans="3:20" x14ac:dyDescent="0.2">
      <c r="D3463" s="104"/>
      <c r="E3463" s="5" t="s">
        <v>28</v>
      </c>
      <c r="F3463" s="6"/>
      <c r="G3463" s="7">
        <v>1075</v>
      </c>
      <c r="H3463" s="60">
        <v>0</v>
      </c>
      <c r="I3463" s="18">
        <v>0</v>
      </c>
      <c r="J3463" s="14">
        <v>100</v>
      </c>
      <c r="K3463" s="18">
        <v>0</v>
      </c>
      <c r="L3463" s="18">
        <v>0</v>
      </c>
      <c r="M3463" s="18">
        <v>0</v>
      </c>
      <c r="N3463" s="18">
        <v>0</v>
      </c>
      <c r="O3463" s="18">
        <v>0</v>
      </c>
      <c r="P3463" s="18">
        <v>0</v>
      </c>
      <c r="Q3463" s="18">
        <v>0</v>
      </c>
      <c r="R3463" s="18">
        <v>0</v>
      </c>
      <c r="S3463" s="14">
        <v>250</v>
      </c>
      <c r="T3463" s="29">
        <v>0</v>
      </c>
    </row>
    <row r="3464" spans="3:20" x14ac:dyDescent="0.2">
      <c r="D3464" s="104"/>
      <c r="E3464" s="5" t="s">
        <v>29</v>
      </c>
      <c r="F3464" s="6"/>
      <c r="G3464" s="7">
        <v>733</v>
      </c>
      <c r="H3464" s="60">
        <v>0</v>
      </c>
      <c r="I3464" s="18">
        <v>0</v>
      </c>
      <c r="J3464" s="18">
        <v>0</v>
      </c>
      <c r="K3464" s="14">
        <v>100</v>
      </c>
      <c r="L3464" s="18">
        <v>0</v>
      </c>
      <c r="M3464" s="18">
        <v>0</v>
      </c>
      <c r="N3464" s="18">
        <v>0</v>
      </c>
      <c r="O3464" s="18">
        <v>0</v>
      </c>
      <c r="P3464" s="18">
        <v>0</v>
      </c>
      <c r="Q3464" s="18">
        <v>0</v>
      </c>
      <c r="R3464" s="18">
        <v>0</v>
      </c>
      <c r="S3464" s="14">
        <v>350</v>
      </c>
      <c r="T3464" s="29">
        <v>0</v>
      </c>
    </row>
    <row r="3465" spans="3:20" x14ac:dyDescent="0.2">
      <c r="D3465" s="104"/>
      <c r="E3465" s="5" t="s">
        <v>30</v>
      </c>
      <c r="F3465" s="6"/>
      <c r="G3465" s="7">
        <v>619</v>
      </c>
      <c r="H3465" s="60">
        <v>0</v>
      </c>
      <c r="I3465" s="18">
        <v>0</v>
      </c>
      <c r="J3465" s="18">
        <v>0</v>
      </c>
      <c r="K3465" s="18">
        <v>0</v>
      </c>
      <c r="L3465" s="14">
        <v>100</v>
      </c>
      <c r="M3465" s="18">
        <v>0</v>
      </c>
      <c r="N3465" s="18">
        <v>0</v>
      </c>
      <c r="O3465" s="18">
        <v>0</v>
      </c>
      <c r="P3465" s="18">
        <v>0</v>
      </c>
      <c r="Q3465" s="18">
        <v>0</v>
      </c>
      <c r="R3465" s="18">
        <v>0</v>
      </c>
      <c r="S3465" s="14">
        <v>450</v>
      </c>
      <c r="T3465" s="29">
        <v>0</v>
      </c>
    </row>
    <row r="3466" spans="3:20" x14ac:dyDescent="0.2">
      <c r="D3466" s="104"/>
      <c r="E3466" s="5" t="s">
        <v>31</v>
      </c>
      <c r="F3466" s="6"/>
      <c r="G3466" s="7">
        <v>559</v>
      </c>
      <c r="H3466" s="60">
        <v>0</v>
      </c>
      <c r="I3466" s="18">
        <v>0</v>
      </c>
      <c r="J3466" s="18">
        <v>0</v>
      </c>
      <c r="K3466" s="18">
        <v>0</v>
      </c>
      <c r="L3466" s="18">
        <v>0</v>
      </c>
      <c r="M3466" s="14">
        <v>100</v>
      </c>
      <c r="N3466" s="18">
        <v>0</v>
      </c>
      <c r="O3466" s="18">
        <v>0</v>
      </c>
      <c r="P3466" s="18">
        <v>0</v>
      </c>
      <c r="Q3466" s="18">
        <v>0</v>
      </c>
      <c r="R3466" s="18">
        <v>0</v>
      </c>
      <c r="S3466" s="14">
        <v>600</v>
      </c>
      <c r="T3466" s="29">
        <v>0</v>
      </c>
    </row>
    <row r="3467" spans="3:20" x14ac:dyDescent="0.2">
      <c r="D3467" s="104"/>
      <c r="E3467" s="5" t="s">
        <v>32</v>
      </c>
      <c r="F3467" s="6"/>
      <c r="G3467" s="7">
        <v>284</v>
      </c>
      <c r="H3467" s="60">
        <v>0</v>
      </c>
      <c r="I3467" s="18">
        <v>0</v>
      </c>
      <c r="J3467" s="18">
        <v>0</v>
      </c>
      <c r="K3467" s="18">
        <v>0</v>
      </c>
      <c r="L3467" s="18">
        <v>0</v>
      </c>
      <c r="M3467" s="18">
        <v>0</v>
      </c>
      <c r="N3467" s="14">
        <v>100</v>
      </c>
      <c r="O3467" s="18">
        <v>0</v>
      </c>
      <c r="P3467" s="18">
        <v>0</v>
      </c>
      <c r="Q3467" s="18">
        <v>0</v>
      </c>
      <c r="R3467" s="18">
        <v>0</v>
      </c>
      <c r="S3467" s="14">
        <v>850</v>
      </c>
      <c r="T3467" s="29">
        <v>0</v>
      </c>
    </row>
    <row r="3468" spans="3:20" x14ac:dyDescent="0.2">
      <c r="D3468" s="104"/>
      <c r="E3468" s="5" t="s">
        <v>33</v>
      </c>
      <c r="F3468" s="6"/>
      <c r="G3468" s="7">
        <v>104</v>
      </c>
      <c r="H3468" s="60">
        <v>0</v>
      </c>
      <c r="I3468" s="18">
        <v>0</v>
      </c>
      <c r="J3468" s="18">
        <v>0</v>
      </c>
      <c r="K3468" s="18">
        <v>0</v>
      </c>
      <c r="L3468" s="18">
        <v>0</v>
      </c>
      <c r="M3468" s="18">
        <v>0</v>
      </c>
      <c r="N3468" s="18">
        <v>0</v>
      </c>
      <c r="O3468" s="14">
        <v>76.923076923077005</v>
      </c>
      <c r="P3468" s="14">
        <v>14.423076923077</v>
      </c>
      <c r="Q3468" s="14">
        <v>8.6538461538460005</v>
      </c>
      <c r="R3468" s="18">
        <v>0</v>
      </c>
      <c r="S3468" s="14">
        <v>1408.6538461538501</v>
      </c>
      <c r="T3468" s="29">
        <v>312.12995842556597</v>
      </c>
    </row>
    <row r="3469" spans="3:20" x14ac:dyDescent="0.2">
      <c r="D3469" s="103" t="s">
        <v>34</v>
      </c>
      <c r="E3469" s="24" t="s">
        <v>35</v>
      </c>
      <c r="F3469" s="22"/>
      <c r="G3469" s="23">
        <v>206</v>
      </c>
      <c r="H3469" s="49">
        <v>44.660194174757002</v>
      </c>
      <c r="I3469" s="19">
        <v>15.048543689320001</v>
      </c>
      <c r="J3469" s="19">
        <v>23.786407766989999</v>
      </c>
      <c r="K3469" s="19">
        <v>11.165048543689</v>
      </c>
      <c r="L3469" s="19">
        <v>3.398058252427</v>
      </c>
      <c r="M3469" s="33">
        <v>0</v>
      </c>
      <c r="N3469" s="33">
        <v>0</v>
      </c>
      <c r="O3469" s="33">
        <v>0</v>
      </c>
      <c r="P3469" s="33">
        <v>0</v>
      </c>
      <c r="Q3469" s="33">
        <v>0</v>
      </c>
      <c r="R3469" s="19">
        <v>1.9417475728160001</v>
      </c>
      <c r="S3469" s="19">
        <v>161.88118811881199</v>
      </c>
      <c r="T3469" s="51">
        <v>120.46701920202101</v>
      </c>
    </row>
    <row r="3470" spans="3:20" x14ac:dyDescent="0.2">
      <c r="D3470" s="104"/>
      <c r="E3470" s="5" t="s">
        <v>36</v>
      </c>
      <c r="F3470" s="6"/>
      <c r="G3470" s="7">
        <v>218</v>
      </c>
      <c r="H3470" s="37">
        <v>4.5871559633030001</v>
      </c>
      <c r="I3470" s="14">
        <v>8.7155963302749999</v>
      </c>
      <c r="J3470" s="14">
        <v>26.146788990826</v>
      </c>
      <c r="K3470" s="14">
        <v>31.192660550458999</v>
      </c>
      <c r="L3470" s="14">
        <v>17.889908256881</v>
      </c>
      <c r="M3470" s="14">
        <v>7.339449541284</v>
      </c>
      <c r="N3470" s="14">
        <v>1.376146788991</v>
      </c>
      <c r="O3470" s="18">
        <v>0</v>
      </c>
      <c r="P3470" s="18">
        <v>0</v>
      </c>
      <c r="Q3470" s="18">
        <v>0</v>
      </c>
      <c r="R3470" s="14">
        <v>2.7522935779819999</v>
      </c>
      <c r="S3470" s="14">
        <v>335.377358490566</v>
      </c>
      <c r="T3470" s="29">
        <v>142.826418783278</v>
      </c>
    </row>
    <row r="3471" spans="3:20" x14ac:dyDescent="0.2">
      <c r="D3471" s="104"/>
      <c r="E3471" s="5" t="s">
        <v>37</v>
      </c>
      <c r="F3471" s="6"/>
      <c r="G3471" s="7">
        <v>218</v>
      </c>
      <c r="H3471" s="37">
        <v>5.9633027522940001</v>
      </c>
      <c r="I3471" s="14">
        <v>8.7155963302749999</v>
      </c>
      <c r="J3471" s="14">
        <v>16.055045871560001</v>
      </c>
      <c r="K3471" s="14">
        <v>21.559633027522999</v>
      </c>
      <c r="L3471" s="14">
        <v>20.183486238532002</v>
      </c>
      <c r="M3471" s="14">
        <v>17.43119266055</v>
      </c>
      <c r="N3471" s="14">
        <v>4.1284403669719998</v>
      </c>
      <c r="O3471" s="14">
        <v>1.376146788991</v>
      </c>
      <c r="P3471" s="18">
        <v>0</v>
      </c>
      <c r="Q3471" s="18">
        <v>0</v>
      </c>
      <c r="R3471" s="14">
        <v>4.5871559633030001</v>
      </c>
      <c r="S3471" s="14">
        <v>397.59615384615398</v>
      </c>
      <c r="T3471" s="29">
        <v>211.49420428641901</v>
      </c>
    </row>
    <row r="3472" spans="3:20" x14ac:dyDescent="0.2">
      <c r="D3472" s="104"/>
      <c r="E3472" s="5" t="s">
        <v>38</v>
      </c>
      <c r="F3472" s="6"/>
      <c r="G3472" s="7">
        <v>313</v>
      </c>
      <c r="H3472" s="37">
        <v>3.5143769968049998</v>
      </c>
      <c r="I3472" s="14">
        <v>3.8338658146959999</v>
      </c>
      <c r="J3472" s="14">
        <v>11.501597444089001</v>
      </c>
      <c r="K3472" s="14">
        <v>15.654952076677001</v>
      </c>
      <c r="L3472" s="14">
        <v>24.600638977635999</v>
      </c>
      <c r="M3472" s="14">
        <v>22.683706070288</v>
      </c>
      <c r="N3472" s="14">
        <v>9.9041533546329994</v>
      </c>
      <c r="O3472" s="14">
        <v>3.5143769968049998</v>
      </c>
      <c r="P3472" s="18">
        <v>0</v>
      </c>
      <c r="Q3472" s="18">
        <v>0</v>
      </c>
      <c r="R3472" s="14">
        <v>4.7923322683710001</v>
      </c>
      <c r="S3472" s="14">
        <v>489.429530201342</v>
      </c>
      <c r="T3472" s="29">
        <v>245.11470414556899</v>
      </c>
    </row>
    <row r="3473" spans="4:20" x14ac:dyDescent="0.2">
      <c r="D3473" s="104"/>
      <c r="E3473" s="5" t="s">
        <v>39</v>
      </c>
      <c r="F3473" s="6"/>
      <c r="G3473" s="7">
        <v>306</v>
      </c>
      <c r="H3473" s="37">
        <v>1.3071895424840001</v>
      </c>
      <c r="I3473" s="14">
        <v>4.5751633986930003</v>
      </c>
      <c r="J3473" s="14">
        <v>8.4967320261440005</v>
      </c>
      <c r="K3473" s="14">
        <v>15.359477124183</v>
      </c>
      <c r="L3473" s="14">
        <v>21.568627450979999</v>
      </c>
      <c r="M3473" s="14">
        <v>27.450980392157</v>
      </c>
      <c r="N3473" s="14">
        <v>12.745098039216</v>
      </c>
      <c r="O3473" s="14">
        <v>2.6143790849670001</v>
      </c>
      <c r="P3473" s="14">
        <v>0.32679738562100002</v>
      </c>
      <c r="Q3473" s="14">
        <v>0.65359477124200005</v>
      </c>
      <c r="R3473" s="14">
        <v>4.9019607843140003</v>
      </c>
      <c r="S3473" s="14">
        <v>531.78694158075598</v>
      </c>
      <c r="T3473" s="29">
        <v>280.42353087422202</v>
      </c>
    </row>
    <row r="3474" spans="4:20" x14ac:dyDescent="0.2">
      <c r="D3474" s="104"/>
      <c r="E3474" s="5" t="s">
        <v>40</v>
      </c>
      <c r="F3474" s="6"/>
      <c r="G3474" s="7">
        <v>323</v>
      </c>
      <c r="H3474" s="37">
        <v>3.0959752321980001</v>
      </c>
      <c r="I3474" s="14">
        <v>1.8575851393189999</v>
      </c>
      <c r="J3474" s="14">
        <v>4.9535603715169998</v>
      </c>
      <c r="K3474" s="14">
        <v>14.551083591331</v>
      </c>
      <c r="L3474" s="14">
        <v>21.052631578947</v>
      </c>
      <c r="M3474" s="14">
        <v>26.315789473683999</v>
      </c>
      <c r="N3474" s="14">
        <v>18.266253869968999</v>
      </c>
      <c r="O3474" s="14">
        <v>4.0247678018580002</v>
      </c>
      <c r="P3474" s="14">
        <v>0.61919504644000001</v>
      </c>
      <c r="Q3474" s="14">
        <v>0.30959752322</v>
      </c>
      <c r="R3474" s="14">
        <v>4.9535603715169998</v>
      </c>
      <c r="S3474" s="14">
        <v>571.98697068403897</v>
      </c>
      <c r="T3474" s="29">
        <v>285.21714653425499</v>
      </c>
    </row>
    <row r="3475" spans="4:20" x14ac:dyDescent="0.2">
      <c r="D3475" s="104"/>
      <c r="E3475" s="5" t="s">
        <v>41</v>
      </c>
      <c r="F3475" s="6"/>
      <c r="G3475" s="7">
        <v>260</v>
      </c>
      <c r="H3475" s="37">
        <v>5</v>
      </c>
      <c r="I3475" s="14">
        <v>2.3076923076920002</v>
      </c>
      <c r="J3475" s="14">
        <v>9.6153846153850004</v>
      </c>
      <c r="K3475" s="14">
        <v>15</v>
      </c>
      <c r="L3475" s="14">
        <v>16.153846153846001</v>
      </c>
      <c r="M3475" s="14">
        <v>27.307692307692001</v>
      </c>
      <c r="N3475" s="14">
        <v>12.692307692308001</v>
      </c>
      <c r="O3475" s="14">
        <v>4.6153846153850004</v>
      </c>
      <c r="P3475" s="14">
        <v>0.76923076923099998</v>
      </c>
      <c r="Q3475" s="18">
        <v>0</v>
      </c>
      <c r="R3475" s="14">
        <v>6.5384615384620002</v>
      </c>
      <c r="S3475" s="14">
        <v>532.92181069958804</v>
      </c>
      <c r="T3475" s="29">
        <v>288.86485309129199</v>
      </c>
    </row>
    <row r="3476" spans="4:20" x14ac:dyDescent="0.2">
      <c r="D3476" s="104"/>
      <c r="E3476" s="5" t="s">
        <v>42</v>
      </c>
      <c r="F3476" s="6"/>
      <c r="G3476" s="7">
        <v>258</v>
      </c>
      <c r="H3476" s="37">
        <v>4.6511627906979998</v>
      </c>
      <c r="I3476" s="14">
        <v>6.9767441860470001</v>
      </c>
      <c r="J3476" s="14">
        <v>11.627906976744001</v>
      </c>
      <c r="K3476" s="14">
        <v>10.077519379845</v>
      </c>
      <c r="L3476" s="14">
        <v>15.503875968992</v>
      </c>
      <c r="M3476" s="14">
        <v>22.868217054264001</v>
      </c>
      <c r="N3476" s="14">
        <v>17.054263565890999</v>
      </c>
      <c r="O3476" s="14">
        <v>3.488372093023</v>
      </c>
      <c r="P3476" s="14">
        <v>1.937984496124</v>
      </c>
      <c r="Q3476" s="18">
        <v>0</v>
      </c>
      <c r="R3476" s="14">
        <v>5.8139534883720003</v>
      </c>
      <c r="S3476" s="14">
        <v>537.86008230452705</v>
      </c>
      <c r="T3476" s="29">
        <v>325.22032571539802</v>
      </c>
    </row>
    <row r="3477" spans="4:20" x14ac:dyDescent="0.2">
      <c r="D3477" s="104"/>
      <c r="E3477" s="5" t="s">
        <v>43</v>
      </c>
      <c r="F3477" s="6"/>
      <c r="G3477" s="7">
        <v>258</v>
      </c>
      <c r="H3477" s="37">
        <v>5.4263565891469998</v>
      </c>
      <c r="I3477" s="14">
        <v>12.790697674419</v>
      </c>
      <c r="J3477" s="14">
        <v>18.992248062015999</v>
      </c>
      <c r="K3477" s="14">
        <v>13.565891472868</v>
      </c>
      <c r="L3477" s="14">
        <v>15.116279069767</v>
      </c>
      <c r="M3477" s="14">
        <v>15.503875968992</v>
      </c>
      <c r="N3477" s="14">
        <v>9.3023255813949994</v>
      </c>
      <c r="O3477" s="14">
        <v>1.937984496124</v>
      </c>
      <c r="P3477" s="14">
        <v>1.1627906976739999</v>
      </c>
      <c r="Q3477" s="14">
        <v>0.77519379845000003</v>
      </c>
      <c r="R3477" s="14">
        <v>5.4263565891469998</v>
      </c>
      <c r="S3477" s="14">
        <v>443.03278688524603</v>
      </c>
      <c r="T3477" s="29">
        <v>332.63821075289701</v>
      </c>
    </row>
    <row r="3478" spans="4:20" x14ac:dyDescent="0.2">
      <c r="D3478" s="104"/>
      <c r="E3478" s="5" t="s">
        <v>44</v>
      </c>
      <c r="F3478" s="6"/>
      <c r="G3478" s="7">
        <v>336</v>
      </c>
      <c r="H3478" s="37">
        <v>5.3571428571429998</v>
      </c>
      <c r="I3478" s="14">
        <v>17.261904761905001</v>
      </c>
      <c r="J3478" s="14">
        <v>28.571428571428999</v>
      </c>
      <c r="K3478" s="14">
        <v>16.071428571428999</v>
      </c>
      <c r="L3478" s="14">
        <v>11.309523809524</v>
      </c>
      <c r="M3478" s="14">
        <v>5.6547619047620001</v>
      </c>
      <c r="N3478" s="14">
        <v>4.166666666667</v>
      </c>
      <c r="O3478" s="14">
        <v>1.190476190476</v>
      </c>
      <c r="P3478" s="14">
        <v>0.29761904761899999</v>
      </c>
      <c r="Q3478" s="14">
        <v>0.59523809523799998</v>
      </c>
      <c r="R3478" s="14">
        <v>9.5238095238099998</v>
      </c>
      <c r="S3478" s="14">
        <v>342.59868421052602</v>
      </c>
      <c r="T3478" s="29">
        <v>271.27165836085402</v>
      </c>
    </row>
    <row r="3479" spans="4:20" x14ac:dyDescent="0.2">
      <c r="D3479" s="104"/>
      <c r="E3479" s="5" t="s">
        <v>45</v>
      </c>
      <c r="F3479" s="6"/>
      <c r="G3479" s="7">
        <v>259</v>
      </c>
      <c r="H3479" s="37">
        <v>8.4942084942079994</v>
      </c>
      <c r="I3479" s="14">
        <v>21.235521235520999</v>
      </c>
      <c r="J3479" s="14">
        <v>32.046332046331997</v>
      </c>
      <c r="K3479" s="14">
        <v>11.969111969111999</v>
      </c>
      <c r="L3479" s="14">
        <v>9.65250965251</v>
      </c>
      <c r="M3479" s="14">
        <v>6.563706563707</v>
      </c>
      <c r="N3479" s="14">
        <v>2.3166023166019998</v>
      </c>
      <c r="O3479" s="14">
        <v>1.9305019305019999</v>
      </c>
      <c r="P3479" s="18">
        <v>0</v>
      </c>
      <c r="Q3479" s="18">
        <v>0</v>
      </c>
      <c r="R3479" s="14">
        <v>5.7915057915060002</v>
      </c>
      <c r="S3479" s="14">
        <v>302.25409836065597</v>
      </c>
      <c r="T3479" s="29">
        <v>215.35578878194099</v>
      </c>
    </row>
    <row r="3480" spans="4:20" x14ac:dyDescent="0.2">
      <c r="D3480" s="104"/>
      <c r="E3480" s="5" t="s">
        <v>46</v>
      </c>
      <c r="F3480" s="6"/>
      <c r="G3480" s="7">
        <v>171</v>
      </c>
      <c r="H3480" s="37">
        <v>3.508771929825</v>
      </c>
      <c r="I3480" s="14">
        <v>26.315789473683999</v>
      </c>
      <c r="J3480" s="14">
        <v>40.350877192981997</v>
      </c>
      <c r="K3480" s="14">
        <v>12.865497076023001</v>
      </c>
      <c r="L3480" s="14">
        <v>3.508771929825</v>
      </c>
      <c r="M3480" s="14">
        <v>1.1695906432750001</v>
      </c>
      <c r="N3480" s="14">
        <v>1.1695906432750001</v>
      </c>
      <c r="O3480" s="14">
        <v>1.7543859649119999</v>
      </c>
      <c r="P3480" s="18">
        <v>0</v>
      </c>
      <c r="Q3480" s="18">
        <v>0</v>
      </c>
      <c r="R3480" s="14">
        <v>9.3567251461990004</v>
      </c>
      <c r="S3480" s="14">
        <v>266.77419354838702</v>
      </c>
      <c r="T3480" s="29">
        <v>180.882908067073</v>
      </c>
    </row>
    <row r="3481" spans="4:20" x14ac:dyDescent="0.2">
      <c r="D3481" s="104"/>
      <c r="E3481" s="5" t="s">
        <v>47</v>
      </c>
      <c r="F3481" s="6"/>
      <c r="G3481" s="7">
        <v>158</v>
      </c>
      <c r="H3481" s="37">
        <v>12.658227848100999</v>
      </c>
      <c r="I3481" s="14">
        <v>20.253164556961998</v>
      </c>
      <c r="J3481" s="14">
        <v>34.810126582278002</v>
      </c>
      <c r="K3481" s="14">
        <v>12.025316455696</v>
      </c>
      <c r="L3481" s="14">
        <v>7.5949367088609998</v>
      </c>
      <c r="M3481" s="14">
        <v>1.2658227848100001</v>
      </c>
      <c r="N3481" s="14">
        <v>1.2658227848100001</v>
      </c>
      <c r="O3481" s="18">
        <v>0</v>
      </c>
      <c r="P3481" s="18">
        <v>0</v>
      </c>
      <c r="Q3481" s="18">
        <v>0</v>
      </c>
      <c r="R3481" s="14">
        <v>10.126582278480999</v>
      </c>
      <c r="S3481" s="14">
        <v>242.95774647887299</v>
      </c>
      <c r="T3481" s="29">
        <v>139.110801579347</v>
      </c>
    </row>
    <row r="3482" spans="4:20" x14ac:dyDescent="0.2">
      <c r="D3482" s="104"/>
      <c r="E3482" s="5" t="s">
        <v>48</v>
      </c>
      <c r="F3482" s="6"/>
      <c r="G3482" s="7">
        <v>62</v>
      </c>
      <c r="H3482" s="37">
        <v>19.354838709677001</v>
      </c>
      <c r="I3482" s="14">
        <v>35.483870967742</v>
      </c>
      <c r="J3482" s="14">
        <v>19.354838709677001</v>
      </c>
      <c r="K3482" s="14">
        <v>9.6774193548389995</v>
      </c>
      <c r="L3482" s="14">
        <v>4.8387096774189997</v>
      </c>
      <c r="M3482" s="14">
        <v>1.6129032258060001</v>
      </c>
      <c r="N3482" s="14">
        <v>1.6129032258060001</v>
      </c>
      <c r="O3482" s="14">
        <v>1.6129032258060001</v>
      </c>
      <c r="P3482" s="18">
        <v>0</v>
      </c>
      <c r="Q3482" s="18">
        <v>0</v>
      </c>
      <c r="R3482" s="14">
        <v>6.4516129032259997</v>
      </c>
      <c r="S3482" s="14">
        <v>225</v>
      </c>
      <c r="T3482" s="29">
        <v>200.26921535944999</v>
      </c>
    </row>
    <row r="3483" spans="4:20" x14ac:dyDescent="0.2">
      <c r="D3483" s="104"/>
      <c r="E3483" s="5" t="s">
        <v>49</v>
      </c>
      <c r="F3483" s="6"/>
      <c r="G3483" s="7">
        <v>13</v>
      </c>
      <c r="H3483" s="37">
        <v>7.6923076923079998</v>
      </c>
      <c r="I3483" s="14">
        <v>30.769230769231001</v>
      </c>
      <c r="J3483" s="14">
        <v>30.769230769231001</v>
      </c>
      <c r="K3483" s="18">
        <v>0</v>
      </c>
      <c r="L3483" s="14">
        <v>7.6923076923079998</v>
      </c>
      <c r="M3483" s="18">
        <v>0</v>
      </c>
      <c r="N3483" s="18">
        <v>0</v>
      </c>
      <c r="O3483" s="18">
        <v>0</v>
      </c>
      <c r="P3483" s="18">
        <v>0</v>
      </c>
      <c r="Q3483" s="18">
        <v>0</v>
      </c>
      <c r="R3483" s="14">
        <v>23.076923076922998</v>
      </c>
      <c r="S3483" s="14">
        <v>210</v>
      </c>
      <c r="T3483" s="29">
        <v>101.980390271856</v>
      </c>
    </row>
    <row r="3484" spans="4:20" x14ac:dyDescent="0.2">
      <c r="D3484" s="103" t="s">
        <v>50</v>
      </c>
      <c r="E3484" s="24" t="s">
        <v>35</v>
      </c>
      <c r="F3484" s="22"/>
      <c r="G3484" s="23">
        <v>174</v>
      </c>
      <c r="H3484" s="49">
        <v>48.850574712643997</v>
      </c>
      <c r="I3484" s="19">
        <v>14.942528735631999</v>
      </c>
      <c r="J3484" s="19">
        <v>17.816091954023001</v>
      </c>
      <c r="K3484" s="19">
        <v>8.6206896551720007</v>
      </c>
      <c r="L3484" s="19">
        <v>1.149425287356</v>
      </c>
      <c r="M3484" s="33">
        <v>0</v>
      </c>
      <c r="N3484" s="33">
        <v>0</v>
      </c>
      <c r="O3484" s="33">
        <v>0</v>
      </c>
      <c r="P3484" s="33">
        <v>0</v>
      </c>
      <c r="Q3484" s="33">
        <v>0</v>
      </c>
      <c r="R3484" s="19">
        <v>8.6206896551720007</v>
      </c>
      <c r="S3484" s="19">
        <v>138.67924528301899</v>
      </c>
      <c r="T3484" s="51">
        <v>109.877651841824</v>
      </c>
    </row>
    <row r="3485" spans="4:20" x14ac:dyDescent="0.2">
      <c r="D3485" s="104"/>
      <c r="E3485" s="5" t="s">
        <v>36</v>
      </c>
      <c r="F3485" s="6"/>
      <c r="G3485" s="7">
        <v>233</v>
      </c>
      <c r="H3485" s="37">
        <v>29.184549356222998</v>
      </c>
      <c r="I3485" s="14">
        <v>15.87982832618</v>
      </c>
      <c r="J3485" s="14">
        <v>23.605150214592001</v>
      </c>
      <c r="K3485" s="14">
        <v>13.733905579399</v>
      </c>
      <c r="L3485" s="14">
        <v>8.1545064377679992</v>
      </c>
      <c r="M3485" s="14">
        <v>1.287553648069</v>
      </c>
      <c r="N3485" s="18">
        <v>0</v>
      </c>
      <c r="O3485" s="18">
        <v>0</v>
      </c>
      <c r="P3485" s="18">
        <v>0</v>
      </c>
      <c r="Q3485" s="18">
        <v>0</v>
      </c>
      <c r="R3485" s="14">
        <v>8.1545064377679992</v>
      </c>
      <c r="S3485" s="14">
        <v>206.77570093457899</v>
      </c>
      <c r="T3485" s="29">
        <v>139.050102475117</v>
      </c>
    </row>
    <row r="3486" spans="4:20" x14ac:dyDescent="0.2">
      <c r="D3486" s="104"/>
      <c r="E3486" s="5" t="s">
        <v>37</v>
      </c>
      <c r="F3486" s="6"/>
      <c r="G3486" s="7">
        <v>199</v>
      </c>
      <c r="H3486" s="37">
        <v>44.221105527638002</v>
      </c>
      <c r="I3486" s="14">
        <v>15.577889447236</v>
      </c>
      <c r="J3486" s="14">
        <v>13.56783919598</v>
      </c>
      <c r="K3486" s="14">
        <v>10.552763819095</v>
      </c>
      <c r="L3486" s="14">
        <v>3.015075376884</v>
      </c>
      <c r="M3486" s="14">
        <v>2.5125628140699998</v>
      </c>
      <c r="N3486" s="14">
        <v>0.50251256281400003</v>
      </c>
      <c r="O3486" s="18">
        <v>0</v>
      </c>
      <c r="P3486" s="18">
        <v>0</v>
      </c>
      <c r="Q3486" s="18">
        <v>0</v>
      </c>
      <c r="R3486" s="14">
        <v>10.050251256280999</v>
      </c>
      <c r="S3486" s="14">
        <v>165.92178770949701</v>
      </c>
      <c r="T3486" s="29">
        <v>149.246204765909</v>
      </c>
    </row>
    <row r="3487" spans="4:20" x14ac:dyDescent="0.2">
      <c r="D3487" s="104"/>
      <c r="E3487" s="5" t="s">
        <v>38</v>
      </c>
      <c r="F3487" s="6"/>
      <c r="G3487" s="7">
        <v>319</v>
      </c>
      <c r="H3487" s="37">
        <v>42.006269592476002</v>
      </c>
      <c r="I3487" s="14">
        <v>19.435736677116001</v>
      </c>
      <c r="J3487" s="14">
        <v>13.479623824451</v>
      </c>
      <c r="K3487" s="14">
        <v>9.7178683385580005</v>
      </c>
      <c r="L3487" s="14">
        <v>5.6426332288400003</v>
      </c>
      <c r="M3487" s="14">
        <v>2.1943573667709999</v>
      </c>
      <c r="N3487" s="14">
        <v>0.31347962382400002</v>
      </c>
      <c r="O3487" s="18">
        <v>0</v>
      </c>
      <c r="P3487" s="18">
        <v>0</v>
      </c>
      <c r="Q3487" s="18">
        <v>0</v>
      </c>
      <c r="R3487" s="14">
        <v>7.2100313479620004</v>
      </c>
      <c r="S3487" s="14">
        <v>171.45270270270299</v>
      </c>
      <c r="T3487" s="29">
        <v>147.057574423755</v>
      </c>
    </row>
    <row r="3488" spans="4:20" x14ac:dyDescent="0.2">
      <c r="D3488" s="104"/>
      <c r="E3488" s="5" t="s">
        <v>39</v>
      </c>
      <c r="F3488" s="6"/>
      <c r="G3488" s="7">
        <v>269</v>
      </c>
      <c r="H3488" s="37">
        <v>45.724907063197001</v>
      </c>
      <c r="I3488" s="14">
        <v>18.959107806691001</v>
      </c>
      <c r="J3488" s="14">
        <v>13.382899628253</v>
      </c>
      <c r="K3488" s="14">
        <v>5.9479553903350002</v>
      </c>
      <c r="L3488" s="14">
        <v>5.5762081784389999</v>
      </c>
      <c r="M3488" s="14">
        <v>1.85873605948</v>
      </c>
      <c r="N3488" s="14">
        <v>1.1152416356879999</v>
      </c>
      <c r="O3488" s="18">
        <v>0</v>
      </c>
      <c r="P3488" s="18">
        <v>0</v>
      </c>
      <c r="Q3488" s="18">
        <v>0</v>
      </c>
      <c r="R3488" s="14">
        <v>7.4349442379179997</v>
      </c>
      <c r="S3488" s="14">
        <v>163.45381526104401</v>
      </c>
      <c r="T3488" s="29">
        <v>155.45540972624499</v>
      </c>
    </row>
    <row r="3489" spans="2:20" x14ac:dyDescent="0.2">
      <c r="D3489" s="104"/>
      <c r="E3489" s="5" t="s">
        <v>40</v>
      </c>
      <c r="F3489" s="6"/>
      <c r="G3489" s="7">
        <v>348</v>
      </c>
      <c r="H3489" s="37">
        <v>41.379310344827999</v>
      </c>
      <c r="I3489" s="14">
        <v>24.137931034483</v>
      </c>
      <c r="J3489" s="14">
        <v>10.057471264368001</v>
      </c>
      <c r="K3489" s="14">
        <v>7.4712643678159996</v>
      </c>
      <c r="L3489" s="14">
        <v>4.0229885057469996</v>
      </c>
      <c r="M3489" s="14">
        <v>3.4482758620689999</v>
      </c>
      <c r="N3489" s="14">
        <v>0.86206896551699996</v>
      </c>
      <c r="O3489" s="14">
        <v>0.57471264367800001</v>
      </c>
      <c r="P3489" s="18">
        <v>0</v>
      </c>
      <c r="Q3489" s="18">
        <v>0</v>
      </c>
      <c r="R3489" s="14">
        <v>8.0459770114939992</v>
      </c>
      <c r="S3489" s="14">
        <v>175.625</v>
      </c>
      <c r="T3489" s="29">
        <v>178.53461674140399</v>
      </c>
    </row>
    <row r="3490" spans="2:20" x14ac:dyDescent="0.2">
      <c r="D3490" s="104"/>
      <c r="E3490" s="5" t="s">
        <v>41</v>
      </c>
      <c r="F3490" s="6"/>
      <c r="G3490" s="7">
        <v>282</v>
      </c>
      <c r="H3490" s="37">
        <v>40.070921985816</v>
      </c>
      <c r="I3490" s="14">
        <v>25.177304964539001</v>
      </c>
      <c r="J3490" s="14">
        <v>8.8652482269499995</v>
      </c>
      <c r="K3490" s="14">
        <v>4.9645390070920001</v>
      </c>
      <c r="L3490" s="14">
        <v>3.9007092198579998</v>
      </c>
      <c r="M3490" s="14">
        <v>3.1914893617020001</v>
      </c>
      <c r="N3490" s="14">
        <v>0.35460992907799999</v>
      </c>
      <c r="O3490" s="14">
        <v>0.35460992907799999</v>
      </c>
      <c r="P3490" s="14">
        <v>0.35460992907799999</v>
      </c>
      <c r="Q3490" s="18">
        <v>0</v>
      </c>
      <c r="R3490" s="14">
        <v>12.765957446809001</v>
      </c>
      <c r="S3490" s="14">
        <v>169.30894308943101</v>
      </c>
      <c r="T3490" s="29">
        <v>190.42936637650601</v>
      </c>
    </row>
    <row r="3491" spans="2:20" x14ac:dyDescent="0.2">
      <c r="D3491" s="104"/>
      <c r="E3491" s="5" t="s">
        <v>42</v>
      </c>
      <c r="F3491" s="6"/>
      <c r="G3491" s="7">
        <v>242</v>
      </c>
      <c r="H3491" s="37">
        <v>40.082644628098997</v>
      </c>
      <c r="I3491" s="14">
        <v>22.727272727273</v>
      </c>
      <c r="J3491" s="14">
        <v>11.570247933884</v>
      </c>
      <c r="K3491" s="14">
        <v>8.2644628099169992</v>
      </c>
      <c r="L3491" s="14">
        <v>4.5454545454549997</v>
      </c>
      <c r="M3491" s="14">
        <v>1.6528925619829999</v>
      </c>
      <c r="N3491" s="14">
        <v>0.82644628099200002</v>
      </c>
      <c r="O3491" s="14">
        <v>0.41322314049600001</v>
      </c>
      <c r="P3491" s="18">
        <v>0</v>
      </c>
      <c r="Q3491" s="14">
        <v>0.41322314049600001</v>
      </c>
      <c r="R3491" s="14">
        <v>9.5041322314050003</v>
      </c>
      <c r="S3491" s="14">
        <v>181.05022831050201</v>
      </c>
      <c r="T3491" s="29">
        <v>216.22390778781801</v>
      </c>
    </row>
    <row r="3492" spans="2:20" x14ac:dyDescent="0.2">
      <c r="D3492" s="104"/>
      <c r="E3492" s="5" t="s">
        <v>43</v>
      </c>
      <c r="F3492" s="6"/>
      <c r="G3492" s="7">
        <v>263</v>
      </c>
      <c r="H3492" s="37">
        <v>49.049429657795002</v>
      </c>
      <c r="I3492" s="14">
        <v>24.714828897337998</v>
      </c>
      <c r="J3492" s="14">
        <v>7.9847908745250002</v>
      </c>
      <c r="K3492" s="14">
        <v>3.422053231939</v>
      </c>
      <c r="L3492" s="14">
        <v>1.9011406844109999</v>
      </c>
      <c r="M3492" s="14">
        <v>1.1406844106459999</v>
      </c>
      <c r="N3492" s="14">
        <v>0.38022813688200002</v>
      </c>
      <c r="O3492" s="18">
        <v>0</v>
      </c>
      <c r="P3492" s="18">
        <v>0</v>
      </c>
      <c r="Q3492" s="14">
        <v>0.38022813688200002</v>
      </c>
      <c r="R3492" s="14">
        <v>11.026615969582</v>
      </c>
      <c r="S3492" s="14">
        <v>135.68376068376099</v>
      </c>
      <c r="T3492" s="29">
        <v>182.217356335668</v>
      </c>
    </row>
    <row r="3493" spans="2:20" x14ac:dyDescent="0.2">
      <c r="D3493" s="104"/>
      <c r="E3493" s="5" t="s">
        <v>44</v>
      </c>
      <c r="F3493" s="6"/>
      <c r="G3493" s="7">
        <v>364</v>
      </c>
      <c r="H3493" s="37">
        <v>42.582417582418003</v>
      </c>
      <c r="I3493" s="14">
        <v>33.516483516484001</v>
      </c>
      <c r="J3493" s="14">
        <v>10.439560439559999</v>
      </c>
      <c r="K3493" s="14">
        <v>4.1208791208789997</v>
      </c>
      <c r="L3493" s="14">
        <v>0.82417582417599999</v>
      </c>
      <c r="M3493" s="14">
        <v>0.82417582417599999</v>
      </c>
      <c r="N3493" s="14">
        <v>0.27472527472500002</v>
      </c>
      <c r="O3493" s="18">
        <v>0</v>
      </c>
      <c r="P3493" s="18">
        <v>0</v>
      </c>
      <c r="Q3493" s="18">
        <v>0</v>
      </c>
      <c r="R3493" s="14">
        <v>7.4175824175820004</v>
      </c>
      <c r="S3493" s="14">
        <v>132.93768545994101</v>
      </c>
      <c r="T3493" s="29">
        <v>106.179844234421</v>
      </c>
    </row>
    <row r="3494" spans="2:20" x14ac:dyDescent="0.2">
      <c r="D3494" s="104"/>
      <c r="E3494" s="5" t="s">
        <v>45</v>
      </c>
      <c r="F3494" s="6"/>
      <c r="G3494" s="7">
        <v>324</v>
      </c>
      <c r="H3494" s="37">
        <v>41.666666666666998</v>
      </c>
      <c r="I3494" s="14">
        <v>38.888888888888999</v>
      </c>
      <c r="J3494" s="14">
        <v>7.7160493827160002</v>
      </c>
      <c r="K3494" s="14">
        <v>3.086419753086</v>
      </c>
      <c r="L3494" s="14">
        <v>0.92592592592599998</v>
      </c>
      <c r="M3494" s="18">
        <v>0</v>
      </c>
      <c r="N3494" s="14">
        <v>0.30864197530900001</v>
      </c>
      <c r="O3494" s="14">
        <v>0.61728395061700003</v>
      </c>
      <c r="P3494" s="18">
        <v>0</v>
      </c>
      <c r="Q3494" s="18">
        <v>0</v>
      </c>
      <c r="R3494" s="14">
        <v>6.79012345679</v>
      </c>
      <c r="S3494" s="14">
        <v>132.78145695364199</v>
      </c>
      <c r="T3494" s="29">
        <v>129.83004142399199</v>
      </c>
    </row>
    <row r="3495" spans="2:20" x14ac:dyDescent="0.2">
      <c r="D3495" s="104"/>
      <c r="E3495" s="5" t="s">
        <v>46</v>
      </c>
      <c r="F3495" s="6"/>
      <c r="G3495" s="7">
        <v>192</v>
      </c>
      <c r="H3495" s="37">
        <v>45.3125</v>
      </c>
      <c r="I3495" s="14">
        <v>29.6875</v>
      </c>
      <c r="J3495" s="14">
        <v>13.020833333333</v>
      </c>
      <c r="K3495" s="14">
        <v>0.52083333333299997</v>
      </c>
      <c r="L3495" s="14">
        <v>0.52083333333299997</v>
      </c>
      <c r="M3495" s="14">
        <v>0.52083333333299997</v>
      </c>
      <c r="N3495" s="18">
        <v>0</v>
      </c>
      <c r="O3495" s="18">
        <v>0</v>
      </c>
      <c r="P3495" s="18">
        <v>0</v>
      </c>
      <c r="Q3495" s="18">
        <v>0</v>
      </c>
      <c r="R3495" s="14">
        <v>10.416666666667</v>
      </c>
      <c r="S3495" s="14">
        <v>119.476744186047</v>
      </c>
      <c r="T3495" s="29">
        <v>86.678130438861999</v>
      </c>
    </row>
    <row r="3496" spans="2:20" x14ac:dyDescent="0.2">
      <c r="D3496" s="104"/>
      <c r="E3496" s="5" t="s">
        <v>47</v>
      </c>
      <c r="F3496" s="6"/>
      <c r="G3496" s="7">
        <v>288</v>
      </c>
      <c r="H3496" s="37">
        <v>41.319444444444002</v>
      </c>
      <c r="I3496" s="14">
        <v>37.847222222222001</v>
      </c>
      <c r="J3496" s="14">
        <v>10.069444444444001</v>
      </c>
      <c r="K3496" s="14">
        <v>2.083333333333</v>
      </c>
      <c r="L3496" s="14">
        <v>0.347222222222</v>
      </c>
      <c r="M3496" s="14">
        <v>0.347222222222</v>
      </c>
      <c r="N3496" s="14">
        <v>0.347222222222</v>
      </c>
      <c r="O3496" s="18">
        <v>0</v>
      </c>
      <c r="P3496" s="18">
        <v>0</v>
      </c>
      <c r="Q3496" s="18">
        <v>0</v>
      </c>
      <c r="R3496" s="14">
        <v>7.6388888888890003</v>
      </c>
      <c r="S3496" s="14">
        <v>126.127819548872</v>
      </c>
      <c r="T3496" s="29">
        <v>94.010710758673</v>
      </c>
    </row>
    <row r="3497" spans="2:20" x14ac:dyDescent="0.2">
      <c r="D3497" s="104"/>
      <c r="E3497" s="5" t="s">
        <v>48</v>
      </c>
      <c r="F3497" s="6"/>
      <c r="G3497" s="7">
        <v>114</v>
      </c>
      <c r="H3497" s="37">
        <v>31.578947368421002</v>
      </c>
      <c r="I3497" s="14">
        <v>42.105263157895003</v>
      </c>
      <c r="J3497" s="14">
        <v>8.7719298245609991</v>
      </c>
      <c r="K3497" s="14">
        <v>2.6315789473679998</v>
      </c>
      <c r="L3497" s="14">
        <v>1.7543859649119999</v>
      </c>
      <c r="M3497" s="14">
        <v>0.87719298245599997</v>
      </c>
      <c r="N3497" s="14">
        <v>1.7543859649119999</v>
      </c>
      <c r="O3497" s="18">
        <v>0</v>
      </c>
      <c r="P3497" s="18">
        <v>0</v>
      </c>
      <c r="Q3497" s="18">
        <v>0</v>
      </c>
      <c r="R3497" s="14">
        <v>10.526315789473999</v>
      </c>
      <c r="S3497" s="14">
        <v>154.41176470588201</v>
      </c>
      <c r="T3497" s="29">
        <v>137.929887911354</v>
      </c>
    </row>
    <row r="3498" spans="2:20" x14ac:dyDescent="0.2">
      <c r="D3498" s="105"/>
      <c r="E3498" s="55" t="s">
        <v>49</v>
      </c>
      <c r="F3498" s="58"/>
      <c r="G3498" s="53">
        <v>30</v>
      </c>
      <c r="H3498" s="74">
        <v>30</v>
      </c>
      <c r="I3498" s="38">
        <v>33.333333333333002</v>
      </c>
      <c r="J3498" s="38">
        <v>16.666666666666998</v>
      </c>
      <c r="K3498" s="38">
        <v>3.333333333333</v>
      </c>
      <c r="L3498" s="38">
        <v>3.333333333333</v>
      </c>
      <c r="M3498" s="35">
        <v>0</v>
      </c>
      <c r="N3498" s="35">
        <v>0</v>
      </c>
      <c r="O3498" s="35">
        <v>0</v>
      </c>
      <c r="P3498" s="35">
        <v>0</v>
      </c>
      <c r="Q3498" s="35">
        <v>0</v>
      </c>
      <c r="R3498" s="38">
        <v>13.333333333333</v>
      </c>
      <c r="S3498" s="38">
        <v>153.84615384615401</v>
      </c>
      <c r="T3498" s="80">
        <v>101.83232534518299</v>
      </c>
    </row>
    <row r="3500" spans="2:20" x14ac:dyDescent="0.2">
      <c r="B3500" s="47" t="str">
        <f xml:space="preserve"> HYPERLINK("#'目次'!B83", "[77]")</f>
        <v>[77]</v>
      </c>
      <c r="C3500" s="31" t="s">
        <v>765</v>
      </c>
    </row>
    <row r="3503" spans="2:20" x14ac:dyDescent="0.2">
      <c r="C3503" s="31" t="s">
        <v>13</v>
      </c>
    </row>
    <row r="3504" spans="2:20" ht="36" x14ac:dyDescent="0.2">
      <c r="D3504" s="99"/>
      <c r="E3504" s="100"/>
      <c r="F3504" s="100"/>
      <c r="G3504" s="41" t="s">
        <v>14</v>
      </c>
      <c r="H3504" s="42" t="s">
        <v>766</v>
      </c>
      <c r="I3504" s="16" t="s">
        <v>767</v>
      </c>
      <c r="J3504" s="16" t="s">
        <v>768</v>
      </c>
      <c r="K3504" s="16" t="s">
        <v>769</v>
      </c>
      <c r="L3504" s="16" t="s">
        <v>770</v>
      </c>
      <c r="M3504" s="16" t="s">
        <v>771</v>
      </c>
      <c r="N3504" s="16" t="s">
        <v>772</v>
      </c>
      <c r="O3504" s="16" t="s">
        <v>22</v>
      </c>
      <c r="P3504" s="16" t="s">
        <v>773</v>
      </c>
      <c r="Q3504" s="46" t="s">
        <v>24</v>
      </c>
    </row>
    <row r="3505" spans="4:17" x14ac:dyDescent="0.2">
      <c r="D3505" s="101"/>
      <c r="E3505" s="102"/>
      <c r="F3505" s="102"/>
      <c r="G3505" s="44"/>
      <c r="H3505" s="48"/>
      <c r="I3505" s="17"/>
      <c r="J3505" s="17"/>
      <c r="K3505" s="17"/>
      <c r="L3505" s="17"/>
      <c r="M3505" s="17"/>
      <c r="N3505" s="17"/>
      <c r="O3505" s="17"/>
      <c r="P3505" s="17"/>
      <c r="Q3505" s="43"/>
    </row>
    <row r="3506" spans="4:17" x14ac:dyDescent="0.2">
      <c r="D3506" s="52"/>
      <c r="E3506" s="59" t="s">
        <v>14</v>
      </c>
      <c r="F3506" s="54"/>
      <c r="G3506" s="45">
        <v>7000</v>
      </c>
      <c r="H3506" s="25">
        <v>9.128571428571</v>
      </c>
      <c r="I3506" s="25">
        <v>12.442857142856999</v>
      </c>
      <c r="J3506" s="25">
        <v>3.0857142857139999</v>
      </c>
      <c r="K3506" s="25">
        <v>2.1142857142859999</v>
      </c>
      <c r="L3506" s="25">
        <v>3.4857142857140002</v>
      </c>
      <c r="M3506" s="25">
        <v>23.657142857143</v>
      </c>
      <c r="N3506" s="25">
        <v>2.9857142857140002</v>
      </c>
      <c r="O3506" s="25">
        <v>4.5</v>
      </c>
      <c r="P3506" s="25">
        <v>45.257142857143002</v>
      </c>
      <c r="Q3506" s="63">
        <v>0.21428571428599999</v>
      </c>
    </row>
    <row r="3507" spans="4:17" x14ac:dyDescent="0.2">
      <c r="D3507" s="103" t="s">
        <v>25</v>
      </c>
      <c r="E3507" s="24" t="s">
        <v>26</v>
      </c>
      <c r="F3507" s="22"/>
      <c r="G3507" s="23">
        <v>1780</v>
      </c>
      <c r="H3507" s="49">
        <v>8.9887640449440003</v>
      </c>
      <c r="I3507" s="19">
        <v>12.191011235954999</v>
      </c>
      <c r="J3507" s="19">
        <v>2.5280898876400002</v>
      </c>
      <c r="K3507" s="19">
        <v>1.9101123595509999</v>
      </c>
      <c r="L3507" s="19">
        <v>2.0224719101119999</v>
      </c>
      <c r="M3507" s="19">
        <v>20.955056179774999</v>
      </c>
      <c r="N3507" s="19">
        <v>1.741573033708</v>
      </c>
      <c r="O3507" s="19">
        <v>4.6067415730340002</v>
      </c>
      <c r="P3507" s="19">
        <v>48.764044943819997</v>
      </c>
      <c r="Q3507" s="51">
        <v>5.6179775281000002E-2</v>
      </c>
    </row>
    <row r="3508" spans="4:17" x14ac:dyDescent="0.2">
      <c r="D3508" s="104"/>
      <c r="E3508" s="5" t="s">
        <v>27</v>
      </c>
      <c r="F3508" s="6"/>
      <c r="G3508" s="7">
        <v>1328</v>
      </c>
      <c r="H3508" s="37">
        <v>9.4126506024100003</v>
      </c>
      <c r="I3508" s="14">
        <v>13.027108433735</v>
      </c>
      <c r="J3508" s="14">
        <v>3.9909638554220002</v>
      </c>
      <c r="K3508" s="14">
        <v>2.0331325301200001</v>
      </c>
      <c r="L3508" s="14">
        <v>0.90361445783100003</v>
      </c>
      <c r="M3508" s="14">
        <v>28.237951807228999</v>
      </c>
      <c r="N3508" s="14">
        <v>2.409638554217</v>
      </c>
      <c r="O3508" s="14">
        <v>5.4969879518070002</v>
      </c>
      <c r="P3508" s="14">
        <v>39.909638554216997</v>
      </c>
      <c r="Q3508" s="29">
        <v>7.5301204819000003E-2</v>
      </c>
    </row>
    <row r="3509" spans="4:17" x14ac:dyDescent="0.2">
      <c r="D3509" s="104"/>
      <c r="E3509" s="5" t="s">
        <v>28</v>
      </c>
      <c r="F3509" s="6"/>
      <c r="G3509" s="7">
        <v>1075</v>
      </c>
      <c r="H3509" s="37">
        <v>9.7674418604650004</v>
      </c>
      <c r="I3509" s="14">
        <v>14.139534883721</v>
      </c>
      <c r="J3509" s="14">
        <v>3.5348837209299999</v>
      </c>
      <c r="K3509" s="14">
        <v>2.6976744186050001</v>
      </c>
      <c r="L3509" s="14">
        <v>3.1627906976740001</v>
      </c>
      <c r="M3509" s="14">
        <v>25.116279069767</v>
      </c>
      <c r="N3509" s="14">
        <v>3.1627906976740001</v>
      </c>
      <c r="O3509" s="14">
        <v>4.4651162790700001</v>
      </c>
      <c r="P3509" s="14">
        <v>41.395348837208999</v>
      </c>
      <c r="Q3509" s="29">
        <v>9.3023255814000005E-2</v>
      </c>
    </row>
    <row r="3510" spans="4:17" x14ac:dyDescent="0.2">
      <c r="D3510" s="104"/>
      <c r="E3510" s="5" t="s">
        <v>29</v>
      </c>
      <c r="F3510" s="6"/>
      <c r="G3510" s="7">
        <v>733</v>
      </c>
      <c r="H3510" s="37">
        <v>8.4583901773529995</v>
      </c>
      <c r="I3510" s="14">
        <v>11.323328785812</v>
      </c>
      <c r="J3510" s="14">
        <v>3.9563437926330001</v>
      </c>
      <c r="K3510" s="14">
        <v>2.4556616643929998</v>
      </c>
      <c r="L3510" s="14">
        <v>3.5470668485679999</v>
      </c>
      <c r="M3510" s="14">
        <v>20.736698499317999</v>
      </c>
      <c r="N3510" s="14">
        <v>4.6384720327420004</v>
      </c>
      <c r="O3510" s="14">
        <v>3.819918144611</v>
      </c>
      <c r="P3510" s="14">
        <v>48.703956343793003</v>
      </c>
      <c r="Q3510" s="29">
        <v>0.136425648022</v>
      </c>
    </row>
    <row r="3511" spans="4:17" x14ac:dyDescent="0.2">
      <c r="D3511" s="104"/>
      <c r="E3511" s="5" t="s">
        <v>30</v>
      </c>
      <c r="F3511" s="6"/>
      <c r="G3511" s="7">
        <v>619</v>
      </c>
      <c r="H3511" s="37">
        <v>7.5928917609050002</v>
      </c>
      <c r="I3511" s="14">
        <v>11.631663974152</v>
      </c>
      <c r="J3511" s="14">
        <v>2.4232633279479998</v>
      </c>
      <c r="K3511" s="14">
        <v>1.938610662359</v>
      </c>
      <c r="L3511" s="14">
        <v>4.8465266558969997</v>
      </c>
      <c r="M3511" s="14">
        <v>21.163166397415001</v>
      </c>
      <c r="N3511" s="14">
        <v>4.523424878837</v>
      </c>
      <c r="O3511" s="14">
        <v>4.3618739903070001</v>
      </c>
      <c r="P3511" s="14">
        <v>50.888529886914</v>
      </c>
      <c r="Q3511" s="29">
        <v>0.16155088852999999</v>
      </c>
    </row>
    <row r="3512" spans="4:17" x14ac:dyDescent="0.2">
      <c r="D3512" s="104"/>
      <c r="E3512" s="5" t="s">
        <v>31</v>
      </c>
      <c r="F3512" s="6"/>
      <c r="G3512" s="7">
        <v>559</v>
      </c>
      <c r="H3512" s="37">
        <v>8.7656529516989998</v>
      </c>
      <c r="I3512" s="14">
        <v>11.449016100179</v>
      </c>
      <c r="J3512" s="14">
        <v>1.252236135957</v>
      </c>
      <c r="K3512" s="14">
        <v>1.6100178890879999</v>
      </c>
      <c r="L3512" s="14">
        <v>5.5456171735239996</v>
      </c>
      <c r="M3512" s="14">
        <v>22.898032200357999</v>
      </c>
      <c r="N3512" s="14">
        <v>4.6511627906979998</v>
      </c>
      <c r="O3512" s="14">
        <v>4.1144901610020002</v>
      </c>
      <c r="P3512" s="14">
        <v>51.341681574239999</v>
      </c>
      <c r="Q3512" s="32">
        <v>0</v>
      </c>
    </row>
    <row r="3513" spans="4:17" x14ac:dyDescent="0.2">
      <c r="D3513" s="104"/>
      <c r="E3513" s="5" t="s">
        <v>32</v>
      </c>
      <c r="F3513" s="6"/>
      <c r="G3513" s="7">
        <v>284</v>
      </c>
      <c r="H3513" s="37">
        <v>15.492957746479</v>
      </c>
      <c r="I3513" s="14">
        <v>10.915492957746</v>
      </c>
      <c r="J3513" s="14">
        <v>4.2253521126760001</v>
      </c>
      <c r="K3513" s="14">
        <v>3.1690140845069998</v>
      </c>
      <c r="L3513" s="14">
        <v>11.619718309859</v>
      </c>
      <c r="M3513" s="14">
        <v>23.591549295775</v>
      </c>
      <c r="N3513" s="14">
        <v>3.1690140845069998</v>
      </c>
      <c r="O3513" s="14">
        <v>3.1690140845069998</v>
      </c>
      <c r="P3513" s="14">
        <v>39.436619718309998</v>
      </c>
      <c r="Q3513" s="32">
        <v>0</v>
      </c>
    </row>
    <row r="3514" spans="4:17" x14ac:dyDescent="0.2">
      <c r="D3514" s="104"/>
      <c r="E3514" s="5" t="s">
        <v>33</v>
      </c>
      <c r="F3514" s="6"/>
      <c r="G3514" s="7">
        <v>104</v>
      </c>
      <c r="H3514" s="37">
        <v>14.423076923077</v>
      </c>
      <c r="I3514" s="14">
        <v>18.269230769231001</v>
      </c>
      <c r="J3514" s="14">
        <v>1.923076923077</v>
      </c>
      <c r="K3514" s="14">
        <v>3.8461538461539999</v>
      </c>
      <c r="L3514" s="14">
        <v>30.769230769231001</v>
      </c>
      <c r="M3514" s="14">
        <v>17.307692307692001</v>
      </c>
      <c r="N3514" s="14">
        <v>5.7692307692310001</v>
      </c>
      <c r="O3514" s="14">
        <v>2.884615384615</v>
      </c>
      <c r="P3514" s="14">
        <v>25</v>
      </c>
      <c r="Q3514" s="32">
        <v>0</v>
      </c>
    </row>
    <row r="3515" spans="4:17" x14ac:dyDescent="0.2">
      <c r="D3515" s="103" t="s">
        <v>34</v>
      </c>
      <c r="E3515" s="24" t="s">
        <v>35</v>
      </c>
      <c r="F3515" s="22"/>
      <c r="G3515" s="23">
        <v>206</v>
      </c>
      <c r="H3515" s="49">
        <v>6.796116504854</v>
      </c>
      <c r="I3515" s="19">
        <v>6.796116504854</v>
      </c>
      <c r="J3515" s="19">
        <v>2.9126213592229999</v>
      </c>
      <c r="K3515" s="19">
        <v>1.9417475728160001</v>
      </c>
      <c r="L3515" s="19">
        <v>5.3398058252430003</v>
      </c>
      <c r="M3515" s="19">
        <v>4.3689320388350001</v>
      </c>
      <c r="N3515" s="19">
        <v>4.8543689320389998</v>
      </c>
      <c r="O3515" s="19">
        <v>0.48543689320400002</v>
      </c>
      <c r="P3515" s="19">
        <v>76.699029126214</v>
      </c>
      <c r="Q3515" s="62">
        <v>0</v>
      </c>
    </row>
    <row r="3516" spans="4:17" x14ac:dyDescent="0.2">
      <c r="D3516" s="104"/>
      <c r="E3516" s="5" t="s">
        <v>36</v>
      </c>
      <c r="F3516" s="6"/>
      <c r="G3516" s="7">
        <v>218</v>
      </c>
      <c r="H3516" s="37">
        <v>2.7522935779819999</v>
      </c>
      <c r="I3516" s="14">
        <v>3.669724770642</v>
      </c>
      <c r="J3516" s="14">
        <v>1.376146788991</v>
      </c>
      <c r="K3516" s="14">
        <v>2.293577981651</v>
      </c>
      <c r="L3516" s="14">
        <v>7.7981651376150003</v>
      </c>
      <c r="M3516" s="14">
        <v>10.091743119266001</v>
      </c>
      <c r="N3516" s="14">
        <v>1.834862385321</v>
      </c>
      <c r="O3516" s="14">
        <v>2.293577981651</v>
      </c>
      <c r="P3516" s="14">
        <v>73.394495412843995</v>
      </c>
      <c r="Q3516" s="32">
        <v>0</v>
      </c>
    </row>
    <row r="3517" spans="4:17" x14ac:dyDescent="0.2">
      <c r="D3517" s="104"/>
      <c r="E3517" s="5" t="s">
        <v>37</v>
      </c>
      <c r="F3517" s="6"/>
      <c r="G3517" s="7">
        <v>218</v>
      </c>
      <c r="H3517" s="37">
        <v>5.0458715596330004</v>
      </c>
      <c r="I3517" s="14">
        <v>4.1284403669719998</v>
      </c>
      <c r="J3517" s="14">
        <v>0.91743119266100004</v>
      </c>
      <c r="K3517" s="14">
        <v>1.834862385321</v>
      </c>
      <c r="L3517" s="14">
        <v>1.834862385321</v>
      </c>
      <c r="M3517" s="14">
        <v>10.091743119266001</v>
      </c>
      <c r="N3517" s="14">
        <v>4.1284403669719998</v>
      </c>
      <c r="O3517" s="14">
        <v>1.834862385321</v>
      </c>
      <c r="P3517" s="14">
        <v>73.394495412843995</v>
      </c>
      <c r="Q3517" s="32">
        <v>0</v>
      </c>
    </row>
    <row r="3518" spans="4:17" x14ac:dyDescent="0.2">
      <c r="D3518" s="104"/>
      <c r="E3518" s="5" t="s">
        <v>38</v>
      </c>
      <c r="F3518" s="6"/>
      <c r="G3518" s="7">
        <v>313</v>
      </c>
      <c r="H3518" s="37">
        <v>2.8753993610220001</v>
      </c>
      <c r="I3518" s="14">
        <v>6.0702875399360003</v>
      </c>
      <c r="J3518" s="14">
        <v>2.5559105431310001</v>
      </c>
      <c r="K3518" s="14">
        <v>0.95846645367399996</v>
      </c>
      <c r="L3518" s="14">
        <v>7.6677316293929998</v>
      </c>
      <c r="M3518" s="14">
        <v>11.821086261981</v>
      </c>
      <c r="N3518" s="14">
        <v>3.1948881789139998</v>
      </c>
      <c r="O3518" s="14">
        <v>3.5143769968049998</v>
      </c>
      <c r="P3518" s="14">
        <v>65.495207667732004</v>
      </c>
      <c r="Q3518" s="29">
        <v>0.31948881789099998</v>
      </c>
    </row>
    <row r="3519" spans="4:17" x14ac:dyDescent="0.2">
      <c r="D3519" s="104"/>
      <c r="E3519" s="5" t="s">
        <v>39</v>
      </c>
      <c r="F3519" s="6"/>
      <c r="G3519" s="7">
        <v>306</v>
      </c>
      <c r="H3519" s="37">
        <v>7.5163398692810004</v>
      </c>
      <c r="I3519" s="14">
        <v>5.5555555555560003</v>
      </c>
      <c r="J3519" s="14">
        <v>2.6143790849670001</v>
      </c>
      <c r="K3519" s="14">
        <v>2.6143790849670001</v>
      </c>
      <c r="L3519" s="14">
        <v>5.5555555555560003</v>
      </c>
      <c r="M3519" s="14">
        <v>16.666666666666998</v>
      </c>
      <c r="N3519" s="14">
        <v>4.5751633986930003</v>
      </c>
      <c r="O3519" s="14">
        <v>3.2679738562090002</v>
      </c>
      <c r="P3519" s="14">
        <v>63.071895424837003</v>
      </c>
      <c r="Q3519" s="29">
        <v>0.32679738562100002</v>
      </c>
    </row>
    <row r="3520" spans="4:17" x14ac:dyDescent="0.2">
      <c r="D3520" s="104"/>
      <c r="E3520" s="5" t="s">
        <v>40</v>
      </c>
      <c r="F3520" s="6"/>
      <c r="G3520" s="7">
        <v>323</v>
      </c>
      <c r="H3520" s="37">
        <v>8.6687306501550001</v>
      </c>
      <c r="I3520" s="14">
        <v>12.074303405573</v>
      </c>
      <c r="J3520" s="14">
        <v>1.2383900928789999</v>
      </c>
      <c r="K3520" s="14">
        <v>1.8575851393189999</v>
      </c>
      <c r="L3520" s="14">
        <v>4.6439628482969999</v>
      </c>
      <c r="M3520" s="14">
        <v>20.123839009288002</v>
      </c>
      <c r="N3520" s="14">
        <v>5.8823529411760003</v>
      </c>
      <c r="O3520" s="14">
        <v>2.7863777089780002</v>
      </c>
      <c r="P3520" s="14">
        <v>51.702786377709003</v>
      </c>
      <c r="Q3520" s="32">
        <v>0</v>
      </c>
    </row>
    <row r="3521" spans="4:17" x14ac:dyDescent="0.2">
      <c r="D3521" s="104"/>
      <c r="E3521" s="5" t="s">
        <v>41</v>
      </c>
      <c r="F3521" s="6"/>
      <c r="G3521" s="7">
        <v>260</v>
      </c>
      <c r="H3521" s="37">
        <v>10</v>
      </c>
      <c r="I3521" s="14">
        <v>14.230769230769001</v>
      </c>
      <c r="J3521" s="14">
        <v>5</v>
      </c>
      <c r="K3521" s="14">
        <v>2.3076923076920002</v>
      </c>
      <c r="L3521" s="14">
        <v>4.6153846153850004</v>
      </c>
      <c r="M3521" s="14">
        <v>22.692307692307999</v>
      </c>
      <c r="N3521" s="14">
        <v>5</v>
      </c>
      <c r="O3521" s="14">
        <v>3.0769230769229998</v>
      </c>
      <c r="P3521" s="14">
        <v>45</v>
      </c>
      <c r="Q3521" s="32">
        <v>0</v>
      </c>
    </row>
    <row r="3522" spans="4:17" x14ac:dyDescent="0.2">
      <c r="D3522" s="104"/>
      <c r="E3522" s="5" t="s">
        <v>42</v>
      </c>
      <c r="F3522" s="6"/>
      <c r="G3522" s="7">
        <v>258</v>
      </c>
      <c r="H3522" s="37">
        <v>11.240310077519</v>
      </c>
      <c r="I3522" s="14">
        <v>13.178294573643001</v>
      </c>
      <c r="J3522" s="14">
        <v>1.937984496124</v>
      </c>
      <c r="K3522" s="14">
        <v>3.488372093023</v>
      </c>
      <c r="L3522" s="14">
        <v>6.5891472868219996</v>
      </c>
      <c r="M3522" s="14">
        <v>30.232558139535001</v>
      </c>
      <c r="N3522" s="14">
        <v>5.0387596899220002</v>
      </c>
      <c r="O3522" s="14">
        <v>5.8139534883720003</v>
      </c>
      <c r="P3522" s="14">
        <v>32.945736434109001</v>
      </c>
      <c r="Q3522" s="32">
        <v>0</v>
      </c>
    </row>
    <row r="3523" spans="4:17" x14ac:dyDescent="0.2">
      <c r="D3523" s="104"/>
      <c r="E3523" s="5" t="s">
        <v>43</v>
      </c>
      <c r="F3523" s="6"/>
      <c r="G3523" s="7">
        <v>258</v>
      </c>
      <c r="H3523" s="37">
        <v>8.9147286821710008</v>
      </c>
      <c r="I3523" s="14">
        <v>14.728682170542999</v>
      </c>
      <c r="J3523" s="14">
        <v>4.2635658914730001</v>
      </c>
      <c r="K3523" s="14">
        <v>1.550387596899</v>
      </c>
      <c r="L3523" s="14">
        <v>3.488372093023</v>
      </c>
      <c r="M3523" s="14">
        <v>34.883720930232997</v>
      </c>
      <c r="N3523" s="14">
        <v>7.3643410852709996</v>
      </c>
      <c r="O3523" s="14">
        <v>5.0387596899220002</v>
      </c>
      <c r="P3523" s="14">
        <v>32.558139534883999</v>
      </c>
      <c r="Q3523" s="29">
        <v>0.38759689922500001</v>
      </c>
    </row>
    <row r="3524" spans="4:17" x14ac:dyDescent="0.2">
      <c r="D3524" s="104"/>
      <c r="E3524" s="5" t="s">
        <v>44</v>
      </c>
      <c r="F3524" s="6"/>
      <c r="G3524" s="7">
        <v>336</v>
      </c>
      <c r="H3524" s="37">
        <v>10.416666666667</v>
      </c>
      <c r="I3524" s="14">
        <v>24.702380952380999</v>
      </c>
      <c r="J3524" s="14">
        <v>4.4642857142860004</v>
      </c>
      <c r="K3524" s="14">
        <v>2.9761904761900002</v>
      </c>
      <c r="L3524" s="14">
        <v>6.25</v>
      </c>
      <c r="M3524" s="14">
        <v>37.5</v>
      </c>
      <c r="N3524" s="14">
        <v>5.3571428571429998</v>
      </c>
      <c r="O3524" s="14">
        <v>4.166666666667</v>
      </c>
      <c r="P3524" s="14">
        <v>16.666666666666998</v>
      </c>
      <c r="Q3524" s="32">
        <v>0</v>
      </c>
    </row>
    <row r="3525" spans="4:17" x14ac:dyDescent="0.2">
      <c r="D3525" s="104"/>
      <c r="E3525" s="5" t="s">
        <v>45</v>
      </c>
      <c r="F3525" s="6"/>
      <c r="G3525" s="7">
        <v>259</v>
      </c>
      <c r="H3525" s="37">
        <v>14.285714285714</v>
      </c>
      <c r="I3525" s="14">
        <v>20.077220077220002</v>
      </c>
      <c r="J3525" s="14">
        <v>5.7915057915060002</v>
      </c>
      <c r="K3525" s="14">
        <v>4.2471042471039997</v>
      </c>
      <c r="L3525" s="14">
        <v>4.2471042471039997</v>
      </c>
      <c r="M3525" s="14">
        <v>36.293436293436002</v>
      </c>
      <c r="N3525" s="14">
        <v>6.1776061776060001</v>
      </c>
      <c r="O3525" s="14">
        <v>6.563706563707</v>
      </c>
      <c r="P3525" s="14">
        <v>17.374517374517001</v>
      </c>
      <c r="Q3525" s="29">
        <v>0.77220077220100003</v>
      </c>
    </row>
    <row r="3526" spans="4:17" x14ac:dyDescent="0.2">
      <c r="D3526" s="104"/>
      <c r="E3526" s="5" t="s">
        <v>46</v>
      </c>
      <c r="F3526" s="6"/>
      <c r="G3526" s="7">
        <v>171</v>
      </c>
      <c r="H3526" s="37">
        <v>21.052631578947</v>
      </c>
      <c r="I3526" s="14">
        <v>19.883040935673002</v>
      </c>
      <c r="J3526" s="14">
        <v>5.847953216374</v>
      </c>
      <c r="K3526" s="14">
        <v>4.6783625730990002</v>
      </c>
      <c r="L3526" s="14">
        <v>2.3391812865500001</v>
      </c>
      <c r="M3526" s="14">
        <v>35.087719298246</v>
      </c>
      <c r="N3526" s="14">
        <v>4.0935672514619998</v>
      </c>
      <c r="O3526" s="14">
        <v>4.6783625730990002</v>
      </c>
      <c r="P3526" s="14">
        <v>11.695906432749</v>
      </c>
      <c r="Q3526" s="32">
        <v>0</v>
      </c>
    </row>
    <row r="3527" spans="4:17" x14ac:dyDescent="0.2">
      <c r="D3527" s="104"/>
      <c r="E3527" s="5" t="s">
        <v>47</v>
      </c>
      <c r="F3527" s="6"/>
      <c r="G3527" s="7">
        <v>158</v>
      </c>
      <c r="H3527" s="37">
        <v>18.354430379747001</v>
      </c>
      <c r="I3527" s="14">
        <v>20.886075949367001</v>
      </c>
      <c r="J3527" s="14">
        <v>2.5316455696200002</v>
      </c>
      <c r="K3527" s="14">
        <v>3.7974683544299999</v>
      </c>
      <c r="L3527" s="14">
        <v>4.4303797468350004</v>
      </c>
      <c r="M3527" s="14">
        <v>36.075949367089002</v>
      </c>
      <c r="N3527" s="14">
        <v>3.1645569620249998</v>
      </c>
      <c r="O3527" s="14">
        <v>6.9620253164559998</v>
      </c>
      <c r="P3527" s="14">
        <v>12.658227848100999</v>
      </c>
      <c r="Q3527" s="29">
        <v>0.63291139240500005</v>
      </c>
    </row>
    <row r="3528" spans="4:17" x14ac:dyDescent="0.2">
      <c r="D3528" s="104"/>
      <c r="E3528" s="5" t="s">
        <v>48</v>
      </c>
      <c r="F3528" s="6"/>
      <c r="G3528" s="7">
        <v>62</v>
      </c>
      <c r="H3528" s="37">
        <v>11.290322580645</v>
      </c>
      <c r="I3528" s="14">
        <v>17.741935483871</v>
      </c>
      <c r="J3528" s="14">
        <v>11.290322580645</v>
      </c>
      <c r="K3528" s="18">
        <v>0</v>
      </c>
      <c r="L3528" s="18">
        <v>0</v>
      </c>
      <c r="M3528" s="14">
        <v>43.548387096774</v>
      </c>
      <c r="N3528" s="14">
        <v>1.6129032258060001</v>
      </c>
      <c r="O3528" s="14">
        <v>4.8387096774189997</v>
      </c>
      <c r="P3528" s="14">
        <v>12.903225806451999</v>
      </c>
      <c r="Q3528" s="32">
        <v>0</v>
      </c>
    </row>
    <row r="3529" spans="4:17" x14ac:dyDescent="0.2">
      <c r="D3529" s="104"/>
      <c r="E3529" s="5" t="s">
        <v>49</v>
      </c>
      <c r="F3529" s="6"/>
      <c r="G3529" s="7">
        <v>13</v>
      </c>
      <c r="H3529" s="37">
        <v>15.384615384615</v>
      </c>
      <c r="I3529" s="14">
        <v>30.769230769231001</v>
      </c>
      <c r="J3529" s="18">
        <v>0</v>
      </c>
      <c r="K3529" s="18">
        <v>0</v>
      </c>
      <c r="L3529" s="18">
        <v>0</v>
      </c>
      <c r="M3529" s="14">
        <v>46.153846153845997</v>
      </c>
      <c r="N3529" s="18">
        <v>0</v>
      </c>
      <c r="O3529" s="14">
        <v>15.384615384615</v>
      </c>
      <c r="P3529" s="18">
        <v>0</v>
      </c>
      <c r="Q3529" s="32">
        <v>0</v>
      </c>
    </row>
    <row r="3530" spans="4:17" x14ac:dyDescent="0.2">
      <c r="D3530" s="103" t="s">
        <v>50</v>
      </c>
      <c r="E3530" s="24" t="s">
        <v>35</v>
      </c>
      <c r="F3530" s="22"/>
      <c r="G3530" s="23">
        <v>174</v>
      </c>
      <c r="H3530" s="49">
        <v>4.0229885057469996</v>
      </c>
      <c r="I3530" s="19">
        <v>6.8965517241379999</v>
      </c>
      <c r="J3530" s="19">
        <v>1.7241379310339999</v>
      </c>
      <c r="K3530" s="33">
        <v>0</v>
      </c>
      <c r="L3530" s="19">
        <v>2.2988505747130001</v>
      </c>
      <c r="M3530" s="19">
        <v>4.0229885057469996</v>
      </c>
      <c r="N3530" s="33">
        <v>0</v>
      </c>
      <c r="O3530" s="19">
        <v>1.149425287356</v>
      </c>
      <c r="P3530" s="19">
        <v>79.885057471264005</v>
      </c>
      <c r="Q3530" s="51">
        <v>1.149425287356</v>
      </c>
    </row>
    <row r="3531" spans="4:17" x14ac:dyDescent="0.2">
      <c r="D3531" s="104"/>
      <c r="E3531" s="5" t="s">
        <v>36</v>
      </c>
      <c r="F3531" s="6"/>
      <c r="G3531" s="7">
        <v>233</v>
      </c>
      <c r="H3531" s="37">
        <v>3.862660944206</v>
      </c>
      <c r="I3531" s="14">
        <v>3.43347639485</v>
      </c>
      <c r="J3531" s="14">
        <v>0.85836909871199996</v>
      </c>
      <c r="K3531" s="14">
        <v>1.716738197425</v>
      </c>
      <c r="L3531" s="14">
        <v>1.287553648069</v>
      </c>
      <c r="M3531" s="14">
        <v>7.296137339056</v>
      </c>
      <c r="N3531" s="14">
        <v>0.42918454935599998</v>
      </c>
      <c r="O3531" s="14">
        <v>0.85836909871199996</v>
      </c>
      <c r="P3531" s="14">
        <v>81.974248927039</v>
      </c>
      <c r="Q3531" s="29">
        <v>0.42918454935599998</v>
      </c>
    </row>
    <row r="3532" spans="4:17" x14ac:dyDescent="0.2">
      <c r="D3532" s="104"/>
      <c r="E3532" s="5" t="s">
        <v>37</v>
      </c>
      <c r="F3532" s="6"/>
      <c r="G3532" s="7">
        <v>199</v>
      </c>
      <c r="H3532" s="37">
        <v>2.0100502512560001</v>
      </c>
      <c r="I3532" s="14">
        <v>3.015075376884</v>
      </c>
      <c r="J3532" s="18">
        <v>0</v>
      </c>
      <c r="K3532" s="14">
        <v>0.50251256281400003</v>
      </c>
      <c r="L3532" s="14">
        <v>4.0201005025130003</v>
      </c>
      <c r="M3532" s="14">
        <v>5.0251256281409997</v>
      </c>
      <c r="N3532" s="18">
        <v>0</v>
      </c>
      <c r="O3532" s="14">
        <v>1.0050251256280001</v>
      </c>
      <c r="P3532" s="14">
        <v>84.422110552763996</v>
      </c>
      <c r="Q3532" s="32">
        <v>0</v>
      </c>
    </row>
    <row r="3533" spans="4:17" x14ac:dyDescent="0.2">
      <c r="D3533" s="104"/>
      <c r="E3533" s="5" t="s">
        <v>38</v>
      </c>
      <c r="F3533" s="6"/>
      <c r="G3533" s="7">
        <v>319</v>
      </c>
      <c r="H3533" s="37">
        <v>5.0156739811910001</v>
      </c>
      <c r="I3533" s="14">
        <v>5.3291536050159998</v>
      </c>
      <c r="J3533" s="14">
        <v>0.62695924764900002</v>
      </c>
      <c r="K3533" s="14">
        <v>0.94043887147299998</v>
      </c>
      <c r="L3533" s="14">
        <v>1.8808777429470001</v>
      </c>
      <c r="M3533" s="14">
        <v>11.912225705329</v>
      </c>
      <c r="N3533" s="14">
        <v>1.253918495298</v>
      </c>
      <c r="O3533" s="14">
        <v>4.3887147335419998</v>
      </c>
      <c r="P3533" s="14">
        <v>72.100313479624006</v>
      </c>
      <c r="Q3533" s="32">
        <v>0</v>
      </c>
    </row>
    <row r="3534" spans="4:17" x14ac:dyDescent="0.2">
      <c r="D3534" s="104"/>
      <c r="E3534" s="5" t="s">
        <v>39</v>
      </c>
      <c r="F3534" s="6"/>
      <c r="G3534" s="7">
        <v>269</v>
      </c>
      <c r="H3534" s="37">
        <v>3.7174721189589999</v>
      </c>
      <c r="I3534" s="14">
        <v>6.3197026022299996</v>
      </c>
      <c r="J3534" s="14">
        <v>2.6022304832710001</v>
      </c>
      <c r="K3534" s="14">
        <v>0.74349442379200004</v>
      </c>
      <c r="L3534" s="14">
        <v>2.6022304832710001</v>
      </c>
      <c r="M3534" s="14">
        <v>17.472118959107998</v>
      </c>
      <c r="N3534" s="14">
        <v>1.4869888475840001</v>
      </c>
      <c r="O3534" s="14">
        <v>1.85873605948</v>
      </c>
      <c r="P3534" s="14">
        <v>66.171003717472004</v>
      </c>
      <c r="Q3534" s="32">
        <v>0</v>
      </c>
    </row>
    <row r="3535" spans="4:17" x14ac:dyDescent="0.2">
      <c r="D3535" s="104"/>
      <c r="E3535" s="5" t="s">
        <v>40</v>
      </c>
      <c r="F3535" s="6"/>
      <c r="G3535" s="7">
        <v>348</v>
      </c>
      <c r="H3535" s="37">
        <v>8.0459770114939992</v>
      </c>
      <c r="I3535" s="14">
        <v>10.057471264368001</v>
      </c>
      <c r="J3535" s="14">
        <v>2.8735632183909998</v>
      </c>
      <c r="K3535" s="14">
        <v>1.7241379310339999</v>
      </c>
      <c r="L3535" s="14">
        <v>2.2988505747130001</v>
      </c>
      <c r="M3535" s="14">
        <v>17.816091954023001</v>
      </c>
      <c r="N3535" s="14">
        <v>1.149425287356</v>
      </c>
      <c r="O3535" s="14">
        <v>4.885057471264</v>
      </c>
      <c r="P3535" s="14">
        <v>53.448275862069003</v>
      </c>
      <c r="Q3535" s="29">
        <v>0.57471264367800001</v>
      </c>
    </row>
    <row r="3536" spans="4:17" x14ac:dyDescent="0.2">
      <c r="D3536" s="104"/>
      <c r="E3536" s="5" t="s">
        <v>41</v>
      </c>
      <c r="F3536" s="6"/>
      <c r="G3536" s="7">
        <v>282</v>
      </c>
      <c r="H3536" s="37">
        <v>7.8014184397159996</v>
      </c>
      <c r="I3536" s="14">
        <v>10.992907801417999</v>
      </c>
      <c r="J3536" s="14">
        <v>1.0638297872339999</v>
      </c>
      <c r="K3536" s="14">
        <v>1.0638297872339999</v>
      </c>
      <c r="L3536" s="14">
        <v>2.8368794326239999</v>
      </c>
      <c r="M3536" s="14">
        <v>22.340425531914999</v>
      </c>
      <c r="N3536" s="14">
        <v>2.4822695035460001</v>
      </c>
      <c r="O3536" s="14">
        <v>4.9645390070920001</v>
      </c>
      <c r="P3536" s="14">
        <v>50.354609929078002</v>
      </c>
      <c r="Q3536" s="32">
        <v>0</v>
      </c>
    </row>
    <row r="3537" spans="2:17" x14ac:dyDescent="0.2">
      <c r="D3537" s="104"/>
      <c r="E3537" s="5" t="s">
        <v>42</v>
      </c>
      <c r="F3537" s="6"/>
      <c r="G3537" s="7">
        <v>242</v>
      </c>
      <c r="H3537" s="37">
        <v>8.2644628099169992</v>
      </c>
      <c r="I3537" s="14">
        <v>12.396694214876</v>
      </c>
      <c r="J3537" s="14">
        <v>4.5454545454549997</v>
      </c>
      <c r="K3537" s="14">
        <v>3.719008264463</v>
      </c>
      <c r="L3537" s="14">
        <v>3.719008264463</v>
      </c>
      <c r="M3537" s="14">
        <v>28.925619834711</v>
      </c>
      <c r="N3537" s="14">
        <v>1.239669421488</v>
      </c>
      <c r="O3537" s="14">
        <v>5.3719008264459998</v>
      </c>
      <c r="P3537" s="14">
        <v>37.603305785124</v>
      </c>
      <c r="Q3537" s="32">
        <v>0</v>
      </c>
    </row>
    <row r="3538" spans="2:17" x14ac:dyDescent="0.2">
      <c r="D3538" s="104"/>
      <c r="E3538" s="5" t="s">
        <v>43</v>
      </c>
      <c r="F3538" s="6"/>
      <c r="G3538" s="7">
        <v>263</v>
      </c>
      <c r="H3538" s="37">
        <v>11.026615969582</v>
      </c>
      <c r="I3538" s="14">
        <v>15.589353612167001</v>
      </c>
      <c r="J3538" s="14">
        <v>4.5627376425859998</v>
      </c>
      <c r="K3538" s="14">
        <v>1.1406844106459999</v>
      </c>
      <c r="L3538" s="14">
        <v>1.9011406844109999</v>
      </c>
      <c r="M3538" s="14">
        <v>36.882129277567003</v>
      </c>
      <c r="N3538" s="14">
        <v>0.76045627376400005</v>
      </c>
      <c r="O3538" s="14">
        <v>6.0836501901139997</v>
      </c>
      <c r="P3538" s="14">
        <v>26.615969581748999</v>
      </c>
      <c r="Q3538" s="32">
        <v>0</v>
      </c>
    </row>
    <row r="3539" spans="2:17" x14ac:dyDescent="0.2">
      <c r="D3539" s="104"/>
      <c r="E3539" s="5" t="s">
        <v>44</v>
      </c>
      <c r="F3539" s="6"/>
      <c r="G3539" s="7">
        <v>364</v>
      </c>
      <c r="H3539" s="37">
        <v>14.010989010989</v>
      </c>
      <c r="I3539" s="14">
        <v>21.428571428571001</v>
      </c>
      <c r="J3539" s="14">
        <v>3.2967032967029999</v>
      </c>
      <c r="K3539" s="14">
        <v>2.1978021978019999</v>
      </c>
      <c r="L3539" s="14">
        <v>1.3736263736259999</v>
      </c>
      <c r="M3539" s="14">
        <v>33.241758241757999</v>
      </c>
      <c r="N3539" s="14">
        <v>1.923076923077</v>
      </c>
      <c r="O3539" s="14">
        <v>6.8681318681320001</v>
      </c>
      <c r="P3539" s="14">
        <v>22.252747252747</v>
      </c>
      <c r="Q3539" s="32">
        <v>0</v>
      </c>
    </row>
    <row r="3540" spans="2:17" x14ac:dyDescent="0.2">
      <c r="D3540" s="104"/>
      <c r="E3540" s="5" t="s">
        <v>45</v>
      </c>
      <c r="F3540" s="6"/>
      <c r="G3540" s="7">
        <v>324</v>
      </c>
      <c r="H3540" s="37">
        <v>13.888888888888999</v>
      </c>
      <c r="I3540" s="14">
        <v>17.283950617283999</v>
      </c>
      <c r="J3540" s="14">
        <v>4.6296296296300001</v>
      </c>
      <c r="K3540" s="14">
        <v>3.7037037037039999</v>
      </c>
      <c r="L3540" s="14">
        <v>1.851851851852</v>
      </c>
      <c r="M3540" s="14">
        <v>32.098765432099</v>
      </c>
      <c r="N3540" s="14">
        <v>1.543209876543</v>
      </c>
      <c r="O3540" s="14">
        <v>6.79012345679</v>
      </c>
      <c r="P3540" s="14">
        <v>23.148148148148</v>
      </c>
      <c r="Q3540" s="29">
        <v>0.61728395061700003</v>
      </c>
    </row>
    <row r="3541" spans="2:17" x14ac:dyDescent="0.2">
      <c r="D3541" s="104"/>
      <c r="E3541" s="5" t="s">
        <v>46</v>
      </c>
      <c r="F3541" s="6"/>
      <c r="G3541" s="7">
        <v>192</v>
      </c>
      <c r="H3541" s="37">
        <v>11.458333333333</v>
      </c>
      <c r="I3541" s="14">
        <v>22.395833333333002</v>
      </c>
      <c r="J3541" s="14">
        <v>3.125</v>
      </c>
      <c r="K3541" s="14">
        <v>1.5625</v>
      </c>
      <c r="L3541" s="14">
        <v>1.041666666667</v>
      </c>
      <c r="M3541" s="14">
        <v>37.5</v>
      </c>
      <c r="N3541" s="14">
        <v>5.208333333333</v>
      </c>
      <c r="O3541" s="14">
        <v>6.25</v>
      </c>
      <c r="P3541" s="14">
        <v>18.229166666666998</v>
      </c>
      <c r="Q3541" s="32">
        <v>0</v>
      </c>
    </row>
    <row r="3542" spans="2:17" x14ac:dyDescent="0.2">
      <c r="D3542" s="104"/>
      <c r="E3542" s="5" t="s">
        <v>47</v>
      </c>
      <c r="F3542" s="6"/>
      <c r="G3542" s="7">
        <v>288</v>
      </c>
      <c r="H3542" s="37">
        <v>17.361111111111001</v>
      </c>
      <c r="I3542" s="14">
        <v>14.930555555555999</v>
      </c>
      <c r="J3542" s="14">
        <v>5.9027777777779997</v>
      </c>
      <c r="K3542" s="14">
        <v>2.4305555555559999</v>
      </c>
      <c r="L3542" s="14">
        <v>1.041666666667</v>
      </c>
      <c r="M3542" s="14">
        <v>29.861111111111001</v>
      </c>
      <c r="N3542" s="14">
        <v>1.041666666667</v>
      </c>
      <c r="O3542" s="14">
        <v>9.0277777777780006</v>
      </c>
      <c r="P3542" s="14">
        <v>24.305555555556001</v>
      </c>
      <c r="Q3542" s="29">
        <v>0.694444444444</v>
      </c>
    </row>
    <row r="3543" spans="2:17" x14ac:dyDescent="0.2">
      <c r="D3543" s="104"/>
      <c r="E3543" s="5" t="s">
        <v>48</v>
      </c>
      <c r="F3543" s="6"/>
      <c r="G3543" s="7">
        <v>114</v>
      </c>
      <c r="H3543" s="37">
        <v>7.8947368421049999</v>
      </c>
      <c r="I3543" s="14">
        <v>14.912280701754</v>
      </c>
      <c r="J3543" s="14">
        <v>2.6315789473679998</v>
      </c>
      <c r="K3543" s="14">
        <v>2.6315789473679998</v>
      </c>
      <c r="L3543" s="14">
        <v>0.87719298245599997</v>
      </c>
      <c r="M3543" s="14">
        <v>40.350877192981997</v>
      </c>
      <c r="N3543" s="14">
        <v>0.87719298245599997</v>
      </c>
      <c r="O3543" s="14">
        <v>10.526315789473999</v>
      </c>
      <c r="P3543" s="14">
        <v>23.684210526316001</v>
      </c>
      <c r="Q3543" s="32">
        <v>0</v>
      </c>
    </row>
    <row r="3544" spans="2:17" x14ac:dyDescent="0.2">
      <c r="D3544" s="105"/>
      <c r="E3544" s="55" t="s">
        <v>49</v>
      </c>
      <c r="F3544" s="58"/>
      <c r="G3544" s="53">
        <v>30</v>
      </c>
      <c r="H3544" s="74">
        <v>6.666666666667</v>
      </c>
      <c r="I3544" s="38">
        <v>16.666666666666998</v>
      </c>
      <c r="J3544" s="38">
        <v>6.666666666667</v>
      </c>
      <c r="K3544" s="35">
        <v>0</v>
      </c>
      <c r="L3544" s="35">
        <v>0</v>
      </c>
      <c r="M3544" s="38">
        <v>43.333333333333002</v>
      </c>
      <c r="N3544" s="35">
        <v>0</v>
      </c>
      <c r="O3544" s="38">
        <v>6.666666666667</v>
      </c>
      <c r="P3544" s="38">
        <v>23.333333333333002</v>
      </c>
      <c r="Q3544" s="71">
        <v>0</v>
      </c>
    </row>
    <row r="3546" spans="2:17" x14ac:dyDescent="0.2">
      <c r="B3546" s="47" t="str">
        <f xml:space="preserve"> HYPERLINK("#'目次'!B84", "[78]")</f>
        <v>[78]</v>
      </c>
      <c r="C3546" s="31" t="s">
        <v>776</v>
      </c>
    </row>
    <row r="3549" spans="2:17" x14ac:dyDescent="0.2">
      <c r="C3549" s="31" t="s">
        <v>13</v>
      </c>
    </row>
    <row r="3550" spans="2:17" ht="24" x14ac:dyDescent="0.2">
      <c r="D3550" s="99"/>
      <c r="E3550" s="100"/>
      <c r="F3550" s="100"/>
      <c r="G3550" s="41" t="s">
        <v>14</v>
      </c>
      <c r="H3550" s="42" t="s">
        <v>777</v>
      </c>
      <c r="I3550" s="16" t="s">
        <v>778</v>
      </c>
      <c r="J3550" s="16" t="s">
        <v>779</v>
      </c>
      <c r="K3550" s="16" t="s">
        <v>780</v>
      </c>
      <c r="L3550" s="16" t="s">
        <v>781</v>
      </c>
      <c r="M3550" s="16" t="s">
        <v>22</v>
      </c>
      <c r="N3550" s="46" t="s">
        <v>24</v>
      </c>
    </row>
    <row r="3551" spans="2:17" x14ac:dyDescent="0.2">
      <c r="D3551" s="101"/>
      <c r="E3551" s="102"/>
      <c r="F3551" s="102"/>
      <c r="G3551" s="44"/>
      <c r="H3551" s="48"/>
      <c r="I3551" s="17"/>
      <c r="J3551" s="17"/>
      <c r="K3551" s="17"/>
      <c r="L3551" s="17"/>
      <c r="M3551" s="17"/>
      <c r="N3551" s="43"/>
    </row>
    <row r="3552" spans="2:17" x14ac:dyDescent="0.2">
      <c r="D3552" s="52"/>
      <c r="E3552" s="59" t="s">
        <v>14</v>
      </c>
      <c r="F3552" s="54"/>
      <c r="G3552" s="45">
        <v>7000</v>
      </c>
      <c r="H3552" s="25">
        <v>51.214285714286</v>
      </c>
      <c r="I3552" s="25">
        <v>33.928571428570997</v>
      </c>
      <c r="J3552" s="25">
        <v>12.4</v>
      </c>
      <c r="K3552" s="25">
        <v>1.7285714285710001</v>
      </c>
      <c r="L3552" s="25">
        <v>0.22857142857099999</v>
      </c>
      <c r="M3552" s="25">
        <v>0.4</v>
      </c>
      <c r="N3552" s="63">
        <v>0.1</v>
      </c>
    </row>
    <row r="3553" spans="4:14" x14ac:dyDescent="0.2">
      <c r="D3553" s="103" t="s">
        <v>25</v>
      </c>
      <c r="E3553" s="24" t="s">
        <v>26</v>
      </c>
      <c r="F3553" s="22"/>
      <c r="G3553" s="23">
        <v>1780</v>
      </c>
      <c r="H3553" s="49">
        <v>16.853932584270002</v>
      </c>
      <c r="I3553" s="19">
        <v>65.617977528089995</v>
      </c>
      <c r="J3553" s="19">
        <v>13.932584269663</v>
      </c>
      <c r="K3553" s="19">
        <v>2.865168539326</v>
      </c>
      <c r="L3553" s="19">
        <v>0.33707865168500001</v>
      </c>
      <c r="M3553" s="19">
        <v>0.393258426966</v>
      </c>
      <c r="N3553" s="62">
        <v>0</v>
      </c>
    </row>
    <row r="3554" spans="4:14" x14ac:dyDescent="0.2">
      <c r="D3554" s="104"/>
      <c r="E3554" s="5" t="s">
        <v>27</v>
      </c>
      <c r="F3554" s="6"/>
      <c r="G3554" s="7">
        <v>1328</v>
      </c>
      <c r="H3554" s="37">
        <v>44.954819277108001</v>
      </c>
      <c r="I3554" s="14">
        <v>42.469879518071998</v>
      </c>
      <c r="J3554" s="14">
        <v>9.0361445783129994</v>
      </c>
      <c r="K3554" s="14">
        <v>2.9367469879520001</v>
      </c>
      <c r="L3554" s="14">
        <v>7.5301204819000003E-2</v>
      </c>
      <c r="M3554" s="14">
        <v>0.451807228916</v>
      </c>
      <c r="N3554" s="29">
        <v>7.5301204819000003E-2</v>
      </c>
    </row>
    <row r="3555" spans="4:14" x14ac:dyDescent="0.2">
      <c r="D3555" s="104"/>
      <c r="E3555" s="5" t="s">
        <v>28</v>
      </c>
      <c r="F3555" s="6"/>
      <c r="G3555" s="7">
        <v>1075</v>
      </c>
      <c r="H3555" s="37">
        <v>61.023255813953</v>
      </c>
      <c r="I3555" s="14">
        <v>18.511627906977001</v>
      </c>
      <c r="J3555" s="14">
        <v>18.511627906977001</v>
      </c>
      <c r="K3555" s="14">
        <v>1.3023255813950001</v>
      </c>
      <c r="L3555" s="14">
        <v>0.18604651162800001</v>
      </c>
      <c r="M3555" s="14">
        <v>0.46511627907000003</v>
      </c>
      <c r="N3555" s="32">
        <v>0</v>
      </c>
    </row>
    <row r="3556" spans="4:14" x14ac:dyDescent="0.2">
      <c r="D3556" s="104"/>
      <c r="E3556" s="5" t="s">
        <v>29</v>
      </c>
      <c r="F3556" s="6"/>
      <c r="G3556" s="7">
        <v>733</v>
      </c>
      <c r="H3556" s="37">
        <v>64.665757162347006</v>
      </c>
      <c r="I3556" s="14">
        <v>13.915416098226</v>
      </c>
      <c r="J3556" s="14">
        <v>20.463847203274</v>
      </c>
      <c r="K3556" s="14">
        <v>0.40927694406499998</v>
      </c>
      <c r="L3556" s="14">
        <v>0.27285129604399999</v>
      </c>
      <c r="M3556" s="14">
        <v>0.27285129604399999</v>
      </c>
      <c r="N3556" s="32">
        <v>0</v>
      </c>
    </row>
    <row r="3557" spans="4:14" x14ac:dyDescent="0.2">
      <c r="D3557" s="104"/>
      <c r="E3557" s="5" t="s">
        <v>30</v>
      </c>
      <c r="F3557" s="6"/>
      <c r="G3557" s="7">
        <v>619</v>
      </c>
      <c r="H3557" s="37">
        <v>75.444264943457</v>
      </c>
      <c r="I3557" s="14">
        <v>12.116316639741999</v>
      </c>
      <c r="J3557" s="14">
        <v>11.308562197092</v>
      </c>
      <c r="K3557" s="14">
        <v>0.32310177705999998</v>
      </c>
      <c r="L3557" s="14">
        <v>0.32310177705999998</v>
      </c>
      <c r="M3557" s="14">
        <v>0.32310177705999998</v>
      </c>
      <c r="N3557" s="29">
        <v>0.16155088852999999</v>
      </c>
    </row>
    <row r="3558" spans="4:14" x14ac:dyDescent="0.2">
      <c r="D3558" s="104"/>
      <c r="E3558" s="5" t="s">
        <v>31</v>
      </c>
      <c r="F3558" s="6"/>
      <c r="G3558" s="7">
        <v>559</v>
      </c>
      <c r="H3558" s="37">
        <v>89.266547406081997</v>
      </c>
      <c r="I3558" s="14">
        <v>5.7245080500889998</v>
      </c>
      <c r="J3558" s="14">
        <v>4.2933810375670003</v>
      </c>
      <c r="K3558" s="14">
        <v>0.35778175313100002</v>
      </c>
      <c r="L3558" s="18">
        <v>0</v>
      </c>
      <c r="M3558" s="14">
        <v>0.178890876565</v>
      </c>
      <c r="N3558" s="29">
        <v>0.178890876565</v>
      </c>
    </row>
    <row r="3559" spans="4:14" x14ac:dyDescent="0.2">
      <c r="D3559" s="104"/>
      <c r="E3559" s="5" t="s">
        <v>32</v>
      </c>
      <c r="F3559" s="6"/>
      <c r="G3559" s="7">
        <v>284</v>
      </c>
      <c r="H3559" s="37">
        <v>92.957746478873005</v>
      </c>
      <c r="I3559" s="14">
        <v>3.87323943662</v>
      </c>
      <c r="J3559" s="14">
        <v>2.8169014084509998</v>
      </c>
      <c r="K3559" s="18">
        <v>0</v>
      </c>
      <c r="L3559" s="18">
        <v>0</v>
      </c>
      <c r="M3559" s="18">
        <v>0</v>
      </c>
      <c r="N3559" s="29">
        <v>0.352112676056</v>
      </c>
    </row>
    <row r="3560" spans="4:14" x14ac:dyDescent="0.2">
      <c r="D3560" s="104"/>
      <c r="E3560" s="5" t="s">
        <v>33</v>
      </c>
      <c r="F3560" s="6"/>
      <c r="G3560" s="7">
        <v>104</v>
      </c>
      <c r="H3560" s="37">
        <v>94.230769230768999</v>
      </c>
      <c r="I3560" s="14">
        <v>3.8461538461539999</v>
      </c>
      <c r="J3560" s="14">
        <v>1.923076923077</v>
      </c>
      <c r="K3560" s="18">
        <v>0</v>
      </c>
      <c r="L3560" s="18">
        <v>0</v>
      </c>
      <c r="M3560" s="18">
        <v>0</v>
      </c>
      <c r="N3560" s="32">
        <v>0</v>
      </c>
    </row>
    <row r="3561" spans="4:14" x14ac:dyDescent="0.2">
      <c r="D3561" s="103" t="s">
        <v>34</v>
      </c>
      <c r="E3561" s="24" t="s">
        <v>35</v>
      </c>
      <c r="F3561" s="22"/>
      <c r="G3561" s="23">
        <v>206</v>
      </c>
      <c r="H3561" s="49">
        <v>18.932038834951001</v>
      </c>
      <c r="I3561" s="33">
        <v>0</v>
      </c>
      <c r="J3561" s="19">
        <v>78.155339805824994</v>
      </c>
      <c r="K3561" s="33">
        <v>0</v>
      </c>
      <c r="L3561" s="19">
        <v>2.4271844660189998</v>
      </c>
      <c r="M3561" s="19">
        <v>0.48543689320400002</v>
      </c>
      <c r="N3561" s="62">
        <v>0</v>
      </c>
    </row>
    <row r="3562" spans="4:14" x14ac:dyDescent="0.2">
      <c r="D3562" s="104"/>
      <c r="E3562" s="5" t="s">
        <v>36</v>
      </c>
      <c r="F3562" s="6"/>
      <c r="G3562" s="7">
        <v>218</v>
      </c>
      <c r="H3562" s="37">
        <v>46.788990825688003</v>
      </c>
      <c r="I3562" s="14">
        <v>0.45871559632999998</v>
      </c>
      <c r="J3562" s="14">
        <v>50</v>
      </c>
      <c r="K3562" s="14">
        <v>0.45871559632999998</v>
      </c>
      <c r="L3562" s="14">
        <v>0.91743119266100004</v>
      </c>
      <c r="M3562" s="14">
        <v>1.376146788991</v>
      </c>
      <c r="N3562" s="32">
        <v>0</v>
      </c>
    </row>
    <row r="3563" spans="4:14" x14ac:dyDescent="0.2">
      <c r="D3563" s="104"/>
      <c r="E3563" s="5" t="s">
        <v>37</v>
      </c>
      <c r="F3563" s="6"/>
      <c r="G3563" s="7">
        <v>218</v>
      </c>
      <c r="H3563" s="37">
        <v>71.559633027523006</v>
      </c>
      <c r="I3563" s="14">
        <v>0.91743119266100004</v>
      </c>
      <c r="J3563" s="14">
        <v>27.064220183486</v>
      </c>
      <c r="K3563" s="18">
        <v>0</v>
      </c>
      <c r="L3563" s="14">
        <v>0.45871559632999998</v>
      </c>
      <c r="M3563" s="18">
        <v>0</v>
      </c>
      <c r="N3563" s="32">
        <v>0</v>
      </c>
    </row>
    <row r="3564" spans="4:14" x14ac:dyDescent="0.2">
      <c r="D3564" s="104"/>
      <c r="E3564" s="5" t="s">
        <v>38</v>
      </c>
      <c r="F3564" s="6"/>
      <c r="G3564" s="7">
        <v>313</v>
      </c>
      <c r="H3564" s="37">
        <v>81.789137380192003</v>
      </c>
      <c r="I3564" s="14">
        <v>0.63897763578300004</v>
      </c>
      <c r="J3564" s="14">
        <v>16.932907348242999</v>
      </c>
      <c r="K3564" s="14">
        <v>0.31948881789099998</v>
      </c>
      <c r="L3564" s="18">
        <v>0</v>
      </c>
      <c r="M3564" s="18">
        <v>0</v>
      </c>
      <c r="N3564" s="29">
        <v>0.31948881789099998</v>
      </c>
    </row>
    <row r="3565" spans="4:14" x14ac:dyDescent="0.2">
      <c r="D3565" s="104"/>
      <c r="E3565" s="5" t="s">
        <v>39</v>
      </c>
      <c r="F3565" s="6"/>
      <c r="G3565" s="7">
        <v>306</v>
      </c>
      <c r="H3565" s="37">
        <v>87.908496732025995</v>
      </c>
      <c r="I3565" s="14">
        <v>0.98039215686299996</v>
      </c>
      <c r="J3565" s="14">
        <v>10.130718954248</v>
      </c>
      <c r="K3565" s="14">
        <v>0.32679738562100002</v>
      </c>
      <c r="L3565" s="18">
        <v>0</v>
      </c>
      <c r="M3565" s="18">
        <v>0</v>
      </c>
      <c r="N3565" s="29">
        <v>0.65359477124200005</v>
      </c>
    </row>
    <row r="3566" spans="4:14" x14ac:dyDescent="0.2">
      <c r="D3566" s="104"/>
      <c r="E3566" s="5" t="s">
        <v>40</v>
      </c>
      <c r="F3566" s="6"/>
      <c r="G3566" s="7">
        <v>323</v>
      </c>
      <c r="H3566" s="37">
        <v>89.164086687307005</v>
      </c>
      <c r="I3566" s="14">
        <v>0.61919504644000001</v>
      </c>
      <c r="J3566" s="14">
        <v>8.9783281733750009</v>
      </c>
      <c r="K3566" s="14">
        <v>0.30959752322</v>
      </c>
      <c r="L3566" s="14">
        <v>0.30959752322</v>
      </c>
      <c r="M3566" s="14">
        <v>0.61919504644000001</v>
      </c>
      <c r="N3566" s="32">
        <v>0</v>
      </c>
    </row>
    <row r="3567" spans="4:14" x14ac:dyDescent="0.2">
      <c r="D3567" s="104"/>
      <c r="E3567" s="5" t="s">
        <v>41</v>
      </c>
      <c r="F3567" s="6"/>
      <c r="G3567" s="7">
        <v>260</v>
      </c>
      <c r="H3567" s="37">
        <v>91.153846153846004</v>
      </c>
      <c r="I3567" s="14">
        <v>1.1538461538460001</v>
      </c>
      <c r="J3567" s="14">
        <v>7.3076923076920002</v>
      </c>
      <c r="K3567" s="14">
        <v>0.384615384615</v>
      </c>
      <c r="L3567" s="18">
        <v>0</v>
      </c>
      <c r="M3567" s="18">
        <v>0</v>
      </c>
      <c r="N3567" s="32">
        <v>0</v>
      </c>
    </row>
    <row r="3568" spans="4:14" x14ac:dyDescent="0.2">
      <c r="D3568" s="104"/>
      <c r="E3568" s="5" t="s">
        <v>42</v>
      </c>
      <c r="F3568" s="6"/>
      <c r="G3568" s="7">
        <v>258</v>
      </c>
      <c r="H3568" s="37">
        <v>96.124031007751995</v>
      </c>
      <c r="I3568" s="14">
        <v>0.38759689922500001</v>
      </c>
      <c r="J3568" s="14">
        <v>3.1007751937979999</v>
      </c>
      <c r="K3568" s="14">
        <v>0.38759689922500001</v>
      </c>
      <c r="L3568" s="18">
        <v>0</v>
      </c>
      <c r="M3568" s="18">
        <v>0</v>
      </c>
      <c r="N3568" s="32">
        <v>0</v>
      </c>
    </row>
    <row r="3569" spans="4:14" x14ac:dyDescent="0.2">
      <c r="D3569" s="104"/>
      <c r="E3569" s="5" t="s">
        <v>43</v>
      </c>
      <c r="F3569" s="6"/>
      <c r="G3569" s="7">
        <v>258</v>
      </c>
      <c r="H3569" s="37">
        <v>96.899224806202</v>
      </c>
      <c r="I3569" s="14">
        <v>0.77519379845000003</v>
      </c>
      <c r="J3569" s="14">
        <v>1.937984496124</v>
      </c>
      <c r="K3569" s="18">
        <v>0</v>
      </c>
      <c r="L3569" s="14">
        <v>0.38759689922500001</v>
      </c>
      <c r="M3569" s="18">
        <v>0</v>
      </c>
      <c r="N3569" s="32">
        <v>0</v>
      </c>
    </row>
    <row r="3570" spans="4:14" x14ac:dyDescent="0.2">
      <c r="D3570" s="104"/>
      <c r="E3570" s="5" t="s">
        <v>44</v>
      </c>
      <c r="F3570" s="6"/>
      <c r="G3570" s="7">
        <v>336</v>
      </c>
      <c r="H3570" s="37">
        <v>97.023809523810002</v>
      </c>
      <c r="I3570" s="14">
        <v>0.89285714285700002</v>
      </c>
      <c r="J3570" s="14">
        <v>1.190476190476</v>
      </c>
      <c r="K3570" s="14">
        <v>0.59523809523799998</v>
      </c>
      <c r="L3570" s="18">
        <v>0</v>
      </c>
      <c r="M3570" s="14">
        <v>0.29761904761899999</v>
      </c>
      <c r="N3570" s="32">
        <v>0</v>
      </c>
    </row>
    <row r="3571" spans="4:14" x14ac:dyDescent="0.2">
      <c r="D3571" s="104"/>
      <c r="E3571" s="5" t="s">
        <v>45</v>
      </c>
      <c r="F3571" s="6"/>
      <c r="G3571" s="7">
        <v>259</v>
      </c>
      <c r="H3571" s="37">
        <v>97.683397683397999</v>
      </c>
      <c r="I3571" s="18">
        <v>0</v>
      </c>
      <c r="J3571" s="14">
        <v>1.1583011583009999</v>
      </c>
      <c r="K3571" s="14">
        <v>1.1583011583009999</v>
      </c>
      <c r="L3571" s="18">
        <v>0</v>
      </c>
      <c r="M3571" s="18">
        <v>0</v>
      </c>
      <c r="N3571" s="32">
        <v>0</v>
      </c>
    </row>
    <row r="3572" spans="4:14" x14ac:dyDescent="0.2">
      <c r="D3572" s="104"/>
      <c r="E3572" s="5" t="s">
        <v>46</v>
      </c>
      <c r="F3572" s="6"/>
      <c r="G3572" s="7">
        <v>171</v>
      </c>
      <c r="H3572" s="37">
        <v>97.076023391812996</v>
      </c>
      <c r="I3572" s="14">
        <v>1.1695906432750001</v>
      </c>
      <c r="J3572" s="14">
        <v>0.58479532163699999</v>
      </c>
      <c r="K3572" s="14">
        <v>1.1695906432750001</v>
      </c>
      <c r="L3572" s="18">
        <v>0</v>
      </c>
      <c r="M3572" s="18">
        <v>0</v>
      </c>
      <c r="N3572" s="32">
        <v>0</v>
      </c>
    </row>
    <row r="3573" spans="4:14" x14ac:dyDescent="0.2">
      <c r="D3573" s="104"/>
      <c r="E3573" s="5" t="s">
        <v>47</v>
      </c>
      <c r="F3573" s="6"/>
      <c r="G3573" s="7">
        <v>158</v>
      </c>
      <c r="H3573" s="37">
        <v>97.468354430380003</v>
      </c>
      <c r="I3573" s="14">
        <v>1.2658227848100001</v>
      </c>
      <c r="J3573" s="18">
        <v>0</v>
      </c>
      <c r="K3573" s="14">
        <v>1.2658227848100001</v>
      </c>
      <c r="L3573" s="18">
        <v>0</v>
      </c>
      <c r="M3573" s="18">
        <v>0</v>
      </c>
      <c r="N3573" s="32">
        <v>0</v>
      </c>
    </row>
    <row r="3574" spans="4:14" x14ac:dyDescent="0.2">
      <c r="D3574" s="104"/>
      <c r="E3574" s="5" t="s">
        <v>48</v>
      </c>
      <c r="F3574" s="6"/>
      <c r="G3574" s="7">
        <v>62</v>
      </c>
      <c r="H3574" s="37">
        <v>90.322580645160997</v>
      </c>
      <c r="I3574" s="18">
        <v>0</v>
      </c>
      <c r="J3574" s="18">
        <v>0</v>
      </c>
      <c r="K3574" s="14">
        <v>8.0645161290320004</v>
      </c>
      <c r="L3574" s="18">
        <v>0</v>
      </c>
      <c r="M3574" s="14">
        <v>1.6129032258060001</v>
      </c>
      <c r="N3574" s="32">
        <v>0</v>
      </c>
    </row>
    <row r="3575" spans="4:14" x14ac:dyDescent="0.2">
      <c r="D3575" s="104"/>
      <c r="E3575" s="5" t="s">
        <v>49</v>
      </c>
      <c r="F3575" s="6"/>
      <c r="G3575" s="7">
        <v>13</v>
      </c>
      <c r="H3575" s="37">
        <v>100</v>
      </c>
      <c r="I3575" s="18">
        <v>0</v>
      </c>
      <c r="J3575" s="18">
        <v>0</v>
      </c>
      <c r="K3575" s="18">
        <v>0</v>
      </c>
      <c r="L3575" s="18">
        <v>0</v>
      </c>
      <c r="M3575" s="18">
        <v>0</v>
      </c>
      <c r="N3575" s="32">
        <v>0</v>
      </c>
    </row>
    <row r="3576" spans="4:14" x14ac:dyDescent="0.2">
      <c r="D3576" s="103" t="s">
        <v>50</v>
      </c>
      <c r="E3576" s="24" t="s">
        <v>35</v>
      </c>
      <c r="F3576" s="22"/>
      <c r="G3576" s="23">
        <v>174</v>
      </c>
      <c r="H3576" s="49">
        <v>11.494252873562999</v>
      </c>
      <c r="I3576" s="19">
        <v>6.8965517241379999</v>
      </c>
      <c r="J3576" s="19">
        <v>77.586206896552</v>
      </c>
      <c r="K3576" s="19">
        <v>0.57471264367800001</v>
      </c>
      <c r="L3576" s="19">
        <v>2.2988505747130001</v>
      </c>
      <c r="M3576" s="19">
        <v>0.57471264367800001</v>
      </c>
      <c r="N3576" s="51">
        <v>0.57471264367800001</v>
      </c>
    </row>
    <row r="3577" spans="4:14" x14ac:dyDescent="0.2">
      <c r="D3577" s="104"/>
      <c r="E3577" s="5" t="s">
        <v>36</v>
      </c>
      <c r="F3577" s="6"/>
      <c r="G3577" s="7">
        <v>233</v>
      </c>
      <c r="H3577" s="37">
        <v>7.7253218884120001</v>
      </c>
      <c r="I3577" s="14">
        <v>46.781115879828</v>
      </c>
      <c r="J3577" s="14">
        <v>44.206008583691002</v>
      </c>
      <c r="K3577" s="18">
        <v>0</v>
      </c>
      <c r="L3577" s="18">
        <v>0</v>
      </c>
      <c r="M3577" s="14">
        <v>0.85836909871199996</v>
      </c>
      <c r="N3577" s="29">
        <v>0.42918454935599998</v>
      </c>
    </row>
    <row r="3578" spans="4:14" x14ac:dyDescent="0.2">
      <c r="D3578" s="104"/>
      <c r="E3578" s="5" t="s">
        <v>37</v>
      </c>
      <c r="F3578" s="6"/>
      <c r="G3578" s="7">
        <v>199</v>
      </c>
      <c r="H3578" s="37">
        <v>13.065326633166</v>
      </c>
      <c r="I3578" s="14">
        <v>69.346733668341997</v>
      </c>
      <c r="J3578" s="14">
        <v>16.582914572863999</v>
      </c>
      <c r="K3578" s="18">
        <v>0</v>
      </c>
      <c r="L3578" s="18">
        <v>0</v>
      </c>
      <c r="M3578" s="14">
        <v>1.0050251256280001</v>
      </c>
      <c r="N3578" s="32">
        <v>0</v>
      </c>
    </row>
    <row r="3579" spans="4:14" x14ac:dyDescent="0.2">
      <c r="D3579" s="104"/>
      <c r="E3579" s="5" t="s">
        <v>38</v>
      </c>
      <c r="F3579" s="6"/>
      <c r="G3579" s="7">
        <v>319</v>
      </c>
      <c r="H3579" s="37">
        <v>12.539184952977999</v>
      </c>
      <c r="I3579" s="14">
        <v>74.294670846394993</v>
      </c>
      <c r="J3579" s="14">
        <v>11.285266457680001</v>
      </c>
      <c r="K3579" s="18">
        <v>0</v>
      </c>
      <c r="L3579" s="14">
        <v>0.31347962382400002</v>
      </c>
      <c r="M3579" s="14">
        <v>1.5673981191220001</v>
      </c>
      <c r="N3579" s="32">
        <v>0</v>
      </c>
    </row>
    <row r="3580" spans="4:14" x14ac:dyDescent="0.2">
      <c r="D3580" s="104"/>
      <c r="E3580" s="5" t="s">
        <v>39</v>
      </c>
      <c r="F3580" s="6"/>
      <c r="G3580" s="7">
        <v>269</v>
      </c>
      <c r="H3580" s="37">
        <v>12.267657992565001</v>
      </c>
      <c r="I3580" s="14">
        <v>79.182156133828997</v>
      </c>
      <c r="J3580" s="14">
        <v>8.1784386617100004</v>
      </c>
      <c r="K3580" s="18">
        <v>0</v>
      </c>
      <c r="L3580" s="18">
        <v>0</v>
      </c>
      <c r="M3580" s="14">
        <v>0.37174721189600002</v>
      </c>
      <c r="N3580" s="32">
        <v>0</v>
      </c>
    </row>
    <row r="3581" spans="4:14" x14ac:dyDescent="0.2">
      <c r="D3581" s="104"/>
      <c r="E3581" s="5" t="s">
        <v>40</v>
      </c>
      <c r="F3581" s="6"/>
      <c r="G3581" s="7">
        <v>348</v>
      </c>
      <c r="H3581" s="37">
        <v>16.091954022989</v>
      </c>
      <c r="I3581" s="14">
        <v>77.586206896552</v>
      </c>
      <c r="J3581" s="14">
        <v>6.0344827586210004</v>
      </c>
      <c r="K3581" s="18">
        <v>0</v>
      </c>
      <c r="L3581" s="18">
        <v>0</v>
      </c>
      <c r="M3581" s="14">
        <v>0.28735632183900001</v>
      </c>
      <c r="N3581" s="32">
        <v>0</v>
      </c>
    </row>
    <row r="3582" spans="4:14" x14ac:dyDescent="0.2">
      <c r="D3582" s="104"/>
      <c r="E3582" s="5" t="s">
        <v>41</v>
      </c>
      <c r="F3582" s="6"/>
      <c r="G3582" s="7">
        <v>282</v>
      </c>
      <c r="H3582" s="37">
        <v>16.666666666666998</v>
      </c>
      <c r="I3582" s="14">
        <v>76.950354609928993</v>
      </c>
      <c r="J3582" s="14">
        <v>5.6737588652479998</v>
      </c>
      <c r="K3582" s="18">
        <v>0</v>
      </c>
      <c r="L3582" s="18">
        <v>0</v>
      </c>
      <c r="M3582" s="14">
        <v>0.70921985815599997</v>
      </c>
      <c r="N3582" s="32">
        <v>0</v>
      </c>
    </row>
    <row r="3583" spans="4:14" x14ac:dyDescent="0.2">
      <c r="D3583" s="104"/>
      <c r="E3583" s="5" t="s">
        <v>42</v>
      </c>
      <c r="F3583" s="6"/>
      <c r="G3583" s="7">
        <v>242</v>
      </c>
      <c r="H3583" s="37">
        <v>19.421487603306002</v>
      </c>
      <c r="I3583" s="14">
        <v>76.033057851240002</v>
      </c>
      <c r="J3583" s="14">
        <v>3.305785123967</v>
      </c>
      <c r="K3583" s="18">
        <v>0</v>
      </c>
      <c r="L3583" s="18">
        <v>0</v>
      </c>
      <c r="M3583" s="14">
        <v>0.82644628099200002</v>
      </c>
      <c r="N3583" s="29">
        <v>0.41322314049600001</v>
      </c>
    </row>
    <row r="3584" spans="4:14" x14ac:dyDescent="0.2">
      <c r="D3584" s="104"/>
      <c r="E3584" s="5" t="s">
        <v>43</v>
      </c>
      <c r="F3584" s="6"/>
      <c r="G3584" s="7">
        <v>263</v>
      </c>
      <c r="H3584" s="37">
        <v>14.068441064639</v>
      </c>
      <c r="I3584" s="14">
        <v>81.749049429658001</v>
      </c>
      <c r="J3584" s="14">
        <v>1.9011406844109999</v>
      </c>
      <c r="K3584" s="14">
        <v>1.520912547529</v>
      </c>
      <c r="L3584" s="18">
        <v>0</v>
      </c>
      <c r="M3584" s="14">
        <v>0.38022813688200002</v>
      </c>
      <c r="N3584" s="29">
        <v>0.38022813688200002</v>
      </c>
    </row>
    <row r="3585" spans="2:14" x14ac:dyDescent="0.2">
      <c r="D3585" s="104"/>
      <c r="E3585" s="5" t="s">
        <v>44</v>
      </c>
      <c r="F3585" s="6"/>
      <c r="G3585" s="7">
        <v>364</v>
      </c>
      <c r="H3585" s="37">
        <v>20.604395604396</v>
      </c>
      <c r="I3585" s="14">
        <v>75</v>
      </c>
      <c r="J3585" s="14">
        <v>0.54945054945100003</v>
      </c>
      <c r="K3585" s="14">
        <v>3.5714285714290002</v>
      </c>
      <c r="L3585" s="18">
        <v>0</v>
      </c>
      <c r="M3585" s="14">
        <v>0.27472527472500002</v>
      </c>
      <c r="N3585" s="32">
        <v>0</v>
      </c>
    </row>
    <row r="3586" spans="2:14" x14ac:dyDescent="0.2">
      <c r="D3586" s="104"/>
      <c r="E3586" s="5" t="s">
        <v>45</v>
      </c>
      <c r="F3586" s="6"/>
      <c r="G3586" s="7">
        <v>324</v>
      </c>
      <c r="H3586" s="37">
        <v>29.629629629629999</v>
      </c>
      <c r="I3586" s="14">
        <v>65.740740740741003</v>
      </c>
      <c r="J3586" s="14">
        <v>0.30864197530900001</v>
      </c>
      <c r="K3586" s="14">
        <v>4.0123456790120002</v>
      </c>
      <c r="L3586" s="18">
        <v>0</v>
      </c>
      <c r="M3586" s="14">
        <v>0.30864197530900001</v>
      </c>
      <c r="N3586" s="32">
        <v>0</v>
      </c>
    </row>
    <row r="3587" spans="2:14" x14ac:dyDescent="0.2">
      <c r="D3587" s="104"/>
      <c r="E3587" s="5" t="s">
        <v>46</v>
      </c>
      <c r="F3587" s="6"/>
      <c r="G3587" s="7">
        <v>192</v>
      </c>
      <c r="H3587" s="37">
        <v>39.0625</v>
      </c>
      <c r="I3587" s="14">
        <v>53.125</v>
      </c>
      <c r="J3587" s="14">
        <v>1.041666666667</v>
      </c>
      <c r="K3587" s="14">
        <v>6.770833333333</v>
      </c>
      <c r="L3587" s="18">
        <v>0</v>
      </c>
      <c r="M3587" s="18">
        <v>0</v>
      </c>
      <c r="N3587" s="32">
        <v>0</v>
      </c>
    </row>
    <row r="3588" spans="2:14" x14ac:dyDescent="0.2">
      <c r="D3588" s="104"/>
      <c r="E3588" s="5" t="s">
        <v>47</v>
      </c>
      <c r="F3588" s="6"/>
      <c r="G3588" s="7">
        <v>288</v>
      </c>
      <c r="H3588" s="37">
        <v>42.361111111111001</v>
      </c>
      <c r="I3588" s="14">
        <v>46.875</v>
      </c>
      <c r="J3588" s="14">
        <v>0.347222222222</v>
      </c>
      <c r="K3588" s="14">
        <v>9.7222222222219994</v>
      </c>
      <c r="L3588" s="14">
        <v>0.347222222222</v>
      </c>
      <c r="M3588" s="14">
        <v>0.347222222222</v>
      </c>
      <c r="N3588" s="32">
        <v>0</v>
      </c>
    </row>
    <row r="3589" spans="2:14" x14ac:dyDescent="0.2">
      <c r="D3589" s="104"/>
      <c r="E3589" s="5" t="s">
        <v>48</v>
      </c>
      <c r="F3589" s="6"/>
      <c r="G3589" s="7">
        <v>114</v>
      </c>
      <c r="H3589" s="37">
        <v>57.017543859649003</v>
      </c>
      <c r="I3589" s="14">
        <v>25.438596491228001</v>
      </c>
      <c r="J3589" s="14">
        <v>0.87719298245599997</v>
      </c>
      <c r="K3589" s="14">
        <v>16.666666666666998</v>
      </c>
      <c r="L3589" s="18">
        <v>0</v>
      </c>
      <c r="M3589" s="18">
        <v>0</v>
      </c>
      <c r="N3589" s="32">
        <v>0</v>
      </c>
    </row>
    <row r="3590" spans="2:14" x14ac:dyDescent="0.2">
      <c r="D3590" s="105"/>
      <c r="E3590" s="55" t="s">
        <v>49</v>
      </c>
      <c r="F3590" s="58"/>
      <c r="G3590" s="53">
        <v>30</v>
      </c>
      <c r="H3590" s="74">
        <v>50</v>
      </c>
      <c r="I3590" s="38">
        <v>16.666666666666998</v>
      </c>
      <c r="J3590" s="35">
        <v>0</v>
      </c>
      <c r="K3590" s="38">
        <v>33.333333333333002</v>
      </c>
      <c r="L3590" s="35">
        <v>0</v>
      </c>
      <c r="M3590" s="35">
        <v>0</v>
      </c>
      <c r="N3590" s="71">
        <v>0</v>
      </c>
    </row>
    <row r="3592" spans="2:14" x14ac:dyDescent="0.2">
      <c r="B3592" s="47" t="str">
        <f xml:space="preserve"> HYPERLINK("#'目次'!B85", "[79]")</f>
        <v>[79]</v>
      </c>
      <c r="C3592" s="31" t="s">
        <v>784</v>
      </c>
    </row>
    <row r="3595" spans="2:14" x14ac:dyDescent="0.2">
      <c r="C3595" s="31" t="s">
        <v>13</v>
      </c>
    </row>
    <row r="3596" spans="2:14" ht="36" x14ac:dyDescent="0.2">
      <c r="D3596" s="99"/>
      <c r="E3596" s="100"/>
      <c r="F3596" s="100"/>
      <c r="G3596" s="41" t="s">
        <v>14</v>
      </c>
      <c r="H3596" s="42" t="s">
        <v>785</v>
      </c>
      <c r="I3596" s="16" t="s">
        <v>786</v>
      </c>
      <c r="J3596" s="16" t="s">
        <v>787</v>
      </c>
      <c r="K3596" s="16" t="s">
        <v>788</v>
      </c>
      <c r="L3596" s="16" t="s">
        <v>789</v>
      </c>
      <c r="M3596" s="16" t="s">
        <v>22</v>
      </c>
      <c r="N3596" s="46" t="s">
        <v>24</v>
      </c>
    </row>
    <row r="3597" spans="2:14" x14ac:dyDescent="0.2">
      <c r="D3597" s="101"/>
      <c r="E3597" s="102"/>
      <c r="F3597" s="102"/>
      <c r="G3597" s="44"/>
      <c r="H3597" s="48"/>
      <c r="I3597" s="17"/>
      <c r="J3597" s="17"/>
      <c r="K3597" s="17"/>
      <c r="L3597" s="17"/>
      <c r="M3597" s="17"/>
      <c r="N3597" s="43"/>
    </row>
    <row r="3598" spans="2:14" x14ac:dyDescent="0.2">
      <c r="D3598" s="52"/>
      <c r="E3598" s="59" t="s">
        <v>14</v>
      </c>
      <c r="F3598" s="54"/>
      <c r="G3598" s="45">
        <v>7000</v>
      </c>
      <c r="H3598" s="25">
        <v>75.728571428571001</v>
      </c>
      <c r="I3598" s="25">
        <v>5.8</v>
      </c>
      <c r="J3598" s="25">
        <v>16.457142857143001</v>
      </c>
      <c r="K3598" s="25">
        <v>0.81428571428600005</v>
      </c>
      <c r="L3598" s="25">
        <v>0.757142857143</v>
      </c>
      <c r="M3598" s="25">
        <v>0.32857142857100002</v>
      </c>
      <c r="N3598" s="63">
        <v>0.114285714286</v>
      </c>
    </row>
    <row r="3599" spans="2:14" x14ac:dyDescent="0.2">
      <c r="D3599" s="103" t="s">
        <v>25</v>
      </c>
      <c r="E3599" s="24" t="s">
        <v>26</v>
      </c>
      <c r="F3599" s="22"/>
      <c r="G3599" s="23">
        <v>1780</v>
      </c>
      <c r="H3599" s="49">
        <v>75.617977528089995</v>
      </c>
      <c r="I3599" s="19">
        <v>5.61797752809</v>
      </c>
      <c r="J3599" s="19">
        <v>16.910112359551</v>
      </c>
      <c r="K3599" s="19">
        <v>0.67415730337099999</v>
      </c>
      <c r="L3599" s="19">
        <v>0.78651685393299997</v>
      </c>
      <c r="M3599" s="19">
        <v>0.33707865168500001</v>
      </c>
      <c r="N3599" s="51">
        <v>5.6179775281000002E-2</v>
      </c>
    </row>
    <row r="3600" spans="2:14" x14ac:dyDescent="0.2">
      <c r="D3600" s="104"/>
      <c r="E3600" s="5" t="s">
        <v>27</v>
      </c>
      <c r="F3600" s="6"/>
      <c r="G3600" s="7">
        <v>1328</v>
      </c>
      <c r="H3600" s="37">
        <v>76.054216867470004</v>
      </c>
      <c r="I3600" s="14">
        <v>4.819277108434</v>
      </c>
      <c r="J3600" s="14">
        <v>17.846385542168999</v>
      </c>
      <c r="K3600" s="14">
        <v>0.451807228916</v>
      </c>
      <c r="L3600" s="14">
        <v>0.37650602409599998</v>
      </c>
      <c r="M3600" s="14">
        <v>0.37650602409599998</v>
      </c>
      <c r="N3600" s="29">
        <v>7.5301204819000003E-2</v>
      </c>
    </row>
    <row r="3601" spans="4:14" x14ac:dyDescent="0.2">
      <c r="D3601" s="104"/>
      <c r="E3601" s="5" t="s">
        <v>28</v>
      </c>
      <c r="F3601" s="6"/>
      <c r="G3601" s="7">
        <v>1075</v>
      </c>
      <c r="H3601" s="37">
        <v>75.069767441859995</v>
      </c>
      <c r="I3601" s="14">
        <v>5.488372093023</v>
      </c>
      <c r="J3601" s="14">
        <v>17.581395348836999</v>
      </c>
      <c r="K3601" s="14">
        <v>0.74418604651200004</v>
      </c>
      <c r="L3601" s="14">
        <v>0.74418604651200004</v>
      </c>
      <c r="M3601" s="14">
        <v>0.18604651162800001</v>
      </c>
      <c r="N3601" s="29">
        <v>0.18604651162800001</v>
      </c>
    </row>
    <row r="3602" spans="4:14" x14ac:dyDescent="0.2">
      <c r="D3602" s="104"/>
      <c r="E3602" s="5" t="s">
        <v>29</v>
      </c>
      <c r="F3602" s="6"/>
      <c r="G3602" s="7">
        <v>733</v>
      </c>
      <c r="H3602" s="37">
        <v>71.214188267393993</v>
      </c>
      <c r="I3602" s="14">
        <v>7.639836289222</v>
      </c>
      <c r="J3602" s="14">
        <v>18.553888130969</v>
      </c>
      <c r="K3602" s="14">
        <v>1.2278308321960001</v>
      </c>
      <c r="L3602" s="14">
        <v>1.3642564802179999</v>
      </c>
      <c r="M3602" s="18">
        <v>0</v>
      </c>
      <c r="N3602" s="32">
        <v>0</v>
      </c>
    </row>
    <row r="3603" spans="4:14" x14ac:dyDescent="0.2">
      <c r="D3603" s="104"/>
      <c r="E3603" s="5" t="s">
        <v>30</v>
      </c>
      <c r="F3603" s="6"/>
      <c r="G3603" s="7">
        <v>619</v>
      </c>
      <c r="H3603" s="37">
        <v>72.697899838449004</v>
      </c>
      <c r="I3603" s="14">
        <v>6.3004846526660003</v>
      </c>
      <c r="J3603" s="14">
        <v>18.739903069467001</v>
      </c>
      <c r="K3603" s="14">
        <v>0.80775444264899998</v>
      </c>
      <c r="L3603" s="14">
        <v>0.80775444264899998</v>
      </c>
      <c r="M3603" s="14">
        <v>0.64620355411999997</v>
      </c>
      <c r="N3603" s="32">
        <v>0</v>
      </c>
    </row>
    <row r="3604" spans="4:14" x14ac:dyDescent="0.2">
      <c r="D3604" s="104"/>
      <c r="E3604" s="5" t="s">
        <v>31</v>
      </c>
      <c r="F3604" s="6"/>
      <c r="G3604" s="7">
        <v>559</v>
      </c>
      <c r="H3604" s="37">
        <v>78.890876565295002</v>
      </c>
      <c r="I3604" s="14">
        <v>6.2611806797850003</v>
      </c>
      <c r="J3604" s="14">
        <v>12.16457960644</v>
      </c>
      <c r="K3604" s="14">
        <v>1.252236135957</v>
      </c>
      <c r="L3604" s="14">
        <v>0.71556350626099996</v>
      </c>
      <c r="M3604" s="14">
        <v>0.53667262969600005</v>
      </c>
      <c r="N3604" s="29">
        <v>0.178890876565</v>
      </c>
    </row>
    <row r="3605" spans="4:14" x14ac:dyDescent="0.2">
      <c r="D3605" s="104"/>
      <c r="E3605" s="5" t="s">
        <v>32</v>
      </c>
      <c r="F3605" s="6"/>
      <c r="G3605" s="7">
        <v>284</v>
      </c>
      <c r="H3605" s="37">
        <v>86.267605633803001</v>
      </c>
      <c r="I3605" s="14">
        <v>4.2253521126760001</v>
      </c>
      <c r="J3605" s="14">
        <v>6.3380281690139997</v>
      </c>
      <c r="K3605" s="14">
        <v>2.112676056338</v>
      </c>
      <c r="L3605" s="14">
        <v>1.056338028169</v>
      </c>
      <c r="M3605" s="18">
        <v>0</v>
      </c>
      <c r="N3605" s="32">
        <v>0</v>
      </c>
    </row>
    <row r="3606" spans="4:14" x14ac:dyDescent="0.2">
      <c r="D3606" s="104"/>
      <c r="E3606" s="5" t="s">
        <v>33</v>
      </c>
      <c r="F3606" s="6"/>
      <c r="G3606" s="7">
        <v>104</v>
      </c>
      <c r="H3606" s="37">
        <v>76.923076923077005</v>
      </c>
      <c r="I3606" s="14">
        <v>8.6538461538460005</v>
      </c>
      <c r="J3606" s="14">
        <v>12.5</v>
      </c>
      <c r="K3606" s="14">
        <v>1.923076923077</v>
      </c>
      <c r="L3606" s="18">
        <v>0</v>
      </c>
      <c r="M3606" s="18">
        <v>0</v>
      </c>
      <c r="N3606" s="32">
        <v>0</v>
      </c>
    </row>
    <row r="3607" spans="4:14" x14ac:dyDescent="0.2">
      <c r="D3607" s="103" t="s">
        <v>34</v>
      </c>
      <c r="E3607" s="24" t="s">
        <v>35</v>
      </c>
      <c r="F3607" s="22"/>
      <c r="G3607" s="23">
        <v>206</v>
      </c>
      <c r="H3607" s="49">
        <v>61.165048543688997</v>
      </c>
      <c r="I3607" s="19">
        <v>7.7669902912620001</v>
      </c>
      <c r="J3607" s="19">
        <v>27.184466019416998</v>
      </c>
      <c r="K3607" s="19">
        <v>2.4271844660189998</v>
      </c>
      <c r="L3607" s="19">
        <v>1.456310679612</v>
      </c>
      <c r="M3607" s="33">
        <v>0</v>
      </c>
      <c r="N3607" s="62">
        <v>0</v>
      </c>
    </row>
    <row r="3608" spans="4:14" x14ac:dyDescent="0.2">
      <c r="D3608" s="104"/>
      <c r="E3608" s="5" t="s">
        <v>36</v>
      </c>
      <c r="F3608" s="6"/>
      <c r="G3608" s="7">
        <v>218</v>
      </c>
      <c r="H3608" s="37">
        <v>53.211009174311997</v>
      </c>
      <c r="I3608" s="14">
        <v>8.2568807339449997</v>
      </c>
      <c r="J3608" s="14">
        <v>33.944954128440003</v>
      </c>
      <c r="K3608" s="14">
        <v>3.2110091743120002</v>
      </c>
      <c r="L3608" s="14">
        <v>1.376146788991</v>
      </c>
      <c r="M3608" s="18">
        <v>0</v>
      </c>
      <c r="N3608" s="32">
        <v>0</v>
      </c>
    </row>
    <row r="3609" spans="4:14" x14ac:dyDescent="0.2">
      <c r="D3609" s="104"/>
      <c r="E3609" s="5" t="s">
        <v>37</v>
      </c>
      <c r="F3609" s="6"/>
      <c r="G3609" s="7">
        <v>218</v>
      </c>
      <c r="H3609" s="37">
        <v>61.009174311926998</v>
      </c>
      <c r="I3609" s="14">
        <v>5.0458715596330004</v>
      </c>
      <c r="J3609" s="14">
        <v>28.899082568807</v>
      </c>
      <c r="K3609" s="14">
        <v>3.669724770642</v>
      </c>
      <c r="L3609" s="14">
        <v>0.91743119266100004</v>
      </c>
      <c r="M3609" s="14">
        <v>0.45871559632999998</v>
      </c>
      <c r="N3609" s="32">
        <v>0</v>
      </c>
    </row>
    <row r="3610" spans="4:14" x14ac:dyDescent="0.2">
      <c r="D3610" s="104"/>
      <c r="E3610" s="5" t="s">
        <v>38</v>
      </c>
      <c r="F3610" s="6"/>
      <c r="G3610" s="7">
        <v>313</v>
      </c>
      <c r="H3610" s="37">
        <v>67.412140575080002</v>
      </c>
      <c r="I3610" s="14">
        <v>4.153354632588</v>
      </c>
      <c r="J3610" s="14">
        <v>24.920127795527002</v>
      </c>
      <c r="K3610" s="14">
        <v>1.5974440894569999</v>
      </c>
      <c r="L3610" s="14">
        <v>1.5974440894569999</v>
      </c>
      <c r="M3610" s="14">
        <v>0.31948881789099998</v>
      </c>
      <c r="N3610" s="32">
        <v>0</v>
      </c>
    </row>
    <row r="3611" spans="4:14" x14ac:dyDescent="0.2">
      <c r="D3611" s="104"/>
      <c r="E3611" s="5" t="s">
        <v>39</v>
      </c>
      <c r="F3611" s="6"/>
      <c r="G3611" s="7">
        <v>306</v>
      </c>
      <c r="H3611" s="37">
        <v>78.758169934641003</v>
      </c>
      <c r="I3611" s="14">
        <v>4.9019607843140003</v>
      </c>
      <c r="J3611" s="14">
        <v>13.725490196078001</v>
      </c>
      <c r="K3611" s="14">
        <v>0.98039215686299996</v>
      </c>
      <c r="L3611" s="14">
        <v>0.65359477124200005</v>
      </c>
      <c r="M3611" s="14">
        <v>0.32679738562100002</v>
      </c>
      <c r="N3611" s="29">
        <v>0.65359477124200005</v>
      </c>
    </row>
    <row r="3612" spans="4:14" x14ac:dyDescent="0.2">
      <c r="D3612" s="104"/>
      <c r="E3612" s="5" t="s">
        <v>40</v>
      </c>
      <c r="F3612" s="6"/>
      <c r="G3612" s="7">
        <v>323</v>
      </c>
      <c r="H3612" s="37">
        <v>74.303405572754997</v>
      </c>
      <c r="I3612" s="14">
        <v>7.7399380804950004</v>
      </c>
      <c r="J3612" s="14">
        <v>15.479876160990999</v>
      </c>
      <c r="K3612" s="14">
        <v>1.547987616099</v>
      </c>
      <c r="L3612" s="14">
        <v>0.30959752322</v>
      </c>
      <c r="M3612" s="14">
        <v>0.61919504644000001</v>
      </c>
      <c r="N3612" s="32">
        <v>0</v>
      </c>
    </row>
    <row r="3613" spans="4:14" x14ac:dyDescent="0.2">
      <c r="D3613" s="104"/>
      <c r="E3613" s="5" t="s">
        <v>41</v>
      </c>
      <c r="F3613" s="6"/>
      <c r="G3613" s="7">
        <v>260</v>
      </c>
      <c r="H3613" s="37">
        <v>73.461538461537998</v>
      </c>
      <c r="I3613" s="14">
        <v>8.4615384615379998</v>
      </c>
      <c r="J3613" s="14">
        <v>16.153846153846001</v>
      </c>
      <c r="K3613" s="14">
        <v>0.76923076923099998</v>
      </c>
      <c r="L3613" s="18">
        <v>0</v>
      </c>
      <c r="M3613" s="14">
        <v>1.1538461538460001</v>
      </c>
      <c r="N3613" s="32">
        <v>0</v>
      </c>
    </row>
    <row r="3614" spans="4:14" x14ac:dyDescent="0.2">
      <c r="D3614" s="104"/>
      <c r="E3614" s="5" t="s">
        <v>42</v>
      </c>
      <c r="F3614" s="6"/>
      <c r="G3614" s="7">
        <v>258</v>
      </c>
      <c r="H3614" s="37">
        <v>79.844961240309999</v>
      </c>
      <c r="I3614" s="14">
        <v>6.9767441860470001</v>
      </c>
      <c r="J3614" s="14">
        <v>10.465116279069999</v>
      </c>
      <c r="K3614" s="14">
        <v>1.1627906976739999</v>
      </c>
      <c r="L3614" s="14">
        <v>1.1627906976739999</v>
      </c>
      <c r="M3614" s="14">
        <v>0.38759689922500001</v>
      </c>
      <c r="N3614" s="32">
        <v>0</v>
      </c>
    </row>
    <row r="3615" spans="4:14" x14ac:dyDescent="0.2">
      <c r="D3615" s="104"/>
      <c r="E3615" s="5" t="s">
        <v>43</v>
      </c>
      <c r="F3615" s="6"/>
      <c r="G3615" s="7">
        <v>258</v>
      </c>
      <c r="H3615" s="37">
        <v>84.883720930232997</v>
      </c>
      <c r="I3615" s="14">
        <v>5.4263565891469998</v>
      </c>
      <c r="J3615" s="14">
        <v>9.6899224806199999</v>
      </c>
      <c r="K3615" s="18">
        <v>0</v>
      </c>
      <c r="L3615" s="18">
        <v>0</v>
      </c>
      <c r="M3615" s="18">
        <v>0</v>
      </c>
      <c r="N3615" s="32">
        <v>0</v>
      </c>
    </row>
    <row r="3616" spans="4:14" x14ac:dyDescent="0.2">
      <c r="D3616" s="104"/>
      <c r="E3616" s="5" t="s">
        <v>44</v>
      </c>
      <c r="F3616" s="6"/>
      <c r="G3616" s="7">
        <v>336</v>
      </c>
      <c r="H3616" s="37">
        <v>87.202380952381006</v>
      </c>
      <c r="I3616" s="14">
        <v>5.0595238095240003</v>
      </c>
      <c r="J3616" s="14">
        <v>7.4404761904759997</v>
      </c>
      <c r="K3616" s="18">
        <v>0</v>
      </c>
      <c r="L3616" s="14">
        <v>0.29761904761899999</v>
      </c>
      <c r="M3616" s="18">
        <v>0</v>
      </c>
      <c r="N3616" s="32">
        <v>0</v>
      </c>
    </row>
    <row r="3617" spans="4:14" x14ac:dyDescent="0.2">
      <c r="D3617" s="104"/>
      <c r="E3617" s="5" t="s">
        <v>45</v>
      </c>
      <c r="F3617" s="6"/>
      <c r="G3617" s="7">
        <v>259</v>
      </c>
      <c r="H3617" s="37">
        <v>84.169884169884</v>
      </c>
      <c r="I3617" s="14">
        <v>5.7915057915060002</v>
      </c>
      <c r="J3617" s="14">
        <v>9.2664092664089992</v>
      </c>
      <c r="K3617" s="18">
        <v>0</v>
      </c>
      <c r="L3617" s="14">
        <v>0.77220077220100003</v>
      </c>
      <c r="M3617" s="18">
        <v>0</v>
      </c>
      <c r="N3617" s="32">
        <v>0</v>
      </c>
    </row>
    <row r="3618" spans="4:14" x14ac:dyDescent="0.2">
      <c r="D3618" s="104"/>
      <c r="E3618" s="5" t="s">
        <v>46</v>
      </c>
      <c r="F3618" s="6"/>
      <c r="G3618" s="7">
        <v>171</v>
      </c>
      <c r="H3618" s="37">
        <v>87.719298245613999</v>
      </c>
      <c r="I3618" s="14">
        <v>2.923976608187</v>
      </c>
      <c r="J3618" s="14">
        <v>8.1871345029239997</v>
      </c>
      <c r="K3618" s="18">
        <v>0</v>
      </c>
      <c r="L3618" s="14">
        <v>0.58479532163699999</v>
      </c>
      <c r="M3618" s="18">
        <v>0</v>
      </c>
      <c r="N3618" s="29">
        <v>0.58479532163699999</v>
      </c>
    </row>
    <row r="3619" spans="4:14" x14ac:dyDescent="0.2">
      <c r="D3619" s="104"/>
      <c r="E3619" s="5" t="s">
        <v>47</v>
      </c>
      <c r="F3619" s="6"/>
      <c r="G3619" s="7">
        <v>158</v>
      </c>
      <c r="H3619" s="37">
        <v>87.974683544304</v>
      </c>
      <c r="I3619" s="14">
        <v>2.5316455696200002</v>
      </c>
      <c r="J3619" s="14">
        <v>8.8607594936710008</v>
      </c>
      <c r="K3619" s="18">
        <v>0</v>
      </c>
      <c r="L3619" s="14">
        <v>0.63291139240500005</v>
      </c>
      <c r="M3619" s="18">
        <v>0</v>
      </c>
      <c r="N3619" s="32">
        <v>0</v>
      </c>
    </row>
    <row r="3620" spans="4:14" x14ac:dyDescent="0.2">
      <c r="D3620" s="104"/>
      <c r="E3620" s="5" t="s">
        <v>48</v>
      </c>
      <c r="F3620" s="6"/>
      <c r="G3620" s="7">
        <v>62</v>
      </c>
      <c r="H3620" s="37">
        <v>87.096774193548001</v>
      </c>
      <c r="I3620" s="14">
        <v>4.8387096774189997</v>
      </c>
      <c r="J3620" s="14">
        <v>8.0645161290320004</v>
      </c>
      <c r="K3620" s="18">
        <v>0</v>
      </c>
      <c r="L3620" s="18">
        <v>0</v>
      </c>
      <c r="M3620" s="18">
        <v>0</v>
      </c>
      <c r="N3620" s="32">
        <v>0</v>
      </c>
    </row>
    <row r="3621" spans="4:14" x14ac:dyDescent="0.2">
      <c r="D3621" s="104"/>
      <c r="E3621" s="5" t="s">
        <v>49</v>
      </c>
      <c r="F3621" s="6"/>
      <c r="G3621" s="7">
        <v>13</v>
      </c>
      <c r="H3621" s="37">
        <v>100</v>
      </c>
      <c r="I3621" s="18">
        <v>0</v>
      </c>
      <c r="J3621" s="18">
        <v>0</v>
      </c>
      <c r="K3621" s="18">
        <v>0</v>
      </c>
      <c r="L3621" s="18">
        <v>0</v>
      </c>
      <c r="M3621" s="18">
        <v>0</v>
      </c>
      <c r="N3621" s="32">
        <v>0</v>
      </c>
    </row>
    <row r="3622" spans="4:14" x14ac:dyDescent="0.2">
      <c r="D3622" s="103" t="s">
        <v>50</v>
      </c>
      <c r="E3622" s="24" t="s">
        <v>35</v>
      </c>
      <c r="F3622" s="22"/>
      <c r="G3622" s="23">
        <v>174</v>
      </c>
      <c r="H3622" s="49">
        <v>62.643678160919997</v>
      </c>
      <c r="I3622" s="19">
        <v>8.0459770114939992</v>
      </c>
      <c r="J3622" s="19">
        <v>27.011494252874002</v>
      </c>
      <c r="K3622" s="19">
        <v>0.57471264367800001</v>
      </c>
      <c r="L3622" s="19">
        <v>1.7241379310339999</v>
      </c>
      <c r="M3622" s="33">
        <v>0</v>
      </c>
      <c r="N3622" s="62">
        <v>0</v>
      </c>
    </row>
    <row r="3623" spans="4:14" x14ac:dyDescent="0.2">
      <c r="D3623" s="104"/>
      <c r="E3623" s="5" t="s">
        <v>36</v>
      </c>
      <c r="F3623" s="6"/>
      <c r="G3623" s="7">
        <v>233</v>
      </c>
      <c r="H3623" s="37">
        <v>55.364806866953003</v>
      </c>
      <c r="I3623" s="14">
        <v>5.5793991416309998</v>
      </c>
      <c r="J3623" s="14">
        <v>36.480686695278997</v>
      </c>
      <c r="K3623" s="14">
        <v>1.287553648069</v>
      </c>
      <c r="L3623" s="18">
        <v>0</v>
      </c>
      <c r="M3623" s="14">
        <v>0.85836909871199996</v>
      </c>
      <c r="N3623" s="29">
        <v>0.42918454935599998</v>
      </c>
    </row>
    <row r="3624" spans="4:14" x14ac:dyDescent="0.2">
      <c r="D3624" s="104"/>
      <c r="E3624" s="5" t="s">
        <v>37</v>
      </c>
      <c r="F3624" s="6"/>
      <c r="G3624" s="7">
        <v>199</v>
      </c>
      <c r="H3624" s="37">
        <v>59.296482412060001</v>
      </c>
      <c r="I3624" s="14">
        <v>4.5226130653269996</v>
      </c>
      <c r="J3624" s="14">
        <v>32.160804020100997</v>
      </c>
      <c r="K3624" s="14">
        <v>2.0100502512560001</v>
      </c>
      <c r="L3624" s="14">
        <v>1.507537688442</v>
      </c>
      <c r="M3624" s="14">
        <v>0.50251256281400003</v>
      </c>
      <c r="N3624" s="32">
        <v>0</v>
      </c>
    </row>
    <row r="3625" spans="4:14" x14ac:dyDescent="0.2">
      <c r="D3625" s="104"/>
      <c r="E3625" s="5" t="s">
        <v>38</v>
      </c>
      <c r="F3625" s="6"/>
      <c r="G3625" s="7">
        <v>319</v>
      </c>
      <c r="H3625" s="37">
        <v>64.576802507837002</v>
      </c>
      <c r="I3625" s="14">
        <v>8.7774294670849997</v>
      </c>
      <c r="J3625" s="14">
        <v>23.824451410658</v>
      </c>
      <c r="K3625" s="14">
        <v>0.94043887147299998</v>
      </c>
      <c r="L3625" s="14">
        <v>1.5673981191220001</v>
      </c>
      <c r="M3625" s="14">
        <v>0.31347962382400002</v>
      </c>
      <c r="N3625" s="32">
        <v>0</v>
      </c>
    </row>
    <row r="3626" spans="4:14" x14ac:dyDescent="0.2">
      <c r="D3626" s="104"/>
      <c r="E3626" s="5" t="s">
        <v>39</v>
      </c>
      <c r="F3626" s="6"/>
      <c r="G3626" s="7">
        <v>269</v>
      </c>
      <c r="H3626" s="37">
        <v>72.490706319702994</v>
      </c>
      <c r="I3626" s="14">
        <v>3.7174721189589999</v>
      </c>
      <c r="J3626" s="14">
        <v>18.587360594795999</v>
      </c>
      <c r="K3626" s="14">
        <v>1.1152416356879999</v>
      </c>
      <c r="L3626" s="14">
        <v>2.9739776951670001</v>
      </c>
      <c r="M3626" s="14">
        <v>0.37174721189600002</v>
      </c>
      <c r="N3626" s="29">
        <v>0.74349442379200004</v>
      </c>
    </row>
    <row r="3627" spans="4:14" x14ac:dyDescent="0.2">
      <c r="D3627" s="104"/>
      <c r="E3627" s="5" t="s">
        <v>40</v>
      </c>
      <c r="F3627" s="6"/>
      <c r="G3627" s="7">
        <v>348</v>
      </c>
      <c r="H3627" s="37">
        <v>75.287356321838999</v>
      </c>
      <c r="I3627" s="14">
        <v>7.7586206896550003</v>
      </c>
      <c r="J3627" s="14">
        <v>14.367816091953999</v>
      </c>
      <c r="K3627" s="14">
        <v>1.149425287356</v>
      </c>
      <c r="L3627" s="14">
        <v>1.149425287356</v>
      </c>
      <c r="M3627" s="14">
        <v>0.28735632183900001</v>
      </c>
      <c r="N3627" s="32">
        <v>0</v>
      </c>
    </row>
    <row r="3628" spans="4:14" x14ac:dyDescent="0.2">
      <c r="D3628" s="104"/>
      <c r="E3628" s="5" t="s">
        <v>41</v>
      </c>
      <c r="F3628" s="6"/>
      <c r="G3628" s="7">
        <v>282</v>
      </c>
      <c r="H3628" s="37">
        <v>73.404255319149001</v>
      </c>
      <c r="I3628" s="14">
        <v>3.9007092198579998</v>
      </c>
      <c r="J3628" s="14">
        <v>20.921985815603001</v>
      </c>
      <c r="K3628" s="18">
        <v>0</v>
      </c>
      <c r="L3628" s="14">
        <v>0.70921985815599997</v>
      </c>
      <c r="M3628" s="14">
        <v>1.0638297872339999</v>
      </c>
      <c r="N3628" s="32">
        <v>0</v>
      </c>
    </row>
    <row r="3629" spans="4:14" x14ac:dyDescent="0.2">
      <c r="D3629" s="104"/>
      <c r="E3629" s="5" t="s">
        <v>42</v>
      </c>
      <c r="F3629" s="6"/>
      <c r="G3629" s="7">
        <v>242</v>
      </c>
      <c r="H3629" s="37">
        <v>78.512396694214999</v>
      </c>
      <c r="I3629" s="14">
        <v>5.3719008264459998</v>
      </c>
      <c r="J3629" s="14">
        <v>14.876033057851</v>
      </c>
      <c r="K3629" s="14">
        <v>0.41322314049600001</v>
      </c>
      <c r="L3629" s="18">
        <v>0</v>
      </c>
      <c r="M3629" s="14">
        <v>0.82644628099200002</v>
      </c>
      <c r="N3629" s="32">
        <v>0</v>
      </c>
    </row>
    <row r="3630" spans="4:14" x14ac:dyDescent="0.2">
      <c r="D3630" s="104"/>
      <c r="E3630" s="5" t="s">
        <v>43</v>
      </c>
      <c r="F3630" s="6"/>
      <c r="G3630" s="7">
        <v>263</v>
      </c>
      <c r="H3630" s="37">
        <v>83.269961977186</v>
      </c>
      <c r="I3630" s="14">
        <v>7.9847908745250002</v>
      </c>
      <c r="J3630" s="14">
        <v>7.9847908745250002</v>
      </c>
      <c r="K3630" s="18">
        <v>0</v>
      </c>
      <c r="L3630" s="14">
        <v>0.38022813688200002</v>
      </c>
      <c r="M3630" s="18">
        <v>0</v>
      </c>
      <c r="N3630" s="29">
        <v>0.38022813688200002</v>
      </c>
    </row>
    <row r="3631" spans="4:14" x14ac:dyDescent="0.2">
      <c r="D3631" s="104"/>
      <c r="E3631" s="5" t="s">
        <v>44</v>
      </c>
      <c r="F3631" s="6"/>
      <c r="G3631" s="7">
        <v>364</v>
      </c>
      <c r="H3631" s="37">
        <v>85.439560439559997</v>
      </c>
      <c r="I3631" s="14">
        <v>4.9450549450550003</v>
      </c>
      <c r="J3631" s="14">
        <v>9.3406593406590002</v>
      </c>
      <c r="K3631" s="18">
        <v>0</v>
      </c>
      <c r="L3631" s="14">
        <v>0.27472527472500002</v>
      </c>
      <c r="M3631" s="18">
        <v>0</v>
      </c>
      <c r="N3631" s="32">
        <v>0</v>
      </c>
    </row>
    <row r="3632" spans="4:14" x14ac:dyDescent="0.2">
      <c r="D3632" s="104"/>
      <c r="E3632" s="5" t="s">
        <v>45</v>
      </c>
      <c r="F3632" s="6"/>
      <c r="G3632" s="7">
        <v>324</v>
      </c>
      <c r="H3632" s="37">
        <v>83.950617283951004</v>
      </c>
      <c r="I3632" s="14">
        <v>6.4814814814809996</v>
      </c>
      <c r="J3632" s="14">
        <v>9.2592592592590002</v>
      </c>
      <c r="K3632" s="18">
        <v>0</v>
      </c>
      <c r="L3632" s="14">
        <v>0.30864197530900001</v>
      </c>
      <c r="M3632" s="18">
        <v>0</v>
      </c>
      <c r="N3632" s="32">
        <v>0</v>
      </c>
    </row>
    <row r="3633" spans="2:19" x14ac:dyDescent="0.2">
      <c r="D3633" s="104"/>
      <c r="E3633" s="5" t="s">
        <v>46</v>
      </c>
      <c r="F3633" s="6"/>
      <c r="G3633" s="7">
        <v>192</v>
      </c>
      <c r="H3633" s="37">
        <v>81.25</v>
      </c>
      <c r="I3633" s="14">
        <v>5.208333333333</v>
      </c>
      <c r="J3633" s="14">
        <v>12.5</v>
      </c>
      <c r="K3633" s="18">
        <v>0</v>
      </c>
      <c r="L3633" s="14">
        <v>0.52083333333299997</v>
      </c>
      <c r="M3633" s="18">
        <v>0</v>
      </c>
      <c r="N3633" s="29">
        <v>0.52083333333299997</v>
      </c>
    </row>
    <row r="3634" spans="2:19" x14ac:dyDescent="0.2">
      <c r="D3634" s="104"/>
      <c r="E3634" s="5" t="s">
        <v>47</v>
      </c>
      <c r="F3634" s="6"/>
      <c r="G3634" s="7">
        <v>288</v>
      </c>
      <c r="H3634" s="37">
        <v>84.722222222222001</v>
      </c>
      <c r="I3634" s="14">
        <v>4.8611111111109997</v>
      </c>
      <c r="J3634" s="14">
        <v>9.7222222222219994</v>
      </c>
      <c r="K3634" s="18">
        <v>0</v>
      </c>
      <c r="L3634" s="18">
        <v>0</v>
      </c>
      <c r="M3634" s="14">
        <v>0.694444444444</v>
      </c>
      <c r="N3634" s="32">
        <v>0</v>
      </c>
    </row>
    <row r="3635" spans="2:19" x14ac:dyDescent="0.2">
      <c r="D3635" s="104"/>
      <c r="E3635" s="5" t="s">
        <v>48</v>
      </c>
      <c r="F3635" s="6"/>
      <c r="G3635" s="7">
        <v>114</v>
      </c>
      <c r="H3635" s="37">
        <v>91.228070175439001</v>
      </c>
      <c r="I3635" s="14">
        <v>0.87719298245599997</v>
      </c>
      <c r="J3635" s="14">
        <v>7.0175438596489998</v>
      </c>
      <c r="K3635" s="18">
        <v>0</v>
      </c>
      <c r="L3635" s="18">
        <v>0</v>
      </c>
      <c r="M3635" s="14">
        <v>0.87719298245599997</v>
      </c>
      <c r="N3635" s="32">
        <v>0</v>
      </c>
    </row>
    <row r="3636" spans="2:19" x14ac:dyDescent="0.2">
      <c r="D3636" s="105"/>
      <c r="E3636" s="55" t="s">
        <v>49</v>
      </c>
      <c r="F3636" s="58"/>
      <c r="G3636" s="53">
        <v>30</v>
      </c>
      <c r="H3636" s="74">
        <v>96.666666666666998</v>
      </c>
      <c r="I3636" s="35">
        <v>0</v>
      </c>
      <c r="J3636" s="38">
        <v>3.333333333333</v>
      </c>
      <c r="K3636" s="35">
        <v>0</v>
      </c>
      <c r="L3636" s="35">
        <v>0</v>
      </c>
      <c r="M3636" s="35">
        <v>0</v>
      </c>
      <c r="N3636" s="71">
        <v>0</v>
      </c>
    </row>
    <row r="3638" spans="2:19" x14ac:dyDescent="0.2">
      <c r="B3638" s="47" t="str">
        <f xml:space="preserve"> HYPERLINK("#'目次'!B86", "[80]")</f>
        <v>[80]</v>
      </c>
      <c r="C3638" s="31" t="s">
        <v>792</v>
      </c>
    </row>
    <row r="3641" spans="2:19" x14ac:dyDescent="0.2">
      <c r="C3641" s="31" t="s">
        <v>13</v>
      </c>
    </row>
    <row r="3642" spans="2:19" ht="24" x14ac:dyDescent="0.2">
      <c r="D3642" s="99"/>
      <c r="E3642" s="100"/>
      <c r="F3642" s="100"/>
      <c r="G3642" s="41" t="s">
        <v>14</v>
      </c>
      <c r="H3642" s="42" t="s">
        <v>793</v>
      </c>
      <c r="I3642" s="16" t="s">
        <v>794</v>
      </c>
      <c r="J3642" s="16" t="s">
        <v>795</v>
      </c>
      <c r="K3642" s="16" t="s">
        <v>796</v>
      </c>
      <c r="L3642" s="16" t="s">
        <v>797</v>
      </c>
      <c r="M3642" s="16" t="s">
        <v>798</v>
      </c>
      <c r="N3642" s="16" t="s">
        <v>799</v>
      </c>
      <c r="O3642" s="16" t="s">
        <v>800</v>
      </c>
      <c r="P3642" s="16" t="s">
        <v>801</v>
      </c>
      <c r="Q3642" s="16" t="s">
        <v>24</v>
      </c>
      <c r="R3642" s="16" t="s">
        <v>67</v>
      </c>
      <c r="S3642" s="46" t="s">
        <v>68</v>
      </c>
    </row>
    <row r="3643" spans="2:19" x14ac:dyDescent="0.2">
      <c r="D3643" s="101"/>
      <c r="E3643" s="102"/>
      <c r="F3643" s="102"/>
      <c r="G3643" s="44"/>
      <c r="H3643" s="82" t="s">
        <v>802</v>
      </c>
      <c r="I3643" s="50" t="s">
        <v>803</v>
      </c>
      <c r="J3643" s="50" t="s">
        <v>804</v>
      </c>
      <c r="K3643" s="50" t="s">
        <v>805</v>
      </c>
      <c r="L3643" s="50" t="s">
        <v>69</v>
      </c>
      <c r="M3643" s="50" t="s">
        <v>806</v>
      </c>
      <c r="N3643" s="50" t="s">
        <v>807</v>
      </c>
      <c r="O3643" s="50" t="s">
        <v>808</v>
      </c>
      <c r="P3643" s="50" t="s">
        <v>809</v>
      </c>
      <c r="Q3643" s="17"/>
      <c r="R3643" s="17"/>
      <c r="S3643" s="43"/>
    </row>
    <row r="3644" spans="2:19" x14ac:dyDescent="0.2">
      <c r="D3644" s="52"/>
      <c r="E3644" s="59" t="s">
        <v>14</v>
      </c>
      <c r="F3644" s="54"/>
      <c r="G3644" s="45">
        <v>7000</v>
      </c>
      <c r="H3644" s="25">
        <v>11.128571428571</v>
      </c>
      <c r="I3644" s="25">
        <v>28.842857142857</v>
      </c>
      <c r="J3644" s="25">
        <v>22.371428571429</v>
      </c>
      <c r="K3644" s="25">
        <v>23.071428571428999</v>
      </c>
      <c r="L3644" s="25">
        <v>10.028571428571</v>
      </c>
      <c r="M3644" s="25">
        <v>3</v>
      </c>
      <c r="N3644" s="25">
        <v>0.84285714285699997</v>
      </c>
      <c r="O3644" s="25">
        <v>0.28571428571399998</v>
      </c>
      <c r="P3644" s="25">
        <v>0.114285714286</v>
      </c>
      <c r="Q3644" s="25">
        <v>0.314285714286</v>
      </c>
      <c r="R3644" s="25">
        <v>3.065348237317</v>
      </c>
      <c r="S3644" s="63">
        <v>1.3727792824809999</v>
      </c>
    </row>
    <row r="3645" spans="2:19" x14ac:dyDescent="0.2">
      <c r="D3645" s="103" t="s">
        <v>25</v>
      </c>
      <c r="E3645" s="24" t="s">
        <v>26</v>
      </c>
      <c r="F3645" s="22"/>
      <c r="G3645" s="23">
        <v>1780</v>
      </c>
      <c r="H3645" s="49">
        <v>8.0898876404489997</v>
      </c>
      <c r="I3645" s="19">
        <v>28.595505617977999</v>
      </c>
      <c r="J3645" s="19">
        <v>21.797752808988999</v>
      </c>
      <c r="K3645" s="19">
        <v>24.325842696629</v>
      </c>
      <c r="L3645" s="19">
        <v>12.640449438201999</v>
      </c>
      <c r="M3645" s="19">
        <v>2.9213483146070001</v>
      </c>
      <c r="N3645" s="19">
        <v>0.78651685393299997</v>
      </c>
      <c r="O3645" s="19">
        <v>0.44943820224699998</v>
      </c>
      <c r="P3645" s="19">
        <v>0.16853932584299999</v>
      </c>
      <c r="Q3645" s="19">
        <v>0.22471910112400001</v>
      </c>
      <c r="R3645" s="19">
        <v>3.20045045045</v>
      </c>
      <c r="S3645" s="51">
        <v>1.3727232665269999</v>
      </c>
    </row>
    <row r="3646" spans="2:19" x14ac:dyDescent="0.2">
      <c r="D3646" s="104"/>
      <c r="E3646" s="5" t="s">
        <v>27</v>
      </c>
      <c r="F3646" s="6"/>
      <c r="G3646" s="7">
        <v>1328</v>
      </c>
      <c r="H3646" s="37">
        <v>16.942771084337</v>
      </c>
      <c r="I3646" s="14">
        <v>34.939759036144999</v>
      </c>
      <c r="J3646" s="14">
        <v>19.578313253011999</v>
      </c>
      <c r="K3646" s="14">
        <v>17.545180722891999</v>
      </c>
      <c r="L3646" s="14">
        <v>7.0030120481929998</v>
      </c>
      <c r="M3646" s="14">
        <v>2.5602409638550001</v>
      </c>
      <c r="N3646" s="14">
        <v>0.67771084337300003</v>
      </c>
      <c r="O3646" s="14">
        <v>0.30120481927699999</v>
      </c>
      <c r="P3646" s="14">
        <v>0.225903614458</v>
      </c>
      <c r="Q3646" s="14">
        <v>0.225903614458</v>
      </c>
      <c r="R3646" s="14">
        <v>2.7592452830190002</v>
      </c>
      <c r="S3646" s="29">
        <v>1.387327890473</v>
      </c>
    </row>
    <row r="3647" spans="2:19" x14ac:dyDescent="0.2">
      <c r="D3647" s="104"/>
      <c r="E3647" s="5" t="s">
        <v>28</v>
      </c>
      <c r="F3647" s="6"/>
      <c r="G3647" s="7">
        <v>1075</v>
      </c>
      <c r="H3647" s="37">
        <v>14.325581395348999</v>
      </c>
      <c r="I3647" s="14">
        <v>34.604651162791001</v>
      </c>
      <c r="J3647" s="14">
        <v>22.418604651163001</v>
      </c>
      <c r="K3647" s="14">
        <v>16.837209302325999</v>
      </c>
      <c r="L3647" s="14">
        <v>7.5348837209299999</v>
      </c>
      <c r="M3647" s="14">
        <v>2.790697674419</v>
      </c>
      <c r="N3647" s="14">
        <v>1.3023255813950001</v>
      </c>
      <c r="O3647" s="18">
        <v>0</v>
      </c>
      <c r="P3647" s="14">
        <v>9.3023255814000005E-2</v>
      </c>
      <c r="Q3647" s="14">
        <v>9.3023255814000005E-2</v>
      </c>
      <c r="R3647" s="14">
        <v>2.8277467411549999</v>
      </c>
      <c r="S3647" s="29">
        <v>1.361595195996</v>
      </c>
    </row>
    <row r="3648" spans="2:19" x14ac:dyDescent="0.2">
      <c r="D3648" s="104"/>
      <c r="E3648" s="5" t="s">
        <v>29</v>
      </c>
      <c r="F3648" s="6"/>
      <c r="G3648" s="7">
        <v>733</v>
      </c>
      <c r="H3648" s="37">
        <v>11.459754433834</v>
      </c>
      <c r="I3648" s="14">
        <v>24.283765347885002</v>
      </c>
      <c r="J3648" s="14">
        <v>28.240109140518001</v>
      </c>
      <c r="K3648" s="14">
        <v>22.510231923601999</v>
      </c>
      <c r="L3648" s="14">
        <v>9.1405184174619993</v>
      </c>
      <c r="M3648" s="14">
        <v>3.4106412005459998</v>
      </c>
      <c r="N3648" s="14">
        <v>0.545702592087</v>
      </c>
      <c r="O3648" s="14">
        <v>0.27285129604399999</v>
      </c>
      <c r="P3648" s="18">
        <v>0</v>
      </c>
      <c r="Q3648" s="14">
        <v>0.136425648022</v>
      </c>
      <c r="R3648" s="14">
        <v>3.0737704918030002</v>
      </c>
      <c r="S3648" s="29">
        <v>1.323400361052</v>
      </c>
    </row>
    <row r="3649" spans="4:19" x14ac:dyDescent="0.2">
      <c r="D3649" s="104"/>
      <c r="E3649" s="5" t="s">
        <v>30</v>
      </c>
      <c r="F3649" s="6"/>
      <c r="G3649" s="7">
        <v>619</v>
      </c>
      <c r="H3649" s="37">
        <v>9.2084006462039998</v>
      </c>
      <c r="I3649" s="14">
        <v>22.617124394184</v>
      </c>
      <c r="J3649" s="14">
        <v>25.040387722131999</v>
      </c>
      <c r="K3649" s="14">
        <v>27.302100161551</v>
      </c>
      <c r="L3649" s="14">
        <v>10.500807754443001</v>
      </c>
      <c r="M3649" s="14">
        <v>3.7156704361870001</v>
      </c>
      <c r="N3649" s="14">
        <v>0.96930533117899997</v>
      </c>
      <c r="O3649" s="14">
        <v>0.48465266558999998</v>
      </c>
      <c r="P3649" s="14">
        <v>0.16155088852999999</v>
      </c>
      <c r="Q3649" s="18">
        <v>0</v>
      </c>
      <c r="R3649" s="14">
        <v>3.2568659127630002</v>
      </c>
      <c r="S3649" s="29">
        <v>1.374918602303</v>
      </c>
    </row>
    <row r="3650" spans="4:19" x14ac:dyDescent="0.2">
      <c r="D3650" s="104"/>
      <c r="E3650" s="5" t="s">
        <v>31</v>
      </c>
      <c r="F3650" s="6"/>
      <c r="G3650" s="7">
        <v>559</v>
      </c>
      <c r="H3650" s="37">
        <v>5.7245080500889998</v>
      </c>
      <c r="I3650" s="14">
        <v>16.279069767442</v>
      </c>
      <c r="J3650" s="14">
        <v>21.645796064401001</v>
      </c>
      <c r="K3650" s="14">
        <v>36.135957066190002</v>
      </c>
      <c r="L3650" s="14">
        <v>15.20572450805</v>
      </c>
      <c r="M3650" s="14">
        <v>3.9355992844359999</v>
      </c>
      <c r="N3650" s="14">
        <v>0.71556350626099996</v>
      </c>
      <c r="O3650" s="14">
        <v>0.178890876565</v>
      </c>
      <c r="P3650" s="18">
        <v>0</v>
      </c>
      <c r="Q3650" s="14">
        <v>0.178890876565</v>
      </c>
      <c r="R3650" s="14">
        <v>3.544802867384</v>
      </c>
      <c r="S3650" s="29">
        <v>1.2575078673340001</v>
      </c>
    </row>
    <row r="3651" spans="4:19" x14ac:dyDescent="0.2">
      <c r="D3651" s="104"/>
      <c r="E3651" s="5" t="s">
        <v>32</v>
      </c>
      <c r="F3651" s="6"/>
      <c r="G3651" s="7">
        <v>284</v>
      </c>
      <c r="H3651" s="37">
        <v>7.3943661971830004</v>
      </c>
      <c r="I3651" s="14">
        <v>19.014084507042</v>
      </c>
      <c r="J3651" s="14">
        <v>21.12676056338</v>
      </c>
      <c r="K3651" s="14">
        <v>33.802816901408001</v>
      </c>
      <c r="L3651" s="14">
        <v>15.140845070423</v>
      </c>
      <c r="M3651" s="14">
        <v>2.4647887323940001</v>
      </c>
      <c r="N3651" s="14">
        <v>0.352112676056</v>
      </c>
      <c r="O3651" s="18">
        <v>0</v>
      </c>
      <c r="P3651" s="18">
        <v>0</v>
      </c>
      <c r="Q3651" s="14">
        <v>0.70422535211299997</v>
      </c>
      <c r="R3651" s="14">
        <v>3.393617021277</v>
      </c>
      <c r="S3651" s="29">
        <v>1.2509691429409999</v>
      </c>
    </row>
    <row r="3652" spans="4:19" x14ac:dyDescent="0.2">
      <c r="D3652" s="104"/>
      <c r="E3652" s="5" t="s">
        <v>33</v>
      </c>
      <c r="F3652" s="6"/>
      <c r="G3652" s="7">
        <v>104</v>
      </c>
      <c r="H3652" s="37">
        <v>7.6923076923079998</v>
      </c>
      <c r="I3652" s="14">
        <v>20.192307692307999</v>
      </c>
      <c r="J3652" s="14">
        <v>28.846153846153999</v>
      </c>
      <c r="K3652" s="14">
        <v>28.846153846153999</v>
      </c>
      <c r="L3652" s="14">
        <v>11.538461538462</v>
      </c>
      <c r="M3652" s="14">
        <v>0.96153846153800004</v>
      </c>
      <c r="N3652" s="14">
        <v>1.923076923077</v>
      </c>
      <c r="O3652" s="18">
        <v>0</v>
      </c>
      <c r="P3652" s="18">
        <v>0</v>
      </c>
      <c r="Q3652" s="18">
        <v>0</v>
      </c>
      <c r="R3652" s="14">
        <v>3.2692307692310001</v>
      </c>
      <c r="S3652" s="29">
        <v>1.2575217480209999</v>
      </c>
    </row>
    <row r="3653" spans="4:19" x14ac:dyDescent="0.2">
      <c r="D3653" s="103" t="s">
        <v>34</v>
      </c>
      <c r="E3653" s="24" t="s">
        <v>35</v>
      </c>
      <c r="F3653" s="22"/>
      <c r="G3653" s="23">
        <v>206</v>
      </c>
      <c r="H3653" s="49">
        <v>12.135922330096999</v>
      </c>
      <c r="I3653" s="19">
        <v>6.3106796116500004</v>
      </c>
      <c r="J3653" s="19">
        <v>21.359223300970999</v>
      </c>
      <c r="K3653" s="19">
        <v>33.980582524272002</v>
      </c>
      <c r="L3653" s="19">
        <v>19.902912621359</v>
      </c>
      <c r="M3653" s="19">
        <v>4.3689320388350001</v>
      </c>
      <c r="N3653" s="19">
        <v>0.97087378640800004</v>
      </c>
      <c r="O3653" s="19">
        <v>0.48543689320400002</v>
      </c>
      <c r="P3653" s="33">
        <v>0</v>
      </c>
      <c r="Q3653" s="19">
        <v>0.48543689320400002</v>
      </c>
      <c r="R3653" s="19">
        <v>3.6292682926830002</v>
      </c>
      <c r="S3653" s="51">
        <v>1.4035223811399999</v>
      </c>
    </row>
    <row r="3654" spans="4:19" x14ac:dyDescent="0.2">
      <c r="D3654" s="104"/>
      <c r="E3654" s="5" t="s">
        <v>36</v>
      </c>
      <c r="F3654" s="6"/>
      <c r="G3654" s="7">
        <v>218</v>
      </c>
      <c r="H3654" s="37">
        <v>16.055045871560001</v>
      </c>
      <c r="I3654" s="14">
        <v>12.844036697248001</v>
      </c>
      <c r="J3654" s="14">
        <v>28.899082568807</v>
      </c>
      <c r="K3654" s="14">
        <v>24.770642201834999</v>
      </c>
      <c r="L3654" s="14">
        <v>11.009174311927</v>
      </c>
      <c r="M3654" s="14">
        <v>5.0458715596330004</v>
      </c>
      <c r="N3654" s="14">
        <v>0.91743119266100004</v>
      </c>
      <c r="O3654" s="14">
        <v>0.45871559632999998</v>
      </c>
      <c r="P3654" s="18">
        <v>0</v>
      </c>
      <c r="Q3654" s="18">
        <v>0</v>
      </c>
      <c r="R3654" s="14">
        <v>3.2293577981650001</v>
      </c>
      <c r="S3654" s="29">
        <v>1.4566080210629999</v>
      </c>
    </row>
    <row r="3655" spans="4:19" x14ac:dyDescent="0.2">
      <c r="D3655" s="104"/>
      <c r="E3655" s="5" t="s">
        <v>37</v>
      </c>
      <c r="F3655" s="6"/>
      <c r="G3655" s="7">
        <v>218</v>
      </c>
      <c r="H3655" s="37">
        <v>12.844036697248001</v>
      </c>
      <c r="I3655" s="14">
        <v>15.596330275229001</v>
      </c>
      <c r="J3655" s="14">
        <v>27.064220183486</v>
      </c>
      <c r="K3655" s="14">
        <v>31.192660550458999</v>
      </c>
      <c r="L3655" s="14">
        <v>10.091743119266001</v>
      </c>
      <c r="M3655" s="14">
        <v>0.91743119266100004</v>
      </c>
      <c r="N3655" s="14">
        <v>1.376146788991</v>
      </c>
      <c r="O3655" s="14">
        <v>0.91743119266100004</v>
      </c>
      <c r="P3655" s="18">
        <v>0</v>
      </c>
      <c r="Q3655" s="18">
        <v>0</v>
      </c>
      <c r="R3655" s="14">
        <v>3.2293577981650001</v>
      </c>
      <c r="S3655" s="29">
        <v>1.365586391658</v>
      </c>
    </row>
    <row r="3656" spans="4:19" x14ac:dyDescent="0.2">
      <c r="D3656" s="104"/>
      <c r="E3656" s="5" t="s">
        <v>38</v>
      </c>
      <c r="F3656" s="6"/>
      <c r="G3656" s="7">
        <v>313</v>
      </c>
      <c r="H3656" s="37">
        <v>8.6261980830670009</v>
      </c>
      <c r="I3656" s="14">
        <v>11.501597444089001</v>
      </c>
      <c r="J3656" s="14">
        <v>23.642172523962</v>
      </c>
      <c r="K3656" s="14">
        <v>34.185303514376997</v>
      </c>
      <c r="L3656" s="14">
        <v>15.015974440895</v>
      </c>
      <c r="M3656" s="14">
        <v>5.4313099041530002</v>
      </c>
      <c r="N3656" s="14">
        <v>0.63897763578300004</v>
      </c>
      <c r="O3656" s="18">
        <v>0</v>
      </c>
      <c r="P3656" s="14">
        <v>0.63897763578300004</v>
      </c>
      <c r="Q3656" s="14">
        <v>0.31948881789099998</v>
      </c>
      <c r="R3656" s="14">
        <v>3.583333333333</v>
      </c>
      <c r="S3656" s="29">
        <v>1.3749514365940001</v>
      </c>
    </row>
    <row r="3657" spans="4:19" x14ac:dyDescent="0.2">
      <c r="D3657" s="104"/>
      <c r="E3657" s="5" t="s">
        <v>39</v>
      </c>
      <c r="F3657" s="6"/>
      <c r="G3657" s="7">
        <v>306</v>
      </c>
      <c r="H3657" s="37">
        <v>7.5163398692810004</v>
      </c>
      <c r="I3657" s="14">
        <v>9.8039215686270005</v>
      </c>
      <c r="J3657" s="14">
        <v>21.241830065359</v>
      </c>
      <c r="K3657" s="14">
        <v>36.274509803922001</v>
      </c>
      <c r="L3657" s="14">
        <v>17.647058823529001</v>
      </c>
      <c r="M3657" s="14">
        <v>3.9215686274510002</v>
      </c>
      <c r="N3657" s="14">
        <v>2.9411764705880001</v>
      </c>
      <c r="O3657" s="18">
        <v>0</v>
      </c>
      <c r="P3657" s="14">
        <v>0.32679738562100002</v>
      </c>
      <c r="Q3657" s="14">
        <v>0.32679738562100002</v>
      </c>
      <c r="R3657" s="14">
        <v>3.7245901639340002</v>
      </c>
      <c r="S3657" s="29">
        <v>1.3752681691049999</v>
      </c>
    </row>
    <row r="3658" spans="4:19" x14ac:dyDescent="0.2">
      <c r="D3658" s="104"/>
      <c r="E3658" s="5" t="s">
        <v>40</v>
      </c>
      <c r="F3658" s="6"/>
      <c r="G3658" s="7">
        <v>323</v>
      </c>
      <c r="H3658" s="37">
        <v>6.5015479876160001</v>
      </c>
      <c r="I3658" s="14">
        <v>9.9071207430339996</v>
      </c>
      <c r="J3658" s="14">
        <v>21.362229102166999</v>
      </c>
      <c r="K3658" s="14">
        <v>38.390092879256997</v>
      </c>
      <c r="L3658" s="14">
        <v>18.266253869968999</v>
      </c>
      <c r="M3658" s="14">
        <v>4.6439628482969999</v>
      </c>
      <c r="N3658" s="14">
        <v>0.61919504644000001</v>
      </c>
      <c r="O3658" s="18">
        <v>0</v>
      </c>
      <c r="P3658" s="18">
        <v>0</v>
      </c>
      <c r="Q3658" s="14">
        <v>0.30959752322</v>
      </c>
      <c r="R3658" s="14">
        <v>3.686335403727</v>
      </c>
      <c r="S3658" s="29">
        <v>1.2352482032080001</v>
      </c>
    </row>
    <row r="3659" spans="4:19" x14ac:dyDescent="0.2">
      <c r="D3659" s="104"/>
      <c r="E3659" s="5" t="s">
        <v>41</v>
      </c>
      <c r="F3659" s="6"/>
      <c r="G3659" s="7">
        <v>260</v>
      </c>
      <c r="H3659" s="37">
        <v>9.6153846153850004</v>
      </c>
      <c r="I3659" s="14">
        <v>16.153846153846001</v>
      </c>
      <c r="J3659" s="14">
        <v>27.307692307692001</v>
      </c>
      <c r="K3659" s="14">
        <v>32.307692307692001</v>
      </c>
      <c r="L3659" s="14">
        <v>10.769230769230999</v>
      </c>
      <c r="M3659" s="14">
        <v>3.4615384615379998</v>
      </c>
      <c r="N3659" s="14">
        <v>0.384615384615</v>
      </c>
      <c r="O3659" s="18">
        <v>0</v>
      </c>
      <c r="P3659" s="18">
        <v>0</v>
      </c>
      <c r="Q3659" s="18">
        <v>0</v>
      </c>
      <c r="R3659" s="14">
        <v>3.303846153846</v>
      </c>
      <c r="S3659" s="29">
        <v>1.2572805724539999</v>
      </c>
    </row>
    <row r="3660" spans="4:19" x14ac:dyDescent="0.2">
      <c r="D3660" s="104"/>
      <c r="E3660" s="5" t="s">
        <v>42</v>
      </c>
      <c r="F3660" s="6"/>
      <c r="G3660" s="7">
        <v>258</v>
      </c>
      <c r="H3660" s="37">
        <v>9.6899224806199999</v>
      </c>
      <c r="I3660" s="14">
        <v>26.744186046511999</v>
      </c>
      <c r="J3660" s="14">
        <v>29.844961240309999</v>
      </c>
      <c r="K3660" s="14">
        <v>22.868217054264001</v>
      </c>
      <c r="L3660" s="14">
        <v>8.5271317829460003</v>
      </c>
      <c r="M3660" s="14">
        <v>1.937984496124</v>
      </c>
      <c r="N3660" s="18">
        <v>0</v>
      </c>
      <c r="O3660" s="18">
        <v>0</v>
      </c>
      <c r="P3660" s="14">
        <v>0.38759689922500001</v>
      </c>
      <c r="Q3660" s="18">
        <v>0</v>
      </c>
      <c r="R3660" s="14">
        <v>3.0193798449610001</v>
      </c>
      <c r="S3660" s="29">
        <v>1.240316133706</v>
      </c>
    </row>
    <row r="3661" spans="4:19" x14ac:dyDescent="0.2">
      <c r="D3661" s="104"/>
      <c r="E3661" s="5" t="s">
        <v>43</v>
      </c>
      <c r="F3661" s="6"/>
      <c r="G3661" s="7">
        <v>258</v>
      </c>
      <c r="H3661" s="37">
        <v>11.627906976744001</v>
      </c>
      <c r="I3661" s="14">
        <v>37.984496124030997</v>
      </c>
      <c r="J3661" s="14">
        <v>31.007751937984001</v>
      </c>
      <c r="K3661" s="14">
        <v>8.9147286821710008</v>
      </c>
      <c r="L3661" s="14">
        <v>6.9767441860470001</v>
      </c>
      <c r="M3661" s="14">
        <v>1.937984496124</v>
      </c>
      <c r="N3661" s="14">
        <v>0.38759689922500001</v>
      </c>
      <c r="O3661" s="14">
        <v>0.38759689922500001</v>
      </c>
      <c r="P3661" s="18">
        <v>0</v>
      </c>
      <c r="Q3661" s="14">
        <v>0.77519379845000003</v>
      </c>
      <c r="R3661" s="14">
        <v>2.70703125</v>
      </c>
      <c r="S3661" s="29">
        <v>1.2135744977230001</v>
      </c>
    </row>
    <row r="3662" spans="4:19" x14ac:dyDescent="0.2">
      <c r="D3662" s="104"/>
      <c r="E3662" s="5" t="s">
        <v>44</v>
      </c>
      <c r="F3662" s="6"/>
      <c r="G3662" s="7">
        <v>336</v>
      </c>
      <c r="H3662" s="37">
        <v>8.0357142857140005</v>
      </c>
      <c r="I3662" s="14">
        <v>52.678571428570997</v>
      </c>
      <c r="J3662" s="14">
        <v>24.702380952380999</v>
      </c>
      <c r="K3662" s="14">
        <v>7.4404761904759997</v>
      </c>
      <c r="L3662" s="14">
        <v>3.8690476190480001</v>
      </c>
      <c r="M3662" s="14">
        <v>2.083333333333</v>
      </c>
      <c r="N3662" s="14">
        <v>0.59523809523799998</v>
      </c>
      <c r="O3662" s="14">
        <v>0.29761904761899999</v>
      </c>
      <c r="P3662" s="18">
        <v>0</v>
      </c>
      <c r="Q3662" s="14">
        <v>0.29761904761899999</v>
      </c>
      <c r="R3662" s="14">
        <v>2.5641791044779998</v>
      </c>
      <c r="S3662" s="29">
        <v>1.1175267858869999</v>
      </c>
    </row>
    <row r="3663" spans="4:19" x14ac:dyDescent="0.2">
      <c r="D3663" s="104"/>
      <c r="E3663" s="5" t="s">
        <v>45</v>
      </c>
      <c r="F3663" s="6"/>
      <c r="G3663" s="7">
        <v>259</v>
      </c>
      <c r="H3663" s="37">
        <v>8.1081081081080004</v>
      </c>
      <c r="I3663" s="14">
        <v>58.687258687259003</v>
      </c>
      <c r="J3663" s="14">
        <v>19.305019305019002</v>
      </c>
      <c r="K3663" s="14">
        <v>6.563706563707</v>
      </c>
      <c r="L3663" s="14">
        <v>3.8610038610039998</v>
      </c>
      <c r="M3663" s="14">
        <v>1.9305019305019999</v>
      </c>
      <c r="N3663" s="14">
        <v>1.1583011583009999</v>
      </c>
      <c r="O3663" s="18">
        <v>0</v>
      </c>
      <c r="P3663" s="18">
        <v>0</v>
      </c>
      <c r="Q3663" s="14">
        <v>0.38610038610000003</v>
      </c>
      <c r="R3663" s="14">
        <v>2.4961240310080002</v>
      </c>
      <c r="S3663" s="29">
        <v>1.1145550856190001</v>
      </c>
    </row>
    <row r="3664" spans="4:19" x14ac:dyDescent="0.2">
      <c r="D3664" s="104"/>
      <c r="E3664" s="5" t="s">
        <v>46</v>
      </c>
      <c r="F3664" s="6"/>
      <c r="G3664" s="7">
        <v>171</v>
      </c>
      <c r="H3664" s="37">
        <v>11.111111111111001</v>
      </c>
      <c r="I3664" s="14">
        <v>63.742690058480001</v>
      </c>
      <c r="J3664" s="14">
        <v>15.204678362573</v>
      </c>
      <c r="K3664" s="14">
        <v>5.2631578947369997</v>
      </c>
      <c r="L3664" s="14">
        <v>2.3391812865500001</v>
      </c>
      <c r="M3664" s="14">
        <v>1.7543859649119999</v>
      </c>
      <c r="N3664" s="18">
        <v>0</v>
      </c>
      <c r="O3664" s="18">
        <v>0</v>
      </c>
      <c r="P3664" s="18">
        <v>0</v>
      </c>
      <c r="Q3664" s="14">
        <v>0.58479532163699999</v>
      </c>
      <c r="R3664" s="14">
        <v>2.288235294118</v>
      </c>
      <c r="S3664" s="29">
        <v>0.94207677527800004</v>
      </c>
    </row>
    <row r="3665" spans="4:19" x14ac:dyDescent="0.2">
      <c r="D3665" s="104"/>
      <c r="E3665" s="5" t="s">
        <v>47</v>
      </c>
      <c r="F3665" s="6"/>
      <c r="G3665" s="7">
        <v>158</v>
      </c>
      <c r="H3665" s="37">
        <v>12.658227848100999</v>
      </c>
      <c r="I3665" s="14">
        <v>59.493670886076004</v>
      </c>
      <c r="J3665" s="14">
        <v>14.556962025316</v>
      </c>
      <c r="K3665" s="14">
        <v>7.5949367088609998</v>
      </c>
      <c r="L3665" s="14">
        <v>2.5316455696200002</v>
      </c>
      <c r="M3665" s="14">
        <v>1.8987341772149999</v>
      </c>
      <c r="N3665" s="14">
        <v>0.63291139240500005</v>
      </c>
      <c r="O3665" s="18">
        <v>0</v>
      </c>
      <c r="P3665" s="18">
        <v>0</v>
      </c>
      <c r="Q3665" s="14">
        <v>0.63291139240500005</v>
      </c>
      <c r="R3665" s="14">
        <v>2.356687898089</v>
      </c>
      <c r="S3665" s="29">
        <v>1.0708216908879999</v>
      </c>
    </row>
    <row r="3666" spans="4:19" x14ac:dyDescent="0.2">
      <c r="D3666" s="104"/>
      <c r="E3666" s="5" t="s">
        <v>48</v>
      </c>
      <c r="F3666" s="6"/>
      <c r="G3666" s="7">
        <v>62</v>
      </c>
      <c r="H3666" s="37">
        <v>14.516129032258</v>
      </c>
      <c r="I3666" s="14">
        <v>46.774193548386997</v>
      </c>
      <c r="J3666" s="14">
        <v>20.967741935484</v>
      </c>
      <c r="K3666" s="14">
        <v>8.0645161290320004</v>
      </c>
      <c r="L3666" s="14">
        <v>8.0645161290320004</v>
      </c>
      <c r="M3666" s="18">
        <v>0</v>
      </c>
      <c r="N3666" s="18">
        <v>0</v>
      </c>
      <c r="O3666" s="14">
        <v>1.6129032258060001</v>
      </c>
      <c r="P3666" s="18">
        <v>0</v>
      </c>
      <c r="Q3666" s="18">
        <v>0</v>
      </c>
      <c r="R3666" s="14">
        <v>2.564516129032</v>
      </c>
      <c r="S3666" s="29">
        <v>1.290423383159</v>
      </c>
    </row>
    <row r="3667" spans="4:19" x14ac:dyDescent="0.2">
      <c r="D3667" s="104"/>
      <c r="E3667" s="5" t="s">
        <v>49</v>
      </c>
      <c r="F3667" s="6"/>
      <c r="G3667" s="7">
        <v>13</v>
      </c>
      <c r="H3667" s="37">
        <v>53.846153846154003</v>
      </c>
      <c r="I3667" s="14">
        <v>30.769230769231001</v>
      </c>
      <c r="J3667" s="18">
        <v>0</v>
      </c>
      <c r="K3667" s="14">
        <v>7.6923076923079998</v>
      </c>
      <c r="L3667" s="14">
        <v>7.6923076923079998</v>
      </c>
      <c r="M3667" s="18">
        <v>0</v>
      </c>
      <c r="N3667" s="18">
        <v>0</v>
      </c>
      <c r="O3667" s="18">
        <v>0</v>
      </c>
      <c r="P3667" s="18">
        <v>0</v>
      </c>
      <c r="Q3667" s="18">
        <v>0</v>
      </c>
      <c r="R3667" s="14">
        <v>1.8461538461539999</v>
      </c>
      <c r="S3667" s="29">
        <v>1.2307692307689999</v>
      </c>
    </row>
    <row r="3668" spans="4:19" x14ac:dyDescent="0.2">
      <c r="D3668" s="103" t="s">
        <v>50</v>
      </c>
      <c r="E3668" s="24" t="s">
        <v>35</v>
      </c>
      <c r="F3668" s="22"/>
      <c r="G3668" s="23">
        <v>174</v>
      </c>
      <c r="H3668" s="49">
        <v>9.1954022988510005</v>
      </c>
      <c r="I3668" s="19">
        <v>5.7471264367819996</v>
      </c>
      <c r="J3668" s="19">
        <v>25.287356321838999</v>
      </c>
      <c r="K3668" s="19">
        <v>32.758620689654997</v>
      </c>
      <c r="L3668" s="19">
        <v>16.666666666666998</v>
      </c>
      <c r="M3668" s="19">
        <v>4.5977011494250002</v>
      </c>
      <c r="N3668" s="19">
        <v>3.4482758620689999</v>
      </c>
      <c r="O3668" s="19">
        <v>1.149425287356</v>
      </c>
      <c r="P3668" s="33">
        <v>0</v>
      </c>
      <c r="Q3668" s="19">
        <v>1.149425287356</v>
      </c>
      <c r="R3668" s="19">
        <v>3.761627906977</v>
      </c>
      <c r="S3668" s="51">
        <v>1.457192953389</v>
      </c>
    </row>
    <row r="3669" spans="4:19" x14ac:dyDescent="0.2">
      <c r="D3669" s="104"/>
      <c r="E3669" s="5" t="s">
        <v>36</v>
      </c>
      <c r="F3669" s="6"/>
      <c r="G3669" s="7">
        <v>233</v>
      </c>
      <c r="H3669" s="37">
        <v>5.1502145922749998</v>
      </c>
      <c r="I3669" s="14">
        <v>15.021459227468</v>
      </c>
      <c r="J3669" s="14">
        <v>29.184549356222998</v>
      </c>
      <c r="K3669" s="14">
        <v>34.763948497854003</v>
      </c>
      <c r="L3669" s="14">
        <v>11.587982832618</v>
      </c>
      <c r="M3669" s="14">
        <v>3.004291845494</v>
      </c>
      <c r="N3669" s="14">
        <v>0.42918454935599998</v>
      </c>
      <c r="O3669" s="14">
        <v>0.42918454935599998</v>
      </c>
      <c r="P3669" s="18">
        <v>0</v>
      </c>
      <c r="Q3669" s="14">
        <v>0.42918454935599998</v>
      </c>
      <c r="R3669" s="14">
        <v>3.4568965517239998</v>
      </c>
      <c r="S3669" s="29">
        <v>1.188248793896</v>
      </c>
    </row>
    <row r="3670" spans="4:19" x14ac:dyDescent="0.2">
      <c r="D3670" s="104"/>
      <c r="E3670" s="5" t="s">
        <v>37</v>
      </c>
      <c r="F3670" s="6"/>
      <c r="G3670" s="7">
        <v>199</v>
      </c>
      <c r="H3670" s="37">
        <v>7.5376884422110004</v>
      </c>
      <c r="I3670" s="14">
        <v>9.5477386934670001</v>
      </c>
      <c r="J3670" s="14">
        <v>25.628140703518</v>
      </c>
      <c r="K3670" s="14">
        <v>42.713567839196003</v>
      </c>
      <c r="L3670" s="14">
        <v>11.05527638191</v>
      </c>
      <c r="M3670" s="14">
        <v>2.0100502512560001</v>
      </c>
      <c r="N3670" s="14">
        <v>1.0050251256280001</v>
      </c>
      <c r="O3670" s="14">
        <v>0.50251256281400003</v>
      </c>
      <c r="P3670" s="18">
        <v>0</v>
      </c>
      <c r="Q3670" s="18">
        <v>0</v>
      </c>
      <c r="R3670" s="14">
        <v>3.5276381909549999</v>
      </c>
      <c r="S3670" s="29">
        <v>1.2063441802220001</v>
      </c>
    </row>
    <row r="3671" spans="4:19" x14ac:dyDescent="0.2">
      <c r="D3671" s="104"/>
      <c r="E3671" s="5" t="s">
        <v>38</v>
      </c>
      <c r="F3671" s="6"/>
      <c r="G3671" s="7">
        <v>319</v>
      </c>
      <c r="H3671" s="37">
        <v>3.761755485893</v>
      </c>
      <c r="I3671" s="14">
        <v>8.46394984326</v>
      </c>
      <c r="J3671" s="14">
        <v>22.570532915360999</v>
      </c>
      <c r="K3671" s="14">
        <v>37.304075235109998</v>
      </c>
      <c r="L3671" s="14">
        <v>23.197492163008999</v>
      </c>
      <c r="M3671" s="14">
        <v>2.8213166144200001</v>
      </c>
      <c r="N3671" s="14">
        <v>0.62695924764900002</v>
      </c>
      <c r="O3671" s="14">
        <v>0.94043887147299998</v>
      </c>
      <c r="P3671" s="18">
        <v>0</v>
      </c>
      <c r="Q3671" s="14">
        <v>0.31347962382400002</v>
      </c>
      <c r="R3671" s="14">
        <v>3.836477987421</v>
      </c>
      <c r="S3671" s="29">
        <v>1.1968208087500001</v>
      </c>
    </row>
    <row r="3672" spans="4:19" x14ac:dyDescent="0.2">
      <c r="D3672" s="104"/>
      <c r="E3672" s="5" t="s">
        <v>39</v>
      </c>
      <c r="F3672" s="6"/>
      <c r="G3672" s="7">
        <v>269</v>
      </c>
      <c r="H3672" s="37">
        <v>3.345724907063</v>
      </c>
      <c r="I3672" s="14">
        <v>8.9219330855019994</v>
      </c>
      <c r="J3672" s="14">
        <v>17.472118959107998</v>
      </c>
      <c r="K3672" s="14">
        <v>41.635687732341999</v>
      </c>
      <c r="L3672" s="14">
        <v>21.561338289963</v>
      </c>
      <c r="M3672" s="14">
        <v>4.4609665427509997</v>
      </c>
      <c r="N3672" s="14">
        <v>2.2304832713749998</v>
      </c>
      <c r="O3672" s="14">
        <v>0.37174721189600002</v>
      </c>
      <c r="P3672" s="18">
        <v>0</v>
      </c>
      <c r="Q3672" s="18">
        <v>0</v>
      </c>
      <c r="R3672" s="14">
        <v>3.9330855018589999</v>
      </c>
      <c r="S3672" s="29">
        <v>1.217584205516</v>
      </c>
    </row>
    <row r="3673" spans="4:19" x14ac:dyDescent="0.2">
      <c r="D3673" s="104"/>
      <c r="E3673" s="5" t="s">
        <v>40</v>
      </c>
      <c r="F3673" s="6"/>
      <c r="G3673" s="7">
        <v>348</v>
      </c>
      <c r="H3673" s="37">
        <v>3.1609195402300001</v>
      </c>
      <c r="I3673" s="14">
        <v>13.793103448276</v>
      </c>
      <c r="J3673" s="14">
        <v>21.551724137931</v>
      </c>
      <c r="K3673" s="14">
        <v>42.241379310345003</v>
      </c>
      <c r="L3673" s="14">
        <v>14.367816091953999</v>
      </c>
      <c r="M3673" s="14">
        <v>3.4482758620689999</v>
      </c>
      <c r="N3673" s="14">
        <v>0.57471264367800001</v>
      </c>
      <c r="O3673" s="14">
        <v>0.57471264367800001</v>
      </c>
      <c r="P3673" s="14">
        <v>0.28735632183900001</v>
      </c>
      <c r="Q3673" s="18">
        <v>0</v>
      </c>
      <c r="R3673" s="14">
        <v>3.6810344827589998</v>
      </c>
      <c r="S3673" s="29">
        <v>1.2029595061859999</v>
      </c>
    </row>
    <row r="3674" spans="4:19" x14ac:dyDescent="0.2">
      <c r="D3674" s="104"/>
      <c r="E3674" s="5" t="s">
        <v>41</v>
      </c>
      <c r="F3674" s="6"/>
      <c r="G3674" s="7">
        <v>282</v>
      </c>
      <c r="H3674" s="37">
        <v>5.6737588652479998</v>
      </c>
      <c r="I3674" s="14">
        <v>25.531914893617</v>
      </c>
      <c r="J3674" s="14">
        <v>27.659574468085001</v>
      </c>
      <c r="K3674" s="14">
        <v>26.950354609929001</v>
      </c>
      <c r="L3674" s="14">
        <v>10.283687943262001</v>
      </c>
      <c r="M3674" s="14">
        <v>2.4822695035460001</v>
      </c>
      <c r="N3674" s="14">
        <v>0.35460992907799999</v>
      </c>
      <c r="O3674" s="14">
        <v>0.35460992907799999</v>
      </c>
      <c r="P3674" s="18">
        <v>0</v>
      </c>
      <c r="Q3674" s="14">
        <v>0.70921985815599997</v>
      </c>
      <c r="R3674" s="14">
        <v>3.214285714286</v>
      </c>
      <c r="S3674" s="29">
        <v>1.2234944934530001</v>
      </c>
    </row>
    <row r="3675" spans="4:19" x14ac:dyDescent="0.2">
      <c r="D3675" s="104"/>
      <c r="E3675" s="5" t="s">
        <v>42</v>
      </c>
      <c r="F3675" s="6"/>
      <c r="G3675" s="7">
        <v>242</v>
      </c>
      <c r="H3675" s="37">
        <v>9.0909090909089993</v>
      </c>
      <c r="I3675" s="14">
        <v>35.950413223140004</v>
      </c>
      <c r="J3675" s="14">
        <v>27.685950413223001</v>
      </c>
      <c r="K3675" s="14">
        <v>17.355371900826</v>
      </c>
      <c r="L3675" s="14">
        <v>4.9586776859499997</v>
      </c>
      <c r="M3675" s="14">
        <v>3.305785123967</v>
      </c>
      <c r="N3675" s="14">
        <v>1.239669421488</v>
      </c>
      <c r="O3675" s="18">
        <v>0</v>
      </c>
      <c r="P3675" s="18">
        <v>0</v>
      </c>
      <c r="Q3675" s="14">
        <v>0.41322314049600001</v>
      </c>
      <c r="R3675" s="14">
        <v>2.8796680497930001</v>
      </c>
      <c r="S3675" s="29">
        <v>1.258185437526</v>
      </c>
    </row>
    <row r="3676" spans="4:19" x14ac:dyDescent="0.2">
      <c r="D3676" s="104"/>
      <c r="E3676" s="5" t="s">
        <v>43</v>
      </c>
      <c r="F3676" s="6"/>
      <c r="G3676" s="7">
        <v>263</v>
      </c>
      <c r="H3676" s="37">
        <v>5.3231939163500002</v>
      </c>
      <c r="I3676" s="14">
        <v>47.528517110266002</v>
      </c>
      <c r="J3676" s="14">
        <v>26.235741444866999</v>
      </c>
      <c r="K3676" s="14">
        <v>12.927756653992001</v>
      </c>
      <c r="L3676" s="14">
        <v>3.8022813688210002</v>
      </c>
      <c r="M3676" s="14">
        <v>1.520912547529</v>
      </c>
      <c r="N3676" s="14">
        <v>0.38022813688200002</v>
      </c>
      <c r="O3676" s="14">
        <v>0.38022813688200002</v>
      </c>
      <c r="P3676" s="14">
        <v>0.38022813688200002</v>
      </c>
      <c r="Q3676" s="14">
        <v>1.520912547529</v>
      </c>
      <c r="R3676" s="14">
        <v>2.7220077220080001</v>
      </c>
      <c r="S3676" s="29">
        <v>1.1591245464690001</v>
      </c>
    </row>
    <row r="3677" spans="4:19" x14ac:dyDescent="0.2">
      <c r="D3677" s="104"/>
      <c r="E3677" s="5" t="s">
        <v>44</v>
      </c>
      <c r="F3677" s="6"/>
      <c r="G3677" s="7">
        <v>364</v>
      </c>
      <c r="H3677" s="37">
        <v>12.637362637362999</v>
      </c>
      <c r="I3677" s="14">
        <v>52.197802197801998</v>
      </c>
      <c r="J3677" s="14">
        <v>17.307692307692001</v>
      </c>
      <c r="K3677" s="14">
        <v>10.439560439559999</v>
      </c>
      <c r="L3677" s="14">
        <v>3.2967032967029999</v>
      </c>
      <c r="M3677" s="14">
        <v>2.7472527472529999</v>
      </c>
      <c r="N3677" s="14">
        <v>0.82417582417599999</v>
      </c>
      <c r="O3677" s="14">
        <v>0.27472527472500002</v>
      </c>
      <c r="P3677" s="14">
        <v>0.27472527472500002</v>
      </c>
      <c r="Q3677" s="18">
        <v>0</v>
      </c>
      <c r="R3677" s="14">
        <v>2.5412087912089998</v>
      </c>
      <c r="S3677" s="29">
        <v>1.2648913736659999</v>
      </c>
    </row>
    <row r="3678" spans="4:19" x14ac:dyDescent="0.2">
      <c r="D3678" s="104"/>
      <c r="E3678" s="5" t="s">
        <v>45</v>
      </c>
      <c r="F3678" s="6"/>
      <c r="G3678" s="7">
        <v>324</v>
      </c>
      <c r="H3678" s="37">
        <v>18.827160493827002</v>
      </c>
      <c r="I3678" s="14">
        <v>55.864197530863997</v>
      </c>
      <c r="J3678" s="14">
        <v>13.271604938272</v>
      </c>
      <c r="K3678" s="14">
        <v>6.79012345679</v>
      </c>
      <c r="L3678" s="14">
        <v>2.1604938271599998</v>
      </c>
      <c r="M3678" s="14">
        <v>3.086419753086</v>
      </c>
      <c r="N3678" s="18">
        <v>0</v>
      </c>
      <c r="O3678" s="18">
        <v>0</v>
      </c>
      <c r="P3678" s="18">
        <v>0</v>
      </c>
      <c r="Q3678" s="18">
        <v>0</v>
      </c>
      <c r="R3678" s="14">
        <v>2.268518518519</v>
      </c>
      <c r="S3678" s="29">
        <v>1.099437129964</v>
      </c>
    </row>
    <row r="3679" spans="4:19" x14ac:dyDescent="0.2">
      <c r="D3679" s="104"/>
      <c r="E3679" s="5" t="s">
        <v>46</v>
      </c>
      <c r="F3679" s="6"/>
      <c r="G3679" s="7">
        <v>192</v>
      </c>
      <c r="H3679" s="37">
        <v>29.166666666666998</v>
      </c>
      <c r="I3679" s="14">
        <v>42.1875</v>
      </c>
      <c r="J3679" s="14">
        <v>18.229166666666998</v>
      </c>
      <c r="K3679" s="14">
        <v>5.729166666667</v>
      </c>
      <c r="L3679" s="14">
        <v>1.5625</v>
      </c>
      <c r="M3679" s="14">
        <v>2.083333333333</v>
      </c>
      <c r="N3679" s="14">
        <v>0.52083333333299997</v>
      </c>
      <c r="O3679" s="18">
        <v>0</v>
      </c>
      <c r="P3679" s="18">
        <v>0</v>
      </c>
      <c r="Q3679" s="14">
        <v>0.52083333333299997</v>
      </c>
      <c r="R3679" s="14">
        <v>2.1623036649210001</v>
      </c>
      <c r="S3679" s="29">
        <v>1.1348099603049999</v>
      </c>
    </row>
    <row r="3680" spans="4:19" x14ac:dyDescent="0.2">
      <c r="D3680" s="104"/>
      <c r="E3680" s="5" t="s">
        <v>47</v>
      </c>
      <c r="F3680" s="6"/>
      <c r="G3680" s="7">
        <v>288</v>
      </c>
      <c r="H3680" s="37">
        <v>29.513888888888999</v>
      </c>
      <c r="I3680" s="14">
        <v>45.833333333333002</v>
      </c>
      <c r="J3680" s="14">
        <v>13.194444444444001</v>
      </c>
      <c r="K3680" s="14">
        <v>3.4722222222219998</v>
      </c>
      <c r="L3680" s="14">
        <v>4.8611111111109997</v>
      </c>
      <c r="M3680" s="14">
        <v>2.083333333333</v>
      </c>
      <c r="N3680" s="14">
        <v>0.694444444444</v>
      </c>
      <c r="O3680" s="18">
        <v>0</v>
      </c>
      <c r="P3680" s="14">
        <v>0.347222222222</v>
      </c>
      <c r="Q3680" s="18">
        <v>0</v>
      </c>
      <c r="R3680" s="14">
        <v>2.1944444444440001</v>
      </c>
      <c r="S3680" s="29">
        <v>1.28169688834</v>
      </c>
    </row>
    <row r="3681" spans="2:19" x14ac:dyDescent="0.2">
      <c r="D3681" s="104"/>
      <c r="E3681" s="5" t="s">
        <v>48</v>
      </c>
      <c r="F3681" s="6"/>
      <c r="G3681" s="7">
        <v>114</v>
      </c>
      <c r="H3681" s="37">
        <v>42.982456140350997</v>
      </c>
      <c r="I3681" s="14">
        <v>29.824561403509001</v>
      </c>
      <c r="J3681" s="14">
        <v>11.403508771929999</v>
      </c>
      <c r="K3681" s="14">
        <v>7.8947368421049999</v>
      </c>
      <c r="L3681" s="14">
        <v>1.7543859649119999</v>
      </c>
      <c r="M3681" s="14">
        <v>5.2631578947369997</v>
      </c>
      <c r="N3681" s="14">
        <v>0.87719298245599997</v>
      </c>
      <c r="O3681" s="18">
        <v>0</v>
      </c>
      <c r="P3681" s="18">
        <v>0</v>
      </c>
      <c r="Q3681" s="18">
        <v>0</v>
      </c>
      <c r="R3681" s="14">
        <v>2.1491228070180002</v>
      </c>
      <c r="S3681" s="29">
        <v>1.434123340877</v>
      </c>
    </row>
    <row r="3682" spans="2:19" x14ac:dyDescent="0.2">
      <c r="D3682" s="105"/>
      <c r="E3682" s="55" t="s">
        <v>49</v>
      </c>
      <c r="F3682" s="58"/>
      <c r="G3682" s="53">
        <v>30</v>
      </c>
      <c r="H3682" s="74">
        <v>43.333333333333002</v>
      </c>
      <c r="I3682" s="38">
        <v>23.333333333333002</v>
      </c>
      <c r="J3682" s="38">
        <v>20</v>
      </c>
      <c r="K3682" s="38">
        <v>10</v>
      </c>
      <c r="L3682" s="38">
        <v>3.333333333333</v>
      </c>
      <c r="M3682" s="35">
        <v>0</v>
      </c>
      <c r="N3682" s="35">
        <v>0</v>
      </c>
      <c r="O3682" s="35">
        <v>0</v>
      </c>
      <c r="P3682" s="35">
        <v>0</v>
      </c>
      <c r="Q3682" s="35">
        <v>0</v>
      </c>
      <c r="R3682" s="38">
        <v>2.0666666666669999</v>
      </c>
      <c r="S3682" s="80">
        <v>1.1527744310529999</v>
      </c>
    </row>
    <row r="3684" spans="2:19" x14ac:dyDescent="0.2">
      <c r="B3684" s="47" t="str">
        <f xml:space="preserve"> HYPERLINK("#'目次'!B87", "[81]")</f>
        <v>[81]</v>
      </c>
      <c r="C3684" s="31" t="s">
        <v>812</v>
      </c>
    </row>
    <row r="3687" spans="2:19" x14ac:dyDescent="0.2">
      <c r="C3687" s="31" t="s">
        <v>13</v>
      </c>
    </row>
    <row r="3688" spans="2:19" x14ac:dyDescent="0.2">
      <c r="D3688" s="99"/>
      <c r="E3688" s="100"/>
      <c r="F3688" s="100"/>
      <c r="G3688" s="41" t="s">
        <v>14</v>
      </c>
      <c r="H3688" s="42" t="s">
        <v>813</v>
      </c>
      <c r="I3688" s="16" t="s">
        <v>814</v>
      </c>
      <c r="J3688" s="16" t="s">
        <v>794</v>
      </c>
      <c r="K3688" s="16" t="s">
        <v>795</v>
      </c>
      <c r="L3688" s="16" t="s">
        <v>796</v>
      </c>
      <c r="M3688" s="16" t="s">
        <v>815</v>
      </c>
      <c r="N3688" s="16" t="s">
        <v>24</v>
      </c>
      <c r="O3688" s="16" t="s">
        <v>67</v>
      </c>
      <c r="P3688" s="46" t="s">
        <v>68</v>
      </c>
    </row>
    <row r="3689" spans="2:19" x14ac:dyDescent="0.2">
      <c r="D3689" s="101"/>
      <c r="E3689" s="102"/>
      <c r="F3689" s="102"/>
      <c r="G3689" s="44"/>
      <c r="H3689" s="82" t="s">
        <v>816</v>
      </c>
      <c r="I3689" s="50" t="s">
        <v>802</v>
      </c>
      <c r="J3689" s="50" t="s">
        <v>803</v>
      </c>
      <c r="K3689" s="50" t="s">
        <v>804</v>
      </c>
      <c r="L3689" s="50" t="s">
        <v>805</v>
      </c>
      <c r="M3689" s="50" t="s">
        <v>69</v>
      </c>
      <c r="N3689" s="17"/>
      <c r="O3689" s="17"/>
      <c r="P3689" s="43"/>
    </row>
    <row r="3690" spans="2:19" x14ac:dyDescent="0.2">
      <c r="D3690" s="52"/>
      <c r="E3690" s="59" t="s">
        <v>14</v>
      </c>
      <c r="F3690" s="54"/>
      <c r="G3690" s="45">
        <v>7000</v>
      </c>
      <c r="H3690" s="25">
        <v>54.942857142857001</v>
      </c>
      <c r="I3690" s="25">
        <v>13.185714285714001</v>
      </c>
      <c r="J3690" s="25">
        <v>18.557142857142999</v>
      </c>
      <c r="K3690" s="25">
        <v>7.2142857142860004</v>
      </c>
      <c r="L3690" s="25">
        <v>2.4142857142860001</v>
      </c>
      <c r="M3690" s="25">
        <v>2.2285714285710001</v>
      </c>
      <c r="N3690" s="25">
        <v>1.4571428571430001</v>
      </c>
      <c r="O3690" s="25">
        <v>0.94114236010399999</v>
      </c>
      <c r="P3690" s="63">
        <v>1.2718432913740001</v>
      </c>
    </row>
    <row r="3691" spans="2:19" x14ac:dyDescent="0.2">
      <c r="D3691" s="103" t="s">
        <v>25</v>
      </c>
      <c r="E3691" s="24" t="s">
        <v>26</v>
      </c>
      <c r="F3691" s="22"/>
      <c r="G3691" s="23">
        <v>1780</v>
      </c>
      <c r="H3691" s="49">
        <v>55.056179775281002</v>
      </c>
      <c r="I3691" s="19">
        <v>12.865168539326</v>
      </c>
      <c r="J3691" s="19">
        <v>17.977528089888001</v>
      </c>
      <c r="K3691" s="19">
        <v>7.4157303370790002</v>
      </c>
      <c r="L3691" s="19">
        <v>2.5280898876400002</v>
      </c>
      <c r="M3691" s="19">
        <v>2.7528089887639999</v>
      </c>
      <c r="N3691" s="19">
        <v>1.4044943820219999</v>
      </c>
      <c r="O3691" s="19">
        <v>0.96296296296299999</v>
      </c>
      <c r="P3691" s="51">
        <v>1.3106168688740001</v>
      </c>
    </row>
    <row r="3692" spans="2:19" x14ac:dyDescent="0.2">
      <c r="D3692" s="104"/>
      <c r="E3692" s="5" t="s">
        <v>27</v>
      </c>
      <c r="F3692" s="6"/>
      <c r="G3692" s="7">
        <v>1328</v>
      </c>
      <c r="H3692" s="37">
        <v>60.768072289156997</v>
      </c>
      <c r="I3692" s="14">
        <v>11.295180722892001</v>
      </c>
      <c r="J3692" s="14">
        <v>15.060240963855</v>
      </c>
      <c r="K3692" s="14">
        <v>6.6265060240959999</v>
      </c>
      <c r="L3692" s="14">
        <v>2.409638554217</v>
      </c>
      <c r="M3692" s="14">
        <v>2.0331325301200001</v>
      </c>
      <c r="N3692" s="14">
        <v>1.8072289156629999</v>
      </c>
      <c r="O3692" s="14">
        <v>0.825920245399</v>
      </c>
      <c r="P3692" s="29">
        <v>1.2506084089</v>
      </c>
    </row>
    <row r="3693" spans="2:19" x14ac:dyDescent="0.2">
      <c r="D3693" s="104"/>
      <c r="E3693" s="5" t="s">
        <v>28</v>
      </c>
      <c r="F3693" s="6"/>
      <c r="G3693" s="7">
        <v>1075</v>
      </c>
      <c r="H3693" s="37">
        <v>63.627906976744001</v>
      </c>
      <c r="I3693" s="14">
        <v>10.046511627907</v>
      </c>
      <c r="J3693" s="14">
        <v>13.023255813953</v>
      </c>
      <c r="K3693" s="14">
        <v>6.0465116279069999</v>
      </c>
      <c r="L3693" s="14">
        <v>2.4186046511630002</v>
      </c>
      <c r="M3693" s="14">
        <v>3.1627906976740001</v>
      </c>
      <c r="N3693" s="14">
        <v>1.6744186046509999</v>
      </c>
      <c r="O3693" s="14">
        <v>0.81078524124899998</v>
      </c>
      <c r="P3693" s="29">
        <v>1.3136921934170001</v>
      </c>
    </row>
    <row r="3694" spans="2:19" x14ac:dyDescent="0.2">
      <c r="D3694" s="104"/>
      <c r="E3694" s="5" t="s">
        <v>29</v>
      </c>
      <c r="F3694" s="6"/>
      <c r="G3694" s="7">
        <v>733</v>
      </c>
      <c r="H3694" s="37">
        <v>57.708049113233002</v>
      </c>
      <c r="I3694" s="14">
        <v>16.371077762618999</v>
      </c>
      <c r="J3694" s="14">
        <v>15.006821282401001</v>
      </c>
      <c r="K3694" s="14">
        <v>6.8212824010909996</v>
      </c>
      <c r="L3694" s="14">
        <v>1.2278308321960001</v>
      </c>
      <c r="M3694" s="14">
        <v>1.50068212824</v>
      </c>
      <c r="N3694" s="14">
        <v>1.3642564802179999</v>
      </c>
      <c r="O3694" s="14">
        <v>0.803596127248</v>
      </c>
      <c r="P3694" s="29">
        <v>1.153568430817</v>
      </c>
    </row>
    <row r="3695" spans="2:19" x14ac:dyDescent="0.2">
      <c r="D3695" s="104"/>
      <c r="E3695" s="5" t="s">
        <v>30</v>
      </c>
      <c r="F3695" s="6"/>
      <c r="G3695" s="7">
        <v>619</v>
      </c>
      <c r="H3695" s="37">
        <v>47.334410339256998</v>
      </c>
      <c r="I3695" s="14">
        <v>15.831987075929</v>
      </c>
      <c r="J3695" s="14">
        <v>25.040387722131999</v>
      </c>
      <c r="K3695" s="14">
        <v>6.9466882067849998</v>
      </c>
      <c r="L3695" s="14">
        <v>2.9079159935379999</v>
      </c>
      <c r="M3695" s="14">
        <v>1.2924071082390001</v>
      </c>
      <c r="N3695" s="14">
        <v>0.64620355411999997</v>
      </c>
      <c r="O3695" s="14">
        <v>1.055284552846</v>
      </c>
      <c r="P3695" s="29">
        <v>1.2151618883769999</v>
      </c>
    </row>
    <row r="3696" spans="2:19" x14ac:dyDescent="0.2">
      <c r="D3696" s="104"/>
      <c r="E3696" s="5" t="s">
        <v>31</v>
      </c>
      <c r="F3696" s="6"/>
      <c r="G3696" s="7">
        <v>559</v>
      </c>
      <c r="H3696" s="37">
        <v>35.599284436494003</v>
      </c>
      <c r="I3696" s="14">
        <v>18.067978533095001</v>
      </c>
      <c r="J3696" s="14">
        <v>31.842576028623</v>
      </c>
      <c r="K3696" s="14">
        <v>10.912343470483</v>
      </c>
      <c r="L3696" s="14">
        <v>2.6833631484790001</v>
      </c>
      <c r="M3696" s="14">
        <v>0.35778175313100002</v>
      </c>
      <c r="N3696" s="14">
        <v>0.53667262969600005</v>
      </c>
      <c r="O3696" s="14">
        <v>1.2769784172659999</v>
      </c>
      <c r="P3696" s="29">
        <v>1.157820859813</v>
      </c>
    </row>
    <row r="3697" spans="4:16" x14ac:dyDescent="0.2">
      <c r="D3697" s="104"/>
      <c r="E3697" s="5" t="s">
        <v>32</v>
      </c>
      <c r="F3697" s="6"/>
      <c r="G3697" s="7">
        <v>284</v>
      </c>
      <c r="H3697" s="37">
        <v>36.267605633803001</v>
      </c>
      <c r="I3697" s="14">
        <v>14.43661971831</v>
      </c>
      <c r="J3697" s="14">
        <v>32.042253521127002</v>
      </c>
      <c r="K3697" s="14">
        <v>10.56338028169</v>
      </c>
      <c r="L3697" s="14">
        <v>2.8169014084509998</v>
      </c>
      <c r="M3697" s="14">
        <v>2.8169014084509998</v>
      </c>
      <c r="N3697" s="14">
        <v>1.056338028169</v>
      </c>
      <c r="O3697" s="14">
        <v>1.3701067615660001</v>
      </c>
      <c r="P3697" s="29">
        <v>1.3008468317620001</v>
      </c>
    </row>
    <row r="3698" spans="4:16" x14ac:dyDescent="0.2">
      <c r="D3698" s="104"/>
      <c r="E3698" s="5" t="s">
        <v>33</v>
      </c>
      <c r="F3698" s="6"/>
      <c r="G3698" s="7">
        <v>104</v>
      </c>
      <c r="H3698" s="37">
        <v>36.538461538462002</v>
      </c>
      <c r="I3698" s="14">
        <v>16.346153846153999</v>
      </c>
      <c r="J3698" s="14">
        <v>24.038461538461998</v>
      </c>
      <c r="K3698" s="14">
        <v>12.5</v>
      </c>
      <c r="L3698" s="14">
        <v>3.8461538461539999</v>
      </c>
      <c r="M3698" s="14">
        <v>5.7692307692310001</v>
      </c>
      <c r="N3698" s="14">
        <v>0.96153846153800004</v>
      </c>
      <c r="O3698" s="14">
        <v>1.4757281553399999</v>
      </c>
      <c r="P3698" s="29">
        <v>1.4736827930880001</v>
      </c>
    </row>
    <row r="3699" spans="4:16" x14ac:dyDescent="0.2">
      <c r="D3699" s="103" t="s">
        <v>34</v>
      </c>
      <c r="E3699" s="24" t="s">
        <v>35</v>
      </c>
      <c r="F3699" s="22"/>
      <c r="G3699" s="23">
        <v>206</v>
      </c>
      <c r="H3699" s="49">
        <v>91.747572815533999</v>
      </c>
      <c r="I3699" s="19">
        <v>4.3689320388350001</v>
      </c>
      <c r="J3699" s="19">
        <v>2.4271844660189998</v>
      </c>
      <c r="K3699" s="33">
        <v>0</v>
      </c>
      <c r="L3699" s="19">
        <v>0.48543689320400002</v>
      </c>
      <c r="M3699" s="33">
        <v>0</v>
      </c>
      <c r="N3699" s="19">
        <v>0.97087378640800004</v>
      </c>
      <c r="O3699" s="19">
        <v>0.112745098039</v>
      </c>
      <c r="P3699" s="51">
        <v>0.45593505914999999</v>
      </c>
    </row>
    <row r="3700" spans="4:16" x14ac:dyDescent="0.2">
      <c r="D3700" s="104"/>
      <c r="E3700" s="5" t="s">
        <v>36</v>
      </c>
      <c r="F3700" s="6"/>
      <c r="G3700" s="7">
        <v>218</v>
      </c>
      <c r="H3700" s="37">
        <v>76.605504587156005</v>
      </c>
      <c r="I3700" s="14">
        <v>9.1743119266060003</v>
      </c>
      <c r="J3700" s="14">
        <v>8.7155963302749999</v>
      </c>
      <c r="K3700" s="14">
        <v>3.2110091743120002</v>
      </c>
      <c r="L3700" s="18">
        <v>0</v>
      </c>
      <c r="M3700" s="14">
        <v>0.45871559632999998</v>
      </c>
      <c r="N3700" s="14">
        <v>1.834862385321</v>
      </c>
      <c r="O3700" s="14">
        <v>0.392523364486</v>
      </c>
      <c r="P3700" s="29">
        <v>0.84008243193400001</v>
      </c>
    </row>
    <row r="3701" spans="4:16" x14ac:dyDescent="0.2">
      <c r="D3701" s="104"/>
      <c r="E3701" s="5" t="s">
        <v>37</v>
      </c>
      <c r="F3701" s="6"/>
      <c r="G3701" s="7">
        <v>218</v>
      </c>
      <c r="H3701" s="37">
        <v>51.376146788991001</v>
      </c>
      <c r="I3701" s="14">
        <v>17.43119266055</v>
      </c>
      <c r="J3701" s="14">
        <v>25.229357798165001</v>
      </c>
      <c r="K3701" s="14">
        <v>4.5871559633030001</v>
      </c>
      <c r="L3701" s="14">
        <v>0.45871559632999998</v>
      </c>
      <c r="M3701" s="14">
        <v>0.45871559632999998</v>
      </c>
      <c r="N3701" s="14">
        <v>0.45871559632999998</v>
      </c>
      <c r="O3701" s="14">
        <v>0.86175115207399999</v>
      </c>
      <c r="P3701" s="29">
        <v>1.0247007758419999</v>
      </c>
    </row>
    <row r="3702" spans="4:16" x14ac:dyDescent="0.2">
      <c r="D3702" s="104"/>
      <c r="E3702" s="5" t="s">
        <v>38</v>
      </c>
      <c r="F3702" s="6"/>
      <c r="G3702" s="7">
        <v>313</v>
      </c>
      <c r="H3702" s="37">
        <v>35.782747603833997</v>
      </c>
      <c r="I3702" s="14">
        <v>15.974440894569</v>
      </c>
      <c r="J3702" s="14">
        <v>30.670926517571999</v>
      </c>
      <c r="K3702" s="14">
        <v>12.460063897764</v>
      </c>
      <c r="L3702" s="14">
        <v>3.5143769968049998</v>
      </c>
      <c r="M3702" s="14">
        <v>0.95846645367399996</v>
      </c>
      <c r="N3702" s="14">
        <v>0.63897763578300004</v>
      </c>
      <c r="O3702" s="14">
        <v>1.344051446945</v>
      </c>
      <c r="P3702" s="29">
        <v>1.234793674496</v>
      </c>
    </row>
    <row r="3703" spans="4:16" x14ac:dyDescent="0.2">
      <c r="D3703" s="104"/>
      <c r="E3703" s="5" t="s">
        <v>39</v>
      </c>
      <c r="F3703" s="6"/>
      <c r="G3703" s="7">
        <v>306</v>
      </c>
      <c r="H3703" s="37">
        <v>25.163398692809999</v>
      </c>
      <c r="I3703" s="14">
        <v>15.032679738562001</v>
      </c>
      <c r="J3703" s="14">
        <v>38.235294117647001</v>
      </c>
      <c r="K3703" s="14">
        <v>16.013071895425</v>
      </c>
      <c r="L3703" s="14">
        <v>3.2679738562090002</v>
      </c>
      <c r="M3703" s="14">
        <v>0.65359477124200005</v>
      </c>
      <c r="N3703" s="14">
        <v>1.6339869281049999</v>
      </c>
      <c r="O3703" s="14">
        <v>1.5847176079730001</v>
      </c>
      <c r="P3703" s="29">
        <v>1.165805299639</v>
      </c>
    </row>
    <row r="3704" spans="4:16" x14ac:dyDescent="0.2">
      <c r="D3704" s="104"/>
      <c r="E3704" s="5" t="s">
        <v>40</v>
      </c>
      <c r="F3704" s="6"/>
      <c r="G3704" s="7">
        <v>323</v>
      </c>
      <c r="H3704" s="37">
        <v>26.315789473683999</v>
      </c>
      <c r="I3704" s="14">
        <v>21.671826625386998</v>
      </c>
      <c r="J3704" s="14">
        <v>37.151702786378003</v>
      </c>
      <c r="K3704" s="14">
        <v>12.074303405573</v>
      </c>
      <c r="L3704" s="14">
        <v>1.8575851393189999</v>
      </c>
      <c r="M3704" s="14">
        <v>0.30959752322</v>
      </c>
      <c r="N3704" s="14">
        <v>0.61919504644000001</v>
      </c>
      <c r="O3704" s="14">
        <v>1.4205607476640001</v>
      </c>
      <c r="P3704" s="29">
        <v>1.079725791695</v>
      </c>
    </row>
    <row r="3705" spans="4:16" x14ac:dyDescent="0.2">
      <c r="D3705" s="104"/>
      <c r="E3705" s="5" t="s">
        <v>41</v>
      </c>
      <c r="F3705" s="6"/>
      <c r="G3705" s="7">
        <v>260</v>
      </c>
      <c r="H3705" s="37">
        <v>47.307692307692001</v>
      </c>
      <c r="I3705" s="14">
        <v>25.384615384615</v>
      </c>
      <c r="J3705" s="14">
        <v>21.538461538461998</v>
      </c>
      <c r="K3705" s="14">
        <v>3.8461538461539999</v>
      </c>
      <c r="L3705" s="14">
        <v>0.76923076923099998</v>
      </c>
      <c r="M3705" s="14">
        <v>0.384615384615</v>
      </c>
      <c r="N3705" s="14">
        <v>0.76923076923099998</v>
      </c>
      <c r="O3705" s="14">
        <v>0.85658914728699997</v>
      </c>
      <c r="P3705" s="29">
        <v>0.97982318933699997</v>
      </c>
    </row>
    <row r="3706" spans="4:16" x14ac:dyDescent="0.2">
      <c r="D3706" s="104"/>
      <c r="E3706" s="5" t="s">
        <v>42</v>
      </c>
      <c r="F3706" s="6"/>
      <c r="G3706" s="7">
        <v>258</v>
      </c>
      <c r="H3706" s="37">
        <v>72.093023255814003</v>
      </c>
      <c r="I3706" s="14">
        <v>14.341085271318001</v>
      </c>
      <c r="J3706" s="14">
        <v>8.9147286821710008</v>
      </c>
      <c r="K3706" s="14">
        <v>2.7131782945739999</v>
      </c>
      <c r="L3706" s="14">
        <v>0.77519379845000003</v>
      </c>
      <c r="M3706" s="14">
        <v>0.77519379845000003</v>
      </c>
      <c r="N3706" s="14">
        <v>0.38759689922500001</v>
      </c>
      <c r="O3706" s="14">
        <v>0.47470817120600001</v>
      </c>
      <c r="P3706" s="29">
        <v>0.91695147751200001</v>
      </c>
    </row>
    <row r="3707" spans="4:16" x14ac:dyDescent="0.2">
      <c r="D3707" s="104"/>
      <c r="E3707" s="5" t="s">
        <v>43</v>
      </c>
      <c r="F3707" s="6"/>
      <c r="G3707" s="7">
        <v>258</v>
      </c>
      <c r="H3707" s="37">
        <v>72.093023255814003</v>
      </c>
      <c r="I3707" s="14">
        <v>11.240310077519</v>
      </c>
      <c r="J3707" s="14">
        <v>6.5891472868219996</v>
      </c>
      <c r="K3707" s="14">
        <v>3.488372093023</v>
      </c>
      <c r="L3707" s="14">
        <v>1.550387596899</v>
      </c>
      <c r="M3707" s="14">
        <v>1.937984496124</v>
      </c>
      <c r="N3707" s="14">
        <v>3.1007751937979999</v>
      </c>
      <c r="O3707" s="14">
        <v>0.52400000000000002</v>
      </c>
      <c r="P3707" s="29">
        <v>1.0924394720070001</v>
      </c>
    </row>
    <row r="3708" spans="4:16" x14ac:dyDescent="0.2">
      <c r="D3708" s="104"/>
      <c r="E3708" s="5" t="s">
        <v>44</v>
      </c>
      <c r="F3708" s="6"/>
      <c r="G3708" s="7">
        <v>336</v>
      </c>
      <c r="H3708" s="37">
        <v>70.238095238094999</v>
      </c>
      <c r="I3708" s="14">
        <v>5.9523809523809996</v>
      </c>
      <c r="J3708" s="14">
        <v>8.333333333333</v>
      </c>
      <c r="K3708" s="14">
        <v>5.9523809523809996</v>
      </c>
      <c r="L3708" s="14">
        <v>2.9761904761900002</v>
      </c>
      <c r="M3708" s="14">
        <v>6.25</v>
      </c>
      <c r="N3708" s="14">
        <v>0.29761904761899999</v>
      </c>
      <c r="O3708" s="14">
        <v>0.83880597014900005</v>
      </c>
      <c r="P3708" s="29">
        <v>1.5074892860069999</v>
      </c>
    </row>
    <row r="3709" spans="4:16" x14ac:dyDescent="0.2">
      <c r="D3709" s="104"/>
      <c r="E3709" s="5" t="s">
        <v>45</v>
      </c>
      <c r="F3709" s="6"/>
      <c r="G3709" s="7">
        <v>259</v>
      </c>
      <c r="H3709" s="37">
        <v>59.073359073359001</v>
      </c>
      <c r="I3709" s="14">
        <v>7.3359073359069997</v>
      </c>
      <c r="J3709" s="14">
        <v>12.741312741312999</v>
      </c>
      <c r="K3709" s="14">
        <v>5.7915057915060002</v>
      </c>
      <c r="L3709" s="14">
        <v>7.3359073359069997</v>
      </c>
      <c r="M3709" s="14">
        <v>7.3359073359069997</v>
      </c>
      <c r="N3709" s="14">
        <v>0.38610038610000003</v>
      </c>
      <c r="O3709" s="14">
        <v>1.166666666667</v>
      </c>
      <c r="P3709" s="29">
        <v>1.6633688303059999</v>
      </c>
    </row>
    <row r="3710" spans="4:16" x14ac:dyDescent="0.2">
      <c r="D3710" s="104"/>
      <c r="E3710" s="5" t="s">
        <v>46</v>
      </c>
      <c r="F3710" s="6"/>
      <c r="G3710" s="7">
        <v>171</v>
      </c>
      <c r="H3710" s="37">
        <v>62.573099415205</v>
      </c>
      <c r="I3710" s="14">
        <v>7.6023391812870003</v>
      </c>
      <c r="J3710" s="14">
        <v>8.7719298245609991</v>
      </c>
      <c r="K3710" s="14">
        <v>7.6023391812870003</v>
      </c>
      <c r="L3710" s="14">
        <v>5.847953216374</v>
      </c>
      <c r="M3710" s="14">
        <v>4.0935672514619998</v>
      </c>
      <c r="N3710" s="14">
        <v>3.508771929825</v>
      </c>
      <c r="O3710" s="14">
        <v>0.95151515151499999</v>
      </c>
      <c r="P3710" s="29">
        <v>1.508786631123</v>
      </c>
    </row>
    <row r="3711" spans="4:16" x14ac:dyDescent="0.2">
      <c r="D3711" s="104"/>
      <c r="E3711" s="5" t="s">
        <v>47</v>
      </c>
      <c r="F3711" s="6"/>
      <c r="G3711" s="7">
        <v>158</v>
      </c>
      <c r="H3711" s="37">
        <v>65.189873417721998</v>
      </c>
      <c r="I3711" s="14">
        <v>7.5949367088609998</v>
      </c>
      <c r="J3711" s="14">
        <v>9.493670886076</v>
      </c>
      <c r="K3711" s="14">
        <v>6.3291139240509997</v>
      </c>
      <c r="L3711" s="14">
        <v>2.5316455696200002</v>
      </c>
      <c r="M3711" s="14">
        <v>3.1645569620249998</v>
      </c>
      <c r="N3711" s="14">
        <v>5.6962025316459997</v>
      </c>
      <c r="O3711" s="14">
        <v>0.75838926174499999</v>
      </c>
      <c r="P3711" s="29">
        <v>1.334372671204</v>
      </c>
    </row>
    <row r="3712" spans="4:16" x14ac:dyDescent="0.2">
      <c r="D3712" s="104"/>
      <c r="E3712" s="5" t="s">
        <v>48</v>
      </c>
      <c r="F3712" s="6"/>
      <c r="G3712" s="7">
        <v>62</v>
      </c>
      <c r="H3712" s="37">
        <v>80.645161290323003</v>
      </c>
      <c r="I3712" s="18">
        <v>0</v>
      </c>
      <c r="J3712" s="14">
        <v>9.6774193548389995</v>
      </c>
      <c r="K3712" s="18">
        <v>0</v>
      </c>
      <c r="L3712" s="14">
        <v>3.2258064516129998</v>
      </c>
      <c r="M3712" s="14">
        <v>3.2258064516129998</v>
      </c>
      <c r="N3712" s="14">
        <v>3.2258064516129998</v>
      </c>
      <c r="O3712" s="14">
        <v>0.5</v>
      </c>
      <c r="P3712" s="29">
        <v>1.231530213461</v>
      </c>
    </row>
    <row r="3713" spans="4:16" x14ac:dyDescent="0.2">
      <c r="D3713" s="104"/>
      <c r="E3713" s="5" t="s">
        <v>49</v>
      </c>
      <c r="F3713" s="6"/>
      <c r="G3713" s="7">
        <v>13</v>
      </c>
      <c r="H3713" s="37">
        <v>76.923076923077005</v>
      </c>
      <c r="I3713" s="18">
        <v>0</v>
      </c>
      <c r="J3713" s="14">
        <v>7.6923076923079998</v>
      </c>
      <c r="K3713" s="18">
        <v>0</v>
      </c>
      <c r="L3713" s="18">
        <v>0</v>
      </c>
      <c r="M3713" s="18">
        <v>0</v>
      </c>
      <c r="N3713" s="14">
        <v>15.384615384615</v>
      </c>
      <c r="O3713" s="14">
        <v>0.181818181818</v>
      </c>
      <c r="P3713" s="29">
        <v>0.574959574576</v>
      </c>
    </row>
    <row r="3714" spans="4:16" x14ac:dyDescent="0.2">
      <c r="D3714" s="103" t="s">
        <v>50</v>
      </c>
      <c r="E3714" s="24" t="s">
        <v>35</v>
      </c>
      <c r="F3714" s="22"/>
      <c r="G3714" s="23">
        <v>174</v>
      </c>
      <c r="H3714" s="49">
        <v>87.356321839079996</v>
      </c>
      <c r="I3714" s="19">
        <v>6.3218390804600002</v>
      </c>
      <c r="J3714" s="19">
        <v>4.5977011494250002</v>
      </c>
      <c r="K3714" s="19">
        <v>1.7241379310339999</v>
      </c>
      <c r="L3714" s="33">
        <v>0</v>
      </c>
      <c r="M3714" s="33">
        <v>0</v>
      </c>
      <c r="N3714" s="33">
        <v>0</v>
      </c>
      <c r="O3714" s="19">
        <v>0.20689655172400001</v>
      </c>
      <c r="P3714" s="51">
        <v>0.59957707382699998</v>
      </c>
    </row>
    <row r="3715" spans="4:16" x14ac:dyDescent="0.2">
      <c r="D3715" s="104"/>
      <c r="E3715" s="5" t="s">
        <v>36</v>
      </c>
      <c r="F3715" s="6"/>
      <c r="G3715" s="7">
        <v>233</v>
      </c>
      <c r="H3715" s="37">
        <v>58.798283261803</v>
      </c>
      <c r="I3715" s="14">
        <v>18.025751072961</v>
      </c>
      <c r="J3715" s="14">
        <v>18.025751072961</v>
      </c>
      <c r="K3715" s="14">
        <v>4.2918454935619996</v>
      </c>
      <c r="L3715" s="14">
        <v>0.42918454935599998</v>
      </c>
      <c r="M3715" s="18">
        <v>0</v>
      </c>
      <c r="N3715" s="14">
        <v>0.42918454935599998</v>
      </c>
      <c r="O3715" s="14">
        <v>0.68965517241399998</v>
      </c>
      <c r="P3715" s="29">
        <v>0.94151192699800001</v>
      </c>
    </row>
    <row r="3716" spans="4:16" x14ac:dyDescent="0.2">
      <c r="D3716" s="104"/>
      <c r="E3716" s="5" t="s">
        <v>37</v>
      </c>
      <c r="F3716" s="6"/>
      <c r="G3716" s="7">
        <v>199</v>
      </c>
      <c r="H3716" s="37">
        <v>29.145728643216</v>
      </c>
      <c r="I3716" s="14">
        <v>20.100502512563001</v>
      </c>
      <c r="J3716" s="14">
        <v>38.693467336683</v>
      </c>
      <c r="K3716" s="14">
        <v>10.552763819095</v>
      </c>
      <c r="L3716" s="14">
        <v>0.50251256281400003</v>
      </c>
      <c r="M3716" s="14">
        <v>0.50251256281400003</v>
      </c>
      <c r="N3716" s="14">
        <v>0.50251256281400003</v>
      </c>
      <c r="O3716" s="14">
        <v>1.3434343434339999</v>
      </c>
      <c r="P3716" s="29">
        <v>1.0556401300030001</v>
      </c>
    </row>
    <row r="3717" spans="4:16" x14ac:dyDescent="0.2">
      <c r="D3717" s="104"/>
      <c r="E3717" s="5" t="s">
        <v>38</v>
      </c>
      <c r="F3717" s="6"/>
      <c r="G3717" s="7">
        <v>319</v>
      </c>
      <c r="H3717" s="37">
        <v>18.181818181817999</v>
      </c>
      <c r="I3717" s="14">
        <v>20.062695924764999</v>
      </c>
      <c r="J3717" s="14">
        <v>38.871473354232002</v>
      </c>
      <c r="K3717" s="14">
        <v>20.062695924764999</v>
      </c>
      <c r="L3717" s="14">
        <v>1.8808777429470001</v>
      </c>
      <c r="M3717" s="14">
        <v>0.31347962382400002</v>
      </c>
      <c r="N3717" s="14">
        <v>0.62695924764900002</v>
      </c>
      <c r="O3717" s="14">
        <v>1.6813880126180001</v>
      </c>
      <c r="P3717" s="29">
        <v>1.0668805160679999</v>
      </c>
    </row>
    <row r="3718" spans="4:16" x14ac:dyDescent="0.2">
      <c r="D3718" s="104"/>
      <c r="E3718" s="5" t="s">
        <v>39</v>
      </c>
      <c r="F3718" s="6"/>
      <c r="G3718" s="7">
        <v>269</v>
      </c>
      <c r="H3718" s="37">
        <v>19.702602230482999</v>
      </c>
      <c r="I3718" s="14">
        <v>14.869888475835999</v>
      </c>
      <c r="J3718" s="14">
        <v>40.148698884757998</v>
      </c>
      <c r="K3718" s="14">
        <v>20.817843866171</v>
      </c>
      <c r="L3718" s="14">
        <v>3.7174721189589999</v>
      </c>
      <c r="M3718" s="14">
        <v>0.74349442379200004</v>
      </c>
      <c r="N3718" s="18">
        <v>0</v>
      </c>
      <c r="O3718" s="14">
        <v>1.762081784387</v>
      </c>
      <c r="P3718" s="29">
        <v>1.1419236919419999</v>
      </c>
    </row>
    <row r="3719" spans="4:16" x14ac:dyDescent="0.2">
      <c r="D3719" s="104"/>
      <c r="E3719" s="5" t="s">
        <v>40</v>
      </c>
      <c r="F3719" s="6"/>
      <c r="G3719" s="7">
        <v>348</v>
      </c>
      <c r="H3719" s="37">
        <v>26.436781609194998</v>
      </c>
      <c r="I3719" s="14">
        <v>25.574712643678001</v>
      </c>
      <c r="J3719" s="14">
        <v>37.643678160919997</v>
      </c>
      <c r="K3719" s="14">
        <v>7.7586206896550003</v>
      </c>
      <c r="L3719" s="14">
        <v>1.7241379310339999</v>
      </c>
      <c r="M3719" s="14">
        <v>0.57471264367800001</v>
      </c>
      <c r="N3719" s="14">
        <v>0.28735632183900001</v>
      </c>
      <c r="O3719" s="14">
        <v>1.342939481268</v>
      </c>
      <c r="P3719" s="29">
        <v>1.0412116109689999</v>
      </c>
    </row>
    <row r="3720" spans="4:16" x14ac:dyDescent="0.2">
      <c r="D3720" s="104"/>
      <c r="E3720" s="5" t="s">
        <v>41</v>
      </c>
      <c r="F3720" s="6"/>
      <c r="G3720" s="7">
        <v>282</v>
      </c>
      <c r="H3720" s="37">
        <v>57.446808510638</v>
      </c>
      <c r="I3720" s="14">
        <v>25.531914893617</v>
      </c>
      <c r="J3720" s="14">
        <v>11.702127659574</v>
      </c>
      <c r="K3720" s="14">
        <v>3.1914893617020001</v>
      </c>
      <c r="L3720" s="14">
        <v>0.35460992907799999</v>
      </c>
      <c r="M3720" s="14">
        <v>0.35460992907799999</v>
      </c>
      <c r="N3720" s="14">
        <v>1.4184397163119999</v>
      </c>
      <c r="O3720" s="14">
        <v>0.62589928057599997</v>
      </c>
      <c r="P3720" s="29">
        <v>0.88369223210299996</v>
      </c>
    </row>
    <row r="3721" spans="4:16" x14ac:dyDescent="0.2">
      <c r="D3721" s="104"/>
      <c r="E3721" s="5" t="s">
        <v>42</v>
      </c>
      <c r="F3721" s="6"/>
      <c r="G3721" s="7">
        <v>242</v>
      </c>
      <c r="H3721" s="37">
        <v>73.966942148759998</v>
      </c>
      <c r="I3721" s="14">
        <v>11.157024793388</v>
      </c>
      <c r="J3721" s="14">
        <v>7.4380165289260001</v>
      </c>
      <c r="K3721" s="14">
        <v>2.8925619834709999</v>
      </c>
      <c r="L3721" s="14">
        <v>1.239669421488</v>
      </c>
      <c r="M3721" s="14">
        <v>0.82644628099200002</v>
      </c>
      <c r="N3721" s="14">
        <v>2.4793388429749998</v>
      </c>
      <c r="O3721" s="14">
        <v>0.44915254237300001</v>
      </c>
      <c r="P3721" s="29">
        <v>0.94866058679300003</v>
      </c>
    </row>
    <row r="3722" spans="4:16" x14ac:dyDescent="0.2">
      <c r="D3722" s="104"/>
      <c r="E3722" s="5" t="s">
        <v>43</v>
      </c>
      <c r="F3722" s="6"/>
      <c r="G3722" s="7">
        <v>263</v>
      </c>
      <c r="H3722" s="37">
        <v>69.201520912548006</v>
      </c>
      <c r="I3722" s="14">
        <v>6.0836501901139997</v>
      </c>
      <c r="J3722" s="14">
        <v>8.7452471482889997</v>
      </c>
      <c r="K3722" s="14">
        <v>6.0836501901139997</v>
      </c>
      <c r="L3722" s="14">
        <v>3.8022813688210002</v>
      </c>
      <c r="M3722" s="14">
        <v>4.9429657794680004</v>
      </c>
      <c r="N3722" s="14">
        <v>1.1406844106459999</v>
      </c>
      <c r="O3722" s="14">
        <v>0.82692307692300004</v>
      </c>
      <c r="P3722" s="29">
        <v>1.4665652421449999</v>
      </c>
    </row>
    <row r="3723" spans="4:16" x14ac:dyDescent="0.2">
      <c r="D3723" s="104"/>
      <c r="E3723" s="5" t="s">
        <v>44</v>
      </c>
      <c r="F3723" s="6"/>
      <c r="G3723" s="7">
        <v>364</v>
      </c>
      <c r="H3723" s="37">
        <v>59.340659340659002</v>
      </c>
      <c r="I3723" s="14">
        <v>5.7692307692310001</v>
      </c>
      <c r="J3723" s="14">
        <v>12.637362637362999</v>
      </c>
      <c r="K3723" s="14">
        <v>7.1428571428570002</v>
      </c>
      <c r="L3723" s="14">
        <v>4.9450549450550003</v>
      </c>
      <c r="M3723" s="14">
        <v>8.5164835164839996</v>
      </c>
      <c r="N3723" s="14">
        <v>1.648351648352</v>
      </c>
      <c r="O3723" s="14">
        <v>1.1675977653630001</v>
      </c>
      <c r="P3723" s="29">
        <v>1.6829278607760001</v>
      </c>
    </row>
    <row r="3724" spans="4:16" x14ac:dyDescent="0.2">
      <c r="D3724" s="104"/>
      <c r="E3724" s="5" t="s">
        <v>45</v>
      </c>
      <c r="F3724" s="6"/>
      <c r="G3724" s="7">
        <v>324</v>
      </c>
      <c r="H3724" s="37">
        <v>62.037037037037003</v>
      </c>
      <c r="I3724" s="14">
        <v>8.9506172839510008</v>
      </c>
      <c r="J3724" s="14">
        <v>10.493827160494</v>
      </c>
      <c r="K3724" s="14">
        <v>6.1728395061730001</v>
      </c>
      <c r="L3724" s="14">
        <v>4.6296296296300001</v>
      </c>
      <c r="M3724" s="14">
        <v>5.2469135802469999</v>
      </c>
      <c r="N3724" s="14">
        <v>2.4691358024690002</v>
      </c>
      <c r="O3724" s="14">
        <v>0.95569620253200005</v>
      </c>
      <c r="P3724" s="29">
        <v>1.510909428163</v>
      </c>
    </row>
    <row r="3725" spans="4:16" x14ac:dyDescent="0.2">
      <c r="D3725" s="104"/>
      <c r="E3725" s="5" t="s">
        <v>46</v>
      </c>
      <c r="F3725" s="6"/>
      <c r="G3725" s="7">
        <v>192</v>
      </c>
      <c r="H3725" s="37">
        <v>64.583333333333002</v>
      </c>
      <c r="I3725" s="14">
        <v>7.291666666667</v>
      </c>
      <c r="J3725" s="14">
        <v>8.854166666667</v>
      </c>
      <c r="K3725" s="14">
        <v>5.208333333333</v>
      </c>
      <c r="L3725" s="14">
        <v>5.208333333333</v>
      </c>
      <c r="M3725" s="14">
        <v>4.166666666667</v>
      </c>
      <c r="N3725" s="14">
        <v>4.6875</v>
      </c>
      <c r="O3725" s="14">
        <v>0.86338797814199997</v>
      </c>
      <c r="P3725" s="29">
        <v>1.4702601893330001</v>
      </c>
    </row>
    <row r="3726" spans="4:16" x14ac:dyDescent="0.2">
      <c r="D3726" s="104"/>
      <c r="E3726" s="5" t="s">
        <v>47</v>
      </c>
      <c r="F3726" s="6"/>
      <c r="G3726" s="7">
        <v>288</v>
      </c>
      <c r="H3726" s="37">
        <v>75.347222222222001</v>
      </c>
      <c r="I3726" s="14">
        <v>6.9444444444439997</v>
      </c>
      <c r="J3726" s="14">
        <v>9.375</v>
      </c>
      <c r="K3726" s="14">
        <v>2.083333333333</v>
      </c>
      <c r="L3726" s="14">
        <v>2.083333333333</v>
      </c>
      <c r="M3726" s="14">
        <v>1.7361111111109999</v>
      </c>
      <c r="N3726" s="14">
        <v>2.4305555555559999</v>
      </c>
      <c r="O3726" s="14">
        <v>0.50177935943100005</v>
      </c>
      <c r="P3726" s="29">
        <v>1.0873735216189999</v>
      </c>
    </row>
    <row r="3727" spans="4:16" x14ac:dyDescent="0.2">
      <c r="D3727" s="104"/>
      <c r="E3727" s="5" t="s">
        <v>48</v>
      </c>
      <c r="F3727" s="6"/>
      <c r="G3727" s="7">
        <v>114</v>
      </c>
      <c r="H3727" s="37">
        <v>82.456140350877007</v>
      </c>
      <c r="I3727" s="14">
        <v>4.3859649122809996</v>
      </c>
      <c r="J3727" s="14">
        <v>4.3859649122809996</v>
      </c>
      <c r="K3727" s="14">
        <v>0.87719298245599997</v>
      </c>
      <c r="L3727" s="18">
        <v>0</v>
      </c>
      <c r="M3727" s="14">
        <v>2.6315789473679998</v>
      </c>
      <c r="N3727" s="14">
        <v>5.2631578947369997</v>
      </c>
      <c r="O3727" s="14">
        <v>0.305555555556</v>
      </c>
      <c r="P3727" s="29">
        <v>0.95702406538600004</v>
      </c>
    </row>
    <row r="3728" spans="4:16" x14ac:dyDescent="0.2">
      <c r="D3728" s="105"/>
      <c r="E3728" s="55" t="s">
        <v>49</v>
      </c>
      <c r="F3728" s="58"/>
      <c r="G3728" s="53">
        <v>30</v>
      </c>
      <c r="H3728" s="74">
        <v>83.333333333333002</v>
      </c>
      <c r="I3728" s="38">
        <v>13.333333333333</v>
      </c>
      <c r="J3728" s="35">
        <v>0</v>
      </c>
      <c r="K3728" s="38">
        <v>3.333333333333</v>
      </c>
      <c r="L3728" s="35">
        <v>0</v>
      </c>
      <c r="M3728" s="35">
        <v>0</v>
      </c>
      <c r="N3728" s="35">
        <v>0</v>
      </c>
      <c r="O3728" s="38">
        <v>0.23333333333299999</v>
      </c>
      <c r="P3728" s="80">
        <v>0.61553951042099997</v>
      </c>
    </row>
    <row r="3730" spans="2:20" x14ac:dyDescent="0.2">
      <c r="B3730" s="47" t="str">
        <f xml:space="preserve"> HYPERLINK("#'目次'!B88", "[82]")</f>
        <v>[82]</v>
      </c>
      <c r="C3730" s="31" t="s">
        <v>819</v>
      </c>
    </row>
    <row r="3733" spans="2:20" x14ac:dyDescent="0.2">
      <c r="C3733" s="31" t="s">
        <v>13</v>
      </c>
    </row>
    <row r="3734" spans="2:20" ht="36" x14ac:dyDescent="0.2">
      <c r="D3734" s="99"/>
      <c r="E3734" s="100"/>
      <c r="F3734" s="100"/>
      <c r="G3734" s="41" t="s">
        <v>14</v>
      </c>
      <c r="H3734" s="42" t="s">
        <v>743</v>
      </c>
      <c r="I3734" s="16" t="s">
        <v>744</v>
      </c>
      <c r="J3734" s="16" t="s">
        <v>745</v>
      </c>
      <c r="K3734" s="16" t="s">
        <v>746</v>
      </c>
      <c r="L3734" s="16" t="s">
        <v>747</v>
      </c>
      <c r="M3734" s="16" t="s">
        <v>748</v>
      </c>
      <c r="N3734" s="16" t="s">
        <v>749</v>
      </c>
      <c r="O3734" s="16" t="s">
        <v>750</v>
      </c>
      <c r="P3734" s="16" t="s">
        <v>751</v>
      </c>
      <c r="Q3734" s="16" t="s">
        <v>752</v>
      </c>
      <c r="R3734" s="16" t="s">
        <v>24</v>
      </c>
      <c r="S3734" s="16" t="s">
        <v>67</v>
      </c>
      <c r="T3734" s="46" t="s">
        <v>68</v>
      </c>
    </row>
    <row r="3735" spans="2:20" x14ac:dyDescent="0.2">
      <c r="D3735" s="101"/>
      <c r="E3735" s="102"/>
      <c r="F3735" s="102"/>
      <c r="G3735" s="44"/>
      <c r="H3735" s="82" t="s">
        <v>753</v>
      </c>
      <c r="I3735" s="50" t="s">
        <v>754</v>
      </c>
      <c r="J3735" s="50" t="s">
        <v>755</v>
      </c>
      <c r="K3735" s="50" t="s">
        <v>756</v>
      </c>
      <c r="L3735" s="50" t="s">
        <v>757</v>
      </c>
      <c r="M3735" s="50" t="s">
        <v>758</v>
      </c>
      <c r="N3735" s="50" t="s">
        <v>759</v>
      </c>
      <c r="O3735" s="50" t="s">
        <v>760</v>
      </c>
      <c r="P3735" s="50" t="s">
        <v>761</v>
      </c>
      <c r="Q3735" s="50" t="s">
        <v>762</v>
      </c>
      <c r="R3735" s="17"/>
      <c r="S3735" s="17"/>
      <c r="T3735" s="43"/>
    </row>
    <row r="3736" spans="2:20" x14ac:dyDescent="0.2">
      <c r="D3736" s="52"/>
      <c r="E3736" s="59" t="s">
        <v>14</v>
      </c>
      <c r="F3736" s="54"/>
      <c r="G3736" s="45">
        <v>7000</v>
      </c>
      <c r="H3736" s="25">
        <v>3.0142857142859998</v>
      </c>
      <c r="I3736" s="25">
        <v>7.5142857142860002</v>
      </c>
      <c r="J3736" s="25">
        <v>11.128571428571</v>
      </c>
      <c r="K3736" s="25">
        <v>11.028571428571</v>
      </c>
      <c r="L3736" s="25">
        <v>12.428571428571001</v>
      </c>
      <c r="M3736" s="25">
        <v>17.442857142857001</v>
      </c>
      <c r="N3736" s="25">
        <v>14.914285714286001</v>
      </c>
      <c r="O3736" s="25">
        <v>8.0714285714289993</v>
      </c>
      <c r="P3736" s="25">
        <v>1.5428571428569999</v>
      </c>
      <c r="Q3736" s="25">
        <v>0.87142857142899999</v>
      </c>
      <c r="R3736" s="25">
        <v>12.042857142857001</v>
      </c>
      <c r="S3736" s="25">
        <v>584.44047425694305</v>
      </c>
      <c r="T3736" s="63">
        <v>391.76379256198402</v>
      </c>
    </row>
    <row r="3737" spans="2:20" x14ac:dyDescent="0.2">
      <c r="D3737" s="103" t="s">
        <v>25</v>
      </c>
      <c r="E3737" s="24" t="s">
        <v>26</v>
      </c>
      <c r="F3737" s="22"/>
      <c r="G3737" s="23">
        <v>1780</v>
      </c>
      <c r="H3737" s="49">
        <v>11.573033707864999</v>
      </c>
      <c r="I3737" s="19">
        <v>8.9887640449440003</v>
      </c>
      <c r="J3737" s="19">
        <v>12.359550561798001</v>
      </c>
      <c r="K3737" s="19">
        <v>10.561797752808999</v>
      </c>
      <c r="L3737" s="19">
        <v>12.640449438201999</v>
      </c>
      <c r="M3737" s="19">
        <v>16.067415730337</v>
      </c>
      <c r="N3737" s="19">
        <v>11.011235955056</v>
      </c>
      <c r="O3737" s="19">
        <v>4.8876404494379999</v>
      </c>
      <c r="P3737" s="19">
        <v>0.89887640449399997</v>
      </c>
      <c r="Q3737" s="19">
        <v>0.61797752808999995</v>
      </c>
      <c r="R3737" s="19">
        <v>10.393258426966</v>
      </c>
      <c r="S3737" s="19">
        <v>474.01253918495303</v>
      </c>
      <c r="T3737" s="51">
        <v>365.67052658376502</v>
      </c>
    </row>
    <row r="3738" spans="2:20" x14ac:dyDescent="0.2">
      <c r="D3738" s="104"/>
      <c r="E3738" s="5" t="s">
        <v>27</v>
      </c>
      <c r="F3738" s="6"/>
      <c r="G3738" s="7">
        <v>1328</v>
      </c>
      <c r="H3738" s="60">
        <v>0</v>
      </c>
      <c r="I3738" s="14">
        <v>26.807228915663</v>
      </c>
      <c r="J3738" s="14">
        <v>15.737951807229001</v>
      </c>
      <c r="K3738" s="14">
        <v>13.478915662651</v>
      </c>
      <c r="L3738" s="14">
        <v>8.7349397590359992</v>
      </c>
      <c r="M3738" s="14">
        <v>13.328313253012</v>
      </c>
      <c r="N3738" s="14">
        <v>7.9819277108430002</v>
      </c>
      <c r="O3738" s="14">
        <v>4.292168674699</v>
      </c>
      <c r="P3738" s="14">
        <v>0.97891566265100005</v>
      </c>
      <c r="Q3738" s="14">
        <v>0.30120481927699999</v>
      </c>
      <c r="R3738" s="14">
        <v>8.3584337349400002</v>
      </c>
      <c r="S3738" s="14">
        <v>427.11585866885798</v>
      </c>
      <c r="T3738" s="29">
        <v>331.70605120724002</v>
      </c>
    </row>
    <row r="3739" spans="2:20" x14ac:dyDescent="0.2">
      <c r="D3739" s="104"/>
      <c r="E3739" s="5" t="s">
        <v>28</v>
      </c>
      <c r="F3739" s="6"/>
      <c r="G3739" s="7">
        <v>1075</v>
      </c>
      <c r="H3739" s="60">
        <v>0</v>
      </c>
      <c r="I3739" s="18">
        <v>0</v>
      </c>
      <c r="J3739" s="14">
        <v>31.255813953488001</v>
      </c>
      <c r="K3739" s="14">
        <v>16.279069767442</v>
      </c>
      <c r="L3739" s="14">
        <v>15.348837209301999</v>
      </c>
      <c r="M3739" s="14">
        <v>13.302325581394999</v>
      </c>
      <c r="N3739" s="14">
        <v>10.883720930233</v>
      </c>
      <c r="O3739" s="14">
        <v>4.3720930232560002</v>
      </c>
      <c r="P3739" s="14">
        <v>0.74418604651200004</v>
      </c>
      <c r="Q3739" s="14">
        <v>1.116279069767</v>
      </c>
      <c r="R3739" s="14">
        <v>6.6976744186049997</v>
      </c>
      <c r="S3739" s="14">
        <v>502.99102691924202</v>
      </c>
      <c r="T3739" s="29">
        <v>341.23555180227203</v>
      </c>
    </row>
    <row r="3740" spans="2:20" x14ac:dyDescent="0.2">
      <c r="D3740" s="104"/>
      <c r="E3740" s="5" t="s">
        <v>29</v>
      </c>
      <c r="F3740" s="6"/>
      <c r="G3740" s="7">
        <v>733</v>
      </c>
      <c r="H3740" s="60">
        <v>0</v>
      </c>
      <c r="I3740" s="18">
        <v>0</v>
      </c>
      <c r="J3740" s="18">
        <v>0</v>
      </c>
      <c r="K3740" s="14">
        <v>29.331514324693</v>
      </c>
      <c r="L3740" s="14">
        <v>18.690313778989999</v>
      </c>
      <c r="M3740" s="14">
        <v>18.963165075033999</v>
      </c>
      <c r="N3740" s="14">
        <v>14.597544338336</v>
      </c>
      <c r="O3740" s="14">
        <v>10.368349249659</v>
      </c>
      <c r="P3740" s="14">
        <v>2.1828103683490001</v>
      </c>
      <c r="Q3740" s="14">
        <v>0.545702592087</v>
      </c>
      <c r="R3740" s="14">
        <v>5.3206002728510002</v>
      </c>
      <c r="S3740" s="14">
        <v>638.68876080691598</v>
      </c>
      <c r="T3740" s="29">
        <v>352.693846330886</v>
      </c>
    </row>
    <row r="3741" spans="2:20" x14ac:dyDescent="0.2">
      <c r="D3741" s="104"/>
      <c r="E3741" s="5" t="s">
        <v>30</v>
      </c>
      <c r="F3741" s="6"/>
      <c r="G3741" s="7">
        <v>619</v>
      </c>
      <c r="H3741" s="60">
        <v>0</v>
      </c>
      <c r="I3741" s="18">
        <v>0</v>
      </c>
      <c r="J3741" s="18">
        <v>0</v>
      </c>
      <c r="K3741" s="18">
        <v>0</v>
      </c>
      <c r="L3741" s="14">
        <v>32.148626817447003</v>
      </c>
      <c r="M3741" s="14">
        <v>29.079159935380002</v>
      </c>
      <c r="N3741" s="14">
        <v>24.555735056543</v>
      </c>
      <c r="O3741" s="14">
        <v>7.9159935379639998</v>
      </c>
      <c r="P3741" s="14">
        <v>1.2924071082390001</v>
      </c>
      <c r="Q3741" s="14">
        <v>0.48465266558999998</v>
      </c>
      <c r="R3741" s="14">
        <v>4.523424878837</v>
      </c>
      <c r="S3741" s="14">
        <v>691.624365482234</v>
      </c>
      <c r="T3741" s="29">
        <v>286.368358765582</v>
      </c>
    </row>
    <row r="3742" spans="2:20" x14ac:dyDescent="0.2">
      <c r="D3742" s="104"/>
      <c r="E3742" s="5" t="s">
        <v>31</v>
      </c>
      <c r="F3742" s="6"/>
      <c r="G3742" s="7">
        <v>559</v>
      </c>
      <c r="H3742" s="60">
        <v>0</v>
      </c>
      <c r="I3742" s="18">
        <v>0</v>
      </c>
      <c r="J3742" s="18">
        <v>0</v>
      </c>
      <c r="K3742" s="18">
        <v>0</v>
      </c>
      <c r="L3742" s="18">
        <v>0</v>
      </c>
      <c r="M3742" s="14">
        <v>46.690518783541997</v>
      </c>
      <c r="N3742" s="14">
        <v>32.021466905187999</v>
      </c>
      <c r="O3742" s="14">
        <v>15.921288014310999</v>
      </c>
      <c r="P3742" s="14">
        <v>2.8622540250449999</v>
      </c>
      <c r="Q3742" s="14">
        <v>0.53667262969600005</v>
      </c>
      <c r="R3742" s="14">
        <v>1.967799642218</v>
      </c>
      <c r="S3742" s="14">
        <v>829.835766423358</v>
      </c>
      <c r="T3742" s="29">
        <v>299.54248939731298</v>
      </c>
    </row>
    <row r="3743" spans="2:20" x14ac:dyDescent="0.2">
      <c r="D3743" s="104"/>
      <c r="E3743" s="5" t="s">
        <v>32</v>
      </c>
      <c r="F3743" s="6"/>
      <c r="G3743" s="7">
        <v>284</v>
      </c>
      <c r="H3743" s="60">
        <v>0</v>
      </c>
      <c r="I3743" s="18">
        <v>0</v>
      </c>
      <c r="J3743" s="18">
        <v>0</v>
      </c>
      <c r="K3743" s="18">
        <v>0</v>
      </c>
      <c r="L3743" s="18">
        <v>0</v>
      </c>
      <c r="M3743" s="18">
        <v>0</v>
      </c>
      <c r="N3743" s="14">
        <v>60.563380281690002</v>
      </c>
      <c r="O3743" s="14">
        <v>29.225352112675999</v>
      </c>
      <c r="P3743" s="14">
        <v>4.5774647887319997</v>
      </c>
      <c r="Q3743" s="14">
        <v>1.056338028169</v>
      </c>
      <c r="R3743" s="14">
        <v>4.5774647887319997</v>
      </c>
      <c r="S3743" s="14">
        <v>1031.1808118081201</v>
      </c>
      <c r="T3743" s="29">
        <v>277.00308482850301</v>
      </c>
    </row>
    <row r="3744" spans="2:20" x14ac:dyDescent="0.2">
      <c r="D3744" s="104"/>
      <c r="E3744" s="5" t="s">
        <v>33</v>
      </c>
      <c r="F3744" s="6"/>
      <c r="G3744" s="7">
        <v>104</v>
      </c>
      <c r="H3744" s="60">
        <v>0</v>
      </c>
      <c r="I3744" s="18">
        <v>0</v>
      </c>
      <c r="J3744" s="18">
        <v>0</v>
      </c>
      <c r="K3744" s="18">
        <v>0</v>
      </c>
      <c r="L3744" s="18">
        <v>0</v>
      </c>
      <c r="M3744" s="18">
        <v>0</v>
      </c>
      <c r="N3744" s="18">
        <v>0</v>
      </c>
      <c r="O3744" s="14">
        <v>60.576923076923002</v>
      </c>
      <c r="P3744" s="14">
        <v>15.384615384615</v>
      </c>
      <c r="Q3744" s="14">
        <v>20.192307692307999</v>
      </c>
      <c r="R3744" s="14">
        <v>3.8461538461539999</v>
      </c>
      <c r="S3744" s="14">
        <v>1540</v>
      </c>
      <c r="T3744" s="29">
        <v>407.308237088326</v>
      </c>
    </row>
    <row r="3745" spans="4:20" x14ac:dyDescent="0.2">
      <c r="D3745" s="103" t="s">
        <v>34</v>
      </c>
      <c r="E3745" s="24" t="s">
        <v>35</v>
      </c>
      <c r="F3745" s="22"/>
      <c r="G3745" s="23">
        <v>206</v>
      </c>
      <c r="H3745" s="49">
        <v>4.3689320388350001</v>
      </c>
      <c r="I3745" s="19">
        <v>5.3398058252430003</v>
      </c>
      <c r="J3745" s="19">
        <v>8.2524271844660007</v>
      </c>
      <c r="K3745" s="19">
        <v>10.194174757281999</v>
      </c>
      <c r="L3745" s="19">
        <v>10.194174757281999</v>
      </c>
      <c r="M3745" s="19">
        <v>20.388349514563</v>
      </c>
      <c r="N3745" s="19">
        <v>18.932038834951001</v>
      </c>
      <c r="O3745" s="19">
        <v>11.650485436893</v>
      </c>
      <c r="P3745" s="19">
        <v>2.4271844660189998</v>
      </c>
      <c r="Q3745" s="19">
        <v>0.97087378640800004</v>
      </c>
      <c r="R3745" s="19">
        <v>7.2815533980579996</v>
      </c>
      <c r="S3745" s="19">
        <v>653.141361256545</v>
      </c>
      <c r="T3745" s="51">
        <v>415.11441167633899</v>
      </c>
    </row>
    <row r="3746" spans="4:20" x14ac:dyDescent="0.2">
      <c r="D3746" s="104"/>
      <c r="E3746" s="5" t="s">
        <v>36</v>
      </c>
      <c r="F3746" s="6"/>
      <c r="G3746" s="7">
        <v>218</v>
      </c>
      <c r="H3746" s="37">
        <v>0.91743119266100004</v>
      </c>
      <c r="I3746" s="14">
        <v>3.669724770642</v>
      </c>
      <c r="J3746" s="14">
        <v>9.1743119266060003</v>
      </c>
      <c r="K3746" s="14">
        <v>13.761467889907999</v>
      </c>
      <c r="L3746" s="14">
        <v>12.385321100917</v>
      </c>
      <c r="M3746" s="14">
        <v>16.055045871560001</v>
      </c>
      <c r="N3746" s="14">
        <v>16.513761467889999</v>
      </c>
      <c r="O3746" s="14">
        <v>16.055045871560001</v>
      </c>
      <c r="P3746" s="14">
        <v>3.2110091743120002</v>
      </c>
      <c r="Q3746" s="14">
        <v>0.91743119266100004</v>
      </c>
      <c r="R3746" s="14">
        <v>7.339449541284</v>
      </c>
      <c r="S3746" s="14">
        <v>698.26732673267304</v>
      </c>
      <c r="T3746" s="29">
        <v>427.67442486654801</v>
      </c>
    </row>
    <row r="3747" spans="4:20" x14ac:dyDescent="0.2">
      <c r="D3747" s="104"/>
      <c r="E3747" s="5" t="s">
        <v>37</v>
      </c>
      <c r="F3747" s="6"/>
      <c r="G3747" s="7">
        <v>218</v>
      </c>
      <c r="H3747" s="37">
        <v>1.376146788991</v>
      </c>
      <c r="I3747" s="14">
        <v>4.1284403669719998</v>
      </c>
      <c r="J3747" s="14">
        <v>7.339449541284</v>
      </c>
      <c r="K3747" s="14">
        <v>9.6330275229360005</v>
      </c>
      <c r="L3747" s="14">
        <v>16.972477064220001</v>
      </c>
      <c r="M3747" s="14">
        <v>24.311926605505001</v>
      </c>
      <c r="N3747" s="14">
        <v>16.513761467889999</v>
      </c>
      <c r="O3747" s="14">
        <v>8.2568807339449997</v>
      </c>
      <c r="P3747" s="14">
        <v>0.91743119266100004</v>
      </c>
      <c r="Q3747" s="14">
        <v>0.45871559632999998</v>
      </c>
      <c r="R3747" s="14">
        <v>10.091743119266001</v>
      </c>
      <c r="S3747" s="14">
        <v>613.01020408163299</v>
      </c>
      <c r="T3747" s="29">
        <v>335.21485631737301</v>
      </c>
    </row>
    <row r="3748" spans="4:20" x14ac:dyDescent="0.2">
      <c r="D3748" s="104"/>
      <c r="E3748" s="5" t="s">
        <v>38</v>
      </c>
      <c r="F3748" s="6"/>
      <c r="G3748" s="7">
        <v>313</v>
      </c>
      <c r="H3748" s="37">
        <v>0.31948881789099998</v>
      </c>
      <c r="I3748" s="14">
        <v>1.277955271565</v>
      </c>
      <c r="J3748" s="14">
        <v>5.1118210862620002</v>
      </c>
      <c r="K3748" s="14">
        <v>11.821086261981</v>
      </c>
      <c r="L3748" s="14">
        <v>15.974440894569</v>
      </c>
      <c r="M3748" s="14">
        <v>29.392971246005999</v>
      </c>
      <c r="N3748" s="14">
        <v>17.891373801916998</v>
      </c>
      <c r="O3748" s="14">
        <v>9.2651757188499992</v>
      </c>
      <c r="P3748" s="14">
        <v>0.95846645367399996</v>
      </c>
      <c r="Q3748" s="14">
        <v>0.95846645367399996</v>
      </c>
      <c r="R3748" s="14">
        <v>7.0287539936099996</v>
      </c>
      <c r="S3748" s="14">
        <v>656.87285223367701</v>
      </c>
      <c r="T3748" s="29">
        <v>339.07218410356001</v>
      </c>
    </row>
    <row r="3749" spans="4:20" x14ac:dyDescent="0.2">
      <c r="D3749" s="104"/>
      <c r="E3749" s="5" t="s">
        <v>39</v>
      </c>
      <c r="F3749" s="6"/>
      <c r="G3749" s="7">
        <v>306</v>
      </c>
      <c r="H3749" s="37">
        <v>0.32679738562100002</v>
      </c>
      <c r="I3749" s="14">
        <v>2.9411764705880001</v>
      </c>
      <c r="J3749" s="14">
        <v>4.5751633986930003</v>
      </c>
      <c r="K3749" s="14">
        <v>5.8823529411760003</v>
      </c>
      <c r="L3749" s="14">
        <v>14.379084967320001</v>
      </c>
      <c r="M3749" s="14">
        <v>28.104575163399002</v>
      </c>
      <c r="N3749" s="14">
        <v>23.856209150327</v>
      </c>
      <c r="O3749" s="14">
        <v>10.130718954248</v>
      </c>
      <c r="P3749" s="14">
        <v>1.3071895424840001</v>
      </c>
      <c r="Q3749" s="14">
        <v>1.3071895424840001</v>
      </c>
      <c r="R3749" s="14">
        <v>7.1895424836600004</v>
      </c>
      <c r="S3749" s="14">
        <v>702.11267605633805</v>
      </c>
      <c r="T3749" s="29">
        <v>360.13364300663898</v>
      </c>
    </row>
    <row r="3750" spans="4:20" x14ac:dyDescent="0.2">
      <c r="D3750" s="104"/>
      <c r="E3750" s="5" t="s">
        <v>40</v>
      </c>
      <c r="F3750" s="6"/>
      <c r="G3750" s="7">
        <v>323</v>
      </c>
      <c r="H3750" s="37">
        <v>2.4767801857589999</v>
      </c>
      <c r="I3750" s="14">
        <v>0.30959752322</v>
      </c>
      <c r="J3750" s="14">
        <v>1.8575851393189999</v>
      </c>
      <c r="K3750" s="14">
        <v>6.1919504643960002</v>
      </c>
      <c r="L3750" s="14">
        <v>13.003095975232</v>
      </c>
      <c r="M3750" s="14">
        <v>25.696594427245</v>
      </c>
      <c r="N3750" s="14">
        <v>26.315789473683999</v>
      </c>
      <c r="O3750" s="14">
        <v>13.931888544892001</v>
      </c>
      <c r="P3750" s="14">
        <v>1.547987616099</v>
      </c>
      <c r="Q3750" s="14">
        <v>0.92879256965900003</v>
      </c>
      <c r="R3750" s="14">
        <v>7.7399380804950004</v>
      </c>
      <c r="S3750" s="14">
        <v>744.12751677852305</v>
      </c>
      <c r="T3750" s="29">
        <v>359.28351125203602</v>
      </c>
    </row>
    <row r="3751" spans="4:20" x14ac:dyDescent="0.2">
      <c r="D3751" s="104"/>
      <c r="E3751" s="5" t="s">
        <v>41</v>
      </c>
      <c r="F3751" s="6"/>
      <c r="G3751" s="7">
        <v>260</v>
      </c>
      <c r="H3751" s="37">
        <v>1.538461538462</v>
      </c>
      <c r="I3751" s="14">
        <v>3.8461538461539999</v>
      </c>
      <c r="J3751" s="14">
        <v>3.8461538461539999</v>
      </c>
      <c r="K3751" s="14">
        <v>10.769230769230999</v>
      </c>
      <c r="L3751" s="14">
        <v>10.384615384615</v>
      </c>
      <c r="M3751" s="14">
        <v>22.307692307692001</v>
      </c>
      <c r="N3751" s="14">
        <v>21.923076923077002</v>
      </c>
      <c r="O3751" s="14">
        <v>14.230769230769001</v>
      </c>
      <c r="P3751" s="14">
        <v>2.3076923076920002</v>
      </c>
      <c r="Q3751" s="14">
        <v>0.76923076923099998</v>
      </c>
      <c r="R3751" s="14">
        <v>8.0769230769230003</v>
      </c>
      <c r="S3751" s="14">
        <v>714.01673640167405</v>
      </c>
      <c r="T3751" s="29">
        <v>389.64388812418002</v>
      </c>
    </row>
    <row r="3752" spans="4:20" x14ac:dyDescent="0.2">
      <c r="D3752" s="104"/>
      <c r="E3752" s="5" t="s">
        <v>42</v>
      </c>
      <c r="F3752" s="6"/>
      <c r="G3752" s="7">
        <v>258</v>
      </c>
      <c r="H3752" s="37">
        <v>1.937984496124</v>
      </c>
      <c r="I3752" s="14">
        <v>3.488372093023</v>
      </c>
      <c r="J3752" s="14">
        <v>6.5891472868219996</v>
      </c>
      <c r="K3752" s="14">
        <v>5.8139534883720003</v>
      </c>
      <c r="L3752" s="14">
        <v>11.240310077519</v>
      </c>
      <c r="M3752" s="14">
        <v>17.829457364341</v>
      </c>
      <c r="N3752" s="14">
        <v>25.968992248062001</v>
      </c>
      <c r="O3752" s="14">
        <v>12.403100775194</v>
      </c>
      <c r="P3752" s="14">
        <v>3.488372093023</v>
      </c>
      <c r="Q3752" s="14">
        <v>1.937984496124</v>
      </c>
      <c r="R3752" s="14">
        <v>9.3023255813949994</v>
      </c>
      <c r="S3752" s="14">
        <v>750.85470085470104</v>
      </c>
      <c r="T3752" s="29">
        <v>438.06503956394198</v>
      </c>
    </row>
    <row r="3753" spans="4:20" x14ac:dyDescent="0.2">
      <c r="D3753" s="104"/>
      <c r="E3753" s="5" t="s">
        <v>43</v>
      </c>
      <c r="F3753" s="6"/>
      <c r="G3753" s="7">
        <v>258</v>
      </c>
      <c r="H3753" s="37">
        <v>3.488372093023</v>
      </c>
      <c r="I3753" s="14">
        <v>7.3643410852709996</v>
      </c>
      <c r="J3753" s="14">
        <v>9.3023255813949994</v>
      </c>
      <c r="K3753" s="14">
        <v>10.465116279069999</v>
      </c>
      <c r="L3753" s="14">
        <v>13.953488372093</v>
      </c>
      <c r="M3753" s="14">
        <v>14.728682170542999</v>
      </c>
      <c r="N3753" s="14">
        <v>17.829457364341</v>
      </c>
      <c r="O3753" s="14">
        <v>8.5271317829460003</v>
      </c>
      <c r="P3753" s="14">
        <v>2.3255813953489999</v>
      </c>
      <c r="Q3753" s="14">
        <v>1.550387596899</v>
      </c>
      <c r="R3753" s="14">
        <v>10.465116279069999</v>
      </c>
      <c r="S3753" s="14">
        <v>622.72727272727298</v>
      </c>
      <c r="T3753" s="29">
        <v>430.86132308712598</v>
      </c>
    </row>
    <row r="3754" spans="4:20" x14ac:dyDescent="0.2">
      <c r="D3754" s="104"/>
      <c r="E3754" s="5" t="s">
        <v>44</v>
      </c>
      <c r="F3754" s="6"/>
      <c r="G3754" s="7">
        <v>336</v>
      </c>
      <c r="H3754" s="37">
        <v>1.4880952380950001</v>
      </c>
      <c r="I3754" s="14">
        <v>7.4404761904759997</v>
      </c>
      <c r="J3754" s="14">
        <v>16.964285714286</v>
      </c>
      <c r="K3754" s="14">
        <v>17.261904761905001</v>
      </c>
      <c r="L3754" s="14">
        <v>14.285714285714</v>
      </c>
      <c r="M3754" s="14">
        <v>13.690476190476</v>
      </c>
      <c r="N3754" s="14">
        <v>9.8214285714289993</v>
      </c>
      <c r="O3754" s="14">
        <v>5.0595238095240003</v>
      </c>
      <c r="P3754" s="14">
        <v>0.89285714285700002</v>
      </c>
      <c r="Q3754" s="14">
        <v>0.89285714285700002</v>
      </c>
      <c r="R3754" s="14">
        <v>12.202380952381001</v>
      </c>
      <c r="S3754" s="14">
        <v>505.25423728813598</v>
      </c>
      <c r="T3754" s="29">
        <v>354.12511402094998</v>
      </c>
    </row>
    <row r="3755" spans="4:20" x14ac:dyDescent="0.2">
      <c r="D3755" s="104"/>
      <c r="E3755" s="5" t="s">
        <v>45</v>
      </c>
      <c r="F3755" s="6"/>
      <c r="G3755" s="7">
        <v>259</v>
      </c>
      <c r="H3755" s="37">
        <v>4.6332046332049996</v>
      </c>
      <c r="I3755" s="14">
        <v>7.7220077220079997</v>
      </c>
      <c r="J3755" s="14">
        <v>18.146718146718001</v>
      </c>
      <c r="K3755" s="14">
        <v>18.146718146718001</v>
      </c>
      <c r="L3755" s="14">
        <v>13.127413127413</v>
      </c>
      <c r="M3755" s="14">
        <v>12.741312741312999</v>
      </c>
      <c r="N3755" s="14">
        <v>8.4942084942079994</v>
      </c>
      <c r="O3755" s="14">
        <v>3.8610038610039998</v>
      </c>
      <c r="P3755" s="14">
        <v>0.38610038610000003</v>
      </c>
      <c r="Q3755" s="14">
        <v>0.77220077220100003</v>
      </c>
      <c r="R3755" s="14">
        <v>11.969111969111999</v>
      </c>
      <c r="S3755" s="14">
        <v>457.67543859649101</v>
      </c>
      <c r="T3755" s="29">
        <v>330.39760724076302</v>
      </c>
    </row>
    <row r="3756" spans="4:20" x14ac:dyDescent="0.2">
      <c r="D3756" s="104"/>
      <c r="E3756" s="5" t="s">
        <v>46</v>
      </c>
      <c r="F3756" s="6"/>
      <c r="G3756" s="7">
        <v>171</v>
      </c>
      <c r="H3756" s="37">
        <v>1.7543859649119999</v>
      </c>
      <c r="I3756" s="14">
        <v>11.695906432749</v>
      </c>
      <c r="J3756" s="14">
        <v>32.748538011695999</v>
      </c>
      <c r="K3756" s="14">
        <v>19.883040935673002</v>
      </c>
      <c r="L3756" s="14">
        <v>8.7719298245609991</v>
      </c>
      <c r="M3756" s="14">
        <v>5.2631578947369997</v>
      </c>
      <c r="N3756" s="14">
        <v>5.2631578947369997</v>
      </c>
      <c r="O3756" s="14">
        <v>1.1695906432750001</v>
      </c>
      <c r="P3756" s="14">
        <v>1.7543859649119999</v>
      </c>
      <c r="Q3756" s="18">
        <v>0</v>
      </c>
      <c r="R3756" s="14">
        <v>11.695906432749</v>
      </c>
      <c r="S3756" s="14">
        <v>374.83443708609298</v>
      </c>
      <c r="T3756" s="29">
        <v>281.89720146104798</v>
      </c>
    </row>
    <row r="3757" spans="4:20" x14ac:dyDescent="0.2">
      <c r="D3757" s="104"/>
      <c r="E3757" s="5" t="s">
        <v>47</v>
      </c>
      <c r="F3757" s="6"/>
      <c r="G3757" s="7">
        <v>158</v>
      </c>
      <c r="H3757" s="37">
        <v>5.0632911392409996</v>
      </c>
      <c r="I3757" s="14">
        <v>10.126582278480999</v>
      </c>
      <c r="J3757" s="14">
        <v>18.987341772152</v>
      </c>
      <c r="K3757" s="14">
        <v>16.455696202532</v>
      </c>
      <c r="L3757" s="14">
        <v>12.658227848100999</v>
      </c>
      <c r="M3757" s="14">
        <v>8.2278481012659999</v>
      </c>
      <c r="N3757" s="14">
        <v>5.0632911392409996</v>
      </c>
      <c r="O3757" s="14">
        <v>2.5316455696200002</v>
      </c>
      <c r="P3757" s="14">
        <v>0.63291139240500005</v>
      </c>
      <c r="Q3757" s="18">
        <v>0</v>
      </c>
      <c r="R3757" s="14">
        <v>20.253164556961998</v>
      </c>
      <c r="S3757" s="14">
        <v>394.84126984126999</v>
      </c>
      <c r="T3757" s="29">
        <v>276.30134839011703</v>
      </c>
    </row>
    <row r="3758" spans="4:20" x14ac:dyDescent="0.2">
      <c r="D3758" s="104"/>
      <c r="E3758" s="5" t="s">
        <v>48</v>
      </c>
      <c r="F3758" s="6"/>
      <c r="G3758" s="7">
        <v>62</v>
      </c>
      <c r="H3758" s="37">
        <v>1.6129032258060001</v>
      </c>
      <c r="I3758" s="14">
        <v>17.741935483871</v>
      </c>
      <c r="J3758" s="14">
        <v>25.806451612903</v>
      </c>
      <c r="K3758" s="14">
        <v>11.290322580645</v>
      </c>
      <c r="L3758" s="14">
        <v>11.290322580645</v>
      </c>
      <c r="M3758" s="14">
        <v>8.0645161290320004</v>
      </c>
      <c r="N3758" s="14">
        <v>3.2258064516129998</v>
      </c>
      <c r="O3758" s="14">
        <v>8.0645161290320004</v>
      </c>
      <c r="P3758" s="18">
        <v>0</v>
      </c>
      <c r="Q3758" s="14">
        <v>1.6129032258060001</v>
      </c>
      <c r="R3758" s="14">
        <v>11.290322580645</v>
      </c>
      <c r="S3758" s="14">
        <v>445.45454545454498</v>
      </c>
      <c r="T3758" s="29">
        <v>398.43702904687802</v>
      </c>
    </row>
    <row r="3759" spans="4:20" x14ac:dyDescent="0.2">
      <c r="D3759" s="104"/>
      <c r="E3759" s="5" t="s">
        <v>49</v>
      </c>
      <c r="F3759" s="6"/>
      <c r="G3759" s="7">
        <v>13</v>
      </c>
      <c r="H3759" s="60">
        <v>0</v>
      </c>
      <c r="I3759" s="14">
        <v>23.076923076922998</v>
      </c>
      <c r="J3759" s="14">
        <v>23.076923076922998</v>
      </c>
      <c r="K3759" s="14">
        <v>7.6923076923079998</v>
      </c>
      <c r="L3759" s="14">
        <v>7.6923076923079998</v>
      </c>
      <c r="M3759" s="18">
        <v>0</v>
      </c>
      <c r="N3759" s="18">
        <v>0</v>
      </c>
      <c r="O3759" s="14">
        <v>7.6923076923079998</v>
      </c>
      <c r="P3759" s="18">
        <v>0</v>
      </c>
      <c r="Q3759" s="18">
        <v>0</v>
      </c>
      <c r="R3759" s="14">
        <v>30.769230769231001</v>
      </c>
      <c r="S3759" s="14">
        <v>361.11111111111097</v>
      </c>
      <c r="T3759" s="29">
        <v>328.10717911629803</v>
      </c>
    </row>
    <row r="3760" spans="4:20" x14ac:dyDescent="0.2">
      <c r="D3760" s="103" t="s">
        <v>50</v>
      </c>
      <c r="E3760" s="24" t="s">
        <v>35</v>
      </c>
      <c r="F3760" s="22"/>
      <c r="G3760" s="23">
        <v>174</v>
      </c>
      <c r="H3760" s="49">
        <v>5.1724137931029999</v>
      </c>
      <c r="I3760" s="19">
        <v>4.5977011494250002</v>
      </c>
      <c r="J3760" s="19">
        <v>6.8965517241379999</v>
      </c>
      <c r="K3760" s="19">
        <v>5.1724137931029999</v>
      </c>
      <c r="L3760" s="19">
        <v>8.0459770114939992</v>
      </c>
      <c r="M3760" s="19">
        <v>21.264367816092001</v>
      </c>
      <c r="N3760" s="19">
        <v>16.666666666666998</v>
      </c>
      <c r="O3760" s="19">
        <v>10.344827586207</v>
      </c>
      <c r="P3760" s="19">
        <v>1.149425287356</v>
      </c>
      <c r="Q3760" s="19">
        <v>0.57471264367800001</v>
      </c>
      <c r="R3760" s="19">
        <v>20.114942528736002</v>
      </c>
      <c r="S3760" s="19">
        <v>641.726618705036</v>
      </c>
      <c r="T3760" s="51">
        <v>390.83921523964602</v>
      </c>
    </row>
    <row r="3761" spans="2:20" x14ac:dyDescent="0.2">
      <c r="D3761" s="104"/>
      <c r="E3761" s="5" t="s">
        <v>36</v>
      </c>
      <c r="F3761" s="6"/>
      <c r="G3761" s="7">
        <v>233</v>
      </c>
      <c r="H3761" s="37">
        <v>0.85836909871199996</v>
      </c>
      <c r="I3761" s="14">
        <v>3.43347639485</v>
      </c>
      <c r="J3761" s="14">
        <v>8.1545064377679992</v>
      </c>
      <c r="K3761" s="14">
        <v>11.158798283262</v>
      </c>
      <c r="L3761" s="14">
        <v>18.884120171673999</v>
      </c>
      <c r="M3761" s="14">
        <v>18.884120171673999</v>
      </c>
      <c r="N3761" s="14">
        <v>15.450643776824</v>
      </c>
      <c r="O3761" s="14">
        <v>11.158798283262</v>
      </c>
      <c r="P3761" s="14">
        <v>3.43347639485</v>
      </c>
      <c r="Q3761" s="14">
        <v>1.287553648069</v>
      </c>
      <c r="R3761" s="14">
        <v>7.296137339056</v>
      </c>
      <c r="S3761" s="14">
        <v>672.22222222222194</v>
      </c>
      <c r="T3761" s="29">
        <v>419.564000621221</v>
      </c>
    </row>
    <row r="3762" spans="2:20" x14ac:dyDescent="0.2">
      <c r="D3762" s="104"/>
      <c r="E3762" s="5" t="s">
        <v>37</v>
      </c>
      <c r="F3762" s="6"/>
      <c r="G3762" s="7">
        <v>199</v>
      </c>
      <c r="H3762" s="37">
        <v>3.015075376884</v>
      </c>
      <c r="I3762" s="14">
        <v>4.0201005025130003</v>
      </c>
      <c r="J3762" s="14">
        <v>8.5427135678389998</v>
      </c>
      <c r="K3762" s="14">
        <v>8.0402010050250006</v>
      </c>
      <c r="L3762" s="14">
        <v>15.075376884422001</v>
      </c>
      <c r="M3762" s="14">
        <v>28.140703517588001</v>
      </c>
      <c r="N3762" s="14">
        <v>14.070351758794001</v>
      </c>
      <c r="O3762" s="14">
        <v>4.5226130653269996</v>
      </c>
      <c r="P3762" s="14">
        <v>1.0050251256280001</v>
      </c>
      <c r="Q3762" s="14">
        <v>0.50251256281400003</v>
      </c>
      <c r="R3762" s="14">
        <v>13.065326633166</v>
      </c>
      <c r="S3762" s="14">
        <v>573.69942196531804</v>
      </c>
      <c r="T3762" s="29">
        <v>322.49776958445602</v>
      </c>
    </row>
    <row r="3763" spans="2:20" x14ac:dyDescent="0.2">
      <c r="D3763" s="104"/>
      <c r="E3763" s="5" t="s">
        <v>38</v>
      </c>
      <c r="F3763" s="6"/>
      <c r="G3763" s="7">
        <v>319</v>
      </c>
      <c r="H3763" s="37">
        <v>1.5673981191220001</v>
      </c>
      <c r="I3763" s="14">
        <v>4.0752351097180002</v>
      </c>
      <c r="J3763" s="14">
        <v>10.031347962382</v>
      </c>
      <c r="K3763" s="14">
        <v>9.7178683385580005</v>
      </c>
      <c r="L3763" s="14">
        <v>13.166144200627</v>
      </c>
      <c r="M3763" s="14">
        <v>25.705329153605</v>
      </c>
      <c r="N3763" s="14">
        <v>17.554858934169001</v>
      </c>
      <c r="O3763" s="14">
        <v>6.5830721003130002</v>
      </c>
      <c r="P3763" s="14">
        <v>1.5673981191220001</v>
      </c>
      <c r="Q3763" s="14">
        <v>1.253918495298</v>
      </c>
      <c r="R3763" s="14">
        <v>8.7774294670849997</v>
      </c>
      <c r="S3763" s="14">
        <v>621.13402061855697</v>
      </c>
      <c r="T3763" s="29">
        <v>373.94766789904401</v>
      </c>
    </row>
    <row r="3764" spans="2:20" x14ac:dyDescent="0.2">
      <c r="D3764" s="104"/>
      <c r="E3764" s="5" t="s">
        <v>39</v>
      </c>
      <c r="F3764" s="6"/>
      <c r="G3764" s="7">
        <v>269</v>
      </c>
      <c r="H3764" s="37">
        <v>1.85873605948</v>
      </c>
      <c r="I3764" s="14">
        <v>3.345724907063</v>
      </c>
      <c r="J3764" s="14">
        <v>3.345724907063</v>
      </c>
      <c r="K3764" s="14">
        <v>9.6654275092940001</v>
      </c>
      <c r="L3764" s="14">
        <v>16.356877323420001</v>
      </c>
      <c r="M3764" s="14">
        <v>20.817843866171</v>
      </c>
      <c r="N3764" s="14">
        <v>18.215613382899999</v>
      </c>
      <c r="O3764" s="14">
        <v>8.9219330855019994</v>
      </c>
      <c r="P3764" s="14">
        <v>1.4869888475840001</v>
      </c>
      <c r="Q3764" s="14">
        <v>1.1152416356879999</v>
      </c>
      <c r="R3764" s="14">
        <v>14.869888475835999</v>
      </c>
      <c r="S3764" s="14">
        <v>662.66375545851497</v>
      </c>
      <c r="T3764" s="29">
        <v>378.535878031496</v>
      </c>
    </row>
    <row r="3765" spans="2:20" x14ac:dyDescent="0.2">
      <c r="D3765" s="104"/>
      <c r="E3765" s="5" t="s">
        <v>40</v>
      </c>
      <c r="F3765" s="6"/>
      <c r="G3765" s="7">
        <v>348</v>
      </c>
      <c r="H3765" s="37">
        <v>0.86206896551699996</v>
      </c>
      <c r="I3765" s="14">
        <v>4.0229885057469996</v>
      </c>
      <c r="J3765" s="14">
        <v>7.1839080459769997</v>
      </c>
      <c r="K3765" s="14">
        <v>7.1839080459769997</v>
      </c>
      <c r="L3765" s="14">
        <v>12.931034482758999</v>
      </c>
      <c r="M3765" s="14">
        <v>20.977011494252999</v>
      </c>
      <c r="N3765" s="14">
        <v>25</v>
      </c>
      <c r="O3765" s="14">
        <v>12.931034482758999</v>
      </c>
      <c r="P3765" s="14">
        <v>1.149425287356</v>
      </c>
      <c r="Q3765" s="14">
        <v>0.28735632183900001</v>
      </c>
      <c r="R3765" s="14">
        <v>7.4712643678159996</v>
      </c>
      <c r="S3765" s="14">
        <v>685.55900621117996</v>
      </c>
      <c r="T3765" s="29">
        <v>350.17896657290601</v>
      </c>
    </row>
    <row r="3766" spans="2:20" x14ac:dyDescent="0.2">
      <c r="D3766" s="104"/>
      <c r="E3766" s="5" t="s">
        <v>41</v>
      </c>
      <c r="F3766" s="6"/>
      <c r="G3766" s="7">
        <v>282</v>
      </c>
      <c r="H3766" s="37">
        <v>1.4184397163119999</v>
      </c>
      <c r="I3766" s="14">
        <v>5.6737588652479998</v>
      </c>
      <c r="J3766" s="14">
        <v>7.4468085106380002</v>
      </c>
      <c r="K3766" s="14">
        <v>6.3829787234040003</v>
      </c>
      <c r="L3766" s="14">
        <v>14.539007092199</v>
      </c>
      <c r="M3766" s="14">
        <v>17.730496453901001</v>
      </c>
      <c r="N3766" s="14">
        <v>15.957446808511</v>
      </c>
      <c r="O3766" s="14">
        <v>13.120567375886999</v>
      </c>
      <c r="P3766" s="14">
        <v>3.54609929078</v>
      </c>
      <c r="Q3766" s="14">
        <v>0.35460992907799999</v>
      </c>
      <c r="R3766" s="14">
        <v>13.829787234043</v>
      </c>
      <c r="S3766" s="14">
        <v>686.62551440329196</v>
      </c>
      <c r="T3766" s="29">
        <v>413.94932654338601</v>
      </c>
    </row>
    <row r="3767" spans="2:20" x14ac:dyDescent="0.2">
      <c r="D3767" s="104"/>
      <c r="E3767" s="5" t="s">
        <v>42</v>
      </c>
      <c r="F3767" s="6"/>
      <c r="G3767" s="7">
        <v>242</v>
      </c>
      <c r="H3767" s="37">
        <v>2.0661157024789998</v>
      </c>
      <c r="I3767" s="14">
        <v>5.7851239669419998</v>
      </c>
      <c r="J3767" s="14">
        <v>8.6776859504130002</v>
      </c>
      <c r="K3767" s="14">
        <v>10.743801652893</v>
      </c>
      <c r="L3767" s="14">
        <v>8.6776859504130002</v>
      </c>
      <c r="M3767" s="14">
        <v>19.834710743801999</v>
      </c>
      <c r="N3767" s="14">
        <v>16.115702479338999</v>
      </c>
      <c r="O3767" s="14">
        <v>11.157024793388</v>
      </c>
      <c r="P3767" s="14">
        <v>2.8925619834709999</v>
      </c>
      <c r="Q3767" s="14">
        <v>2.0661157024789998</v>
      </c>
      <c r="R3767" s="14">
        <v>11.983471074380001</v>
      </c>
      <c r="S3767" s="14">
        <v>682.39436619718299</v>
      </c>
      <c r="T3767" s="29">
        <v>455.97997893429198</v>
      </c>
    </row>
    <row r="3768" spans="2:20" x14ac:dyDescent="0.2">
      <c r="D3768" s="104"/>
      <c r="E3768" s="5" t="s">
        <v>43</v>
      </c>
      <c r="F3768" s="6"/>
      <c r="G3768" s="7">
        <v>263</v>
      </c>
      <c r="H3768" s="37">
        <v>2.2813688212929999</v>
      </c>
      <c r="I3768" s="14">
        <v>7.9847908745250002</v>
      </c>
      <c r="J3768" s="14">
        <v>12.167300380227999</v>
      </c>
      <c r="K3768" s="14">
        <v>12.547528517110001</v>
      </c>
      <c r="L3768" s="14">
        <v>9.8859315589350008</v>
      </c>
      <c r="M3768" s="14">
        <v>14.828897338402999</v>
      </c>
      <c r="N3768" s="14">
        <v>15.969581749049</v>
      </c>
      <c r="O3768" s="14">
        <v>4.5627376425859998</v>
      </c>
      <c r="P3768" s="14">
        <v>1.520912547529</v>
      </c>
      <c r="Q3768" s="14">
        <v>1.1406844106459999</v>
      </c>
      <c r="R3768" s="14">
        <v>17.110266159696</v>
      </c>
      <c r="S3768" s="14">
        <v>562.15596330275196</v>
      </c>
      <c r="T3768" s="29">
        <v>391.86268130117901</v>
      </c>
    </row>
    <row r="3769" spans="2:20" x14ac:dyDescent="0.2">
      <c r="D3769" s="104"/>
      <c r="E3769" s="5" t="s">
        <v>44</v>
      </c>
      <c r="F3769" s="6"/>
      <c r="G3769" s="7">
        <v>364</v>
      </c>
      <c r="H3769" s="37">
        <v>3.8461538461539999</v>
      </c>
      <c r="I3769" s="14">
        <v>13.461538461538</v>
      </c>
      <c r="J3769" s="14">
        <v>17.582417582418</v>
      </c>
      <c r="K3769" s="14">
        <v>11.538461538462</v>
      </c>
      <c r="L3769" s="14">
        <v>14.285714285714</v>
      </c>
      <c r="M3769" s="14">
        <v>9.6153846153850004</v>
      </c>
      <c r="N3769" s="14">
        <v>6.5934065934069999</v>
      </c>
      <c r="O3769" s="14">
        <v>5.4945054945049998</v>
      </c>
      <c r="P3769" s="14">
        <v>0.82417582417599999</v>
      </c>
      <c r="Q3769" s="18">
        <v>0</v>
      </c>
      <c r="R3769" s="14">
        <v>16.758241758242001</v>
      </c>
      <c r="S3769" s="14">
        <v>441.58415841584201</v>
      </c>
      <c r="T3769" s="29">
        <v>325.51578570899397</v>
      </c>
    </row>
    <row r="3770" spans="2:20" x14ac:dyDescent="0.2">
      <c r="D3770" s="104"/>
      <c r="E3770" s="5" t="s">
        <v>45</v>
      </c>
      <c r="F3770" s="6"/>
      <c r="G3770" s="7">
        <v>324</v>
      </c>
      <c r="H3770" s="37">
        <v>5.8641975308639998</v>
      </c>
      <c r="I3770" s="14">
        <v>16.975308641975001</v>
      </c>
      <c r="J3770" s="14">
        <v>24.382716049382999</v>
      </c>
      <c r="K3770" s="14">
        <v>16.358024691358001</v>
      </c>
      <c r="L3770" s="14">
        <v>8.333333333333</v>
      </c>
      <c r="M3770" s="14">
        <v>6.79012345679</v>
      </c>
      <c r="N3770" s="14">
        <v>5.5555555555560003</v>
      </c>
      <c r="O3770" s="14">
        <v>1.543209876543</v>
      </c>
      <c r="P3770" s="18">
        <v>0</v>
      </c>
      <c r="Q3770" s="14">
        <v>0.92592592592599998</v>
      </c>
      <c r="R3770" s="14">
        <v>13.271604938272</v>
      </c>
      <c r="S3770" s="14">
        <v>359.964412811388</v>
      </c>
      <c r="T3770" s="29">
        <v>302.40494900373301</v>
      </c>
    </row>
    <row r="3771" spans="2:20" x14ac:dyDescent="0.2">
      <c r="D3771" s="104"/>
      <c r="E3771" s="5" t="s">
        <v>46</v>
      </c>
      <c r="F3771" s="6"/>
      <c r="G3771" s="7">
        <v>192</v>
      </c>
      <c r="H3771" s="37">
        <v>9.375</v>
      </c>
      <c r="I3771" s="14">
        <v>18.229166666666998</v>
      </c>
      <c r="J3771" s="14">
        <v>20.3125</v>
      </c>
      <c r="K3771" s="14">
        <v>14.0625</v>
      </c>
      <c r="L3771" s="14">
        <v>7.8125</v>
      </c>
      <c r="M3771" s="14">
        <v>8.333333333333</v>
      </c>
      <c r="N3771" s="14">
        <v>3.125</v>
      </c>
      <c r="O3771" s="14">
        <v>0.52083333333299997</v>
      </c>
      <c r="P3771" s="14">
        <v>0.52083333333299997</v>
      </c>
      <c r="Q3771" s="18">
        <v>0</v>
      </c>
      <c r="R3771" s="14">
        <v>17.708333333333002</v>
      </c>
      <c r="S3771" s="14">
        <v>315.18987341772203</v>
      </c>
      <c r="T3771" s="29">
        <v>233.825428550217</v>
      </c>
    </row>
    <row r="3772" spans="2:20" x14ac:dyDescent="0.2">
      <c r="D3772" s="104"/>
      <c r="E3772" s="5" t="s">
        <v>47</v>
      </c>
      <c r="F3772" s="6"/>
      <c r="G3772" s="7">
        <v>288</v>
      </c>
      <c r="H3772" s="37">
        <v>9.7222222222219994</v>
      </c>
      <c r="I3772" s="14">
        <v>22.222222222222001</v>
      </c>
      <c r="J3772" s="14">
        <v>14.583333333333</v>
      </c>
      <c r="K3772" s="14">
        <v>14.583333333333</v>
      </c>
      <c r="L3772" s="14">
        <v>7.6388888888890003</v>
      </c>
      <c r="M3772" s="14">
        <v>5.9027777777779997</v>
      </c>
      <c r="N3772" s="14">
        <v>2.7777777777780002</v>
      </c>
      <c r="O3772" s="14">
        <v>2.083333333333</v>
      </c>
      <c r="P3772" s="14">
        <v>0.694444444444</v>
      </c>
      <c r="Q3772" s="14">
        <v>0.694444444444</v>
      </c>
      <c r="R3772" s="14">
        <v>19.097222222222001</v>
      </c>
      <c r="S3772" s="14">
        <v>337.33905579399101</v>
      </c>
      <c r="T3772" s="29">
        <v>325.88703784596601</v>
      </c>
    </row>
    <row r="3773" spans="2:20" x14ac:dyDescent="0.2">
      <c r="D3773" s="104"/>
      <c r="E3773" s="5" t="s">
        <v>48</v>
      </c>
      <c r="F3773" s="6"/>
      <c r="G3773" s="7">
        <v>114</v>
      </c>
      <c r="H3773" s="37">
        <v>12.280701754386</v>
      </c>
      <c r="I3773" s="14">
        <v>26.315789473683999</v>
      </c>
      <c r="J3773" s="14">
        <v>11.403508771929999</v>
      </c>
      <c r="K3773" s="14">
        <v>3.508771929825</v>
      </c>
      <c r="L3773" s="14">
        <v>6.1403508771929998</v>
      </c>
      <c r="M3773" s="14">
        <v>6.1403508771929998</v>
      </c>
      <c r="N3773" s="14">
        <v>5.2631578947369997</v>
      </c>
      <c r="O3773" s="14">
        <v>0.87719298245599997</v>
      </c>
      <c r="P3773" s="14">
        <v>0.87719298245599997</v>
      </c>
      <c r="Q3773" s="14">
        <v>0.87719298245599997</v>
      </c>
      <c r="R3773" s="14">
        <v>26.315789473683999</v>
      </c>
      <c r="S3773" s="14">
        <v>327.97619047619003</v>
      </c>
      <c r="T3773" s="29">
        <v>360.83164443211302</v>
      </c>
    </row>
    <row r="3774" spans="2:20" x14ac:dyDescent="0.2">
      <c r="D3774" s="105"/>
      <c r="E3774" s="55" t="s">
        <v>49</v>
      </c>
      <c r="F3774" s="58"/>
      <c r="G3774" s="53">
        <v>30</v>
      </c>
      <c r="H3774" s="74">
        <v>6.666666666667</v>
      </c>
      <c r="I3774" s="38">
        <v>23.333333333333002</v>
      </c>
      <c r="J3774" s="38">
        <v>16.666666666666998</v>
      </c>
      <c r="K3774" s="38">
        <v>13.333333333333</v>
      </c>
      <c r="L3774" s="38">
        <v>6.666666666667</v>
      </c>
      <c r="M3774" s="35">
        <v>0</v>
      </c>
      <c r="N3774" s="38">
        <v>6.666666666667</v>
      </c>
      <c r="O3774" s="38">
        <v>3.333333333333</v>
      </c>
      <c r="P3774" s="35">
        <v>0</v>
      </c>
      <c r="Q3774" s="38">
        <v>3.333333333333</v>
      </c>
      <c r="R3774" s="38">
        <v>20</v>
      </c>
      <c r="S3774" s="38">
        <v>412.5</v>
      </c>
      <c r="T3774" s="80">
        <v>472.41621832165498</v>
      </c>
    </row>
    <row r="3776" spans="2:20" x14ac:dyDescent="0.2">
      <c r="B3776" s="47" t="str">
        <f xml:space="preserve"> HYPERLINK("#'目次'!B89", "[83]")</f>
        <v>[83]</v>
      </c>
      <c r="C3776" s="31" t="s">
        <v>822</v>
      </c>
    </row>
    <row r="3779" spans="3:10" x14ac:dyDescent="0.2">
      <c r="C3779" s="31" t="s">
        <v>13</v>
      </c>
    </row>
    <row r="3780" spans="3:10" x14ac:dyDescent="0.2">
      <c r="D3780" s="99"/>
      <c r="E3780" s="100"/>
      <c r="F3780" s="100"/>
      <c r="G3780" s="41" t="s">
        <v>14</v>
      </c>
      <c r="H3780" s="42" t="s">
        <v>823</v>
      </c>
      <c r="I3780" s="16" t="s">
        <v>824</v>
      </c>
      <c r="J3780" s="46" t="s">
        <v>24</v>
      </c>
    </row>
    <row r="3781" spans="3:10" x14ac:dyDescent="0.2">
      <c r="D3781" s="101"/>
      <c r="E3781" s="102"/>
      <c r="F3781" s="102"/>
      <c r="G3781" s="44"/>
      <c r="H3781" s="48"/>
      <c r="I3781" s="17"/>
      <c r="J3781" s="43"/>
    </row>
    <row r="3782" spans="3:10" x14ac:dyDescent="0.2">
      <c r="D3782" s="52"/>
      <c r="E3782" s="59" t="s">
        <v>14</v>
      </c>
      <c r="F3782" s="54"/>
      <c r="G3782" s="45">
        <v>7000</v>
      </c>
      <c r="H3782" s="25">
        <v>42.214285714286</v>
      </c>
      <c r="I3782" s="25">
        <v>56.814285714286001</v>
      </c>
      <c r="J3782" s="63">
        <v>0.97142857142899997</v>
      </c>
    </row>
    <row r="3783" spans="3:10" x14ac:dyDescent="0.2">
      <c r="D3783" s="103" t="s">
        <v>25</v>
      </c>
      <c r="E3783" s="24" t="s">
        <v>26</v>
      </c>
      <c r="F3783" s="22"/>
      <c r="G3783" s="23">
        <v>1780</v>
      </c>
      <c r="H3783" s="49">
        <v>42.022471910112003</v>
      </c>
      <c r="I3783" s="19">
        <v>56.797752808989003</v>
      </c>
      <c r="J3783" s="51">
        <v>1.1797752808990001</v>
      </c>
    </row>
    <row r="3784" spans="3:10" x14ac:dyDescent="0.2">
      <c r="D3784" s="104"/>
      <c r="E3784" s="5" t="s">
        <v>27</v>
      </c>
      <c r="F3784" s="6"/>
      <c r="G3784" s="7">
        <v>1328</v>
      </c>
      <c r="H3784" s="37">
        <v>39.53313253012</v>
      </c>
      <c r="I3784" s="14">
        <v>59.713855421687001</v>
      </c>
      <c r="J3784" s="29">
        <v>0.75301204819300005</v>
      </c>
    </row>
    <row r="3785" spans="3:10" x14ac:dyDescent="0.2">
      <c r="D3785" s="104"/>
      <c r="E3785" s="5" t="s">
        <v>28</v>
      </c>
      <c r="F3785" s="6"/>
      <c r="G3785" s="7">
        <v>1075</v>
      </c>
      <c r="H3785" s="37">
        <v>38.325581395348998</v>
      </c>
      <c r="I3785" s="14">
        <v>61.023255813953</v>
      </c>
      <c r="J3785" s="29">
        <v>0.65116279069799998</v>
      </c>
    </row>
    <row r="3786" spans="3:10" x14ac:dyDescent="0.2">
      <c r="D3786" s="104"/>
      <c r="E3786" s="5" t="s">
        <v>29</v>
      </c>
      <c r="F3786" s="6"/>
      <c r="G3786" s="7">
        <v>733</v>
      </c>
      <c r="H3786" s="37">
        <v>47.612551159618</v>
      </c>
      <c r="I3786" s="14">
        <v>51.432469304229002</v>
      </c>
      <c r="J3786" s="29">
        <v>0.95497953615300002</v>
      </c>
    </row>
    <row r="3787" spans="3:10" x14ac:dyDescent="0.2">
      <c r="D3787" s="104"/>
      <c r="E3787" s="5" t="s">
        <v>30</v>
      </c>
      <c r="F3787" s="6"/>
      <c r="G3787" s="7">
        <v>619</v>
      </c>
      <c r="H3787" s="37">
        <v>49.596122778675003</v>
      </c>
      <c r="I3787" s="14">
        <v>50.080775444265001</v>
      </c>
      <c r="J3787" s="29">
        <v>0.32310177705999998</v>
      </c>
    </row>
    <row r="3788" spans="3:10" x14ac:dyDescent="0.2">
      <c r="D3788" s="104"/>
      <c r="E3788" s="5" t="s">
        <v>31</v>
      </c>
      <c r="F3788" s="6"/>
      <c r="G3788" s="7">
        <v>559</v>
      </c>
      <c r="H3788" s="37">
        <v>54.382826475850003</v>
      </c>
      <c r="I3788" s="14">
        <v>45.080500894453998</v>
      </c>
      <c r="J3788" s="29">
        <v>0.53667262969600005</v>
      </c>
    </row>
    <row r="3789" spans="3:10" x14ac:dyDescent="0.2">
      <c r="D3789" s="104"/>
      <c r="E3789" s="5" t="s">
        <v>32</v>
      </c>
      <c r="F3789" s="6"/>
      <c r="G3789" s="7">
        <v>284</v>
      </c>
      <c r="H3789" s="37">
        <v>54.225352112675999</v>
      </c>
      <c r="I3789" s="14">
        <v>44.718309859154999</v>
      </c>
      <c r="J3789" s="29">
        <v>1.056338028169</v>
      </c>
    </row>
    <row r="3790" spans="3:10" x14ac:dyDescent="0.2">
      <c r="D3790" s="104"/>
      <c r="E3790" s="5" t="s">
        <v>33</v>
      </c>
      <c r="F3790" s="6"/>
      <c r="G3790" s="7">
        <v>104</v>
      </c>
      <c r="H3790" s="37">
        <v>51.923076923076998</v>
      </c>
      <c r="I3790" s="14">
        <v>47.115384615384997</v>
      </c>
      <c r="J3790" s="29">
        <v>0.96153846153800004</v>
      </c>
    </row>
    <row r="3791" spans="3:10" x14ac:dyDescent="0.2">
      <c r="D3791" s="103" t="s">
        <v>34</v>
      </c>
      <c r="E3791" s="24" t="s">
        <v>35</v>
      </c>
      <c r="F3791" s="22"/>
      <c r="G3791" s="23">
        <v>206</v>
      </c>
      <c r="H3791" s="49">
        <v>57.281553398058001</v>
      </c>
      <c r="I3791" s="19">
        <v>41.747572815533999</v>
      </c>
      <c r="J3791" s="51">
        <v>0.97087378640800004</v>
      </c>
    </row>
    <row r="3792" spans="3:10" x14ac:dyDescent="0.2">
      <c r="D3792" s="104"/>
      <c r="E3792" s="5" t="s">
        <v>36</v>
      </c>
      <c r="F3792" s="6"/>
      <c r="G3792" s="7">
        <v>218</v>
      </c>
      <c r="H3792" s="37">
        <v>47.247706422017998</v>
      </c>
      <c r="I3792" s="14">
        <v>52.752293577982002</v>
      </c>
      <c r="J3792" s="32">
        <v>0</v>
      </c>
    </row>
    <row r="3793" spans="4:10" x14ac:dyDescent="0.2">
      <c r="D3793" s="104"/>
      <c r="E3793" s="5" t="s">
        <v>37</v>
      </c>
      <c r="F3793" s="6"/>
      <c r="G3793" s="7">
        <v>218</v>
      </c>
      <c r="H3793" s="37">
        <v>43.119266055045998</v>
      </c>
      <c r="I3793" s="14">
        <v>54.587155963302997</v>
      </c>
      <c r="J3793" s="29">
        <v>2.293577981651</v>
      </c>
    </row>
    <row r="3794" spans="4:10" x14ac:dyDescent="0.2">
      <c r="D3794" s="104"/>
      <c r="E3794" s="5" t="s">
        <v>38</v>
      </c>
      <c r="F3794" s="6"/>
      <c r="G3794" s="7">
        <v>313</v>
      </c>
      <c r="H3794" s="37">
        <v>50.159744408945997</v>
      </c>
      <c r="I3794" s="14">
        <v>49.201277955271998</v>
      </c>
      <c r="J3794" s="29">
        <v>0.63897763578300004</v>
      </c>
    </row>
    <row r="3795" spans="4:10" x14ac:dyDescent="0.2">
      <c r="D3795" s="104"/>
      <c r="E3795" s="5" t="s">
        <v>39</v>
      </c>
      <c r="F3795" s="6"/>
      <c r="G3795" s="7">
        <v>306</v>
      </c>
      <c r="H3795" s="37">
        <v>49.019607843137003</v>
      </c>
      <c r="I3795" s="14">
        <v>49.673202614379001</v>
      </c>
      <c r="J3795" s="29">
        <v>1.3071895424840001</v>
      </c>
    </row>
    <row r="3796" spans="4:10" x14ac:dyDescent="0.2">
      <c r="D3796" s="104"/>
      <c r="E3796" s="5" t="s">
        <v>40</v>
      </c>
      <c r="F3796" s="6"/>
      <c r="G3796" s="7">
        <v>323</v>
      </c>
      <c r="H3796" s="37">
        <v>47.058823529412003</v>
      </c>
      <c r="I3796" s="14">
        <v>52.012383900929002</v>
      </c>
      <c r="J3796" s="29">
        <v>0.92879256965900003</v>
      </c>
    </row>
    <row r="3797" spans="4:10" x14ac:dyDescent="0.2">
      <c r="D3797" s="104"/>
      <c r="E3797" s="5" t="s">
        <v>41</v>
      </c>
      <c r="F3797" s="6"/>
      <c r="G3797" s="7">
        <v>260</v>
      </c>
      <c r="H3797" s="37">
        <v>46.923076923076998</v>
      </c>
      <c r="I3797" s="14">
        <v>51.538461538462002</v>
      </c>
      <c r="J3797" s="29">
        <v>1.538461538462</v>
      </c>
    </row>
    <row r="3798" spans="4:10" x14ac:dyDescent="0.2">
      <c r="D3798" s="104"/>
      <c r="E3798" s="5" t="s">
        <v>42</v>
      </c>
      <c r="F3798" s="6"/>
      <c r="G3798" s="7">
        <v>258</v>
      </c>
      <c r="H3798" s="37">
        <v>45.736434108527</v>
      </c>
      <c r="I3798" s="14">
        <v>53.488372093023003</v>
      </c>
      <c r="J3798" s="29">
        <v>0.77519379845000003</v>
      </c>
    </row>
    <row r="3799" spans="4:10" x14ac:dyDescent="0.2">
      <c r="D3799" s="104"/>
      <c r="E3799" s="5" t="s">
        <v>43</v>
      </c>
      <c r="F3799" s="6"/>
      <c r="G3799" s="7">
        <v>258</v>
      </c>
      <c r="H3799" s="37">
        <v>43.798449612402997</v>
      </c>
      <c r="I3799" s="14">
        <v>55.813953488372</v>
      </c>
      <c r="J3799" s="29">
        <v>0.38759689922500001</v>
      </c>
    </row>
    <row r="3800" spans="4:10" x14ac:dyDescent="0.2">
      <c r="D3800" s="104"/>
      <c r="E3800" s="5" t="s">
        <v>44</v>
      </c>
      <c r="F3800" s="6"/>
      <c r="G3800" s="7">
        <v>336</v>
      </c>
      <c r="H3800" s="37">
        <v>46.726190476189998</v>
      </c>
      <c r="I3800" s="14">
        <v>52.380952380952003</v>
      </c>
      <c r="J3800" s="29">
        <v>0.89285714285700002</v>
      </c>
    </row>
    <row r="3801" spans="4:10" x14ac:dyDescent="0.2">
      <c r="D3801" s="104"/>
      <c r="E3801" s="5" t="s">
        <v>45</v>
      </c>
      <c r="F3801" s="6"/>
      <c r="G3801" s="7">
        <v>259</v>
      </c>
      <c r="H3801" s="37">
        <v>38.610038610038998</v>
      </c>
      <c r="I3801" s="14">
        <v>61.003861003860997</v>
      </c>
      <c r="J3801" s="29">
        <v>0.38610038610000003</v>
      </c>
    </row>
    <row r="3802" spans="4:10" x14ac:dyDescent="0.2">
      <c r="D3802" s="104"/>
      <c r="E3802" s="5" t="s">
        <v>46</v>
      </c>
      <c r="F3802" s="6"/>
      <c r="G3802" s="7">
        <v>171</v>
      </c>
      <c r="H3802" s="37">
        <v>33.918128654970999</v>
      </c>
      <c r="I3802" s="14">
        <v>66.081871345029001</v>
      </c>
      <c r="J3802" s="32">
        <v>0</v>
      </c>
    </row>
    <row r="3803" spans="4:10" x14ac:dyDescent="0.2">
      <c r="D3803" s="104"/>
      <c r="E3803" s="5" t="s">
        <v>47</v>
      </c>
      <c r="F3803" s="6"/>
      <c r="G3803" s="7">
        <v>158</v>
      </c>
      <c r="H3803" s="37">
        <v>22.151898734176999</v>
      </c>
      <c r="I3803" s="14">
        <v>76.582278481013006</v>
      </c>
      <c r="J3803" s="29">
        <v>1.2658227848100001</v>
      </c>
    </row>
    <row r="3804" spans="4:10" x14ac:dyDescent="0.2">
      <c r="D3804" s="104"/>
      <c r="E3804" s="5" t="s">
        <v>48</v>
      </c>
      <c r="F3804" s="6"/>
      <c r="G3804" s="7">
        <v>62</v>
      </c>
      <c r="H3804" s="37">
        <v>19.354838709677001</v>
      </c>
      <c r="I3804" s="14">
        <v>79.032258064516</v>
      </c>
      <c r="J3804" s="29">
        <v>1.6129032258060001</v>
      </c>
    </row>
    <row r="3805" spans="4:10" x14ac:dyDescent="0.2">
      <c r="D3805" s="104"/>
      <c r="E3805" s="5" t="s">
        <v>49</v>
      </c>
      <c r="F3805" s="6"/>
      <c r="G3805" s="7">
        <v>13</v>
      </c>
      <c r="H3805" s="37">
        <v>7.6923076923079998</v>
      </c>
      <c r="I3805" s="14">
        <v>92.307692307691994</v>
      </c>
      <c r="J3805" s="32">
        <v>0</v>
      </c>
    </row>
    <row r="3806" spans="4:10" x14ac:dyDescent="0.2">
      <c r="D3806" s="103" t="s">
        <v>50</v>
      </c>
      <c r="E3806" s="24" t="s">
        <v>35</v>
      </c>
      <c r="F3806" s="22"/>
      <c r="G3806" s="23">
        <v>174</v>
      </c>
      <c r="H3806" s="49">
        <v>52.298850574713001</v>
      </c>
      <c r="I3806" s="19">
        <v>47.126436781609002</v>
      </c>
      <c r="J3806" s="51">
        <v>0.57471264367800001</v>
      </c>
    </row>
    <row r="3807" spans="4:10" x14ac:dyDescent="0.2">
      <c r="D3807" s="104"/>
      <c r="E3807" s="5" t="s">
        <v>36</v>
      </c>
      <c r="F3807" s="6"/>
      <c r="G3807" s="7">
        <v>233</v>
      </c>
      <c r="H3807" s="37">
        <v>41.201716738197</v>
      </c>
      <c r="I3807" s="14">
        <v>57.939914163090002</v>
      </c>
      <c r="J3807" s="29">
        <v>0.85836909871199996</v>
      </c>
    </row>
    <row r="3808" spans="4:10" x14ac:dyDescent="0.2">
      <c r="D3808" s="104"/>
      <c r="E3808" s="5" t="s">
        <v>37</v>
      </c>
      <c r="F3808" s="6"/>
      <c r="G3808" s="7">
        <v>199</v>
      </c>
      <c r="H3808" s="37">
        <v>45.226130653265997</v>
      </c>
      <c r="I3808" s="14">
        <v>53.768844221106001</v>
      </c>
      <c r="J3808" s="29">
        <v>1.0050251256280001</v>
      </c>
    </row>
    <row r="3809" spans="2:10" x14ac:dyDescent="0.2">
      <c r="D3809" s="104"/>
      <c r="E3809" s="5" t="s">
        <v>38</v>
      </c>
      <c r="F3809" s="6"/>
      <c r="G3809" s="7">
        <v>319</v>
      </c>
      <c r="H3809" s="37">
        <v>48.902821316614002</v>
      </c>
      <c r="I3809" s="14">
        <v>50.156739811911997</v>
      </c>
      <c r="J3809" s="29">
        <v>0.94043887147299998</v>
      </c>
    </row>
    <row r="3810" spans="2:10" x14ac:dyDescent="0.2">
      <c r="D3810" s="104"/>
      <c r="E3810" s="5" t="s">
        <v>39</v>
      </c>
      <c r="F3810" s="6"/>
      <c r="G3810" s="7">
        <v>269</v>
      </c>
      <c r="H3810" s="37">
        <v>50.185873605947997</v>
      </c>
      <c r="I3810" s="14">
        <v>49.070631970260003</v>
      </c>
      <c r="J3810" s="29">
        <v>0.74349442379200004</v>
      </c>
    </row>
    <row r="3811" spans="2:10" x14ac:dyDescent="0.2">
      <c r="D3811" s="104"/>
      <c r="E3811" s="5" t="s">
        <v>40</v>
      </c>
      <c r="F3811" s="6"/>
      <c r="G3811" s="7">
        <v>348</v>
      </c>
      <c r="H3811" s="37">
        <v>52.873563218390998</v>
      </c>
      <c r="I3811" s="14">
        <v>45.689655172414</v>
      </c>
      <c r="J3811" s="29">
        <v>1.4367816091950001</v>
      </c>
    </row>
    <row r="3812" spans="2:10" x14ac:dyDescent="0.2">
      <c r="D3812" s="104"/>
      <c r="E3812" s="5" t="s">
        <v>41</v>
      </c>
      <c r="F3812" s="6"/>
      <c r="G3812" s="7">
        <v>282</v>
      </c>
      <c r="H3812" s="37">
        <v>46.099290780141999</v>
      </c>
      <c r="I3812" s="14">
        <v>52.482269503546</v>
      </c>
      <c r="J3812" s="29">
        <v>1.4184397163119999</v>
      </c>
    </row>
    <row r="3813" spans="2:10" x14ac:dyDescent="0.2">
      <c r="D3813" s="104"/>
      <c r="E3813" s="5" t="s">
        <v>42</v>
      </c>
      <c r="F3813" s="6"/>
      <c r="G3813" s="7">
        <v>242</v>
      </c>
      <c r="H3813" s="37">
        <v>46.694214876033001</v>
      </c>
      <c r="I3813" s="14">
        <v>52.479338842974997</v>
      </c>
      <c r="J3813" s="29">
        <v>0.82644628099200002</v>
      </c>
    </row>
    <row r="3814" spans="2:10" x14ac:dyDescent="0.2">
      <c r="D3814" s="104"/>
      <c r="E3814" s="5" t="s">
        <v>43</v>
      </c>
      <c r="F3814" s="6"/>
      <c r="G3814" s="7">
        <v>263</v>
      </c>
      <c r="H3814" s="37">
        <v>42.205323193916001</v>
      </c>
      <c r="I3814" s="14">
        <v>55.513307984790998</v>
      </c>
      <c r="J3814" s="29">
        <v>2.2813688212929999</v>
      </c>
    </row>
    <row r="3815" spans="2:10" x14ac:dyDescent="0.2">
      <c r="D3815" s="104"/>
      <c r="E3815" s="5" t="s">
        <v>44</v>
      </c>
      <c r="F3815" s="6"/>
      <c r="G3815" s="7">
        <v>364</v>
      </c>
      <c r="H3815" s="37">
        <v>33.241758241757999</v>
      </c>
      <c r="I3815" s="14">
        <v>65.934065934065998</v>
      </c>
      <c r="J3815" s="29">
        <v>0.82417582417599999</v>
      </c>
    </row>
    <row r="3816" spans="2:10" x14ac:dyDescent="0.2">
      <c r="D3816" s="104"/>
      <c r="E3816" s="5" t="s">
        <v>45</v>
      </c>
      <c r="F3816" s="6"/>
      <c r="G3816" s="7">
        <v>324</v>
      </c>
      <c r="H3816" s="37">
        <v>32.407407407407</v>
      </c>
      <c r="I3816" s="14">
        <v>65.740740740741003</v>
      </c>
      <c r="J3816" s="29">
        <v>1.851851851852</v>
      </c>
    </row>
    <row r="3817" spans="2:10" x14ac:dyDescent="0.2">
      <c r="D3817" s="104"/>
      <c r="E3817" s="5" t="s">
        <v>46</v>
      </c>
      <c r="F3817" s="6"/>
      <c r="G3817" s="7">
        <v>192</v>
      </c>
      <c r="H3817" s="37">
        <v>27.604166666666998</v>
      </c>
      <c r="I3817" s="14">
        <v>72.395833333333002</v>
      </c>
      <c r="J3817" s="32">
        <v>0</v>
      </c>
    </row>
    <row r="3818" spans="2:10" x14ac:dyDescent="0.2">
      <c r="D3818" s="104"/>
      <c r="E3818" s="5" t="s">
        <v>47</v>
      </c>
      <c r="F3818" s="6"/>
      <c r="G3818" s="7">
        <v>288</v>
      </c>
      <c r="H3818" s="37">
        <v>20.833333333333002</v>
      </c>
      <c r="I3818" s="14">
        <v>78.819444444444002</v>
      </c>
      <c r="J3818" s="29">
        <v>0.347222222222</v>
      </c>
    </row>
    <row r="3819" spans="2:10" x14ac:dyDescent="0.2">
      <c r="D3819" s="104"/>
      <c r="E3819" s="5" t="s">
        <v>48</v>
      </c>
      <c r="F3819" s="6"/>
      <c r="G3819" s="7">
        <v>114</v>
      </c>
      <c r="H3819" s="37">
        <v>14.912280701754</v>
      </c>
      <c r="I3819" s="14">
        <v>84.210526315788996</v>
      </c>
      <c r="J3819" s="29">
        <v>0.87719298245599997</v>
      </c>
    </row>
    <row r="3820" spans="2:10" x14ac:dyDescent="0.2">
      <c r="D3820" s="105"/>
      <c r="E3820" s="55" t="s">
        <v>49</v>
      </c>
      <c r="F3820" s="58"/>
      <c r="G3820" s="53">
        <v>30</v>
      </c>
      <c r="H3820" s="74">
        <v>10</v>
      </c>
      <c r="I3820" s="38">
        <v>90</v>
      </c>
      <c r="J3820" s="71">
        <v>0</v>
      </c>
    </row>
    <row r="3822" spans="2:10" x14ac:dyDescent="0.2">
      <c r="B3822" s="47" t="str">
        <f xml:space="preserve"> HYPERLINK("#'目次'!B90", "[84]")</f>
        <v>[84]</v>
      </c>
      <c r="C3822" s="31" t="s">
        <v>827</v>
      </c>
    </row>
    <row r="3825" spans="3:54" x14ac:dyDescent="0.2">
      <c r="C3825" s="31" t="s">
        <v>13</v>
      </c>
    </row>
    <row r="3826" spans="3:54" x14ac:dyDescent="0.2">
      <c r="D3826" s="99"/>
      <c r="E3826" s="100"/>
      <c r="F3826" s="100"/>
      <c r="G3826" s="41" t="s">
        <v>14</v>
      </c>
      <c r="H3826" s="42" t="s">
        <v>828</v>
      </c>
      <c r="I3826" s="16" t="s">
        <v>829</v>
      </c>
      <c r="J3826" s="16" t="s">
        <v>830</v>
      </c>
      <c r="K3826" s="16" t="s">
        <v>831</v>
      </c>
      <c r="L3826" s="16" t="s">
        <v>832</v>
      </c>
      <c r="M3826" s="16" t="s">
        <v>833</v>
      </c>
      <c r="N3826" s="16" t="s">
        <v>834</v>
      </c>
      <c r="O3826" s="16" t="s">
        <v>835</v>
      </c>
      <c r="P3826" s="16" t="s">
        <v>836</v>
      </c>
      <c r="Q3826" s="16" t="s">
        <v>837</v>
      </c>
      <c r="R3826" s="16" t="s">
        <v>838</v>
      </c>
      <c r="S3826" s="16" t="s">
        <v>839</v>
      </c>
      <c r="T3826" s="16" t="s">
        <v>840</v>
      </c>
      <c r="U3826" s="16" t="s">
        <v>841</v>
      </c>
      <c r="V3826" s="16" t="s">
        <v>842</v>
      </c>
      <c r="W3826" s="16" t="s">
        <v>843</v>
      </c>
      <c r="X3826" s="16" t="s">
        <v>844</v>
      </c>
      <c r="Y3826" s="16" t="s">
        <v>845</v>
      </c>
      <c r="Z3826" s="16" t="s">
        <v>846</v>
      </c>
      <c r="AA3826" s="16" t="s">
        <v>847</v>
      </c>
      <c r="AB3826" s="16" t="s">
        <v>848</v>
      </c>
      <c r="AC3826" s="16" t="s">
        <v>849</v>
      </c>
      <c r="AD3826" s="16" t="s">
        <v>850</v>
      </c>
      <c r="AE3826" s="16" t="s">
        <v>851</v>
      </c>
      <c r="AF3826" s="16" t="s">
        <v>852</v>
      </c>
      <c r="AG3826" s="16" t="s">
        <v>853</v>
      </c>
      <c r="AH3826" s="16" t="s">
        <v>854</v>
      </c>
      <c r="AI3826" s="16" t="s">
        <v>855</v>
      </c>
      <c r="AJ3826" s="16" t="s">
        <v>856</v>
      </c>
      <c r="AK3826" s="16" t="s">
        <v>857</v>
      </c>
      <c r="AL3826" s="16" t="s">
        <v>858</v>
      </c>
      <c r="AM3826" s="16" t="s">
        <v>859</v>
      </c>
      <c r="AN3826" s="16" t="s">
        <v>860</v>
      </c>
      <c r="AO3826" s="16" t="s">
        <v>861</v>
      </c>
      <c r="AP3826" s="16" t="s">
        <v>862</v>
      </c>
      <c r="AQ3826" s="16" t="s">
        <v>863</v>
      </c>
      <c r="AR3826" s="16" t="s">
        <v>864</v>
      </c>
      <c r="AS3826" s="16" t="s">
        <v>865</v>
      </c>
      <c r="AT3826" s="16" t="s">
        <v>866</v>
      </c>
      <c r="AU3826" s="16" t="s">
        <v>867</v>
      </c>
      <c r="AV3826" s="16" t="s">
        <v>868</v>
      </c>
      <c r="AW3826" s="16" t="s">
        <v>869</v>
      </c>
      <c r="AX3826" s="16" t="s">
        <v>870</v>
      </c>
      <c r="AY3826" s="16" t="s">
        <v>871</v>
      </c>
      <c r="AZ3826" s="16" t="s">
        <v>872</v>
      </c>
      <c r="BA3826" s="16" t="s">
        <v>873</v>
      </c>
      <c r="BB3826" s="46" t="s">
        <v>874</v>
      </c>
    </row>
    <row r="3827" spans="3:54" x14ac:dyDescent="0.2">
      <c r="D3827" s="101"/>
      <c r="E3827" s="102"/>
      <c r="F3827" s="102"/>
      <c r="G3827" s="44"/>
      <c r="H3827" s="48"/>
      <c r="I3827" s="17"/>
      <c r="J3827" s="17"/>
      <c r="K3827" s="17"/>
      <c r="L3827" s="17"/>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7"/>
      <c r="AI3827" s="17"/>
      <c r="AJ3827" s="17"/>
      <c r="AK3827" s="17"/>
      <c r="AL3827" s="17"/>
      <c r="AM3827" s="17"/>
      <c r="AN3827" s="17"/>
      <c r="AO3827" s="17"/>
      <c r="AP3827" s="17"/>
      <c r="AQ3827" s="17"/>
      <c r="AR3827" s="17"/>
      <c r="AS3827" s="17"/>
      <c r="AT3827" s="17"/>
      <c r="AU3827" s="17"/>
      <c r="AV3827" s="17"/>
      <c r="AW3827" s="17"/>
      <c r="AX3827" s="17"/>
      <c r="AY3827" s="17"/>
      <c r="AZ3827" s="17"/>
      <c r="BA3827" s="17"/>
      <c r="BB3827" s="43"/>
    </row>
    <row r="3828" spans="3:54" x14ac:dyDescent="0.2">
      <c r="D3828" s="52"/>
      <c r="E3828" s="59" t="s">
        <v>14</v>
      </c>
      <c r="F3828" s="54"/>
      <c r="G3828" s="45">
        <v>7000</v>
      </c>
      <c r="H3828" s="25">
        <v>4.4000000000000004</v>
      </c>
      <c r="I3828" s="25">
        <v>1.2</v>
      </c>
      <c r="J3828" s="25">
        <v>1.2</v>
      </c>
      <c r="K3828" s="25">
        <v>1.6</v>
      </c>
      <c r="L3828" s="25">
        <v>0.8</v>
      </c>
      <c r="M3828" s="25">
        <v>1</v>
      </c>
      <c r="N3828" s="25">
        <v>1.4</v>
      </c>
      <c r="O3828" s="25">
        <v>2.2000000000000002</v>
      </c>
      <c r="P3828" s="25">
        <v>2.2000000000000002</v>
      </c>
      <c r="Q3828" s="25">
        <v>1.8</v>
      </c>
      <c r="R3828" s="25">
        <v>5.4</v>
      </c>
      <c r="S3828" s="25">
        <v>4.4000000000000004</v>
      </c>
      <c r="T3828" s="25">
        <v>10.8</v>
      </c>
      <c r="U3828" s="25">
        <v>7.4</v>
      </c>
      <c r="V3828" s="25">
        <v>1.6</v>
      </c>
      <c r="W3828" s="25">
        <v>1.2</v>
      </c>
      <c r="X3828" s="25">
        <v>0.6</v>
      </c>
      <c r="Y3828" s="25">
        <v>0.4</v>
      </c>
      <c r="Z3828" s="25">
        <v>0.8</v>
      </c>
      <c r="AA3828" s="25">
        <v>1.6</v>
      </c>
      <c r="AB3828" s="25">
        <v>1.6</v>
      </c>
      <c r="AC3828" s="25">
        <v>3</v>
      </c>
      <c r="AD3828" s="25">
        <v>5.8</v>
      </c>
      <c r="AE3828" s="25">
        <v>1.4</v>
      </c>
      <c r="AF3828" s="25">
        <v>1</v>
      </c>
      <c r="AG3828" s="25">
        <v>2.2000000000000002</v>
      </c>
      <c r="AH3828" s="25">
        <v>7</v>
      </c>
      <c r="AI3828" s="25">
        <v>3.8</v>
      </c>
      <c r="AJ3828" s="25">
        <v>1.6</v>
      </c>
      <c r="AK3828" s="25">
        <v>0.6</v>
      </c>
      <c r="AL3828" s="25">
        <v>0.4</v>
      </c>
      <c r="AM3828" s="25">
        <v>0.6</v>
      </c>
      <c r="AN3828" s="25">
        <v>1.2</v>
      </c>
      <c r="AO3828" s="25">
        <v>2.2000000000000002</v>
      </c>
      <c r="AP3828" s="25">
        <v>1.4</v>
      </c>
      <c r="AQ3828" s="25">
        <v>0.8</v>
      </c>
      <c r="AR3828" s="25">
        <v>0.4</v>
      </c>
      <c r="AS3828" s="25">
        <v>1.4</v>
      </c>
      <c r="AT3828" s="25">
        <v>0.4</v>
      </c>
      <c r="AU3828" s="25">
        <v>4.4000000000000004</v>
      </c>
      <c r="AV3828" s="25">
        <v>0.6</v>
      </c>
      <c r="AW3828" s="25">
        <v>1</v>
      </c>
      <c r="AX3828" s="25">
        <v>1.2</v>
      </c>
      <c r="AY3828" s="25">
        <v>1</v>
      </c>
      <c r="AZ3828" s="25">
        <v>1</v>
      </c>
      <c r="BA3828" s="25">
        <v>1</v>
      </c>
      <c r="BB3828" s="63">
        <v>1</v>
      </c>
    </row>
    <row r="3829" spans="3:54" x14ac:dyDescent="0.2">
      <c r="D3829" s="103" t="s">
        <v>25</v>
      </c>
      <c r="E3829" s="24" t="s">
        <v>26</v>
      </c>
      <c r="F3829" s="22"/>
      <c r="G3829" s="23">
        <v>1780</v>
      </c>
      <c r="H3829" s="49">
        <v>4.4943820224720001</v>
      </c>
      <c r="I3829" s="19">
        <v>1.6853932584269999</v>
      </c>
      <c r="J3829" s="19">
        <v>1.123595505618</v>
      </c>
      <c r="K3829" s="19">
        <v>1.8539325842700001</v>
      </c>
      <c r="L3829" s="19">
        <v>0.78651685393299997</v>
      </c>
      <c r="M3829" s="19">
        <v>1.1797752808990001</v>
      </c>
      <c r="N3829" s="19">
        <v>1.067415730337</v>
      </c>
      <c r="O3829" s="19">
        <v>1.9101123595509999</v>
      </c>
      <c r="P3829" s="19">
        <v>1.0112359550559999</v>
      </c>
      <c r="Q3829" s="19">
        <v>1.5730337078650001</v>
      </c>
      <c r="R3829" s="19">
        <v>5.4494382022470003</v>
      </c>
      <c r="S3829" s="19">
        <v>4.8314606741570003</v>
      </c>
      <c r="T3829" s="19">
        <v>11.348314606742001</v>
      </c>
      <c r="U3829" s="19">
        <v>7.8651685393259996</v>
      </c>
      <c r="V3829" s="19">
        <v>1.2359550561799999</v>
      </c>
      <c r="W3829" s="19">
        <v>1.1797752808990001</v>
      </c>
      <c r="X3829" s="19">
        <v>0.56179775280900002</v>
      </c>
      <c r="Y3829" s="19">
        <v>0.393258426966</v>
      </c>
      <c r="Z3829" s="19">
        <v>0.44943820224699998</v>
      </c>
      <c r="AA3829" s="19">
        <v>1.1797752808990001</v>
      </c>
      <c r="AB3829" s="19">
        <v>1.6292134831459999</v>
      </c>
      <c r="AC3829" s="19">
        <v>2.9213483146070001</v>
      </c>
      <c r="AD3829" s="19">
        <v>6.0674157303370002</v>
      </c>
      <c r="AE3829" s="19">
        <v>1.516853932584</v>
      </c>
      <c r="AF3829" s="19">
        <v>0.89887640449399997</v>
      </c>
      <c r="AG3829" s="19">
        <v>2.4157303370790002</v>
      </c>
      <c r="AH3829" s="19">
        <v>7.6404494382020003</v>
      </c>
      <c r="AI3829" s="19">
        <v>3.5955056179780001</v>
      </c>
      <c r="AJ3829" s="19">
        <v>2.0786516853929999</v>
      </c>
      <c r="AK3829" s="19">
        <v>0.78651685393299997</v>
      </c>
      <c r="AL3829" s="19">
        <v>0.33707865168500001</v>
      </c>
      <c r="AM3829" s="19">
        <v>0.67415730337099999</v>
      </c>
      <c r="AN3829" s="19">
        <v>0.95505617977500001</v>
      </c>
      <c r="AO3829" s="19">
        <v>1.741573033708</v>
      </c>
      <c r="AP3829" s="19">
        <v>1.123595505618</v>
      </c>
      <c r="AQ3829" s="19">
        <v>0.78651685393299997</v>
      </c>
      <c r="AR3829" s="19">
        <v>0.22471910112400001</v>
      </c>
      <c r="AS3829" s="19">
        <v>1.460674157303</v>
      </c>
      <c r="AT3829" s="19">
        <v>0.112359550562</v>
      </c>
      <c r="AU3829" s="19">
        <v>4.4382022471909996</v>
      </c>
      <c r="AV3829" s="19">
        <v>0.50561797752799997</v>
      </c>
      <c r="AW3829" s="19">
        <v>1.2359550561799999</v>
      </c>
      <c r="AX3829" s="19">
        <v>1.6292134831459999</v>
      </c>
      <c r="AY3829" s="19">
        <v>1.0112359550559999</v>
      </c>
      <c r="AZ3829" s="19">
        <v>1.0112359550559999</v>
      </c>
      <c r="BA3829" s="19">
        <v>1.2359550561799999</v>
      </c>
      <c r="BB3829" s="51">
        <v>0.78651685393299997</v>
      </c>
    </row>
    <row r="3830" spans="3:54" x14ac:dyDescent="0.2">
      <c r="D3830" s="104"/>
      <c r="E3830" s="5" t="s">
        <v>27</v>
      </c>
      <c r="F3830" s="6"/>
      <c r="G3830" s="7">
        <v>1328</v>
      </c>
      <c r="H3830" s="37">
        <v>5.4969879518070002</v>
      </c>
      <c r="I3830" s="14">
        <v>1.5060240963860001</v>
      </c>
      <c r="J3830" s="14">
        <v>1.204819277108</v>
      </c>
      <c r="K3830" s="14">
        <v>1.3554216867469999</v>
      </c>
      <c r="L3830" s="14">
        <v>1.2801204819280001</v>
      </c>
      <c r="M3830" s="14">
        <v>0.82831325301199998</v>
      </c>
      <c r="N3830" s="14">
        <v>1.656626506024</v>
      </c>
      <c r="O3830" s="14">
        <v>1.5060240963860001</v>
      </c>
      <c r="P3830" s="14">
        <v>1.430722891566</v>
      </c>
      <c r="Q3830" s="14">
        <v>1.2801204819280001</v>
      </c>
      <c r="R3830" s="14">
        <v>4.292168674699</v>
      </c>
      <c r="S3830" s="14">
        <v>4.2168674698800004</v>
      </c>
      <c r="T3830" s="14">
        <v>7.1536144578309999</v>
      </c>
      <c r="U3830" s="14">
        <v>6.25</v>
      </c>
      <c r="V3830" s="14">
        <v>1.5060240963860001</v>
      </c>
      <c r="W3830" s="14">
        <v>0.52710843373500005</v>
      </c>
      <c r="X3830" s="14">
        <v>0.30120481927699999</v>
      </c>
      <c r="Y3830" s="14">
        <v>0.37650602409599998</v>
      </c>
      <c r="Z3830" s="14">
        <v>0.97891566265100005</v>
      </c>
      <c r="AA3830" s="14">
        <v>2.409638554217</v>
      </c>
      <c r="AB3830" s="14">
        <v>1.5813253012049999</v>
      </c>
      <c r="AC3830" s="14">
        <v>3.7650602409639999</v>
      </c>
      <c r="AD3830" s="14">
        <v>5.722891566265</v>
      </c>
      <c r="AE3830" s="14">
        <v>1.3554216867469999</v>
      </c>
      <c r="AF3830" s="14">
        <v>0.52710843373500005</v>
      </c>
      <c r="AG3830" s="14">
        <v>2.5602409638550001</v>
      </c>
      <c r="AH3830" s="14">
        <v>7.8313253012050001</v>
      </c>
      <c r="AI3830" s="14">
        <v>4.8945783132529996</v>
      </c>
      <c r="AJ3830" s="14">
        <v>1.882530120482</v>
      </c>
      <c r="AK3830" s="14">
        <v>0.67771084337300003</v>
      </c>
      <c r="AL3830" s="14">
        <v>0.52710843373500005</v>
      </c>
      <c r="AM3830" s="14">
        <v>0.75301204819300005</v>
      </c>
      <c r="AN3830" s="14">
        <v>1.430722891566</v>
      </c>
      <c r="AO3830" s="14">
        <v>1.957831325301</v>
      </c>
      <c r="AP3830" s="14">
        <v>1.731927710843</v>
      </c>
      <c r="AQ3830" s="14">
        <v>0.67771084337300003</v>
      </c>
      <c r="AR3830" s="14">
        <v>0.67771084337300003</v>
      </c>
      <c r="AS3830" s="14">
        <v>1.731927710843</v>
      </c>
      <c r="AT3830" s="14">
        <v>0.60240963855399998</v>
      </c>
      <c r="AU3830" s="14">
        <v>5.4969879518070002</v>
      </c>
      <c r="AV3830" s="14">
        <v>0.52710843373500005</v>
      </c>
      <c r="AW3830" s="14">
        <v>1.0542168674700001</v>
      </c>
      <c r="AX3830" s="14">
        <v>1.5813253012049999</v>
      </c>
      <c r="AY3830" s="14">
        <v>1.204819277108</v>
      </c>
      <c r="AZ3830" s="14">
        <v>1.2801204819280001</v>
      </c>
      <c r="BA3830" s="14">
        <v>1.2801204819280001</v>
      </c>
      <c r="BB3830" s="29">
        <v>1.1295180722889999</v>
      </c>
    </row>
    <row r="3831" spans="3:54" x14ac:dyDescent="0.2">
      <c r="D3831" s="104"/>
      <c r="E3831" s="5" t="s">
        <v>28</v>
      </c>
      <c r="F3831" s="6"/>
      <c r="G3831" s="7">
        <v>1075</v>
      </c>
      <c r="H3831" s="37">
        <v>3.9069767441860002</v>
      </c>
      <c r="I3831" s="14">
        <v>1.0232558139529999</v>
      </c>
      <c r="J3831" s="14">
        <v>1.116279069767</v>
      </c>
      <c r="K3831" s="14">
        <v>1.6744186046509999</v>
      </c>
      <c r="L3831" s="14">
        <v>0.83720930232599999</v>
      </c>
      <c r="M3831" s="14">
        <v>1.488372093023</v>
      </c>
      <c r="N3831" s="14">
        <v>1.860465116279</v>
      </c>
      <c r="O3831" s="14">
        <v>2.0465116279069999</v>
      </c>
      <c r="P3831" s="14">
        <v>2.1395348837210002</v>
      </c>
      <c r="Q3831" s="14">
        <v>2.511627906977</v>
      </c>
      <c r="R3831" s="14">
        <v>5.0232558139529999</v>
      </c>
      <c r="S3831" s="14">
        <v>4.4651162790700001</v>
      </c>
      <c r="T3831" s="14">
        <v>11.627906976744001</v>
      </c>
      <c r="U3831" s="14">
        <v>6.4186046511630002</v>
      </c>
      <c r="V3831" s="14">
        <v>1.3953488372089999</v>
      </c>
      <c r="W3831" s="14">
        <v>2.0465116279069999</v>
      </c>
      <c r="X3831" s="14">
        <v>0.83720930232599999</v>
      </c>
      <c r="Y3831" s="14">
        <v>9.3023255814000005E-2</v>
      </c>
      <c r="Z3831" s="14">
        <v>1.488372093023</v>
      </c>
      <c r="AA3831" s="14">
        <v>1.6744186046509999</v>
      </c>
      <c r="AB3831" s="14">
        <v>1.209302325581</v>
      </c>
      <c r="AC3831" s="14">
        <v>2.3255813953489999</v>
      </c>
      <c r="AD3831" s="14">
        <v>5.0232558139529999</v>
      </c>
      <c r="AE3831" s="14">
        <v>1.116279069767</v>
      </c>
      <c r="AF3831" s="14">
        <v>1.116279069767</v>
      </c>
      <c r="AG3831" s="14">
        <v>2.3255813953489999</v>
      </c>
      <c r="AH3831" s="14">
        <v>6.8837209302330002</v>
      </c>
      <c r="AI3831" s="14">
        <v>2.790697674419</v>
      </c>
      <c r="AJ3831" s="14">
        <v>1.3953488372089999</v>
      </c>
      <c r="AK3831" s="14">
        <v>0.55813953488400003</v>
      </c>
      <c r="AL3831" s="14">
        <v>0.65116279069799998</v>
      </c>
      <c r="AM3831" s="14">
        <v>0.74418604651200004</v>
      </c>
      <c r="AN3831" s="14">
        <v>1.116279069767</v>
      </c>
      <c r="AO3831" s="14">
        <v>1.860465116279</v>
      </c>
      <c r="AP3831" s="14">
        <v>1.9534883720930001</v>
      </c>
      <c r="AQ3831" s="14">
        <v>0.74418604651200004</v>
      </c>
      <c r="AR3831" s="14">
        <v>0.74418604651200004</v>
      </c>
      <c r="AS3831" s="14">
        <v>1.488372093023</v>
      </c>
      <c r="AT3831" s="14">
        <v>0.27906976744200002</v>
      </c>
      <c r="AU3831" s="14">
        <v>4</v>
      </c>
      <c r="AV3831" s="14">
        <v>0.37209302325600002</v>
      </c>
      <c r="AW3831" s="14">
        <v>1.488372093023</v>
      </c>
      <c r="AX3831" s="14">
        <v>1.116279069767</v>
      </c>
      <c r="AY3831" s="14">
        <v>1.488372093023</v>
      </c>
      <c r="AZ3831" s="14">
        <v>1.0232558139529999</v>
      </c>
      <c r="BA3831" s="14">
        <v>1.116279069767</v>
      </c>
      <c r="BB3831" s="29">
        <v>1.3953488372089999</v>
      </c>
    </row>
    <row r="3832" spans="3:54" x14ac:dyDescent="0.2">
      <c r="D3832" s="104"/>
      <c r="E3832" s="5" t="s">
        <v>29</v>
      </c>
      <c r="F3832" s="6"/>
      <c r="G3832" s="7">
        <v>733</v>
      </c>
      <c r="H3832" s="37">
        <v>2.728512960437</v>
      </c>
      <c r="I3832" s="14">
        <v>1.2278308321960001</v>
      </c>
      <c r="J3832" s="14">
        <v>2.1828103683490001</v>
      </c>
      <c r="K3832" s="14">
        <v>1.2278308321960001</v>
      </c>
      <c r="L3832" s="14">
        <v>0.27285129604399999</v>
      </c>
      <c r="M3832" s="14">
        <v>0.40927694406499998</v>
      </c>
      <c r="N3832" s="14">
        <v>1.2278308321960001</v>
      </c>
      <c r="O3832" s="14">
        <v>1.2278308321960001</v>
      </c>
      <c r="P3832" s="14">
        <v>1.909959072306</v>
      </c>
      <c r="Q3832" s="14">
        <v>2.4556616643929998</v>
      </c>
      <c r="R3832" s="14">
        <v>5.3206002728510002</v>
      </c>
      <c r="S3832" s="14">
        <v>4.0927694406550001</v>
      </c>
      <c r="T3832" s="14">
        <v>12.005457025921</v>
      </c>
      <c r="U3832" s="14">
        <v>6.1391541609819997</v>
      </c>
      <c r="V3832" s="14">
        <v>1.3642564802179999</v>
      </c>
      <c r="W3832" s="14">
        <v>0.95497953615300002</v>
      </c>
      <c r="X3832" s="14">
        <v>0.95497953615300002</v>
      </c>
      <c r="Y3832" s="14">
        <v>0.545702592087</v>
      </c>
      <c r="Z3832" s="14">
        <v>1.2278308321960001</v>
      </c>
      <c r="AA3832" s="14">
        <v>2.046384720327</v>
      </c>
      <c r="AB3832" s="14">
        <v>2.728512960437</v>
      </c>
      <c r="AC3832" s="14">
        <v>3.1377899045020001</v>
      </c>
      <c r="AD3832" s="14">
        <v>6.5484311050480004</v>
      </c>
      <c r="AE3832" s="14">
        <v>1.773533424284</v>
      </c>
      <c r="AF3832" s="14">
        <v>0.81855388813100005</v>
      </c>
      <c r="AG3832" s="14">
        <v>2.046384720327</v>
      </c>
      <c r="AH3832" s="14">
        <v>7.9126875852660001</v>
      </c>
      <c r="AI3832" s="14">
        <v>2.864938608458</v>
      </c>
      <c r="AJ3832" s="14">
        <v>1.6371077762620001</v>
      </c>
      <c r="AK3832" s="14">
        <v>0.81855388813100005</v>
      </c>
      <c r="AL3832" s="14">
        <v>0.545702592087</v>
      </c>
      <c r="AM3832" s="14">
        <v>0.545702592087</v>
      </c>
      <c r="AN3832" s="14">
        <v>1.3642564802179999</v>
      </c>
      <c r="AO3832" s="14">
        <v>2.728512960437</v>
      </c>
      <c r="AP3832" s="14">
        <v>1.2278308321960001</v>
      </c>
      <c r="AQ3832" s="14">
        <v>0.81855388813100005</v>
      </c>
      <c r="AR3832" s="14">
        <v>0.136425648022</v>
      </c>
      <c r="AS3832" s="14">
        <v>1.773533424284</v>
      </c>
      <c r="AT3832" s="14">
        <v>0.40927694406499998</v>
      </c>
      <c r="AU3832" s="14">
        <v>4.5020463847199998</v>
      </c>
      <c r="AV3832" s="14">
        <v>1.2278308321960001</v>
      </c>
      <c r="AW3832" s="14">
        <v>0.81855388813100005</v>
      </c>
      <c r="AX3832" s="14">
        <v>0.545702592087</v>
      </c>
      <c r="AY3832" s="14">
        <v>0.95497953615300002</v>
      </c>
      <c r="AZ3832" s="14">
        <v>0.95497953615300002</v>
      </c>
      <c r="BA3832" s="14">
        <v>0.545702592087</v>
      </c>
      <c r="BB3832" s="29">
        <v>1.0914051841750001</v>
      </c>
    </row>
    <row r="3833" spans="3:54" x14ac:dyDescent="0.2">
      <c r="D3833" s="104"/>
      <c r="E3833" s="5" t="s">
        <v>30</v>
      </c>
      <c r="F3833" s="6"/>
      <c r="G3833" s="7">
        <v>619</v>
      </c>
      <c r="H3833" s="37">
        <v>5.3311793214860002</v>
      </c>
      <c r="I3833" s="14">
        <v>1.2924071082390001</v>
      </c>
      <c r="J3833" s="14">
        <v>1.4539579967689999</v>
      </c>
      <c r="K3833" s="14">
        <v>1.938610662359</v>
      </c>
      <c r="L3833" s="14">
        <v>0.48465266558999998</v>
      </c>
      <c r="M3833" s="14">
        <v>0.80775444264899998</v>
      </c>
      <c r="N3833" s="14">
        <v>1.2924071082390001</v>
      </c>
      <c r="O3833" s="14">
        <v>1.6155088852990001</v>
      </c>
      <c r="P3833" s="14">
        <v>1.7770597738289999</v>
      </c>
      <c r="Q3833" s="14">
        <v>1.2924071082390001</v>
      </c>
      <c r="R3833" s="14">
        <v>5.1696284329560003</v>
      </c>
      <c r="S3833" s="14">
        <v>6.1389337641359996</v>
      </c>
      <c r="T3833" s="14">
        <v>13.408723747981</v>
      </c>
      <c r="U3833" s="14">
        <v>8.2390953150240005</v>
      </c>
      <c r="V3833" s="14">
        <v>2.1001615508890001</v>
      </c>
      <c r="W3833" s="14">
        <v>1.6155088852990001</v>
      </c>
      <c r="X3833" s="14">
        <v>0.64620355411999997</v>
      </c>
      <c r="Y3833" s="14">
        <v>0.64620355411999997</v>
      </c>
      <c r="Z3833" s="14">
        <v>0.80775444264899998</v>
      </c>
      <c r="AA3833" s="14">
        <v>1.938610662359</v>
      </c>
      <c r="AB3833" s="14">
        <v>1.7770597738289999</v>
      </c>
      <c r="AC3833" s="14">
        <v>2.1001615508890001</v>
      </c>
      <c r="AD3833" s="14">
        <v>5.3311793214860002</v>
      </c>
      <c r="AE3833" s="14">
        <v>0.64620355411999997</v>
      </c>
      <c r="AF3833" s="14">
        <v>1.7770597738289999</v>
      </c>
      <c r="AG3833" s="14">
        <v>1.6155088852990001</v>
      </c>
      <c r="AH3833" s="14">
        <v>6.7851373182549999</v>
      </c>
      <c r="AI3833" s="14">
        <v>3.2310177705980001</v>
      </c>
      <c r="AJ3833" s="14">
        <v>1.2924071082390001</v>
      </c>
      <c r="AK3833" s="14">
        <v>0.32310177705999998</v>
      </c>
      <c r="AL3833" s="14">
        <v>0.16155088852999999</v>
      </c>
      <c r="AM3833" s="14">
        <v>0.48465266558999998</v>
      </c>
      <c r="AN3833" s="14">
        <v>1.4539579967689999</v>
      </c>
      <c r="AO3833" s="14">
        <v>2.4232633279479998</v>
      </c>
      <c r="AP3833" s="14">
        <v>1.4539579967689999</v>
      </c>
      <c r="AQ3833" s="14">
        <v>0.64620355411999997</v>
      </c>
      <c r="AR3833" s="14">
        <v>0.32310177705999998</v>
      </c>
      <c r="AS3833" s="14">
        <v>1.2924071082390001</v>
      </c>
      <c r="AT3833" s="14">
        <v>0.64620355411999997</v>
      </c>
      <c r="AU3833" s="14">
        <v>3.392568659128</v>
      </c>
      <c r="AV3833" s="14">
        <v>0.80775444264899998</v>
      </c>
      <c r="AW3833" s="14">
        <v>0.80775444264899998</v>
      </c>
      <c r="AX3833" s="14">
        <v>0.64620355411999997</v>
      </c>
      <c r="AY3833" s="14">
        <v>0.48465266558999998</v>
      </c>
      <c r="AZ3833" s="14">
        <v>0.64620355411999997</v>
      </c>
      <c r="BA3833" s="14">
        <v>0.80775444264899998</v>
      </c>
      <c r="BB3833" s="29">
        <v>0.64620355411999997</v>
      </c>
    </row>
    <row r="3834" spans="3:54" x14ac:dyDescent="0.2">
      <c r="D3834" s="104"/>
      <c r="E3834" s="5" t="s">
        <v>31</v>
      </c>
      <c r="F3834" s="6"/>
      <c r="G3834" s="7">
        <v>559</v>
      </c>
      <c r="H3834" s="37">
        <v>4.6511627906979998</v>
      </c>
      <c r="I3834" s="14">
        <v>0.35778175313100002</v>
      </c>
      <c r="J3834" s="14">
        <v>1.252236135957</v>
      </c>
      <c r="K3834" s="14">
        <v>2.504472271914</v>
      </c>
      <c r="L3834" s="14">
        <v>1.0733452593920001</v>
      </c>
      <c r="M3834" s="14">
        <v>1.4311270125219999</v>
      </c>
      <c r="N3834" s="14">
        <v>1.0733452593920001</v>
      </c>
      <c r="O3834" s="14">
        <v>2.8622540250449999</v>
      </c>
      <c r="P3834" s="14">
        <v>2.504472271914</v>
      </c>
      <c r="Q3834" s="14">
        <v>1.4311270125219999</v>
      </c>
      <c r="R3834" s="14">
        <v>8.0500894454379992</v>
      </c>
      <c r="S3834" s="14">
        <v>3.7567084078709998</v>
      </c>
      <c r="T3834" s="14">
        <v>12.16457960644</v>
      </c>
      <c r="U3834" s="14">
        <v>8.5867620751340006</v>
      </c>
      <c r="V3834" s="14">
        <v>1.252236135957</v>
      </c>
      <c r="W3834" s="14">
        <v>1.252236135957</v>
      </c>
      <c r="X3834" s="14">
        <v>0.53667262969600005</v>
      </c>
      <c r="Y3834" s="14">
        <v>0.71556350626099996</v>
      </c>
      <c r="Z3834" s="14">
        <v>0.71556350626099996</v>
      </c>
      <c r="AA3834" s="14">
        <v>1.0733452593920001</v>
      </c>
      <c r="AB3834" s="14">
        <v>1.0733452593920001</v>
      </c>
      <c r="AC3834" s="14">
        <v>3.7567084078709998</v>
      </c>
      <c r="AD3834" s="14">
        <v>6.9767441860470001</v>
      </c>
      <c r="AE3834" s="14">
        <v>2.1466905187840002</v>
      </c>
      <c r="AF3834" s="14">
        <v>0.35778175313100002</v>
      </c>
      <c r="AG3834" s="14">
        <v>1.7889087656530001</v>
      </c>
      <c r="AH3834" s="14">
        <v>5.7245080500889998</v>
      </c>
      <c r="AI3834" s="14">
        <v>4.6511627906979998</v>
      </c>
      <c r="AJ3834" s="14">
        <v>1.0733452593920001</v>
      </c>
      <c r="AK3834" s="14">
        <v>0.71556350626099996</v>
      </c>
      <c r="AL3834" s="14">
        <v>0.35778175313100002</v>
      </c>
      <c r="AM3834" s="14">
        <v>0.178890876565</v>
      </c>
      <c r="AN3834" s="14">
        <v>1.252236135957</v>
      </c>
      <c r="AO3834" s="14">
        <v>2.504472271914</v>
      </c>
      <c r="AP3834" s="14">
        <v>1.252236135957</v>
      </c>
      <c r="AQ3834" s="14">
        <v>0.178890876565</v>
      </c>
      <c r="AR3834" s="14">
        <v>0.35778175313100002</v>
      </c>
      <c r="AS3834" s="14">
        <v>0.53667262969600005</v>
      </c>
      <c r="AT3834" s="14">
        <v>0.178890876565</v>
      </c>
      <c r="AU3834" s="14">
        <v>3.9355992844359999</v>
      </c>
      <c r="AV3834" s="14">
        <v>0.35778175313100002</v>
      </c>
      <c r="AW3834" s="14">
        <v>0.178890876565</v>
      </c>
      <c r="AX3834" s="14">
        <v>1.0733452593920001</v>
      </c>
      <c r="AY3834" s="14">
        <v>0.53667262969600005</v>
      </c>
      <c r="AZ3834" s="14">
        <v>0.71556350626099996</v>
      </c>
      <c r="BA3834" s="14">
        <v>0.35778175313100002</v>
      </c>
      <c r="BB3834" s="29">
        <v>0.53667262969600005</v>
      </c>
    </row>
    <row r="3835" spans="3:54" x14ac:dyDescent="0.2">
      <c r="D3835" s="104"/>
      <c r="E3835" s="5" t="s">
        <v>32</v>
      </c>
      <c r="F3835" s="6"/>
      <c r="G3835" s="7">
        <v>284</v>
      </c>
      <c r="H3835" s="37">
        <v>5.6338028169010004</v>
      </c>
      <c r="I3835" s="18">
        <v>0</v>
      </c>
      <c r="J3835" s="14">
        <v>1.4084507042250001</v>
      </c>
      <c r="K3835" s="14">
        <v>0.70422535211299997</v>
      </c>
      <c r="L3835" s="14">
        <v>1.056338028169</v>
      </c>
      <c r="M3835" s="14">
        <v>0.352112676056</v>
      </c>
      <c r="N3835" s="14">
        <v>1.4084507042250001</v>
      </c>
      <c r="O3835" s="14">
        <v>2.112676056338</v>
      </c>
      <c r="P3835" s="14">
        <v>0.70422535211299997</v>
      </c>
      <c r="Q3835" s="14">
        <v>1.4084507042250001</v>
      </c>
      <c r="R3835" s="14">
        <v>5.9859154929580001</v>
      </c>
      <c r="S3835" s="14">
        <v>5.2816901408449999</v>
      </c>
      <c r="T3835" s="14">
        <v>15.492957746479</v>
      </c>
      <c r="U3835" s="14">
        <v>11.267605633803001</v>
      </c>
      <c r="V3835" s="14">
        <v>2.8169014084509998</v>
      </c>
      <c r="W3835" s="14">
        <v>1.056338028169</v>
      </c>
      <c r="X3835" s="18">
        <v>0</v>
      </c>
      <c r="Y3835" s="14">
        <v>0.352112676056</v>
      </c>
      <c r="Z3835" s="14">
        <v>0.352112676056</v>
      </c>
      <c r="AA3835" s="14">
        <v>1.056338028169</v>
      </c>
      <c r="AB3835" s="14">
        <v>1.4084507042250001</v>
      </c>
      <c r="AC3835" s="14">
        <v>2.112676056338</v>
      </c>
      <c r="AD3835" s="14">
        <v>5.9859154929580001</v>
      </c>
      <c r="AE3835" s="14">
        <v>1.056338028169</v>
      </c>
      <c r="AF3835" s="14">
        <v>0.352112676056</v>
      </c>
      <c r="AG3835" s="14">
        <v>2.4647887323940001</v>
      </c>
      <c r="AH3835" s="14">
        <v>7.3943661971830004</v>
      </c>
      <c r="AI3835" s="14">
        <v>4.5774647887319997</v>
      </c>
      <c r="AJ3835" s="14">
        <v>1.760563380282</v>
      </c>
      <c r="AK3835" s="18">
        <v>0</v>
      </c>
      <c r="AL3835" s="18">
        <v>0</v>
      </c>
      <c r="AM3835" s="14">
        <v>0.352112676056</v>
      </c>
      <c r="AN3835" s="14">
        <v>1.4084507042250001</v>
      </c>
      <c r="AO3835" s="14">
        <v>3.87323943662</v>
      </c>
      <c r="AP3835" s="14">
        <v>0.352112676056</v>
      </c>
      <c r="AQ3835" s="18">
        <v>0</v>
      </c>
      <c r="AR3835" s="14">
        <v>0.352112676056</v>
      </c>
      <c r="AS3835" s="14">
        <v>0.70422535211299997</v>
      </c>
      <c r="AT3835" s="14">
        <v>0.352112676056</v>
      </c>
      <c r="AU3835" s="14">
        <v>4.2253521126760001</v>
      </c>
      <c r="AV3835" s="14">
        <v>0.352112676056</v>
      </c>
      <c r="AW3835" s="18">
        <v>0</v>
      </c>
      <c r="AX3835" s="14">
        <v>0.352112676056</v>
      </c>
      <c r="AY3835" s="18">
        <v>0</v>
      </c>
      <c r="AZ3835" s="14">
        <v>1.056338028169</v>
      </c>
      <c r="BA3835" s="14">
        <v>1.056338028169</v>
      </c>
      <c r="BB3835" s="32">
        <v>0</v>
      </c>
    </row>
    <row r="3836" spans="3:54" x14ac:dyDescent="0.2">
      <c r="D3836" s="104"/>
      <c r="E3836" s="5" t="s">
        <v>33</v>
      </c>
      <c r="F3836" s="6"/>
      <c r="G3836" s="7">
        <v>104</v>
      </c>
      <c r="H3836" s="37">
        <v>0.96153846153800004</v>
      </c>
      <c r="I3836" s="18">
        <v>0</v>
      </c>
      <c r="J3836" s="18">
        <v>0</v>
      </c>
      <c r="K3836" s="14">
        <v>0.96153846153800004</v>
      </c>
      <c r="L3836" s="18">
        <v>0</v>
      </c>
      <c r="M3836" s="18">
        <v>0</v>
      </c>
      <c r="N3836" s="18">
        <v>0</v>
      </c>
      <c r="O3836" s="14">
        <v>1.923076923077</v>
      </c>
      <c r="P3836" s="14">
        <v>0.96153846153800004</v>
      </c>
      <c r="Q3836" s="14">
        <v>0.96153846153800004</v>
      </c>
      <c r="R3836" s="14">
        <v>7.6923076923079998</v>
      </c>
      <c r="S3836" s="14">
        <v>5.7692307692310001</v>
      </c>
      <c r="T3836" s="14">
        <v>16.346153846153999</v>
      </c>
      <c r="U3836" s="14">
        <v>20.192307692307999</v>
      </c>
      <c r="V3836" s="14">
        <v>0.96153846153800004</v>
      </c>
      <c r="W3836" s="14">
        <v>1.923076923077</v>
      </c>
      <c r="X3836" s="14">
        <v>0.96153846153800004</v>
      </c>
      <c r="Y3836" s="18">
        <v>0</v>
      </c>
      <c r="Z3836" s="18">
        <v>0</v>
      </c>
      <c r="AA3836" s="18">
        <v>0</v>
      </c>
      <c r="AB3836" s="14">
        <v>0.96153846153800004</v>
      </c>
      <c r="AC3836" s="14">
        <v>1.923076923077</v>
      </c>
      <c r="AD3836" s="14">
        <v>5.7692307692310001</v>
      </c>
      <c r="AE3836" s="14">
        <v>1.923076923077</v>
      </c>
      <c r="AF3836" s="14">
        <v>0.96153846153800004</v>
      </c>
      <c r="AG3836" s="14">
        <v>1.923076923077</v>
      </c>
      <c r="AH3836" s="14">
        <v>1.923076923077</v>
      </c>
      <c r="AI3836" s="14">
        <v>5.7692307692310001</v>
      </c>
      <c r="AJ3836" s="14">
        <v>0.96153846153800004</v>
      </c>
      <c r="AK3836" s="14">
        <v>0.96153846153800004</v>
      </c>
      <c r="AL3836" s="14">
        <v>0.96153846153800004</v>
      </c>
      <c r="AM3836" s="18">
        <v>0</v>
      </c>
      <c r="AN3836" s="14">
        <v>2.884615384615</v>
      </c>
      <c r="AO3836" s="14">
        <v>2.884615384615</v>
      </c>
      <c r="AP3836" s="14">
        <v>3.8461538461539999</v>
      </c>
      <c r="AQ3836" s="14">
        <v>0.96153846153800004</v>
      </c>
      <c r="AR3836" s="18">
        <v>0</v>
      </c>
      <c r="AS3836" s="14">
        <v>0.96153846153800004</v>
      </c>
      <c r="AT3836" s="14">
        <v>0.96153846153800004</v>
      </c>
      <c r="AU3836" s="14">
        <v>0.96153846153800004</v>
      </c>
      <c r="AV3836" s="18">
        <v>0</v>
      </c>
      <c r="AW3836" s="18">
        <v>0</v>
      </c>
      <c r="AX3836" s="14">
        <v>0.96153846153800004</v>
      </c>
      <c r="AY3836" s="14">
        <v>0.96153846153800004</v>
      </c>
      <c r="AZ3836" s="18">
        <v>0</v>
      </c>
      <c r="BA3836" s="18">
        <v>0</v>
      </c>
      <c r="BB3836" s="29">
        <v>0.96153846153800004</v>
      </c>
    </row>
    <row r="3837" spans="3:54" x14ac:dyDescent="0.2">
      <c r="D3837" s="103" t="s">
        <v>34</v>
      </c>
      <c r="E3837" s="24" t="s">
        <v>35</v>
      </c>
      <c r="F3837" s="22"/>
      <c r="G3837" s="23">
        <v>206</v>
      </c>
      <c r="H3837" s="49">
        <v>3.398058252427</v>
      </c>
      <c r="I3837" s="19">
        <v>0.97087378640800004</v>
      </c>
      <c r="J3837" s="33">
        <v>0</v>
      </c>
      <c r="K3837" s="19">
        <v>1.456310679612</v>
      </c>
      <c r="L3837" s="19">
        <v>0.48543689320400002</v>
      </c>
      <c r="M3837" s="19">
        <v>0.97087378640800004</v>
      </c>
      <c r="N3837" s="19">
        <v>2.4271844660189998</v>
      </c>
      <c r="O3837" s="19">
        <v>1.456310679612</v>
      </c>
      <c r="P3837" s="19">
        <v>0.97087378640800004</v>
      </c>
      <c r="Q3837" s="19">
        <v>1.9417475728160001</v>
      </c>
      <c r="R3837" s="19">
        <v>6.796116504854</v>
      </c>
      <c r="S3837" s="19">
        <v>6.3106796116500004</v>
      </c>
      <c r="T3837" s="19">
        <v>14.563106796116999</v>
      </c>
      <c r="U3837" s="19">
        <v>7.7669902912620001</v>
      </c>
      <c r="V3837" s="19">
        <v>1.9417475728160001</v>
      </c>
      <c r="W3837" s="19">
        <v>0.48543689320400002</v>
      </c>
      <c r="X3837" s="33">
        <v>0</v>
      </c>
      <c r="Y3837" s="33">
        <v>0</v>
      </c>
      <c r="Z3837" s="33">
        <v>0</v>
      </c>
      <c r="AA3837" s="19">
        <v>0.97087378640800004</v>
      </c>
      <c r="AB3837" s="19">
        <v>0.97087378640800004</v>
      </c>
      <c r="AC3837" s="19">
        <v>3.398058252427</v>
      </c>
      <c r="AD3837" s="19">
        <v>7.2815533980579996</v>
      </c>
      <c r="AE3837" s="19">
        <v>1.456310679612</v>
      </c>
      <c r="AF3837" s="19">
        <v>0.97087378640800004</v>
      </c>
      <c r="AG3837" s="19">
        <v>2.9126213592229999</v>
      </c>
      <c r="AH3837" s="19">
        <v>8.7378640776700003</v>
      </c>
      <c r="AI3837" s="19">
        <v>2.4271844660189998</v>
      </c>
      <c r="AJ3837" s="19">
        <v>2.4271844660189998</v>
      </c>
      <c r="AK3837" s="19">
        <v>0.48543689320400002</v>
      </c>
      <c r="AL3837" s="33">
        <v>0</v>
      </c>
      <c r="AM3837" s="19">
        <v>0.48543689320400002</v>
      </c>
      <c r="AN3837" s="19">
        <v>0.97087378640800004</v>
      </c>
      <c r="AO3837" s="19">
        <v>2.4271844660189998</v>
      </c>
      <c r="AP3837" s="19">
        <v>0.97087378640800004</v>
      </c>
      <c r="AQ3837" s="19">
        <v>0.48543689320400002</v>
      </c>
      <c r="AR3837" s="33">
        <v>0</v>
      </c>
      <c r="AS3837" s="33">
        <v>0</v>
      </c>
      <c r="AT3837" s="19">
        <v>0.48543689320400002</v>
      </c>
      <c r="AU3837" s="19">
        <v>4.3689320388350001</v>
      </c>
      <c r="AV3837" s="19">
        <v>0.48543689320400002</v>
      </c>
      <c r="AW3837" s="19">
        <v>0.48543689320400002</v>
      </c>
      <c r="AX3837" s="19">
        <v>2.4271844660189998</v>
      </c>
      <c r="AY3837" s="19">
        <v>0.48543689320400002</v>
      </c>
      <c r="AZ3837" s="33">
        <v>0</v>
      </c>
      <c r="BA3837" s="19">
        <v>0.48543689320400002</v>
      </c>
      <c r="BB3837" s="51">
        <v>1.456310679612</v>
      </c>
    </row>
    <row r="3838" spans="3:54" x14ac:dyDescent="0.2">
      <c r="D3838" s="104"/>
      <c r="E3838" s="5" t="s">
        <v>36</v>
      </c>
      <c r="F3838" s="6"/>
      <c r="G3838" s="7">
        <v>218</v>
      </c>
      <c r="H3838" s="37">
        <v>4.5871559633030001</v>
      </c>
      <c r="I3838" s="14">
        <v>0.45871559632999998</v>
      </c>
      <c r="J3838" s="14">
        <v>1.376146788991</v>
      </c>
      <c r="K3838" s="14">
        <v>2.293577981651</v>
      </c>
      <c r="L3838" s="14">
        <v>0.45871559632999998</v>
      </c>
      <c r="M3838" s="14">
        <v>0.91743119266100004</v>
      </c>
      <c r="N3838" s="14">
        <v>0.91743119266100004</v>
      </c>
      <c r="O3838" s="14">
        <v>2.7522935779819999</v>
      </c>
      <c r="P3838" s="14">
        <v>3.2110091743120002</v>
      </c>
      <c r="Q3838" s="14">
        <v>1.376146788991</v>
      </c>
      <c r="R3838" s="14">
        <v>5.0458715596330004</v>
      </c>
      <c r="S3838" s="14">
        <v>3.2110091743120002</v>
      </c>
      <c r="T3838" s="14">
        <v>11.926605504587</v>
      </c>
      <c r="U3838" s="14">
        <v>8.2568807339449997</v>
      </c>
      <c r="V3838" s="14">
        <v>1.376146788991</v>
      </c>
      <c r="W3838" s="14">
        <v>1.376146788991</v>
      </c>
      <c r="X3838" s="14">
        <v>0.91743119266100004</v>
      </c>
      <c r="Y3838" s="14">
        <v>0.91743119266100004</v>
      </c>
      <c r="Z3838" s="14">
        <v>0.91743119266100004</v>
      </c>
      <c r="AA3838" s="14">
        <v>1.376146788991</v>
      </c>
      <c r="AB3838" s="14">
        <v>1.834862385321</v>
      </c>
      <c r="AC3838" s="14">
        <v>2.293577981651</v>
      </c>
      <c r="AD3838" s="14">
        <v>5.0458715596330004</v>
      </c>
      <c r="AE3838" s="14">
        <v>1.834862385321</v>
      </c>
      <c r="AF3838" s="14">
        <v>1.376146788991</v>
      </c>
      <c r="AG3838" s="14">
        <v>1.834862385321</v>
      </c>
      <c r="AH3838" s="14">
        <v>6.4220183486240003</v>
      </c>
      <c r="AI3838" s="14">
        <v>4.1284403669719998</v>
      </c>
      <c r="AJ3838" s="14">
        <v>0.91743119266100004</v>
      </c>
      <c r="AK3838" s="14">
        <v>0.45871559632999998</v>
      </c>
      <c r="AL3838" s="18">
        <v>0</v>
      </c>
      <c r="AM3838" s="14">
        <v>0.45871559632999998</v>
      </c>
      <c r="AN3838" s="14">
        <v>1.376146788991</v>
      </c>
      <c r="AO3838" s="14">
        <v>1.834862385321</v>
      </c>
      <c r="AP3838" s="14">
        <v>1.834862385321</v>
      </c>
      <c r="AQ3838" s="18">
        <v>0</v>
      </c>
      <c r="AR3838" s="14">
        <v>0.91743119266100004</v>
      </c>
      <c r="AS3838" s="14">
        <v>2.293577981651</v>
      </c>
      <c r="AT3838" s="14">
        <v>0.45871559632999998</v>
      </c>
      <c r="AU3838" s="14">
        <v>5.5045871559629997</v>
      </c>
      <c r="AV3838" s="14">
        <v>0.91743119266100004</v>
      </c>
      <c r="AW3838" s="14">
        <v>0.91743119266100004</v>
      </c>
      <c r="AX3838" s="14">
        <v>0.45871559632999998</v>
      </c>
      <c r="AY3838" s="18">
        <v>0</v>
      </c>
      <c r="AZ3838" s="14">
        <v>0.91743119266100004</v>
      </c>
      <c r="BA3838" s="14">
        <v>1.376146788991</v>
      </c>
      <c r="BB3838" s="29">
        <v>0.91743119266100004</v>
      </c>
    </row>
    <row r="3839" spans="3:54" x14ac:dyDescent="0.2">
      <c r="D3839" s="104"/>
      <c r="E3839" s="5" t="s">
        <v>37</v>
      </c>
      <c r="F3839" s="6"/>
      <c r="G3839" s="7">
        <v>218</v>
      </c>
      <c r="H3839" s="37">
        <v>4.1284403669719998</v>
      </c>
      <c r="I3839" s="14">
        <v>1.376146788991</v>
      </c>
      <c r="J3839" s="14">
        <v>0.45871559632999998</v>
      </c>
      <c r="K3839" s="14">
        <v>1.376146788991</v>
      </c>
      <c r="L3839" s="14">
        <v>0.45871559632999998</v>
      </c>
      <c r="M3839" s="14">
        <v>1.376146788991</v>
      </c>
      <c r="N3839" s="14">
        <v>1.376146788991</v>
      </c>
      <c r="O3839" s="14">
        <v>0.45871559632999998</v>
      </c>
      <c r="P3839" s="14">
        <v>3.2110091743120002</v>
      </c>
      <c r="Q3839" s="14">
        <v>1.834862385321</v>
      </c>
      <c r="R3839" s="14">
        <v>7.339449541284</v>
      </c>
      <c r="S3839" s="14">
        <v>4.5871559633030001</v>
      </c>
      <c r="T3839" s="14">
        <v>11.009174311927</v>
      </c>
      <c r="U3839" s="14">
        <v>6.4220183486240003</v>
      </c>
      <c r="V3839" s="14">
        <v>1.376146788991</v>
      </c>
      <c r="W3839" s="14">
        <v>0.45871559632999998</v>
      </c>
      <c r="X3839" s="14">
        <v>0.45871559632999998</v>
      </c>
      <c r="Y3839" s="14">
        <v>0.45871559632999998</v>
      </c>
      <c r="Z3839" s="18">
        <v>0</v>
      </c>
      <c r="AA3839" s="14">
        <v>0.91743119266100004</v>
      </c>
      <c r="AB3839" s="14">
        <v>1.376146788991</v>
      </c>
      <c r="AC3839" s="14">
        <v>2.293577981651</v>
      </c>
      <c r="AD3839" s="14">
        <v>7.7981651376150003</v>
      </c>
      <c r="AE3839" s="14">
        <v>1.834862385321</v>
      </c>
      <c r="AF3839" s="14">
        <v>1.376146788991</v>
      </c>
      <c r="AG3839" s="14">
        <v>3.2110091743120002</v>
      </c>
      <c r="AH3839" s="14">
        <v>7.7981651376150003</v>
      </c>
      <c r="AI3839" s="14">
        <v>1.834862385321</v>
      </c>
      <c r="AJ3839" s="14">
        <v>1.376146788991</v>
      </c>
      <c r="AK3839" s="14">
        <v>0.45871559632999998</v>
      </c>
      <c r="AL3839" s="18">
        <v>0</v>
      </c>
      <c r="AM3839" s="14">
        <v>0.45871559632999998</v>
      </c>
      <c r="AN3839" s="14">
        <v>1.376146788991</v>
      </c>
      <c r="AO3839" s="14">
        <v>3.2110091743120002</v>
      </c>
      <c r="AP3839" s="14">
        <v>0.91743119266100004</v>
      </c>
      <c r="AQ3839" s="14">
        <v>0.45871559632999998</v>
      </c>
      <c r="AR3839" s="14">
        <v>0.45871559632999998</v>
      </c>
      <c r="AS3839" s="14">
        <v>1.834862385321</v>
      </c>
      <c r="AT3839" s="14">
        <v>0.45871559632999998</v>
      </c>
      <c r="AU3839" s="14">
        <v>5.5045871559629997</v>
      </c>
      <c r="AV3839" s="14">
        <v>0.45871559632999998</v>
      </c>
      <c r="AW3839" s="14">
        <v>1.376146788991</v>
      </c>
      <c r="AX3839" s="14">
        <v>1.376146788991</v>
      </c>
      <c r="AY3839" s="14">
        <v>0.45871559632999998</v>
      </c>
      <c r="AZ3839" s="14">
        <v>1.834862385321</v>
      </c>
      <c r="BA3839" s="14">
        <v>0.91743119266100004</v>
      </c>
      <c r="BB3839" s="29">
        <v>0.45871559632999998</v>
      </c>
    </row>
    <row r="3840" spans="3:54" x14ac:dyDescent="0.2">
      <c r="D3840" s="104"/>
      <c r="E3840" s="5" t="s">
        <v>38</v>
      </c>
      <c r="F3840" s="6"/>
      <c r="G3840" s="7">
        <v>313</v>
      </c>
      <c r="H3840" s="37">
        <v>4.472843450479</v>
      </c>
      <c r="I3840" s="14">
        <v>0.63897763578300004</v>
      </c>
      <c r="J3840" s="14">
        <v>1.5974440894569999</v>
      </c>
      <c r="K3840" s="14">
        <v>1.5974440894569999</v>
      </c>
      <c r="L3840" s="14">
        <v>0.95846645367399996</v>
      </c>
      <c r="M3840" s="14">
        <v>0.63897763578300004</v>
      </c>
      <c r="N3840" s="14">
        <v>1.277955271565</v>
      </c>
      <c r="O3840" s="14">
        <v>3.1948881789139998</v>
      </c>
      <c r="P3840" s="14">
        <v>1.5974440894569999</v>
      </c>
      <c r="Q3840" s="14">
        <v>1.9169329073479999</v>
      </c>
      <c r="R3840" s="14">
        <v>4.472843450479</v>
      </c>
      <c r="S3840" s="14">
        <v>4.472843450479</v>
      </c>
      <c r="T3840" s="14">
        <v>14.376996805112</v>
      </c>
      <c r="U3840" s="14">
        <v>8.6261980830670009</v>
      </c>
      <c r="V3840" s="14">
        <v>1.5974440894569999</v>
      </c>
      <c r="W3840" s="14">
        <v>1.277955271565</v>
      </c>
      <c r="X3840" s="14">
        <v>0.95846645367399996</v>
      </c>
      <c r="Y3840" s="14">
        <v>0.31948881789099998</v>
      </c>
      <c r="Z3840" s="14">
        <v>1.277955271565</v>
      </c>
      <c r="AA3840" s="14">
        <v>1.5974440894569999</v>
      </c>
      <c r="AB3840" s="14">
        <v>1.5974440894569999</v>
      </c>
      <c r="AC3840" s="14">
        <v>3.1948881789139998</v>
      </c>
      <c r="AD3840" s="14">
        <v>5.1118210862620002</v>
      </c>
      <c r="AE3840" s="14">
        <v>1.277955271565</v>
      </c>
      <c r="AF3840" s="14">
        <v>0.63897763578300004</v>
      </c>
      <c r="AG3840" s="14">
        <v>1.5974440894569999</v>
      </c>
      <c r="AH3840" s="14">
        <v>6.0702875399360003</v>
      </c>
      <c r="AI3840" s="14">
        <v>4.472843450479</v>
      </c>
      <c r="AJ3840" s="14">
        <v>1.277955271565</v>
      </c>
      <c r="AK3840" s="14">
        <v>0.63897763578300004</v>
      </c>
      <c r="AL3840" s="14">
        <v>0.31948881789099998</v>
      </c>
      <c r="AM3840" s="14">
        <v>0.63897763578300004</v>
      </c>
      <c r="AN3840" s="14">
        <v>0.95846645367399996</v>
      </c>
      <c r="AO3840" s="14">
        <v>1.5974440894569999</v>
      </c>
      <c r="AP3840" s="14">
        <v>1.5974440894569999</v>
      </c>
      <c r="AQ3840" s="14">
        <v>0.95846645367399996</v>
      </c>
      <c r="AR3840" s="14">
        <v>0.31948881789099998</v>
      </c>
      <c r="AS3840" s="14">
        <v>0.95846645367399996</v>
      </c>
      <c r="AT3840" s="14">
        <v>0.31948881789099998</v>
      </c>
      <c r="AU3840" s="14">
        <v>3.8338658146959999</v>
      </c>
      <c r="AV3840" s="14">
        <v>0.95846645367399996</v>
      </c>
      <c r="AW3840" s="14">
        <v>0.31948881789099998</v>
      </c>
      <c r="AX3840" s="14">
        <v>0.95846645367399996</v>
      </c>
      <c r="AY3840" s="14">
        <v>0.95846645367399996</v>
      </c>
      <c r="AZ3840" s="14">
        <v>0.31948881789099998</v>
      </c>
      <c r="BA3840" s="14">
        <v>0.63897763578300004</v>
      </c>
      <c r="BB3840" s="29">
        <v>1.5974440894569999</v>
      </c>
    </row>
    <row r="3841" spans="4:54" x14ac:dyDescent="0.2">
      <c r="D3841" s="104"/>
      <c r="E3841" s="5" t="s">
        <v>39</v>
      </c>
      <c r="F3841" s="6"/>
      <c r="G3841" s="7">
        <v>306</v>
      </c>
      <c r="H3841" s="37">
        <v>3.2679738562090002</v>
      </c>
      <c r="I3841" s="14">
        <v>0.98039215686299996</v>
      </c>
      <c r="J3841" s="14">
        <v>1.6339869281049999</v>
      </c>
      <c r="K3841" s="14">
        <v>1.9607843137250001</v>
      </c>
      <c r="L3841" s="14">
        <v>1.3071895424840001</v>
      </c>
      <c r="M3841" s="14">
        <v>0.98039215686299996</v>
      </c>
      <c r="N3841" s="14">
        <v>1.6339869281049999</v>
      </c>
      <c r="O3841" s="14">
        <v>2.2875816993460001</v>
      </c>
      <c r="P3841" s="14">
        <v>1.9607843137250001</v>
      </c>
      <c r="Q3841" s="14">
        <v>0.65359477124200005</v>
      </c>
      <c r="R3841" s="14">
        <v>6.5359477124180003</v>
      </c>
      <c r="S3841" s="14">
        <v>4.9019607843140003</v>
      </c>
      <c r="T3841" s="14">
        <v>10.130718954248</v>
      </c>
      <c r="U3841" s="14">
        <v>6.5359477124180003</v>
      </c>
      <c r="V3841" s="14">
        <v>0.98039215686299996</v>
      </c>
      <c r="W3841" s="14">
        <v>0.98039215686299996</v>
      </c>
      <c r="X3841" s="14">
        <v>0.65359477124200005</v>
      </c>
      <c r="Y3841" s="18">
        <v>0</v>
      </c>
      <c r="Z3841" s="14">
        <v>0.98039215686299996</v>
      </c>
      <c r="AA3841" s="14">
        <v>0.98039215686299996</v>
      </c>
      <c r="AB3841" s="14">
        <v>1.3071895424840001</v>
      </c>
      <c r="AC3841" s="14">
        <v>4.9019607843140003</v>
      </c>
      <c r="AD3841" s="14">
        <v>6.2091503267970003</v>
      </c>
      <c r="AE3841" s="14">
        <v>1.3071895424840001</v>
      </c>
      <c r="AF3841" s="14">
        <v>1.3071895424840001</v>
      </c>
      <c r="AG3841" s="14">
        <v>1.6339869281049999</v>
      </c>
      <c r="AH3841" s="14">
        <v>7.8431372549020004</v>
      </c>
      <c r="AI3841" s="14">
        <v>5.2287581699350003</v>
      </c>
      <c r="AJ3841" s="14">
        <v>1.9607843137250001</v>
      </c>
      <c r="AK3841" s="14">
        <v>0.65359477124200005</v>
      </c>
      <c r="AL3841" s="14">
        <v>0.65359477124200005</v>
      </c>
      <c r="AM3841" s="14">
        <v>0.32679738562100002</v>
      </c>
      <c r="AN3841" s="14">
        <v>0.98039215686299996</v>
      </c>
      <c r="AO3841" s="14">
        <v>2.9411764705880001</v>
      </c>
      <c r="AP3841" s="14">
        <v>1.3071895424840001</v>
      </c>
      <c r="AQ3841" s="14">
        <v>0.65359477124200005</v>
      </c>
      <c r="AR3841" s="18">
        <v>0</v>
      </c>
      <c r="AS3841" s="14">
        <v>0.65359477124200005</v>
      </c>
      <c r="AT3841" s="14">
        <v>0.32679738562100002</v>
      </c>
      <c r="AU3841" s="14">
        <v>4.5751633986930003</v>
      </c>
      <c r="AV3841" s="14">
        <v>0.32679738562100002</v>
      </c>
      <c r="AW3841" s="14">
        <v>0.65359477124200005</v>
      </c>
      <c r="AX3841" s="14">
        <v>0.98039215686299996</v>
      </c>
      <c r="AY3841" s="14">
        <v>1.3071895424840001</v>
      </c>
      <c r="AZ3841" s="14">
        <v>0.98039215686299996</v>
      </c>
      <c r="BA3841" s="14">
        <v>0.65359477124200005</v>
      </c>
      <c r="BB3841" s="29">
        <v>0.98039215686299996</v>
      </c>
    </row>
    <row r="3842" spans="4:54" x14ac:dyDescent="0.2">
      <c r="D3842" s="104"/>
      <c r="E3842" s="5" t="s">
        <v>40</v>
      </c>
      <c r="F3842" s="6"/>
      <c r="G3842" s="7">
        <v>323</v>
      </c>
      <c r="H3842" s="37">
        <v>4.334365325077</v>
      </c>
      <c r="I3842" s="14">
        <v>0.92879256965900003</v>
      </c>
      <c r="J3842" s="14">
        <v>0.92879256965900003</v>
      </c>
      <c r="K3842" s="14">
        <v>0.92879256965900003</v>
      </c>
      <c r="L3842" s="18">
        <v>0</v>
      </c>
      <c r="M3842" s="14">
        <v>0.61919504644000001</v>
      </c>
      <c r="N3842" s="14">
        <v>0.61919504644000001</v>
      </c>
      <c r="O3842" s="14">
        <v>2.167182662539</v>
      </c>
      <c r="P3842" s="14">
        <v>2.4767801857589999</v>
      </c>
      <c r="Q3842" s="14">
        <v>2.7863777089780002</v>
      </c>
      <c r="R3842" s="14">
        <v>7.1207430340559998</v>
      </c>
      <c r="S3842" s="14">
        <v>5.2631578947369997</v>
      </c>
      <c r="T3842" s="14">
        <v>12.693498452011999</v>
      </c>
      <c r="U3842" s="14">
        <v>10.526315789473999</v>
      </c>
      <c r="V3842" s="14">
        <v>2.4767801857589999</v>
      </c>
      <c r="W3842" s="14">
        <v>1.547987616099</v>
      </c>
      <c r="X3842" s="14">
        <v>0.30959752322</v>
      </c>
      <c r="Y3842" s="14">
        <v>0.61919504644000001</v>
      </c>
      <c r="Z3842" s="14">
        <v>0.30959752322</v>
      </c>
      <c r="AA3842" s="14">
        <v>1.8575851393189999</v>
      </c>
      <c r="AB3842" s="14">
        <v>1.8575851393189999</v>
      </c>
      <c r="AC3842" s="14">
        <v>1.547987616099</v>
      </c>
      <c r="AD3842" s="14">
        <v>6.1919504643960002</v>
      </c>
      <c r="AE3842" s="14">
        <v>1.8575851393189999</v>
      </c>
      <c r="AF3842" s="14">
        <v>0.61919504644000001</v>
      </c>
      <c r="AG3842" s="14">
        <v>2.167182662539</v>
      </c>
      <c r="AH3842" s="14">
        <v>6.1919504643960002</v>
      </c>
      <c r="AI3842" s="14">
        <v>2.7863777089780002</v>
      </c>
      <c r="AJ3842" s="14">
        <v>1.2383900928789999</v>
      </c>
      <c r="AK3842" s="14">
        <v>0.30959752322</v>
      </c>
      <c r="AL3842" s="18">
        <v>0</v>
      </c>
      <c r="AM3842" s="14">
        <v>0.61919504644000001</v>
      </c>
      <c r="AN3842" s="14">
        <v>0.92879256965900003</v>
      </c>
      <c r="AO3842" s="14">
        <v>1.547987616099</v>
      </c>
      <c r="AP3842" s="14">
        <v>1.2383900928789999</v>
      </c>
      <c r="AQ3842" s="14">
        <v>0.61919504644000001</v>
      </c>
      <c r="AR3842" s="14">
        <v>0.61919504644000001</v>
      </c>
      <c r="AS3842" s="14">
        <v>1.8575851393189999</v>
      </c>
      <c r="AT3842" s="14">
        <v>0.30959752322</v>
      </c>
      <c r="AU3842" s="14">
        <v>3.7151702786379999</v>
      </c>
      <c r="AV3842" s="14">
        <v>0.61919504644000001</v>
      </c>
      <c r="AW3842" s="14">
        <v>0.92879256965900003</v>
      </c>
      <c r="AX3842" s="14">
        <v>0.92879256965900003</v>
      </c>
      <c r="AY3842" s="14">
        <v>0.30959752322</v>
      </c>
      <c r="AZ3842" s="14">
        <v>0.61919504644000001</v>
      </c>
      <c r="BA3842" s="14">
        <v>0.92879256965900003</v>
      </c>
      <c r="BB3842" s="29">
        <v>0.92879256965900003</v>
      </c>
    </row>
    <row r="3843" spans="4:54" x14ac:dyDescent="0.2">
      <c r="D3843" s="104"/>
      <c r="E3843" s="5" t="s">
        <v>41</v>
      </c>
      <c r="F3843" s="6"/>
      <c r="G3843" s="7">
        <v>260</v>
      </c>
      <c r="H3843" s="37">
        <v>3.8461538461539999</v>
      </c>
      <c r="I3843" s="14">
        <v>0.384615384615</v>
      </c>
      <c r="J3843" s="14">
        <v>1.923076923077</v>
      </c>
      <c r="K3843" s="14">
        <v>1.538461538462</v>
      </c>
      <c r="L3843" s="14">
        <v>1.1538461538460001</v>
      </c>
      <c r="M3843" s="14">
        <v>1.1538461538460001</v>
      </c>
      <c r="N3843" s="14">
        <v>1.538461538462</v>
      </c>
      <c r="O3843" s="14">
        <v>2.6923076923079998</v>
      </c>
      <c r="P3843" s="14">
        <v>3.4615384615379998</v>
      </c>
      <c r="Q3843" s="14">
        <v>2.3076923076920002</v>
      </c>
      <c r="R3843" s="14">
        <v>6.5384615384620002</v>
      </c>
      <c r="S3843" s="14">
        <v>4.6153846153850004</v>
      </c>
      <c r="T3843" s="14">
        <v>10.769230769230999</v>
      </c>
      <c r="U3843" s="14">
        <v>6.1538461538459996</v>
      </c>
      <c r="V3843" s="14">
        <v>1.538461538462</v>
      </c>
      <c r="W3843" s="14">
        <v>1.1538461538460001</v>
      </c>
      <c r="X3843" s="14">
        <v>0.384615384615</v>
      </c>
      <c r="Y3843" s="14">
        <v>0.384615384615</v>
      </c>
      <c r="Z3843" s="14">
        <v>0.384615384615</v>
      </c>
      <c r="AA3843" s="14">
        <v>1.538461538462</v>
      </c>
      <c r="AB3843" s="14">
        <v>1.1538461538460001</v>
      </c>
      <c r="AC3843" s="14">
        <v>3.0769230769229998</v>
      </c>
      <c r="AD3843" s="14">
        <v>5.3846153846150004</v>
      </c>
      <c r="AE3843" s="14">
        <v>0.76923076923099998</v>
      </c>
      <c r="AF3843" s="14">
        <v>1.923076923077</v>
      </c>
      <c r="AG3843" s="14">
        <v>1.1538461538460001</v>
      </c>
      <c r="AH3843" s="14">
        <v>8.0769230769230003</v>
      </c>
      <c r="AI3843" s="14">
        <v>1.538461538462</v>
      </c>
      <c r="AJ3843" s="14">
        <v>1.1538461538460001</v>
      </c>
      <c r="AK3843" s="14">
        <v>0.384615384615</v>
      </c>
      <c r="AL3843" s="14">
        <v>0.384615384615</v>
      </c>
      <c r="AM3843" s="14">
        <v>0.76923076923099998</v>
      </c>
      <c r="AN3843" s="14">
        <v>1.538461538462</v>
      </c>
      <c r="AO3843" s="14">
        <v>1.923076923077</v>
      </c>
      <c r="AP3843" s="14">
        <v>1.538461538462</v>
      </c>
      <c r="AQ3843" s="14">
        <v>1.1538461538460001</v>
      </c>
      <c r="AR3843" s="14">
        <v>0.76923076923099998</v>
      </c>
      <c r="AS3843" s="14">
        <v>1.1538461538460001</v>
      </c>
      <c r="AT3843" s="14">
        <v>0.384615384615</v>
      </c>
      <c r="AU3843" s="14">
        <v>6.1538461538459996</v>
      </c>
      <c r="AV3843" s="18">
        <v>0</v>
      </c>
      <c r="AW3843" s="14">
        <v>0.76923076923099998</v>
      </c>
      <c r="AX3843" s="14">
        <v>1.1538461538460001</v>
      </c>
      <c r="AY3843" s="14">
        <v>1.1538461538460001</v>
      </c>
      <c r="AZ3843" s="14">
        <v>0.76923076923099998</v>
      </c>
      <c r="BA3843" s="14">
        <v>1.1538461538460001</v>
      </c>
      <c r="BB3843" s="29">
        <v>1.1538461538460001</v>
      </c>
    </row>
    <row r="3844" spans="4:54" x14ac:dyDescent="0.2">
      <c r="D3844" s="104"/>
      <c r="E3844" s="5" t="s">
        <v>42</v>
      </c>
      <c r="F3844" s="6"/>
      <c r="G3844" s="7">
        <v>258</v>
      </c>
      <c r="H3844" s="37">
        <v>4.6511627906979998</v>
      </c>
      <c r="I3844" s="14">
        <v>1.937984496124</v>
      </c>
      <c r="J3844" s="14">
        <v>0.38759689922500001</v>
      </c>
      <c r="K3844" s="14">
        <v>1.550387596899</v>
      </c>
      <c r="L3844" s="14">
        <v>0.38759689922500001</v>
      </c>
      <c r="M3844" s="14">
        <v>1.1627906976739999</v>
      </c>
      <c r="N3844" s="14">
        <v>2.3255813953489999</v>
      </c>
      <c r="O3844" s="14">
        <v>1.550387596899</v>
      </c>
      <c r="P3844" s="14">
        <v>1.550387596899</v>
      </c>
      <c r="Q3844" s="14">
        <v>1.1627906976739999</v>
      </c>
      <c r="R3844" s="14">
        <v>5.0387596899220002</v>
      </c>
      <c r="S3844" s="14">
        <v>4.2635658914730001</v>
      </c>
      <c r="T3844" s="14">
        <v>11.240310077519</v>
      </c>
      <c r="U3844" s="14">
        <v>8.9147286821710008</v>
      </c>
      <c r="V3844" s="14">
        <v>1.550387596899</v>
      </c>
      <c r="W3844" s="14">
        <v>1.1627906976739999</v>
      </c>
      <c r="X3844" s="14">
        <v>0.77519379845000003</v>
      </c>
      <c r="Y3844" s="14">
        <v>0.38759689922500001</v>
      </c>
      <c r="Z3844" s="14">
        <v>1.1627906976739999</v>
      </c>
      <c r="AA3844" s="14">
        <v>1.550387596899</v>
      </c>
      <c r="AB3844" s="14">
        <v>1.550387596899</v>
      </c>
      <c r="AC3844" s="14">
        <v>2.7131782945739999</v>
      </c>
      <c r="AD3844" s="14">
        <v>7.3643410852709996</v>
      </c>
      <c r="AE3844" s="14">
        <v>1.937984496124</v>
      </c>
      <c r="AF3844" s="18">
        <v>0</v>
      </c>
      <c r="AG3844" s="14">
        <v>3.1007751937979999</v>
      </c>
      <c r="AH3844" s="14">
        <v>5.0387596899220002</v>
      </c>
      <c r="AI3844" s="14">
        <v>6.2015503875969999</v>
      </c>
      <c r="AJ3844" s="14">
        <v>1.937984496124</v>
      </c>
      <c r="AK3844" s="14">
        <v>0.77519379845000003</v>
      </c>
      <c r="AL3844" s="14">
        <v>0.38759689922500001</v>
      </c>
      <c r="AM3844" s="14">
        <v>0.38759689922500001</v>
      </c>
      <c r="AN3844" s="14">
        <v>0.77519379845000003</v>
      </c>
      <c r="AO3844" s="14">
        <v>2.3255813953489999</v>
      </c>
      <c r="AP3844" s="14">
        <v>1.1627906976739999</v>
      </c>
      <c r="AQ3844" s="14">
        <v>0.38759689922500001</v>
      </c>
      <c r="AR3844" s="18">
        <v>0</v>
      </c>
      <c r="AS3844" s="14">
        <v>1.550387596899</v>
      </c>
      <c r="AT3844" s="14">
        <v>0.38759689922500001</v>
      </c>
      <c r="AU3844" s="14">
        <v>2.3255813953489999</v>
      </c>
      <c r="AV3844" s="14">
        <v>1.1627906976739999</v>
      </c>
      <c r="AW3844" s="14">
        <v>0.77519379845000003</v>
      </c>
      <c r="AX3844" s="14">
        <v>1.1627906976739999</v>
      </c>
      <c r="AY3844" s="14">
        <v>0.77519379845000003</v>
      </c>
      <c r="AZ3844" s="14">
        <v>1.550387596899</v>
      </c>
      <c r="BA3844" s="14">
        <v>0.77519379845000003</v>
      </c>
      <c r="BB3844" s="29">
        <v>0.77519379845000003</v>
      </c>
    </row>
    <row r="3845" spans="4:54" x14ac:dyDescent="0.2">
      <c r="D3845" s="104"/>
      <c r="E3845" s="5" t="s">
        <v>43</v>
      </c>
      <c r="F3845" s="6"/>
      <c r="G3845" s="7">
        <v>258</v>
      </c>
      <c r="H3845" s="37">
        <v>5.0387596899220002</v>
      </c>
      <c r="I3845" s="14">
        <v>1.550387596899</v>
      </c>
      <c r="J3845" s="14">
        <v>1.550387596899</v>
      </c>
      <c r="K3845" s="14">
        <v>1.1627906976739999</v>
      </c>
      <c r="L3845" s="14">
        <v>1.1627906976739999</v>
      </c>
      <c r="M3845" s="14">
        <v>0.77519379845000003</v>
      </c>
      <c r="N3845" s="14">
        <v>2.3255813953489999</v>
      </c>
      <c r="O3845" s="14">
        <v>1.1627906976739999</v>
      </c>
      <c r="P3845" s="14">
        <v>1.937984496124</v>
      </c>
      <c r="Q3845" s="14">
        <v>1.1627906976739999</v>
      </c>
      <c r="R3845" s="14">
        <v>5.8139534883720003</v>
      </c>
      <c r="S3845" s="14">
        <v>2.7131782945739999</v>
      </c>
      <c r="T3845" s="14">
        <v>7.7519379844960001</v>
      </c>
      <c r="U3845" s="14">
        <v>4.2635658914730001</v>
      </c>
      <c r="V3845" s="14">
        <v>2.7131782945739999</v>
      </c>
      <c r="W3845" s="14">
        <v>1.550387596899</v>
      </c>
      <c r="X3845" s="14">
        <v>0.77519379845000003</v>
      </c>
      <c r="Y3845" s="14">
        <v>0.38759689922500001</v>
      </c>
      <c r="Z3845" s="14">
        <v>1.550387596899</v>
      </c>
      <c r="AA3845" s="14">
        <v>0.77519379845000003</v>
      </c>
      <c r="AB3845" s="14">
        <v>2.3255813953489999</v>
      </c>
      <c r="AC3845" s="14">
        <v>2.3255813953489999</v>
      </c>
      <c r="AD3845" s="14">
        <v>7.3643410852709996</v>
      </c>
      <c r="AE3845" s="14">
        <v>0.77519379845000003</v>
      </c>
      <c r="AF3845" s="14">
        <v>0.77519379845000003</v>
      </c>
      <c r="AG3845" s="14">
        <v>2.7131782945739999</v>
      </c>
      <c r="AH3845" s="14">
        <v>6.2015503875969999</v>
      </c>
      <c r="AI3845" s="14">
        <v>4.6511627906979998</v>
      </c>
      <c r="AJ3845" s="14">
        <v>1.550387596899</v>
      </c>
      <c r="AK3845" s="14">
        <v>1.1627906976739999</v>
      </c>
      <c r="AL3845" s="18">
        <v>0</v>
      </c>
      <c r="AM3845" s="18">
        <v>0</v>
      </c>
      <c r="AN3845" s="14">
        <v>1.550387596899</v>
      </c>
      <c r="AO3845" s="14">
        <v>2.3255813953489999</v>
      </c>
      <c r="AP3845" s="14">
        <v>1.550387596899</v>
      </c>
      <c r="AQ3845" s="14">
        <v>0.38759689922500001</v>
      </c>
      <c r="AR3845" s="14">
        <v>0.77519379845000003</v>
      </c>
      <c r="AS3845" s="14">
        <v>1.550387596899</v>
      </c>
      <c r="AT3845" s="14">
        <v>0.77519379845000003</v>
      </c>
      <c r="AU3845" s="14">
        <v>6.2015503875969999</v>
      </c>
      <c r="AV3845" s="14">
        <v>0.38759689922500001</v>
      </c>
      <c r="AW3845" s="14">
        <v>1.937984496124</v>
      </c>
      <c r="AX3845" s="14">
        <v>1.550387596899</v>
      </c>
      <c r="AY3845" s="14">
        <v>1.1627906976739999</v>
      </c>
      <c r="AZ3845" s="14">
        <v>1.937984496124</v>
      </c>
      <c r="BA3845" s="14">
        <v>1.1627906976739999</v>
      </c>
      <c r="BB3845" s="29">
        <v>0.77519379845000003</v>
      </c>
    </row>
    <row r="3846" spans="4:54" x14ac:dyDescent="0.2">
      <c r="D3846" s="104"/>
      <c r="E3846" s="5" t="s">
        <v>44</v>
      </c>
      <c r="F3846" s="6"/>
      <c r="G3846" s="7">
        <v>336</v>
      </c>
      <c r="H3846" s="37">
        <v>4.166666666667</v>
      </c>
      <c r="I3846" s="14">
        <v>1.785714285714</v>
      </c>
      <c r="J3846" s="14">
        <v>0.89285714285700002</v>
      </c>
      <c r="K3846" s="14">
        <v>2.3809523809519999</v>
      </c>
      <c r="L3846" s="14">
        <v>0.89285714285700002</v>
      </c>
      <c r="M3846" s="14">
        <v>0.89285714285700002</v>
      </c>
      <c r="N3846" s="14">
        <v>1.190476190476</v>
      </c>
      <c r="O3846" s="14">
        <v>3.5714285714290002</v>
      </c>
      <c r="P3846" s="14">
        <v>2.9761904761900002</v>
      </c>
      <c r="Q3846" s="14">
        <v>2.9761904761900002</v>
      </c>
      <c r="R3846" s="14">
        <v>4.7619047619049999</v>
      </c>
      <c r="S3846" s="14">
        <v>5.3571428571429998</v>
      </c>
      <c r="T3846" s="14">
        <v>10.119047619048001</v>
      </c>
      <c r="U3846" s="14">
        <v>7.7380952380950001</v>
      </c>
      <c r="V3846" s="14">
        <v>1.190476190476</v>
      </c>
      <c r="W3846" s="14">
        <v>1.190476190476</v>
      </c>
      <c r="X3846" s="14">
        <v>0.59523809523799998</v>
      </c>
      <c r="Y3846" s="14">
        <v>0.29761904761899999</v>
      </c>
      <c r="Z3846" s="14">
        <v>0.29761904761899999</v>
      </c>
      <c r="AA3846" s="14">
        <v>2.3809523809519999</v>
      </c>
      <c r="AB3846" s="14">
        <v>1.785714285714</v>
      </c>
      <c r="AC3846" s="14">
        <v>3.5714285714290002</v>
      </c>
      <c r="AD3846" s="14">
        <v>4.166666666667</v>
      </c>
      <c r="AE3846" s="14">
        <v>1.190476190476</v>
      </c>
      <c r="AF3846" s="14">
        <v>0.89285714285700002</v>
      </c>
      <c r="AG3846" s="14">
        <v>1.785714285714</v>
      </c>
      <c r="AH3846" s="14">
        <v>7.4404761904759997</v>
      </c>
      <c r="AI3846" s="14">
        <v>2.9761904761900002</v>
      </c>
      <c r="AJ3846" s="14">
        <v>1.4880952380950001</v>
      </c>
      <c r="AK3846" s="14">
        <v>0.29761904761899999</v>
      </c>
      <c r="AL3846" s="14">
        <v>1.190476190476</v>
      </c>
      <c r="AM3846" s="14">
        <v>1.190476190476</v>
      </c>
      <c r="AN3846" s="14">
        <v>1.190476190476</v>
      </c>
      <c r="AO3846" s="14">
        <v>2.083333333333</v>
      </c>
      <c r="AP3846" s="14">
        <v>1.190476190476</v>
      </c>
      <c r="AQ3846" s="14">
        <v>1.4880952380950001</v>
      </c>
      <c r="AR3846" s="14">
        <v>0.29761904761899999</v>
      </c>
      <c r="AS3846" s="14">
        <v>0.89285714285700002</v>
      </c>
      <c r="AT3846" s="14">
        <v>0.29761904761899999</v>
      </c>
      <c r="AU3846" s="14">
        <v>3.2738095238099998</v>
      </c>
      <c r="AV3846" s="14">
        <v>0.89285714285700002</v>
      </c>
      <c r="AW3846" s="14">
        <v>0.59523809523799998</v>
      </c>
      <c r="AX3846" s="14">
        <v>0.29761904761899999</v>
      </c>
      <c r="AY3846" s="14">
        <v>1.190476190476</v>
      </c>
      <c r="AZ3846" s="14">
        <v>0.59523809523799998</v>
      </c>
      <c r="BA3846" s="14">
        <v>0.89285714285700002</v>
      </c>
      <c r="BB3846" s="29">
        <v>1.190476190476</v>
      </c>
    </row>
    <row r="3847" spans="4:54" x14ac:dyDescent="0.2">
      <c r="D3847" s="104"/>
      <c r="E3847" s="5" t="s">
        <v>45</v>
      </c>
      <c r="F3847" s="6"/>
      <c r="G3847" s="7">
        <v>259</v>
      </c>
      <c r="H3847" s="37">
        <v>3.4749034749029999</v>
      </c>
      <c r="I3847" s="14">
        <v>1.1583011583009999</v>
      </c>
      <c r="J3847" s="14">
        <v>1.1583011583009999</v>
      </c>
      <c r="K3847" s="14">
        <v>1.1583011583009999</v>
      </c>
      <c r="L3847" s="14">
        <v>0.38610038610000003</v>
      </c>
      <c r="M3847" s="14">
        <v>1.1583011583009999</v>
      </c>
      <c r="N3847" s="14">
        <v>0.77220077220100003</v>
      </c>
      <c r="O3847" s="14">
        <v>2.7027027027030002</v>
      </c>
      <c r="P3847" s="14">
        <v>1.5444015444020001</v>
      </c>
      <c r="Q3847" s="14">
        <v>2.7027027027030002</v>
      </c>
      <c r="R3847" s="14">
        <v>7.3359073359069997</v>
      </c>
      <c r="S3847" s="14">
        <v>4.6332046332049996</v>
      </c>
      <c r="T3847" s="14">
        <v>8.8803088803090002</v>
      </c>
      <c r="U3847" s="14">
        <v>6.1776061776060001</v>
      </c>
      <c r="V3847" s="14">
        <v>0.77220077220100003</v>
      </c>
      <c r="W3847" s="14">
        <v>2.3166023166019998</v>
      </c>
      <c r="X3847" s="14">
        <v>0.77220077220100003</v>
      </c>
      <c r="Y3847" s="18">
        <v>0</v>
      </c>
      <c r="Z3847" s="14">
        <v>0.77220077220100003</v>
      </c>
      <c r="AA3847" s="14">
        <v>1.1583011583009999</v>
      </c>
      <c r="AB3847" s="14">
        <v>1.5444015444020001</v>
      </c>
      <c r="AC3847" s="14">
        <v>2.3166023166019998</v>
      </c>
      <c r="AD3847" s="14">
        <v>6.9498069498069999</v>
      </c>
      <c r="AE3847" s="14">
        <v>1.1583011583009999</v>
      </c>
      <c r="AF3847" s="14">
        <v>0.77220077220100003</v>
      </c>
      <c r="AG3847" s="14">
        <v>2.3166023166019998</v>
      </c>
      <c r="AH3847" s="14">
        <v>5.4054054054050003</v>
      </c>
      <c r="AI3847" s="14">
        <v>5.4054054054050003</v>
      </c>
      <c r="AJ3847" s="14">
        <v>0.77220077220100003</v>
      </c>
      <c r="AK3847" s="14">
        <v>0.38610038610000003</v>
      </c>
      <c r="AL3847" s="14">
        <v>0.77220077220100003</v>
      </c>
      <c r="AM3847" s="14">
        <v>1.1583011583009999</v>
      </c>
      <c r="AN3847" s="14">
        <v>1.9305019305019999</v>
      </c>
      <c r="AO3847" s="14">
        <v>2.7027027027030002</v>
      </c>
      <c r="AP3847" s="14">
        <v>1.5444015444020001</v>
      </c>
      <c r="AQ3847" s="14">
        <v>0.77220077220100003</v>
      </c>
      <c r="AR3847" s="14">
        <v>0.77220077220100003</v>
      </c>
      <c r="AS3847" s="14">
        <v>1.9305019305019999</v>
      </c>
      <c r="AT3847" s="14">
        <v>0.77220077220100003</v>
      </c>
      <c r="AU3847" s="14">
        <v>3.088803088803</v>
      </c>
      <c r="AV3847" s="14">
        <v>0.38610038610000003</v>
      </c>
      <c r="AW3847" s="14">
        <v>1.1583011583009999</v>
      </c>
      <c r="AX3847" s="14">
        <v>1.5444015444020001</v>
      </c>
      <c r="AY3847" s="14">
        <v>1.5444015444020001</v>
      </c>
      <c r="AZ3847" s="14">
        <v>1.5444015444020001</v>
      </c>
      <c r="BA3847" s="14">
        <v>1.1583011583009999</v>
      </c>
      <c r="BB3847" s="29">
        <v>1.1583011583009999</v>
      </c>
    </row>
    <row r="3848" spans="4:54" x14ac:dyDescent="0.2">
      <c r="D3848" s="104"/>
      <c r="E3848" s="5" t="s">
        <v>46</v>
      </c>
      <c r="F3848" s="6"/>
      <c r="G3848" s="7">
        <v>171</v>
      </c>
      <c r="H3848" s="37">
        <v>5.847953216374</v>
      </c>
      <c r="I3848" s="14">
        <v>1.1695906432750001</v>
      </c>
      <c r="J3848" s="14">
        <v>1.7543859649119999</v>
      </c>
      <c r="K3848" s="14">
        <v>1.7543859649119999</v>
      </c>
      <c r="L3848" s="14">
        <v>1.7543859649119999</v>
      </c>
      <c r="M3848" s="14">
        <v>1.1695906432750001</v>
      </c>
      <c r="N3848" s="14">
        <v>1.7543859649119999</v>
      </c>
      <c r="O3848" s="14">
        <v>1.7543859649119999</v>
      </c>
      <c r="P3848" s="14">
        <v>2.923976608187</v>
      </c>
      <c r="Q3848" s="14">
        <v>0.58479532163699999</v>
      </c>
      <c r="R3848" s="14">
        <v>3.508771929825</v>
      </c>
      <c r="S3848" s="14">
        <v>5.847953216374</v>
      </c>
      <c r="T3848" s="14">
        <v>10.526315789473999</v>
      </c>
      <c r="U3848" s="14">
        <v>5.847953216374</v>
      </c>
      <c r="V3848" s="14">
        <v>2.923976608187</v>
      </c>
      <c r="W3848" s="18">
        <v>0</v>
      </c>
      <c r="X3848" s="18">
        <v>0</v>
      </c>
      <c r="Y3848" s="14">
        <v>1.1695906432750001</v>
      </c>
      <c r="Z3848" s="14">
        <v>1.1695906432750001</v>
      </c>
      <c r="AA3848" s="14">
        <v>2.3391812865500001</v>
      </c>
      <c r="AB3848" s="14">
        <v>1.7543859649119999</v>
      </c>
      <c r="AC3848" s="14">
        <v>5.2631578947369997</v>
      </c>
      <c r="AD3848" s="14">
        <v>4.0935672514619998</v>
      </c>
      <c r="AE3848" s="14">
        <v>1.1695906432750001</v>
      </c>
      <c r="AF3848" s="14">
        <v>1.7543859649119999</v>
      </c>
      <c r="AG3848" s="14">
        <v>2.3391812865500001</v>
      </c>
      <c r="AH3848" s="14">
        <v>8.7719298245609991</v>
      </c>
      <c r="AI3848" s="14">
        <v>2.3391812865500001</v>
      </c>
      <c r="AJ3848" s="14">
        <v>2.923976608187</v>
      </c>
      <c r="AK3848" s="14">
        <v>1.1695906432750001</v>
      </c>
      <c r="AL3848" s="18">
        <v>0</v>
      </c>
      <c r="AM3848" s="18">
        <v>0</v>
      </c>
      <c r="AN3848" s="14">
        <v>0.58479532163699999</v>
      </c>
      <c r="AO3848" s="14">
        <v>0.58479532163699999</v>
      </c>
      <c r="AP3848" s="14">
        <v>1.7543859649119999</v>
      </c>
      <c r="AQ3848" s="14">
        <v>1.1695906432750001</v>
      </c>
      <c r="AR3848" s="18">
        <v>0</v>
      </c>
      <c r="AS3848" s="14">
        <v>0.58479532163699999</v>
      </c>
      <c r="AT3848" s="18">
        <v>0</v>
      </c>
      <c r="AU3848" s="14">
        <v>5.847953216374</v>
      </c>
      <c r="AV3848" s="18">
        <v>0</v>
      </c>
      <c r="AW3848" s="14">
        <v>0.58479532163699999</v>
      </c>
      <c r="AX3848" s="14">
        <v>1.1695906432750001</v>
      </c>
      <c r="AY3848" s="14">
        <v>0.58479532163699999</v>
      </c>
      <c r="AZ3848" s="18">
        <v>0</v>
      </c>
      <c r="BA3848" s="14">
        <v>1.1695906432750001</v>
      </c>
      <c r="BB3848" s="29">
        <v>0.58479532163699999</v>
      </c>
    </row>
    <row r="3849" spans="4:54" x14ac:dyDescent="0.2">
      <c r="D3849" s="104"/>
      <c r="E3849" s="5" t="s">
        <v>47</v>
      </c>
      <c r="F3849" s="6"/>
      <c r="G3849" s="7">
        <v>158</v>
      </c>
      <c r="H3849" s="37">
        <v>3.1645569620249998</v>
      </c>
      <c r="I3849" s="14">
        <v>1.8987341772149999</v>
      </c>
      <c r="J3849" s="14">
        <v>1.2658227848100001</v>
      </c>
      <c r="K3849" s="14">
        <v>1.2658227848100001</v>
      </c>
      <c r="L3849" s="14">
        <v>1.2658227848100001</v>
      </c>
      <c r="M3849" s="14">
        <v>1.2658227848100001</v>
      </c>
      <c r="N3849" s="14">
        <v>1.2658227848100001</v>
      </c>
      <c r="O3849" s="18">
        <v>0</v>
      </c>
      <c r="P3849" s="14">
        <v>2.5316455696200002</v>
      </c>
      <c r="Q3849" s="14">
        <v>1.2658227848100001</v>
      </c>
      <c r="R3849" s="14">
        <v>3.1645569620249998</v>
      </c>
      <c r="S3849" s="14">
        <v>3.7974683544299999</v>
      </c>
      <c r="T3849" s="14">
        <v>8.2278481012659999</v>
      </c>
      <c r="U3849" s="14">
        <v>9.493670886076</v>
      </c>
      <c r="V3849" s="14">
        <v>0.63291139240500005</v>
      </c>
      <c r="W3849" s="14">
        <v>1.8987341772149999</v>
      </c>
      <c r="X3849" s="14">
        <v>0.63291139240500005</v>
      </c>
      <c r="Y3849" s="18">
        <v>0</v>
      </c>
      <c r="Z3849" s="14">
        <v>1.2658227848100001</v>
      </c>
      <c r="AA3849" s="14">
        <v>3.1645569620249998</v>
      </c>
      <c r="AB3849" s="14">
        <v>0.63291139240500005</v>
      </c>
      <c r="AC3849" s="14">
        <v>5.0632911392409996</v>
      </c>
      <c r="AD3849" s="14">
        <v>5.6962025316459997</v>
      </c>
      <c r="AE3849" s="14">
        <v>1.2658227848100001</v>
      </c>
      <c r="AF3849" s="14">
        <v>1.8987341772149999</v>
      </c>
      <c r="AG3849" s="14">
        <v>1.2658227848100001</v>
      </c>
      <c r="AH3849" s="14">
        <v>6.9620253164559998</v>
      </c>
      <c r="AI3849" s="14">
        <v>5.0632911392409996</v>
      </c>
      <c r="AJ3849" s="14">
        <v>1.8987341772149999</v>
      </c>
      <c r="AK3849" s="14">
        <v>1.2658227848100001</v>
      </c>
      <c r="AL3849" s="14">
        <v>1.2658227848100001</v>
      </c>
      <c r="AM3849" s="14">
        <v>1.8987341772149999</v>
      </c>
      <c r="AN3849" s="14">
        <v>0.63291139240500005</v>
      </c>
      <c r="AO3849" s="14">
        <v>1.2658227848100001</v>
      </c>
      <c r="AP3849" s="14">
        <v>1.2658227848100001</v>
      </c>
      <c r="AQ3849" s="14">
        <v>1.2658227848100001</v>
      </c>
      <c r="AR3849" s="14">
        <v>0.63291139240500005</v>
      </c>
      <c r="AS3849" s="14">
        <v>1.2658227848100001</v>
      </c>
      <c r="AT3849" s="14">
        <v>0.63291139240500005</v>
      </c>
      <c r="AU3849" s="14">
        <v>3.7974683544299999</v>
      </c>
      <c r="AV3849" s="14">
        <v>0.63291139240500005</v>
      </c>
      <c r="AW3849" s="14">
        <v>1.2658227848100001</v>
      </c>
      <c r="AX3849" s="14">
        <v>0.63291139240500005</v>
      </c>
      <c r="AY3849" s="14">
        <v>1.2658227848100001</v>
      </c>
      <c r="AZ3849" s="14">
        <v>0.63291139240500005</v>
      </c>
      <c r="BA3849" s="14">
        <v>1.8987341772149999</v>
      </c>
      <c r="BB3849" s="29">
        <v>1.2658227848100001</v>
      </c>
    </row>
    <row r="3850" spans="4:54" x14ac:dyDescent="0.2">
      <c r="D3850" s="104"/>
      <c r="E3850" s="5" t="s">
        <v>48</v>
      </c>
      <c r="F3850" s="6"/>
      <c r="G3850" s="7">
        <v>62</v>
      </c>
      <c r="H3850" s="37">
        <v>9.6774193548389995</v>
      </c>
      <c r="I3850" s="14">
        <v>1.6129032258060001</v>
      </c>
      <c r="J3850" s="14">
        <v>1.6129032258060001</v>
      </c>
      <c r="K3850" s="18">
        <v>0</v>
      </c>
      <c r="L3850" s="14">
        <v>1.6129032258060001</v>
      </c>
      <c r="M3850" s="18">
        <v>0</v>
      </c>
      <c r="N3850" s="14">
        <v>3.2258064516129998</v>
      </c>
      <c r="O3850" s="14">
        <v>6.4516129032259997</v>
      </c>
      <c r="P3850" s="14">
        <v>1.6129032258060001</v>
      </c>
      <c r="Q3850" s="14">
        <v>1.6129032258060001</v>
      </c>
      <c r="R3850" s="18">
        <v>0</v>
      </c>
      <c r="S3850" s="14">
        <v>1.6129032258060001</v>
      </c>
      <c r="T3850" s="14">
        <v>14.516129032258</v>
      </c>
      <c r="U3850" s="14">
        <v>9.6774193548389995</v>
      </c>
      <c r="V3850" s="14">
        <v>1.6129032258060001</v>
      </c>
      <c r="W3850" s="18">
        <v>0</v>
      </c>
      <c r="X3850" s="18">
        <v>0</v>
      </c>
      <c r="Y3850" s="18">
        <v>0</v>
      </c>
      <c r="Z3850" s="14">
        <v>3.2258064516129998</v>
      </c>
      <c r="AA3850" s="18">
        <v>0</v>
      </c>
      <c r="AB3850" s="14">
        <v>3.2258064516129998</v>
      </c>
      <c r="AC3850" s="14">
        <v>1.6129032258060001</v>
      </c>
      <c r="AD3850" s="14">
        <v>3.2258064516129998</v>
      </c>
      <c r="AE3850" s="14">
        <v>1.6129032258060001</v>
      </c>
      <c r="AF3850" s="18">
        <v>0</v>
      </c>
      <c r="AG3850" s="14">
        <v>1.6129032258060001</v>
      </c>
      <c r="AH3850" s="14">
        <v>6.4516129032259997</v>
      </c>
      <c r="AI3850" s="14">
        <v>1.6129032258060001</v>
      </c>
      <c r="AJ3850" s="14">
        <v>1.6129032258060001</v>
      </c>
      <c r="AK3850" s="18">
        <v>0</v>
      </c>
      <c r="AL3850" s="18">
        <v>0</v>
      </c>
      <c r="AM3850" s="18">
        <v>0</v>
      </c>
      <c r="AN3850" s="18">
        <v>0</v>
      </c>
      <c r="AO3850" s="14">
        <v>1.6129032258060001</v>
      </c>
      <c r="AP3850" s="14">
        <v>3.2258064516129998</v>
      </c>
      <c r="AQ3850" s="18">
        <v>0</v>
      </c>
      <c r="AR3850" s="18">
        <v>0</v>
      </c>
      <c r="AS3850" s="14">
        <v>1.6129032258060001</v>
      </c>
      <c r="AT3850" s="18">
        <v>0</v>
      </c>
      <c r="AU3850" s="14">
        <v>3.2258064516129998</v>
      </c>
      <c r="AV3850" s="14">
        <v>1.6129032258060001</v>
      </c>
      <c r="AW3850" s="14">
        <v>3.2258064516129998</v>
      </c>
      <c r="AX3850" s="14">
        <v>3.2258064516129998</v>
      </c>
      <c r="AY3850" s="14">
        <v>1.6129032258060001</v>
      </c>
      <c r="AZ3850" s="14">
        <v>1.6129032258060001</v>
      </c>
      <c r="BA3850" s="18">
        <v>0</v>
      </c>
      <c r="BB3850" s="32">
        <v>0</v>
      </c>
    </row>
    <row r="3851" spans="4:54" x14ac:dyDescent="0.2">
      <c r="D3851" s="104"/>
      <c r="E3851" s="5" t="s">
        <v>49</v>
      </c>
      <c r="F3851" s="6"/>
      <c r="G3851" s="7">
        <v>13</v>
      </c>
      <c r="H3851" s="60">
        <v>0</v>
      </c>
      <c r="I3851" s="14">
        <v>7.6923076923079998</v>
      </c>
      <c r="J3851" s="18">
        <v>0</v>
      </c>
      <c r="K3851" s="18">
        <v>0</v>
      </c>
      <c r="L3851" s="14">
        <v>7.6923076923079998</v>
      </c>
      <c r="M3851" s="18">
        <v>0</v>
      </c>
      <c r="N3851" s="18">
        <v>0</v>
      </c>
      <c r="O3851" s="18">
        <v>0</v>
      </c>
      <c r="P3851" s="14">
        <v>7.6923076923079998</v>
      </c>
      <c r="Q3851" s="18">
        <v>0</v>
      </c>
      <c r="R3851" s="18">
        <v>0</v>
      </c>
      <c r="S3851" s="18">
        <v>0</v>
      </c>
      <c r="T3851" s="18">
        <v>0</v>
      </c>
      <c r="U3851" s="18">
        <v>0</v>
      </c>
      <c r="V3851" s="18">
        <v>0</v>
      </c>
      <c r="W3851" s="18">
        <v>0</v>
      </c>
      <c r="X3851" s="14">
        <v>7.6923076923079998</v>
      </c>
      <c r="Y3851" s="18">
        <v>0</v>
      </c>
      <c r="Z3851" s="18">
        <v>0</v>
      </c>
      <c r="AA3851" s="14">
        <v>7.6923076923079998</v>
      </c>
      <c r="AB3851" s="18">
        <v>0</v>
      </c>
      <c r="AC3851" s="18">
        <v>0</v>
      </c>
      <c r="AD3851" s="14">
        <v>7.6923076923079998</v>
      </c>
      <c r="AE3851" s="14">
        <v>7.6923076923079998</v>
      </c>
      <c r="AF3851" s="18">
        <v>0</v>
      </c>
      <c r="AG3851" s="18">
        <v>0</v>
      </c>
      <c r="AH3851" s="18">
        <v>0</v>
      </c>
      <c r="AI3851" s="18">
        <v>0</v>
      </c>
      <c r="AJ3851" s="18">
        <v>0</v>
      </c>
      <c r="AK3851" s="18">
        <v>0</v>
      </c>
      <c r="AL3851" s="18">
        <v>0</v>
      </c>
      <c r="AM3851" s="18">
        <v>0</v>
      </c>
      <c r="AN3851" s="18">
        <v>0</v>
      </c>
      <c r="AO3851" s="14">
        <v>7.6923076923079998</v>
      </c>
      <c r="AP3851" s="14">
        <v>7.6923076923079998</v>
      </c>
      <c r="AQ3851" s="14">
        <v>7.6923076923079998</v>
      </c>
      <c r="AR3851" s="18">
        <v>0</v>
      </c>
      <c r="AS3851" s="14">
        <v>7.6923076923079998</v>
      </c>
      <c r="AT3851" s="18">
        <v>0</v>
      </c>
      <c r="AU3851" s="18">
        <v>0</v>
      </c>
      <c r="AV3851" s="18">
        <v>0</v>
      </c>
      <c r="AW3851" s="18">
        <v>0</v>
      </c>
      <c r="AX3851" s="18">
        <v>0</v>
      </c>
      <c r="AY3851" s="14">
        <v>7.6923076923079998</v>
      </c>
      <c r="AZ3851" s="14">
        <v>7.6923076923079998</v>
      </c>
      <c r="BA3851" s="18">
        <v>0</v>
      </c>
      <c r="BB3851" s="32">
        <v>0</v>
      </c>
    </row>
    <row r="3852" spans="4:54" x14ac:dyDescent="0.2">
      <c r="D3852" s="103" t="s">
        <v>50</v>
      </c>
      <c r="E3852" s="24" t="s">
        <v>35</v>
      </c>
      <c r="F3852" s="22"/>
      <c r="G3852" s="23">
        <v>174</v>
      </c>
      <c r="H3852" s="49">
        <v>3.4482758620689999</v>
      </c>
      <c r="I3852" s="33">
        <v>0</v>
      </c>
      <c r="J3852" s="33">
        <v>0</v>
      </c>
      <c r="K3852" s="19">
        <v>1.7241379310339999</v>
      </c>
      <c r="L3852" s="33">
        <v>0</v>
      </c>
      <c r="M3852" s="19">
        <v>1.7241379310339999</v>
      </c>
      <c r="N3852" s="19">
        <v>1.149425287356</v>
      </c>
      <c r="O3852" s="19">
        <v>3.4482758620689999</v>
      </c>
      <c r="P3852" s="19">
        <v>2.8735632183909998</v>
      </c>
      <c r="Q3852" s="19">
        <v>1.149425287356</v>
      </c>
      <c r="R3852" s="19">
        <v>7.4712643678159996</v>
      </c>
      <c r="S3852" s="19">
        <v>4.5977011494250002</v>
      </c>
      <c r="T3852" s="19">
        <v>14.942528735631999</v>
      </c>
      <c r="U3852" s="19">
        <v>5.1724137931029999</v>
      </c>
      <c r="V3852" s="19">
        <v>1.149425287356</v>
      </c>
      <c r="W3852" s="33">
        <v>0</v>
      </c>
      <c r="X3852" s="33">
        <v>0</v>
      </c>
      <c r="Y3852" s="19">
        <v>0.57471264367800001</v>
      </c>
      <c r="Z3852" s="33">
        <v>0</v>
      </c>
      <c r="AA3852" s="19">
        <v>2.2988505747130001</v>
      </c>
      <c r="AB3852" s="19">
        <v>0.57471264367800001</v>
      </c>
      <c r="AC3852" s="19">
        <v>2.8735632183909998</v>
      </c>
      <c r="AD3852" s="19">
        <v>8.0459770114939992</v>
      </c>
      <c r="AE3852" s="19">
        <v>1.149425287356</v>
      </c>
      <c r="AF3852" s="33">
        <v>0</v>
      </c>
      <c r="AG3852" s="19">
        <v>2.2988505747130001</v>
      </c>
      <c r="AH3852" s="19">
        <v>9.1954022988510005</v>
      </c>
      <c r="AI3852" s="19">
        <v>4.5977011494250002</v>
      </c>
      <c r="AJ3852" s="19">
        <v>2.2988505747130001</v>
      </c>
      <c r="AK3852" s="33">
        <v>0</v>
      </c>
      <c r="AL3852" s="33">
        <v>0</v>
      </c>
      <c r="AM3852" s="19">
        <v>0.57471264367800001</v>
      </c>
      <c r="AN3852" s="19">
        <v>1.149425287356</v>
      </c>
      <c r="AO3852" s="19">
        <v>1.149425287356</v>
      </c>
      <c r="AP3852" s="19">
        <v>2.8735632183909998</v>
      </c>
      <c r="AQ3852" s="19">
        <v>0.57471264367800001</v>
      </c>
      <c r="AR3852" s="33">
        <v>0</v>
      </c>
      <c r="AS3852" s="19">
        <v>1.7241379310339999</v>
      </c>
      <c r="AT3852" s="33">
        <v>0</v>
      </c>
      <c r="AU3852" s="19">
        <v>4.0229885057469996</v>
      </c>
      <c r="AV3852" s="19">
        <v>0.57471264367800001</v>
      </c>
      <c r="AW3852" s="19">
        <v>1.149425287356</v>
      </c>
      <c r="AX3852" s="19">
        <v>1.7241379310339999</v>
      </c>
      <c r="AY3852" s="33">
        <v>0</v>
      </c>
      <c r="AZ3852" s="19">
        <v>0.57471264367800001</v>
      </c>
      <c r="BA3852" s="33">
        <v>0</v>
      </c>
      <c r="BB3852" s="51">
        <v>1.149425287356</v>
      </c>
    </row>
    <row r="3853" spans="4:54" x14ac:dyDescent="0.2">
      <c r="D3853" s="104"/>
      <c r="E3853" s="5" t="s">
        <v>36</v>
      </c>
      <c r="F3853" s="6"/>
      <c r="G3853" s="7">
        <v>233</v>
      </c>
      <c r="H3853" s="37">
        <v>4.2918454935619996</v>
      </c>
      <c r="I3853" s="18">
        <v>0</v>
      </c>
      <c r="J3853" s="14">
        <v>1.287553648069</v>
      </c>
      <c r="K3853" s="14">
        <v>1.716738197425</v>
      </c>
      <c r="L3853" s="14">
        <v>0.42918454935599998</v>
      </c>
      <c r="M3853" s="14">
        <v>2.5751072961369998</v>
      </c>
      <c r="N3853" s="14">
        <v>1.287553648069</v>
      </c>
      <c r="O3853" s="14">
        <v>1.716738197425</v>
      </c>
      <c r="P3853" s="14">
        <v>1.287553648069</v>
      </c>
      <c r="Q3853" s="14">
        <v>1.287553648069</v>
      </c>
      <c r="R3853" s="14">
        <v>4.7210300429179997</v>
      </c>
      <c r="S3853" s="14">
        <v>3.862660944206</v>
      </c>
      <c r="T3853" s="14">
        <v>13.733905579399</v>
      </c>
      <c r="U3853" s="14">
        <v>6.4377682403429999</v>
      </c>
      <c r="V3853" s="14">
        <v>2.5751072961369998</v>
      </c>
      <c r="W3853" s="14">
        <v>0.85836909871199996</v>
      </c>
      <c r="X3853" s="14">
        <v>0.85836909871199996</v>
      </c>
      <c r="Y3853" s="14">
        <v>1.287553648069</v>
      </c>
      <c r="Z3853" s="14">
        <v>0.85836909871199996</v>
      </c>
      <c r="AA3853" s="14">
        <v>1.287553648069</v>
      </c>
      <c r="AB3853" s="14">
        <v>2.1459227467809998</v>
      </c>
      <c r="AC3853" s="14">
        <v>1.287553648069</v>
      </c>
      <c r="AD3853" s="14">
        <v>5.1502145922749998</v>
      </c>
      <c r="AE3853" s="14">
        <v>2.5751072961369998</v>
      </c>
      <c r="AF3853" s="14">
        <v>1.716738197425</v>
      </c>
      <c r="AG3853" s="14">
        <v>3.004291845494</v>
      </c>
      <c r="AH3853" s="14">
        <v>6.0085836909869998</v>
      </c>
      <c r="AI3853" s="14">
        <v>2.5751072961369998</v>
      </c>
      <c r="AJ3853" s="14">
        <v>2.5751072961369998</v>
      </c>
      <c r="AK3853" s="18">
        <v>0</v>
      </c>
      <c r="AL3853" s="18">
        <v>0</v>
      </c>
      <c r="AM3853" s="14">
        <v>0.42918454935599998</v>
      </c>
      <c r="AN3853" s="14">
        <v>0.85836909871199996</v>
      </c>
      <c r="AO3853" s="14">
        <v>2.5751072961369998</v>
      </c>
      <c r="AP3853" s="14">
        <v>1.287553648069</v>
      </c>
      <c r="AQ3853" s="18">
        <v>0</v>
      </c>
      <c r="AR3853" s="18">
        <v>0</v>
      </c>
      <c r="AS3853" s="14">
        <v>2.5751072961369998</v>
      </c>
      <c r="AT3853" s="14">
        <v>0.42918454935599998</v>
      </c>
      <c r="AU3853" s="14">
        <v>5.1502145922749998</v>
      </c>
      <c r="AV3853" s="14">
        <v>1.287553648069</v>
      </c>
      <c r="AW3853" s="14">
        <v>1.716738197425</v>
      </c>
      <c r="AX3853" s="14">
        <v>0.85836909871199996</v>
      </c>
      <c r="AY3853" s="18">
        <v>0</v>
      </c>
      <c r="AZ3853" s="14">
        <v>0.85836909871199996</v>
      </c>
      <c r="BA3853" s="14">
        <v>1.287553648069</v>
      </c>
      <c r="BB3853" s="29">
        <v>1.287553648069</v>
      </c>
    </row>
    <row r="3854" spans="4:54" x14ac:dyDescent="0.2">
      <c r="D3854" s="104"/>
      <c r="E3854" s="5" t="s">
        <v>37</v>
      </c>
      <c r="F3854" s="6"/>
      <c r="G3854" s="7">
        <v>199</v>
      </c>
      <c r="H3854" s="37">
        <v>5.0251256281409997</v>
      </c>
      <c r="I3854" s="14">
        <v>1.0050251256280001</v>
      </c>
      <c r="J3854" s="14">
        <v>2.5125628140699998</v>
      </c>
      <c r="K3854" s="14">
        <v>1.0050251256280001</v>
      </c>
      <c r="L3854" s="14">
        <v>0.50251256281400003</v>
      </c>
      <c r="M3854" s="14">
        <v>0.50251256281400003</v>
      </c>
      <c r="N3854" s="14">
        <v>1.0050251256280001</v>
      </c>
      <c r="O3854" s="14">
        <v>3.015075376884</v>
      </c>
      <c r="P3854" s="14">
        <v>0.50251256281400003</v>
      </c>
      <c r="Q3854" s="14">
        <v>2.5125628140699998</v>
      </c>
      <c r="R3854" s="14">
        <v>4.0201005025130003</v>
      </c>
      <c r="S3854" s="14">
        <v>4.5226130653269996</v>
      </c>
      <c r="T3854" s="14">
        <v>10.552763819095</v>
      </c>
      <c r="U3854" s="14">
        <v>7.0351758793970003</v>
      </c>
      <c r="V3854" s="14">
        <v>2.5125628140699998</v>
      </c>
      <c r="W3854" s="14">
        <v>0.50251256281400003</v>
      </c>
      <c r="X3854" s="14">
        <v>1.0050251256280001</v>
      </c>
      <c r="Y3854" s="14">
        <v>0.50251256281400003</v>
      </c>
      <c r="Z3854" s="18">
        <v>0</v>
      </c>
      <c r="AA3854" s="18">
        <v>0</v>
      </c>
      <c r="AB3854" s="14">
        <v>2.5125628140699998</v>
      </c>
      <c r="AC3854" s="14">
        <v>1.507537688442</v>
      </c>
      <c r="AD3854" s="14">
        <v>9.0452261306530009</v>
      </c>
      <c r="AE3854" s="14">
        <v>1.507537688442</v>
      </c>
      <c r="AF3854" s="14">
        <v>2.0100502512560001</v>
      </c>
      <c r="AG3854" s="14">
        <v>1.507537688442</v>
      </c>
      <c r="AH3854" s="14">
        <v>7.5376884422110004</v>
      </c>
      <c r="AI3854" s="14">
        <v>3.5175879396980001</v>
      </c>
      <c r="AJ3854" s="14">
        <v>2.0100502512560001</v>
      </c>
      <c r="AK3854" s="14">
        <v>0.50251256281400003</v>
      </c>
      <c r="AL3854" s="18">
        <v>0</v>
      </c>
      <c r="AM3854" s="14">
        <v>1.0050251256280001</v>
      </c>
      <c r="AN3854" s="14">
        <v>1.0050251256280001</v>
      </c>
      <c r="AO3854" s="14">
        <v>3.5175879396980001</v>
      </c>
      <c r="AP3854" s="14">
        <v>1.0050251256280001</v>
      </c>
      <c r="AQ3854" s="18">
        <v>0</v>
      </c>
      <c r="AR3854" s="14">
        <v>0.50251256281400003</v>
      </c>
      <c r="AS3854" s="14">
        <v>1.507537688442</v>
      </c>
      <c r="AT3854" s="18">
        <v>0</v>
      </c>
      <c r="AU3854" s="14">
        <v>3.5175879396980001</v>
      </c>
      <c r="AV3854" s="14">
        <v>0.50251256281400003</v>
      </c>
      <c r="AW3854" s="14">
        <v>1.507537688442</v>
      </c>
      <c r="AX3854" s="14">
        <v>2.0100502512560001</v>
      </c>
      <c r="AY3854" s="14">
        <v>0.50251256281400003</v>
      </c>
      <c r="AZ3854" s="14">
        <v>1.0050251256280001</v>
      </c>
      <c r="BA3854" s="14">
        <v>1.0050251256280001</v>
      </c>
      <c r="BB3854" s="29">
        <v>1.507537688442</v>
      </c>
    </row>
    <row r="3855" spans="4:54" x14ac:dyDescent="0.2">
      <c r="D3855" s="104"/>
      <c r="E3855" s="5" t="s">
        <v>38</v>
      </c>
      <c r="F3855" s="6"/>
      <c r="G3855" s="7">
        <v>319</v>
      </c>
      <c r="H3855" s="37">
        <v>3.761755485893</v>
      </c>
      <c r="I3855" s="14">
        <v>0.62695924764900002</v>
      </c>
      <c r="J3855" s="14">
        <v>0.62695924764900002</v>
      </c>
      <c r="K3855" s="14">
        <v>2.5078369905960001</v>
      </c>
      <c r="L3855" s="14">
        <v>0.62695924764900002</v>
      </c>
      <c r="M3855" s="14">
        <v>1.5673981191220001</v>
      </c>
      <c r="N3855" s="14">
        <v>0.62695924764900002</v>
      </c>
      <c r="O3855" s="14">
        <v>1.5673981191220001</v>
      </c>
      <c r="P3855" s="14">
        <v>2.1943573667709999</v>
      </c>
      <c r="Q3855" s="14">
        <v>1.253918495298</v>
      </c>
      <c r="R3855" s="14">
        <v>7.5235109717870001</v>
      </c>
      <c r="S3855" s="14">
        <v>5.0156739811910001</v>
      </c>
      <c r="T3855" s="14">
        <v>13.793103448276</v>
      </c>
      <c r="U3855" s="14">
        <v>7.8369905956109998</v>
      </c>
      <c r="V3855" s="14">
        <v>1.5673981191220001</v>
      </c>
      <c r="W3855" s="14">
        <v>1.253918495298</v>
      </c>
      <c r="X3855" s="14">
        <v>0.31347962382400002</v>
      </c>
      <c r="Y3855" s="14">
        <v>0.62695924764900002</v>
      </c>
      <c r="Z3855" s="14">
        <v>0.31347962382400002</v>
      </c>
      <c r="AA3855" s="14">
        <v>1.8808777429470001</v>
      </c>
      <c r="AB3855" s="14">
        <v>1.253918495298</v>
      </c>
      <c r="AC3855" s="14">
        <v>2.5078369905960001</v>
      </c>
      <c r="AD3855" s="14">
        <v>4.0752351097180002</v>
      </c>
      <c r="AE3855" s="14">
        <v>2.5078369905960001</v>
      </c>
      <c r="AF3855" s="14">
        <v>0.94043887147299998</v>
      </c>
      <c r="AG3855" s="14">
        <v>2.5078369905960001</v>
      </c>
      <c r="AH3855" s="14">
        <v>6.2695924764889996</v>
      </c>
      <c r="AI3855" s="14">
        <v>4.3887147335419998</v>
      </c>
      <c r="AJ3855" s="14">
        <v>0.94043887147299998</v>
      </c>
      <c r="AK3855" s="14">
        <v>0.31347962382400002</v>
      </c>
      <c r="AL3855" s="18">
        <v>0</v>
      </c>
      <c r="AM3855" s="14">
        <v>0.31347962382400002</v>
      </c>
      <c r="AN3855" s="14">
        <v>1.253918495298</v>
      </c>
      <c r="AO3855" s="14">
        <v>2.1943573667709999</v>
      </c>
      <c r="AP3855" s="14">
        <v>0.94043887147299998</v>
      </c>
      <c r="AQ3855" s="14">
        <v>0.31347962382400002</v>
      </c>
      <c r="AR3855" s="14">
        <v>0.31347962382400002</v>
      </c>
      <c r="AS3855" s="14">
        <v>2.5078369905960001</v>
      </c>
      <c r="AT3855" s="18">
        <v>0</v>
      </c>
      <c r="AU3855" s="14">
        <v>5.0156739811910001</v>
      </c>
      <c r="AV3855" s="14">
        <v>0.62695924764900002</v>
      </c>
      <c r="AW3855" s="14">
        <v>0.31347962382400002</v>
      </c>
      <c r="AX3855" s="14">
        <v>1.253918495298</v>
      </c>
      <c r="AY3855" s="14">
        <v>1.253918495298</v>
      </c>
      <c r="AZ3855" s="14">
        <v>0.62695924764900002</v>
      </c>
      <c r="BA3855" s="14">
        <v>0.94043887147299998</v>
      </c>
      <c r="BB3855" s="29">
        <v>0.94043887147299998</v>
      </c>
    </row>
    <row r="3856" spans="4:54" x14ac:dyDescent="0.2">
      <c r="D3856" s="104"/>
      <c r="E3856" s="5" t="s">
        <v>39</v>
      </c>
      <c r="F3856" s="6"/>
      <c r="G3856" s="7">
        <v>269</v>
      </c>
      <c r="H3856" s="37">
        <v>4.4609665427509997</v>
      </c>
      <c r="I3856" s="14">
        <v>1.1152416356879999</v>
      </c>
      <c r="J3856" s="14">
        <v>0.74349442379200004</v>
      </c>
      <c r="K3856" s="14">
        <v>1.4869888475840001</v>
      </c>
      <c r="L3856" s="14">
        <v>0.74349442379200004</v>
      </c>
      <c r="M3856" s="14">
        <v>1.4869888475840001</v>
      </c>
      <c r="N3856" s="14">
        <v>1.1152416356879999</v>
      </c>
      <c r="O3856" s="14">
        <v>2.6022304832710001</v>
      </c>
      <c r="P3856" s="14">
        <v>2.9739776951670001</v>
      </c>
      <c r="Q3856" s="14">
        <v>0.74349442379200004</v>
      </c>
      <c r="R3856" s="14">
        <v>4.4609665427509997</v>
      </c>
      <c r="S3856" s="14">
        <v>4.832713754647</v>
      </c>
      <c r="T3856" s="14">
        <v>9.2936802973979997</v>
      </c>
      <c r="U3856" s="14">
        <v>8.5501858736060008</v>
      </c>
      <c r="V3856" s="14">
        <v>1.85873605948</v>
      </c>
      <c r="W3856" s="14">
        <v>1.1152416356879999</v>
      </c>
      <c r="X3856" s="14">
        <v>0.74349442379200004</v>
      </c>
      <c r="Y3856" s="14">
        <v>0.74349442379200004</v>
      </c>
      <c r="Z3856" s="14">
        <v>1.1152416356879999</v>
      </c>
      <c r="AA3856" s="14">
        <v>1.1152416356879999</v>
      </c>
      <c r="AB3856" s="14">
        <v>1.85873605948</v>
      </c>
      <c r="AC3856" s="14">
        <v>2.2304832713749998</v>
      </c>
      <c r="AD3856" s="14">
        <v>5.2044609665430004</v>
      </c>
      <c r="AE3856" s="14">
        <v>1.4869888475840001</v>
      </c>
      <c r="AF3856" s="14">
        <v>0.37174721189600002</v>
      </c>
      <c r="AG3856" s="14">
        <v>2.9739776951670001</v>
      </c>
      <c r="AH3856" s="14">
        <v>8.1784386617100004</v>
      </c>
      <c r="AI3856" s="14">
        <v>4.0892193308550002</v>
      </c>
      <c r="AJ3856" s="14">
        <v>0.74349442379200004</v>
      </c>
      <c r="AK3856" s="14">
        <v>0.74349442379200004</v>
      </c>
      <c r="AL3856" s="14">
        <v>0.74349442379200004</v>
      </c>
      <c r="AM3856" s="18">
        <v>0</v>
      </c>
      <c r="AN3856" s="14">
        <v>1.85873605948</v>
      </c>
      <c r="AO3856" s="14">
        <v>2.9739776951670001</v>
      </c>
      <c r="AP3856" s="14">
        <v>0.74349442379200004</v>
      </c>
      <c r="AQ3856" s="14">
        <v>1.1152416356879999</v>
      </c>
      <c r="AR3856" s="14">
        <v>0.37174721189600002</v>
      </c>
      <c r="AS3856" s="14">
        <v>1.4869888475840001</v>
      </c>
      <c r="AT3856" s="14">
        <v>0.37174721189600002</v>
      </c>
      <c r="AU3856" s="14">
        <v>4.832713754647</v>
      </c>
      <c r="AV3856" s="14">
        <v>0.37174721189600002</v>
      </c>
      <c r="AW3856" s="14">
        <v>1.1152416356879999</v>
      </c>
      <c r="AX3856" s="14">
        <v>0.74349442379200004</v>
      </c>
      <c r="AY3856" s="14">
        <v>1.1152416356879999</v>
      </c>
      <c r="AZ3856" s="14">
        <v>0.37174721189600002</v>
      </c>
      <c r="BA3856" s="14">
        <v>1.1152416356879999</v>
      </c>
      <c r="BB3856" s="29">
        <v>1.4869888475840001</v>
      </c>
    </row>
    <row r="3857" spans="2:54" x14ac:dyDescent="0.2">
      <c r="D3857" s="104"/>
      <c r="E3857" s="5" t="s">
        <v>40</v>
      </c>
      <c r="F3857" s="6"/>
      <c r="G3857" s="7">
        <v>348</v>
      </c>
      <c r="H3857" s="37">
        <v>3.7356321839079998</v>
      </c>
      <c r="I3857" s="14">
        <v>0.57471264367800001</v>
      </c>
      <c r="J3857" s="14">
        <v>0.57471264367800001</v>
      </c>
      <c r="K3857" s="14">
        <v>2.0114942528739999</v>
      </c>
      <c r="L3857" s="14">
        <v>0.86206896551699996</v>
      </c>
      <c r="M3857" s="14">
        <v>1.149425287356</v>
      </c>
      <c r="N3857" s="14">
        <v>0.86206896551699996</v>
      </c>
      <c r="O3857" s="14">
        <v>1.7241379310339999</v>
      </c>
      <c r="P3857" s="14">
        <v>0.86206896551699996</v>
      </c>
      <c r="Q3857" s="14">
        <v>1.7241379310339999</v>
      </c>
      <c r="R3857" s="14">
        <v>6.609195402299</v>
      </c>
      <c r="S3857" s="14">
        <v>5.4597701149429998</v>
      </c>
      <c r="T3857" s="14">
        <v>13.505747126437001</v>
      </c>
      <c r="U3857" s="14">
        <v>8.333333333333</v>
      </c>
      <c r="V3857" s="14">
        <v>1.149425287356</v>
      </c>
      <c r="W3857" s="14">
        <v>1.149425287356</v>
      </c>
      <c r="X3857" s="14">
        <v>0.28735632183900001</v>
      </c>
      <c r="Y3857" s="14">
        <v>0.28735632183900001</v>
      </c>
      <c r="Z3857" s="14">
        <v>0.57471264367800001</v>
      </c>
      <c r="AA3857" s="14">
        <v>1.7241379310339999</v>
      </c>
      <c r="AB3857" s="14">
        <v>1.4367816091950001</v>
      </c>
      <c r="AC3857" s="14">
        <v>3.4482758620689999</v>
      </c>
      <c r="AD3857" s="14">
        <v>7.4712643678159996</v>
      </c>
      <c r="AE3857" s="14">
        <v>0.28735632183900001</v>
      </c>
      <c r="AF3857" s="14">
        <v>1.4367816091950001</v>
      </c>
      <c r="AG3857" s="14">
        <v>2.0114942528739999</v>
      </c>
      <c r="AH3857" s="14">
        <v>6.609195402299</v>
      </c>
      <c r="AI3857" s="14">
        <v>4.5977011494250002</v>
      </c>
      <c r="AJ3857" s="14">
        <v>2.2988505747130001</v>
      </c>
      <c r="AK3857" s="14">
        <v>0.28735632183900001</v>
      </c>
      <c r="AL3857" s="18">
        <v>0</v>
      </c>
      <c r="AM3857" s="14">
        <v>0.86206896551699996</v>
      </c>
      <c r="AN3857" s="14">
        <v>0.86206896551699996</v>
      </c>
      <c r="AO3857" s="14">
        <v>2.586206896552</v>
      </c>
      <c r="AP3857" s="14">
        <v>0.57471264367800001</v>
      </c>
      <c r="AQ3857" s="14">
        <v>0.28735632183900001</v>
      </c>
      <c r="AR3857" s="14">
        <v>0.28735632183900001</v>
      </c>
      <c r="AS3857" s="14">
        <v>0.86206896551699996</v>
      </c>
      <c r="AT3857" s="14">
        <v>0.86206896551699996</v>
      </c>
      <c r="AU3857" s="14">
        <v>3.4482758620689999</v>
      </c>
      <c r="AV3857" s="14">
        <v>1.149425287356</v>
      </c>
      <c r="AW3857" s="14">
        <v>1.149425287356</v>
      </c>
      <c r="AX3857" s="14">
        <v>1.4367816091950001</v>
      </c>
      <c r="AY3857" s="14">
        <v>0.57471264367800001</v>
      </c>
      <c r="AZ3857" s="14">
        <v>0.57471264367800001</v>
      </c>
      <c r="BA3857" s="14">
        <v>0.57471264367800001</v>
      </c>
      <c r="BB3857" s="29">
        <v>0.86206896551699996</v>
      </c>
    </row>
    <row r="3858" spans="2:54" x14ac:dyDescent="0.2">
      <c r="D3858" s="104"/>
      <c r="E3858" s="5" t="s">
        <v>41</v>
      </c>
      <c r="F3858" s="6"/>
      <c r="G3858" s="7">
        <v>282</v>
      </c>
      <c r="H3858" s="37">
        <v>3.1914893617020001</v>
      </c>
      <c r="I3858" s="14">
        <v>1.4184397163119999</v>
      </c>
      <c r="J3858" s="14">
        <v>1.77304964539</v>
      </c>
      <c r="K3858" s="14">
        <v>2.1276595744679998</v>
      </c>
      <c r="L3858" s="14">
        <v>1.4184397163119999</v>
      </c>
      <c r="M3858" s="14">
        <v>0.70921985815599997</v>
      </c>
      <c r="N3858" s="14">
        <v>1.0638297872339999</v>
      </c>
      <c r="O3858" s="14">
        <v>2.1276595744679998</v>
      </c>
      <c r="P3858" s="14">
        <v>3.54609929078</v>
      </c>
      <c r="Q3858" s="14">
        <v>1.77304964539</v>
      </c>
      <c r="R3858" s="14">
        <v>6.7375886524819997</v>
      </c>
      <c r="S3858" s="14">
        <v>3.1914893617020001</v>
      </c>
      <c r="T3858" s="14">
        <v>9.9290780141840003</v>
      </c>
      <c r="U3858" s="14">
        <v>7.4468085106380002</v>
      </c>
      <c r="V3858" s="14">
        <v>1.0638297872339999</v>
      </c>
      <c r="W3858" s="14">
        <v>1.0638297872339999</v>
      </c>
      <c r="X3858" s="18">
        <v>0</v>
      </c>
      <c r="Y3858" s="14">
        <v>0.35460992907799999</v>
      </c>
      <c r="Z3858" s="14">
        <v>1.77304964539</v>
      </c>
      <c r="AA3858" s="14">
        <v>1.77304964539</v>
      </c>
      <c r="AB3858" s="14">
        <v>1.4184397163119999</v>
      </c>
      <c r="AC3858" s="14">
        <v>3.1914893617020001</v>
      </c>
      <c r="AD3858" s="14">
        <v>6.028368794326</v>
      </c>
      <c r="AE3858" s="14">
        <v>1.4184397163119999</v>
      </c>
      <c r="AF3858" s="14">
        <v>1.0638297872339999</v>
      </c>
      <c r="AG3858" s="14">
        <v>1.77304964539</v>
      </c>
      <c r="AH3858" s="14">
        <v>4.6099290780139999</v>
      </c>
      <c r="AI3858" s="14">
        <v>5.3191489361700004</v>
      </c>
      <c r="AJ3858" s="14">
        <v>0.70921985815599997</v>
      </c>
      <c r="AK3858" s="14">
        <v>0.35460992907799999</v>
      </c>
      <c r="AL3858" s="18">
        <v>0</v>
      </c>
      <c r="AM3858" s="14">
        <v>0.35460992907799999</v>
      </c>
      <c r="AN3858" s="14">
        <v>0.35460992907799999</v>
      </c>
      <c r="AO3858" s="14">
        <v>3.54609929078</v>
      </c>
      <c r="AP3858" s="14">
        <v>1.0638297872339999</v>
      </c>
      <c r="AQ3858" s="14">
        <v>0.70921985815599997</v>
      </c>
      <c r="AR3858" s="18">
        <v>0</v>
      </c>
      <c r="AS3858" s="14">
        <v>1.0638297872339999</v>
      </c>
      <c r="AT3858" s="14">
        <v>0.70921985815599997</v>
      </c>
      <c r="AU3858" s="14">
        <v>5.3191489361700004</v>
      </c>
      <c r="AV3858" s="14">
        <v>1.0638297872339999</v>
      </c>
      <c r="AW3858" s="14">
        <v>1.77304964539</v>
      </c>
      <c r="AX3858" s="14">
        <v>1.0638297872339999</v>
      </c>
      <c r="AY3858" s="14">
        <v>1.0638297872339999</v>
      </c>
      <c r="AZ3858" s="14">
        <v>0.70921985815599997</v>
      </c>
      <c r="BA3858" s="14">
        <v>1.77304964539</v>
      </c>
      <c r="BB3858" s="29">
        <v>1.0638297872339999</v>
      </c>
    </row>
    <row r="3859" spans="2:54" x14ac:dyDescent="0.2">
      <c r="D3859" s="104"/>
      <c r="E3859" s="5" t="s">
        <v>42</v>
      </c>
      <c r="F3859" s="6"/>
      <c r="G3859" s="7">
        <v>242</v>
      </c>
      <c r="H3859" s="37">
        <v>5.7851239669419998</v>
      </c>
      <c r="I3859" s="14">
        <v>1.239669421488</v>
      </c>
      <c r="J3859" s="14">
        <v>0.82644628099200002</v>
      </c>
      <c r="K3859" s="14">
        <v>0.82644628099200002</v>
      </c>
      <c r="L3859" s="14">
        <v>0.41322314049600001</v>
      </c>
      <c r="M3859" s="14">
        <v>0.82644628099200002</v>
      </c>
      <c r="N3859" s="14">
        <v>2.0661157024789998</v>
      </c>
      <c r="O3859" s="14">
        <v>2.0661157024789998</v>
      </c>
      <c r="P3859" s="14">
        <v>2.4793388429749998</v>
      </c>
      <c r="Q3859" s="14">
        <v>1.6528925619829999</v>
      </c>
      <c r="R3859" s="14">
        <v>3.305785123967</v>
      </c>
      <c r="S3859" s="14">
        <v>3.305785123967</v>
      </c>
      <c r="T3859" s="14">
        <v>11.570247933884</v>
      </c>
      <c r="U3859" s="14">
        <v>7.4380165289260001</v>
      </c>
      <c r="V3859" s="14">
        <v>1.6528925619829999</v>
      </c>
      <c r="W3859" s="14">
        <v>1.6528925619829999</v>
      </c>
      <c r="X3859" s="14">
        <v>0.82644628099200002</v>
      </c>
      <c r="Y3859" s="14">
        <v>0.41322314049600001</v>
      </c>
      <c r="Z3859" s="14">
        <v>0.41322314049600001</v>
      </c>
      <c r="AA3859" s="14">
        <v>1.239669421488</v>
      </c>
      <c r="AB3859" s="14">
        <v>1.6528925619829999</v>
      </c>
      <c r="AC3859" s="14">
        <v>3.719008264463</v>
      </c>
      <c r="AD3859" s="14">
        <v>4.1322314049589997</v>
      </c>
      <c r="AE3859" s="14">
        <v>1.239669421488</v>
      </c>
      <c r="AF3859" s="14">
        <v>0.82644628099200002</v>
      </c>
      <c r="AG3859" s="14">
        <v>3.305785123967</v>
      </c>
      <c r="AH3859" s="14">
        <v>9.5041322314050003</v>
      </c>
      <c r="AI3859" s="14">
        <v>2.4793388429749998</v>
      </c>
      <c r="AJ3859" s="14">
        <v>2.4793388429749998</v>
      </c>
      <c r="AK3859" s="14">
        <v>1.239669421488</v>
      </c>
      <c r="AL3859" s="14">
        <v>1.239669421488</v>
      </c>
      <c r="AM3859" s="14">
        <v>1.239669421488</v>
      </c>
      <c r="AN3859" s="14">
        <v>1.6528925619829999</v>
      </c>
      <c r="AO3859" s="14">
        <v>0.41322314049600001</v>
      </c>
      <c r="AP3859" s="14">
        <v>1.239669421488</v>
      </c>
      <c r="AQ3859" s="14">
        <v>1.239669421488</v>
      </c>
      <c r="AR3859" s="14">
        <v>1.239669421488</v>
      </c>
      <c r="AS3859" s="14">
        <v>1.239669421488</v>
      </c>
      <c r="AT3859" s="18">
        <v>0</v>
      </c>
      <c r="AU3859" s="14">
        <v>3.305785123967</v>
      </c>
      <c r="AV3859" s="14">
        <v>0.41322314049600001</v>
      </c>
      <c r="AW3859" s="18">
        <v>0</v>
      </c>
      <c r="AX3859" s="14">
        <v>1.239669421488</v>
      </c>
      <c r="AY3859" s="14">
        <v>1.239669421488</v>
      </c>
      <c r="AZ3859" s="14">
        <v>2.4793388429749998</v>
      </c>
      <c r="BA3859" s="14">
        <v>0.41322314049600001</v>
      </c>
      <c r="BB3859" s="29">
        <v>0.82644628099200002</v>
      </c>
    </row>
    <row r="3860" spans="2:54" x14ac:dyDescent="0.2">
      <c r="D3860" s="104"/>
      <c r="E3860" s="5" t="s">
        <v>43</v>
      </c>
      <c r="F3860" s="6"/>
      <c r="G3860" s="7">
        <v>263</v>
      </c>
      <c r="H3860" s="37">
        <v>6.0836501901139997</v>
      </c>
      <c r="I3860" s="14">
        <v>2.6615969581750001</v>
      </c>
      <c r="J3860" s="14">
        <v>1.9011406844109999</v>
      </c>
      <c r="K3860" s="14">
        <v>0.76045627376400005</v>
      </c>
      <c r="L3860" s="14">
        <v>0.38022813688200002</v>
      </c>
      <c r="M3860" s="18">
        <v>0</v>
      </c>
      <c r="N3860" s="14">
        <v>1.520912547529</v>
      </c>
      <c r="O3860" s="14">
        <v>2.6615969581750001</v>
      </c>
      <c r="P3860" s="14">
        <v>1.1406844106459999</v>
      </c>
      <c r="Q3860" s="14">
        <v>1.520912547529</v>
      </c>
      <c r="R3860" s="14">
        <v>5.7034220532319999</v>
      </c>
      <c r="S3860" s="14">
        <v>2.6615969581750001</v>
      </c>
      <c r="T3860" s="14">
        <v>5.7034220532319999</v>
      </c>
      <c r="U3860" s="14">
        <v>11.406844106464</v>
      </c>
      <c r="V3860" s="14">
        <v>1.520912547529</v>
      </c>
      <c r="W3860" s="14">
        <v>1.1406844106459999</v>
      </c>
      <c r="X3860" s="14">
        <v>0.38022813688200002</v>
      </c>
      <c r="Y3860" s="18">
        <v>0</v>
      </c>
      <c r="Z3860" s="14">
        <v>0.76045627376400005</v>
      </c>
      <c r="AA3860" s="14">
        <v>1.9011406844109999</v>
      </c>
      <c r="AB3860" s="14">
        <v>1.9011406844109999</v>
      </c>
      <c r="AC3860" s="14">
        <v>3.0418250950569998</v>
      </c>
      <c r="AD3860" s="14">
        <v>5.7034220532319999</v>
      </c>
      <c r="AE3860" s="14">
        <v>0.76045627376400005</v>
      </c>
      <c r="AF3860" s="14">
        <v>1.520912547529</v>
      </c>
      <c r="AG3860" s="14">
        <v>2.6615969581750001</v>
      </c>
      <c r="AH3860" s="14">
        <v>6.4638783269960003</v>
      </c>
      <c r="AI3860" s="14">
        <v>4.182509505703</v>
      </c>
      <c r="AJ3860" s="14">
        <v>1.9011406844109999</v>
      </c>
      <c r="AK3860" s="14">
        <v>1.1406844106459999</v>
      </c>
      <c r="AL3860" s="14">
        <v>1.1406844106459999</v>
      </c>
      <c r="AM3860" s="18">
        <v>0</v>
      </c>
      <c r="AN3860" s="14">
        <v>1.520912547529</v>
      </c>
      <c r="AO3860" s="14">
        <v>3.0418250950569998</v>
      </c>
      <c r="AP3860" s="14">
        <v>0.76045627376400005</v>
      </c>
      <c r="AQ3860" s="14">
        <v>1.1406844106459999</v>
      </c>
      <c r="AR3860" s="14">
        <v>0.38022813688200002</v>
      </c>
      <c r="AS3860" s="14">
        <v>1.9011406844109999</v>
      </c>
      <c r="AT3860" s="14">
        <v>0.76045627376400005</v>
      </c>
      <c r="AU3860" s="14">
        <v>4.9429657794680004</v>
      </c>
      <c r="AV3860" s="14">
        <v>0.76045627376400005</v>
      </c>
      <c r="AW3860" s="18">
        <v>0</v>
      </c>
      <c r="AX3860" s="14">
        <v>0.76045627376400005</v>
      </c>
      <c r="AY3860" s="14">
        <v>0.76045627376400005</v>
      </c>
      <c r="AZ3860" s="14">
        <v>1.520912547529</v>
      </c>
      <c r="BA3860" s="14">
        <v>0.76045627376400005</v>
      </c>
      <c r="BB3860" s="29">
        <v>0.76045627376400005</v>
      </c>
    </row>
    <row r="3861" spans="2:54" x14ac:dyDescent="0.2">
      <c r="D3861" s="104"/>
      <c r="E3861" s="5" t="s">
        <v>44</v>
      </c>
      <c r="F3861" s="6"/>
      <c r="G3861" s="7">
        <v>364</v>
      </c>
      <c r="H3861" s="37">
        <v>4.3956043956039998</v>
      </c>
      <c r="I3861" s="14">
        <v>1.3736263736259999</v>
      </c>
      <c r="J3861" s="14">
        <v>1.098901098901</v>
      </c>
      <c r="K3861" s="14">
        <v>2.4725274725270001</v>
      </c>
      <c r="L3861" s="14">
        <v>0.82417582417599999</v>
      </c>
      <c r="M3861" s="14">
        <v>0.54945054945100003</v>
      </c>
      <c r="N3861" s="14">
        <v>1.648351648352</v>
      </c>
      <c r="O3861" s="14">
        <v>2.4725274725270001</v>
      </c>
      <c r="P3861" s="14">
        <v>2.4725274725270001</v>
      </c>
      <c r="Q3861" s="14">
        <v>3.2967032967029999</v>
      </c>
      <c r="R3861" s="14">
        <v>3.5714285714290002</v>
      </c>
      <c r="S3861" s="14">
        <v>6.3186813186809996</v>
      </c>
      <c r="T3861" s="14">
        <v>7.4175824175820004</v>
      </c>
      <c r="U3861" s="14">
        <v>6.0439560439560003</v>
      </c>
      <c r="V3861" s="14">
        <v>1.3736263736259999</v>
      </c>
      <c r="W3861" s="14">
        <v>1.923076923077</v>
      </c>
      <c r="X3861" s="14">
        <v>1.098901098901</v>
      </c>
      <c r="Y3861" s="14">
        <v>0.27472527472500002</v>
      </c>
      <c r="Z3861" s="14">
        <v>0.82417582417599999</v>
      </c>
      <c r="AA3861" s="14">
        <v>2.1978021978019999</v>
      </c>
      <c r="AB3861" s="14">
        <v>2.1978021978019999</v>
      </c>
      <c r="AC3861" s="14">
        <v>4.1208791208789997</v>
      </c>
      <c r="AD3861" s="14">
        <v>4.1208791208789997</v>
      </c>
      <c r="AE3861" s="14">
        <v>1.098901098901</v>
      </c>
      <c r="AF3861" s="14">
        <v>0.54945054945100003</v>
      </c>
      <c r="AG3861" s="14">
        <v>1.923076923077</v>
      </c>
      <c r="AH3861" s="14">
        <v>8.2417582417579993</v>
      </c>
      <c r="AI3861" s="14">
        <v>2.4725274725270001</v>
      </c>
      <c r="AJ3861" s="14">
        <v>1.648351648352</v>
      </c>
      <c r="AK3861" s="14">
        <v>0.27472527472500002</v>
      </c>
      <c r="AL3861" s="18">
        <v>0</v>
      </c>
      <c r="AM3861" s="14">
        <v>0.82417582417599999</v>
      </c>
      <c r="AN3861" s="14">
        <v>1.648351648352</v>
      </c>
      <c r="AO3861" s="14">
        <v>1.3736263736259999</v>
      </c>
      <c r="AP3861" s="14">
        <v>2.1978021978019999</v>
      </c>
      <c r="AQ3861" s="14">
        <v>1.3736263736259999</v>
      </c>
      <c r="AR3861" s="14">
        <v>0.54945054945100003</v>
      </c>
      <c r="AS3861" s="14">
        <v>0.54945054945100003</v>
      </c>
      <c r="AT3861" s="18">
        <v>0</v>
      </c>
      <c r="AU3861" s="14">
        <v>5.2197802197799996</v>
      </c>
      <c r="AV3861" s="18">
        <v>0</v>
      </c>
      <c r="AW3861" s="14">
        <v>1.648351648352</v>
      </c>
      <c r="AX3861" s="14">
        <v>1.3736263736259999</v>
      </c>
      <c r="AY3861" s="14">
        <v>1.648351648352</v>
      </c>
      <c r="AZ3861" s="14">
        <v>1.098901098901</v>
      </c>
      <c r="BA3861" s="14">
        <v>1.3736263736259999</v>
      </c>
      <c r="BB3861" s="29">
        <v>0.82417582417599999</v>
      </c>
    </row>
    <row r="3862" spans="2:54" x14ac:dyDescent="0.2">
      <c r="D3862" s="104"/>
      <c r="E3862" s="5" t="s">
        <v>45</v>
      </c>
      <c r="F3862" s="6"/>
      <c r="G3862" s="7">
        <v>324</v>
      </c>
      <c r="H3862" s="37">
        <v>4.3209876543209997</v>
      </c>
      <c r="I3862" s="14">
        <v>0.92592592592599998</v>
      </c>
      <c r="J3862" s="14">
        <v>1.543209876543</v>
      </c>
      <c r="K3862" s="14">
        <v>1.543209876543</v>
      </c>
      <c r="L3862" s="14">
        <v>1.2345679012349999</v>
      </c>
      <c r="M3862" s="14">
        <v>0.92592592592599998</v>
      </c>
      <c r="N3862" s="14">
        <v>0.92592592592599998</v>
      </c>
      <c r="O3862" s="14">
        <v>1.543209876543</v>
      </c>
      <c r="P3862" s="14">
        <v>1.543209876543</v>
      </c>
      <c r="Q3862" s="14">
        <v>2.4691358024690002</v>
      </c>
      <c r="R3862" s="14">
        <v>5.5555555555560003</v>
      </c>
      <c r="S3862" s="14">
        <v>4.3209876543209997</v>
      </c>
      <c r="T3862" s="14">
        <v>11.111111111111001</v>
      </c>
      <c r="U3862" s="14">
        <v>8.333333333333</v>
      </c>
      <c r="V3862" s="14">
        <v>1.2345679012349999</v>
      </c>
      <c r="W3862" s="14">
        <v>1.543209876543</v>
      </c>
      <c r="X3862" s="14">
        <v>0.61728395061700003</v>
      </c>
      <c r="Y3862" s="14">
        <v>0.30864197530900001</v>
      </c>
      <c r="Z3862" s="14">
        <v>1.2345679012349999</v>
      </c>
      <c r="AA3862" s="14">
        <v>1.2345679012349999</v>
      </c>
      <c r="AB3862" s="14">
        <v>0.30864197530900001</v>
      </c>
      <c r="AC3862" s="14">
        <v>3.086419753086</v>
      </c>
      <c r="AD3862" s="14">
        <v>7.0987654320990003</v>
      </c>
      <c r="AE3862" s="14">
        <v>1.2345679012349999</v>
      </c>
      <c r="AF3862" s="14">
        <v>0.92592592592599998</v>
      </c>
      <c r="AG3862" s="14">
        <v>1.543209876543</v>
      </c>
      <c r="AH3862" s="14">
        <v>7.4074074074069998</v>
      </c>
      <c r="AI3862" s="14">
        <v>3.086419753086</v>
      </c>
      <c r="AJ3862" s="14">
        <v>1.543209876543</v>
      </c>
      <c r="AK3862" s="14">
        <v>1.2345679012349999</v>
      </c>
      <c r="AL3862" s="14">
        <v>0.92592592592599998</v>
      </c>
      <c r="AM3862" s="14">
        <v>0.61728395061700003</v>
      </c>
      <c r="AN3862" s="14">
        <v>0.61728395061700003</v>
      </c>
      <c r="AO3862" s="14">
        <v>3.086419753086</v>
      </c>
      <c r="AP3862" s="14">
        <v>1.2345679012349999</v>
      </c>
      <c r="AQ3862" s="14">
        <v>1.2345679012349999</v>
      </c>
      <c r="AR3862" s="14">
        <v>0.30864197530900001</v>
      </c>
      <c r="AS3862" s="14">
        <v>1.2345679012349999</v>
      </c>
      <c r="AT3862" s="14">
        <v>0.61728395061700003</v>
      </c>
      <c r="AU3862" s="14">
        <v>2.7777777777780002</v>
      </c>
      <c r="AV3862" s="14">
        <v>0.30864197530900001</v>
      </c>
      <c r="AW3862" s="14">
        <v>1.2345679012349999</v>
      </c>
      <c r="AX3862" s="14">
        <v>1.2345679012349999</v>
      </c>
      <c r="AY3862" s="14">
        <v>2.1604938271599998</v>
      </c>
      <c r="AZ3862" s="14">
        <v>1.543209876543</v>
      </c>
      <c r="BA3862" s="14">
        <v>0.30864197530900001</v>
      </c>
      <c r="BB3862" s="29">
        <v>0.61728395061700003</v>
      </c>
    </row>
    <row r="3863" spans="2:54" x14ac:dyDescent="0.2">
      <c r="D3863" s="104"/>
      <c r="E3863" s="5" t="s">
        <v>46</v>
      </c>
      <c r="F3863" s="6"/>
      <c r="G3863" s="7">
        <v>192</v>
      </c>
      <c r="H3863" s="37">
        <v>6.25</v>
      </c>
      <c r="I3863" s="14">
        <v>1.5625</v>
      </c>
      <c r="J3863" s="14">
        <v>1.041666666667</v>
      </c>
      <c r="K3863" s="14">
        <v>0.52083333333299997</v>
      </c>
      <c r="L3863" s="14">
        <v>0.52083333333299997</v>
      </c>
      <c r="M3863" s="14">
        <v>1.5625</v>
      </c>
      <c r="N3863" s="14">
        <v>2.604166666667</v>
      </c>
      <c r="O3863" s="14">
        <v>3.125</v>
      </c>
      <c r="P3863" s="14">
        <v>3.125</v>
      </c>
      <c r="Q3863" s="14">
        <v>2.083333333333</v>
      </c>
      <c r="R3863" s="14">
        <v>4.166666666667</v>
      </c>
      <c r="S3863" s="14">
        <v>4.166666666667</v>
      </c>
      <c r="T3863" s="14">
        <v>6.770833333333</v>
      </c>
      <c r="U3863" s="14">
        <v>4.6875</v>
      </c>
      <c r="V3863" s="14">
        <v>1.5625</v>
      </c>
      <c r="W3863" s="14">
        <v>1.041666666667</v>
      </c>
      <c r="X3863" s="14">
        <v>0.52083333333299997</v>
      </c>
      <c r="Y3863" s="18">
        <v>0</v>
      </c>
      <c r="Z3863" s="14">
        <v>1.041666666667</v>
      </c>
      <c r="AA3863" s="14">
        <v>2.083333333333</v>
      </c>
      <c r="AB3863" s="14">
        <v>2.604166666667</v>
      </c>
      <c r="AC3863" s="14">
        <v>1.5625</v>
      </c>
      <c r="AD3863" s="14">
        <v>5.729166666667</v>
      </c>
      <c r="AE3863" s="14">
        <v>1.041666666667</v>
      </c>
      <c r="AF3863" s="14">
        <v>0.52083333333299997</v>
      </c>
      <c r="AG3863" s="14">
        <v>3.125</v>
      </c>
      <c r="AH3863" s="14">
        <v>9.895833333333</v>
      </c>
      <c r="AI3863" s="14">
        <v>4.166666666667</v>
      </c>
      <c r="AJ3863" s="14">
        <v>1.041666666667</v>
      </c>
      <c r="AK3863" s="14">
        <v>0.52083333333299997</v>
      </c>
      <c r="AL3863" s="18">
        <v>0</v>
      </c>
      <c r="AM3863" s="14">
        <v>0.52083333333299997</v>
      </c>
      <c r="AN3863" s="14">
        <v>2.083333333333</v>
      </c>
      <c r="AO3863" s="14">
        <v>0.52083333333299997</v>
      </c>
      <c r="AP3863" s="14">
        <v>2.604166666667</v>
      </c>
      <c r="AQ3863" s="14">
        <v>0.52083333333299997</v>
      </c>
      <c r="AR3863" s="14">
        <v>0.52083333333299997</v>
      </c>
      <c r="AS3863" s="14">
        <v>1.041666666667</v>
      </c>
      <c r="AT3863" s="14">
        <v>0.52083333333299997</v>
      </c>
      <c r="AU3863" s="14">
        <v>5.729166666667</v>
      </c>
      <c r="AV3863" s="18">
        <v>0</v>
      </c>
      <c r="AW3863" s="14">
        <v>1.5625</v>
      </c>
      <c r="AX3863" s="14">
        <v>1.5625</v>
      </c>
      <c r="AY3863" s="14">
        <v>0.52083333333299997</v>
      </c>
      <c r="AZ3863" s="18">
        <v>0</v>
      </c>
      <c r="BA3863" s="14">
        <v>2.604166666667</v>
      </c>
      <c r="BB3863" s="29">
        <v>1.041666666667</v>
      </c>
    </row>
    <row r="3864" spans="2:54" x14ac:dyDescent="0.2">
      <c r="D3864" s="104"/>
      <c r="E3864" s="5" t="s">
        <v>47</v>
      </c>
      <c r="F3864" s="6"/>
      <c r="G3864" s="7">
        <v>288</v>
      </c>
      <c r="H3864" s="37">
        <v>5.208333333333</v>
      </c>
      <c r="I3864" s="14">
        <v>2.4305555555559999</v>
      </c>
      <c r="J3864" s="14">
        <v>1.3888888888890001</v>
      </c>
      <c r="K3864" s="14">
        <v>1.3888888888890001</v>
      </c>
      <c r="L3864" s="14">
        <v>1.7361111111109999</v>
      </c>
      <c r="M3864" s="14">
        <v>0.694444444444</v>
      </c>
      <c r="N3864" s="14">
        <v>1.7361111111109999</v>
      </c>
      <c r="O3864" s="14">
        <v>1.3888888888890001</v>
      </c>
      <c r="P3864" s="14">
        <v>1.7361111111109999</v>
      </c>
      <c r="Q3864" s="14">
        <v>1.3888888888890001</v>
      </c>
      <c r="R3864" s="14">
        <v>4.166666666667</v>
      </c>
      <c r="S3864" s="14">
        <v>3.8194444444440001</v>
      </c>
      <c r="T3864" s="14">
        <v>10.069444444444001</v>
      </c>
      <c r="U3864" s="14">
        <v>5.9027777777779997</v>
      </c>
      <c r="V3864" s="14">
        <v>1.041666666667</v>
      </c>
      <c r="W3864" s="14">
        <v>1.3888888888890001</v>
      </c>
      <c r="X3864" s="14">
        <v>1.041666666667</v>
      </c>
      <c r="Y3864" s="14">
        <v>0.694444444444</v>
      </c>
      <c r="Z3864" s="14">
        <v>0.694444444444</v>
      </c>
      <c r="AA3864" s="14">
        <v>1.7361111111109999</v>
      </c>
      <c r="AB3864" s="14">
        <v>1.7361111111109999</v>
      </c>
      <c r="AC3864" s="14">
        <v>4.5138888888890003</v>
      </c>
      <c r="AD3864" s="14">
        <v>4.5138888888890003</v>
      </c>
      <c r="AE3864" s="14">
        <v>1.041666666667</v>
      </c>
      <c r="AF3864" s="14">
        <v>0.694444444444</v>
      </c>
      <c r="AG3864" s="14">
        <v>2.4305555555559999</v>
      </c>
      <c r="AH3864" s="14">
        <v>6.25</v>
      </c>
      <c r="AI3864" s="14">
        <v>3.8194444444440001</v>
      </c>
      <c r="AJ3864" s="14">
        <v>1.3888888888890001</v>
      </c>
      <c r="AK3864" s="14">
        <v>1.3888888888890001</v>
      </c>
      <c r="AL3864" s="14">
        <v>1.041666666667</v>
      </c>
      <c r="AM3864" s="14">
        <v>0.694444444444</v>
      </c>
      <c r="AN3864" s="14">
        <v>1.3888888888890001</v>
      </c>
      <c r="AO3864" s="14">
        <v>1.7361111111109999</v>
      </c>
      <c r="AP3864" s="14">
        <v>2.083333333333</v>
      </c>
      <c r="AQ3864" s="14">
        <v>0.347222222222</v>
      </c>
      <c r="AR3864" s="14">
        <v>0.694444444444</v>
      </c>
      <c r="AS3864" s="14">
        <v>1.3888888888890001</v>
      </c>
      <c r="AT3864" s="14">
        <v>0.347222222222</v>
      </c>
      <c r="AU3864" s="14">
        <v>5.208333333333</v>
      </c>
      <c r="AV3864" s="18">
        <v>0</v>
      </c>
      <c r="AW3864" s="14">
        <v>0.347222222222</v>
      </c>
      <c r="AX3864" s="14">
        <v>1.3888888888890001</v>
      </c>
      <c r="AY3864" s="14">
        <v>1.7361111111109999</v>
      </c>
      <c r="AZ3864" s="14">
        <v>1.3888888888890001</v>
      </c>
      <c r="BA3864" s="14">
        <v>1.7361111111109999</v>
      </c>
      <c r="BB3864" s="29">
        <v>1.041666666667</v>
      </c>
    </row>
    <row r="3865" spans="2:54" x14ac:dyDescent="0.2">
      <c r="D3865" s="104"/>
      <c r="E3865" s="5" t="s">
        <v>48</v>
      </c>
      <c r="F3865" s="6"/>
      <c r="G3865" s="7">
        <v>114</v>
      </c>
      <c r="H3865" s="37">
        <v>4.3859649122809996</v>
      </c>
      <c r="I3865" s="14">
        <v>1.7543859649119999</v>
      </c>
      <c r="J3865" s="14">
        <v>1.7543859649119999</v>
      </c>
      <c r="K3865" s="14">
        <v>1.7543859649119999</v>
      </c>
      <c r="L3865" s="18">
        <v>0</v>
      </c>
      <c r="M3865" s="14">
        <v>0.87719298245599997</v>
      </c>
      <c r="N3865" s="14">
        <v>1.7543859649119999</v>
      </c>
      <c r="O3865" s="14">
        <v>2.6315789473679998</v>
      </c>
      <c r="P3865" s="14">
        <v>1.7543859649119999</v>
      </c>
      <c r="Q3865" s="14">
        <v>1.7543859649119999</v>
      </c>
      <c r="R3865" s="14">
        <v>3.508771929825</v>
      </c>
      <c r="S3865" s="18">
        <v>0</v>
      </c>
      <c r="T3865" s="14">
        <v>11.403508771929999</v>
      </c>
      <c r="U3865" s="14">
        <v>5.2631578947369997</v>
      </c>
      <c r="V3865" s="14">
        <v>3.508771929825</v>
      </c>
      <c r="W3865" s="14">
        <v>0.87719298245599997</v>
      </c>
      <c r="X3865" s="14">
        <v>0.87719298245599997</v>
      </c>
      <c r="Y3865" s="18">
        <v>0</v>
      </c>
      <c r="Z3865" s="14">
        <v>0.87719298245599997</v>
      </c>
      <c r="AA3865" s="14">
        <v>3.508771929825</v>
      </c>
      <c r="AB3865" s="14">
        <v>0.87719298245599997</v>
      </c>
      <c r="AC3865" s="14">
        <v>0.87719298245599997</v>
      </c>
      <c r="AD3865" s="14">
        <v>2.6315789473679998</v>
      </c>
      <c r="AE3865" s="14">
        <v>2.6315789473679998</v>
      </c>
      <c r="AF3865" s="14">
        <v>1.7543859649119999</v>
      </c>
      <c r="AG3865" s="18">
        <v>0</v>
      </c>
      <c r="AH3865" s="14">
        <v>4.3859649122809996</v>
      </c>
      <c r="AI3865" s="14">
        <v>7.0175438596489998</v>
      </c>
      <c r="AJ3865" s="14">
        <v>2.6315789473679998</v>
      </c>
      <c r="AK3865" s="18">
        <v>0</v>
      </c>
      <c r="AL3865" s="14">
        <v>0.87719298245599997</v>
      </c>
      <c r="AM3865" s="18">
        <v>0</v>
      </c>
      <c r="AN3865" s="14">
        <v>2.6315789473679998</v>
      </c>
      <c r="AO3865" s="14">
        <v>2.6315789473679998</v>
      </c>
      <c r="AP3865" s="14">
        <v>0.87719298245599997</v>
      </c>
      <c r="AQ3865" s="14">
        <v>3.508771929825</v>
      </c>
      <c r="AR3865" s="18">
        <v>0</v>
      </c>
      <c r="AS3865" s="14">
        <v>2.6315789473679998</v>
      </c>
      <c r="AT3865" s="14">
        <v>0.87719298245599997</v>
      </c>
      <c r="AU3865" s="14">
        <v>3.508771929825</v>
      </c>
      <c r="AV3865" s="14">
        <v>1.7543859649119999</v>
      </c>
      <c r="AW3865" s="14">
        <v>1.7543859649119999</v>
      </c>
      <c r="AX3865" s="14">
        <v>1.7543859649119999</v>
      </c>
      <c r="AY3865" s="14">
        <v>1.7543859649119999</v>
      </c>
      <c r="AZ3865" s="14">
        <v>2.6315789473679998</v>
      </c>
      <c r="BA3865" s="14">
        <v>0.87719298245599997</v>
      </c>
      <c r="BB3865" s="29">
        <v>0.87719298245599997</v>
      </c>
    </row>
    <row r="3866" spans="2:54" x14ac:dyDescent="0.2">
      <c r="D3866" s="105"/>
      <c r="E3866" s="55" t="s">
        <v>49</v>
      </c>
      <c r="F3866" s="58"/>
      <c r="G3866" s="53">
        <v>30</v>
      </c>
      <c r="H3866" s="74">
        <v>3.333333333333</v>
      </c>
      <c r="I3866" s="38">
        <v>3.333333333333</v>
      </c>
      <c r="J3866" s="38">
        <v>6.666666666667</v>
      </c>
      <c r="K3866" s="38">
        <v>3.333333333333</v>
      </c>
      <c r="L3866" s="35">
        <v>0</v>
      </c>
      <c r="M3866" s="35">
        <v>0</v>
      </c>
      <c r="N3866" s="35">
        <v>0</v>
      </c>
      <c r="O3866" s="38">
        <v>3.333333333333</v>
      </c>
      <c r="P3866" s="38">
        <v>10</v>
      </c>
      <c r="Q3866" s="35">
        <v>0</v>
      </c>
      <c r="R3866" s="38">
        <v>3.333333333333</v>
      </c>
      <c r="S3866" s="38">
        <v>3.333333333333</v>
      </c>
      <c r="T3866" s="38">
        <v>3.333333333333</v>
      </c>
      <c r="U3866" s="38">
        <v>3.333333333333</v>
      </c>
      <c r="V3866" s="38">
        <v>3.333333333333</v>
      </c>
      <c r="W3866" s="38">
        <v>3.333333333333</v>
      </c>
      <c r="X3866" s="35">
        <v>0</v>
      </c>
      <c r="Y3866" s="35">
        <v>0</v>
      </c>
      <c r="Z3866" s="38">
        <v>3.333333333333</v>
      </c>
      <c r="AA3866" s="35">
        <v>0</v>
      </c>
      <c r="AB3866" s="38">
        <v>3.333333333333</v>
      </c>
      <c r="AC3866" s="38">
        <v>3.333333333333</v>
      </c>
      <c r="AD3866" s="38">
        <v>3.333333333333</v>
      </c>
      <c r="AE3866" s="38">
        <v>6.666666666667</v>
      </c>
      <c r="AF3866" s="35">
        <v>0</v>
      </c>
      <c r="AG3866" s="38">
        <v>3.333333333333</v>
      </c>
      <c r="AH3866" s="35">
        <v>0</v>
      </c>
      <c r="AI3866" s="35">
        <v>0</v>
      </c>
      <c r="AJ3866" s="35">
        <v>0</v>
      </c>
      <c r="AK3866" s="35">
        <v>0</v>
      </c>
      <c r="AL3866" s="35">
        <v>0</v>
      </c>
      <c r="AM3866" s="38">
        <v>3.333333333333</v>
      </c>
      <c r="AN3866" s="35">
        <v>0</v>
      </c>
      <c r="AO3866" s="38">
        <v>3.333333333333</v>
      </c>
      <c r="AP3866" s="38">
        <v>3.333333333333</v>
      </c>
      <c r="AQ3866" s="38">
        <v>3.333333333333</v>
      </c>
      <c r="AR3866" s="35">
        <v>0</v>
      </c>
      <c r="AS3866" s="38">
        <v>3.333333333333</v>
      </c>
      <c r="AT3866" s="35">
        <v>0</v>
      </c>
      <c r="AU3866" s="38">
        <v>3.333333333333</v>
      </c>
      <c r="AV3866" s="38">
        <v>3.333333333333</v>
      </c>
      <c r="AW3866" s="38">
        <v>3.333333333333</v>
      </c>
      <c r="AX3866" s="35">
        <v>0</v>
      </c>
      <c r="AY3866" s="35">
        <v>0</v>
      </c>
      <c r="AZ3866" s="35">
        <v>0</v>
      </c>
      <c r="BA3866" s="35">
        <v>0</v>
      </c>
      <c r="BB3866" s="71">
        <v>0</v>
      </c>
    </row>
    <row r="3868" spans="2:54" x14ac:dyDescent="0.2">
      <c r="B3868" s="47" t="str">
        <f xml:space="preserve"> HYPERLINK("#'目次'!B91", "[85]")</f>
        <v>[85]</v>
      </c>
      <c r="C3868" s="31" t="s">
        <v>876</v>
      </c>
    </row>
    <row r="3871" spans="2:54" x14ac:dyDescent="0.2">
      <c r="C3871" s="31" t="s">
        <v>13</v>
      </c>
    </row>
    <row r="3872" spans="2:54" ht="36" x14ac:dyDescent="0.2">
      <c r="D3872" s="99"/>
      <c r="E3872" s="100"/>
      <c r="F3872" s="100"/>
      <c r="G3872" s="41" t="s">
        <v>14</v>
      </c>
      <c r="H3872" s="42" t="s">
        <v>877</v>
      </c>
      <c r="I3872" s="16" t="s">
        <v>878</v>
      </c>
      <c r="J3872" s="16" t="s">
        <v>879</v>
      </c>
      <c r="K3872" s="16" t="s">
        <v>880</v>
      </c>
      <c r="L3872" s="16" t="s">
        <v>881</v>
      </c>
      <c r="M3872" s="46" t="s">
        <v>882</v>
      </c>
    </row>
    <row r="3873" spans="4:13" x14ac:dyDescent="0.2">
      <c r="D3873" s="101"/>
      <c r="E3873" s="102"/>
      <c r="F3873" s="102"/>
      <c r="G3873" s="44"/>
      <c r="H3873" s="48"/>
      <c r="I3873" s="17"/>
      <c r="J3873" s="17"/>
      <c r="K3873" s="17"/>
      <c r="L3873" s="17"/>
      <c r="M3873" s="43"/>
    </row>
    <row r="3874" spans="4:13" x14ac:dyDescent="0.2">
      <c r="D3874" s="52"/>
      <c r="E3874" s="59" t="s">
        <v>14</v>
      </c>
      <c r="F3874" s="54"/>
      <c r="G3874" s="45">
        <v>7000</v>
      </c>
      <c r="H3874" s="25">
        <v>29.2</v>
      </c>
      <c r="I3874" s="25">
        <v>30.8</v>
      </c>
      <c r="J3874" s="25">
        <v>24</v>
      </c>
      <c r="K3874" s="25">
        <v>7.4</v>
      </c>
      <c r="L3874" s="25">
        <v>8.6</v>
      </c>
      <c r="M3874" s="91">
        <v>0</v>
      </c>
    </row>
    <row r="3875" spans="4:13" x14ac:dyDescent="0.2">
      <c r="D3875" s="103" t="s">
        <v>25</v>
      </c>
      <c r="E3875" s="24" t="s">
        <v>26</v>
      </c>
      <c r="F3875" s="22"/>
      <c r="G3875" s="23">
        <v>1780</v>
      </c>
      <c r="H3875" s="49">
        <v>30.168539325843</v>
      </c>
      <c r="I3875" s="19">
        <v>29.943820224719001</v>
      </c>
      <c r="J3875" s="19">
        <v>24.662921348314999</v>
      </c>
      <c r="K3875" s="19">
        <v>6.6292134831459997</v>
      </c>
      <c r="L3875" s="19">
        <v>8.5955056179780005</v>
      </c>
      <c r="M3875" s="62">
        <v>0</v>
      </c>
    </row>
    <row r="3876" spans="4:13" x14ac:dyDescent="0.2">
      <c r="D3876" s="104"/>
      <c r="E3876" s="5" t="s">
        <v>27</v>
      </c>
      <c r="F3876" s="6"/>
      <c r="G3876" s="7">
        <v>1328</v>
      </c>
      <c r="H3876" s="37">
        <v>28.012048192771001</v>
      </c>
      <c r="I3876" s="14">
        <v>31.25</v>
      </c>
      <c r="J3876" s="14">
        <v>22.289156626505999</v>
      </c>
      <c r="K3876" s="14">
        <v>10.240963855422001</v>
      </c>
      <c r="L3876" s="14">
        <v>8.2078313253009991</v>
      </c>
      <c r="M3876" s="32">
        <v>0</v>
      </c>
    </row>
    <row r="3877" spans="4:13" x14ac:dyDescent="0.2">
      <c r="D3877" s="104"/>
      <c r="E3877" s="5" t="s">
        <v>28</v>
      </c>
      <c r="F3877" s="6"/>
      <c r="G3877" s="7">
        <v>1075</v>
      </c>
      <c r="H3877" s="37">
        <v>28.279069767442</v>
      </c>
      <c r="I3877" s="14">
        <v>31.906976744186</v>
      </c>
      <c r="J3877" s="14">
        <v>23.906976744186</v>
      </c>
      <c r="K3877" s="14">
        <v>7.7209302325579996</v>
      </c>
      <c r="L3877" s="14">
        <v>8.1860465116279997</v>
      </c>
      <c r="M3877" s="32">
        <v>0</v>
      </c>
    </row>
    <row r="3878" spans="4:13" x14ac:dyDescent="0.2">
      <c r="D3878" s="104"/>
      <c r="E3878" s="5" t="s">
        <v>29</v>
      </c>
      <c r="F3878" s="6"/>
      <c r="G3878" s="7">
        <v>733</v>
      </c>
      <c r="H3878" s="37">
        <v>29.058663028649001</v>
      </c>
      <c r="I3878" s="14">
        <v>30.013642564802002</v>
      </c>
      <c r="J3878" s="14">
        <v>25.784447476126001</v>
      </c>
      <c r="K3878" s="14">
        <v>6.5484311050480004</v>
      </c>
      <c r="L3878" s="14">
        <v>8.5948158253750009</v>
      </c>
      <c r="M3878" s="32">
        <v>0</v>
      </c>
    </row>
    <row r="3879" spans="4:13" x14ac:dyDescent="0.2">
      <c r="D3879" s="104"/>
      <c r="E3879" s="5" t="s">
        <v>30</v>
      </c>
      <c r="F3879" s="6"/>
      <c r="G3879" s="7">
        <v>619</v>
      </c>
      <c r="H3879" s="37">
        <v>31.663974151858</v>
      </c>
      <c r="I3879" s="14">
        <v>29.402261712439</v>
      </c>
      <c r="J3879" s="14">
        <v>24.071082390952999</v>
      </c>
      <c r="K3879" s="14">
        <v>5.9773828756059997</v>
      </c>
      <c r="L3879" s="14">
        <v>8.885298869144</v>
      </c>
      <c r="M3879" s="32">
        <v>0</v>
      </c>
    </row>
    <row r="3880" spans="4:13" x14ac:dyDescent="0.2">
      <c r="D3880" s="104"/>
      <c r="E3880" s="5" t="s">
        <v>31</v>
      </c>
      <c r="F3880" s="6"/>
      <c r="G3880" s="7">
        <v>559</v>
      </c>
      <c r="H3880" s="37">
        <v>32.379248658317998</v>
      </c>
      <c r="I3880" s="14">
        <v>31.484794275492</v>
      </c>
      <c r="J3880" s="14">
        <v>22.898032200357999</v>
      </c>
      <c r="K3880" s="14">
        <v>6.0822898032200001</v>
      </c>
      <c r="L3880" s="14">
        <v>7.1556350626120002</v>
      </c>
      <c r="M3880" s="32">
        <v>0</v>
      </c>
    </row>
    <row r="3881" spans="4:13" x14ac:dyDescent="0.2">
      <c r="D3881" s="104"/>
      <c r="E3881" s="5" t="s">
        <v>32</v>
      </c>
      <c r="F3881" s="6"/>
      <c r="G3881" s="7">
        <v>284</v>
      </c>
      <c r="H3881" s="37">
        <v>38.028169014085002</v>
      </c>
      <c r="I3881" s="14">
        <v>32.746478873238999</v>
      </c>
      <c r="J3881" s="14">
        <v>18.309859154929999</v>
      </c>
      <c r="K3881" s="14">
        <v>4.2253521126760001</v>
      </c>
      <c r="L3881" s="14">
        <v>6.6901408450700002</v>
      </c>
      <c r="M3881" s="32">
        <v>0</v>
      </c>
    </row>
    <row r="3882" spans="4:13" x14ac:dyDescent="0.2">
      <c r="D3882" s="104"/>
      <c r="E3882" s="5" t="s">
        <v>33</v>
      </c>
      <c r="F3882" s="6"/>
      <c r="G3882" s="7">
        <v>104</v>
      </c>
      <c r="H3882" s="37">
        <v>32.692307692307999</v>
      </c>
      <c r="I3882" s="14">
        <v>38.461538461537998</v>
      </c>
      <c r="J3882" s="14">
        <v>14.423076923077</v>
      </c>
      <c r="K3882" s="14">
        <v>7.6923076923079998</v>
      </c>
      <c r="L3882" s="14">
        <v>6.7307692307689999</v>
      </c>
      <c r="M3882" s="32">
        <v>0</v>
      </c>
    </row>
    <row r="3883" spans="4:13" x14ac:dyDescent="0.2">
      <c r="D3883" s="103" t="s">
        <v>34</v>
      </c>
      <c r="E3883" s="24" t="s">
        <v>35</v>
      </c>
      <c r="F3883" s="22"/>
      <c r="G3883" s="23">
        <v>206</v>
      </c>
      <c r="H3883" s="49">
        <v>35.436893203883002</v>
      </c>
      <c r="I3883" s="19">
        <v>32.038834951456003</v>
      </c>
      <c r="J3883" s="19">
        <v>23.300970873786</v>
      </c>
      <c r="K3883" s="19">
        <v>4.3689320388350001</v>
      </c>
      <c r="L3883" s="19">
        <v>4.8543689320389998</v>
      </c>
      <c r="M3883" s="62">
        <v>0</v>
      </c>
    </row>
    <row r="3884" spans="4:13" x14ac:dyDescent="0.2">
      <c r="D3884" s="104"/>
      <c r="E3884" s="5" t="s">
        <v>36</v>
      </c>
      <c r="F3884" s="6"/>
      <c r="G3884" s="7">
        <v>218</v>
      </c>
      <c r="H3884" s="37">
        <v>30.733944954127999</v>
      </c>
      <c r="I3884" s="14">
        <v>31.651376146789001</v>
      </c>
      <c r="J3884" s="14">
        <v>22.018348623853001</v>
      </c>
      <c r="K3884" s="14">
        <v>5.9633027522940001</v>
      </c>
      <c r="L3884" s="14">
        <v>9.6330275229360005</v>
      </c>
      <c r="M3884" s="32">
        <v>0</v>
      </c>
    </row>
    <row r="3885" spans="4:13" x14ac:dyDescent="0.2">
      <c r="D3885" s="104"/>
      <c r="E3885" s="5" t="s">
        <v>37</v>
      </c>
      <c r="F3885" s="6"/>
      <c r="G3885" s="7">
        <v>218</v>
      </c>
      <c r="H3885" s="37">
        <v>35.321100917431004</v>
      </c>
      <c r="I3885" s="14">
        <v>26.146788990826</v>
      </c>
      <c r="J3885" s="14">
        <v>24.311926605505001</v>
      </c>
      <c r="K3885" s="14">
        <v>6.4220183486240003</v>
      </c>
      <c r="L3885" s="14">
        <v>7.7981651376150003</v>
      </c>
      <c r="M3885" s="32">
        <v>0</v>
      </c>
    </row>
    <row r="3886" spans="4:13" x14ac:dyDescent="0.2">
      <c r="D3886" s="104"/>
      <c r="E3886" s="5" t="s">
        <v>38</v>
      </c>
      <c r="F3886" s="6"/>
      <c r="G3886" s="7">
        <v>313</v>
      </c>
      <c r="H3886" s="37">
        <v>29.712460063898</v>
      </c>
      <c r="I3886" s="14">
        <v>33.226837060702998</v>
      </c>
      <c r="J3886" s="14">
        <v>23.322683706069999</v>
      </c>
      <c r="K3886" s="14">
        <v>6.0702875399360003</v>
      </c>
      <c r="L3886" s="14">
        <v>7.6677316293929998</v>
      </c>
      <c r="M3886" s="32">
        <v>0</v>
      </c>
    </row>
    <row r="3887" spans="4:13" x14ac:dyDescent="0.2">
      <c r="D3887" s="104"/>
      <c r="E3887" s="5" t="s">
        <v>39</v>
      </c>
      <c r="F3887" s="6"/>
      <c r="G3887" s="7">
        <v>306</v>
      </c>
      <c r="H3887" s="37">
        <v>31.699346405229001</v>
      </c>
      <c r="I3887" s="14">
        <v>31.699346405229001</v>
      </c>
      <c r="J3887" s="14">
        <v>25.163398692809999</v>
      </c>
      <c r="K3887" s="14">
        <v>6.2091503267970003</v>
      </c>
      <c r="L3887" s="14">
        <v>5.2287581699350003</v>
      </c>
      <c r="M3887" s="32">
        <v>0</v>
      </c>
    </row>
    <row r="3888" spans="4:13" x14ac:dyDescent="0.2">
      <c r="D3888" s="104"/>
      <c r="E3888" s="5" t="s">
        <v>40</v>
      </c>
      <c r="F3888" s="6"/>
      <c r="G3888" s="7">
        <v>323</v>
      </c>
      <c r="H3888" s="37">
        <v>31.888544891641001</v>
      </c>
      <c r="I3888" s="14">
        <v>31.269349845200999</v>
      </c>
      <c r="J3888" s="14">
        <v>21.981424148607001</v>
      </c>
      <c r="K3888" s="14">
        <v>5.5727554179569996</v>
      </c>
      <c r="L3888" s="14">
        <v>9.2879256965939998</v>
      </c>
      <c r="M3888" s="32">
        <v>0</v>
      </c>
    </row>
    <row r="3889" spans="4:13" x14ac:dyDescent="0.2">
      <c r="D3889" s="104"/>
      <c r="E3889" s="5" t="s">
        <v>41</v>
      </c>
      <c r="F3889" s="6"/>
      <c r="G3889" s="7">
        <v>260</v>
      </c>
      <c r="H3889" s="37">
        <v>29.230769230768999</v>
      </c>
      <c r="I3889" s="14">
        <v>29.230769230768999</v>
      </c>
      <c r="J3889" s="14">
        <v>26.153846153846001</v>
      </c>
      <c r="K3889" s="14">
        <v>5.3846153846150004</v>
      </c>
      <c r="L3889" s="14">
        <v>10</v>
      </c>
      <c r="M3889" s="32">
        <v>0</v>
      </c>
    </row>
    <row r="3890" spans="4:13" x14ac:dyDescent="0.2">
      <c r="D3890" s="104"/>
      <c r="E3890" s="5" t="s">
        <v>42</v>
      </c>
      <c r="F3890" s="6"/>
      <c r="G3890" s="7">
        <v>258</v>
      </c>
      <c r="H3890" s="37">
        <v>29.069767441860002</v>
      </c>
      <c r="I3890" s="14">
        <v>31.782945736434002</v>
      </c>
      <c r="J3890" s="14">
        <v>22.093023255814</v>
      </c>
      <c r="K3890" s="14">
        <v>9.6899224806199999</v>
      </c>
      <c r="L3890" s="14">
        <v>7.3643410852709996</v>
      </c>
      <c r="M3890" s="32">
        <v>0</v>
      </c>
    </row>
    <row r="3891" spans="4:13" x14ac:dyDescent="0.2">
      <c r="D3891" s="104"/>
      <c r="E3891" s="5" t="s">
        <v>43</v>
      </c>
      <c r="F3891" s="6"/>
      <c r="G3891" s="7">
        <v>258</v>
      </c>
      <c r="H3891" s="37">
        <v>26.744186046511999</v>
      </c>
      <c r="I3891" s="14">
        <v>26.744186046511999</v>
      </c>
      <c r="J3891" s="14">
        <v>24.418604651163001</v>
      </c>
      <c r="K3891" s="14">
        <v>12.403100775194</v>
      </c>
      <c r="L3891" s="14">
        <v>9.6899224806199999</v>
      </c>
      <c r="M3891" s="32">
        <v>0</v>
      </c>
    </row>
    <row r="3892" spans="4:13" x14ac:dyDescent="0.2">
      <c r="D3892" s="104"/>
      <c r="E3892" s="5" t="s">
        <v>44</v>
      </c>
      <c r="F3892" s="6"/>
      <c r="G3892" s="7">
        <v>336</v>
      </c>
      <c r="H3892" s="37">
        <v>25.595238095237999</v>
      </c>
      <c r="I3892" s="14">
        <v>33.035714285714</v>
      </c>
      <c r="J3892" s="14">
        <v>25.595238095237999</v>
      </c>
      <c r="K3892" s="14">
        <v>5.6547619047620001</v>
      </c>
      <c r="L3892" s="14">
        <v>10.119047619048001</v>
      </c>
      <c r="M3892" s="32">
        <v>0</v>
      </c>
    </row>
    <row r="3893" spans="4:13" x14ac:dyDescent="0.2">
      <c r="D3893" s="104"/>
      <c r="E3893" s="5" t="s">
        <v>45</v>
      </c>
      <c r="F3893" s="6"/>
      <c r="G3893" s="7">
        <v>259</v>
      </c>
      <c r="H3893" s="37">
        <v>25.482625482625</v>
      </c>
      <c r="I3893" s="14">
        <v>33.976833976834001</v>
      </c>
      <c r="J3893" s="14">
        <v>24.324324324323999</v>
      </c>
      <c r="K3893" s="14">
        <v>6.563706563707</v>
      </c>
      <c r="L3893" s="14">
        <v>9.65250965251</v>
      </c>
      <c r="M3893" s="32">
        <v>0</v>
      </c>
    </row>
    <row r="3894" spans="4:13" x14ac:dyDescent="0.2">
      <c r="D3894" s="104"/>
      <c r="E3894" s="5" t="s">
        <v>46</v>
      </c>
      <c r="F3894" s="6"/>
      <c r="G3894" s="7">
        <v>171</v>
      </c>
      <c r="H3894" s="37">
        <v>26.900584795322001</v>
      </c>
      <c r="I3894" s="14">
        <v>26.315789473683999</v>
      </c>
      <c r="J3894" s="14">
        <v>26.315789473683999</v>
      </c>
      <c r="K3894" s="14">
        <v>11.111111111111001</v>
      </c>
      <c r="L3894" s="14">
        <v>9.3567251461990004</v>
      </c>
      <c r="M3894" s="32">
        <v>0</v>
      </c>
    </row>
    <row r="3895" spans="4:13" x14ac:dyDescent="0.2">
      <c r="D3895" s="104"/>
      <c r="E3895" s="5" t="s">
        <v>47</v>
      </c>
      <c r="F3895" s="6"/>
      <c r="G3895" s="7">
        <v>158</v>
      </c>
      <c r="H3895" s="37">
        <v>27.215189873418002</v>
      </c>
      <c r="I3895" s="14">
        <v>30.379746835443001</v>
      </c>
      <c r="J3895" s="14">
        <v>24.050632911392</v>
      </c>
      <c r="K3895" s="14">
        <v>8.2278481012659999</v>
      </c>
      <c r="L3895" s="14">
        <v>10.126582278480999</v>
      </c>
      <c r="M3895" s="32">
        <v>0</v>
      </c>
    </row>
    <row r="3896" spans="4:13" x14ac:dyDescent="0.2">
      <c r="D3896" s="104"/>
      <c r="E3896" s="5" t="s">
        <v>48</v>
      </c>
      <c r="F3896" s="6"/>
      <c r="G3896" s="7">
        <v>62</v>
      </c>
      <c r="H3896" s="37">
        <v>24.193548387097</v>
      </c>
      <c r="I3896" s="14">
        <v>29.032258064516</v>
      </c>
      <c r="J3896" s="14">
        <v>17.741935483871</v>
      </c>
      <c r="K3896" s="14">
        <v>17.741935483871</v>
      </c>
      <c r="L3896" s="14">
        <v>11.290322580645</v>
      </c>
      <c r="M3896" s="32">
        <v>0</v>
      </c>
    </row>
    <row r="3897" spans="4:13" x14ac:dyDescent="0.2">
      <c r="D3897" s="104"/>
      <c r="E3897" s="5" t="s">
        <v>49</v>
      </c>
      <c r="F3897" s="6"/>
      <c r="G3897" s="7">
        <v>13</v>
      </c>
      <c r="H3897" s="37">
        <v>7.6923076923079998</v>
      </c>
      <c r="I3897" s="14">
        <v>23.076923076922998</v>
      </c>
      <c r="J3897" s="14">
        <v>53.846153846154003</v>
      </c>
      <c r="K3897" s="14">
        <v>7.6923076923079998</v>
      </c>
      <c r="L3897" s="14">
        <v>7.6923076923079998</v>
      </c>
      <c r="M3897" s="32">
        <v>0</v>
      </c>
    </row>
    <row r="3898" spans="4:13" x14ac:dyDescent="0.2">
      <c r="D3898" s="103" t="s">
        <v>50</v>
      </c>
      <c r="E3898" s="24" t="s">
        <v>35</v>
      </c>
      <c r="F3898" s="22"/>
      <c r="G3898" s="23">
        <v>174</v>
      </c>
      <c r="H3898" s="49">
        <v>37.356321839080003</v>
      </c>
      <c r="I3898" s="19">
        <v>32.758620689654997</v>
      </c>
      <c r="J3898" s="19">
        <v>18.965517241379001</v>
      </c>
      <c r="K3898" s="19">
        <v>4.0229885057469996</v>
      </c>
      <c r="L3898" s="19">
        <v>6.8965517241379999</v>
      </c>
      <c r="M3898" s="62">
        <v>0</v>
      </c>
    </row>
    <row r="3899" spans="4:13" x14ac:dyDescent="0.2">
      <c r="D3899" s="104"/>
      <c r="E3899" s="5" t="s">
        <v>36</v>
      </c>
      <c r="F3899" s="6"/>
      <c r="G3899" s="7">
        <v>233</v>
      </c>
      <c r="H3899" s="37">
        <v>30.042918454936</v>
      </c>
      <c r="I3899" s="14">
        <v>30.472103004291998</v>
      </c>
      <c r="J3899" s="14">
        <v>24.892703862661001</v>
      </c>
      <c r="K3899" s="14">
        <v>6.8669527897</v>
      </c>
      <c r="L3899" s="14">
        <v>7.7253218884120001</v>
      </c>
      <c r="M3899" s="32">
        <v>0</v>
      </c>
    </row>
    <row r="3900" spans="4:13" x14ac:dyDescent="0.2">
      <c r="D3900" s="104"/>
      <c r="E3900" s="5" t="s">
        <v>37</v>
      </c>
      <c r="F3900" s="6"/>
      <c r="G3900" s="7">
        <v>199</v>
      </c>
      <c r="H3900" s="37">
        <v>30.653266331657999</v>
      </c>
      <c r="I3900" s="14">
        <v>28.140703517588001</v>
      </c>
      <c r="J3900" s="14">
        <v>27.135678391959999</v>
      </c>
      <c r="K3900" s="14">
        <v>5.0251256281409997</v>
      </c>
      <c r="L3900" s="14">
        <v>9.0452261306530009</v>
      </c>
      <c r="M3900" s="32">
        <v>0</v>
      </c>
    </row>
    <row r="3901" spans="4:13" x14ac:dyDescent="0.2">
      <c r="D3901" s="104"/>
      <c r="E3901" s="5" t="s">
        <v>38</v>
      </c>
      <c r="F3901" s="6"/>
      <c r="G3901" s="7">
        <v>319</v>
      </c>
      <c r="H3901" s="37">
        <v>33.855799373041002</v>
      </c>
      <c r="I3901" s="14">
        <v>32.601880877743</v>
      </c>
      <c r="J3901" s="14">
        <v>20.689655172414</v>
      </c>
      <c r="K3901" s="14">
        <v>6.5830721003130002</v>
      </c>
      <c r="L3901" s="14">
        <v>6.2695924764889996</v>
      </c>
      <c r="M3901" s="32">
        <v>0</v>
      </c>
    </row>
    <row r="3902" spans="4:13" x14ac:dyDescent="0.2">
      <c r="D3902" s="104"/>
      <c r="E3902" s="5" t="s">
        <v>39</v>
      </c>
      <c r="F3902" s="6"/>
      <c r="G3902" s="7">
        <v>269</v>
      </c>
      <c r="H3902" s="37">
        <v>28.252788104088999</v>
      </c>
      <c r="I3902" s="14">
        <v>33.085501858736002</v>
      </c>
      <c r="J3902" s="14">
        <v>21.933085501859001</v>
      </c>
      <c r="K3902" s="14">
        <v>8.5501858736060008</v>
      </c>
      <c r="L3902" s="14">
        <v>8.1784386617100004</v>
      </c>
      <c r="M3902" s="32">
        <v>0</v>
      </c>
    </row>
    <row r="3903" spans="4:13" x14ac:dyDescent="0.2">
      <c r="D3903" s="104"/>
      <c r="E3903" s="5" t="s">
        <v>40</v>
      </c>
      <c r="F3903" s="6"/>
      <c r="G3903" s="7">
        <v>348</v>
      </c>
      <c r="H3903" s="37">
        <v>33.908045977011</v>
      </c>
      <c r="I3903" s="14">
        <v>30.747126436782001</v>
      </c>
      <c r="J3903" s="14">
        <v>24.137931034483</v>
      </c>
      <c r="K3903" s="14">
        <v>4.3103448275860003</v>
      </c>
      <c r="L3903" s="14">
        <v>6.8965517241379999</v>
      </c>
      <c r="M3903" s="32">
        <v>0</v>
      </c>
    </row>
    <row r="3904" spans="4:13" x14ac:dyDescent="0.2">
      <c r="D3904" s="104"/>
      <c r="E3904" s="5" t="s">
        <v>41</v>
      </c>
      <c r="F3904" s="6"/>
      <c r="G3904" s="7">
        <v>282</v>
      </c>
      <c r="H3904" s="37">
        <v>26.950354609929001</v>
      </c>
      <c r="I3904" s="14">
        <v>31.914893617021001</v>
      </c>
      <c r="J3904" s="14">
        <v>24.468085106383</v>
      </c>
      <c r="K3904" s="14">
        <v>7.0921985815599999</v>
      </c>
      <c r="L3904" s="14">
        <v>9.574468085106</v>
      </c>
      <c r="M3904" s="32">
        <v>0</v>
      </c>
    </row>
    <row r="3905" spans="2:20" x14ac:dyDescent="0.2">
      <c r="D3905" s="104"/>
      <c r="E3905" s="5" t="s">
        <v>42</v>
      </c>
      <c r="F3905" s="6"/>
      <c r="G3905" s="7">
        <v>242</v>
      </c>
      <c r="H3905" s="37">
        <v>30.578512396693998</v>
      </c>
      <c r="I3905" s="14">
        <v>29.752066115702</v>
      </c>
      <c r="J3905" s="14">
        <v>23.966942148760001</v>
      </c>
      <c r="K3905" s="14">
        <v>8.2644628099169992</v>
      </c>
      <c r="L3905" s="14">
        <v>7.4380165289260001</v>
      </c>
      <c r="M3905" s="32">
        <v>0</v>
      </c>
    </row>
    <row r="3906" spans="2:20" x14ac:dyDescent="0.2">
      <c r="D3906" s="104"/>
      <c r="E3906" s="5" t="s">
        <v>43</v>
      </c>
      <c r="F3906" s="6"/>
      <c r="G3906" s="7">
        <v>263</v>
      </c>
      <c r="H3906" s="37">
        <v>26.615969581748999</v>
      </c>
      <c r="I3906" s="14">
        <v>28.897338403041999</v>
      </c>
      <c r="J3906" s="14">
        <v>25.095057034221</v>
      </c>
      <c r="K3906" s="14">
        <v>8.365019011407</v>
      </c>
      <c r="L3906" s="14">
        <v>11.026615969582</v>
      </c>
      <c r="M3906" s="32">
        <v>0</v>
      </c>
    </row>
    <row r="3907" spans="2:20" x14ac:dyDescent="0.2">
      <c r="D3907" s="104"/>
      <c r="E3907" s="5" t="s">
        <v>44</v>
      </c>
      <c r="F3907" s="6"/>
      <c r="G3907" s="7">
        <v>364</v>
      </c>
      <c r="H3907" s="37">
        <v>25.549450549450999</v>
      </c>
      <c r="I3907" s="14">
        <v>32.417582417581997</v>
      </c>
      <c r="J3907" s="14">
        <v>25.549450549450999</v>
      </c>
      <c r="K3907" s="14">
        <v>7.967032967033</v>
      </c>
      <c r="L3907" s="14">
        <v>8.5164835164839996</v>
      </c>
      <c r="M3907" s="32">
        <v>0</v>
      </c>
    </row>
    <row r="3908" spans="2:20" x14ac:dyDescent="0.2">
      <c r="D3908" s="104"/>
      <c r="E3908" s="5" t="s">
        <v>45</v>
      </c>
      <c r="F3908" s="6"/>
      <c r="G3908" s="7">
        <v>324</v>
      </c>
      <c r="H3908" s="37">
        <v>28.703703703704001</v>
      </c>
      <c r="I3908" s="14">
        <v>31.172839506172998</v>
      </c>
      <c r="J3908" s="14">
        <v>23.456790123457001</v>
      </c>
      <c r="K3908" s="14">
        <v>7.7160493827160002</v>
      </c>
      <c r="L3908" s="14">
        <v>8.9506172839510008</v>
      </c>
      <c r="M3908" s="32">
        <v>0</v>
      </c>
    </row>
    <row r="3909" spans="2:20" x14ac:dyDescent="0.2">
      <c r="D3909" s="104"/>
      <c r="E3909" s="5" t="s">
        <v>46</v>
      </c>
      <c r="F3909" s="6"/>
      <c r="G3909" s="7">
        <v>192</v>
      </c>
      <c r="H3909" s="37">
        <v>23.958333333333002</v>
      </c>
      <c r="I3909" s="14">
        <v>30.729166666666998</v>
      </c>
      <c r="J3909" s="14">
        <v>25.520833333333002</v>
      </c>
      <c r="K3909" s="14">
        <v>10.416666666667</v>
      </c>
      <c r="L3909" s="14">
        <v>9.375</v>
      </c>
      <c r="M3909" s="32">
        <v>0</v>
      </c>
    </row>
    <row r="3910" spans="2:20" x14ac:dyDescent="0.2">
      <c r="D3910" s="104"/>
      <c r="E3910" s="5" t="s">
        <v>47</v>
      </c>
      <c r="F3910" s="6"/>
      <c r="G3910" s="7">
        <v>288</v>
      </c>
      <c r="H3910" s="37">
        <v>27.083333333333002</v>
      </c>
      <c r="I3910" s="14">
        <v>26.041666666666998</v>
      </c>
      <c r="J3910" s="14">
        <v>25.694444444443999</v>
      </c>
      <c r="K3910" s="14">
        <v>10.416666666667</v>
      </c>
      <c r="L3910" s="14">
        <v>10.763888888888999</v>
      </c>
      <c r="M3910" s="32">
        <v>0</v>
      </c>
    </row>
    <row r="3911" spans="2:20" x14ac:dyDescent="0.2">
      <c r="D3911" s="104"/>
      <c r="E3911" s="5" t="s">
        <v>48</v>
      </c>
      <c r="F3911" s="6"/>
      <c r="G3911" s="7">
        <v>114</v>
      </c>
      <c r="H3911" s="37">
        <v>22.807017543859999</v>
      </c>
      <c r="I3911" s="14">
        <v>33.333333333333002</v>
      </c>
      <c r="J3911" s="14">
        <v>21.929824561404001</v>
      </c>
      <c r="K3911" s="14">
        <v>7.8947368421049999</v>
      </c>
      <c r="L3911" s="14">
        <v>14.035087719298</v>
      </c>
      <c r="M3911" s="32">
        <v>0</v>
      </c>
    </row>
    <row r="3912" spans="2:20" x14ac:dyDescent="0.2">
      <c r="D3912" s="105"/>
      <c r="E3912" s="55" t="s">
        <v>49</v>
      </c>
      <c r="F3912" s="58"/>
      <c r="G3912" s="53">
        <v>30</v>
      </c>
      <c r="H3912" s="74">
        <v>10</v>
      </c>
      <c r="I3912" s="38">
        <v>30</v>
      </c>
      <c r="J3912" s="38">
        <v>26.666666666666998</v>
      </c>
      <c r="K3912" s="38">
        <v>26.666666666666998</v>
      </c>
      <c r="L3912" s="38">
        <v>6.666666666667</v>
      </c>
      <c r="M3912" s="71">
        <v>0</v>
      </c>
    </row>
    <row r="3914" spans="2:20" x14ac:dyDescent="0.2">
      <c r="B3914" s="47" t="str">
        <f xml:space="preserve"> HYPERLINK("#'目次'!B92", "[86]")</f>
        <v>[86]</v>
      </c>
      <c r="C3914" s="31" t="s">
        <v>884</v>
      </c>
    </row>
    <row r="3917" spans="2:20" x14ac:dyDescent="0.2">
      <c r="C3917" s="31" t="s">
        <v>13</v>
      </c>
    </row>
    <row r="3918" spans="2:20" x14ac:dyDescent="0.2">
      <c r="D3918" s="99"/>
      <c r="E3918" s="100"/>
      <c r="F3918" s="100"/>
      <c r="G3918" s="41" t="s">
        <v>14</v>
      </c>
      <c r="H3918" s="42" t="s">
        <v>828</v>
      </c>
      <c r="I3918" s="16" t="s">
        <v>885</v>
      </c>
      <c r="J3918" s="16" t="s">
        <v>886</v>
      </c>
      <c r="K3918" s="16" t="s">
        <v>887</v>
      </c>
      <c r="L3918" s="16" t="s">
        <v>888</v>
      </c>
      <c r="M3918" s="16" t="s">
        <v>889</v>
      </c>
      <c r="N3918" s="16" t="s">
        <v>890</v>
      </c>
      <c r="O3918" s="16" t="s">
        <v>891</v>
      </c>
      <c r="P3918" s="16" t="s">
        <v>892</v>
      </c>
      <c r="Q3918" s="16" t="s">
        <v>893</v>
      </c>
      <c r="R3918" s="16" t="s">
        <v>894</v>
      </c>
      <c r="S3918" s="16" t="s">
        <v>895</v>
      </c>
      <c r="T3918" s="46" t="s">
        <v>896</v>
      </c>
    </row>
    <row r="3919" spans="2:20" x14ac:dyDescent="0.2">
      <c r="D3919" s="101"/>
      <c r="E3919" s="102"/>
      <c r="F3919" s="102"/>
      <c r="G3919" s="44"/>
      <c r="H3919" s="48"/>
      <c r="I3919" s="17"/>
      <c r="J3919" s="17"/>
      <c r="K3919" s="17"/>
      <c r="L3919" s="17"/>
      <c r="M3919" s="17"/>
      <c r="N3919" s="17"/>
      <c r="O3919" s="17"/>
      <c r="P3919" s="17"/>
      <c r="Q3919" s="17"/>
      <c r="R3919" s="17"/>
      <c r="S3919" s="17"/>
      <c r="T3919" s="43"/>
    </row>
    <row r="3920" spans="2:20" x14ac:dyDescent="0.2">
      <c r="D3920" s="52"/>
      <c r="E3920" s="59" t="s">
        <v>14</v>
      </c>
      <c r="F3920" s="54"/>
      <c r="G3920" s="45">
        <v>7000</v>
      </c>
      <c r="H3920" s="25">
        <v>4.4000000000000004</v>
      </c>
      <c r="I3920" s="25">
        <v>7.2</v>
      </c>
      <c r="J3920" s="25">
        <v>22.2</v>
      </c>
      <c r="K3920" s="25">
        <v>12</v>
      </c>
      <c r="L3920" s="25">
        <v>4</v>
      </c>
      <c r="M3920" s="25">
        <v>2.2000000000000002</v>
      </c>
      <c r="N3920" s="25">
        <v>11.8</v>
      </c>
      <c r="O3920" s="25">
        <v>9.6</v>
      </c>
      <c r="P3920" s="25">
        <v>6.6</v>
      </c>
      <c r="Q3920" s="25">
        <v>5.8</v>
      </c>
      <c r="R3920" s="25">
        <v>3</v>
      </c>
      <c r="S3920" s="25">
        <v>10.199999999999999</v>
      </c>
      <c r="T3920" s="63">
        <v>1</v>
      </c>
    </row>
    <row r="3921" spans="4:20" x14ac:dyDescent="0.2">
      <c r="D3921" s="103" t="s">
        <v>25</v>
      </c>
      <c r="E3921" s="24" t="s">
        <v>26</v>
      </c>
      <c r="F3921" s="22"/>
      <c r="G3921" s="23">
        <v>1780</v>
      </c>
      <c r="H3921" s="49">
        <v>4.4943820224720001</v>
      </c>
      <c r="I3921" s="19">
        <v>7.6966292134829999</v>
      </c>
      <c r="J3921" s="19">
        <v>22.078651685393002</v>
      </c>
      <c r="K3921" s="19">
        <v>11.910112359551</v>
      </c>
      <c r="L3921" s="19">
        <v>2.865168539326</v>
      </c>
      <c r="M3921" s="19">
        <v>2.134831460674</v>
      </c>
      <c r="N3921" s="19">
        <v>12.134831460674</v>
      </c>
      <c r="O3921" s="19">
        <v>10.674157303371</v>
      </c>
      <c r="P3921" s="19">
        <v>6.7415730337079998</v>
      </c>
      <c r="Q3921" s="19">
        <v>4.8314606741570003</v>
      </c>
      <c r="R3921" s="19">
        <v>2.5842696629209998</v>
      </c>
      <c r="S3921" s="19">
        <v>11.067415730337</v>
      </c>
      <c r="T3921" s="51">
        <v>0.78651685393299997</v>
      </c>
    </row>
    <row r="3922" spans="4:20" x14ac:dyDescent="0.2">
      <c r="D3922" s="104"/>
      <c r="E3922" s="5" t="s">
        <v>27</v>
      </c>
      <c r="F3922" s="6"/>
      <c r="G3922" s="7">
        <v>1328</v>
      </c>
      <c r="H3922" s="37">
        <v>5.4969879518070002</v>
      </c>
      <c r="I3922" s="14">
        <v>7.8313253012050001</v>
      </c>
      <c r="J3922" s="14">
        <v>17.545180722891999</v>
      </c>
      <c r="K3922" s="14">
        <v>8.584337349398</v>
      </c>
      <c r="L3922" s="14">
        <v>4.8945783132529996</v>
      </c>
      <c r="M3922" s="14">
        <v>1.204819277108</v>
      </c>
      <c r="N3922" s="14">
        <v>12.424698795181</v>
      </c>
      <c r="O3922" s="14">
        <v>10.918674698795</v>
      </c>
      <c r="P3922" s="14">
        <v>7.4548192771080002</v>
      </c>
      <c r="Q3922" s="14">
        <v>6.4006024096390002</v>
      </c>
      <c r="R3922" s="14">
        <v>3.6897590361449999</v>
      </c>
      <c r="S3922" s="14">
        <v>12.424698795181</v>
      </c>
      <c r="T3922" s="29">
        <v>1.1295180722889999</v>
      </c>
    </row>
    <row r="3923" spans="4:20" x14ac:dyDescent="0.2">
      <c r="D3923" s="104"/>
      <c r="E3923" s="5" t="s">
        <v>28</v>
      </c>
      <c r="F3923" s="6"/>
      <c r="G3923" s="7">
        <v>1075</v>
      </c>
      <c r="H3923" s="37">
        <v>3.9069767441860002</v>
      </c>
      <c r="I3923" s="14">
        <v>8</v>
      </c>
      <c r="J3923" s="14">
        <v>21.860465116278998</v>
      </c>
      <c r="K3923" s="14">
        <v>12.372093023255999</v>
      </c>
      <c r="L3923" s="14">
        <v>4.5581395348839999</v>
      </c>
      <c r="M3923" s="14">
        <v>2.9767441860470001</v>
      </c>
      <c r="N3923" s="14">
        <v>9.6744186046510006</v>
      </c>
      <c r="O3923" s="14">
        <v>8.8372093023260003</v>
      </c>
      <c r="P3923" s="14">
        <v>6.2325581395349996</v>
      </c>
      <c r="Q3923" s="14">
        <v>6.3255813953490003</v>
      </c>
      <c r="R3923" s="14">
        <v>3.255813953488</v>
      </c>
      <c r="S3923" s="14">
        <v>10.604651162791001</v>
      </c>
      <c r="T3923" s="29">
        <v>1.3953488372089999</v>
      </c>
    </row>
    <row r="3924" spans="4:20" x14ac:dyDescent="0.2">
      <c r="D3924" s="104"/>
      <c r="E3924" s="5" t="s">
        <v>29</v>
      </c>
      <c r="F3924" s="6"/>
      <c r="G3924" s="7">
        <v>733</v>
      </c>
      <c r="H3924" s="37">
        <v>2.728512960437</v>
      </c>
      <c r="I3924" s="14">
        <v>6.5484311050480004</v>
      </c>
      <c r="J3924" s="14">
        <v>20.736698499317999</v>
      </c>
      <c r="K3924" s="14">
        <v>12.414733969986001</v>
      </c>
      <c r="L3924" s="14">
        <v>4.6384720327420004</v>
      </c>
      <c r="M3924" s="14">
        <v>2.4556616643929998</v>
      </c>
      <c r="N3924" s="14">
        <v>14.188267394269999</v>
      </c>
      <c r="O3924" s="14">
        <v>9.0040927694409998</v>
      </c>
      <c r="P3924" s="14">
        <v>7.0941336971349997</v>
      </c>
      <c r="Q3924" s="14">
        <v>6.4120054570259999</v>
      </c>
      <c r="R3924" s="14">
        <v>3.1377899045020001</v>
      </c>
      <c r="S3924" s="14">
        <v>9.549795361528</v>
      </c>
      <c r="T3924" s="29">
        <v>1.0914051841750001</v>
      </c>
    </row>
    <row r="3925" spans="4:20" x14ac:dyDescent="0.2">
      <c r="D3925" s="104"/>
      <c r="E3925" s="5" t="s">
        <v>30</v>
      </c>
      <c r="F3925" s="6"/>
      <c r="G3925" s="7">
        <v>619</v>
      </c>
      <c r="H3925" s="37">
        <v>5.3311793214860002</v>
      </c>
      <c r="I3925" s="14">
        <v>7.2697899838450004</v>
      </c>
      <c r="J3925" s="14">
        <v>23.263327948303999</v>
      </c>
      <c r="K3925" s="14">
        <v>14.378029079159999</v>
      </c>
      <c r="L3925" s="14">
        <v>4.8465266558969997</v>
      </c>
      <c r="M3925" s="14">
        <v>2.9079159935379999</v>
      </c>
      <c r="N3925" s="14">
        <v>9.8546042003229992</v>
      </c>
      <c r="O3925" s="14">
        <v>9.2084006462039998</v>
      </c>
      <c r="P3925" s="14">
        <v>5.8158319870759998</v>
      </c>
      <c r="Q3925" s="14">
        <v>5.9773828756059997</v>
      </c>
      <c r="R3925" s="14">
        <v>2.9079159935379999</v>
      </c>
      <c r="S3925" s="14">
        <v>7.5928917609050002</v>
      </c>
      <c r="T3925" s="29">
        <v>0.64620355411999997</v>
      </c>
    </row>
    <row r="3926" spans="4:20" x14ac:dyDescent="0.2">
      <c r="D3926" s="104"/>
      <c r="E3926" s="5" t="s">
        <v>31</v>
      </c>
      <c r="F3926" s="6"/>
      <c r="G3926" s="7">
        <v>559</v>
      </c>
      <c r="H3926" s="37">
        <v>4.6511627906979998</v>
      </c>
      <c r="I3926" s="14">
        <v>7.6923076923079998</v>
      </c>
      <c r="J3926" s="14">
        <v>24.150268336315001</v>
      </c>
      <c r="K3926" s="14">
        <v>15.20572450805</v>
      </c>
      <c r="L3926" s="14">
        <v>3.0411449016100001</v>
      </c>
      <c r="M3926" s="14">
        <v>2.504472271914</v>
      </c>
      <c r="N3926" s="14">
        <v>13.953488372093</v>
      </c>
      <c r="O3926" s="14">
        <v>7.3345259391770004</v>
      </c>
      <c r="P3926" s="14">
        <v>6.9767441860470001</v>
      </c>
      <c r="Q3926" s="14">
        <v>5.5456171735239996</v>
      </c>
      <c r="R3926" s="14">
        <v>1.252236135957</v>
      </c>
      <c r="S3926" s="14">
        <v>7.1556350626120002</v>
      </c>
      <c r="T3926" s="29">
        <v>0.53667262969600005</v>
      </c>
    </row>
    <row r="3927" spans="4:20" x14ac:dyDescent="0.2">
      <c r="D3927" s="104"/>
      <c r="E3927" s="5" t="s">
        <v>32</v>
      </c>
      <c r="F3927" s="6"/>
      <c r="G3927" s="7">
        <v>284</v>
      </c>
      <c r="H3927" s="37">
        <v>5.6338028169010004</v>
      </c>
      <c r="I3927" s="14">
        <v>4.9295774647890003</v>
      </c>
      <c r="J3927" s="14">
        <v>24.295774647887001</v>
      </c>
      <c r="K3927" s="14">
        <v>17.957746478872998</v>
      </c>
      <c r="L3927" s="14">
        <v>4.2253521126760001</v>
      </c>
      <c r="M3927" s="14">
        <v>1.4084507042250001</v>
      </c>
      <c r="N3927" s="14">
        <v>10.56338028169</v>
      </c>
      <c r="O3927" s="14">
        <v>9.507042253521</v>
      </c>
      <c r="P3927" s="14">
        <v>7.0422535211269999</v>
      </c>
      <c r="Q3927" s="14">
        <v>5.9859154929580001</v>
      </c>
      <c r="R3927" s="14">
        <v>1.4084507042250001</v>
      </c>
      <c r="S3927" s="14">
        <v>7.0422535211269999</v>
      </c>
      <c r="T3927" s="32">
        <v>0</v>
      </c>
    </row>
    <row r="3928" spans="4:20" x14ac:dyDescent="0.2">
      <c r="D3928" s="104"/>
      <c r="E3928" s="5" t="s">
        <v>33</v>
      </c>
      <c r="F3928" s="6"/>
      <c r="G3928" s="7">
        <v>104</v>
      </c>
      <c r="H3928" s="37">
        <v>0.96153846153800004</v>
      </c>
      <c r="I3928" s="14">
        <v>0.96153846153800004</v>
      </c>
      <c r="J3928" s="14">
        <v>29.807692307692001</v>
      </c>
      <c r="K3928" s="14">
        <v>24.038461538461998</v>
      </c>
      <c r="L3928" s="14">
        <v>0.96153846153800004</v>
      </c>
      <c r="M3928" s="14">
        <v>2.884615384615</v>
      </c>
      <c r="N3928" s="14">
        <v>10.576923076923</v>
      </c>
      <c r="O3928" s="14">
        <v>7.6923076923079998</v>
      </c>
      <c r="P3928" s="14">
        <v>4.8076923076920002</v>
      </c>
      <c r="Q3928" s="14">
        <v>10.576923076923</v>
      </c>
      <c r="R3928" s="14">
        <v>2.884615384615</v>
      </c>
      <c r="S3928" s="14">
        <v>2.884615384615</v>
      </c>
      <c r="T3928" s="29">
        <v>0.96153846153800004</v>
      </c>
    </row>
    <row r="3929" spans="4:20" x14ac:dyDescent="0.2">
      <c r="D3929" s="103" t="s">
        <v>34</v>
      </c>
      <c r="E3929" s="24" t="s">
        <v>35</v>
      </c>
      <c r="F3929" s="22"/>
      <c r="G3929" s="23">
        <v>206</v>
      </c>
      <c r="H3929" s="49">
        <v>3.398058252427</v>
      </c>
      <c r="I3929" s="19">
        <v>6.3106796116500004</v>
      </c>
      <c r="J3929" s="19">
        <v>25.242718446602002</v>
      </c>
      <c r="K3929" s="19">
        <v>14.563106796116999</v>
      </c>
      <c r="L3929" s="19">
        <v>2.9126213592229999</v>
      </c>
      <c r="M3929" s="19">
        <v>0.48543689320400002</v>
      </c>
      <c r="N3929" s="19">
        <v>13.106796116505</v>
      </c>
      <c r="O3929" s="19">
        <v>11.650485436893</v>
      </c>
      <c r="P3929" s="19">
        <v>6.3106796116500004</v>
      </c>
      <c r="Q3929" s="19">
        <v>4.8543689320389998</v>
      </c>
      <c r="R3929" s="19">
        <v>0.97087378640800004</v>
      </c>
      <c r="S3929" s="19">
        <v>8.7378640776700003</v>
      </c>
      <c r="T3929" s="51">
        <v>1.456310679612</v>
      </c>
    </row>
    <row r="3930" spans="4:20" x14ac:dyDescent="0.2">
      <c r="D3930" s="104"/>
      <c r="E3930" s="5" t="s">
        <v>36</v>
      </c>
      <c r="F3930" s="6"/>
      <c r="G3930" s="7">
        <v>218</v>
      </c>
      <c r="H3930" s="37">
        <v>4.5871559633030001</v>
      </c>
      <c r="I3930" s="14">
        <v>6.4220183486240003</v>
      </c>
      <c r="J3930" s="14">
        <v>21.559633027522999</v>
      </c>
      <c r="K3930" s="14">
        <v>14.220183486239</v>
      </c>
      <c r="L3930" s="14">
        <v>3.669724770642</v>
      </c>
      <c r="M3930" s="14">
        <v>3.2110091743120002</v>
      </c>
      <c r="N3930" s="14">
        <v>11.009174311927</v>
      </c>
      <c r="O3930" s="14">
        <v>7.339449541284</v>
      </c>
      <c r="P3930" s="14">
        <v>7.7981651376150003</v>
      </c>
      <c r="Q3930" s="14">
        <v>5.5045871559629997</v>
      </c>
      <c r="R3930" s="14">
        <v>3.669724770642</v>
      </c>
      <c r="S3930" s="14">
        <v>10.091743119266001</v>
      </c>
      <c r="T3930" s="29">
        <v>0.91743119266100004</v>
      </c>
    </row>
    <row r="3931" spans="4:20" x14ac:dyDescent="0.2">
      <c r="D3931" s="104"/>
      <c r="E3931" s="5" t="s">
        <v>37</v>
      </c>
      <c r="F3931" s="6"/>
      <c r="G3931" s="7">
        <v>218</v>
      </c>
      <c r="H3931" s="37">
        <v>4.1284403669719998</v>
      </c>
      <c r="I3931" s="14">
        <v>6.4220183486240003</v>
      </c>
      <c r="J3931" s="14">
        <v>22.935779816514</v>
      </c>
      <c r="K3931" s="14">
        <v>11.926605504587</v>
      </c>
      <c r="L3931" s="14">
        <v>2.293577981651</v>
      </c>
      <c r="M3931" s="14">
        <v>1.376146788991</v>
      </c>
      <c r="N3931" s="14">
        <v>13.302752293577999</v>
      </c>
      <c r="O3931" s="14">
        <v>9.1743119266060003</v>
      </c>
      <c r="P3931" s="14">
        <v>6.8807339449539997</v>
      </c>
      <c r="Q3931" s="14">
        <v>5.9633027522940001</v>
      </c>
      <c r="R3931" s="14">
        <v>3.2110091743120002</v>
      </c>
      <c r="S3931" s="14">
        <v>11.926605504587</v>
      </c>
      <c r="T3931" s="29">
        <v>0.45871559632999998</v>
      </c>
    </row>
    <row r="3932" spans="4:20" x14ac:dyDescent="0.2">
      <c r="D3932" s="104"/>
      <c r="E3932" s="5" t="s">
        <v>38</v>
      </c>
      <c r="F3932" s="6"/>
      <c r="G3932" s="7">
        <v>313</v>
      </c>
      <c r="H3932" s="37">
        <v>4.472843450479</v>
      </c>
      <c r="I3932" s="14">
        <v>6.7092651757189996</v>
      </c>
      <c r="J3932" s="14">
        <v>22.364217252395999</v>
      </c>
      <c r="K3932" s="14">
        <v>16.293929712459999</v>
      </c>
      <c r="L3932" s="14">
        <v>4.472843450479</v>
      </c>
      <c r="M3932" s="14">
        <v>2.5559105431310001</v>
      </c>
      <c r="N3932" s="14">
        <v>11.182108626198</v>
      </c>
      <c r="O3932" s="14">
        <v>8.6261980830670009</v>
      </c>
      <c r="P3932" s="14">
        <v>6.0702875399360003</v>
      </c>
      <c r="Q3932" s="14">
        <v>5.1118210862620002</v>
      </c>
      <c r="R3932" s="14">
        <v>2.5559105431310001</v>
      </c>
      <c r="S3932" s="14">
        <v>7.9872204472839998</v>
      </c>
      <c r="T3932" s="29">
        <v>1.5974440894569999</v>
      </c>
    </row>
    <row r="3933" spans="4:20" x14ac:dyDescent="0.2">
      <c r="D3933" s="104"/>
      <c r="E3933" s="5" t="s">
        <v>39</v>
      </c>
      <c r="F3933" s="6"/>
      <c r="G3933" s="7">
        <v>306</v>
      </c>
      <c r="H3933" s="37">
        <v>3.2679738562090002</v>
      </c>
      <c r="I3933" s="14">
        <v>8.4967320261440005</v>
      </c>
      <c r="J3933" s="14">
        <v>22.875816993463999</v>
      </c>
      <c r="K3933" s="14">
        <v>10.130718954248</v>
      </c>
      <c r="L3933" s="14">
        <v>2.9411764705880001</v>
      </c>
      <c r="M3933" s="14">
        <v>1.6339869281049999</v>
      </c>
      <c r="N3933" s="14">
        <v>13.725490196078001</v>
      </c>
      <c r="O3933" s="14">
        <v>11.437908496732</v>
      </c>
      <c r="P3933" s="14">
        <v>7.1895424836600004</v>
      </c>
      <c r="Q3933" s="14">
        <v>6.2091503267970003</v>
      </c>
      <c r="R3933" s="14">
        <v>1.6339869281049999</v>
      </c>
      <c r="S3933" s="14">
        <v>9.4771241830069997</v>
      </c>
      <c r="T3933" s="29">
        <v>0.98039215686299996</v>
      </c>
    </row>
    <row r="3934" spans="4:20" x14ac:dyDescent="0.2">
      <c r="D3934" s="104"/>
      <c r="E3934" s="5" t="s">
        <v>40</v>
      </c>
      <c r="F3934" s="6"/>
      <c r="G3934" s="7">
        <v>323</v>
      </c>
      <c r="H3934" s="37">
        <v>4.334365325077</v>
      </c>
      <c r="I3934" s="14">
        <v>4.0247678018580002</v>
      </c>
      <c r="J3934" s="14">
        <v>25.386996904025001</v>
      </c>
      <c r="K3934" s="14">
        <v>17.647058823529001</v>
      </c>
      <c r="L3934" s="14">
        <v>4.6439628482969999</v>
      </c>
      <c r="M3934" s="14">
        <v>2.4767801857589999</v>
      </c>
      <c r="N3934" s="14">
        <v>11.455108359133</v>
      </c>
      <c r="O3934" s="14">
        <v>6.8111455108359999</v>
      </c>
      <c r="P3934" s="14">
        <v>6.5015479876160001</v>
      </c>
      <c r="Q3934" s="14">
        <v>4.334365325077</v>
      </c>
      <c r="R3934" s="14">
        <v>3.405572755418</v>
      </c>
      <c r="S3934" s="14">
        <v>8.0495356037150003</v>
      </c>
      <c r="T3934" s="29">
        <v>0.92879256965900003</v>
      </c>
    </row>
    <row r="3935" spans="4:20" x14ac:dyDescent="0.2">
      <c r="D3935" s="104"/>
      <c r="E3935" s="5" t="s">
        <v>41</v>
      </c>
      <c r="F3935" s="6"/>
      <c r="G3935" s="7">
        <v>260</v>
      </c>
      <c r="H3935" s="37">
        <v>3.8461538461539999</v>
      </c>
      <c r="I3935" s="14">
        <v>7.6923076923079998</v>
      </c>
      <c r="J3935" s="14">
        <v>24.230769230768999</v>
      </c>
      <c r="K3935" s="14">
        <v>12.307692307691999</v>
      </c>
      <c r="L3935" s="14">
        <v>3.4615384615379998</v>
      </c>
      <c r="M3935" s="14">
        <v>1.923076923077</v>
      </c>
      <c r="N3935" s="14">
        <v>10.384615384615</v>
      </c>
      <c r="O3935" s="14">
        <v>8.0769230769230003</v>
      </c>
      <c r="P3935" s="14">
        <v>6.1538461538459996</v>
      </c>
      <c r="Q3935" s="14">
        <v>6.1538461538459996</v>
      </c>
      <c r="R3935" s="14">
        <v>3.4615384615379998</v>
      </c>
      <c r="S3935" s="14">
        <v>11.153846153846001</v>
      </c>
      <c r="T3935" s="29">
        <v>1.1538461538460001</v>
      </c>
    </row>
    <row r="3936" spans="4:20" x14ac:dyDescent="0.2">
      <c r="D3936" s="104"/>
      <c r="E3936" s="5" t="s">
        <v>42</v>
      </c>
      <c r="F3936" s="6"/>
      <c r="G3936" s="7">
        <v>258</v>
      </c>
      <c r="H3936" s="37">
        <v>4.6511627906979998</v>
      </c>
      <c r="I3936" s="14">
        <v>7.7519379844960001</v>
      </c>
      <c r="J3936" s="14">
        <v>21.705426356589001</v>
      </c>
      <c r="K3936" s="14">
        <v>12.015503875968999</v>
      </c>
      <c r="L3936" s="14">
        <v>4.2635658914730001</v>
      </c>
      <c r="M3936" s="14">
        <v>2.3255813953489999</v>
      </c>
      <c r="N3936" s="14">
        <v>13.565891472868</v>
      </c>
      <c r="O3936" s="14">
        <v>10.465116279069999</v>
      </c>
      <c r="P3936" s="14">
        <v>6.5891472868219996</v>
      </c>
      <c r="Q3936" s="14">
        <v>5.0387596899220002</v>
      </c>
      <c r="R3936" s="14">
        <v>2.3255813953489999</v>
      </c>
      <c r="S3936" s="14">
        <v>8.5271317829460003</v>
      </c>
      <c r="T3936" s="29">
        <v>0.77519379845000003</v>
      </c>
    </row>
    <row r="3937" spans="4:20" x14ac:dyDescent="0.2">
      <c r="D3937" s="104"/>
      <c r="E3937" s="5" t="s">
        <v>43</v>
      </c>
      <c r="F3937" s="6"/>
      <c r="G3937" s="7">
        <v>258</v>
      </c>
      <c r="H3937" s="37">
        <v>5.0387596899220002</v>
      </c>
      <c r="I3937" s="14">
        <v>8.5271317829460003</v>
      </c>
      <c r="J3937" s="14">
        <v>15.891472868217001</v>
      </c>
      <c r="K3937" s="14">
        <v>8.9147286821710008</v>
      </c>
      <c r="L3937" s="14">
        <v>5.0387596899220002</v>
      </c>
      <c r="M3937" s="14">
        <v>2.7131782945739999</v>
      </c>
      <c r="N3937" s="14">
        <v>12.790697674419</v>
      </c>
      <c r="O3937" s="14">
        <v>10.852713178295</v>
      </c>
      <c r="P3937" s="14">
        <v>6.2015503875969999</v>
      </c>
      <c r="Q3937" s="14">
        <v>5.4263565891469998</v>
      </c>
      <c r="R3937" s="14">
        <v>3.488372093023</v>
      </c>
      <c r="S3937" s="14">
        <v>14.341085271318001</v>
      </c>
      <c r="T3937" s="29">
        <v>0.77519379845000003</v>
      </c>
    </row>
    <row r="3938" spans="4:20" x14ac:dyDescent="0.2">
      <c r="D3938" s="104"/>
      <c r="E3938" s="5" t="s">
        <v>44</v>
      </c>
      <c r="F3938" s="6"/>
      <c r="G3938" s="7">
        <v>336</v>
      </c>
      <c r="H3938" s="37">
        <v>4.166666666667</v>
      </c>
      <c r="I3938" s="14">
        <v>8.0357142857140005</v>
      </c>
      <c r="J3938" s="14">
        <v>27.083333333333002</v>
      </c>
      <c r="K3938" s="14">
        <v>10.416666666667</v>
      </c>
      <c r="L3938" s="14">
        <v>3.8690476190480001</v>
      </c>
      <c r="M3938" s="14">
        <v>2.083333333333</v>
      </c>
      <c r="N3938" s="14">
        <v>10.714285714286</v>
      </c>
      <c r="O3938" s="14">
        <v>8.9285714285710007</v>
      </c>
      <c r="P3938" s="14">
        <v>5.9523809523809996</v>
      </c>
      <c r="Q3938" s="14">
        <v>6.8452380952379999</v>
      </c>
      <c r="R3938" s="14">
        <v>2.9761904761900002</v>
      </c>
      <c r="S3938" s="14">
        <v>7.7380952380950001</v>
      </c>
      <c r="T3938" s="29">
        <v>1.190476190476</v>
      </c>
    </row>
    <row r="3939" spans="4:20" x14ac:dyDescent="0.2">
      <c r="D3939" s="104"/>
      <c r="E3939" s="5" t="s">
        <v>45</v>
      </c>
      <c r="F3939" s="6"/>
      <c r="G3939" s="7">
        <v>259</v>
      </c>
      <c r="H3939" s="37">
        <v>3.4749034749029999</v>
      </c>
      <c r="I3939" s="14">
        <v>5.7915057915060002</v>
      </c>
      <c r="J3939" s="14">
        <v>24.710424710424999</v>
      </c>
      <c r="K3939" s="14">
        <v>9.2664092664089992</v>
      </c>
      <c r="L3939" s="14">
        <v>2.7027027027030002</v>
      </c>
      <c r="M3939" s="14">
        <v>3.088803088803</v>
      </c>
      <c r="N3939" s="14">
        <v>11.969111969111999</v>
      </c>
      <c r="O3939" s="14">
        <v>8.8803088803090002</v>
      </c>
      <c r="P3939" s="14">
        <v>6.1776061776060001</v>
      </c>
      <c r="Q3939" s="14">
        <v>8.1081081081080004</v>
      </c>
      <c r="R3939" s="14">
        <v>4.2471042471039997</v>
      </c>
      <c r="S3939" s="14">
        <v>10.42471042471</v>
      </c>
      <c r="T3939" s="29">
        <v>1.1583011583009999</v>
      </c>
    </row>
    <row r="3940" spans="4:20" x14ac:dyDescent="0.2">
      <c r="D3940" s="104"/>
      <c r="E3940" s="5" t="s">
        <v>46</v>
      </c>
      <c r="F3940" s="6"/>
      <c r="G3940" s="7">
        <v>171</v>
      </c>
      <c r="H3940" s="37">
        <v>5.847953216374</v>
      </c>
      <c r="I3940" s="14">
        <v>9.3567251461990004</v>
      </c>
      <c r="J3940" s="14">
        <v>19.883040935673002</v>
      </c>
      <c r="K3940" s="14">
        <v>11.111111111111001</v>
      </c>
      <c r="L3940" s="14">
        <v>6.4327485380120004</v>
      </c>
      <c r="M3940" s="14">
        <v>1.1695906432750001</v>
      </c>
      <c r="N3940" s="14">
        <v>12.280701754386</v>
      </c>
      <c r="O3940" s="14">
        <v>12.280701754386</v>
      </c>
      <c r="P3940" s="14">
        <v>7.0175438596489998</v>
      </c>
      <c r="Q3940" s="14">
        <v>2.923976608187</v>
      </c>
      <c r="R3940" s="14">
        <v>1.7543859649119999</v>
      </c>
      <c r="S3940" s="14">
        <v>9.3567251461990004</v>
      </c>
      <c r="T3940" s="29">
        <v>0.58479532163699999</v>
      </c>
    </row>
    <row r="3941" spans="4:20" x14ac:dyDescent="0.2">
      <c r="D3941" s="104"/>
      <c r="E3941" s="5" t="s">
        <v>47</v>
      </c>
      <c r="F3941" s="6"/>
      <c r="G3941" s="7">
        <v>158</v>
      </c>
      <c r="H3941" s="37">
        <v>3.1645569620249998</v>
      </c>
      <c r="I3941" s="14">
        <v>8.2278481012659999</v>
      </c>
      <c r="J3941" s="14">
        <v>17.088607594936999</v>
      </c>
      <c r="K3941" s="14">
        <v>11.392405063290999</v>
      </c>
      <c r="L3941" s="14">
        <v>5.0632911392409996</v>
      </c>
      <c r="M3941" s="14">
        <v>2.5316455696200002</v>
      </c>
      <c r="N3941" s="14">
        <v>12.658227848100999</v>
      </c>
      <c r="O3941" s="14">
        <v>12.658227848100999</v>
      </c>
      <c r="P3941" s="14">
        <v>5.6962025316459997</v>
      </c>
      <c r="Q3941" s="14">
        <v>6.3291139240509997</v>
      </c>
      <c r="R3941" s="14">
        <v>3.7974683544299999</v>
      </c>
      <c r="S3941" s="14">
        <v>10.126582278480999</v>
      </c>
      <c r="T3941" s="29">
        <v>1.2658227848100001</v>
      </c>
    </row>
    <row r="3942" spans="4:20" x14ac:dyDescent="0.2">
      <c r="D3942" s="104"/>
      <c r="E3942" s="5" t="s">
        <v>48</v>
      </c>
      <c r="F3942" s="6"/>
      <c r="G3942" s="7">
        <v>62</v>
      </c>
      <c r="H3942" s="37">
        <v>9.6774193548389995</v>
      </c>
      <c r="I3942" s="14">
        <v>8.0645161290320004</v>
      </c>
      <c r="J3942" s="14">
        <v>27.419354838709999</v>
      </c>
      <c r="K3942" s="14">
        <v>8.0645161290320004</v>
      </c>
      <c r="L3942" s="14">
        <v>4.8387096774189997</v>
      </c>
      <c r="M3942" s="18">
        <v>0</v>
      </c>
      <c r="N3942" s="14">
        <v>9.6774193548389995</v>
      </c>
      <c r="O3942" s="14">
        <v>4.8387096774189997</v>
      </c>
      <c r="P3942" s="14">
        <v>6.4516129032259997</v>
      </c>
      <c r="Q3942" s="14">
        <v>4.8387096774189997</v>
      </c>
      <c r="R3942" s="14">
        <v>1.6129032258060001</v>
      </c>
      <c r="S3942" s="14">
        <v>14.516129032258</v>
      </c>
      <c r="T3942" s="32">
        <v>0</v>
      </c>
    </row>
    <row r="3943" spans="4:20" x14ac:dyDescent="0.2">
      <c r="D3943" s="104"/>
      <c r="E3943" s="5" t="s">
        <v>49</v>
      </c>
      <c r="F3943" s="6"/>
      <c r="G3943" s="7">
        <v>13</v>
      </c>
      <c r="H3943" s="60">
        <v>0</v>
      </c>
      <c r="I3943" s="14">
        <v>15.384615384615</v>
      </c>
      <c r="J3943" s="14">
        <v>7.6923076923079998</v>
      </c>
      <c r="K3943" s="18">
        <v>0</v>
      </c>
      <c r="L3943" s="14">
        <v>7.6923076923079998</v>
      </c>
      <c r="M3943" s="14">
        <v>7.6923076923079998</v>
      </c>
      <c r="N3943" s="14">
        <v>15.384615384615</v>
      </c>
      <c r="O3943" s="18">
        <v>0</v>
      </c>
      <c r="P3943" s="18">
        <v>0</v>
      </c>
      <c r="Q3943" s="14">
        <v>15.384615384615</v>
      </c>
      <c r="R3943" s="14">
        <v>15.384615384615</v>
      </c>
      <c r="S3943" s="14">
        <v>15.384615384615</v>
      </c>
      <c r="T3943" s="32">
        <v>0</v>
      </c>
    </row>
    <row r="3944" spans="4:20" x14ac:dyDescent="0.2">
      <c r="D3944" s="103" t="s">
        <v>50</v>
      </c>
      <c r="E3944" s="24" t="s">
        <v>35</v>
      </c>
      <c r="F3944" s="22"/>
      <c r="G3944" s="23">
        <v>174</v>
      </c>
      <c r="H3944" s="49">
        <v>3.4482758620689999</v>
      </c>
      <c r="I3944" s="19">
        <v>4.5977011494250002</v>
      </c>
      <c r="J3944" s="19">
        <v>24.712643678161001</v>
      </c>
      <c r="K3944" s="19">
        <v>14.942528735631999</v>
      </c>
      <c r="L3944" s="19">
        <v>3.4482758620689999</v>
      </c>
      <c r="M3944" s="19">
        <v>0.57471264367800001</v>
      </c>
      <c r="N3944" s="19">
        <v>12.64367816092</v>
      </c>
      <c r="O3944" s="19">
        <v>9.7701149425290001</v>
      </c>
      <c r="P3944" s="19">
        <v>8.6206896551720007</v>
      </c>
      <c r="Q3944" s="19">
        <v>5.7471264367819996</v>
      </c>
      <c r="R3944" s="19">
        <v>2.2988505747130001</v>
      </c>
      <c r="S3944" s="19">
        <v>8.0459770114939992</v>
      </c>
      <c r="T3944" s="51">
        <v>1.149425287356</v>
      </c>
    </row>
    <row r="3945" spans="4:20" x14ac:dyDescent="0.2">
      <c r="D3945" s="104"/>
      <c r="E3945" s="5" t="s">
        <v>36</v>
      </c>
      <c r="F3945" s="6"/>
      <c r="G3945" s="7">
        <v>233</v>
      </c>
      <c r="H3945" s="37">
        <v>4.2918454935619996</v>
      </c>
      <c r="I3945" s="14">
        <v>7.296137339056</v>
      </c>
      <c r="J3945" s="14">
        <v>19.742489270385999</v>
      </c>
      <c r="K3945" s="14">
        <v>13.304721030043</v>
      </c>
      <c r="L3945" s="14">
        <v>4.7210300429179997</v>
      </c>
      <c r="M3945" s="14">
        <v>3.004291845494</v>
      </c>
      <c r="N3945" s="14">
        <v>11.158798283262</v>
      </c>
      <c r="O3945" s="14">
        <v>10.300429184548999</v>
      </c>
      <c r="P3945" s="14">
        <v>5.5793991416309998</v>
      </c>
      <c r="Q3945" s="14">
        <v>5.1502145922749998</v>
      </c>
      <c r="R3945" s="14">
        <v>3.004291845494</v>
      </c>
      <c r="S3945" s="14">
        <v>11.158798283262</v>
      </c>
      <c r="T3945" s="29">
        <v>1.287553648069</v>
      </c>
    </row>
    <row r="3946" spans="4:20" x14ac:dyDescent="0.2">
      <c r="D3946" s="104"/>
      <c r="E3946" s="5" t="s">
        <v>37</v>
      </c>
      <c r="F3946" s="6"/>
      <c r="G3946" s="7">
        <v>199</v>
      </c>
      <c r="H3946" s="37">
        <v>5.0251256281409997</v>
      </c>
      <c r="I3946" s="14">
        <v>6.5326633165830001</v>
      </c>
      <c r="J3946" s="14">
        <v>20.603015075377002</v>
      </c>
      <c r="K3946" s="14">
        <v>11.557788944724001</v>
      </c>
      <c r="L3946" s="14">
        <v>2.5125628140699998</v>
      </c>
      <c r="M3946" s="14">
        <v>2.0100502512560001</v>
      </c>
      <c r="N3946" s="14">
        <v>14.572864321608</v>
      </c>
      <c r="O3946" s="14">
        <v>10.050251256280999</v>
      </c>
      <c r="P3946" s="14">
        <v>7.0351758793970003</v>
      </c>
      <c r="Q3946" s="14">
        <v>6.5326633165830001</v>
      </c>
      <c r="R3946" s="14">
        <v>2.0100502512560001</v>
      </c>
      <c r="S3946" s="14">
        <v>10.050251256280999</v>
      </c>
      <c r="T3946" s="29">
        <v>1.507537688442</v>
      </c>
    </row>
    <row r="3947" spans="4:20" x14ac:dyDescent="0.2">
      <c r="D3947" s="104"/>
      <c r="E3947" s="5" t="s">
        <v>38</v>
      </c>
      <c r="F3947" s="6"/>
      <c r="G3947" s="7">
        <v>319</v>
      </c>
      <c r="H3947" s="37">
        <v>3.761755485893</v>
      </c>
      <c r="I3947" s="14">
        <v>6.5830721003130002</v>
      </c>
      <c r="J3947" s="14">
        <v>22.884012539185001</v>
      </c>
      <c r="K3947" s="14">
        <v>16.300940438870999</v>
      </c>
      <c r="L3947" s="14">
        <v>3.761755485893</v>
      </c>
      <c r="M3947" s="14">
        <v>2.1943573667709999</v>
      </c>
      <c r="N3947" s="14">
        <v>10.344827586207</v>
      </c>
      <c r="O3947" s="14">
        <v>8.46394984326</v>
      </c>
      <c r="P3947" s="14">
        <v>6.8965517241379999</v>
      </c>
      <c r="Q3947" s="14">
        <v>4.7021943573670004</v>
      </c>
      <c r="R3947" s="14">
        <v>3.1347962382449999</v>
      </c>
      <c r="S3947" s="14">
        <v>10.031347962382</v>
      </c>
      <c r="T3947" s="29">
        <v>0.94043887147299998</v>
      </c>
    </row>
    <row r="3948" spans="4:20" x14ac:dyDescent="0.2">
      <c r="D3948" s="104"/>
      <c r="E3948" s="5" t="s">
        <v>39</v>
      </c>
      <c r="F3948" s="6"/>
      <c r="G3948" s="7">
        <v>269</v>
      </c>
      <c r="H3948" s="37">
        <v>4.4609665427509997</v>
      </c>
      <c r="I3948" s="14">
        <v>6.6914498141259999</v>
      </c>
      <c r="J3948" s="14">
        <v>22.676579925651001</v>
      </c>
      <c r="K3948" s="14">
        <v>10.780669144980999</v>
      </c>
      <c r="L3948" s="14">
        <v>4.0892193308550002</v>
      </c>
      <c r="M3948" s="14">
        <v>2.6022304832710001</v>
      </c>
      <c r="N3948" s="14">
        <v>10.780669144980999</v>
      </c>
      <c r="O3948" s="14">
        <v>9.2936802973979997</v>
      </c>
      <c r="P3948" s="14">
        <v>7.8066914498140001</v>
      </c>
      <c r="Q3948" s="14">
        <v>6.3197026022299996</v>
      </c>
      <c r="R3948" s="14">
        <v>3.345724907063</v>
      </c>
      <c r="S3948" s="14">
        <v>9.6654275092940001</v>
      </c>
      <c r="T3948" s="29">
        <v>1.4869888475840001</v>
      </c>
    </row>
    <row r="3949" spans="4:20" x14ac:dyDescent="0.2">
      <c r="D3949" s="104"/>
      <c r="E3949" s="5" t="s">
        <v>40</v>
      </c>
      <c r="F3949" s="6"/>
      <c r="G3949" s="7">
        <v>348</v>
      </c>
      <c r="H3949" s="37">
        <v>3.7356321839079998</v>
      </c>
      <c r="I3949" s="14">
        <v>6.0344827586210004</v>
      </c>
      <c r="J3949" s="14">
        <v>22.988505747125998</v>
      </c>
      <c r="K3949" s="14">
        <v>15.229885057471</v>
      </c>
      <c r="L3949" s="14">
        <v>3.4482758620689999</v>
      </c>
      <c r="M3949" s="14">
        <v>1.7241379310339999</v>
      </c>
      <c r="N3949" s="14">
        <v>12.64367816092</v>
      </c>
      <c r="O3949" s="14">
        <v>10.344827586207</v>
      </c>
      <c r="P3949" s="14">
        <v>6.8965517241379999</v>
      </c>
      <c r="Q3949" s="14">
        <v>4.885057471264</v>
      </c>
      <c r="R3949" s="14">
        <v>2.2988505747130001</v>
      </c>
      <c r="S3949" s="14">
        <v>8.9080459770109996</v>
      </c>
      <c r="T3949" s="29">
        <v>0.86206896551699996</v>
      </c>
    </row>
    <row r="3950" spans="4:20" x14ac:dyDescent="0.2">
      <c r="D3950" s="104"/>
      <c r="E3950" s="5" t="s">
        <v>41</v>
      </c>
      <c r="F3950" s="6"/>
      <c r="G3950" s="7">
        <v>282</v>
      </c>
      <c r="H3950" s="37">
        <v>3.1914893617020001</v>
      </c>
      <c r="I3950" s="14">
        <v>8.5106382978719992</v>
      </c>
      <c r="J3950" s="14">
        <v>24.113475177304998</v>
      </c>
      <c r="K3950" s="14">
        <v>10.638297872340001</v>
      </c>
      <c r="L3950" s="14">
        <v>4.6099290780139999</v>
      </c>
      <c r="M3950" s="14">
        <v>1.4184397163119999</v>
      </c>
      <c r="N3950" s="14">
        <v>12.056737588652</v>
      </c>
      <c r="O3950" s="14">
        <v>8.5106382978719992</v>
      </c>
      <c r="P3950" s="14">
        <v>5.3191489361700004</v>
      </c>
      <c r="Q3950" s="14">
        <v>5.3191489361700004</v>
      </c>
      <c r="R3950" s="14">
        <v>2.4822695035460001</v>
      </c>
      <c r="S3950" s="14">
        <v>12.765957446809001</v>
      </c>
      <c r="T3950" s="29">
        <v>1.0638297872339999</v>
      </c>
    </row>
    <row r="3951" spans="4:20" x14ac:dyDescent="0.2">
      <c r="D3951" s="104"/>
      <c r="E3951" s="5" t="s">
        <v>42</v>
      </c>
      <c r="F3951" s="6"/>
      <c r="G3951" s="7">
        <v>242</v>
      </c>
      <c r="H3951" s="37">
        <v>5.7851239669419998</v>
      </c>
      <c r="I3951" s="14">
        <v>6.1983471074379999</v>
      </c>
      <c r="J3951" s="14">
        <v>19.421487603306002</v>
      </c>
      <c r="K3951" s="14">
        <v>12.396694214876</v>
      </c>
      <c r="L3951" s="14">
        <v>3.305785123967</v>
      </c>
      <c r="M3951" s="14">
        <v>2.8925619834709999</v>
      </c>
      <c r="N3951" s="14">
        <v>10.743801652893</v>
      </c>
      <c r="O3951" s="14">
        <v>11.157024793388</v>
      </c>
      <c r="P3951" s="14">
        <v>8.6776859504130002</v>
      </c>
      <c r="Q3951" s="14">
        <v>5.7851239669419998</v>
      </c>
      <c r="R3951" s="14">
        <v>3.719008264463</v>
      </c>
      <c r="S3951" s="14">
        <v>9.0909090909089993</v>
      </c>
      <c r="T3951" s="29">
        <v>0.82644628099200002</v>
      </c>
    </row>
    <row r="3952" spans="4:20" x14ac:dyDescent="0.2">
      <c r="D3952" s="104"/>
      <c r="E3952" s="5" t="s">
        <v>43</v>
      </c>
      <c r="F3952" s="6"/>
      <c r="G3952" s="7">
        <v>263</v>
      </c>
      <c r="H3952" s="37">
        <v>6.0836501901139997</v>
      </c>
      <c r="I3952" s="14">
        <v>7.2243346007599998</v>
      </c>
      <c r="J3952" s="14">
        <v>19.391634980989</v>
      </c>
      <c r="K3952" s="14">
        <v>11.406844106464</v>
      </c>
      <c r="L3952" s="14">
        <v>4.182509505703</v>
      </c>
      <c r="M3952" s="14">
        <v>1.520912547529</v>
      </c>
      <c r="N3952" s="14">
        <v>11.406844106464</v>
      </c>
      <c r="O3952" s="14">
        <v>12.927756653992001</v>
      </c>
      <c r="P3952" s="14">
        <v>4.9429657794680004</v>
      </c>
      <c r="Q3952" s="14">
        <v>6.4638783269960003</v>
      </c>
      <c r="R3952" s="14">
        <v>4.182509505703</v>
      </c>
      <c r="S3952" s="14">
        <v>9.5057034220529992</v>
      </c>
      <c r="T3952" s="29">
        <v>0.76045627376400005</v>
      </c>
    </row>
    <row r="3953" spans="4:20" x14ac:dyDescent="0.2">
      <c r="D3953" s="104"/>
      <c r="E3953" s="5" t="s">
        <v>44</v>
      </c>
      <c r="F3953" s="6"/>
      <c r="G3953" s="7">
        <v>364</v>
      </c>
      <c r="H3953" s="37">
        <v>4.3956043956039998</v>
      </c>
      <c r="I3953" s="14">
        <v>7.967032967033</v>
      </c>
      <c r="J3953" s="14">
        <v>23.626373626374001</v>
      </c>
      <c r="K3953" s="14">
        <v>7.967032967033</v>
      </c>
      <c r="L3953" s="14">
        <v>4.3956043956039998</v>
      </c>
      <c r="M3953" s="14">
        <v>3.2967032967029999</v>
      </c>
      <c r="N3953" s="14">
        <v>11.538461538462</v>
      </c>
      <c r="O3953" s="14">
        <v>7.967032967033</v>
      </c>
      <c r="P3953" s="14">
        <v>7.1428571428570002</v>
      </c>
      <c r="Q3953" s="14">
        <v>6.0439560439560003</v>
      </c>
      <c r="R3953" s="14">
        <v>2.4725274725270001</v>
      </c>
      <c r="S3953" s="14">
        <v>12.362637362637001</v>
      </c>
      <c r="T3953" s="29">
        <v>0.82417582417599999</v>
      </c>
    </row>
    <row r="3954" spans="4:20" x14ac:dyDescent="0.2">
      <c r="D3954" s="104"/>
      <c r="E3954" s="5" t="s">
        <v>45</v>
      </c>
      <c r="F3954" s="6"/>
      <c r="G3954" s="7">
        <v>324</v>
      </c>
      <c r="H3954" s="37">
        <v>4.3209876543209997</v>
      </c>
      <c r="I3954" s="14">
        <v>7.0987654320990003</v>
      </c>
      <c r="J3954" s="14">
        <v>22.83950617284</v>
      </c>
      <c r="K3954" s="14">
        <v>12.037037037037001</v>
      </c>
      <c r="L3954" s="14">
        <v>3.7037037037039999</v>
      </c>
      <c r="M3954" s="14">
        <v>2.4691358024690002</v>
      </c>
      <c r="N3954" s="14">
        <v>11.728395061728</v>
      </c>
      <c r="O3954" s="14">
        <v>9.2592592592590002</v>
      </c>
      <c r="P3954" s="14">
        <v>6.4814814814809996</v>
      </c>
      <c r="Q3954" s="14">
        <v>6.4814814814809996</v>
      </c>
      <c r="R3954" s="14">
        <v>3.395061728395</v>
      </c>
      <c r="S3954" s="14">
        <v>9.5679012345679997</v>
      </c>
      <c r="T3954" s="29">
        <v>0.61728395061700003</v>
      </c>
    </row>
    <row r="3955" spans="4:20" x14ac:dyDescent="0.2">
      <c r="D3955" s="104"/>
      <c r="E3955" s="5" t="s">
        <v>46</v>
      </c>
      <c r="F3955" s="6"/>
      <c r="G3955" s="7">
        <v>192</v>
      </c>
      <c r="H3955" s="37">
        <v>6.25</v>
      </c>
      <c r="I3955" s="14">
        <v>7.8125</v>
      </c>
      <c r="J3955" s="14">
        <v>20.833333333333002</v>
      </c>
      <c r="K3955" s="14">
        <v>7.291666666667</v>
      </c>
      <c r="L3955" s="14">
        <v>4.6875</v>
      </c>
      <c r="M3955" s="14">
        <v>1.5625</v>
      </c>
      <c r="N3955" s="14">
        <v>10.9375</v>
      </c>
      <c r="O3955" s="14">
        <v>11.458333333333</v>
      </c>
      <c r="P3955" s="14">
        <v>7.8125</v>
      </c>
      <c r="Q3955" s="14">
        <v>5.729166666667</v>
      </c>
      <c r="R3955" s="14">
        <v>2.604166666667</v>
      </c>
      <c r="S3955" s="14">
        <v>11.979166666667</v>
      </c>
      <c r="T3955" s="29">
        <v>1.041666666667</v>
      </c>
    </row>
    <row r="3956" spans="4:20" x14ac:dyDescent="0.2">
      <c r="D3956" s="104"/>
      <c r="E3956" s="5" t="s">
        <v>47</v>
      </c>
      <c r="F3956" s="6"/>
      <c r="G3956" s="7">
        <v>288</v>
      </c>
      <c r="H3956" s="37">
        <v>5.208333333333</v>
      </c>
      <c r="I3956" s="14">
        <v>9.375</v>
      </c>
      <c r="J3956" s="14">
        <v>18.055555555556001</v>
      </c>
      <c r="K3956" s="14">
        <v>10.416666666667</v>
      </c>
      <c r="L3956" s="14">
        <v>3.4722222222219998</v>
      </c>
      <c r="M3956" s="14">
        <v>3.125</v>
      </c>
      <c r="N3956" s="14">
        <v>11.805555555555999</v>
      </c>
      <c r="O3956" s="14">
        <v>10.069444444444001</v>
      </c>
      <c r="P3956" s="14">
        <v>5.9027777777779997</v>
      </c>
      <c r="Q3956" s="14">
        <v>6.9444444444439997</v>
      </c>
      <c r="R3956" s="14">
        <v>2.7777777777780002</v>
      </c>
      <c r="S3956" s="14">
        <v>11.805555555555999</v>
      </c>
      <c r="T3956" s="29">
        <v>1.041666666667</v>
      </c>
    </row>
    <row r="3957" spans="4:20" x14ac:dyDescent="0.2">
      <c r="D3957" s="104"/>
      <c r="E3957" s="5" t="s">
        <v>48</v>
      </c>
      <c r="F3957" s="6"/>
      <c r="G3957" s="7">
        <v>114</v>
      </c>
      <c r="H3957" s="37">
        <v>4.3859649122809996</v>
      </c>
      <c r="I3957" s="14">
        <v>7.8947368421049999</v>
      </c>
      <c r="J3957" s="14">
        <v>18.421052631578998</v>
      </c>
      <c r="K3957" s="14">
        <v>7.8947368421049999</v>
      </c>
      <c r="L3957" s="14">
        <v>7.8947368421049999</v>
      </c>
      <c r="M3957" s="14">
        <v>1.7543859649119999</v>
      </c>
      <c r="N3957" s="14">
        <v>7.0175438596489998</v>
      </c>
      <c r="O3957" s="14">
        <v>8.7719298245609991</v>
      </c>
      <c r="P3957" s="14">
        <v>7.0175438596489998</v>
      </c>
      <c r="Q3957" s="14">
        <v>7.0175438596489998</v>
      </c>
      <c r="R3957" s="14">
        <v>7.0175438596489998</v>
      </c>
      <c r="S3957" s="14">
        <v>14.035087719298</v>
      </c>
      <c r="T3957" s="29">
        <v>0.87719298245599997</v>
      </c>
    </row>
    <row r="3958" spans="4:20" x14ac:dyDescent="0.2">
      <c r="D3958" s="105"/>
      <c r="E3958" s="55" t="s">
        <v>49</v>
      </c>
      <c r="F3958" s="58"/>
      <c r="G3958" s="53">
        <v>30</v>
      </c>
      <c r="H3958" s="74">
        <v>3.333333333333</v>
      </c>
      <c r="I3958" s="38">
        <v>13.333333333333</v>
      </c>
      <c r="J3958" s="38">
        <v>20</v>
      </c>
      <c r="K3958" s="38">
        <v>6.666666666667</v>
      </c>
      <c r="L3958" s="38">
        <v>6.666666666667</v>
      </c>
      <c r="M3958" s="38">
        <v>3.333333333333</v>
      </c>
      <c r="N3958" s="38">
        <v>16.666666666666998</v>
      </c>
      <c r="O3958" s="38">
        <v>3.333333333333</v>
      </c>
      <c r="P3958" s="35">
        <v>0</v>
      </c>
      <c r="Q3958" s="38">
        <v>10</v>
      </c>
      <c r="R3958" s="38">
        <v>6.666666666667</v>
      </c>
      <c r="S3958" s="38">
        <v>10</v>
      </c>
      <c r="T3958" s="71">
        <v>0</v>
      </c>
    </row>
  </sheetData>
  <mergeCells count="344">
    <mergeCell ref="D3929:D3943"/>
    <mergeCell ref="D3944:D3958"/>
    <mergeCell ref="D3829:D3836"/>
    <mergeCell ref="D3837:D3851"/>
    <mergeCell ref="D3852:D3866"/>
    <mergeCell ref="D3872:F3873"/>
    <mergeCell ref="D3875:D3882"/>
    <mergeCell ref="D3883:D3897"/>
    <mergeCell ref="D3898:D3912"/>
    <mergeCell ref="D3918:F3919"/>
    <mergeCell ref="D3921:D3928"/>
    <mergeCell ref="D3734:F3735"/>
    <mergeCell ref="D3737:D3744"/>
    <mergeCell ref="D3745:D3759"/>
    <mergeCell ref="D3760:D3774"/>
    <mergeCell ref="D3780:F3781"/>
    <mergeCell ref="D3783:D3790"/>
    <mergeCell ref="D3791:D3805"/>
    <mergeCell ref="D3806:D3820"/>
    <mergeCell ref="D3826:F3827"/>
    <mergeCell ref="D3622:D3636"/>
    <mergeCell ref="D3642:F3643"/>
    <mergeCell ref="D3645:D3652"/>
    <mergeCell ref="D3653:D3667"/>
    <mergeCell ref="D3668:D3682"/>
    <mergeCell ref="D3688:F3689"/>
    <mergeCell ref="D3691:D3698"/>
    <mergeCell ref="D3699:D3713"/>
    <mergeCell ref="D3714:D3728"/>
    <mergeCell ref="D3515:D3529"/>
    <mergeCell ref="D3530:D3544"/>
    <mergeCell ref="D3550:F3551"/>
    <mergeCell ref="D3553:D3560"/>
    <mergeCell ref="D3561:D3575"/>
    <mergeCell ref="D3576:D3590"/>
    <mergeCell ref="D3596:F3597"/>
    <mergeCell ref="D3599:D3606"/>
    <mergeCell ref="D3607:D3621"/>
    <mergeCell ref="D3415:D3422"/>
    <mergeCell ref="D3423:D3437"/>
    <mergeCell ref="D3438:D3452"/>
    <mergeCell ref="D3458:F3459"/>
    <mergeCell ref="D3461:D3468"/>
    <mergeCell ref="D3469:D3483"/>
    <mergeCell ref="D3484:D3498"/>
    <mergeCell ref="D3504:F3505"/>
    <mergeCell ref="D3507:D3514"/>
    <mergeCell ref="D3320:F3321"/>
    <mergeCell ref="D3323:D3330"/>
    <mergeCell ref="D3331:D3345"/>
    <mergeCell ref="D3346:D3360"/>
    <mergeCell ref="D3366:F3367"/>
    <mergeCell ref="D3369:D3376"/>
    <mergeCell ref="D3377:D3391"/>
    <mergeCell ref="D3392:D3406"/>
    <mergeCell ref="D3412:F3413"/>
    <mergeCell ref="D3208:D3222"/>
    <mergeCell ref="D3228:F3229"/>
    <mergeCell ref="D3231:D3238"/>
    <mergeCell ref="D3239:D3253"/>
    <mergeCell ref="D3254:D3268"/>
    <mergeCell ref="D3274:F3275"/>
    <mergeCell ref="D3277:D3284"/>
    <mergeCell ref="D3285:D3299"/>
    <mergeCell ref="D3300:D3314"/>
    <mergeCell ref="D3101:D3115"/>
    <mergeCell ref="D3116:D3130"/>
    <mergeCell ref="D3136:F3137"/>
    <mergeCell ref="D3139:D3146"/>
    <mergeCell ref="D3147:D3161"/>
    <mergeCell ref="D3162:D3176"/>
    <mergeCell ref="D3182:F3183"/>
    <mergeCell ref="D3185:D3192"/>
    <mergeCell ref="D3193:D3207"/>
    <mergeCell ref="D3001:D3008"/>
    <mergeCell ref="D3009:D3023"/>
    <mergeCell ref="D3024:D3038"/>
    <mergeCell ref="D3044:F3045"/>
    <mergeCell ref="D3047:D3054"/>
    <mergeCell ref="D3055:D3069"/>
    <mergeCell ref="D3070:D3084"/>
    <mergeCell ref="D3090:F3091"/>
    <mergeCell ref="D3093:D3100"/>
    <mergeCell ref="D2906:F2907"/>
    <mergeCell ref="D2909:D2916"/>
    <mergeCell ref="D2917:D2931"/>
    <mergeCell ref="D2932:D2946"/>
    <mergeCell ref="D2952:F2953"/>
    <mergeCell ref="D2955:D2962"/>
    <mergeCell ref="D2963:D2977"/>
    <mergeCell ref="D2978:D2992"/>
    <mergeCell ref="D2998:F2999"/>
    <mergeCell ref="D2794:D2808"/>
    <mergeCell ref="D2814:F2815"/>
    <mergeCell ref="D2817:D2824"/>
    <mergeCell ref="D2825:D2839"/>
    <mergeCell ref="D2840:D2854"/>
    <mergeCell ref="D2860:F2861"/>
    <mergeCell ref="D2863:D2870"/>
    <mergeCell ref="D2871:D2885"/>
    <mergeCell ref="D2886:D2900"/>
    <mergeCell ref="D2687:D2701"/>
    <mergeCell ref="D2702:D2716"/>
    <mergeCell ref="D2722:F2723"/>
    <mergeCell ref="D2725:D2732"/>
    <mergeCell ref="D2733:D2747"/>
    <mergeCell ref="D2748:D2762"/>
    <mergeCell ref="D2768:F2769"/>
    <mergeCell ref="D2771:D2778"/>
    <mergeCell ref="D2779:D2793"/>
    <mergeCell ref="D2587:D2594"/>
    <mergeCell ref="D2595:D2609"/>
    <mergeCell ref="D2610:D2624"/>
    <mergeCell ref="D2630:F2631"/>
    <mergeCell ref="D2633:D2640"/>
    <mergeCell ref="D2641:D2655"/>
    <mergeCell ref="D2656:D2670"/>
    <mergeCell ref="D2676:F2677"/>
    <mergeCell ref="D2679:D2686"/>
    <mergeCell ref="D2492:F2493"/>
    <mergeCell ref="D2495:D2502"/>
    <mergeCell ref="D2503:D2517"/>
    <mergeCell ref="D2518:D2532"/>
    <mergeCell ref="D2538:F2539"/>
    <mergeCell ref="D2541:D2548"/>
    <mergeCell ref="D2549:D2563"/>
    <mergeCell ref="D2564:D2578"/>
    <mergeCell ref="D2584:F2585"/>
    <mergeCell ref="D2380:D2394"/>
    <mergeCell ref="D2400:F2401"/>
    <mergeCell ref="D2403:D2410"/>
    <mergeCell ref="D2411:D2425"/>
    <mergeCell ref="D2426:D2440"/>
    <mergeCell ref="D2446:F2447"/>
    <mergeCell ref="D2449:D2456"/>
    <mergeCell ref="D2457:D2471"/>
    <mergeCell ref="D2472:D2486"/>
    <mergeCell ref="D2273:D2287"/>
    <mergeCell ref="D2288:D2302"/>
    <mergeCell ref="D2308:F2309"/>
    <mergeCell ref="D2311:D2318"/>
    <mergeCell ref="D2319:D2333"/>
    <mergeCell ref="D2334:D2348"/>
    <mergeCell ref="D2354:F2355"/>
    <mergeCell ref="D2357:D2364"/>
    <mergeCell ref="D2365:D2379"/>
    <mergeCell ref="D2173:D2180"/>
    <mergeCell ref="D2181:D2195"/>
    <mergeCell ref="D2196:D2210"/>
    <mergeCell ref="D2216:F2217"/>
    <mergeCell ref="D2219:D2226"/>
    <mergeCell ref="D2227:D2241"/>
    <mergeCell ref="D2242:D2256"/>
    <mergeCell ref="D2262:F2263"/>
    <mergeCell ref="D2265:D2272"/>
    <mergeCell ref="D2078:F2079"/>
    <mergeCell ref="D2081:D2088"/>
    <mergeCell ref="D2089:D2103"/>
    <mergeCell ref="D2104:D2118"/>
    <mergeCell ref="D2124:F2125"/>
    <mergeCell ref="D2127:D2134"/>
    <mergeCell ref="D2135:D2149"/>
    <mergeCell ref="D2150:D2164"/>
    <mergeCell ref="D2170:F2171"/>
    <mergeCell ref="D1966:D1980"/>
    <mergeCell ref="D1986:F1987"/>
    <mergeCell ref="D1989:D1996"/>
    <mergeCell ref="D1997:D2011"/>
    <mergeCell ref="D2012:D2026"/>
    <mergeCell ref="D2032:F2033"/>
    <mergeCell ref="D2035:D2042"/>
    <mergeCell ref="D2043:D2057"/>
    <mergeCell ref="D2058:D2072"/>
    <mergeCell ref="D1859:D1873"/>
    <mergeCell ref="D1874:D1888"/>
    <mergeCell ref="D1894:F1895"/>
    <mergeCell ref="D1897:D1904"/>
    <mergeCell ref="D1905:D1919"/>
    <mergeCell ref="D1920:D1934"/>
    <mergeCell ref="D1940:F1941"/>
    <mergeCell ref="D1943:D1950"/>
    <mergeCell ref="D1951:D1965"/>
    <mergeCell ref="D1759:D1766"/>
    <mergeCell ref="D1767:D1781"/>
    <mergeCell ref="D1782:D1796"/>
    <mergeCell ref="D1802:F1803"/>
    <mergeCell ref="D1805:D1812"/>
    <mergeCell ref="D1813:D1827"/>
    <mergeCell ref="D1828:D1842"/>
    <mergeCell ref="D1848:F1849"/>
    <mergeCell ref="D1851:D1858"/>
    <mergeCell ref="D1664:F1665"/>
    <mergeCell ref="D1667:D1674"/>
    <mergeCell ref="D1675:D1689"/>
    <mergeCell ref="D1690:D1704"/>
    <mergeCell ref="D1710:F1711"/>
    <mergeCell ref="D1713:D1720"/>
    <mergeCell ref="D1721:D1735"/>
    <mergeCell ref="D1736:D1750"/>
    <mergeCell ref="D1756:F1757"/>
    <mergeCell ref="D1552:D1566"/>
    <mergeCell ref="D1572:F1573"/>
    <mergeCell ref="D1575:D1582"/>
    <mergeCell ref="D1583:D1597"/>
    <mergeCell ref="D1598:D1612"/>
    <mergeCell ref="D1618:F1619"/>
    <mergeCell ref="D1621:D1628"/>
    <mergeCell ref="D1629:D1643"/>
    <mergeCell ref="D1644:D1658"/>
    <mergeCell ref="D1445:D1459"/>
    <mergeCell ref="D1460:D1474"/>
    <mergeCell ref="D1480:F1481"/>
    <mergeCell ref="D1483:D1490"/>
    <mergeCell ref="D1491:D1505"/>
    <mergeCell ref="D1506:D1520"/>
    <mergeCell ref="D1526:F1527"/>
    <mergeCell ref="D1529:D1536"/>
    <mergeCell ref="D1537:D1551"/>
    <mergeCell ref="D1345:D1352"/>
    <mergeCell ref="D1353:D1367"/>
    <mergeCell ref="D1368:D1382"/>
    <mergeCell ref="D1388:F1389"/>
    <mergeCell ref="D1391:D1398"/>
    <mergeCell ref="D1399:D1413"/>
    <mergeCell ref="D1414:D1428"/>
    <mergeCell ref="D1434:F1435"/>
    <mergeCell ref="D1437:D1444"/>
    <mergeCell ref="D1250:F1251"/>
    <mergeCell ref="D1253:D1260"/>
    <mergeCell ref="D1261:D1275"/>
    <mergeCell ref="D1276:D1290"/>
    <mergeCell ref="D1296:F1297"/>
    <mergeCell ref="D1299:D1306"/>
    <mergeCell ref="D1307:D1321"/>
    <mergeCell ref="D1322:D1336"/>
    <mergeCell ref="D1342:F1343"/>
    <mergeCell ref="D1138:D1152"/>
    <mergeCell ref="D1158:F1159"/>
    <mergeCell ref="D1161:D1168"/>
    <mergeCell ref="D1169:D1183"/>
    <mergeCell ref="D1184:D1198"/>
    <mergeCell ref="D1204:F1205"/>
    <mergeCell ref="D1207:D1214"/>
    <mergeCell ref="D1215:D1229"/>
    <mergeCell ref="D1230:D1244"/>
    <mergeCell ref="D1031:D1045"/>
    <mergeCell ref="D1046:D1060"/>
    <mergeCell ref="D1066:F1067"/>
    <mergeCell ref="D1069:D1076"/>
    <mergeCell ref="D1077:D1091"/>
    <mergeCell ref="D1092:D1106"/>
    <mergeCell ref="D1112:F1113"/>
    <mergeCell ref="D1115:D1122"/>
    <mergeCell ref="D1123:D1137"/>
    <mergeCell ref="D931:D938"/>
    <mergeCell ref="D939:D953"/>
    <mergeCell ref="D954:D968"/>
    <mergeCell ref="D974:F975"/>
    <mergeCell ref="D977:D984"/>
    <mergeCell ref="D985:D999"/>
    <mergeCell ref="D1000:D1014"/>
    <mergeCell ref="D1020:F1021"/>
    <mergeCell ref="D1023:D1030"/>
    <mergeCell ref="D836:F837"/>
    <mergeCell ref="D839:D846"/>
    <mergeCell ref="D847:D861"/>
    <mergeCell ref="D862:D876"/>
    <mergeCell ref="D882:F883"/>
    <mergeCell ref="D885:D892"/>
    <mergeCell ref="D893:D907"/>
    <mergeCell ref="D908:D922"/>
    <mergeCell ref="D928:F929"/>
    <mergeCell ref="D724:D738"/>
    <mergeCell ref="D744:F745"/>
    <mergeCell ref="D747:D754"/>
    <mergeCell ref="D755:D769"/>
    <mergeCell ref="D770:D784"/>
    <mergeCell ref="D790:F791"/>
    <mergeCell ref="D793:D800"/>
    <mergeCell ref="D801:D815"/>
    <mergeCell ref="D816:D830"/>
    <mergeCell ref="D617:D631"/>
    <mergeCell ref="D632:D646"/>
    <mergeCell ref="D652:F653"/>
    <mergeCell ref="D655:D662"/>
    <mergeCell ref="D663:D677"/>
    <mergeCell ref="D678:D692"/>
    <mergeCell ref="D698:F699"/>
    <mergeCell ref="D701:D708"/>
    <mergeCell ref="D709:D723"/>
    <mergeCell ref="D517:D524"/>
    <mergeCell ref="D525:D539"/>
    <mergeCell ref="D540:D554"/>
    <mergeCell ref="D560:F561"/>
    <mergeCell ref="D563:D570"/>
    <mergeCell ref="D571:D585"/>
    <mergeCell ref="D586:D600"/>
    <mergeCell ref="D606:F607"/>
    <mergeCell ref="D609:D616"/>
    <mergeCell ref="D422:F423"/>
    <mergeCell ref="D425:D432"/>
    <mergeCell ref="D433:D447"/>
    <mergeCell ref="D448:D462"/>
    <mergeCell ref="D468:F469"/>
    <mergeCell ref="D471:D478"/>
    <mergeCell ref="D479:D493"/>
    <mergeCell ref="D494:D508"/>
    <mergeCell ref="D514:F515"/>
    <mergeCell ref="D310:D324"/>
    <mergeCell ref="D330:F331"/>
    <mergeCell ref="D333:D340"/>
    <mergeCell ref="D341:D355"/>
    <mergeCell ref="D356:D370"/>
    <mergeCell ref="D376:F377"/>
    <mergeCell ref="D379:D386"/>
    <mergeCell ref="D387:D401"/>
    <mergeCell ref="D402:D416"/>
    <mergeCell ref="D203:D217"/>
    <mergeCell ref="D218:D232"/>
    <mergeCell ref="D238:F239"/>
    <mergeCell ref="D241:D248"/>
    <mergeCell ref="D249:D263"/>
    <mergeCell ref="D264:D278"/>
    <mergeCell ref="D284:F285"/>
    <mergeCell ref="D287:D294"/>
    <mergeCell ref="D295:D309"/>
    <mergeCell ref="D103:D110"/>
    <mergeCell ref="D111:D125"/>
    <mergeCell ref="D126:D140"/>
    <mergeCell ref="D146:F147"/>
    <mergeCell ref="D149:D156"/>
    <mergeCell ref="D157:D171"/>
    <mergeCell ref="D172:D186"/>
    <mergeCell ref="D192:F193"/>
    <mergeCell ref="D195:D202"/>
    <mergeCell ref="D8:F9"/>
    <mergeCell ref="D11:D18"/>
    <mergeCell ref="D19:D33"/>
    <mergeCell ref="D34:D48"/>
    <mergeCell ref="D54:F55"/>
    <mergeCell ref="D57:D64"/>
    <mergeCell ref="D65:D79"/>
    <mergeCell ref="D80:D94"/>
    <mergeCell ref="D100:F101"/>
  </mergeCells>
  <phoneticPr fontId="5"/>
  <pageMargins left="0.7" right="0.7" top="0.75" bottom="0.75" header="0.3" footer="0.3"/>
  <pageSetup paperSize="9" scale="63" pageOrder="overThenDown" orientation="landscape"/>
  <headerFooter>
    <oddFooter>&amp;CP(2)</oddFooter>
  </headerFooter>
  <rowBreaks count="86" manualBreakCount="86">
    <brk id="48" max="16383" man="1"/>
    <brk id="94" max="16383" man="1"/>
    <brk id="140" max="16383" man="1"/>
    <brk id="186" max="16383" man="1"/>
    <brk id="232" max="16383" man="1"/>
    <brk id="278" max="16383" man="1"/>
    <brk id="324" max="16383" man="1"/>
    <brk id="370" max="16383" man="1"/>
    <brk id="416" max="16383" man="1"/>
    <brk id="462" max="16383" man="1"/>
    <brk id="508" max="16383" man="1"/>
    <brk id="554" max="16383" man="1"/>
    <brk id="600" max="16383" man="1"/>
    <brk id="646" max="16383" man="1"/>
    <brk id="692" max="16383" man="1"/>
    <brk id="738" max="16383" man="1"/>
    <brk id="784" max="16383" man="1"/>
    <brk id="830" max="16383" man="1"/>
    <brk id="876" max="16383" man="1"/>
    <brk id="922" max="16383" man="1"/>
    <brk id="968" max="16383" man="1"/>
    <brk id="1014" max="16383" man="1"/>
    <brk id="1060" max="16383" man="1"/>
    <brk id="1106" max="16383" man="1"/>
    <brk id="1152" max="16383" man="1"/>
    <brk id="1198" max="16383" man="1"/>
    <brk id="1244" max="16383" man="1"/>
    <brk id="1290" max="16383" man="1"/>
    <brk id="1336" max="16383" man="1"/>
    <brk id="1382" max="16383" man="1"/>
    <brk id="1428" max="16383" man="1"/>
    <brk id="1474" max="16383" man="1"/>
    <brk id="1520" max="16383" man="1"/>
    <brk id="1566" max="16383" man="1"/>
    <brk id="1612" max="16383" man="1"/>
    <brk id="1658" max="16383" man="1"/>
    <brk id="1704" max="16383" man="1"/>
    <brk id="1750" max="16383" man="1"/>
    <brk id="1796" max="16383" man="1"/>
    <brk id="1842" max="16383" man="1"/>
    <brk id="1888" max="16383" man="1"/>
    <brk id="1934" max="16383" man="1"/>
    <brk id="1980" max="16383" man="1"/>
    <brk id="2026" max="16383" man="1"/>
    <brk id="2072" max="16383" man="1"/>
    <brk id="2118" max="16383" man="1"/>
    <brk id="2164" max="16383" man="1"/>
    <brk id="2210" max="16383" man="1"/>
    <brk id="2256" max="16383" man="1"/>
    <brk id="2302" max="16383" man="1"/>
    <brk id="2348" max="16383" man="1"/>
    <brk id="2394" max="16383" man="1"/>
    <brk id="2440" max="16383" man="1"/>
    <brk id="2486" max="16383" man="1"/>
    <brk id="2532" max="16383" man="1"/>
    <brk id="2578" max="16383" man="1"/>
    <brk id="2624" max="16383" man="1"/>
    <brk id="2670" max="16383" man="1"/>
    <brk id="2716" max="16383" man="1"/>
    <brk id="2762" max="16383" man="1"/>
    <brk id="2808" max="16383" man="1"/>
    <brk id="2854" max="16383" man="1"/>
    <brk id="2900" max="16383" man="1"/>
    <brk id="2946" max="16383" man="1"/>
    <brk id="2992" max="16383" man="1"/>
    <brk id="3038" max="16383" man="1"/>
    <brk id="3084" max="16383" man="1"/>
    <brk id="3130" max="16383" man="1"/>
    <brk id="3176" max="16383" man="1"/>
    <brk id="3222" max="16383" man="1"/>
    <brk id="3268" max="16383" man="1"/>
    <brk id="3314" max="16383" man="1"/>
    <brk id="3360" max="16383" man="1"/>
    <brk id="3406" max="16383" man="1"/>
    <brk id="3452" max="16383" man="1"/>
    <brk id="3498" max="16383" man="1"/>
    <brk id="3544" max="16383" man="1"/>
    <brk id="3590" max="16383" man="1"/>
    <brk id="3636" max="16383" man="1"/>
    <brk id="3682" max="16383" man="1"/>
    <brk id="3728" max="16383" man="1"/>
    <brk id="3774" max="16383" man="1"/>
    <brk id="3820" max="16383" man="1"/>
    <brk id="3866" max="16383" man="1"/>
    <brk id="3912" max="16383" man="1"/>
    <brk id="39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B7312"/>
  <sheetViews>
    <sheetView workbookViewId="0"/>
  </sheetViews>
  <sheetFormatPr defaultColWidth="8.875" defaultRowHeight="12" x14ac:dyDescent="0.2"/>
  <cols>
    <col min="1" max="1" width="3.625" style="89" customWidth="1"/>
    <col min="2" max="2" width="4.625" style="89" customWidth="1"/>
    <col min="3" max="4" width="7.625" style="89" customWidth="1"/>
    <col min="5" max="5" width="16.625" style="89" customWidth="1"/>
    <col min="6" max="6" width="5.625" style="89" customWidth="1"/>
    <col min="7" max="54" width="8.625" style="89" customWidth="1"/>
    <col min="55" max="16384" width="8.875" style="89"/>
  </cols>
  <sheetData>
    <row r="4" spans="2:17" x14ac:dyDescent="0.2">
      <c r="B4" s="47" t="str">
        <f xml:space="preserve"> HYPERLINK("#'目次'!B7", "[1]")</f>
        <v>[1]</v>
      </c>
      <c r="C4" s="31" t="s">
        <v>12</v>
      </c>
    </row>
    <row r="7" spans="2:17" x14ac:dyDescent="0.2">
      <c r="C7" s="31" t="s">
        <v>13</v>
      </c>
    </row>
    <row r="8" spans="2:17" ht="36" x14ac:dyDescent="0.2">
      <c r="D8" s="99"/>
      <c r="E8" s="100"/>
      <c r="F8" s="100"/>
      <c r="G8" s="41" t="s">
        <v>14</v>
      </c>
      <c r="H8" s="42" t="s">
        <v>15</v>
      </c>
      <c r="I8" s="16" t="s">
        <v>16</v>
      </c>
      <c r="J8" s="16" t="s">
        <v>17</v>
      </c>
      <c r="K8" s="16" t="s">
        <v>18</v>
      </c>
      <c r="L8" s="16" t="s">
        <v>19</v>
      </c>
      <c r="M8" s="16" t="s">
        <v>20</v>
      </c>
      <c r="N8" s="16" t="s">
        <v>21</v>
      </c>
      <c r="O8" s="16" t="s">
        <v>22</v>
      </c>
      <c r="P8" s="16" t="s">
        <v>23</v>
      </c>
      <c r="Q8" s="46" t="s">
        <v>24</v>
      </c>
    </row>
    <row r="9" spans="2:17" x14ac:dyDescent="0.2">
      <c r="D9" s="101"/>
      <c r="E9" s="102"/>
      <c r="F9" s="102"/>
      <c r="G9" s="44"/>
      <c r="H9" s="48"/>
      <c r="I9" s="17"/>
      <c r="J9" s="17"/>
      <c r="K9" s="17"/>
      <c r="L9" s="17"/>
      <c r="M9" s="17"/>
      <c r="N9" s="17"/>
      <c r="O9" s="17"/>
      <c r="P9" s="17"/>
      <c r="Q9" s="43"/>
    </row>
    <row r="10" spans="2:17" x14ac:dyDescent="0.2">
      <c r="D10" s="68"/>
      <c r="E10" s="67" t="s">
        <v>14</v>
      </c>
      <c r="F10" s="64"/>
      <c r="G10" s="45">
        <v>7000</v>
      </c>
      <c r="H10" s="20">
        <v>6454</v>
      </c>
      <c r="I10" s="20">
        <v>87</v>
      </c>
      <c r="J10" s="20">
        <v>954</v>
      </c>
      <c r="K10" s="20">
        <v>755</v>
      </c>
      <c r="L10" s="20">
        <v>153</v>
      </c>
      <c r="M10" s="20">
        <v>12</v>
      </c>
      <c r="N10" s="20">
        <v>24</v>
      </c>
      <c r="O10" s="20">
        <v>44</v>
      </c>
      <c r="P10" s="20">
        <v>507</v>
      </c>
      <c r="Q10" s="61">
        <v>0</v>
      </c>
    </row>
    <row r="11" spans="2:17" x14ac:dyDescent="0.2">
      <c r="D11" s="56"/>
      <c r="E11" s="57"/>
      <c r="F11" s="65"/>
      <c r="G11" s="9">
        <v>100</v>
      </c>
      <c r="H11" s="2">
        <v>92.2</v>
      </c>
      <c r="I11" s="2">
        <v>1.2428571428570001</v>
      </c>
      <c r="J11" s="2">
        <v>13.628571428571</v>
      </c>
      <c r="K11" s="2">
        <v>10.785714285714</v>
      </c>
      <c r="L11" s="2">
        <v>2.1857142857139999</v>
      </c>
      <c r="M11" s="2">
        <v>0.171428571429</v>
      </c>
      <c r="N11" s="2">
        <v>0.34285714285699997</v>
      </c>
      <c r="O11" s="2">
        <v>0.62857142857100001</v>
      </c>
      <c r="P11" s="2">
        <v>7.2428571428569999</v>
      </c>
      <c r="Q11" s="21">
        <v>0</v>
      </c>
    </row>
    <row r="12" spans="2:17" x14ac:dyDescent="0.2">
      <c r="D12" s="103" t="s">
        <v>25</v>
      </c>
      <c r="E12" s="24" t="s">
        <v>26</v>
      </c>
      <c r="F12" s="22"/>
      <c r="G12" s="23">
        <v>1780</v>
      </c>
      <c r="H12" s="30">
        <v>1598</v>
      </c>
      <c r="I12" s="4">
        <v>13</v>
      </c>
      <c r="J12" s="4">
        <v>114</v>
      </c>
      <c r="K12" s="4">
        <v>105</v>
      </c>
      <c r="L12" s="4">
        <v>35</v>
      </c>
      <c r="M12" s="4">
        <v>1</v>
      </c>
      <c r="N12" s="4">
        <v>3</v>
      </c>
      <c r="O12" s="4">
        <v>8</v>
      </c>
      <c r="P12" s="4">
        <v>174</v>
      </c>
      <c r="Q12" s="34">
        <v>0</v>
      </c>
    </row>
    <row r="13" spans="2:17" x14ac:dyDescent="0.2">
      <c r="D13" s="104"/>
      <c r="E13" s="11"/>
      <c r="F13" s="10"/>
      <c r="G13" s="9">
        <v>100</v>
      </c>
      <c r="H13" s="12">
        <v>89.775280898876005</v>
      </c>
      <c r="I13" s="2">
        <v>0.73033707865200004</v>
      </c>
      <c r="J13" s="2">
        <v>6.4044943820220004</v>
      </c>
      <c r="K13" s="2">
        <v>5.8988764044939996</v>
      </c>
      <c r="L13" s="2">
        <v>1.9662921348310001</v>
      </c>
      <c r="M13" s="2">
        <v>5.6179775281000002E-2</v>
      </c>
      <c r="N13" s="2">
        <v>0.16853932584299999</v>
      </c>
      <c r="O13" s="2">
        <v>0.44943820224699998</v>
      </c>
      <c r="P13" s="2">
        <v>9.7752808988759998</v>
      </c>
      <c r="Q13" s="21">
        <v>0</v>
      </c>
    </row>
    <row r="14" spans="2:17" x14ac:dyDescent="0.2">
      <c r="D14" s="104"/>
      <c r="E14" s="5" t="s">
        <v>27</v>
      </c>
      <c r="F14" s="6"/>
      <c r="G14" s="7">
        <v>1328</v>
      </c>
      <c r="H14" s="8">
        <v>1240</v>
      </c>
      <c r="I14" s="1">
        <v>10</v>
      </c>
      <c r="J14" s="1">
        <v>127</v>
      </c>
      <c r="K14" s="1">
        <v>120</v>
      </c>
      <c r="L14" s="1">
        <v>27</v>
      </c>
      <c r="M14" s="1">
        <v>1</v>
      </c>
      <c r="N14" s="1">
        <v>0</v>
      </c>
      <c r="O14" s="1">
        <v>11</v>
      </c>
      <c r="P14" s="1">
        <v>83</v>
      </c>
      <c r="Q14" s="13">
        <v>0</v>
      </c>
    </row>
    <row r="15" spans="2:17" x14ac:dyDescent="0.2">
      <c r="D15" s="104"/>
      <c r="E15" s="11"/>
      <c r="F15" s="10"/>
      <c r="G15" s="9">
        <v>100</v>
      </c>
      <c r="H15" s="12">
        <v>93.373493975903997</v>
      </c>
      <c r="I15" s="2">
        <v>0.75301204819300005</v>
      </c>
      <c r="J15" s="2">
        <v>9.5632530120479995</v>
      </c>
      <c r="K15" s="2">
        <v>9.0361445783129994</v>
      </c>
      <c r="L15" s="2">
        <v>2.0331325301200001</v>
      </c>
      <c r="M15" s="2">
        <v>7.5301204819000003E-2</v>
      </c>
      <c r="N15" s="3">
        <v>0</v>
      </c>
      <c r="O15" s="2">
        <v>0.82831325301199998</v>
      </c>
      <c r="P15" s="2">
        <v>6.25</v>
      </c>
      <c r="Q15" s="21">
        <v>0</v>
      </c>
    </row>
    <row r="16" spans="2:17" x14ac:dyDescent="0.2">
      <c r="D16" s="104"/>
      <c r="E16" s="5" t="s">
        <v>28</v>
      </c>
      <c r="F16" s="6"/>
      <c r="G16" s="7">
        <v>1075</v>
      </c>
      <c r="H16" s="8">
        <v>993</v>
      </c>
      <c r="I16" s="1">
        <v>20</v>
      </c>
      <c r="J16" s="1">
        <v>142</v>
      </c>
      <c r="K16" s="1">
        <v>110</v>
      </c>
      <c r="L16" s="1">
        <v>19</v>
      </c>
      <c r="M16" s="1">
        <v>4</v>
      </c>
      <c r="N16" s="1">
        <v>2</v>
      </c>
      <c r="O16" s="1">
        <v>5</v>
      </c>
      <c r="P16" s="1">
        <v>74</v>
      </c>
      <c r="Q16" s="13">
        <v>0</v>
      </c>
    </row>
    <row r="17" spans="4:17" x14ac:dyDescent="0.2">
      <c r="D17" s="104"/>
      <c r="E17" s="11"/>
      <c r="F17" s="10"/>
      <c r="G17" s="9">
        <v>100</v>
      </c>
      <c r="H17" s="12">
        <v>92.372093023255999</v>
      </c>
      <c r="I17" s="2">
        <v>1.860465116279</v>
      </c>
      <c r="J17" s="2">
        <v>13.209302325581</v>
      </c>
      <c r="K17" s="2">
        <v>10.232558139535</v>
      </c>
      <c r="L17" s="2">
        <v>1.767441860465</v>
      </c>
      <c r="M17" s="2">
        <v>0.37209302325600002</v>
      </c>
      <c r="N17" s="2">
        <v>0.18604651162800001</v>
      </c>
      <c r="O17" s="2">
        <v>0.46511627907000003</v>
      </c>
      <c r="P17" s="2">
        <v>6.8837209302330002</v>
      </c>
      <c r="Q17" s="21">
        <v>0</v>
      </c>
    </row>
    <row r="18" spans="4:17" x14ac:dyDescent="0.2">
      <c r="D18" s="104"/>
      <c r="E18" s="5" t="s">
        <v>29</v>
      </c>
      <c r="F18" s="6"/>
      <c r="G18" s="7">
        <v>733</v>
      </c>
      <c r="H18" s="8">
        <v>682</v>
      </c>
      <c r="I18" s="1">
        <v>7</v>
      </c>
      <c r="J18" s="1">
        <v>114</v>
      </c>
      <c r="K18" s="1">
        <v>90</v>
      </c>
      <c r="L18" s="1">
        <v>17</v>
      </c>
      <c r="M18" s="1">
        <v>1</v>
      </c>
      <c r="N18" s="1">
        <v>3</v>
      </c>
      <c r="O18" s="1">
        <v>5</v>
      </c>
      <c r="P18" s="1">
        <v>44</v>
      </c>
      <c r="Q18" s="13">
        <v>0</v>
      </c>
    </row>
    <row r="19" spans="4:17" x14ac:dyDescent="0.2">
      <c r="D19" s="104"/>
      <c r="E19" s="11"/>
      <c r="F19" s="10"/>
      <c r="G19" s="9">
        <v>100</v>
      </c>
      <c r="H19" s="12">
        <v>93.042291950887005</v>
      </c>
      <c r="I19" s="2">
        <v>0.95497953615300002</v>
      </c>
      <c r="J19" s="2">
        <v>15.552523874487999</v>
      </c>
      <c r="K19" s="2">
        <v>12.278308321965</v>
      </c>
      <c r="L19" s="2">
        <v>2.3192360163710002</v>
      </c>
      <c r="M19" s="2">
        <v>0.136425648022</v>
      </c>
      <c r="N19" s="2">
        <v>0.40927694406499998</v>
      </c>
      <c r="O19" s="2">
        <v>0.68212824010899997</v>
      </c>
      <c r="P19" s="2">
        <v>6.0027285129600001</v>
      </c>
      <c r="Q19" s="21">
        <v>0</v>
      </c>
    </row>
    <row r="20" spans="4:17" x14ac:dyDescent="0.2">
      <c r="D20" s="104"/>
      <c r="E20" s="5" t="s">
        <v>30</v>
      </c>
      <c r="F20" s="6"/>
      <c r="G20" s="7">
        <v>619</v>
      </c>
      <c r="H20" s="8">
        <v>576</v>
      </c>
      <c r="I20" s="1">
        <v>6</v>
      </c>
      <c r="J20" s="1">
        <v>115</v>
      </c>
      <c r="K20" s="1">
        <v>89</v>
      </c>
      <c r="L20" s="1">
        <v>13</v>
      </c>
      <c r="M20" s="1">
        <v>4</v>
      </c>
      <c r="N20" s="1">
        <v>3</v>
      </c>
      <c r="O20" s="1">
        <v>2</v>
      </c>
      <c r="P20" s="1">
        <v>41</v>
      </c>
      <c r="Q20" s="13">
        <v>0</v>
      </c>
    </row>
    <row r="21" spans="4:17" x14ac:dyDescent="0.2">
      <c r="D21" s="104"/>
      <c r="E21" s="11"/>
      <c r="F21" s="10"/>
      <c r="G21" s="9">
        <v>100</v>
      </c>
      <c r="H21" s="12">
        <v>93.053311793215002</v>
      </c>
      <c r="I21" s="2">
        <v>0.96930533117899997</v>
      </c>
      <c r="J21" s="2">
        <v>18.578352180936999</v>
      </c>
      <c r="K21" s="2">
        <v>14.378029079159999</v>
      </c>
      <c r="L21" s="2">
        <v>2.1001615508890001</v>
      </c>
      <c r="M21" s="2">
        <v>0.64620355411999997</v>
      </c>
      <c r="N21" s="2">
        <v>0.48465266558999998</v>
      </c>
      <c r="O21" s="2">
        <v>0.32310177705999998</v>
      </c>
      <c r="P21" s="2">
        <v>6.623586429725</v>
      </c>
      <c r="Q21" s="21">
        <v>0</v>
      </c>
    </row>
    <row r="22" spans="4:17" x14ac:dyDescent="0.2">
      <c r="D22" s="104"/>
      <c r="E22" s="5" t="s">
        <v>31</v>
      </c>
      <c r="F22" s="6"/>
      <c r="G22" s="7">
        <v>559</v>
      </c>
      <c r="H22" s="8">
        <v>527</v>
      </c>
      <c r="I22" s="1">
        <v>17</v>
      </c>
      <c r="J22" s="1">
        <v>144</v>
      </c>
      <c r="K22" s="1">
        <v>104</v>
      </c>
      <c r="L22" s="1">
        <v>13</v>
      </c>
      <c r="M22" s="1">
        <v>0</v>
      </c>
      <c r="N22" s="1">
        <v>5</v>
      </c>
      <c r="O22" s="1">
        <v>3</v>
      </c>
      <c r="P22" s="1">
        <v>27</v>
      </c>
      <c r="Q22" s="13">
        <v>0</v>
      </c>
    </row>
    <row r="23" spans="4:17" x14ac:dyDescent="0.2">
      <c r="D23" s="104"/>
      <c r="E23" s="11"/>
      <c r="F23" s="10"/>
      <c r="G23" s="9">
        <v>100</v>
      </c>
      <c r="H23" s="12">
        <v>94.275491949911</v>
      </c>
      <c r="I23" s="2">
        <v>3.0411449016100001</v>
      </c>
      <c r="J23" s="2">
        <v>25.760286225403</v>
      </c>
      <c r="K23" s="2">
        <v>18.604651162791001</v>
      </c>
      <c r="L23" s="2">
        <v>2.3255813953489999</v>
      </c>
      <c r="M23" s="3">
        <v>0</v>
      </c>
      <c r="N23" s="2">
        <v>0.89445438282599998</v>
      </c>
      <c r="O23" s="2">
        <v>0.53667262969600005</v>
      </c>
      <c r="P23" s="2">
        <v>4.8300536672629999</v>
      </c>
      <c r="Q23" s="21">
        <v>0</v>
      </c>
    </row>
    <row r="24" spans="4:17" x14ac:dyDescent="0.2">
      <c r="D24" s="104"/>
      <c r="E24" s="5" t="s">
        <v>32</v>
      </c>
      <c r="F24" s="6"/>
      <c r="G24" s="7">
        <v>284</v>
      </c>
      <c r="H24" s="8">
        <v>276</v>
      </c>
      <c r="I24" s="1">
        <v>7</v>
      </c>
      <c r="J24" s="1">
        <v>100</v>
      </c>
      <c r="K24" s="1">
        <v>60</v>
      </c>
      <c r="L24" s="1">
        <v>11</v>
      </c>
      <c r="M24" s="1">
        <v>1</v>
      </c>
      <c r="N24" s="1">
        <v>5</v>
      </c>
      <c r="O24" s="1">
        <v>5</v>
      </c>
      <c r="P24" s="1">
        <v>7</v>
      </c>
      <c r="Q24" s="13">
        <v>0</v>
      </c>
    </row>
    <row r="25" spans="4:17" x14ac:dyDescent="0.2">
      <c r="D25" s="104"/>
      <c r="E25" s="11"/>
      <c r="F25" s="10"/>
      <c r="G25" s="9">
        <v>100</v>
      </c>
      <c r="H25" s="12">
        <v>97.183098591548998</v>
      </c>
      <c r="I25" s="2">
        <v>2.4647887323940001</v>
      </c>
      <c r="J25" s="2">
        <v>35.211267605633999</v>
      </c>
      <c r="K25" s="2">
        <v>21.12676056338</v>
      </c>
      <c r="L25" s="2">
        <v>3.87323943662</v>
      </c>
      <c r="M25" s="2">
        <v>0.352112676056</v>
      </c>
      <c r="N25" s="2">
        <v>1.760563380282</v>
      </c>
      <c r="O25" s="2">
        <v>1.760563380282</v>
      </c>
      <c r="P25" s="2">
        <v>2.4647887323940001</v>
      </c>
      <c r="Q25" s="21">
        <v>0</v>
      </c>
    </row>
    <row r="26" spans="4:17" x14ac:dyDescent="0.2">
      <c r="D26" s="104"/>
      <c r="E26" s="5" t="s">
        <v>33</v>
      </c>
      <c r="F26" s="6"/>
      <c r="G26" s="7">
        <v>104</v>
      </c>
      <c r="H26" s="8">
        <v>101</v>
      </c>
      <c r="I26" s="1">
        <v>4</v>
      </c>
      <c r="J26" s="1">
        <v>51</v>
      </c>
      <c r="K26" s="1">
        <v>37</v>
      </c>
      <c r="L26" s="1">
        <v>8</v>
      </c>
      <c r="M26" s="1">
        <v>0</v>
      </c>
      <c r="N26" s="1">
        <v>2</v>
      </c>
      <c r="O26" s="1">
        <v>4</v>
      </c>
      <c r="P26" s="1">
        <v>1</v>
      </c>
      <c r="Q26" s="13">
        <v>0</v>
      </c>
    </row>
    <row r="27" spans="4:17" x14ac:dyDescent="0.2">
      <c r="D27" s="104"/>
      <c r="E27" s="11"/>
      <c r="F27" s="10"/>
      <c r="G27" s="9">
        <v>100</v>
      </c>
      <c r="H27" s="12">
        <v>97.115384615384997</v>
      </c>
      <c r="I27" s="2">
        <v>3.8461538461539999</v>
      </c>
      <c r="J27" s="2">
        <v>49.038461538462002</v>
      </c>
      <c r="K27" s="2">
        <v>35.576923076923002</v>
      </c>
      <c r="L27" s="2">
        <v>7.6923076923079998</v>
      </c>
      <c r="M27" s="3">
        <v>0</v>
      </c>
      <c r="N27" s="2">
        <v>1.923076923077</v>
      </c>
      <c r="O27" s="2">
        <v>3.8461538461539999</v>
      </c>
      <c r="P27" s="2">
        <v>0.96153846153800004</v>
      </c>
      <c r="Q27" s="21">
        <v>0</v>
      </c>
    </row>
    <row r="28" spans="4:17" x14ac:dyDescent="0.2">
      <c r="D28" s="103" t="s">
        <v>34</v>
      </c>
      <c r="E28" s="24" t="s">
        <v>35</v>
      </c>
      <c r="F28" s="22"/>
      <c r="G28" s="23">
        <v>206</v>
      </c>
      <c r="H28" s="30">
        <v>171</v>
      </c>
      <c r="I28" s="4">
        <v>0</v>
      </c>
      <c r="J28" s="4">
        <v>9</v>
      </c>
      <c r="K28" s="4">
        <v>6</v>
      </c>
      <c r="L28" s="4">
        <v>2</v>
      </c>
      <c r="M28" s="4">
        <v>0</v>
      </c>
      <c r="N28" s="4">
        <v>0</v>
      </c>
      <c r="O28" s="4">
        <v>1</v>
      </c>
      <c r="P28" s="4">
        <v>33</v>
      </c>
      <c r="Q28" s="34">
        <v>0</v>
      </c>
    </row>
    <row r="29" spans="4:17" x14ac:dyDescent="0.2">
      <c r="D29" s="104"/>
      <c r="E29" s="11"/>
      <c r="F29" s="10"/>
      <c r="G29" s="9">
        <v>100</v>
      </c>
      <c r="H29" s="12">
        <v>83.009708737864003</v>
      </c>
      <c r="I29" s="3">
        <v>0</v>
      </c>
      <c r="J29" s="2">
        <v>4.3689320388350001</v>
      </c>
      <c r="K29" s="2">
        <v>2.9126213592229999</v>
      </c>
      <c r="L29" s="2">
        <v>0.97087378640800004</v>
      </c>
      <c r="M29" s="3">
        <v>0</v>
      </c>
      <c r="N29" s="3">
        <v>0</v>
      </c>
      <c r="O29" s="2">
        <v>0.48543689320400002</v>
      </c>
      <c r="P29" s="2">
        <v>16.019417475728002</v>
      </c>
      <c r="Q29" s="21">
        <v>0</v>
      </c>
    </row>
    <row r="30" spans="4:17" x14ac:dyDescent="0.2">
      <c r="D30" s="104"/>
      <c r="E30" s="5" t="s">
        <v>36</v>
      </c>
      <c r="F30" s="6"/>
      <c r="G30" s="7">
        <v>218</v>
      </c>
      <c r="H30" s="8">
        <v>193</v>
      </c>
      <c r="I30" s="1">
        <v>4</v>
      </c>
      <c r="J30" s="1">
        <v>19</v>
      </c>
      <c r="K30" s="1">
        <v>20</v>
      </c>
      <c r="L30" s="1">
        <v>0</v>
      </c>
      <c r="M30" s="1">
        <v>0</v>
      </c>
      <c r="N30" s="1">
        <v>1</v>
      </c>
      <c r="O30" s="1">
        <v>0</v>
      </c>
      <c r="P30" s="1">
        <v>24</v>
      </c>
      <c r="Q30" s="13">
        <v>0</v>
      </c>
    </row>
    <row r="31" spans="4:17" x14ac:dyDescent="0.2">
      <c r="D31" s="104"/>
      <c r="E31" s="11"/>
      <c r="F31" s="10"/>
      <c r="G31" s="9">
        <v>100</v>
      </c>
      <c r="H31" s="12">
        <v>88.532110091742993</v>
      </c>
      <c r="I31" s="2">
        <v>1.834862385321</v>
      </c>
      <c r="J31" s="2">
        <v>8.7155963302749999</v>
      </c>
      <c r="K31" s="2">
        <v>9.1743119266060003</v>
      </c>
      <c r="L31" s="3">
        <v>0</v>
      </c>
      <c r="M31" s="3">
        <v>0</v>
      </c>
      <c r="N31" s="2">
        <v>0.45871559632999998</v>
      </c>
      <c r="O31" s="3">
        <v>0</v>
      </c>
      <c r="P31" s="2">
        <v>11.009174311927</v>
      </c>
      <c r="Q31" s="21">
        <v>0</v>
      </c>
    </row>
    <row r="32" spans="4:17" x14ac:dyDescent="0.2">
      <c r="D32" s="104"/>
      <c r="E32" s="5" t="s">
        <v>37</v>
      </c>
      <c r="F32" s="6"/>
      <c r="G32" s="7">
        <v>218</v>
      </c>
      <c r="H32" s="8">
        <v>191</v>
      </c>
      <c r="I32" s="1">
        <v>2</v>
      </c>
      <c r="J32" s="1">
        <v>26</v>
      </c>
      <c r="K32" s="1">
        <v>24</v>
      </c>
      <c r="L32" s="1">
        <v>1</v>
      </c>
      <c r="M32" s="1">
        <v>0</v>
      </c>
      <c r="N32" s="1">
        <v>0</v>
      </c>
      <c r="O32" s="1">
        <v>0</v>
      </c>
      <c r="P32" s="1">
        <v>24</v>
      </c>
      <c r="Q32" s="13">
        <v>0</v>
      </c>
    </row>
    <row r="33" spans="4:17" x14ac:dyDescent="0.2">
      <c r="D33" s="104"/>
      <c r="E33" s="11"/>
      <c r="F33" s="10"/>
      <c r="G33" s="9">
        <v>100</v>
      </c>
      <c r="H33" s="12">
        <v>87.614678899083003</v>
      </c>
      <c r="I33" s="2">
        <v>0.91743119266100004</v>
      </c>
      <c r="J33" s="2">
        <v>11.926605504587</v>
      </c>
      <c r="K33" s="2">
        <v>11.009174311927</v>
      </c>
      <c r="L33" s="2">
        <v>0.45871559632999998</v>
      </c>
      <c r="M33" s="3">
        <v>0</v>
      </c>
      <c r="N33" s="3">
        <v>0</v>
      </c>
      <c r="O33" s="3">
        <v>0</v>
      </c>
      <c r="P33" s="2">
        <v>11.009174311927</v>
      </c>
      <c r="Q33" s="21">
        <v>0</v>
      </c>
    </row>
    <row r="34" spans="4:17" x14ac:dyDescent="0.2">
      <c r="D34" s="104"/>
      <c r="E34" s="5" t="s">
        <v>38</v>
      </c>
      <c r="F34" s="6"/>
      <c r="G34" s="7">
        <v>313</v>
      </c>
      <c r="H34" s="8">
        <v>284</v>
      </c>
      <c r="I34" s="1">
        <v>3</v>
      </c>
      <c r="J34" s="1">
        <v>48</v>
      </c>
      <c r="K34" s="1">
        <v>43</v>
      </c>
      <c r="L34" s="1">
        <v>4</v>
      </c>
      <c r="M34" s="1">
        <v>1</v>
      </c>
      <c r="N34" s="1">
        <v>6</v>
      </c>
      <c r="O34" s="1">
        <v>2</v>
      </c>
      <c r="P34" s="1">
        <v>25</v>
      </c>
      <c r="Q34" s="13">
        <v>0</v>
      </c>
    </row>
    <row r="35" spans="4:17" x14ac:dyDescent="0.2">
      <c r="D35" s="104"/>
      <c r="E35" s="11"/>
      <c r="F35" s="10"/>
      <c r="G35" s="9">
        <v>100</v>
      </c>
      <c r="H35" s="12">
        <v>90.734824281149997</v>
      </c>
      <c r="I35" s="2">
        <v>0.95846645367399996</v>
      </c>
      <c r="J35" s="2">
        <v>15.335463258786</v>
      </c>
      <c r="K35" s="2">
        <v>13.738019169329</v>
      </c>
      <c r="L35" s="2">
        <v>1.277955271565</v>
      </c>
      <c r="M35" s="2">
        <v>0.31948881789099998</v>
      </c>
      <c r="N35" s="2">
        <v>1.9169329073479999</v>
      </c>
      <c r="O35" s="2">
        <v>0.63897763578300004</v>
      </c>
      <c r="P35" s="2">
        <v>7.9872204472839998</v>
      </c>
      <c r="Q35" s="21">
        <v>0</v>
      </c>
    </row>
    <row r="36" spans="4:17" x14ac:dyDescent="0.2">
      <c r="D36" s="104"/>
      <c r="E36" s="5" t="s">
        <v>39</v>
      </c>
      <c r="F36" s="6"/>
      <c r="G36" s="7">
        <v>306</v>
      </c>
      <c r="H36" s="8">
        <v>287</v>
      </c>
      <c r="I36" s="1">
        <v>3</v>
      </c>
      <c r="J36" s="1">
        <v>52</v>
      </c>
      <c r="K36" s="1">
        <v>38</v>
      </c>
      <c r="L36" s="1">
        <v>3</v>
      </c>
      <c r="M36" s="1">
        <v>0</v>
      </c>
      <c r="N36" s="1">
        <v>3</v>
      </c>
      <c r="O36" s="1">
        <v>0</v>
      </c>
      <c r="P36" s="1">
        <v>19</v>
      </c>
      <c r="Q36" s="13">
        <v>0</v>
      </c>
    </row>
    <row r="37" spans="4:17" x14ac:dyDescent="0.2">
      <c r="D37" s="104"/>
      <c r="E37" s="11"/>
      <c r="F37" s="10"/>
      <c r="G37" s="9">
        <v>100</v>
      </c>
      <c r="H37" s="12">
        <v>93.790849673202999</v>
      </c>
      <c r="I37" s="2">
        <v>0.98039215686299996</v>
      </c>
      <c r="J37" s="2">
        <v>16.993464052288001</v>
      </c>
      <c r="K37" s="2">
        <v>12.418300653595001</v>
      </c>
      <c r="L37" s="2">
        <v>0.98039215686299996</v>
      </c>
      <c r="M37" s="3">
        <v>0</v>
      </c>
      <c r="N37" s="2">
        <v>0.98039215686299996</v>
      </c>
      <c r="O37" s="3">
        <v>0</v>
      </c>
      <c r="P37" s="2">
        <v>6.2091503267970003</v>
      </c>
      <c r="Q37" s="21">
        <v>0</v>
      </c>
    </row>
    <row r="38" spans="4:17" x14ac:dyDescent="0.2">
      <c r="D38" s="104"/>
      <c r="E38" s="5" t="s">
        <v>40</v>
      </c>
      <c r="F38" s="6"/>
      <c r="G38" s="7">
        <v>323</v>
      </c>
      <c r="H38" s="8">
        <v>296</v>
      </c>
      <c r="I38" s="1">
        <v>6</v>
      </c>
      <c r="J38" s="1">
        <v>69</v>
      </c>
      <c r="K38" s="1">
        <v>41</v>
      </c>
      <c r="L38" s="1">
        <v>5</v>
      </c>
      <c r="M38" s="1">
        <v>0</v>
      </c>
      <c r="N38" s="1">
        <v>4</v>
      </c>
      <c r="O38" s="1">
        <v>4</v>
      </c>
      <c r="P38" s="1">
        <v>23</v>
      </c>
      <c r="Q38" s="13">
        <v>0</v>
      </c>
    </row>
    <row r="39" spans="4:17" x14ac:dyDescent="0.2">
      <c r="D39" s="104"/>
      <c r="E39" s="11"/>
      <c r="F39" s="10"/>
      <c r="G39" s="9">
        <v>100</v>
      </c>
      <c r="H39" s="12">
        <v>91.640866873064994</v>
      </c>
      <c r="I39" s="2">
        <v>1.8575851393189999</v>
      </c>
      <c r="J39" s="2">
        <v>21.362229102166999</v>
      </c>
      <c r="K39" s="2">
        <v>12.693498452011999</v>
      </c>
      <c r="L39" s="2">
        <v>1.547987616099</v>
      </c>
      <c r="M39" s="3">
        <v>0</v>
      </c>
      <c r="N39" s="2">
        <v>1.2383900928789999</v>
      </c>
      <c r="O39" s="2">
        <v>1.2383900928789999</v>
      </c>
      <c r="P39" s="2">
        <v>7.1207430340559998</v>
      </c>
      <c r="Q39" s="21">
        <v>0</v>
      </c>
    </row>
    <row r="40" spans="4:17" x14ac:dyDescent="0.2">
      <c r="D40" s="104"/>
      <c r="E40" s="5" t="s">
        <v>41</v>
      </c>
      <c r="F40" s="6"/>
      <c r="G40" s="7">
        <v>260</v>
      </c>
      <c r="H40" s="8">
        <v>244</v>
      </c>
      <c r="I40" s="1">
        <v>5</v>
      </c>
      <c r="J40" s="1">
        <v>43</v>
      </c>
      <c r="K40" s="1">
        <v>21</v>
      </c>
      <c r="L40" s="1">
        <v>2</v>
      </c>
      <c r="M40" s="1">
        <v>0</v>
      </c>
      <c r="N40" s="1">
        <v>1</v>
      </c>
      <c r="O40" s="1">
        <v>2</v>
      </c>
      <c r="P40" s="1">
        <v>14</v>
      </c>
      <c r="Q40" s="13">
        <v>0</v>
      </c>
    </row>
    <row r="41" spans="4:17" x14ac:dyDescent="0.2">
      <c r="D41" s="104"/>
      <c r="E41" s="11"/>
      <c r="F41" s="10"/>
      <c r="G41" s="9">
        <v>100</v>
      </c>
      <c r="H41" s="12">
        <v>93.846153846153996</v>
      </c>
      <c r="I41" s="2">
        <v>1.923076923077</v>
      </c>
      <c r="J41" s="2">
        <v>16.538461538461998</v>
      </c>
      <c r="K41" s="2">
        <v>8.0769230769230003</v>
      </c>
      <c r="L41" s="2">
        <v>0.76923076923099998</v>
      </c>
      <c r="M41" s="3">
        <v>0</v>
      </c>
      <c r="N41" s="2">
        <v>0.384615384615</v>
      </c>
      <c r="O41" s="2">
        <v>0.76923076923099998</v>
      </c>
      <c r="P41" s="2">
        <v>5.3846153846150004</v>
      </c>
      <c r="Q41" s="21">
        <v>0</v>
      </c>
    </row>
    <row r="42" spans="4:17" x14ac:dyDescent="0.2">
      <c r="D42" s="104"/>
      <c r="E42" s="5" t="s">
        <v>42</v>
      </c>
      <c r="F42" s="6"/>
      <c r="G42" s="7">
        <v>258</v>
      </c>
      <c r="H42" s="8">
        <v>242</v>
      </c>
      <c r="I42" s="1">
        <v>3</v>
      </c>
      <c r="J42" s="1">
        <v>63</v>
      </c>
      <c r="K42" s="1">
        <v>52</v>
      </c>
      <c r="L42" s="1">
        <v>9</v>
      </c>
      <c r="M42" s="1">
        <v>1</v>
      </c>
      <c r="N42" s="1">
        <v>2</v>
      </c>
      <c r="O42" s="1">
        <v>2</v>
      </c>
      <c r="P42" s="1">
        <v>14</v>
      </c>
      <c r="Q42" s="13">
        <v>0</v>
      </c>
    </row>
    <row r="43" spans="4:17" x14ac:dyDescent="0.2">
      <c r="D43" s="104"/>
      <c r="E43" s="11"/>
      <c r="F43" s="10"/>
      <c r="G43" s="9">
        <v>100</v>
      </c>
      <c r="H43" s="12">
        <v>93.798449612403004</v>
      </c>
      <c r="I43" s="2">
        <v>1.1627906976739999</v>
      </c>
      <c r="J43" s="2">
        <v>24.418604651163001</v>
      </c>
      <c r="K43" s="2">
        <v>20.155038759690001</v>
      </c>
      <c r="L43" s="2">
        <v>3.488372093023</v>
      </c>
      <c r="M43" s="2">
        <v>0.38759689922500001</v>
      </c>
      <c r="N43" s="2">
        <v>0.77519379845000003</v>
      </c>
      <c r="O43" s="2">
        <v>0.77519379845000003</v>
      </c>
      <c r="P43" s="2">
        <v>5.4263565891469998</v>
      </c>
      <c r="Q43" s="21">
        <v>0</v>
      </c>
    </row>
    <row r="44" spans="4:17" x14ac:dyDescent="0.2">
      <c r="D44" s="104"/>
      <c r="E44" s="5" t="s">
        <v>43</v>
      </c>
      <c r="F44" s="6"/>
      <c r="G44" s="7">
        <v>258</v>
      </c>
      <c r="H44" s="8">
        <v>245</v>
      </c>
      <c r="I44" s="1">
        <v>5</v>
      </c>
      <c r="J44" s="1">
        <v>63</v>
      </c>
      <c r="K44" s="1">
        <v>44</v>
      </c>
      <c r="L44" s="1">
        <v>7</v>
      </c>
      <c r="M44" s="1">
        <v>0</v>
      </c>
      <c r="N44" s="1">
        <v>0</v>
      </c>
      <c r="O44" s="1">
        <v>2</v>
      </c>
      <c r="P44" s="1">
        <v>11</v>
      </c>
      <c r="Q44" s="13">
        <v>0</v>
      </c>
    </row>
    <row r="45" spans="4:17" x14ac:dyDescent="0.2">
      <c r="D45" s="104"/>
      <c r="E45" s="11"/>
      <c r="F45" s="10"/>
      <c r="G45" s="9">
        <v>100</v>
      </c>
      <c r="H45" s="12">
        <v>94.961240310077997</v>
      </c>
      <c r="I45" s="2">
        <v>1.937984496124</v>
      </c>
      <c r="J45" s="2">
        <v>24.418604651163001</v>
      </c>
      <c r="K45" s="2">
        <v>17.054263565890999</v>
      </c>
      <c r="L45" s="2">
        <v>2.7131782945739999</v>
      </c>
      <c r="M45" s="3">
        <v>0</v>
      </c>
      <c r="N45" s="3">
        <v>0</v>
      </c>
      <c r="O45" s="2">
        <v>0.77519379845000003</v>
      </c>
      <c r="P45" s="2">
        <v>4.2635658914730001</v>
      </c>
      <c r="Q45" s="21">
        <v>0</v>
      </c>
    </row>
    <row r="46" spans="4:17" x14ac:dyDescent="0.2">
      <c r="D46" s="104"/>
      <c r="E46" s="5" t="s">
        <v>44</v>
      </c>
      <c r="F46" s="6"/>
      <c r="G46" s="7">
        <v>336</v>
      </c>
      <c r="H46" s="8">
        <v>312</v>
      </c>
      <c r="I46" s="1">
        <v>9</v>
      </c>
      <c r="J46" s="1">
        <v>95</v>
      </c>
      <c r="K46" s="1">
        <v>59</v>
      </c>
      <c r="L46" s="1">
        <v>13</v>
      </c>
      <c r="M46" s="1">
        <v>1</v>
      </c>
      <c r="N46" s="1">
        <v>3</v>
      </c>
      <c r="O46" s="1">
        <v>4</v>
      </c>
      <c r="P46" s="1">
        <v>23</v>
      </c>
      <c r="Q46" s="13">
        <v>0</v>
      </c>
    </row>
    <row r="47" spans="4:17" x14ac:dyDescent="0.2">
      <c r="D47" s="104"/>
      <c r="E47" s="11"/>
      <c r="F47" s="10"/>
      <c r="G47" s="9">
        <v>100</v>
      </c>
      <c r="H47" s="12">
        <v>92.857142857143003</v>
      </c>
      <c r="I47" s="2">
        <v>2.6785714285709998</v>
      </c>
      <c r="J47" s="2">
        <v>28.273809523810002</v>
      </c>
      <c r="K47" s="2">
        <v>17.559523809523998</v>
      </c>
      <c r="L47" s="2">
        <v>3.8690476190480001</v>
      </c>
      <c r="M47" s="2">
        <v>0.29761904761899999</v>
      </c>
      <c r="N47" s="2">
        <v>0.89285714285700002</v>
      </c>
      <c r="O47" s="2">
        <v>1.190476190476</v>
      </c>
      <c r="P47" s="2">
        <v>6.8452380952379999</v>
      </c>
      <c r="Q47" s="21">
        <v>0</v>
      </c>
    </row>
    <row r="48" spans="4:17" x14ac:dyDescent="0.2">
      <c r="D48" s="104"/>
      <c r="E48" s="5" t="s">
        <v>45</v>
      </c>
      <c r="F48" s="6"/>
      <c r="G48" s="7">
        <v>259</v>
      </c>
      <c r="H48" s="8">
        <v>237</v>
      </c>
      <c r="I48" s="1">
        <v>3</v>
      </c>
      <c r="J48" s="1">
        <v>74</v>
      </c>
      <c r="K48" s="1">
        <v>38</v>
      </c>
      <c r="L48" s="1">
        <v>7</v>
      </c>
      <c r="M48" s="1">
        <v>3</v>
      </c>
      <c r="N48" s="1">
        <v>0</v>
      </c>
      <c r="O48" s="1">
        <v>1</v>
      </c>
      <c r="P48" s="1">
        <v>20</v>
      </c>
      <c r="Q48" s="13">
        <v>0</v>
      </c>
    </row>
    <row r="49" spans="4:17" x14ac:dyDescent="0.2">
      <c r="D49" s="104"/>
      <c r="E49" s="11"/>
      <c r="F49" s="10"/>
      <c r="G49" s="9">
        <v>100</v>
      </c>
      <c r="H49" s="12">
        <v>91.505791505792004</v>
      </c>
      <c r="I49" s="2">
        <v>1.1583011583009999</v>
      </c>
      <c r="J49" s="2">
        <v>28.571428571428999</v>
      </c>
      <c r="K49" s="2">
        <v>14.671814671815</v>
      </c>
      <c r="L49" s="2">
        <v>2.7027027027030002</v>
      </c>
      <c r="M49" s="2">
        <v>1.1583011583009999</v>
      </c>
      <c r="N49" s="3">
        <v>0</v>
      </c>
      <c r="O49" s="2">
        <v>0.38610038610000003</v>
      </c>
      <c r="P49" s="2">
        <v>7.7220077220079997</v>
      </c>
      <c r="Q49" s="21">
        <v>0</v>
      </c>
    </row>
    <row r="50" spans="4:17" x14ac:dyDescent="0.2">
      <c r="D50" s="104"/>
      <c r="E50" s="5" t="s">
        <v>46</v>
      </c>
      <c r="F50" s="6"/>
      <c r="G50" s="7">
        <v>171</v>
      </c>
      <c r="H50" s="8">
        <v>162</v>
      </c>
      <c r="I50" s="1">
        <v>5</v>
      </c>
      <c r="J50" s="1">
        <v>43</v>
      </c>
      <c r="K50" s="1">
        <v>29</v>
      </c>
      <c r="L50" s="1">
        <v>12</v>
      </c>
      <c r="M50" s="1">
        <v>1</v>
      </c>
      <c r="N50" s="1">
        <v>0</v>
      </c>
      <c r="O50" s="1">
        <v>0</v>
      </c>
      <c r="P50" s="1">
        <v>7</v>
      </c>
      <c r="Q50" s="13">
        <v>0</v>
      </c>
    </row>
    <row r="51" spans="4:17" x14ac:dyDescent="0.2">
      <c r="D51" s="104"/>
      <c r="E51" s="11"/>
      <c r="F51" s="10"/>
      <c r="G51" s="9">
        <v>100</v>
      </c>
      <c r="H51" s="12">
        <v>94.736842105262994</v>
      </c>
      <c r="I51" s="2">
        <v>2.923976608187</v>
      </c>
      <c r="J51" s="2">
        <v>25.146198830408999</v>
      </c>
      <c r="K51" s="2">
        <v>16.959064327484999</v>
      </c>
      <c r="L51" s="2">
        <v>7.0175438596489998</v>
      </c>
      <c r="M51" s="2">
        <v>0.58479532163699999</v>
      </c>
      <c r="N51" s="3">
        <v>0</v>
      </c>
      <c r="O51" s="3">
        <v>0</v>
      </c>
      <c r="P51" s="2">
        <v>4.0935672514619998</v>
      </c>
      <c r="Q51" s="21">
        <v>0</v>
      </c>
    </row>
    <row r="52" spans="4:17" x14ac:dyDescent="0.2">
      <c r="D52" s="104"/>
      <c r="E52" s="5" t="s">
        <v>47</v>
      </c>
      <c r="F52" s="6"/>
      <c r="G52" s="7">
        <v>158</v>
      </c>
      <c r="H52" s="8">
        <v>142</v>
      </c>
      <c r="I52" s="1">
        <v>6</v>
      </c>
      <c r="J52" s="1">
        <v>28</v>
      </c>
      <c r="K52" s="1">
        <v>24</v>
      </c>
      <c r="L52" s="1">
        <v>11</v>
      </c>
      <c r="M52" s="1">
        <v>1</v>
      </c>
      <c r="N52" s="1">
        <v>1</v>
      </c>
      <c r="O52" s="1">
        <v>0</v>
      </c>
      <c r="P52" s="1">
        <v>15</v>
      </c>
      <c r="Q52" s="13">
        <v>0</v>
      </c>
    </row>
    <row r="53" spans="4:17" x14ac:dyDescent="0.2">
      <c r="D53" s="104"/>
      <c r="E53" s="11"/>
      <c r="F53" s="10"/>
      <c r="G53" s="9">
        <v>100</v>
      </c>
      <c r="H53" s="12">
        <v>89.873417721519004</v>
      </c>
      <c r="I53" s="2">
        <v>3.7974683544299999</v>
      </c>
      <c r="J53" s="2">
        <v>17.721518987342002</v>
      </c>
      <c r="K53" s="2">
        <v>15.189873417722</v>
      </c>
      <c r="L53" s="2">
        <v>6.9620253164559998</v>
      </c>
      <c r="M53" s="2">
        <v>0.63291139240500005</v>
      </c>
      <c r="N53" s="2">
        <v>0.63291139240500005</v>
      </c>
      <c r="O53" s="3">
        <v>0</v>
      </c>
      <c r="P53" s="2">
        <v>9.493670886076</v>
      </c>
      <c r="Q53" s="21">
        <v>0</v>
      </c>
    </row>
    <row r="54" spans="4:17" x14ac:dyDescent="0.2">
      <c r="D54" s="104"/>
      <c r="E54" s="5" t="s">
        <v>48</v>
      </c>
      <c r="F54" s="6"/>
      <c r="G54" s="7">
        <v>62</v>
      </c>
      <c r="H54" s="8">
        <v>55</v>
      </c>
      <c r="I54" s="1">
        <v>1</v>
      </c>
      <c r="J54" s="1">
        <v>10</v>
      </c>
      <c r="K54" s="1">
        <v>2</v>
      </c>
      <c r="L54" s="1">
        <v>2</v>
      </c>
      <c r="M54" s="1">
        <v>0</v>
      </c>
      <c r="N54" s="1">
        <v>0</v>
      </c>
      <c r="O54" s="1">
        <v>1</v>
      </c>
      <c r="P54" s="1">
        <v>5</v>
      </c>
      <c r="Q54" s="13">
        <v>0</v>
      </c>
    </row>
    <row r="55" spans="4:17" x14ac:dyDescent="0.2">
      <c r="D55" s="104"/>
      <c r="E55" s="11"/>
      <c r="F55" s="10"/>
      <c r="G55" s="9">
        <v>100</v>
      </c>
      <c r="H55" s="12">
        <v>88.709677419355003</v>
      </c>
      <c r="I55" s="2">
        <v>1.6129032258060001</v>
      </c>
      <c r="J55" s="2">
        <v>16.129032258064999</v>
      </c>
      <c r="K55" s="2">
        <v>3.2258064516129998</v>
      </c>
      <c r="L55" s="2">
        <v>3.2258064516129998</v>
      </c>
      <c r="M55" s="3">
        <v>0</v>
      </c>
      <c r="N55" s="3">
        <v>0</v>
      </c>
      <c r="O55" s="2">
        <v>1.6129032258060001</v>
      </c>
      <c r="P55" s="2">
        <v>8.0645161290320004</v>
      </c>
      <c r="Q55" s="21">
        <v>0</v>
      </c>
    </row>
    <row r="56" spans="4:17" x14ac:dyDescent="0.2">
      <c r="D56" s="104"/>
      <c r="E56" s="5" t="s">
        <v>49</v>
      </c>
      <c r="F56" s="6"/>
      <c r="G56" s="7">
        <v>13</v>
      </c>
      <c r="H56" s="8">
        <v>12</v>
      </c>
      <c r="I56" s="1">
        <v>0</v>
      </c>
      <c r="J56" s="1">
        <v>2</v>
      </c>
      <c r="K56" s="1">
        <v>0</v>
      </c>
      <c r="L56" s="1">
        <v>0</v>
      </c>
      <c r="M56" s="1">
        <v>0</v>
      </c>
      <c r="N56" s="1">
        <v>0</v>
      </c>
      <c r="O56" s="1">
        <v>0</v>
      </c>
      <c r="P56" s="1">
        <v>1</v>
      </c>
      <c r="Q56" s="13">
        <v>0</v>
      </c>
    </row>
    <row r="57" spans="4:17" x14ac:dyDescent="0.2">
      <c r="D57" s="104"/>
      <c r="E57" s="11"/>
      <c r="F57" s="10"/>
      <c r="G57" s="9">
        <v>100</v>
      </c>
      <c r="H57" s="12">
        <v>92.307692307691994</v>
      </c>
      <c r="I57" s="3">
        <v>0</v>
      </c>
      <c r="J57" s="2">
        <v>15.384615384615</v>
      </c>
      <c r="K57" s="3">
        <v>0</v>
      </c>
      <c r="L57" s="3">
        <v>0</v>
      </c>
      <c r="M57" s="3">
        <v>0</v>
      </c>
      <c r="N57" s="3">
        <v>0</v>
      </c>
      <c r="O57" s="3">
        <v>0</v>
      </c>
      <c r="P57" s="2">
        <v>7.6923076923079998</v>
      </c>
      <c r="Q57" s="21">
        <v>0</v>
      </c>
    </row>
    <row r="58" spans="4:17" x14ac:dyDescent="0.2">
      <c r="D58" s="103" t="s">
        <v>50</v>
      </c>
      <c r="E58" s="24" t="s">
        <v>35</v>
      </c>
      <c r="F58" s="22"/>
      <c r="G58" s="23">
        <v>174</v>
      </c>
      <c r="H58" s="30">
        <v>151</v>
      </c>
      <c r="I58" s="4">
        <v>0</v>
      </c>
      <c r="J58" s="4">
        <v>0</v>
      </c>
      <c r="K58" s="4">
        <v>4</v>
      </c>
      <c r="L58" s="4">
        <v>0</v>
      </c>
      <c r="M58" s="4">
        <v>0</v>
      </c>
      <c r="N58" s="4">
        <v>0</v>
      </c>
      <c r="O58" s="4">
        <v>1</v>
      </c>
      <c r="P58" s="4">
        <v>23</v>
      </c>
      <c r="Q58" s="34">
        <v>0</v>
      </c>
    </row>
    <row r="59" spans="4:17" x14ac:dyDescent="0.2">
      <c r="D59" s="104"/>
      <c r="E59" s="11"/>
      <c r="F59" s="10"/>
      <c r="G59" s="9">
        <v>100</v>
      </c>
      <c r="H59" s="12">
        <v>86.781609195401998</v>
      </c>
      <c r="I59" s="3">
        <v>0</v>
      </c>
      <c r="J59" s="3">
        <v>0</v>
      </c>
      <c r="K59" s="2">
        <v>2.2988505747130001</v>
      </c>
      <c r="L59" s="3">
        <v>0</v>
      </c>
      <c r="M59" s="3">
        <v>0</v>
      </c>
      <c r="N59" s="3">
        <v>0</v>
      </c>
      <c r="O59" s="2">
        <v>0.57471264367800001</v>
      </c>
      <c r="P59" s="2">
        <v>13.218390804598</v>
      </c>
      <c r="Q59" s="21">
        <v>0</v>
      </c>
    </row>
    <row r="60" spans="4:17" x14ac:dyDescent="0.2">
      <c r="D60" s="104"/>
      <c r="E60" s="5" t="s">
        <v>36</v>
      </c>
      <c r="F60" s="6"/>
      <c r="G60" s="7">
        <v>233</v>
      </c>
      <c r="H60" s="8">
        <v>218</v>
      </c>
      <c r="I60" s="1">
        <v>0</v>
      </c>
      <c r="J60" s="1">
        <v>10</v>
      </c>
      <c r="K60" s="1">
        <v>14</v>
      </c>
      <c r="L60" s="1">
        <v>0</v>
      </c>
      <c r="M60" s="1">
        <v>0</v>
      </c>
      <c r="N60" s="1">
        <v>0</v>
      </c>
      <c r="O60" s="1">
        <v>1</v>
      </c>
      <c r="P60" s="1">
        <v>14</v>
      </c>
      <c r="Q60" s="13">
        <v>0</v>
      </c>
    </row>
    <row r="61" spans="4:17" x14ac:dyDescent="0.2">
      <c r="D61" s="104"/>
      <c r="E61" s="11"/>
      <c r="F61" s="10"/>
      <c r="G61" s="9">
        <v>100</v>
      </c>
      <c r="H61" s="12">
        <v>93.562231759656996</v>
      </c>
      <c r="I61" s="3">
        <v>0</v>
      </c>
      <c r="J61" s="2">
        <v>4.2918454935619996</v>
      </c>
      <c r="K61" s="2">
        <v>6.0085836909869998</v>
      </c>
      <c r="L61" s="3">
        <v>0</v>
      </c>
      <c r="M61" s="3">
        <v>0</v>
      </c>
      <c r="N61" s="3">
        <v>0</v>
      </c>
      <c r="O61" s="2">
        <v>0.42918454935599998</v>
      </c>
      <c r="P61" s="2">
        <v>6.0085836909869998</v>
      </c>
      <c r="Q61" s="21">
        <v>0</v>
      </c>
    </row>
    <row r="62" spans="4:17" x14ac:dyDescent="0.2">
      <c r="D62" s="104"/>
      <c r="E62" s="5" t="s">
        <v>37</v>
      </c>
      <c r="F62" s="6"/>
      <c r="G62" s="7">
        <v>199</v>
      </c>
      <c r="H62" s="8">
        <v>185</v>
      </c>
      <c r="I62" s="1">
        <v>3</v>
      </c>
      <c r="J62" s="1">
        <v>15</v>
      </c>
      <c r="K62" s="1">
        <v>17</v>
      </c>
      <c r="L62" s="1">
        <v>0</v>
      </c>
      <c r="M62" s="1">
        <v>0</v>
      </c>
      <c r="N62" s="1">
        <v>0</v>
      </c>
      <c r="O62" s="1">
        <v>3</v>
      </c>
      <c r="P62" s="1">
        <v>13</v>
      </c>
      <c r="Q62" s="13">
        <v>0</v>
      </c>
    </row>
    <row r="63" spans="4:17" x14ac:dyDescent="0.2">
      <c r="D63" s="104"/>
      <c r="E63" s="11"/>
      <c r="F63" s="10"/>
      <c r="G63" s="9">
        <v>100</v>
      </c>
      <c r="H63" s="12">
        <v>92.964824120602998</v>
      </c>
      <c r="I63" s="2">
        <v>1.507537688442</v>
      </c>
      <c r="J63" s="2">
        <v>7.5376884422110004</v>
      </c>
      <c r="K63" s="2">
        <v>8.5427135678389998</v>
      </c>
      <c r="L63" s="3">
        <v>0</v>
      </c>
      <c r="M63" s="3">
        <v>0</v>
      </c>
      <c r="N63" s="3">
        <v>0</v>
      </c>
      <c r="O63" s="2">
        <v>1.507537688442</v>
      </c>
      <c r="P63" s="2">
        <v>6.5326633165830001</v>
      </c>
      <c r="Q63" s="21">
        <v>0</v>
      </c>
    </row>
    <row r="64" spans="4:17" x14ac:dyDescent="0.2">
      <c r="D64" s="104"/>
      <c r="E64" s="5" t="s">
        <v>38</v>
      </c>
      <c r="F64" s="6"/>
      <c r="G64" s="7">
        <v>319</v>
      </c>
      <c r="H64" s="8">
        <v>300</v>
      </c>
      <c r="I64" s="1">
        <v>3</v>
      </c>
      <c r="J64" s="1">
        <v>23</v>
      </c>
      <c r="K64" s="1">
        <v>25</v>
      </c>
      <c r="L64" s="1">
        <v>2</v>
      </c>
      <c r="M64" s="1">
        <v>1</v>
      </c>
      <c r="N64" s="1">
        <v>0</v>
      </c>
      <c r="O64" s="1">
        <v>3</v>
      </c>
      <c r="P64" s="1">
        <v>17</v>
      </c>
      <c r="Q64" s="13">
        <v>0</v>
      </c>
    </row>
    <row r="65" spans="4:17" x14ac:dyDescent="0.2">
      <c r="D65" s="104"/>
      <c r="E65" s="11"/>
      <c r="F65" s="10"/>
      <c r="G65" s="9">
        <v>100</v>
      </c>
      <c r="H65" s="12">
        <v>94.043887147334999</v>
      </c>
      <c r="I65" s="2">
        <v>0.94043887147299998</v>
      </c>
      <c r="J65" s="2">
        <v>7.2100313479620004</v>
      </c>
      <c r="K65" s="2">
        <v>7.8369905956109998</v>
      </c>
      <c r="L65" s="2">
        <v>0.62695924764900002</v>
      </c>
      <c r="M65" s="2">
        <v>0.31347962382400002</v>
      </c>
      <c r="N65" s="3">
        <v>0</v>
      </c>
      <c r="O65" s="2">
        <v>0.94043887147299998</v>
      </c>
      <c r="P65" s="2">
        <v>5.3291536050159998</v>
      </c>
      <c r="Q65" s="21">
        <v>0</v>
      </c>
    </row>
    <row r="66" spans="4:17" x14ac:dyDescent="0.2">
      <c r="D66" s="104"/>
      <c r="E66" s="5" t="s">
        <v>39</v>
      </c>
      <c r="F66" s="6"/>
      <c r="G66" s="7">
        <v>269</v>
      </c>
      <c r="H66" s="8">
        <v>248</v>
      </c>
      <c r="I66" s="1">
        <v>3</v>
      </c>
      <c r="J66" s="1">
        <v>21</v>
      </c>
      <c r="K66" s="1">
        <v>30</v>
      </c>
      <c r="L66" s="1">
        <v>4</v>
      </c>
      <c r="M66" s="1">
        <v>0</v>
      </c>
      <c r="N66" s="1">
        <v>0</v>
      </c>
      <c r="O66" s="1">
        <v>2</v>
      </c>
      <c r="P66" s="1">
        <v>20</v>
      </c>
      <c r="Q66" s="13">
        <v>0</v>
      </c>
    </row>
    <row r="67" spans="4:17" x14ac:dyDescent="0.2">
      <c r="D67" s="104"/>
      <c r="E67" s="11"/>
      <c r="F67" s="10"/>
      <c r="G67" s="9">
        <v>100</v>
      </c>
      <c r="H67" s="12">
        <v>92.193308550186003</v>
      </c>
      <c r="I67" s="2">
        <v>1.1152416356879999</v>
      </c>
      <c r="J67" s="2">
        <v>7.8066914498140001</v>
      </c>
      <c r="K67" s="2">
        <v>11.152416356877</v>
      </c>
      <c r="L67" s="2">
        <v>1.4869888475840001</v>
      </c>
      <c r="M67" s="3">
        <v>0</v>
      </c>
      <c r="N67" s="3">
        <v>0</v>
      </c>
      <c r="O67" s="2">
        <v>0.74349442379200004</v>
      </c>
      <c r="P67" s="2">
        <v>7.4349442379179997</v>
      </c>
      <c r="Q67" s="21">
        <v>0</v>
      </c>
    </row>
    <row r="68" spans="4:17" x14ac:dyDescent="0.2">
      <c r="D68" s="104"/>
      <c r="E68" s="5" t="s">
        <v>40</v>
      </c>
      <c r="F68" s="6"/>
      <c r="G68" s="7">
        <v>348</v>
      </c>
      <c r="H68" s="8">
        <v>333</v>
      </c>
      <c r="I68" s="1">
        <v>3</v>
      </c>
      <c r="J68" s="1">
        <v>36</v>
      </c>
      <c r="K68" s="1">
        <v>31</v>
      </c>
      <c r="L68" s="1">
        <v>3</v>
      </c>
      <c r="M68" s="1">
        <v>0</v>
      </c>
      <c r="N68" s="1">
        <v>0</v>
      </c>
      <c r="O68" s="1">
        <v>3</v>
      </c>
      <c r="P68" s="1">
        <v>15</v>
      </c>
      <c r="Q68" s="13">
        <v>0</v>
      </c>
    </row>
    <row r="69" spans="4:17" x14ac:dyDescent="0.2">
      <c r="D69" s="104"/>
      <c r="E69" s="11"/>
      <c r="F69" s="10"/>
      <c r="G69" s="9">
        <v>100</v>
      </c>
      <c r="H69" s="12">
        <v>95.689655172414007</v>
      </c>
      <c r="I69" s="2">
        <v>0.86206896551699996</v>
      </c>
      <c r="J69" s="2">
        <v>10.344827586207</v>
      </c>
      <c r="K69" s="2">
        <v>8.9080459770109996</v>
      </c>
      <c r="L69" s="2">
        <v>0.86206896551699996</v>
      </c>
      <c r="M69" s="3">
        <v>0</v>
      </c>
      <c r="N69" s="3">
        <v>0</v>
      </c>
      <c r="O69" s="2">
        <v>0.86206896551699996</v>
      </c>
      <c r="P69" s="2">
        <v>4.3103448275860003</v>
      </c>
      <c r="Q69" s="21">
        <v>0</v>
      </c>
    </row>
    <row r="70" spans="4:17" x14ac:dyDescent="0.2">
      <c r="D70" s="104"/>
      <c r="E70" s="5" t="s">
        <v>41</v>
      </c>
      <c r="F70" s="6"/>
      <c r="G70" s="7">
        <v>282</v>
      </c>
      <c r="H70" s="8">
        <v>260</v>
      </c>
      <c r="I70" s="1">
        <v>4</v>
      </c>
      <c r="J70" s="1">
        <v>20</v>
      </c>
      <c r="K70" s="1">
        <v>17</v>
      </c>
      <c r="L70" s="1">
        <v>3</v>
      </c>
      <c r="M70" s="1">
        <v>0</v>
      </c>
      <c r="N70" s="1">
        <v>0</v>
      </c>
      <c r="O70" s="1">
        <v>1</v>
      </c>
      <c r="P70" s="1">
        <v>22</v>
      </c>
      <c r="Q70" s="13">
        <v>0</v>
      </c>
    </row>
    <row r="71" spans="4:17" x14ac:dyDescent="0.2">
      <c r="D71" s="104"/>
      <c r="E71" s="11"/>
      <c r="F71" s="10"/>
      <c r="G71" s="9">
        <v>100</v>
      </c>
      <c r="H71" s="12">
        <v>92.198581560283998</v>
      </c>
      <c r="I71" s="2">
        <v>1.4184397163119999</v>
      </c>
      <c r="J71" s="2">
        <v>7.0921985815599999</v>
      </c>
      <c r="K71" s="2">
        <v>6.028368794326</v>
      </c>
      <c r="L71" s="2">
        <v>1.0638297872339999</v>
      </c>
      <c r="M71" s="3">
        <v>0</v>
      </c>
      <c r="N71" s="3">
        <v>0</v>
      </c>
      <c r="O71" s="2">
        <v>0.35460992907799999</v>
      </c>
      <c r="P71" s="2">
        <v>7.8014184397159996</v>
      </c>
      <c r="Q71" s="21">
        <v>0</v>
      </c>
    </row>
    <row r="72" spans="4:17" x14ac:dyDescent="0.2">
      <c r="D72" s="104"/>
      <c r="E72" s="5" t="s">
        <v>42</v>
      </c>
      <c r="F72" s="6"/>
      <c r="G72" s="7">
        <v>242</v>
      </c>
      <c r="H72" s="8">
        <v>228</v>
      </c>
      <c r="I72" s="1">
        <v>1</v>
      </c>
      <c r="J72" s="1">
        <v>25</v>
      </c>
      <c r="K72" s="1">
        <v>30</v>
      </c>
      <c r="L72" s="1">
        <v>6</v>
      </c>
      <c r="M72" s="1">
        <v>0</v>
      </c>
      <c r="N72" s="1">
        <v>1</v>
      </c>
      <c r="O72" s="1">
        <v>2</v>
      </c>
      <c r="P72" s="1">
        <v>14</v>
      </c>
      <c r="Q72" s="13">
        <v>0</v>
      </c>
    </row>
    <row r="73" spans="4:17" x14ac:dyDescent="0.2">
      <c r="D73" s="104"/>
      <c r="E73" s="11"/>
      <c r="F73" s="10"/>
      <c r="G73" s="9">
        <v>100</v>
      </c>
      <c r="H73" s="12">
        <v>94.214876033058005</v>
      </c>
      <c r="I73" s="2">
        <v>0.41322314049600001</v>
      </c>
      <c r="J73" s="2">
        <v>10.330578512397</v>
      </c>
      <c r="K73" s="2">
        <v>12.396694214876</v>
      </c>
      <c r="L73" s="2">
        <v>2.4793388429749998</v>
      </c>
      <c r="M73" s="3">
        <v>0</v>
      </c>
      <c r="N73" s="2">
        <v>0.41322314049600001</v>
      </c>
      <c r="O73" s="2">
        <v>0.82644628099200002</v>
      </c>
      <c r="P73" s="2">
        <v>5.7851239669419998</v>
      </c>
      <c r="Q73" s="21">
        <v>0</v>
      </c>
    </row>
    <row r="74" spans="4:17" x14ac:dyDescent="0.2">
      <c r="D74" s="104"/>
      <c r="E74" s="5" t="s">
        <v>43</v>
      </c>
      <c r="F74" s="6"/>
      <c r="G74" s="7">
        <v>263</v>
      </c>
      <c r="H74" s="8">
        <v>248</v>
      </c>
      <c r="I74" s="1">
        <v>3</v>
      </c>
      <c r="J74" s="1">
        <v>35</v>
      </c>
      <c r="K74" s="1">
        <v>30</v>
      </c>
      <c r="L74" s="1">
        <v>12</v>
      </c>
      <c r="M74" s="1">
        <v>0</v>
      </c>
      <c r="N74" s="1">
        <v>0</v>
      </c>
      <c r="O74" s="1">
        <v>1</v>
      </c>
      <c r="P74" s="1">
        <v>14</v>
      </c>
      <c r="Q74" s="13">
        <v>0</v>
      </c>
    </row>
    <row r="75" spans="4:17" x14ac:dyDescent="0.2">
      <c r="D75" s="104"/>
      <c r="E75" s="11"/>
      <c r="F75" s="10"/>
      <c r="G75" s="9">
        <v>100</v>
      </c>
      <c r="H75" s="12">
        <v>94.296577946767997</v>
      </c>
      <c r="I75" s="2">
        <v>1.1406844106459999</v>
      </c>
      <c r="J75" s="2">
        <v>13.307984790875</v>
      </c>
      <c r="K75" s="2">
        <v>11.406844106464</v>
      </c>
      <c r="L75" s="2">
        <v>4.5627376425859998</v>
      </c>
      <c r="M75" s="3">
        <v>0</v>
      </c>
      <c r="N75" s="3">
        <v>0</v>
      </c>
      <c r="O75" s="2">
        <v>0.38022813688200002</v>
      </c>
      <c r="P75" s="2">
        <v>5.3231939163500002</v>
      </c>
      <c r="Q75" s="21">
        <v>0</v>
      </c>
    </row>
    <row r="76" spans="4:17" x14ac:dyDescent="0.2">
      <c r="D76" s="104"/>
      <c r="E76" s="5" t="s">
        <v>44</v>
      </c>
      <c r="F76" s="6"/>
      <c r="G76" s="7">
        <v>364</v>
      </c>
      <c r="H76" s="8">
        <v>346</v>
      </c>
      <c r="I76" s="1">
        <v>3</v>
      </c>
      <c r="J76" s="1">
        <v>39</v>
      </c>
      <c r="K76" s="1">
        <v>39</v>
      </c>
      <c r="L76" s="1">
        <v>14</v>
      </c>
      <c r="M76" s="1">
        <v>1</v>
      </c>
      <c r="N76" s="1">
        <v>1</v>
      </c>
      <c r="O76" s="1">
        <v>5</v>
      </c>
      <c r="P76" s="1">
        <v>17</v>
      </c>
      <c r="Q76" s="13">
        <v>0</v>
      </c>
    </row>
    <row r="77" spans="4:17" x14ac:dyDescent="0.2">
      <c r="D77" s="104"/>
      <c r="E77" s="11"/>
      <c r="F77" s="10"/>
      <c r="G77" s="9">
        <v>100</v>
      </c>
      <c r="H77" s="12">
        <v>95.054945054944994</v>
      </c>
      <c r="I77" s="2">
        <v>0.82417582417599999</v>
      </c>
      <c r="J77" s="2">
        <v>10.714285714286</v>
      </c>
      <c r="K77" s="2">
        <v>10.714285714286</v>
      </c>
      <c r="L77" s="2">
        <v>3.8461538461539999</v>
      </c>
      <c r="M77" s="2">
        <v>0.27472527472500002</v>
      </c>
      <c r="N77" s="2">
        <v>0.27472527472500002</v>
      </c>
      <c r="O77" s="2">
        <v>1.3736263736259999</v>
      </c>
      <c r="P77" s="2">
        <v>4.6703296703300001</v>
      </c>
      <c r="Q77" s="21">
        <v>0</v>
      </c>
    </row>
    <row r="78" spans="4:17" x14ac:dyDescent="0.2">
      <c r="D78" s="104"/>
      <c r="E78" s="5" t="s">
        <v>45</v>
      </c>
      <c r="F78" s="6"/>
      <c r="G78" s="7">
        <v>324</v>
      </c>
      <c r="H78" s="8">
        <v>302</v>
      </c>
      <c r="I78" s="1">
        <v>5</v>
      </c>
      <c r="J78" s="1">
        <v>37</v>
      </c>
      <c r="K78" s="1">
        <v>38</v>
      </c>
      <c r="L78" s="1">
        <v>17</v>
      </c>
      <c r="M78" s="1">
        <v>1</v>
      </c>
      <c r="N78" s="1">
        <v>1</v>
      </c>
      <c r="O78" s="1">
        <v>1</v>
      </c>
      <c r="P78" s="1">
        <v>21</v>
      </c>
      <c r="Q78" s="13">
        <v>0</v>
      </c>
    </row>
    <row r="79" spans="4:17" x14ac:dyDescent="0.2">
      <c r="D79" s="104"/>
      <c r="E79" s="11"/>
      <c r="F79" s="10"/>
      <c r="G79" s="9">
        <v>100</v>
      </c>
      <c r="H79" s="12">
        <v>93.209876543210001</v>
      </c>
      <c r="I79" s="2">
        <v>1.543209876543</v>
      </c>
      <c r="J79" s="2">
        <v>11.41975308642</v>
      </c>
      <c r="K79" s="2">
        <v>11.728395061728</v>
      </c>
      <c r="L79" s="2">
        <v>5.2469135802469999</v>
      </c>
      <c r="M79" s="2">
        <v>0.30864197530900001</v>
      </c>
      <c r="N79" s="2">
        <v>0.30864197530900001</v>
      </c>
      <c r="O79" s="2">
        <v>0.30864197530900001</v>
      </c>
      <c r="P79" s="2">
        <v>6.4814814814809996</v>
      </c>
      <c r="Q79" s="21">
        <v>0</v>
      </c>
    </row>
    <row r="80" spans="4:17" x14ac:dyDescent="0.2">
      <c r="D80" s="104"/>
      <c r="E80" s="5" t="s">
        <v>46</v>
      </c>
      <c r="F80" s="6"/>
      <c r="G80" s="7">
        <v>192</v>
      </c>
      <c r="H80" s="8">
        <v>174</v>
      </c>
      <c r="I80" s="1">
        <v>1</v>
      </c>
      <c r="J80" s="1">
        <v>8</v>
      </c>
      <c r="K80" s="1">
        <v>15</v>
      </c>
      <c r="L80" s="1">
        <v>5</v>
      </c>
      <c r="M80" s="1">
        <v>0</v>
      </c>
      <c r="N80" s="1">
        <v>0</v>
      </c>
      <c r="O80" s="1">
        <v>0</v>
      </c>
      <c r="P80" s="1">
        <v>17</v>
      </c>
      <c r="Q80" s="13">
        <v>0</v>
      </c>
    </row>
    <row r="81" spans="2:19" x14ac:dyDescent="0.2">
      <c r="D81" s="104"/>
      <c r="E81" s="11"/>
      <c r="F81" s="10"/>
      <c r="G81" s="9">
        <v>100</v>
      </c>
      <c r="H81" s="12">
        <v>90.625</v>
      </c>
      <c r="I81" s="2">
        <v>0.52083333333299997</v>
      </c>
      <c r="J81" s="2">
        <v>4.166666666667</v>
      </c>
      <c r="K81" s="2">
        <v>7.8125</v>
      </c>
      <c r="L81" s="2">
        <v>2.604166666667</v>
      </c>
      <c r="M81" s="3">
        <v>0</v>
      </c>
      <c r="N81" s="3">
        <v>0</v>
      </c>
      <c r="O81" s="3">
        <v>0</v>
      </c>
      <c r="P81" s="2">
        <v>8.854166666667</v>
      </c>
      <c r="Q81" s="21">
        <v>0</v>
      </c>
    </row>
    <row r="82" spans="2:19" x14ac:dyDescent="0.2">
      <c r="D82" s="104"/>
      <c r="E82" s="5" t="s">
        <v>47</v>
      </c>
      <c r="F82" s="6"/>
      <c r="G82" s="7">
        <v>288</v>
      </c>
      <c r="H82" s="8">
        <v>258</v>
      </c>
      <c r="I82" s="1">
        <v>1</v>
      </c>
      <c r="J82" s="1">
        <v>27</v>
      </c>
      <c r="K82" s="1">
        <v>16</v>
      </c>
      <c r="L82" s="1">
        <v>6</v>
      </c>
      <c r="M82" s="1">
        <v>1</v>
      </c>
      <c r="N82" s="1">
        <v>0</v>
      </c>
      <c r="O82" s="1">
        <v>2</v>
      </c>
      <c r="P82" s="1">
        <v>28</v>
      </c>
      <c r="Q82" s="13">
        <v>0</v>
      </c>
    </row>
    <row r="83" spans="2:19" x14ac:dyDescent="0.2">
      <c r="D83" s="104"/>
      <c r="E83" s="11"/>
      <c r="F83" s="10"/>
      <c r="G83" s="9">
        <v>100</v>
      </c>
      <c r="H83" s="12">
        <v>89.583333333333002</v>
      </c>
      <c r="I83" s="2">
        <v>0.347222222222</v>
      </c>
      <c r="J83" s="2">
        <v>9.375</v>
      </c>
      <c r="K83" s="2">
        <v>5.5555555555560003</v>
      </c>
      <c r="L83" s="2">
        <v>2.083333333333</v>
      </c>
      <c r="M83" s="2">
        <v>0.347222222222</v>
      </c>
      <c r="N83" s="3">
        <v>0</v>
      </c>
      <c r="O83" s="2">
        <v>0.694444444444</v>
      </c>
      <c r="P83" s="2">
        <v>9.7222222222219994</v>
      </c>
      <c r="Q83" s="21">
        <v>0</v>
      </c>
    </row>
    <row r="84" spans="2:19" x14ac:dyDescent="0.2">
      <c r="D84" s="104"/>
      <c r="E84" s="5" t="s">
        <v>48</v>
      </c>
      <c r="F84" s="6"/>
      <c r="G84" s="7">
        <v>114</v>
      </c>
      <c r="H84" s="8">
        <v>102</v>
      </c>
      <c r="I84" s="1">
        <v>2</v>
      </c>
      <c r="J84" s="1">
        <v>12</v>
      </c>
      <c r="K84" s="1">
        <v>7</v>
      </c>
      <c r="L84" s="1">
        <v>3</v>
      </c>
      <c r="M84" s="1">
        <v>0</v>
      </c>
      <c r="N84" s="1">
        <v>0</v>
      </c>
      <c r="O84" s="1">
        <v>0</v>
      </c>
      <c r="P84" s="1">
        <v>12</v>
      </c>
      <c r="Q84" s="13">
        <v>0</v>
      </c>
    </row>
    <row r="85" spans="2:19" x14ac:dyDescent="0.2">
      <c r="D85" s="104"/>
      <c r="E85" s="11"/>
      <c r="F85" s="10"/>
      <c r="G85" s="9">
        <v>100</v>
      </c>
      <c r="H85" s="12">
        <v>89.473684210526002</v>
      </c>
      <c r="I85" s="2">
        <v>1.7543859649119999</v>
      </c>
      <c r="J85" s="2">
        <v>10.526315789473999</v>
      </c>
      <c r="K85" s="2">
        <v>6.1403508771929998</v>
      </c>
      <c r="L85" s="2">
        <v>2.6315789473679998</v>
      </c>
      <c r="M85" s="3">
        <v>0</v>
      </c>
      <c r="N85" s="3">
        <v>0</v>
      </c>
      <c r="O85" s="3">
        <v>0</v>
      </c>
      <c r="P85" s="2">
        <v>10.526315789473999</v>
      </c>
      <c r="Q85" s="21">
        <v>0</v>
      </c>
    </row>
    <row r="86" spans="2:19" x14ac:dyDescent="0.2">
      <c r="D86" s="104"/>
      <c r="E86" s="5" t="s">
        <v>49</v>
      </c>
      <c r="F86" s="6"/>
      <c r="G86" s="7">
        <v>30</v>
      </c>
      <c r="H86" s="8">
        <v>28</v>
      </c>
      <c r="I86" s="1">
        <v>0</v>
      </c>
      <c r="J86" s="1">
        <v>2</v>
      </c>
      <c r="K86" s="1">
        <v>1</v>
      </c>
      <c r="L86" s="1">
        <v>0</v>
      </c>
      <c r="M86" s="1">
        <v>0</v>
      </c>
      <c r="N86" s="1">
        <v>0</v>
      </c>
      <c r="O86" s="1">
        <v>0</v>
      </c>
      <c r="P86" s="1">
        <v>2</v>
      </c>
      <c r="Q86" s="13">
        <v>0</v>
      </c>
    </row>
    <row r="87" spans="2:19" x14ac:dyDescent="0.2">
      <c r="D87" s="105"/>
      <c r="E87" s="56"/>
      <c r="F87" s="57"/>
      <c r="G87" s="69">
        <v>100</v>
      </c>
      <c r="H87" s="75">
        <v>93.333333333333002</v>
      </c>
      <c r="I87" s="36">
        <v>0</v>
      </c>
      <c r="J87" s="39">
        <v>6.666666666667</v>
      </c>
      <c r="K87" s="39">
        <v>3.333333333333</v>
      </c>
      <c r="L87" s="36">
        <v>0</v>
      </c>
      <c r="M87" s="36">
        <v>0</v>
      </c>
      <c r="N87" s="36">
        <v>0</v>
      </c>
      <c r="O87" s="36">
        <v>0</v>
      </c>
      <c r="P87" s="39">
        <v>6.666666666667</v>
      </c>
      <c r="Q87" s="72">
        <v>0</v>
      </c>
    </row>
    <row r="89" spans="2:19" x14ac:dyDescent="0.2">
      <c r="B89" s="47" t="str">
        <f xml:space="preserve"> HYPERLINK("#'目次'!B8", "[2]")</f>
        <v>[2]</v>
      </c>
      <c r="C89" s="31" t="s">
        <v>56</v>
      </c>
    </row>
    <row r="90" spans="2:19" x14ac:dyDescent="0.2">
      <c r="C90" s="89" t="s">
        <v>57</v>
      </c>
    </row>
    <row r="92" spans="2:19" x14ac:dyDescent="0.2">
      <c r="C92" s="31" t="s">
        <v>13</v>
      </c>
    </row>
    <row r="93" spans="2:19" ht="36" x14ac:dyDescent="0.2">
      <c r="D93" s="99"/>
      <c r="E93" s="100"/>
      <c r="F93" s="100"/>
      <c r="G93" s="41" t="s">
        <v>14</v>
      </c>
      <c r="H93" s="42" t="s">
        <v>58</v>
      </c>
      <c r="I93" s="16" t="s">
        <v>59</v>
      </c>
      <c r="J93" s="16" t="s">
        <v>60</v>
      </c>
      <c r="K93" s="16" t="s">
        <v>61</v>
      </c>
      <c r="L93" s="16" t="s">
        <v>62</v>
      </c>
      <c r="M93" s="16" t="s">
        <v>63</v>
      </c>
      <c r="N93" s="16" t="s">
        <v>64</v>
      </c>
      <c r="O93" s="16" t="s">
        <v>65</v>
      </c>
      <c r="P93" s="16" t="s">
        <v>66</v>
      </c>
      <c r="Q93" s="16" t="s">
        <v>24</v>
      </c>
      <c r="R93" s="16" t="s">
        <v>67</v>
      </c>
      <c r="S93" s="46" t="s">
        <v>68</v>
      </c>
    </row>
    <row r="94" spans="2:19" x14ac:dyDescent="0.2">
      <c r="D94" s="101"/>
      <c r="E94" s="102"/>
      <c r="F94" s="102"/>
      <c r="G94" s="44"/>
      <c r="H94" s="82" t="s">
        <v>69</v>
      </c>
      <c r="I94" s="50" t="s">
        <v>70</v>
      </c>
      <c r="J94" s="50" t="s">
        <v>71</v>
      </c>
      <c r="K94" s="50" t="s">
        <v>72</v>
      </c>
      <c r="L94" s="50" t="s">
        <v>73</v>
      </c>
      <c r="M94" s="50" t="s">
        <v>74</v>
      </c>
      <c r="N94" s="50" t="s">
        <v>75</v>
      </c>
      <c r="O94" s="50" t="s">
        <v>76</v>
      </c>
      <c r="P94" s="50" t="s">
        <v>77</v>
      </c>
      <c r="Q94" s="17"/>
      <c r="R94" s="17"/>
      <c r="S94" s="43"/>
    </row>
    <row r="95" spans="2:19" x14ac:dyDescent="0.2">
      <c r="D95" s="68"/>
      <c r="E95" s="67" t="s">
        <v>14</v>
      </c>
      <c r="F95" s="64"/>
      <c r="G95" s="45">
        <v>6493</v>
      </c>
      <c r="H95" s="20">
        <v>481</v>
      </c>
      <c r="I95" s="20">
        <v>744</v>
      </c>
      <c r="J95" s="20">
        <v>729</v>
      </c>
      <c r="K95" s="20">
        <v>1312</v>
      </c>
      <c r="L95" s="20">
        <v>887</v>
      </c>
      <c r="M95" s="20">
        <v>970</v>
      </c>
      <c r="N95" s="20">
        <v>708</v>
      </c>
      <c r="O95" s="20">
        <v>146</v>
      </c>
      <c r="P95" s="20">
        <v>69</v>
      </c>
      <c r="Q95" s="20">
        <v>447</v>
      </c>
      <c r="R95" s="84" t="s">
        <v>78</v>
      </c>
      <c r="S95" s="85" t="s">
        <v>78</v>
      </c>
    </row>
    <row r="96" spans="2:19" x14ac:dyDescent="0.2">
      <c r="D96" s="56"/>
      <c r="E96" s="57"/>
      <c r="F96" s="65"/>
      <c r="G96" s="9">
        <v>100</v>
      </c>
      <c r="H96" s="2">
        <v>7.4079778222700003</v>
      </c>
      <c r="I96" s="2">
        <v>11.458493762512999</v>
      </c>
      <c r="J96" s="2">
        <v>11.227475743108</v>
      </c>
      <c r="K96" s="2">
        <v>20.206376097336001</v>
      </c>
      <c r="L96" s="2">
        <v>13.660865547513</v>
      </c>
      <c r="M96" s="2">
        <v>14.93916525489</v>
      </c>
      <c r="N96" s="2">
        <v>10.90405051594</v>
      </c>
      <c r="O96" s="2">
        <v>2.24857538888</v>
      </c>
      <c r="P96" s="2">
        <v>1.062682889265</v>
      </c>
      <c r="Q96" s="2">
        <v>6.8843369782839998</v>
      </c>
      <c r="R96" s="2">
        <v>634.81640754217699</v>
      </c>
      <c r="S96" s="15">
        <v>992.88890706620305</v>
      </c>
    </row>
    <row r="97" spans="4:19" x14ac:dyDescent="0.2">
      <c r="D97" s="103" t="s">
        <v>25</v>
      </c>
      <c r="E97" s="24" t="s">
        <v>26</v>
      </c>
      <c r="F97" s="22"/>
      <c r="G97" s="23">
        <v>1606</v>
      </c>
      <c r="H97" s="30">
        <v>213</v>
      </c>
      <c r="I97" s="4">
        <v>254</v>
      </c>
      <c r="J97" s="4">
        <v>218</v>
      </c>
      <c r="K97" s="4">
        <v>312</v>
      </c>
      <c r="L97" s="4">
        <v>197</v>
      </c>
      <c r="M97" s="4">
        <v>201</v>
      </c>
      <c r="N97" s="4">
        <v>93</v>
      </c>
      <c r="O97" s="4">
        <v>19</v>
      </c>
      <c r="P97" s="4">
        <v>6</v>
      </c>
      <c r="Q97" s="4">
        <v>93</v>
      </c>
      <c r="R97" s="73" t="s">
        <v>78</v>
      </c>
      <c r="S97" s="76" t="s">
        <v>78</v>
      </c>
    </row>
    <row r="98" spans="4:19" x14ac:dyDescent="0.2">
      <c r="D98" s="104"/>
      <c r="E98" s="11"/>
      <c r="F98" s="10"/>
      <c r="G98" s="9">
        <v>100</v>
      </c>
      <c r="H98" s="12">
        <v>13.262764632628</v>
      </c>
      <c r="I98" s="2">
        <v>15.815691158157</v>
      </c>
      <c r="J98" s="2">
        <v>13.574097135741001</v>
      </c>
      <c r="K98" s="2">
        <v>19.427148194270998</v>
      </c>
      <c r="L98" s="2">
        <v>12.266500622664999</v>
      </c>
      <c r="M98" s="2">
        <v>12.515566625156</v>
      </c>
      <c r="N98" s="2">
        <v>5.7907845579080002</v>
      </c>
      <c r="O98" s="2">
        <v>1.183063511831</v>
      </c>
      <c r="P98" s="2">
        <v>0.37359900373600002</v>
      </c>
      <c r="Q98" s="2">
        <v>5.7907845579080002</v>
      </c>
      <c r="R98" s="2">
        <v>406.46728354263098</v>
      </c>
      <c r="S98" s="15">
        <v>727.40309513318903</v>
      </c>
    </row>
    <row r="99" spans="4:19" x14ac:dyDescent="0.2">
      <c r="D99" s="104"/>
      <c r="E99" s="5" t="s">
        <v>27</v>
      </c>
      <c r="F99" s="6"/>
      <c r="G99" s="7">
        <v>1245</v>
      </c>
      <c r="H99" s="8">
        <v>97</v>
      </c>
      <c r="I99" s="1">
        <v>166</v>
      </c>
      <c r="J99" s="1">
        <v>180</v>
      </c>
      <c r="K99" s="1">
        <v>254</v>
      </c>
      <c r="L99" s="1">
        <v>146</v>
      </c>
      <c r="M99" s="1">
        <v>187</v>
      </c>
      <c r="N99" s="1">
        <v>135</v>
      </c>
      <c r="O99" s="1">
        <v>23</v>
      </c>
      <c r="P99" s="1">
        <v>3</v>
      </c>
      <c r="Q99" s="1">
        <v>54</v>
      </c>
      <c r="R99" s="27" t="s">
        <v>78</v>
      </c>
      <c r="S99" s="28" t="s">
        <v>78</v>
      </c>
    </row>
    <row r="100" spans="4:19" x14ac:dyDescent="0.2">
      <c r="D100" s="104"/>
      <c r="E100" s="11"/>
      <c r="F100" s="10"/>
      <c r="G100" s="9">
        <v>100</v>
      </c>
      <c r="H100" s="12">
        <v>7.7911646586350001</v>
      </c>
      <c r="I100" s="2">
        <v>13.333333333333</v>
      </c>
      <c r="J100" s="2">
        <v>14.457831325300999</v>
      </c>
      <c r="K100" s="2">
        <v>20.401606425703001</v>
      </c>
      <c r="L100" s="2">
        <v>11.726907630522</v>
      </c>
      <c r="M100" s="2">
        <v>15.020080321285</v>
      </c>
      <c r="N100" s="2">
        <v>10.843373493975999</v>
      </c>
      <c r="O100" s="2">
        <v>1.847389558233</v>
      </c>
      <c r="P100" s="2">
        <v>0.240963855422</v>
      </c>
      <c r="Q100" s="2">
        <v>4.3373493975899997</v>
      </c>
      <c r="R100" s="2">
        <v>544.42905121746401</v>
      </c>
      <c r="S100" s="15">
        <v>821.03734315423196</v>
      </c>
    </row>
    <row r="101" spans="4:19" x14ac:dyDescent="0.2">
      <c r="D101" s="104"/>
      <c r="E101" s="5" t="s">
        <v>28</v>
      </c>
      <c r="F101" s="6"/>
      <c r="G101" s="7">
        <v>1001</v>
      </c>
      <c r="H101" s="8">
        <v>60</v>
      </c>
      <c r="I101" s="1">
        <v>122</v>
      </c>
      <c r="J101" s="1">
        <v>98</v>
      </c>
      <c r="K101" s="1">
        <v>222</v>
      </c>
      <c r="L101" s="1">
        <v>147</v>
      </c>
      <c r="M101" s="1">
        <v>144</v>
      </c>
      <c r="N101" s="1">
        <v>146</v>
      </c>
      <c r="O101" s="1">
        <v>21</v>
      </c>
      <c r="P101" s="1">
        <v>7</v>
      </c>
      <c r="Q101" s="1">
        <v>34</v>
      </c>
      <c r="R101" s="27" t="s">
        <v>78</v>
      </c>
      <c r="S101" s="28" t="s">
        <v>78</v>
      </c>
    </row>
    <row r="102" spans="4:19" x14ac:dyDescent="0.2">
      <c r="D102" s="104"/>
      <c r="E102" s="11"/>
      <c r="F102" s="10"/>
      <c r="G102" s="9">
        <v>100</v>
      </c>
      <c r="H102" s="12">
        <v>5.9940059940059998</v>
      </c>
      <c r="I102" s="2">
        <v>12.187812187812</v>
      </c>
      <c r="J102" s="2">
        <v>9.7902097902099996</v>
      </c>
      <c r="K102" s="2">
        <v>22.177822177822001</v>
      </c>
      <c r="L102" s="2">
        <v>14.685314685314999</v>
      </c>
      <c r="M102" s="2">
        <v>14.385614385614</v>
      </c>
      <c r="N102" s="2">
        <v>14.585414585415</v>
      </c>
      <c r="O102" s="2">
        <v>2.0979020979020002</v>
      </c>
      <c r="P102" s="2">
        <v>0.69930069930100003</v>
      </c>
      <c r="Q102" s="2">
        <v>3.396603396603</v>
      </c>
      <c r="R102" s="2">
        <v>662.36814891416805</v>
      </c>
      <c r="S102" s="15">
        <v>944.04415469699597</v>
      </c>
    </row>
    <row r="103" spans="4:19" x14ac:dyDescent="0.2">
      <c r="D103" s="104"/>
      <c r="E103" s="5" t="s">
        <v>29</v>
      </c>
      <c r="F103" s="6"/>
      <c r="G103" s="7">
        <v>689</v>
      </c>
      <c r="H103" s="8">
        <v>38</v>
      </c>
      <c r="I103" s="1">
        <v>73</v>
      </c>
      <c r="J103" s="1">
        <v>80</v>
      </c>
      <c r="K103" s="1">
        <v>164</v>
      </c>
      <c r="L103" s="1">
        <v>121</v>
      </c>
      <c r="M103" s="1">
        <v>96</v>
      </c>
      <c r="N103" s="1">
        <v>74</v>
      </c>
      <c r="O103" s="1">
        <v>22</v>
      </c>
      <c r="P103" s="1">
        <v>8</v>
      </c>
      <c r="Q103" s="1">
        <v>13</v>
      </c>
      <c r="R103" s="27" t="s">
        <v>78</v>
      </c>
      <c r="S103" s="28" t="s">
        <v>78</v>
      </c>
    </row>
    <row r="104" spans="4:19" x14ac:dyDescent="0.2">
      <c r="D104" s="104"/>
      <c r="E104" s="11"/>
      <c r="F104" s="10"/>
      <c r="G104" s="9">
        <v>100</v>
      </c>
      <c r="H104" s="12">
        <v>5.5152394775040001</v>
      </c>
      <c r="I104" s="2">
        <v>10.595065312046</v>
      </c>
      <c r="J104" s="2">
        <v>11.611030478955</v>
      </c>
      <c r="K104" s="2">
        <v>23.802612481857999</v>
      </c>
      <c r="L104" s="2">
        <v>17.561683599418998</v>
      </c>
      <c r="M104" s="2">
        <v>13.933236574745999</v>
      </c>
      <c r="N104" s="2">
        <v>10.740203193033</v>
      </c>
      <c r="O104" s="2">
        <v>3.1930333817130001</v>
      </c>
      <c r="P104" s="2">
        <v>1.1611030478960001</v>
      </c>
      <c r="Q104" s="2">
        <v>1.88679245283</v>
      </c>
      <c r="R104" s="2">
        <v>659.14201183431999</v>
      </c>
      <c r="S104" s="15">
        <v>1033.99048354872</v>
      </c>
    </row>
    <row r="105" spans="4:19" x14ac:dyDescent="0.2">
      <c r="D105" s="104"/>
      <c r="E105" s="5" t="s">
        <v>30</v>
      </c>
      <c r="F105" s="6"/>
      <c r="G105" s="7">
        <v>578</v>
      </c>
      <c r="H105" s="8">
        <v>21</v>
      </c>
      <c r="I105" s="1">
        <v>54</v>
      </c>
      <c r="J105" s="1">
        <v>55</v>
      </c>
      <c r="K105" s="1">
        <v>144</v>
      </c>
      <c r="L105" s="1">
        <v>100</v>
      </c>
      <c r="M105" s="1">
        <v>103</v>
      </c>
      <c r="N105" s="1">
        <v>65</v>
      </c>
      <c r="O105" s="1">
        <v>12</v>
      </c>
      <c r="P105" s="1">
        <v>8</v>
      </c>
      <c r="Q105" s="1">
        <v>16</v>
      </c>
      <c r="R105" s="27" t="s">
        <v>78</v>
      </c>
      <c r="S105" s="28" t="s">
        <v>78</v>
      </c>
    </row>
    <row r="106" spans="4:19" x14ac:dyDescent="0.2">
      <c r="D106" s="104"/>
      <c r="E106" s="11"/>
      <c r="F106" s="10"/>
      <c r="G106" s="9">
        <v>100</v>
      </c>
      <c r="H106" s="12">
        <v>3.6332179930800002</v>
      </c>
      <c r="I106" s="2">
        <v>9.3425605536329996</v>
      </c>
      <c r="J106" s="2">
        <v>9.5155709342560009</v>
      </c>
      <c r="K106" s="2">
        <v>24.913494809688999</v>
      </c>
      <c r="L106" s="2">
        <v>17.301038062284</v>
      </c>
      <c r="M106" s="2">
        <v>17.820069204151999</v>
      </c>
      <c r="N106" s="2">
        <v>11.245674740484001</v>
      </c>
      <c r="O106" s="2">
        <v>2.0761245674739999</v>
      </c>
      <c r="P106" s="2">
        <v>1.3840830449829999</v>
      </c>
      <c r="Q106" s="2">
        <v>2.7681660899649998</v>
      </c>
      <c r="R106" s="2">
        <v>672.41992882562295</v>
      </c>
      <c r="S106" s="15">
        <v>1003.50675958976</v>
      </c>
    </row>
    <row r="107" spans="4:19" x14ac:dyDescent="0.2">
      <c r="D107" s="104"/>
      <c r="E107" s="5" t="s">
        <v>31</v>
      </c>
      <c r="F107" s="6"/>
      <c r="G107" s="7">
        <v>532</v>
      </c>
      <c r="H107" s="8">
        <v>17</v>
      </c>
      <c r="I107" s="1">
        <v>37</v>
      </c>
      <c r="J107" s="1">
        <v>42</v>
      </c>
      <c r="K107" s="1">
        <v>114</v>
      </c>
      <c r="L107" s="1">
        <v>85</v>
      </c>
      <c r="M107" s="1">
        <v>107</v>
      </c>
      <c r="N107" s="1">
        <v>90</v>
      </c>
      <c r="O107" s="1">
        <v>14</v>
      </c>
      <c r="P107" s="1">
        <v>11</v>
      </c>
      <c r="Q107" s="1">
        <v>15</v>
      </c>
      <c r="R107" s="27" t="s">
        <v>78</v>
      </c>
      <c r="S107" s="28" t="s">
        <v>78</v>
      </c>
    </row>
    <row r="108" spans="4:19" x14ac:dyDescent="0.2">
      <c r="D108" s="104"/>
      <c r="E108" s="11"/>
      <c r="F108" s="10"/>
      <c r="G108" s="9">
        <v>100</v>
      </c>
      <c r="H108" s="12">
        <v>3.1954887218049999</v>
      </c>
      <c r="I108" s="2">
        <v>6.9548872180450001</v>
      </c>
      <c r="J108" s="2">
        <v>7.8947368421049999</v>
      </c>
      <c r="K108" s="2">
        <v>21.428571428571001</v>
      </c>
      <c r="L108" s="2">
        <v>15.977443609023</v>
      </c>
      <c r="M108" s="2">
        <v>20.112781954887001</v>
      </c>
      <c r="N108" s="2">
        <v>16.917293233083001</v>
      </c>
      <c r="O108" s="2">
        <v>2.6315789473679998</v>
      </c>
      <c r="P108" s="2">
        <v>2.0676691729319998</v>
      </c>
      <c r="Q108" s="2">
        <v>2.8195488721799999</v>
      </c>
      <c r="R108" s="2">
        <v>857.63056092843306</v>
      </c>
      <c r="S108" s="15">
        <v>1145.4631494571499</v>
      </c>
    </row>
    <row r="109" spans="4:19" x14ac:dyDescent="0.2">
      <c r="D109" s="104"/>
      <c r="E109" s="5" t="s">
        <v>32</v>
      </c>
      <c r="F109" s="6"/>
      <c r="G109" s="7">
        <v>277</v>
      </c>
      <c r="H109" s="8">
        <v>4</v>
      </c>
      <c r="I109" s="1">
        <v>7</v>
      </c>
      <c r="J109" s="1">
        <v>15</v>
      </c>
      <c r="K109" s="1">
        <v>32</v>
      </c>
      <c r="L109" s="1">
        <v>47</v>
      </c>
      <c r="M109" s="1">
        <v>80</v>
      </c>
      <c r="N109" s="1">
        <v>58</v>
      </c>
      <c r="O109" s="1">
        <v>20</v>
      </c>
      <c r="P109" s="1">
        <v>10</v>
      </c>
      <c r="Q109" s="1">
        <v>4</v>
      </c>
      <c r="R109" s="27" t="s">
        <v>78</v>
      </c>
      <c r="S109" s="28" t="s">
        <v>78</v>
      </c>
    </row>
    <row r="110" spans="4:19" x14ac:dyDescent="0.2">
      <c r="D110" s="104"/>
      <c r="E110" s="11"/>
      <c r="F110" s="10"/>
      <c r="G110" s="9">
        <v>100</v>
      </c>
      <c r="H110" s="12">
        <v>1.4440433212999999</v>
      </c>
      <c r="I110" s="2">
        <v>2.527075812274</v>
      </c>
      <c r="J110" s="2">
        <v>5.4151624548740003</v>
      </c>
      <c r="K110" s="2">
        <v>11.552346570397001</v>
      </c>
      <c r="L110" s="2">
        <v>16.967509025270999</v>
      </c>
      <c r="M110" s="2">
        <v>28.880866425992998</v>
      </c>
      <c r="N110" s="2">
        <v>20.938628158844999</v>
      </c>
      <c r="O110" s="2">
        <v>7.220216606498</v>
      </c>
      <c r="P110" s="2">
        <v>3.610108303249</v>
      </c>
      <c r="Q110" s="2">
        <v>1.4440433212999999</v>
      </c>
      <c r="R110" s="2">
        <v>1254.78021978022</v>
      </c>
      <c r="S110" s="15">
        <v>1401.28085940498</v>
      </c>
    </row>
    <row r="111" spans="4:19" x14ac:dyDescent="0.2">
      <c r="D111" s="104"/>
      <c r="E111" s="5" t="s">
        <v>33</v>
      </c>
      <c r="F111" s="6"/>
      <c r="G111" s="7">
        <v>103</v>
      </c>
      <c r="H111" s="8">
        <v>2</v>
      </c>
      <c r="I111" s="1">
        <v>1</v>
      </c>
      <c r="J111" s="1">
        <v>3</v>
      </c>
      <c r="K111" s="1">
        <v>4</v>
      </c>
      <c r="L111" s="1">
        <v>6</v>
      </c>
      <c r="M111" s="1">
        <v>26</v>
      </c>
      <c r="N111" s="1">
        <v>31</v>
      </c>
      <c r="O111" s="1">
        <v>11</v>
      </c>
      <c r="P111" s="1">
        <v>16</v>
      </c>
      <c r="Q111" s="1">
        <v>3</v>
      </c>
      <c r="R111" s="27" t="s">
        <v>78</v>
      </c>
      <c r="S111" s="28" t="s">
        <v>78</v>
      </c>
    </row>
    <row r="112" spans="4:19" x14ac:dyDescent="0.2">
      <c r="D112" s="104"/>
      <c r="E112" s="11"/>
      <c r="F112" s="10"/>
      <c r="G112" s="9">
        <v>100</v>
      </c>
      <c r="H112" s="12">
        <v>1.9417475728160001</v>
      </c>
      <c r="I112" s="2">
        <v>0.97087378640800004</v>
      </c>
      <c r="J112" s="2">
        <v>2.9126213592229999</v>
      </c>
      <c r="K112" s="2">
        <v>3.8834951456310001</v>
      </c>
      <c r="L112" s="2">
        <v>5.8252427184469999</v>
      </c>
      <c r="M112" s="2">
        <v>25.242718446602002</v>
      </c>
      <c r="N112" s="2">
        <v>30.097087378641</v>
      </c>
      <c r="O112" s="2">
        <v>10.679611650485</v>
      </c>
      <c r="P112" s="2">
        <v>15.533980582524</v>
      </c>
      <c r="Q112" s="2">
        <v>2.9126213592229999</v>
      </c>
      <c r="R112" s="2">
        <v>2249.65</v>
      </c>
      <c r="S112" s="15">
        <v>1963.8490592456401</v>
      </c>
    </row>
    <row r="113" spans="4:19" x14ac:dyDescent="0.2">
      <c r="D113" s="103" t="s">
        <v>34</v>
      </c>
      <c r="E113" s="24" t="s">
        <v>35</v>
      </c>
      <c r="F113" s="22"/>
      <c r="G113" s="23">
        <v>173</v>
      </c>
      <c r="H113" s="30">
        <v>44</v>
      </c>
      <c r="I113" s="4">
        <v>64</v>
      </c>
      <c r="J113" s="4">
        <v>30</v>
      </c>
      <c r="K113" s="4">
        <v>30</v>
      </c>
      <c r="L113" s="4">
        <v>3</v>
      </c>
      <c r="M113" s="4">
        <v>0</v>
      </c>
      <c r="N113" s="4">
        <v>0</v>
      </c>
      <c r="O113" s="4">
        <v>0</v>
      </c>
      <c r="P113" s="4">
        <v>0</v>
      </c>
      <c r="Q113" s="4">
        <v>2</v>
      </c>
      <c r="R113" s="73" t="s">
        <v>78</v>
      </c>
      <c r="S113" s="76" t="s">
        <v>78</v>
      </c>
    </row>
    <row r="114" spans="4:19" x14ac:dyDescent="0.2">
      <c r="D114" s="104"/>
      <c r="E114" s="11"/>
      <c r="F114" s="10"/>
      <c r="G114" s="9">
        <v>100</v>
      </c>
      <c r="H114" s="12">
        <v>25.433526011561</v>
      </c>
      <c r="I114" s="2">
        <v>36.994219653179002</v>
      </c>
      <c r="J114" s="2">
        <v>17.341040462428001</v>
      </c>
      <c r="K114" s="2">
        <v>17.341040462428001</v>
      </c>
      <c r="L114" s="2">
        <v>1.734104046243</v>
      </c>
      <c r="M114" s="3">
        <v>0</v>
      </c>
      <c r="N114" s="3">
        <v>0</v>
      </c>
      <c r="O114" s="3">
        <v>0</v>
      </c>
      <c r="P114" s="3">
        <v>0</v>
      </c>
      <c r="Q114" s="2">
        <v>1.1560693641619999</v>
      </c>
      <c r="R114" s="2">
        <v>67.777777777777999</v>
      </c>
      <c r="S114" s="15">
        <v>80.999081489109003</v>
      </c>
    </row>
    <row r="115" spans="4:19" x14ac:dyDescent="0.2">
      <c r="D115" s="104"/>
      <c r="E115" s="5" t="s">
        <v>36</v>
      </c>
      <c r="F115" s="6"/>
      <c r="G115" s="7">
        <v>194</v>
      </c>
      <c r="H115" s="8">
        <v>23</v>
      </c>
      <c r="I115" s="1">
        <v>50</v>
      </c>
      <c r="J115" s="1">
        <v>35</v>
      </c>
      <c r="K115" s="1">
        <v>50</v>
      </c>
      <c r="L115" s="1">
        <v>18</v>
      </c>
      <c r="M115" s="1">
        <v>8</v>
      </c>
      <c r="N115" s="1">
        <v>1</v>
      </c>
      <c r="O115" s="1">
        <v>0</v>
      </c>
      <c r="P115" s="1">
        <v>0</v>
      </c>
      <c r="Q115" s="1">
        <v>9</v>
      </c>
      <c r="R115" s="27" t="s">
        <v>78</v>
      </c>
      <c r="S115" s="28" t="s">
        <v>78</v>
      </c>
    </row>
    <row r="116" spans="4:19" x14ac:dyDescent="0.2">
      <c r="D116" s="104"/>
      <c r="E116" s="11"/>
      <c r="F116" s="10"/>
      <c r="G116" s="9">
        <v>100</v>
      </c>
      <c r="H116" s="12">
        <v>11.855670103093001</v>
      </c>
      <c r="I116" s="2">
        <v>25.773195876289002</v>
      </c>
      <c r="J116" s="2">
        <v>18.041237113402001</v>
      </c>
      <c r="K116" s="2">
        <v>25.773195876289002</v>
      </c>
      <c r="L116" s="2">
        <v>9.278350515464</v>
      </c>
      <c r="M116" s="2">
        <v>4.1237113402060004</v>
      </c>
      <c r="N116" s="2">
        <v>0.51546391752599996</v>
      </c>
      <c r="O116" s="3">
        <v>0</v>
      </c>
      <c r="P116" s="3">
        <v>0</v>
      </c>
      <c r="Q116" s="2">
        <v>4.639175257732</v>
      </c>
      <c r="R116" s="2">
        <v>159.13513513513499</v>
      </c>
      <c r="S116" s="15">
        <v>219.79734673190899</v>
      </c>
    </row>
    <row r="117" spans="4:19" x14ac:dyDescent="0.2">
      <c r="D117" s="104"/>
      <c r="E117" s="5" t="s">
        <v>37</v>
      </c>
      <c r="F117" s="6"/>
      <c r="G117" s="7">
        <v>194</v>
      </c>
      <c r="H117" s="8">
        <v>15</v>
      </c>
      <c r="I117" s="1">
        <v>15</v>
      </c>
      <c r="J117" s="1">
        <v>36</v>
      </c>
      <c r="K117" s="1">
        <v>64</v>
      </c>
      <c r="L117" s="1">
        <v>20</v>
      </c>
      <c r="M117" s="1">
        <v>21</v>
      </c>
      <c r="N117" s="1">
        <v>9</v>
      </c>
      <c r="O117" s="1">
        <v>0</v>
      </c>
      <c r="P117" s="1">
        <v>1</v>
      </c>
      <c r="Q117" s="1">
        <v>13</v>
      </c>
      <c r="R117" s="27" t="s">
        <v>78</v>
      </c>
      <c r="S117" s="28" t="s">
        <v>78</v>
      </c>
    </row>
    <row r="118" spans="4:19" x14ac:dyDescent="0.2">
      <c r="D118" s="104"/>
      <c r="E118" s="11"/>
      <c r="F118" s="10"/>
      <c r="G118" s="9">
        <v>100</v>
      </c>
      <c r="H118" s="12">
        <v>7.7319587628870003</v>
      </c>
      <c r="I118" s="2">
        <v>7.7319587628870003</v>
      </c>
      <c r="J118" s="2">
        <v>18.556701030928</v>
      </c>
      <c r="K118" s="2">
        <v>32.989690721648998</v>
      </c>
      <c r="L118" s="2">
        <v>10.309278350514999</v>
      </c>
      <c r="M118" s="2">
        <v>10.824742268041</v>
      </c>
      <c r="N118" s="2">
        <v>4.639175257732</v>
      </c>
      <c r="O118" s="3">
        <v>0</v>
      </c>
      <c r="P118" s="2">
        <v>0.51546391752599996</v>
      </c>
      <c r="Q118" s="2">
        <v>6.7010309278350002</v>
      </c>
      <c r="R118" s="2">
        <v>352.34806629834299</v>
      </c>
      <c r="S118" s="15">
        <v>609.85405858492402</v>
      </c>
    </row>
    <row r="119" spans="4:19" x14ac:dyDescent="0.2">
      <c r="D119" s="104"/>
      <c r="E119" s="5" t="s">
        <v>38</v>
      </c>
      <c r="F119" s="6"/>
      <c r="G119" s="7">
        <v>288</v>
      </c>
      <c r="H119" s="8">
        <v>10</v>
      </c>
      <c r="I119" s="1">
        <v>42</v>
      </c>
      <c r="J119" s="1">
        <v>36</v>
      </c>
      <c r="K119" s="1">
        <v>63</v>
      </c>
      <c r="L119" s="1">
        <v>54</v>
      </c>
      <c r="M119" s="1">
        <v>42</v>
      </c>
      <c r="N119" s="1">
        <v>24</v>
      </c>
      <c r="O119" s="1">
        <v>5</v>
      </c>
      <c r="P119" s="1">
        <v>0</v>
      </c>
      <c r="Q119" s="1">
        <v>12</v>
      </c>
      <c r="R119" s="27" t="s">
        <v>78</v>
      </c>
      <c r="S119" s="28" t="s">
        <v>78</v>
      </c>
    </row>
    <row r="120" spans="4:19" x14ac:dyDescent="0.2">
      <c r="D120" s="104"/>
      <c r="E120" s="11"/>
      <c r="F120" s="10"/>
      <c r="G120" s="9">
        <v>100</v>
      </c>
      <c r="H120" s="12">
        <v>3.4722222222219998</v>
      </c>
      <c r="I120" s="2">
        <v>14.583333333333</v>
      </c>
      <c r="J120" s="2">
        <v>12.5</v>
      </c>
      <c r="K120" s="2">
        <v>21.875</v>
      </c>
      <c r="L120" s="2">
        <v>18.75</v>
      </c>
      <c r="M120" s="2">
        <v>14.583333333333</v>
      </c>
      <c r="N120" s="2">
        <v>8.333333333333</v>
      </c>
      <c r="O120" s="2">
        <v>1.7361111111109999</v>
      </c>
      <c r="P120" s="3">
        <v>0</v>
      </c>
      <c r="Q120" s="2">
        <v>4.166666666667</v>
      </c>
      <c r="R120" s="2">
        <v>498.94927536231899</v>
      </c>
      <c r="S120" s="15">
        <v>718.07725677838698</v>
      </c>
    </row>
    <row r="121" spans="4:19" x14ac:dyDescent="0.2">
      <c r="D121" s="104"/>
      <c r="E121" s="5" t="s">
        <v>39</v>
      </c>
      <c r="F121" s="6"/>
      <c r="G121" s="7">
        <v>287</v>
      </c>
      <c r="H121" s="8">
        <v>17</v>
      </c>
      <c r="I121" s="1">
        <v>23</v>
      </c>
      <c r="J121" s="1">
        <v>22</v>
      </c>
      <c r="K121" s="1">
        <v>70</v>
      </c>
      <c r="L121" s="1">
        <v>56</v>
      </c>
      <c r="M121" s="1">
        <v>49</v>
      </c>
      <c r="N121" s="1">
        <v>27</v>
      </c>
      <c r="O121" s="1">
        <v>4</v>
      </c>
      <c r="P121" s="1">
        <v>3</v>
      </c>
      <c r="Q121" s="1">
        <v>16</v>
      </c>
      <c r="R121" s="27" t="s">
        <v>78</v>
      </c>
      <c r="S121" s="28" t="s">
        <v>78</v>
      </c>
    </row>
    <row r="122" spans="4:19" x14ac:dyDescent="0.2">
      <c r="D122" s="104"/>
      <c r="E122" s="11"/>
      <c r="F122" s="10"/>
      <c r="G122" s="9">
        <v>100</v>
      </c>
      <c r="H122" s="12">
        <v>5.923344947735</v>
      </c>
      <c r="I122" s="2">
        <v>8.0139372822299997</v>
      </c>
      <c r="J122" s="2">
        <v>7.6655052264809997</v>
      </c>
      <c r="K122" s="2">
        <v>24.390243902439</v>
      </c>
      <c r="L122" s="2">
        <v>19.512195121950999</v>
      </c>
      <c r="M122" s="2">
        <v>17.073170731706998</v>
      </c>
      <c r="N122" s="2">
        <v>9.4076655052259994</v>
      </c>
      <c r="O122" s="2">
        <v>1.3937282229970001</v>
      </c>
      <c r="P122" s="2">
        <v>1.045296167247</v>
      </c>
      <c r="Q122" s="2">
        <v>5.574912891986</v>
      </c>
      <c r="R122" s="2">
        <v>603.59778597785998</v>
      </c>
      <c r="S122" s="15">
        <v>902.50546534447506</v>
      </c>
    </row>
    <row r="123" spans="4:19" x14ac:dyDescent="0.2">
      <c r="D123" s="104"/>
      <c r="E123" s="5" t="s">
        <v>40</v>
      </c>
      <c r="F123" s="6"/>
      <c r="G123" s="7">
        <v>300</v>
      </c>
      <c r="H123" s="8">
        <v>22</v>
      </c>
      <c r="I123" s="1">
        <v>26</v>
      </c>
      <c r="J123" s="1">
        <v>42</v>
      </c>
      <c r="K123" s="1">
        <v>61</v>
      </c>
      <c r="L123" s="1">
        <v>49</v>
      </c>
      <c r="M123" s="1">
        <v>52</v>
      </c>
      <c r="N123" s="1">
        <v>30</v>
      </c>
      <c r="O123" s="1">
        <v>5</v>
      </c>
      <c r="P123" s="1">
        <v>1</v>
      </c>
      <c r="Q123" s="1">
        <v>12</v>
      </c>
      <c r="R123" s="27" t="s">
        <v>78</v>
      </c>
      <c r="S123" s="28" t="s">
        <v>78</v>
      </c>
    </row>
    <row r="124" spans="4:19" x14ac:dyDescent="0.2">
      <c r="D124" s="104"/>
      <c r="E124" s="11"/>
      <c r="F124" s="10"/>
      <c r="G124" s="9">
        <v>100</v>
      </c>
      <c r="H124" s="12">
        <v>7.333333333333</v>
      </c>
      <c r="I124" s="2">
        <v>8.666666666667</v>
      </c>
      <c r="J124" s="2">
        <v>14</v>
      </c>
      <c r="K124" s="2">
        <v>20.333333333333002</v>
      </c>
      <c r="L124" s="2">
        <v>16.333333333333002</v>
      </c>
      <c r="M124" s="2">
        <v>17.333333333333002</v>
      </c>
      <c r="N124" s="2">
        <v>10</v>
      </c>
      <c r="O124" s="2">
        <v>1.666666666667</v>
      </c>
      <c r="P124" s="2">
        <v>0.33333333333300003</v>
      </c>
      <c r="Q124" s="2">
        <v>4</v>
      </c>
      <c r="R124" s="2">
        <v>558.47222222222194</v>
      </c>
      <c r="S124" s="15">
        <v>803.56308907097298</v>
      </c>
    </row>
    <row r="125" spans="4:19" x14ac:dyDescent="0.2">
      <c r="D125" s="104"/>
      <c r="E125" s="5" t="s">
        <v>41</v>
      </c>
      <c r="F125" s="6"/>
      <c r="G125" s="7">
        <v>246</v>
      </c>
      <c r="H125" s="8">
        <v>23</v>
      </c>
      <c r="I125" s="1">
        <v>34</v>
      </c>
      <c r="J125" s="1">
        <v>20</v>
      </c>
      <c r="K125" s="1">
        <v>54</v>
      </c>
      <c r="L125" s="1">
        <v>34</v>
      </c>
      <c r="M125" s="1">
        <v>42</v>
      </c>
      <c r="N125" s="1">
        <v>23</v>
      </c>
      <c r="O125" s="1">
        <v>1</v>
      </c>
      <c r="P125" s="1">
        <v>3</v>
      </c>
      <c r="Q125" s="1">
        <v>12</v>
      </c>
      <c r="R125" s="27" t="s">
        <v>78</v>
      </c>
      <c r="S125" s="28" t="s">
        <v>78</v>
      </c>
    </row>
    <row r="126" spans="4:19" x14ac:dyDescent="0.2">
      <c r="D126" s="104"/>
      <c r="E126" s="11"/>
      <c r="F126" s="10"/>
      <c r="G126" s="9">
        <v>100</v>
      </c>
      <c r="H126" s="12">
        <v>9.3495934959350002</v>
      </c>
      <c r="I126" s="2">
        <v>13.821138211381999</v>
      </c>
      <c r="J126" s="2">
        <v>8.130081300813</v>
      </c>
      <c r="K126" s="2">
        <v>21.951219512194999</v>
      </c>
      <c r="L126" s="2">
        <v>13.821138211381999</v>
      </c>
      <c r="M126" s="2">
        <v>17.073170731706998</v>
      </c>
      <c r="N126" s="2">
        <v>9.3495934959350002</v>
      </c>
      <c r="O126" s="2">
        <v>0.40650406504100001</v>
      </c>
      <c r="P126" s="2">
        <v>1.219512195122</v>
      </c>
      <c r="Q126" s="2">
        <v>4.8780487804880002</v>
      </c>
      <c r="R126" s="2">
        <v>540.74786324786305</v>
      </c>
      <c r="S126" s="15">
        <v>874.484326981599</v>
      </c>
    </row>
    <row r="127" spans="4:19" x14ac:dyDescent="0.2">
      <c r="D127" s="104"/>
      <c r="E127" s="5" t="s">
        <v>42</v>
      </c>
      <c r="F127" s="6"/>
      <c r="G127" s="7">
        <v>244</v>
      </c>
      <c r="H127" s="8">
        <v>21</v>
      </c>
      <c r="I127" s="1">
        <v>14</v>
      </c>
      <c r="J127" s="1">
        <v>25</v>
      </c>
      <c r="K127" s="1">
        <v>42</v>
      </c>
      <c r="L127" s="1">
        <v>27</v>
      </c>
      <c r="M127" s="1">
        <v>50</v>
      </c>
      <c r="N127" s="1">
        <v>36</v>
      </c>
      <c r="O127" s="1">
        <v>11</v>
      </c>
      <c r="P127" s="1">
        <v>5</v>
      </c>
      <c r="Q127" s="1">
        <v>13</v>
      </c>
      <c r="R127" s="27" t="s">
        <v>78</v>
      </c>
      <c r="S127" s="28" t="s">
        <v>78</v>
      </c>
    </row>
    <row r="128" spans="4:19" x14ac:dyDescent="0.2">
      <c r="D128" s="104"/>
      <c r="E128" s="11"/>
      <c r="F128" s="10"/>
      <c r="G128" s="9">
        <v>100</v>
      </c>
      <c r="H128" s="12">
        <v>8.6065573770490005</v>
      </c>
      <c r="I128" s="2">
        <v>5.7377049180329998</v>
      </c>
      <c r="J128" s="2">
        <v>10.245901639344</v>
      </c>
      <c r="K128" s="2">
        <v>17.213114754098001</v>
      </c>
      <c r="L128" s="2">
        <v>11.065573770492</v>
      </c>
      <c r="M128" s="2">
        <v>20.491803278689002</v>
      </c>
      <c r="N128" s="2">
        <v>14.754098360656</v>
      </c>
      <c r="O128" s="2">
        <v>4.5081967213110001</v>
      </c>
      <c r="P128" s="2">
        <v>2.0491803278690002</v>
      </c>
      <c r="Q128" s="2">
        <v>5.3278688524589999</v>
      </c>
      <c r="R128" s="2">
        <v>887.87878787878799</v>
      </c>
      <c r="S128" s="15">
        <v>1234.73328281047</v>
      </c>
    </row>
    <row r="129" spans="4:19" x14ac:dyDescent="0.2">
      <c r="D129" s="104"/>
      <c r="E129" s="5" t="s">
        <v>43</v>
      </c>
      <c r="F129" s="6"/>
      <c r="G129" s="7">
        <v>247</v>
      </c>
      <c r="H129" s="8">
        <v>10</v>
      </c>
      <c r="I129" s="1">
        <v>13</v>
      </c>
      <c r="J129" s="1">
        <v>14</v>
      </c>
      <c r="K129" s="1">
        <v>36</v>
      </c>
      <c r="L129" s="1">
        <v>32</v>
      </c>
      <c r="M129" s="1">
        <v>47</v>
      </c>
      <c r="N129" s="1">
        <v>57</v>
      </c>
      <c r="O129" s="1">
        <v>18</v>
      </c>
      <c r="P129" s="1">
        <v>6</v>
      </c>
      <c r="Q129" s="1">
        <v>14</v>
      </c>
      <c r="R129" s="27" t="s">
        <v>78</v>
      </c>
      <c r="S129" s="28" t="s">
        <v>78</v>
      </c>
    </row>
    <row r="130" spans="4:19" x14ac:dyDescent="0.2">
      <c r="D130" s="104"/>
      <c r="E130" s="11"/>
      <c r="F130" s="10"/>
      <c r="G130" s="9">
        <v>100</v>
      </c>
      <c r="H130" s="12">
        <v>4.0485829959509996</v>
      </c>
      <c r="I130" s="2">
        <v>5.2631578947369997</v>
      </c>
      <c r="J130" s="2">
        <v>5.668016194332</v>
      </c>
      <c r="K130" s="2">
        <v>14.574898785425001</v>
      </c>
      <c r="L130" s="2">
        <v>12.955465587045</v>
      </c>
      <c r="M130" s="2">
        <v>19.028340080972001</v>
      </c>
      <c r="N130" s="2">
        <v>23.076923076922998</v>
      </c>
      <c r="O130" s="2">
        <v>7.2874493927130004</v>
      </c>
      <c r="P130" s="2">
        <v>2.4291497975710001</v>
      </c>
      <c r="Q130" s="2">
        <v>5.668016194332</v>
      </c>
      <c r="R130" s="2">
        <v>1196.30901287554</v>
      </c>
      <c r="S130" s="15">
        <v>1361.06028120006</v>
      </c>
    </row>
    <row r="131" spans="4:19" x14ac:dyDescent="0.2">
      <c r="D131" s="104"/>
      <c r="E131" s="5" t="s">
        <v>44</v>
      </c>
      <c r="F131" s="6"/>
      <c r="G131" s="7">
        <v>313</v>
      </c>
      <c r="H131" s="8">
        <v>13</v>
      </c>
      <c r="I131" s="1">
        <v>16</v>
      </c>
      <c r="J131" s="1">
        <v>21</v>
      </c>
      <c r="K131" s="1">
        <v>48</v>
      </c>
      <c r="L131" s="1">
        <v>31</v>
      </c>
      <c r="M131" s="1">
        <v>56</v>
      </c>
      <c r="N131" s="1">
        <v>75</v>
      </c>
      <c r="O131" s="1">
        <v>18</v>
      </c>
      <c r="P131" s="1">
        <v>13</v>
      </c>
      <c r="Q131" s="1">
        <v>22</v>
      </c>
      <c r="R131" s="27" t="s">
        <v>78</v>
      </c>
      <c r="S131" s="28" t="s">
        <v>78</v>
      </c>
    </row>
    <row r="132" spans="4:19" x14ac:dyDescent="0.2">
      <c r="D132" s="104"/>
      <c r="E132" s="11"/>
      <c r="F132" s="10"/>
      <c r="G132" s="9">
        <v>100</v>
      </c>
      <c r="H132" s="12">
        <v>4.153354632588</v>
      </c>
      <c r="I132" s="2">
        <v>5.1118210862620002</v>
      </c>
      <c r="J132" s="2">
        <v>6.7092651757189996</v>
      </c>
      <c r="K132" s="2">
        <v>15.335463258786</v>
      </c>
      <c r="L132" s="2">
        <v>9.9041533546329994</v>
      </c>
      <c r="M132" s="2">
        <v>17.891373801916998</v>
      </c>
      <c r="N132" s="2">
        <v>23.961661341852999</v>
      </c>
      <c r="O132" s="2">
        <v>5.7507987220450003</v>
      </c>
      <c r="P132" s="2">
        <v>4.153354632588</v>
      </c>
      <c r="Q132" s="2">
        <v>7.0287539936099996</v>
      </c>
      <c r="R132" s="2">
        <v>1258.14432989691</v>
      </c>
      <c r="S132" s="15">
        <v>1475.9015509523599</v>
      </c>
    </row>
    <row r="133" spans="4:19" x14ac:dyDescent="0.2">
      <c r="D133" s="104"/>
      <c r="E133" s="5" t="s">
        <v>45</v>
      </c>
      <c r="F133" s="6"/>
      <c r="G133" s="7">
        <v>239</v>
      </c>
      <c r="H133" s="8">
        <v>4</v>
      </c>
      <c r="I133" s="1">
        <v>17</v>
      </c>
      <c r="J133" s="1">
        <v>16</v>
      </c>
      <c r="K133" s="1">
        <v>32</v>
      </c>
      <c r="L133" s="1">
        <v>33</v>
      </c>
      <c r="M133" s="1">
        <v>44</v>
      </c>
      <c r="N133" s="1">
        <v>54</v>
      </c>
      <c r="O133" s="1">
        <v>14</v>
      </c>
      <c r="P133" s="1">
        <v>5</v>
      </c>
      <c r="Q133" s="1">
        <v>20</v>
      </c>
      <c r="R133" s="27" t="s">
        <v>78</v>
      </c>
      <c r="S133" s="28" t="s">
        <v>78</v>
      </c>
    </row>
    <row r="134" spans="4:19" x14ac:dyDescent="0.2">
      <c r="D134" s="104"/>
      <c r="E134" s="11"/>
      <c r="F134" s="10"/>
      <c r="G134" s="9">
        <v>100</v>
      </c>
      <c r="H134" s="12">
        <v>1.673640167364</v>
      </c>
      <c r="I134" s="2">
        <v>7.1129707112969998</v>
      </c>
      <c r="J134" s="2">
        <v>6.694560669456</v>
      </c>
      <c r="K134" s="2">
        <v>13.389121338912</v>
      </c>
      <c r="L134" s="2">
        <v>13.807531380753</v>
      </c>
      <c r="M134" s="2">
        <v>18.410041841003999</v>
      </c>
      <c r="N134" s="2">
        <v>22.594142259413999</v>
      </c>
      <c r="O134" s="2">
        <v>5.8577405857739997</v>
      </c>
      <c r="P134" s="2">
        <v>2.092050209205</v>
      </c>
      <c r="Q134" s="2">
        <v>8.3682008368199998</v>
      </c>
      <c r="R134" s="2">
        <v>1133.92694063927</v>
      </c>
      <c r="S134" s="15">
        <v>1299.5034577373999</v>
      </c>
    </row>
    <row r="135" spans="4:19" x14ac:dyDescent="0.2">
      <c r="D135" s="104"/>
      <c r="E135" s="5" t="s">
        <v>46</v>
      </c>
      <c r="F135" s="6"/>
      <c r="G135" s="7">
        <v>164</v>
      </c>
      <c r="H135" s="8">
        <v>4</v>
      </c>
      <c r="I135" s="1">
        <v>4</v>
      </c>
      <c r="J135" s="1">
        <v>13</v>
      </c>
      <c r="K135" s="1">
        <v>24</v>
      </c>
      <c r="L135" s="1">
        <v>25</v>
      </c>
      <c r="M135" s="1">
        <v>25</v>
      </c>
      <c r="N135" s="1">
        <v>34</v>
      </c>
      <c r="O135" s="1">
        <v>11</v>
      </c>
      <c r="P135" s="1">
        <v>4</v>
      </c>
      <c r="Q135" s="1">
        <v>20</v>
      </c>
      <c r="R135" s="27" t="s">
        <v>78</v>
      </c>
      <c r="S135" s="28" t="s">
        <v>78</v>
      </c>
    </row>
    <row r="136" spans="4:19" x14ac:dyDescent="0.2">
      <c r="D136" s="104"/>
      <c r="E136" s="11"/>
      <c r="F136" s="10"/>
      <c r="G136" s="9">
        <v>100</v>
      </c>
      <c r="H136" s="12">
        <v>2.4390243902440001</v>
      </c>
      <c r="I136" s="2">
        <v>2.4390243902440001</v>
      </c>
      <c r="J136" s="2">
        <v>7.9268292682929999</v>
      </c>
      <c r="K136" s="2">
        <v>14.634146341463</v>
      </c>
      <c r="L136" s="2">
        <v>15.243902439024</v>
      </c>
      <c r="M136" s="2">
        <v>15.243902439024</v>
      </c>
      <c r="N136" s="2">
        <v>20.731707317072999</v>
      </c>
      <c r="O136" s="2">
        <v>6.7073170731709997</v>
      </c>
      <c r="P136" s="2">
        <v>2.4390243902440001</v>
      </c>
      <c r="Q136" s="2">
        <v>12.195121951220001</v>
      </c>
      <c r="R136" s="2">
        <v>1185.1736111111099</v>
      </c>
      <c r="S136" s="15">
        <v>1376.4680815701499</v>
      </c>
    </row>
    <row r="137" spans="4:19" x14ac:dyDescent="0.2">
      <c r="D137" s="104"/>
      <c r="E137" s="5" t="s">
        <v>47</v>
      </c>
      <c r="F137" s="6"/>
      <c r="G137" s="7">
        <v>143</v>
      </c>
      <c r="H137" s="8">
        <v>6</v>
      </c>
      <c r="I137" s="1">
        <v>6</v>
      </c>
      <c r="J137" s="1">
        <v>10</v>
      </c>
      <c r="K137" s="1">
        <v>17</v>
      </c>
      <c r="L137" s="1">
        <v>23</v>
      </c>
      <c r="M137" s="1">
        <v>28</v>
      </c>
      <c r="N137" s="1">
        <v>26</v>
      </c>
      <c r="O137" s="1">
        <v>5</v>
      </c>
      <c r="P137" s="1">
        <v>7</v>
      </c>
      <c r="Q137" s="1">
        <v>15</v>
      </c>
      <c r="R137" s="27" t="s">
        <v>78</v>
      </c>
      <c r="S137" s="28" t="s">
        <v>78</v>
      </c>
    </row>
    <row r="138" spans="4:19" x14ac:dyDescent="0.2">
      <c r="D138" s="104"/>
      <c r="E138" s="11"/>
      <c r="F138" s="10"/>
      <c r="G138" s="9">
        <v>100</v>
      </c>
      <c r="H138" s="12">
        <v>4.1958041958040004</v>
      </c>
      <c r="I138" s="2">
        <v>4.1958041958040004</v>
      </c>
      <c r="J138" s="2">
        <v>6.9930069930069996</v>
      </c>
      <c r="K138" s="2">
        <v>11.888111888112</v>
      </c>
      <c r="L138" s="2">
        <v>16.083916083916002</v>
      </c>
      <c r="M138" s="2">
        <v>19.580419580419999</v>
      </c>
      <c r="N138" s="2">
        <v>18.181818181817999</v>
      </c>
      <c r="O138" s="2">
        <v>3.4965034965030002</v>
      </c>
      <c r="P138" s="2">
        <v>4.8951048951049998</v>
      </c>
      <c r="Q138" s="2">
        <v>10.48951048951</v>
      </c>
      <c r="R138" s="2">
        <v>1160.625</v>
      </c>
      <c r="S138" s="15">
        <v>1488.88945085758</v>
      </c>
    </row>
    <row r="139" spans="4:19" x14ac:dyDescent="0.2">
      <c r="D139" s="104"/>
      <c r="E139" s="5" t="s">
        <v>48</v>
      </c>
      <c r="F139" s="6"/>
      <c r="G139" s="7">
        <v>57</v>
      </c>
      <c r="H139" s="8">
        <v>4</v>
      </c>
      <c r="I139" s="1">
        <v>1</v>
      </c>
      <c r="J139" s="1">
        <v>6</v>
      </c>
      <c r="K139" s="1">
        <v>12</v>
      </c>
      <c r="L139" s="1">
        <v>9</v>
      </c>
      <c r="M139" s="1">
        <v>11</v>
      </c>
      <c r="N139" s="1">
        <v>8</v>
      </c>
      <c r="O139" s="1">
        <v>2</v>
      </c>
      <c r="P139" s="1">
        <v>1</v>
      </c>
      <c r="Q139" s="1">
        <v>3</v>
      </c>
      <c r="R139" s="27" t="s">
        <v>78</v>
      </c>
      <c r="S139" s="28" t="s">
        <v>78</v>
      </c>
    </row>
    <row r="140" spans="4:19" x14ac:dyDescent="0.2">
      <c r="D140" s="104"/>
      <c r="E140" s="11"/>
      <c r="F140" s="10"/>
      <c r="G140" s="9">
        <v>100</v>
      </c>
      <c r="H140" s="12">
        <v>7.0175438596489998</v>
      </c>
      <c r="I140" s="2">
        <v>1.7543859649119999</v>
      </c>
      <c r="J140" s="2">
        <v>10.526315789473999</v>
      </c>
      <c r="K140" s="2">
        <v>21.052631578947</v>
      </c>
      <c r="L140" s="2">
        <v>15.789473684211</v>
      </c>
      <c r="M140" s="2">
        <v>19.298245614035</v>
      </c>
      <c r="N140" s="2">
        <v>14.035087719298</v>
      </c>
      <c r="O140" s="2">
        <v>3.508771929825</v>
      </c>
      <c r="P140" s="2">
        <v>1.7543859649119999</v>
      </c>
      <c r="Q140" s="2">
        <v>5.2631578947369997</v>
      </c>
      <c r="R140" s="2">
        <v>828.70370370370404</v>
      </c>
      <c r="S140" s="15">
        <v>1147.1200594214299</v>
      </c>
    </row>
    <row r="141" spans="4:19" x14ac:dyDescent="0.2">
      <c r="D141" s="104"/>
      <c r="E141" s="5" t="s">
        <v>49</v>
      </c>
      <c r="F141" s="6"/>
      <c r="G141" s="7">
        <v>12</v>
      </c>
      <c r="H141" s="8">
        <v>0</v>
      </c>
      <c r="I141" s="1">
        <v>2</v>
      </c>
      <c r="J141" s="1">
        <v>2</v>
      </c>
      <c r="K141" s="1">
        <v>2</v>
      </c>
      <c r="L141" s="1">
        <v>1</v>
      </c>
      <c r="M141" s="1">
        <v>2</v>
      </c>
      <c r="N141" s="1">
        <v>0</v>
      </c>
      <c r="O141" s="1">
        <v>2</v>
      </c>
      <c r="P141" s="1">
        <v>0</v>
      </c>
      <c r="Q141" s="1">
        <v>1</v>
      </c>
      <c r="R141" s="27" t="s">
        <v>78</v>
      </c>
      <c r="S141" s="28" t="s">
        <v>78</v>
      </c>
    </row>
    <row r="142" spans="4:19" x14ac:dyDescent="0.2">
      <c r="D142" s="104"/>
      <c r="E142" s="11"/>
      <c r="F142" s="10"/>
      <c r="G142" s="9">
        <v>100</v>
      </c>
      <c r="H142" s="40">
        <v>0</v>
      </c>
      <c r="I142" s="2">
        <v>16.666666666666998</v>
      </c>
      <c r="J142" s="2">
        <v>16.666666666666998</v>
      </c>
      <c r="K142" s="2">
        <v>16.666666666666998</v>
      </c>
      <c r="L142" s="2">
        <v>8.333333333333</v>
      </c>
      <c r="M142" s="2">
        <v>16.666666666666998</v>
      </c>
      <c r="N142" s="3">
        <v>0</v>
      </c>
      <c r="O142" s="2">
        <v>16.666666666666998</v>
      </c>
      <c r="P142" s="3">
        <v>0</v>
      </c>
      <c r="Q142" s="2">
        <v>8.333333333333</v>
      </c>
      <c r="R142" s="2">
        <v>955.45454545454504</v>
      </c>
      <c r="S142" s="15">
        <v>1456.52833593735</v>
      </c>
    </row>
    <row r="143" spans="4:19" x14ac:dyDescent="0.2">
      <c r="D143" s="103" t="s">
        <v>50</v>
      </c>
      <c r="E143" s="24" t="s">
        <v>35</v>
      </c>
      <c r="F143" s="22"/>
      <c r="G143" s="23">
        <v>151</v>
      </c>
      <c r="H143" s="30">
        <v>41</v>
      </c>
      <c r="I143" s="4">
        <v>56</v>
      </c>
      <c r="J143" s="4">
        <v>25</v>
      </c>
      <c r="K143" s="4">
        <v>21</v>
      </c>
      <c r="L143" s="4">
        <v>4</v>
      </c>
      <c r="M143" s="4">
        <v>0</v>
      </c>
      <c r="N143" s="4">
        <v>0</v>
      </c>
      <c r="O143" s="4">
        <v>0</v>
      </c>
      <c r="P143" s="4">
        <v>0</v>
      </c>
      <c r="Q143" s="4">
        <v>4</v>
      </c>
      <c r="R143" s="73" t="s">
        <v>78</v>
      </c>
      <c r="S143" s="76" t="s">
        <v>78</v>
      </c>
    </row>
    <row r="144" spans="4:19" x14ac:dyDescent="0.2">
      <c r="D144" s="104"/>
      <c r="E144" s="11"/>
      <c r="F144" s="10"/>
      <c r="G144" s="9">
        <v>100</v>
      </c>
      <c r="H144" s="12">
        <v>27.152317880795</v>
      </c>
      <c r="I144" s="2">
        <v>37.086092715231999</v>
      </c>
      <c r="J144" s="2">
        <v>16.556291390727999</v>
      </c>
      <c r="K144" s="2">
        <v>13.907284768212</v>
      </c>
      <c r="L144" s="2">
        <v>2.6490066225170001</v>
      </c>
      <c r="M144" s="3">
        <v>0</v>
      </c>
      <c r="N144" s="3">
        <v>0</v>
      </c>
      <c r="O144" s="3">
        <v>0</v>
      </c>
      <c r="P144" s="3">
        <v>0</v>
      </c>
      <c r="Q144" s="2">
        <v>2.6490066225170001</v>
      </c>
      <c r="R144" s="2">
        <v>65.034013605441999</v>
      </c>
      <c r="S144" s="15">
        <v>84.528497385706999</v>
      </c>
    </row>
    <row r="145" spans="4:19" x14ac:dyDescent="0.2">
      <c r="D145" s="104"/>
      <c r="E145" s="5" t="s">
        <v>36</v>
      </c>
      <c r="F145" s="6"/>
      <c r="G145" s="7">
        <v>219</v>
      </c>
      <c r="H145" s="8">
        <v>24</v>
      </c>
      <c r="I145" s="1">
        <v>36</v>
      </c>
      <c r="J145" s="1">
        <v>45</v>
      </c>
      <c r="K145" s="1">
        <v>62</v>
      </c>
      <c r="L145" s="1">
        <v>32</v>
      </c>
      <c r="M145" s="1">
        <v>11</v>
      </c>
      <c r="N145" s="1">
        <v>1</v>
      </c>
      <c r="O145" s="1">
        <v>0</v>
      </c>
      <c r="P145" s="1">
        <v>0</v>
      </c>
      <c r="Q145" s="1">
        <v>8</v>
      </c>
      <c r="R145" s="27" t="s">
        <v>78</v>
      </c>
      <c r="S145" s="28" t="s">
        <v>78</v>
      </c>
    </row>
    <row r="146" spans="4:19" x14ac:dyDescent="0.2">
      <c r="D146" s="104"/>
      <c r="E146" s="11"/>
      <c r="F146" s="10"/>
      <c r="G146" s="9">
        <v>100</v>
      </c>
      <c r="H146" s="12">
        <v>10.958904109589</v>
      </c>
      <c r="I146" s="2">
        <v>16.438356164384</v>
      </c>
      <c r="J146" s="2">
        <v>20.547945205478999</v>
      </c>
      <c r="K146" s="2">
        <v>28.310502283104999</v>
      </c>
      <c r="L146" s="2">
        <v>14.611872146119</v>
      </c>
      <c r="M146" s="2">
        <v>5.0228310502279996</v>
      </c>
      <c r="N146" s="2">
        <v>0.45662100456600002</v>
      </c>
      <c r="O146" s="3">
        <v>0</v>
      </c>
      <c r="P146" s="3">
        <v>0</v>
      </c>
      <c r="Q146" s="2">
        <v>3.6529680365299999</v>
      </c>
      <c r="R146" s="2">
        <v>189.69194312796199</v>
      </c>
      <c r="S146" s="15">
        <v>222.87655155638299</v>
      </c>
    </row>
    <row r="147" spans="4:19" x14ac:dyDescent="0.2">
      <c r="D147" s="104"/>
      <c r="E147" s="5" t="s">
        <v>37</v>
      </c>
      <c r="F147" s="6"/>
      <c r="G147" s="7">
        <v>186</v>
      </c>
      <c r="H147" s="8">
        <v>25</v>
      </c>
      <c r="I147" s="1">
        <v>27</v>
      </c>
      <c r="J147" s="1">
        <v>33</v>
      </c>
      <c r="K147" s="1">
        <v>37</v>
      </c>
      <c r="L147" s="1">
        <v>31</v>
      </c>
      <c r="M147" s="1">
        <v>12</v>
      </c>
      <c r="N147" s="1">
        <v>7</v>
      </c>
      <c r="O147" s="1">
        <v>0</v>
      </c>
      <c r="P147" s="1">
        <v>0</v>
      </c>
      <c r="Q147" s="1">
        <v>14</v>
      </c>
      <c r="R147" s="27" t="s">
        <v>78</v>
      </c>
      <c r="S147" s="28" t="s">
        <v>78</v>
      </c>
    </row>
    <row r="148" spans="4:19" x14ac:dyDescent="0.2">
      <c r="D148" s="104"/>
      <c r="E148" s="11"/>
      <c r="F148" s="10"/>
      <c r="G148" s="9">
        <v>100</v>
      </c>
      <c r="H148" s="12">
        <v>13.440860215054</v>
      </c>
      <c r="I148" s="2">
        <v>14.516129032258</v>
      </c>
      <c r="J148" s="2">
        <v>17.741935483871</v>
      </c>
      <c r="K148" s="2">
        <v>19.892473118280002</v>
      </c>
      <c r="L148" s="2">
        <v>16.666666666666998</v>
      </c>
      <c r="M148" s="2">
        <v>6.4516129032259997</v>
      </c>
      <c r="N148" s="2">
        <v>3.7634408602149998</v>
      </c>
      <c r="O148" s="3">
        <v>0</v>
      </c>
      <c r="P148" s="3">
        <v>0</v>
      </c>
      <c r="Q148" s="2">
        <v>7.5268817204299996</v>
      </c>
      <c r="R148" s="2">
        <v>268.66279069767398</v>
      </c>
      <c r="S148" s="15">
        <v>410.51330914790202</v>
      </c>
    </row>
    <row r="149" spans="4:19" x14ac:dyDescent="0.2">
      <c r="D149" s="104"/>
      <c r="E149" s="5" t="s">
        <v>38</v>
      </c>
      <c r="F149" s="6"/>
      <c r="G149" s="7">
        <v>302</v>
      </c>
      <c r="H149" s="8">
        <v>26</v>
      </c>
      <c r="I149" s="1">
        <v>51</v>
      </c>
      <c r="J149" s="1">
        <v>40</v>
      </c>
      <c r="K149" s="1">
        <v>77</v>
      </c>
      <c r="L149" s="1">
        <v>45</v>
      </c>
      <c r="M149" s="1">
        <v>41</v>
      </c>
      <c r="N149" s="1">
        <v>13</v>
      </c>
      <c r="O149" s="1">
        <v>0</v>
      </c>
      <c r="P149" s="1">
        <v>0</v>
      </c>
      <c r="Q149" s="1">
        <v>9</v>
      </c>
      <c r="R149" s="27" t="s">
        <v>78</v>
      </c>
      <c r="S149" s="28" t="s">
        <v>78</v>
      </c>
    </row>
    <row r="150" spans="4:19" x14ac:dyDescent="0.2">
      <c r="D150" s="104"/>
      <c r="E150" s="11"/>
      <c r="F150" s="10"/>
      <c r="G150" s="9">
        <v>100</v>
      </c>
      <c r="H150" s="12">
        <v>8.6092715231790002</v>
      </c>
      <c r="I150" s="2">
        <v>16.887417218543</v>
      </c>
      <c r="J150" s="2">
        <v>13.245033112583</v>
      </c>
      <c r="K150" s="2">
        <v>25.496688741722</v>
      </c>
      <c r="L150" s="2">
        <v>14.900662251656</v>
      </c>
      <c r="M150" s="2">
        <v>13.576158940397001</v>
      </c>
      <c r="N150" s="2">
        <v>4.3046357615890001</v>
      </c>
      <c r="O150" s="3">
        <v>0</v>
      </c>
      <c r="P150" s="3">
        <v>0</v>
      </c>
      <c r="Q150" s="2">
        <v>2.9801324503309998</v>
      </c>
      <c r="R150" s="2">
        <v>323.58361774743997</v>
      </c>
      <c r="S150" s="15">
        <v>433.003193051013</v>
      </c>
    </row>
    <row r="151" spans="4:19" x14ac:dyDescent="0.2">
      <c r="D151" s="104"/>
      <c r="E151" s="5" t="s">
        <v>39</v>
      </c>
      <c r="F151" s="6"/>
      <c r="G151" s="7">
        <v>249</v>
      </c>
      <c r="H151" s="8">
        <v>17</v>
      </c>
      <c r="I151" s="1">
        <v>36</v>
      </c>
      <c r="J151" s="1">
        <v>30</v>
      </c>
      <c r="K151" s="1">
        <v>68</v>
      </c>
      <c r="L151" s="1">
        <v>33</v>
      </c>
      <c r="M151" s="1">
        <v>36</v>
      </c>
      <c r="N151" s="1">
        <v>12</v>
      </c>
      <c r="O151" s="1">
        <v>0</v>
      </c>
      <c r="P151" s="1">
        <v>2</v>
      </c>
      <c r="Q151" s="1">
        <v>15</v>
      </c>
      <c r="R151" s="27" t="s">
        <v>78</v>
      </c>
      <c r="S151" s="28" t="s">
        <v>78</v>
      </c>
    </row>
    <row r="152" spans="4:19" x14ac:dyDescent="0.2">
      <c r="D152" s="104"/>
      <c r="E152" s="11"/>
      <c r="F152" s="10"/>
      <c r="G152" s="9">
        <v>100</v>
      </c>
      <c r="H152" s="12">
        <v>6.8273092369480004</v>
      </c>
      <c r="I152" s="2">
        <v>14.457831325300999</v>
      </c>
      <c r="J152" s="2">
        <v>12.048192771084</v>
      </c>
      <c r="K152" s="2">
        <v>27.309236947791</v>
      </c>
      <c r="L152" s="2">
        <v>13.253012048193</v>
      </c>
      <c r="M152" s="2">
        <v>14.457831325300999</v>
      </c>
      <c r="N152" s="2">
        <v>4.819277108434</v>
      </c>
      <c r="O152" s="3">
        <v>0</v>
      </c>
      <c r="P152" s="2">
        <v>0.80321285140599996</v>
      </c>
      <c r="Q152" s="2">
        <v>6.0240963855420002</v>
      </c>
      <c r="R152" s="2">
        <v>398.35470085470098</v>
      </c>
      <c r="S152" s="15">
        <v>689.72601261508305</v>
      </c>
    </row>
    <row r="153" spans="4:19" x14ac:dyDescent="0.2">
      <c r="D153" s="104"/>
      <c r="E153" s="5" t="s">
        <v>40</v>
      </c>
      <c r="F153" s="6"/>
      <c r="G153" s="7">
        <v>333</v>
      </c>
      <c r="H153" s="8">
        <v>25</v>
      </c>
      <c r="I153" s="1">
        <v>45</v>
      </c>
      <c r="J153" s="1">
        <v>44</v>
      </c>
      <c r="K153" s="1">
        <v>80</v>
      </c>
      <c r="L153" s="1">
        <v>49</v>
      </c>
      <c r="M153" s="1">
        <v>42</v>
      </c>
      <c r="N153" s="1">
        <v>27</v>
      </c>
      <c r="O153" s="1">
        <v>0</v>
      </c>
      <c r="P153" s="1">
        <v>1</v>
      </c>
      <c r="Q153" s="1">
        <v>20</v>
      </c>
      <c r="R153" s="27" t="s">
        <v>78</v>
      </c>
      <c r="S153" s="28" t="s">
        <v>78</v>
      </c>
    </row>
    <row r="154" spans="4:19" x14ac:dyDescent="0.2">
      <c r="D154" s="104"/>
      <c r="E154" s="11"/>
      <c r="F154" s="10"/>
      <c r="G154" s="9">
        <v>100</v>
      </c>
      <c r="H154" s="12">
        <v>7.5075075075080004</v>
      </c>
      <c r="I154" s="2">
        <v>13.513513513514001</v>
      </c>
      <c r="J154" s="2">
        <v>13.213213213213001</v>
      </c>
      <c r="K154" s="2">
        <v>24.024024024024001</v>
      </c>
      <c r="L154" s="2">
        <v>14.714714714715001</v>
      </c>
      <c r="M154" s="2">
        <v>12.612612612613001</v>
      </c>
      <c r="N154" s="2">
        <v>8.1081081081080004</v>
      </c>
      <c r="O154" s="3">
        <v>0</v>
      </c>
      <c r="P154" s="2">
        <v>0.30030030029999999</v>
      </c>
      <c r="Q154" s="2">
        <v>6.0060060060060003</v>
      </c>
      <c r="R154" s="2">
        <v>421.32587859424899</v>
      </c>
      <c r="S154" s="15">
        <v>627.87046841927997</v>
      </c>
    </row>
    <row r="155" spans="4:19" x14ac:dyDescent="0.2">
      <c r="D155" s="104"/>
      <c r="E155" s="5" t="s">
        <v>41</v>
      </c>
      <c r="F155" s="6"/>
      <c r="G155" s="7">
        <v>260</v>
      </c>
      <c r="H155" s="8">
        <v>24</v>
      </c>
      <c r="I155" s="1">
        <v>43</v>
      </c>
      <c r="J155" s="1">
        <v>28</v>
      </c>
      <c r="K155" s="1">
        <v>57</v>
      </c>
      <c r="L155" s="1">
        <v>30</v>
      </c>
      <c r="M155" s="1">
        <v>43</v>
      </c>
      <c r="N155" s="1">
        <v>16</v>
      </c>
      <c r="O155" s="1">
        <v>2</v>
      </c>
      <c r="P155" s="1">
        <v>1</v>
      </c>
      <c r="Q155" s="1">
        <v>16</v>
      </c>
      <c r="R155" s="27" t="s">
        <v>78</v>
      </c>
      <c r="S155" s="28" t="s">
        <v>78</v>
      </c>
    </row>
    <row r="156" spans="4:19" x14ac:dyDescent="0.2">
      <c r="D156" s="104"/>
      <c r="E156" s="11"/>
      <c r="F156" s="10"/>
      <c r="G156" s="9">
        <v>100</v>
      </c>
      <c r="H156" s="12">
        <v>9.2307692307690008</v>
      </c>
      <c r="I156" s="2">
        <v>16.538461538461998</v>
      </c>
      <c r="J156" s="2">
        <v>10.769230769230999</v>
      </c>
      <c r="K156" s="2">
        <v>21.923076923077002</v>
      </c>
      <c r="L156" s="2">
        <v>11.538461538462</v>
      </c>
      <c r="M156" s="2">
        <v>16.538461538461998</v>
      </c>
      <c r="N156" s="2">
        <v>6.1538461538459996</v>
      </c>
      <c r="O156" s="2">
        <v>0.76923076923099998</v>
      </c>
      <c r="P156" s="2">
        <v>0.384615384615</v>
      </c>
      <c r="Q156" s="2">
        <v>6.1538461538459996</v>
      </c>
      <c r="R156" s="2">
        <v>430.98360655737702</v>
      </c>
      <c r="S156" s="15">
        <v>695.83675284976198</v>
      </c>
    </row>
    <row r="157" spans="4:19" x14ac:dyDescent="0.2">
      <c r="D157" s="104"/>
      <c r="E157" s="5" t="s">
        <v>42</v>
      </c>
      <c r="F157" s="6"/>
      <c r="G157" s="7">
        <v>228</v>
      </c>
      <c r="H157" s="8">
        <v>18</v>
      </c>
      <c r="I157" s="1">
        <v>19</v>
      </c>
      <c r="J157" s="1">
        <v>16</v>
      </c>
      <c r="K157" s="1">
        <v>58</v>
      </c>
      <c r="L157" s="1">
        <v>43</v>
      </c>
      <c r="M157" s="1">
        <v>28</v>
      </c>
      <c r="N157" s="1">
        <v>24</v>
      </c>
      <c r="O157" s="1">
        <v>8</v>
      </c>
      <c r="P157" s="1">
        <v>0</v>
      </c>
      <c r="Q157" s="1">
        <v>14</v>
      </c>
      <c r="R157" s="27" t="s">
        <v>78</v>
      </c>
      <c r="S157" s="28" t="s">
        <v>78</v>
      </c>
    </row>
    <row r="158" spans="4:19" x14ac:dyDescent="0.2">
      <c r="D158" s="104"/>
      <c r="E158" s="11"/>
      <c r="F158" s="10"/>
      <c r="G158" s="9">
        <v>100</v>
      </c>
      <c r="H158" s="12">
        <v>7.8947368421049999</v>
      </c>
      <c r="I158" s="2">
        <v>8.333333333333</v>
      </c>
      <c r="J158" s="2">
        <v>7.0175438596489998</v>
      </c>
      <c r="K158" s="2">
        <v>25.438596491228001</v>
      </c>
      <c r="L158" s="2">
        <v>18.859649122806999</v>
      </c>
      <c r="M158" s="2">
        <v>12.280701754386</v>
      </c>
      <c r="N158" s="2">
        <v>10.526315789473999</v>
      </c>
      <c r="O158" s="2">
        <v>3.508771929825</v>
      </c>
      <c r="P158" s="3">
        <v>0</v>
      </c>
      <c r="Q158" s="2">
        <v>6.1403508771929998</v>
      </c>
      <c r="R158" s="2">
        <v>615.23364485981301</v>
      </c>
      <c r="S158" s="15">
        <v>886.17599230362396</v>
      </c>
    </row>
    <row r="159" spans="4:19" x14ac:dyDescent="0.2">
      <c r="D159" s="104"/>
      <c r="E159" s="5" t="s">
        <v>43</v>
      </c>
      <c r="F159" s="6"/>
      <c r="G159" s="7">
        <v>249</v>
      </c>
      <c r="H159" s="8">
        <v>15</v>
      </c>
      <c r="I159" s="1">
        <v>17</v>
      </c>
      <c r="J159" s="1">
        <v>27</v>
      </c>
      <c r="K159" s="1">
        <v>46</v>
      </c>
      <c r="L159" s="1">
        <v>41</v>
      </c>
      <c r="M159" s="1">
        <v>40</v>
      </c>
      <c r="N159" s="1">
        <v>29</v>
      </c>
      <c r="O159" s="1">
        <v>8</v>
      </c>
      <c r="P159" s="1">
        <v>4</v>
      </c>
      <c r="Q159" s="1">
        <v>22</v>
      </c>
      <c r="R159" s="27" t="s">
        <v>78</v>
      </c>
      <c r="S159" s="28" t="s">
        <v>78</v>
      </c>
    </row>
    <row r="160" spans="4:19" x14ac:dyDescent="0.2">
      <c r="D160" s="104"/>
      <c r="E160" s="11"/>
      <c r="F160" s="10"/>
      <c r="G160" s="9">
        <v>100</v>
      </c>
      <c r="H160" s="12">
        <v>6.0240963855420002</v>
      </c>
      <c r="I160" s="2">
        <v>6.8273092369480004</v>
      </c>
      <c r="J160" s="2">
        <v>10.843373493975999</v>
      </c>
      <c r="K160" s="2">
        <v>18.473895582329</v>
      </c>
      <c r="L160" s="2">
        <v>16.465863453815</v>
      </c>
      <c r="M160" s="2">
        <v>16.064257028111999</v>
      </c>
      <c r="N160" s="2">
        <v>11.646586345382</v>
      </c>
      <c r="O160" s="2">
        <v>3.2128514056220001</v>
      </c>
      <c r="P160" s="2">
        <v>1.6064257028110001</v>
      </c>
      <c r="Q160" s="2">
        <v>8.8353413654619999</v>
      </c>
      <c r="R160" s="2">
        <v>758.63436123348004</v>
      </c>
      <c r="S160" s="15">
        <v>1127.20293692926</v>
      </c>
    </row>
    <row r="161" spans="2:19" x14ac:dyDescent="0.2">
      <c r="D161" s="104"/>
      <c r="E161" s="5" t="s">
        <v>44</v>
      </c>
      <c r="F161" s="6"/>
      <c r="G161" s="7">
        <v>347</v>
      </c>
      <c r="H161" s="8">
        <v>15</v>
      </c>
      <c r="I161" s="1">
        <v>23</v>
      </c>
      <c r="J161" s="1">
        <v>27</v>
      </c>
      <c r="K161" s="1">
        <v>62</v>
      </c>
      <c r="L161" s="1">
        <v>48</v>
      </c>
      <c r="M161" s="1">
        <v>64</v>
      </c>
      <c r="N161" s="1">
        <v>53</v>
      </c>
      <c r="O161" s="1">
        <v>9</v>
      </c>
      <c r="P161" s="1">
        <v>3</v>
      </c>
      <c r="Q161" s="1">
        <v>43</v>
      </c>
      <c r="R161" s="27" t="s">
        <v>78</v>
      </c>
      <c r="S161" s="28" t="s">
        <v>78</v>
      </c>
    </row>
    <row r="162" spans="2:19" x14ac:dyDescent="0.2">
      <c r="D162" s="104"/>
      <c r="E162" s="11"/>
      <c r="F162" s="10"/>
      <c r="G162" s="9">
        <v>100</v>
      </c>
      <c r="H162" s="12">
        <v>4.3227665706050002</v>
      </c>
      <c r="I162" s="2">
        <v>6.628242074928</v>
      </c>
      <c r="J162" s="2">
        <v>7.7809798270890003</v>
      </c>
      <c r="K162" s="2">
        <v>17.867435158500999</v>
      </c>
      <c r="L162" s="2">
        <v>13.832853025937</v>
      </c>
      <c r="M162" s="2">
        <v>18.443804034582001</v>
      </c>
      <c r="N162" s="2">
        <v>15.273775216138</v>
      </c>
      <c r="O162" s="2">
        <v>2.5936599423629998</v>
      </c>
      <c r="P162" s="2">
        <v>0.864553314121</v>
      </c>
      <c r="Q162" s="2">
        <v>12.391930835735</v>
      </c>
      <c r="R162" s="2">
        <v>797.33552631578902</v>
      </c>
      <c r="S162" s="15">
        <v>1021.26532678107</v>
      </c>
    </row>
    <row r="163" spans="2:19" x14ac:dyDescent="0.2">
      <c r="D163" s="104"/>
      <c r="E163" s="5" t="s">
        <v>45</v>
      </c>
      <c r="F163" s="6"/>
      <c r="G163" s="7">
        <v>303</v>
      </c>
      <c r="H163" s="8">
        <v>9</v>
      </c>
      <c r="I163" s="1">
        <v>16</v>
      </c>
      <c r="J163" s="1">
        <v>26</v>
      </c>
      <c r="K163" s="1">
        <v>47</v>
      </c>
      <c r="L163" s="1">
        <v>37</v>
      </c>
      <c r="M163" s="1">
        <v>71</v>
      </c>
      <c r="N163" s="1">
        <v>58</v>
      </c>
      <c r="O163" s="1">
        <v>10</v>
      </c>
      <c r="P163" s="1">
        <v>6</v>
      </c>
      <c r="Q163" s="1">
        <v>23</v>
      </c>
      <c r="R163" s="27" t="s">
        <v>78</v>
      </c>
      <c r="S163" s="28" t="s">
        <v>78</v>
      </c>
    </row>
    <row r="164" spans="2:19" x14ac:dyDescent="0.2">
      <c r="D164" s="104"/>
      <c r="E164" s="11"/>
      <c r="F164" s="10"/>
      <c r="G164" s="9">
        <v>100</v>
      </c>
      <c r="H164" s="12">
        <v>2.970297029703</v>
      </c>
      <c r="I164" s="2">
        <v>5.2805280528049998</v>
      </c>
      <c r="J164" s="2">
        <v>8.580858085809</v>
      </c>
      <c r="K164" s="2">
        <v>15.511551155116001</v>
      </c>
      <c r="L164" s="2">
        <v>12.211221122112001</v>
      </c>
      <c r="M164" s="2">
        <v>23.432343234323</v>
      </c>
      <c r="N164" s="2">
        <v>19.141914191419001</v>
      </c>
      <c r="O164" s="2">
        <v>3.3003300330030001</v>
      </c>
      <c r="P164" s="2">
        <v>1.9801980198019999</v>
      </c>
      <c r="Q164" s="2">
        <v>7.5907590759080001</v>
      </c>
      <c r="R164" s="2">
        <v>971.16071428571399</v>
      </c>
      <c r="S164" s="15">
        <v>1182.9374723359799</v>
      </c>
    </row>
    <row r="165" spans="2:19" x14ac:dyDescent="0.2">
      <c r="D165" s="104"/>
      <c r="E165" s="5" t="s">
        <v>46</v>
      </c>
      <c r="F165" s="6"/>
      <c r="G165" s="7">
        <v>175</v>
      </c>
      <c r="H165" s="8">
        <v>9</v>
      </c>
      <c r="I165" s="1">
        <v>18</v>
      </c>
      <c r="J165" s="1">
        <v>12</v>
      </c>
      <c r="K165" s="1">
        <v>30</v>
      </c>
      <c r="L165" s="1">
        <v>23</v>
      </c>
      <c r="M165" s="1">
        <v>36</v>
      </c>
      <c r="N165" s="1">
        <v>17</v>
      </c>
      <c r="O165" s="1">
        <v>5</v>
      </c>
      <c r="P165" s="1">
        <v>1</v>
      </c>
      <c r="Q165" s="1">
        <v>24</v>
      </c>
      <c r="R165" s="27" t="s">
        <v>78</v>
      </c>
      <c r="S165" s="28" t="s">
        <v>78</v>
      </c>
    </row>
    <row r="166" spans="2:19" x14ac:dyDescent="0.2">
      <c r="D166" s="104"/>
      <c r="E166" s="11"/>
      <c r="F166" s="10"/>
      <c r="G166" s="9">
        <v>100</v>
      </c>
      <c r="H166" s="12">
        <v>5.1428571428570002</v>
      </c>
      <c r="I166" s="2">
        <v>10.285714285714</v>
      </c>
      <c r="J166" s="2">
        <v>6.8571428571429998</v>
      </c>
      <c r="K166" s="2">
        <v>17.142857142857</v>
      </c>
      <c r="L166" s="2">
        <v>13.142857142857</v>
      </c>
      <c r="M166" s="2">
        <v>20.571428571428999</v>
      </c>
      <c r="N166" s="2">
        <v>9.7142857142859995</v>
      </c>
      <c r="O166" s="2">
        <v>2.8571428571430002</v>
      </c>
      <c r="P166" s="2">
        <v>0.57142857142900005</v>
      </c>
      <c r="Q166" s="2">
        <v>13.714285714286</v>
      </c>
      <c r="R166" s="2">
        <v>686.65562913907297</v>
      </c>
      <c r="S166" s="15">
        <v>956.04745127573506</v>
      </c>
    </row>
    <row r="167" spans="2:19" x14ac:dyDescent="0.2">
      <c r="D167" s="104"/>
      <c r="E167" s="5" t="s">
        <v>47</v>
      </c>
      <c r="F167" s="6"/>
      <c r="G167" s="7">
        <v>260</v>
      </c>
      <c r="H167" s="8">
        <v>13</v>
      </c>
      <c r="I167" s="1">
        <v>22</v>
      </c>
      <c r="J167" s="1">
        <v>31</v>
      </c>
      <c r="K167" s="1">
        <v>45</v>
      </c>
      <c r="L167" s="1">
        <v>38</v>
      </c>
      <c r="M167" s="1">
        <v>43</v>
      </c>
      <c r="N167" s="1">
        <v>31</v>
      </c>
      <c r="O167" s="1">
        <v>6</v>
      </c>
      <c r="P167" s="1">
        <v>2</v>
      </c>
      <c r="Q167" s="1">
        <v>29</v>
      </c>
      <c r="R167" s="27" t="s">
        <v>78</v>
      </c>
      <c r="S167" s="28" t="s">
        <v>78</v>
      </c>
    </row>
    <row r="168" spans="2:19" x14ac:dyDescent="0.2">
      <c r="D168" s="104"/>
      <c r="E168" s="11"/>
      <c r="F168" s="10"/>
      <c r="G168" s="9">
        <v>100</v>
      </c>
      <c r="H168" s="12">
        <v>5</v>
      </c>
      <c r="I168" s="2">
        <v>8.4615384615379998</v>
      </c>
      <c r="J168" s="2">
        <v>11.923076923077</v>
      </c>
      <c r="K168" s="2">
        <v>17.307692307692001</v>
      </c>
      <c r="L168" s="2">
        <v>14.615384615385</v>
      </c>
      <c r="M168" s="2">
        <v>16.538461538461998</v>
      </c>
      <c r="N168" s="2">
        <v>11.923076923077</v>
      </c>
      <c r="O168" s="2">
        <v>2.3076923076920002</v>
      </c>
      <c r="P168" s="2">
        <v>0.76923076923099998</v>
      </c>
      <c r="Q168" s="2">
        <v>11.153846153846001</v>
      </c>
      <c r="R168" s="2">
        <v>681.81818181818198</v>
      </c>
      <c r="S168" s="15">
        <v>968.94559634364998</v>
      </c>
    </row>
    <row r="169" spans="2:19" x14ac:dyDescent="0.2">
      <c r="D169" s="104"/>
      <c r="E169" s="5" t="s">
        <v>48</v>
      </c>
      <c r="F169" s="6"/>
      <c r="G169" s="7">
        <v>102</v>
      </c>
      <c r="H169" s="8">
        <v>4</v>
      </c>
      <c r="I169" s="1">
        <v>5</v>
      </c>
      <c r="J169" s="1">
        <v>16</v>
      </c>
      <c r="K169" s="1">
        <v>11</v>
      </c>
      <c r="L169" s="1">
        <v>15</v>
      </c>
      <c r="M169" s="1">
        <v>19</v>
      </c>
      <c r="N169" s="1">
        <v>15</v>
      </c>
      <c r="O169" s="1">
        <v>1</v>
      </c>
      <c r="P169" s="1">
        <v>0</v>
      </c>
      <c r="Q169" s="1">
        <v>16</v>
      </c>
      <c r="R169" s="27" t="s">
        <v>78</v>
      </c>
      <c r="S169" s="28" t="s">
        <v>78</v>
      </c>
    </row>
    <row r="170" spans="2:19" x14ac:dyDescent="0.2">
      <c r="D170" s="104"/>
      <c r="E170" s="11"/>
      <c r="F170" s="10"/>
      <c r="G170" s="9">
        <v>100</v>
      </c>
      <c r="H170" s="12">
        <v>3.9215686274510002</v>
      </c>
      <c r="I170" s="2">
        <v>4.9019607843140003</v>
      </c>
      <c r="J170" s="2">
        <v>15.686274509804001</v>
      </c>
      <c r="K170" s="2">
        <v>10.78431372549</v>
      </c>
      <c r="L170" s="2">
        <v>14.705882352941</v>
      </c>
      <c r="M170" s="2">
        <v>18.627450980391998</v>
      </c>
      <c r="N170" s="2">
        <v>14.705882352941</v>
      </c>
      <c r="O170" s="2">
        <v>0.98039215686299996</v>
      </c>
      <c r="P170" s="3">
        <v>0</v>
      </c>
      <c r="Q170" s="2">
        <v>15.686274509804001</v>
      </c>
      <c r="R170" s="2">
        <v>672.32558139534899</v>
      </c>
      <c r="S170" s="15">
        <v>768.17690310362195</v>
      </c>
    </row>
    <row r="171" spans="2:19" x14ac:dyDescent="0.2">
      <c r="D171" s="104"/>
      <c r="E171" s="5" t="s">
        <v>49</v>
      </c>
      <c r="F171" s="6"/>
      <c r="G171" s="7">
        <v>28</v>
      </c>
      <c r="H171" s="8">
        <v>0</v>
      </c>
      <c r="I171" s="1">
        <v>3</v>
      </c>
      <c r="J171" s="1">
        <v>1</v>
      </c>
      <c r="K171" s="1">
        <v>6</v>
      </c>
      <c r="L171" s="1">
        <v>3</v>
      </c>
      <c r="M171" s="1">
        <v>7</v>
      </c>
      <c r="N171" s="1">
        <v>1</v>
      </c>
      <c r="O171" s="1">
        <v>1</v>
      </c>
      <c r="P171" s="1">
        <v>0</v>
      </c>
      <c r="Q171" s="1">
        <v>6</v>
      </c>
      <c r="R171" s="27" t="s">
        <v>78</v>
      </c>
      <c r="S171" s="28" t="s">
        <v>78</v>
      </c>
    </row>
    <row r="172" spans="2:19" x14ac:dyDescent="0.2">
      <c r="D172" s="105"/>
      <c r="E172" s="56"/>
      <c r="F172" s="57"/>
      <c r="G172" s="69">
        <v>100</v>
      </c>
      <c r="H172" s="79">
        <v>0</v>
      </c>
      <c r="I172" s="39">
        <v>10.714285714286</v>
      </c>
      <c r="J172" s="39">
        <v>3.5714285714290002</v>
      </c>
      <c r="K172" s="39">
        <v>21.428571428571001</v>
      </c>
      <c r="L172" s="39">
        <v>10.714285714286</v>
      </c>
      <c r="M172" s="39">
        <v>25</v>
      </c>
      <c r="N172" s="39">
        <v>3.5714285714290002</v>
      </c>
      <c r="O172" s="39">
        <v>3.5714285714290002</v>
      </c>
      <c r="P172" s="36">
        <v>0</v>
      </c>
      <c r="Q172" s="39">
        <v>21.428571428571001</v>
      </c>
      <c r="R172" s="39">
        <v>627.95454545454504</v>
      </c>
      <c r="S172" s="83">
        <v>852.55319627536403</v>
      </c>
    </row>
    <row r="174" spans="2:19" x14ac:dyDescent="0.2">
      <c r="B174" s="47" t="str">
        <f xml:space="preserve"> HYPERLINK("#'目次'!B9", "[3]")</f>
        <v>[3]</v>
      </c>
      <c r="C174" s="31" t="s">
        <v>83</v>
      </c>
    </row>
    <row r="175" spans="2:19" x14ac:dyDescent="0.2">
      <c r="C175" s="89" t="s">
        <v>57</v>
      </c>
    </row>
    <row r="177" spans="3:20" x14ac:dyDescent="0.2">
      <c r="C177" s="31" t="s">
        <v>13</v>
      </c>
    </row>
    <row r="178" spans="3:20" ht="36" x14ac:dyDescent="0.2">
      <c r="D178" s="99"/>
      <c r="E178" s="100"/>
      <c r="F178" s="100"/>
      <c r="G178" s="41" t="s">
        <v>14</v>
      </c>
      <c r="H178" s="42" t="s">
        <v>58</v>
      </c>
      <c r="I178" s="16" t="s">
        <v>59</v>
      </c>
      <c r="J178" s="16" t="s">
        <v>60</v>
      </c>
      <c r="K178" s="16" t="s">
        <v>61</v>
      </c>
      <c r="L178" s="16" t="s">
        <v>62</v>
      </c>
      <c r="M178" s="16" t="s">
        <v>63</v>
      </c>
      <c r="N178" s="16" t="s">
        <v>64</v>
      </c>
      <c r="O178" s="16" t="s">
        <v>65</v>
      </c>
      <c r="P178" s="16" t="s">
        <v>66</v>
      </c>
      <c r="Q178" s="16" t="s">
        <v>84</v>
      </c>
      <c r="R178" s="16" t="s">
        <v>24</v>
      </c>
      <c r="S178" s="16" t="s">
        <v>67</v>
      </c>
      <c r="T178" s="46" t="s">
        <v>68</v>
      </c>
    </row>
    <row r="179" spans="3:20" x14ac:dyDescent="0.2">
      <c r="D179" s="101"/>
      <c r="E179" s="102"/>
      <c r="F179" s="102"/>
      <c r="G179" s="44"/>
      <c r="H179" s="82" t="s">
        <v>69</v>
      </c>
      <c r="I179" s="50" t="s">
        <v>70</v>
      </c>
      <c r="J179" s="50" t="s">
        <v>71</v>
      </c>
      <c r="K179" s="50" t="s">
        <v>72</v>
      </c>
      <c r="L179" s="50" t="s">
        <v>73</v>
      </c>
      <c r="M179" s="50" t="s">
        <v>74</v>
      </c>
      <c r="N179" s="50" t="s">
        <v>75</v>
      </c>
      <c r="O179" s="50" t="s">
        <v>76</v>
      </c>
      <c r="P179" s="50" t="s">
        <v>77</v>
      </c>
      <c r="Q179" s="17"/>
      <c r="R179" s="17"/>
      <c r="S179" s="17"/>
      <c r="T179" s="43"/>
    </row>
    <row r="180" spans="3:20" x14ac:dyDescent="0.2">
      <c r="D180" s="68"/>
      <c r="E180" s="67" t="s">
        <v>14</v>
      </c>
      <c r="F180" s="64"/>
      <c r="G180" s="45">
        <v>6493</v>
      </c>
      <c r="H180" s="20">
        <v>168</v>
      </c>
      <c r="I180" s="20">
        <v>183</v>
      </c>
      <c r="J180" s="20">
        <v>191</v>
      </c>
      <c r="K180" s="20">
        <v>330</v>
      </c>
      <c r="L180" s="20">
        <v>152</v>
      </c>
      <c r="M180" s="20">
        <v>171</v>
      </c>
      <c r="N180" s="20">
        <v>158</v>
      </c>
      <c r="O180" s="20">
        <v>26</v>
      </c>
      <c r="P180" s="20">
        <v>19</v>
      </c>
      <c r="Q180" s="20">
        <v>4502</v>
      </c>
      <c r="R180" s="20">
        <v>593</v>
      </c>
      <c r="S180" s="84" t="s">
        <v>78</v>
      </c>
      <c r="T180" s="85" t="s">
        <v>78</v>
      </c>
    </row>
    <row r="181" spans="3:20" x14ac:dyDescent="0.2">
      <c r="D181" s="56"/>
      <c r="E181" s="57"/>
      <c r="F181" s="65"/>
      <c r="G181" s="9">
        <v>100</v>
      </c>
      <c r="H181" s="2">
        <v>2.5874018173420001</v>
      </c>
      <c r="I181" s="2">
        <v>2.8184198367470001</v>
      </c>
      <c r="J181" s="2">
        <v>2.9416294470970001</v>
      </c>
      <c r="K181" s="2">
        <v>5.082396426921</v>
      </c>
      <c r="L181" s="2">
        <v>2.3409825966429998</v>
      </c>
      <c r="M181" s="2">
        <v>2.6336054212229998</v>
      </c>
      <c r="N181" s="2">
        <v>2.433389804405</v>
      </c>
      <c r="O181" s="2">
        <v>0.40043123363599997</v>
      </c>
      <c r="P181" s="2">
        <v>0.29262282458</v>
      </c>
      <c r="Q181" s="2">
        <v>69.336208224241005</v>
      </c>
      <c r="R181" s="2">
        <v>9.1329123671649999</v>
      </c>
      <c r="S181" s="2">
        <v>579.18812589413403</v>
      </c>
      <c r="T181" s="15">
        <v>999.99257991627996</v>
      </c>
    </row>
    <row r="182" spans="3:20" x14ac:dyDescent="0.2">
      <c r="D182" s="103" t="s">
        <v>25</v>
      </c>
      <c r="E182" s="24" t="s">
        <v>26</v>
      </c>
      <c r="F182" s="22"/>
      <c r="G182" s="23">
        <v>1606</v>
      </c>
      <c r="H182" s="30">
        <v>37</v>
      </c>
      <c r="I182" s="4">
        <v>27</v>
      </c>
      <c r="J182" s="4">
        <v>32</v>
      </c>
      <c r="K182" s="4">
        <v>55</v>
      </c>
      <c r="L182" s="4">
        <v>17</v>
      </c>
      <c r="M182" s="4">
        <v>18</v>
      </c>
      <c r="N182" s="4">
        <v>18</v>
      </c>
      <c r="O182" s="4">
        <v>3</v>
      </c>
      <c r="P182" s="4">
        <v>1</v>
      </c>
      <c r="Q182" s="4">
        <v>1243</v>
      </c>
      <c r="R182" s="4">
        <v>155</v>
      </c>
      <c r="S182" s="73" t="s">
        <v>78</v>
      </c>
      <c r="T182" s="76" t="s">
        <v>78</v>
      </c>
    </row>
    <row r="183" spans="3:20" x14ac:dyDescent="0.2">
      <c r="D183" s="104"/>
      <c r="E183" s="11"/>
      <c r="F183" s="10"/>
      <c r="G183" s="9">
        <v>100</v>
      </c>
      <c r="H183" s="12">
        <v>2.3038605230389999</v>
      </c>
      <c r="I183" s="2">
        <v>1.6811955168120001</v>
      </c>
      <c r="J183" s="2">
        <v>1.9925280199249999</v>
      </c>
      <c r="K183" s="2">
        <v>3.4246575342469998</v>
      </c>
      <c r="L183" s="2">
        <v>1.058530510585</v>
      </c>
      <c r="M183" s="2">
        <v>1.1207970112079999</v>
      </c>
      <c r="N183" s="2">
        <v>1.1207970112079999</v>
      </c>
      <c r="O183" s="2">
        <v>0.18679950186800001</v>
      </c>
      <c r="P183" s="2">
        <v>6.2266500623000001E-2</v>
      </c>
      <c r="Q183" s="2">
        <v>77.397260273973004</v>
      </c>
      <c r="R183" s="2">
        <v>9.651307596513</v>
      </c>
      <c r="S183" s="2">
        <v>426.418269230769</v>
      </c>
      <c r="T183" s="15">
        <v>800.92811730473795</v>
      </c>
    </row>
    <row r="184" spans="3:20" x14ac:dyDescent="0.2">
      <c r="D184" s="104"/>
      <c r="E184" s="5" t="s">
        <v>27</v>
      </c>
      <c r="F184" s="6"/>
      <c r="G184" s="7">
        <v>1245</v>
      </c>
      <c r="H184" s="8">
        <v>25</v>
      </c>
      <c r="I184" s="1">
        <v>30</v>
      </c>
      <c r="J184" s="1">
        <v>42</v>
      </c>
      <c r="K184" s="1">
        <v>45</v>
      </c>
      <c r="L184" s="1">
        <v>27</v>
      </c>
      <c r="M184" s="1">
        <v>17</v>
      </c>
      <c r="N184" s="1">
        <v>24</v>
      </c>
      <c r="O184" s="1">
        <v>2</v>
      </c>
      <c r="P184" s="1">
        <v>0</v>
      </c>
      <c r="Q184" s="1">
        <v>917</v>
      </c>
      <c r="R184" s="1">
        <v>116</v>
      </c>
      <c r="S184" s="27" t="s">
        <v>78</v>
      </c>
      <c r="T184" s="28" t="s">
        <v>78</v>
      </c>
    </row>
    <row r="185" spans="3:20" x14ac:dyDescent="0.2">
      <c r="D185" s="104"/>
      <c r="E185" s="11"/>
      <c r="F185" s="10"/>
      <c r="G185" s="9">
        <v>100</v>
      </c>
      <c r="H185" s="12">
        <v>2.0080321285139999</v>
      </c>
      <c r="I185" s="2">
        <v>2.409638554217</v>
      </c>
      <c r="J185" s="2">
        <v>3.3734939759040001</v>
      </c>
      <c r="K185" s="2">
        <v>3.6144578313250002</v>
      </c>
      <c r="L185" s="2">
        <v>2.1686746987949999</v>
      </c>
      <c r="M185" s="2">
        <v>1.36546184739</v>
      </c>
      <c r="N185" s="2">
        <v>1.9277108433729999</v>
      </c>
      <c r="O185" s="2">
        <v>0.16064257028100001</v>
      </c>
      <c r="P185" s="3">
        <v>0</v>
      </c>
      <c r="Q185" s="2">
        <v>73.654618473895994</v>
      </c>
      <c r="R185" s="2">
        <v>9.3172690763049992</v>
      </c>
      <c r="S185" s="2">
        <v>437.38207547169799</v>
      </c>
      <c r="T185" s="15">
        <v>698.347517330541</v>
      </c>
    </row>
    <row r="186" spans="3:20" x14ac:dyDescent="0.2">
      <c r="D186" s="104"/>
      <c r="E186" s="5" t="s">
        <v>28</v>
      </c>
      <c r="F186" s="6"/>
      <c r="G186" s="7">
        <v>1001</v>
      </c>
      <c r="H186" s="8">
        <v>21</v>
      </c>
      <c r="I186" s="1">
        <v>22</v>
      </c>
      <c r="J186" s="1">
        <v>23</v>
      </c>
      <c r="K186" s="1">
        <v>60</v>
      </c>
      <c r="L186" s="1">
        <v>27</v>
      </c>
      <c r="M186" s="1">
        <v>34</v>
      </c>
      <c r="N186" s="1">
        <v>25</v>
      </c>
      <c r="O186" s="1">
        <v>2</v>
      </c>
      <c r="P186" s="1">
        <v>1</v>
      </c>
      <c r="Q186" s="1">
        <v>705</v>
      </c>
      <c r="R186" s="1">
        <v>81</v>
      </c>
      <c r="S186" s="27" t="s">
        <v>78</v>
      </c>
      <c r="T186" s="28" t="s">
        <v>78</v>
      </c>
    </row>
    <row r="187" spans="3:20" x14ac:dyDescent="0.2">
      <c r="D187" s="104"/>
      <c r="E187" s="11"/>
      <c r="F187" s="10"/>
      <c r="G187" s="9">
        <v>100</v>
      </c>
      <c r="H187" s="12">
        <v>2.0979020979020002</v>
      </c>
      <c r="I187" s="2">
        <v>2.1978021978019999</v>
      </c>
      <c r="J187" s="2">
        <v>2.2977022977020001</v>
      </c>
      <c r="K187" s="2">
        <v>5.9940059940059998</v>
      </c>
      <c r="L187" s="2">
        <v>2.6973026973029999</v>
      </c>
      <c r="M187" s="2">
        <v>3.396603396603</v>
      </c>
      <c r="N187" s="2">
        <v>2.4975024975019999</v>
      </c>
      <c r="O187" s="2">
        <v>0.19980019979999999</v>
      </c>
      <c r="P187" s="2">
        <v>9.9900099899999997E-2</v>
      </c>
      <c r="Q187" s="2">
        <v>70.429570429570006</v>
      </c>
      <c r="R187" s="2">
        <v>8.0919080919079995</v>
      </c>
      <c r="S187" s="2">
        <v>533.90697674418595</v>
      </c>
      <c r="T187" s="15">
        <v>785.64894858737102</v>
      </c>
    </row>
    <row r="188" spans="3:20" x14ac:dyDescent="0.2">
      <c r="D188" s="104"/>
      <c r="E188" s="5" t="s">
        <v>29</v>
      </c>
      <c r="F188" s="6"/>
      <c r="G188" s="7">
        <v>689</v>
      </c>
      <c r="H188" s="8">
        <v>27</v>
      </c>
      <c r="I188" s="1">
        <v>27</v>
      </c>
      <c r="J188" s="1">
        <v>23</v>
      </c>
      <c r="K188" s="1">
        <v>31</v>
      </c>
      <c r="L188" s="1">
        <v>22</v>
      </c>
      <c r="M188" s="1">
        <v>19</v>
      </c>
      <c r="N188" s="1">
        <v>21</v>
      </c>
      <c r="O188" s="1">
        <v>4</v>
      </c>
      <c r="P188" s="1">
        <v>3</v>
      </c>
      <c r="Q188" s="1">
        <v>459</v>
      </c>
      <c r="R188" s="1">
        <v>53</v>
      </c>
      <c r="S188" s="27" t="s">
        <v>78</v>
      </c>
      <c r="T188" s="28" t="s">
        <v>78</v>
      </c>
    </row>
    <row r="189" spans="3:20" x14ac:dyDescent="0.2">
      <c r="D189" s="104"/>
      <c r="E189" s="11"/>
      <c r="F189" s="10"/>
      <c r="G189" s="9">
        <v>100</v>
      </c>
      <c r="H189" s="12">
        <v>3.9187227866469998</v>
      </c>
      <c r="I189" s="2">
        <v>3.9187227866469998</v>
      </c>
      <c r="J189" s="2">
        <v>3.3381712627</v>
      </c>
      <c r="K189" s="2">
        <v>4.4992743105950002</v>
      </c>
      <c r="L189" s="2">
        <v>3.1930333817130001</v>
      </c>
      <c r="M189" s="2">
        <v>2.7576197387520001</v>
      </c>
      <c r="N189" s="2">
        <v>3.0478955007259998</v>
      </c>
      <c r="O189" s="2">
        <v>0.58055152394800003</v>
      </c>
      <c r="P189" s="2">
        <v>0.43541364296099999</v>
      </c>
      <c r="Q189" s="2">
        <v>66.618287373003994</v>
      </c>
      <c r="R189" s="2">
        <v>7.6923076923079998</v>
      </c>
      <c r="S189" s="2">
        <v>609.71751412429398</v>
      </c>
      <c r="T189" s="15">
        <v>1078.29415364438</v>
      </c>
    </row>
    <row r="190" spans="3:20" x14ac:dyDescent="0.2">
      <c r="D190" s="104"/>
      <c r="E190" s="5" t="s">
        <v>30</v>
      </c>
      <c r="F190" s="6"/>
      <c r="G190" s="7">
        <v>578</v>
      </c>
      <c r="H190" s="8">
        <v>23</v>
      </c>
      <c r="I190" s="1">
        <v>20</v>
      </c>
      <c r="J190" s="1">
        <v>18</v>
      </c>
      <c r="K190" s="1">
        <v>41</v>
      </c>
      <c r="L190" s="1">
        <v>19</v>
      </c>
      <c r="M190" s="1">
        <v>21</v>
      </c>
      <c r="N190" s="1">
        <v>15</v>
      </c>
      <c r="O190" s="1">
        <v>5</v>
      </c>
      <c r="P190" s="1">
        <v>3</v>
      </c>
      <c r="Q190" s="1">
        <v>373</v>
      </c>
      <c r="R190" s="1">
        <v>40</v>
      </c>
      <c r="S190" s="27" t="s">
        <v>78</v>
      </c>
      <c r="T190" s="28" t="s">
        <v>78</v>
      </c>
    </row>
    <row r="191" spans="3:20" x14ac:dyDescent="0.2">
      <c r="D191" s="104"/>
      <c r="E191" s="11"/>
      <c r="F191" s="10"/>
      <c r="G191" s="9">
        <v>100</v>
      </c>
      <c r="H191" s="12">
        <v>3.9792387543249998</v>
      </c>
      <c r="I191" s="2">
        <v>3.4602076124569998</v>
      </c>
      <c r="J191" s="2">
        <v>3.114186851211</v>
      </c>
      <c r="K191" s="2">
        <v>7.0934256055359999</v>
      </c>
      <c r="L191" s="2">
        <v>3.2871972318339999</v>
      </c>
      <c r="M191" s="2">
        <v>3.6332179930800002</v>
      </c>
      <c r="N191" s="2">
        <v>2.595155709343</v>
      </c>
      <c r="O191" s="2">
        <v>0.86505190311400004</v>
      </c>
      <c r="P191" s="2">
        <v>0.51903114186900001</v>
      </c>
      <c r="Q191" s="2">
        <v>64.532871972318006</v>
      </c>
      <c r="R191" s="2">
        <v>6.9204152249130004</v>
      </c>
      <c r="S191" s="2">
        <v>615.84848484848499</v>
      </c>
      <c r="T191" s="15">
        <v>1106.5449400344701</v>
      </c>
    </row>
    <row r="192" spans="3:20" x14ac:dyDescent="0.2">
      <c r="D192" s="104"/>
      <c r="E192" s="5" t="s">
        <v>31</v>
      </c>
      <c r="F192" s="6"/>
      <c r="G192" s="7">
        <v>532</v>
      </c>
      <c r="H192" s="8">
        <v>20</v>
      </c>
      <c r="I192" s="1">
        <v>36</v>
      </c>
      <c r="J192" s="1">
        <v>26</v>
      </c>
      <c r="K192" s="1">
        <v>46</v>
      </c>
      <c r="L192" s="1">
        <v>11</v>
      </c>
      <c r="M192" s="1">
        <v>21</v>
      </c>
      <c r="N192" s="1">
        <v>25</v>
      </c>
      <c r="O192" s="1">
        <v>4</v>
      </c>
      <c r="P192" s="1">
        <v>3</v>
      </c>
      <c r="Q192" s="1">
        <v>310</v>
      </c>
      <c r="R192" s="1">
        <v>30</v>
      </c>
      <c r="S192" s="27" t="s">
        <v>78</v>
      </c>
      <c r="T192" s="28" t="s">
        <v>78</v>
      </c>
    </row>
    <row r="193" spans="4:20" x14ac:dyDescent="0.2">
      <c r="D193" s="104"/>
      <c r="E193" s="11"/>
      <c r="F193" s="10"/>
      <c r="G193" s="9">
        <v>100</v>
      </c>
      <c r="H193" s="12">
        <v>3.7593984962409999</v>
      </c>
      <c r="I193" s="2">
        <v>6.766917293233</v>
      </c>
      <c r="J193" s="2">
        <v>4.8872180451130003</v>
      </c>
      <c r="K193" s="2">
        <v>8.6466165413529996</v>
      </c>
      <c r="L193" s="2">
        <v>2.0676691729319998</v>
      </c>
      <c r="M193" s="2">
        <v>3.947368421053</v>
      </c>
      <c r="N193" s="2">
        <v>4.6992481203010001</v>
      </c>
      <c r="O193" s="2">
        <v>0.75187969924800002</v>
      </c>
      <c r="P193" s="2">
        <v>0.56390977443599999</v>
      </c>
      <c r="Q193" s="2">
        <v>58.270676691729001</v>
      </c>
      <c r="R193" s="2">
        <v>5.639097744361</v>
      </c>
      <c r="S193" s="2">
        <v>606.66666666666697</v>
      </c>
      <c r="T193" s="15">
        <v>1062.9340208305</v>
      </c>
    </row>
    <row r="194" spans="4:20" x14ac:dyDescent="0.2">
      <c r="D194" s="104"/>
      <c r="E194" s="5" t="s">
        <v>32</v>
      </c>
      <c r="F194" s="6"/>
      <c r="G194" s="7">
        <v>277</v>
      </c>
      <c r="H194" s="8">
        <v>6</v>
      </c>
      <c r="I194" s="1">
        <v>11</v>
      </c>
      <c r="J194" s="1">
        <v>13</v>
      </c>
      <c r="K194" s="1">
        <v>33</v>
      </c>
      <c r="L194" s="1">
        <v>16</v>
      </c>
      <c r="M194" s="1">
        <v>22</v>
      </c>
      <c r="N194" s="1">
        <v>12</v>
      </c>
      <c r="O194" s="1">
        <v>4</v>
      </c>
      <c r="P194" s="1">
        <v>3</v>
      </c>
      <c r="Q194" s="1">
        <v>146</v>
      </c>
      <c r="R194" s="1">
        <v>11</v>
      </c>
      <c r="S194" s="27" t="s">
        <v>78</v>
      </c>
      <c r="T194" s="28" t="s">
        <v>78</v>
      </c>
    </row>
    <row r="195" spans="4:20" x14ac:dyDescent="0.2">
      <c r="D195" s="104"/>
      <c r="E195" s="11"/>
      <c r="F195" s="10"/>
      <c r="G195" s="9">
        <v>100</v>
      </c>
      <c r="H195" s="12">
        <v>2.1660649819489999</v>
      </c>
      <c r="I195" s="2">
        <v>3.9711191335740001</v>
      </c>
      <c r="J195" s="2">
        <v>4.693140794224</v>
      </c>
      <c r="K195" s="2">
        <v>11.913357400721999</v>
      </c>
      <c r="L195" s="2">
        <v>5.7761732851990004</v>
      </c>
      <c r="M195" s="2">
        <v>7.9422382671480003</v>
      </c>
      <c r="N195" s="2">
        <v>4.3321299638989998</v>
      </c>
      <c r="O195" s="2">
        <v>1.4440433212999999</v>
      </c>
      <c r="P195" s="2">
        <v>1.083032490975</v>
      </c>
      <c r="Q195" s="2">
        <v>52.707581227436997</v>
      </c>
      <c r="R195" s="2">
        <v>3.9711191335740001</v>
      </c>
      <c r="S195" s="2">
        <v>740.29166666666697</v>
      </c>
      <c r="T195" s="15">
        <v>1192.2470549053801</v>
      </c>
    </row>
    <row r="196" spans="4:20" x14ac:dyDescent="0.2">
      <c r="D196" s="104"/>
      <c r="E196" s="5" t="s">
        <v>33</v>
      </c>
      <c r="F196" s="6"/>
      <c r="G196" s="7">
        <v>103</v>
      </c>
      <c r="H196" s="8">
        <v>4</v>
      </c>
      <c r="I196" s="1">
        <v>1</v>
      </c>
      <c r="J196" s="1">
        <v>3</v>
      </c>
      <c r="K196" s="1">
        <v>13</v>
      </c>
      <c r="L196" s="1">
        <v>9</v>
      </c>
      <c r="M196" s="1">
        <v>12</v>
      </c>
      <c r="N196" s="1">
        <v>15</v>
      </c>
      <c r="O196" s="1">
        <v>2</v>
      </c>
      <c r="P196" s="1">
        <v>5</v>
      </c>
      <c r="Q196" s="1">
        <v>34</v>
      </c>
      <c r="R196" s="1">
        <v>5</v>
      </c>
      <c r="S196" s="27" t="s">
        <v>78</v>
      </c>
      <c r="T196" s="28" t="s">
        <v>78</v>
      </c>
    </row>
    <row r="197" spans="4:20" x14ac:dyDescent="0.2">
      <c r="D197" s="104"/>
      <c r="E197" s="11"/>
      <c r="F197" s="10"/>
      <c r="G197" s="9">
        <v>100</v>
      </c>
      <c r="H197" s="12">
        <v>3.8834951456310001</v>
      </c>
      <c r="I197" s="2">
        <v>0.97087378640800004</v>
      </c>
      <c r="J197" s="2">
        <v>2.9126213592229999</v>
      </c>
      <c r="K197" s="2">
        <v>12.621359223301001</v>
      </c>
      <c r="L197" s="2">
        <v>8.7378640776700003</v>
      </c>
      <c r="M197" s="2">
        <v>11.650485436893</v>
      </c>
      <c r="N197" s="2">
        <v>14.563106796116999</v>
      </c>
      <c r="O197" s="2">
        <v>1.9417475728160001</v>
      </c>
      <c r="P197" s="2">
        <v>4.8543689320389998</v>
      </c>
      <c r="Q197" s="2">
        <v>33.009708737864003</v>
      </c>
      <c r="R197" s="2">
        <v>4.8543689320389998</v>
      </c>
      <c r="S197" s="2">
        <v>1304.296875</v>
      </c>
      <c r="T197" s="15">
        <v>1638.6527114493299</v>
      </c>
    </row>
    <row r="198" spans="4:20" x14ac:dyDescent="0.2">
      <c r="D198" s="103" t="s">
        <v>34</v>
      </c>
      <c r="E198" s="24" t="s">
        <v>35</v>
      </c>
      <c r="F198" s="22"/>
      <c r="G198" s="23">
        <v>173</v>
      </c>
      <c r="H198" s="30">
        <v>6</v>
      </c>
      <c r="I198" s="4">
        <v>5</v>
      </c>
      <c r="J198" s="4">
        <v>4</v>
      </c>
      <c r="K198" s="4">
        <v>0</v>
      </c>
      <c r="L198" s="4">
        <v>1</v>
      </c>
      <c r="M198" s="4">
        <v>0</v>
      </c>
      <c r="N198" s="4">
        <v>0</v>
      </c>
      <c r="O198" s="4">
        <v>0</v>
      </c>
      <c r="P198" s="4">
        <v>0</v>
      </c>
      <c r="Q198" s="4">
        <v>147</v>
      </c>
      <c r="R198" s="4">
        <v>10</v>
      </c>
      <c r="S198" s="73" t="s">
        <v>78</v>
      </c>
      <c r="T198" s="76" t="s">
        <v>78</v>
      </c>
    </row>
    <row r="199" spans="4:20" x14ac:dyDescent="0.2">
      <c r="D199" s="104"/>
      <c r="E199" s="11"/>
      <c r="F199" s="10"/>
      <c r="G199" s="9">
        <v>100</v>
      </c>
      <c r="H199" s="12">
        <v>3.4682080924859999</v>
      </c>
      <c r="I199" s="2">
        <v>2.8901734104050001</v>
      </c>
      <c r="J199" s="2">
        <v>2.3121387283239998</v>
      </c>
      <c r="K199" s="3">
        <v>0</v>
      </c>
      <c r="L199" s="2">
        <v>0.57803468208099995</v>
      </c>
      <c r="M199" s="3">
        <v>0</v>
      </c>
      <c r="N199" s="3">
        <v>0</v>
      </c>
      <c r="O199" s="3">
        <v>0</v>
      </c>
      <c r="P199" s="3">
        <v>0</v>
      </c>
      <c r="Q199" s="2">
        <v>84.971098265896003</v>
      </c>
      <c r="R199" s="2">
        <v>5.7803468208090001</v>
      </c>
      <c r="S199" s="2">
        <v>55</v>
      </c>
      <c r="T199" s="15">
        <v>93.122902660945996</v>
      </c>
    </row>
    <row r="200" spans="4:20" x14ac:dyDescent="0.2">
      <c r="D200" s="104"/>
      <c r="E200" s="5" t="s">
        <v>36</v>
      </c>
      <c r="F200" s="6"/>
      <c r="G200" s="7">
        <v>194</v>
      </c>
      <c r="H200" s="8">
        <v>12</v>
      </c>
      <c r="I200" s="1">
        <v>7</v>
      </c>
      <c r="J200" s="1">
        <v>9</v>
      </c>
      <c r="K200" s="1">
        <v>7</v>
      </c>
      <c r="L200" s="1">
        <v>0</v>
      </c>
      <c r="M200" s="1">
        <v>0</v>
      </c>
      <c r="N200" s="1">
        <v>0</v>
      </c>
      <c r="O200" s="1">
        <v>0</v>
      </c>
      <c r="P200" s="1">
        <v>0</v>
      </c>
      <c r="Q200" s="1">
        <v>142</v>
      </c>
      <c r="R200" s="1">
        <v>17</v>
      </c>
      <c r="S200" s="27" t="s">
        <v>78</v>
      </c>
      <c r="T200" s="28" t="s">
        <v>78</v>
      </c>
    </row>
    <row r="201" spans="4:20" x14ac:dyDescent="0.2">
      <c r="D201" s="104"/>
      <c r="E201" s="11"/>
      <c r="F201" s="10"/>
      <c r="G201" s="9">
        <v>100</v>
      </c>
      <c r="H201" s="12">
        <v>6.1855670103089997</v>
      </c>
      <c r="I201" s="2">
        <v>3.6082474226799999</v>
      </c>
      <c r="J201" s="2">
        <v>4.639175257732</v>
      </c>
      <c r="K201" s="2">
        <v>3.6082474226799999</v>
      </c>
      <c r="L201" s="3">
        <v>0</v>
      </c>
      <c r="M201" s="3">
        <v>0</v>
      </c>
      <c r="N201" s="3">
        <v>0</v>
      </c>
      <c r="O201" s="3">
        <v>0</v>
      </c>
      <c r="P201" s="3">
        <v>0</v>
      </c>
      <c r="Q201" s="2">
        <v>73.195876288660003</v>
      </c>
      <c r="R201" s="2">
        <v>8.7628865979379995</v>
      </c>
      <c r="S201" s="2">
        <v>67</v>
      </c>
      <c r="T201" s="15">
        <v>71.735625737844003</v>
      </c>
    </row>
    <row r="202" spans="4:20" x14ac:dyDescent="0.2">
      <c r="D202" s="104"/>
      <c r="E202" s="5" t="s">
        <v>37</v>
      </c>
      <c r="F202" s="6"/>
      <c r="G202" s="7">
        <v>194</v>
      </c>
      <c r="H202" s="8">
        <v>5</v>
      </c>
      <c r="I202" s="1">
        <v>12</v>
      </c>
      <c r="J202" s="1">
        <v>3</v>
      </c>
      <c r="K202" s="1">
        <v>12</v>
      </c>
      <c r="L202" s="1">
        <v>2</v>
      </c>
      <c r="M202" s="1">
        <v>6</v>
      </c>
      <c r="N202" s="1">
        <v>0</v>
      </c>
      <c r="O202" s="1">
        <v>0</v>
      </c>
      <c r="P202" s="1">
        <v>0</v>
      </c>
      <c r="Q202" s="1">
        <v>140</v>
      </c>
      <c r="R202" s="1">
        <v>14</v>
      </c>
      <c r="S202" s="27" t="s">
        <v>78</v>
      </c>
      <c r="T202" s="28" t="s">
        <v>78</v>
      </c>
    </row>
    <row r="203" spans="4:20" x14ac:dyDescent="0.2">
      <c r="D203" s="104"/>
      <c r="E203" s="11"/>
      <c r="F203" s="10"/>
      <c r="G203" s="9">
        <v>100</v>
      </c>
      <c r="H203" s="12">
        <v>2.5773195876289998</v>
      </c>
      <c r="I203" s="2">
        <v>6.1855670103089997</v>
      </c>
      <c r="J203" s="2">
        <v>1.5463917525769999</v>
      </c>
      <c r="K203" s="2">
        <v>6.1855670103089997</v>
      </c>
      <c r="L203" s="2">
        <v>1.0309278350519999</v>
      </c>
      <c r="M203" s="2">
        <v>3.0927835051549999</v>
      </c>
      <c r="N203" s="3">
        <v>0</v>
      </c>
      <c r="O203" s="3">
        <v>0</v>
      </c>
      <c r="P203" s="3">
        <v>0</v>
      </c>
      <c r="Q203" s="2">
        <v>72.164948453608005</v>
      </c>
      <c r="R203" s="2">
        <v>7.2164948453609998</v>
      </c>
      <c r="S203" s="2">
        <v>207.75</v>
      </c>
      <c r="T203" s="15">
        <v>248.81707638343499</v>
      </c>
    </row>
    <row r="204" spans="4:20" x14ac:dyDescent="0.2">
      <c r="D204" s="104"/>
      <c r="E204" s="5" t="s">
        <v>38</v>
      </c>
      <c r="F204" s="6"/>
      <c r="G204" s="7">
        <v>288</v>
      </c>
      <c r="H204" s="8">
        <v>13</v>
      </c>
      <c r="I204" s="1">
        <v>15</v>
      </c>
      <c r="J204" s="1">
        <v>10</v>
      </c>
      <c r="K204" s="1">
        <v>20</v>
      </c>
      <c r="L204" s="1">
        <v>6</v>
      </c>
      <c r="M204" s="1">
        <v>4</v>
      </c>
      <c r="N204" s="1">
        <v>7</v>
      </c>
      <c r="O204" s="1">
        <v>0</v>
      </c>
      <c r="P204" s="1">
        <v>0</v>
      </c>
      <c r="Q204" s="1">
        <v>195</v>
      </c>
      <c r="R204" s="1">
        <v>18</v>
      </c>
      <c r="S204" s="27" t="s">
        <v>78</v>
      </c>
      <c r="T204" s="28" t="s">
        <v>78</v>
      </c>
    </row>
    <row r="205" spans="4:20" x14ac:dyDescent="0.2">
      <c r="D205" s="104"/>
      <c r="E205" s="11"/>
      <c r="F205" s="10"/>
      <c r="G205" s="9">
        <v>100</v>
      </c>
      <c r="H205" s="12">
        <v>4.5138888888890003</v>
      </c>
      <c r="I205" s="2">
        <v>5.208333333333</v>
      </c>
      <c r="J205" s="2">
        <v>3.4722222222219998</v>
      </c>
      <c r="K205" s="2">
        <v>6.9444444444439997</v>
      </c>
      <c r="L205" s="2">
        <v>2.083333333333</v>
      </c>
      <c r="M205" s="2">
        <v>1.3888888888890001</v>
      </c>
      <c r="N205" s="2">
        <v>2.4305555555559999</v>
      </c>
      <c r="O205" s="3">
        <v>0</v>
      </c>
      <c r="P205" s="3">
        <v>0</v>
      </c>
      <c r="Q205" s="2">
        <v>67.708333333333002</v>
      </c>
      <c r="R205" s="2">
        <v>6.25</v>
      </c>
      <c r="S205" s="2">
        <v>328.86666666666702</v>
      </c>
      <c r="T205" s="15">
        <v>565.31499970272205</v>
      </c>
    </row>
    <row r="206" spans="4:20" x14ac:dyDescent="0.2">
      <c r="D206" s="104"/>
      <c r="E206" s="5" t="s">
        <v>39</v>
      </c>
      <c r="F206" s="6"/>
      <c r="G206" s="7">
        <v>287</v>
      </c>
      <c r="H206" s="8">
        <v>11</v>
      </c>
      <c r="I206" s="1">
        <v>11</v>
      </c>
      <c r="J206" s="1">
        <v>12</v>
      </c>
      <c r="K206" s="1">
        <v>19</v>
      </c>
      <c r="L206" s="1">
        <v>8</v>
      </c>
      <c r="M206" s="1">
        <v>5</v>
      </c>
      <c r="N206" s="1">
        <v>6</v>
      </c>
      <c r="O206" s="1">
        <v>1</v>
      </c>
      <c r="P206" s="1">
        <v>1</v>
      </c>
      <c r="Q206" s="1">
        <v>189</v>
      </c>
      <c r="R206" s="1">
        <v>24</v>
      </c>
      <c r="S206" s="27" t="s">
        <v>78</v>
      </c>
      <c r="T206" s="28" t="s">
        <v>78</v>
      </c>
    </row>
    <row r="207" spans="4:20" x14ac:dyDescent="0.2">
      <c r="D207" s="104"/>
      <c r="E207" s="11"/>
      <c r="F207" s="10"/>
      <c r="G207" s="9">
        <v>100</v>
      </c>
      <c r="H207" s="12">
        <v>3.8327526132399998</v>
      </c>
      <c r="I207" s="2">
        <v>3.8327526132399998</v>
      </c>
      <c r="J207" s="2">
        <v>4.1811846689900003</v>
      </c>
      <c r="K207" s="2">
        <v>6.6202090592329998</v>
      </c>
      <c r="L207" s="2">
        <v>2.787456445993</v>
      </c>
      <c r="M207" s="2">
        <v>1.742160278746</v>
      </c>
      <c r="N207" s="2">
        <v>2.0905923344950001</v>
      </c>
      <c r="O207" s="2">
        <v>0.34843205574899999</v>
      </c>
      <c r="P207" s="2">
        <v>0.34843205574899999</v>
      </c>
      <c r="Q207" s="2">
        <v>65.853658536585002</v>
      </c>
      <c r="R207" s="2">
        <v>8.3623693379790005</v>
      </c>
      <c r="S207" s="2">
        <v>459.93243243243199</v>
      </c>
      <c r="T207" s="15">
        <v>939.20880059244496</v>
      </c>
    </row>
    <row r="208" spans="4:20" x14ac:dyDescent="0.2">
      <c r="D208" s="104"/>
      <c r="E208" s="5" t="s">
        <v>40</v>
      </c>
      <c r="F208" s="6"/>
      <c r="G208" s="7">
        <v>300</v>
      </c>
      <c r="H208" s="8">
        <v>11</v>
      </c>
      <c r="I208" s="1">
        <v>16</v>
      </c>
      <c r="J208" s="1">
        <v>7</v>
      </c>
      <c r="K208" s="1">
        <v>24</v>
      </c>
      <c r="L208" s="1">
        <v>8</v>
      </c>
      <c r="M208" s="1">
        <v>10</v>
      </c>
      <c r="N208" s="1">
        <v>10</v>
      </c>
      <c r="O208" s="1">
        <v>1</v>
      </c>
      <c r="P208" s="1">
        <v>1</v>
      </c>
      <c r="Q208" s="1">
        <v>192</v>
      </c>
      <c r="R208" s="1">
        <v>20</v>
      </c>
      <c r="S208" s="27" t="s">
        <v>78</v>
      </c>
      <c r="T208" s="28" t="s">
        <v>78</v>
      </c>
    </row>
    <row r="209" spans="4:20" x14ac:dyDescent="0.2">
      <c r="D209" s="104"/>
      <c r="E209" s="11"/>
      <c r="F209" s="10"/>
      <c r="G209" s="9">
        <v>100</v>
      </c>
      <c r="H209" s="12">
        <v>3.666666666667</v>
      </c>
      <c r="I209" s="2">
        <v>5.333333333333</v>
      </c>
      <c r="J209" s="2">
        <v>2.333333333333</v>
      </c>
      <c r="K209" s="2">
        <v>8</v>
      </c>
      <c r="L209" s="2">
        <v>2.666666666667</v>
      </c>
      <c r="M209" s="2">
        <v>3.333333333333</v>
      </c>
      <c r="N209" s="2">
        <v>3.333333333333</v>
      </c>
      <c r="O209" s="2">
        <v>0.33333333333300003</v>
      </c>
      <c r="P209" s="2">
        <v>0.33333333333300003</v>
      </c>
      <c r="Q209" s="2">
        <v>64</v>
      </c>
      <c r="R209" s="2">
        <v>6.666666666667</v>
      </c>
      <c r="S209" s="2">
        <v>529.09090909090901</v>
      </c>
      <c r="T209" s="15">
        <v>924.93597611799896</v>
      </c>
    </row>
    <row r="210" spans="4:20" x14ac:dyDescent="0.2">
      <c r="D210" s="104"/>
      <c r="E210" s="5" t="s">
        <v>41</v>
      </c>
      <c r="F210" s="6"/>
      <c r="G210" s="7">
        <v>246</v>
      </c>
      <c r="H210" s="8">
        <v>2</v>
      </c>
      <c r="I210" s="1">
        <v>9</v>
      </c>
      <c r="J210" s="1">
        <v>10</v>
      </c>
      <c r="K210" s="1">
        <v>11</v>
      </c>
      <c r="L210" s="1">
        <v>5</v>
      </c>
      <c r="M210" s="1">
        <v>7</v>
      </c>
      <c r="N210" s="1">
        <v>4</v>
      </c>
      <c r="O210" s="1">
        <v>1</v>
      </c>
      <c r="P210" s="1">
        <v>0</v>
      </c>
      <c r="Q210" s="1">
        <v>171</v>
      </c>
      <c r="R210" s="1">
        <v>26</v>
      </c>
      <c r="S210" s="27" t="s">
        <v>78</v>
      </c>
      <c r="T210" s="28" t="s">
        <v>78</v>
      </c>
    </row>
    <row r="211" spans="4:20" x14ac:dyDescent="0.2">
      <c r="D211" s="104"/>
      <c r="E211" s="11"/>
      <c r="F211" s="10"/>
      <c r="G211" s="9">
        <v>100</v>
      </c>
      <c r="H211" s="12">
        <v>0.81300813008100004</v>
      </c>
      <c r="I211" s="2">
        <v>3.6585365853659999</v>
      </c>
      <c r="J211" s="2">
        <v>4.065040650407</v>
      </c>
      <c r="K211" s="2">
        <v>4.4715447154470001</v>
      </c>
      <c r="L211" s="2">
        <v>2.032520325203</v>
      </c>
      <c r="M211" s="2">
        <v>2.8455284552850002</v>
      </c>
      <c r="N211" s="2">
        <v>1.6260162601629999</v>
      </c>
      <c r="O211" s="2">
        <v>0.40650406504100001</v>
      </c>
      <c r="P211" s="3">
        <v>0</v>
      </c>
      <c r="Q211" s="2">
        <v>69.512195121950995</v>
      </c>
      <c r="R211" s="2">
        <v>10.569105691057</v>
      </c>
      <c r="S211" s="2">
        <v>458.77551020408202</v>
      </c>
      <c r="T211" s="15">
        <v>741.32570894795504</v>
      </c>
    </row>
    <row r="212" spans="4:20" x14ac:dyDescent="0.2">
      <c r="D212" s="104"/>
      <c r="E212" s="5" t="s">
        <v>42</v>
      </c>
      <c r="F212" s="6"/>
      <c r="G212" s="7">
        <v>244</v>
      </c>
      <c r="H212" s="8">
        <v>7</v>
      </c>
      <c r="I212" s="1">
        <v>9</v>
      </c>
      <c r="J212" s="1">
        <v>9</v>
      </c>
      <c r="K212" s="1">
        <v>19</v>
      </c>
      <c r="L212" s="1">
        <v>12</v>
      </c>
      <c r="M212" s="1">
        <v>16</v>
      </c>
      <c r="N212" s="1">
        <v>8</v>
      </c>
      <c r="O212" s="1">
        <v>3</v>
      </c>
      <c r="P212" s="1">
        <v>0</v>
      </c>
      <c r="Q212" s="1">
        <v>144</v>
      </c>
      <c r="R212" s="1">
        <v>17</v>
      </c>
      <c r="S212" s="27" t="s">
        <v>78</v>
      </c>
      <c r="T212" s="28" t="s">
        <v>78</v>
      </c>
    </row>
    <row r="213" spans="4:20" x14ac:dyDescent="0.2">
      <c r="D213" s="104"/>
      <c r="E213" s="11"/>
      <c r="F213" s="10"/>
      <c r="G213" s="9">
        <v>100</v>
      </c>
      <c r="H213" s="12">
        <v>2.8688524590159998</v>
      </c>
      <c r="I213" s="2">
        <v>3.688524590164</v>
      </c>
      <c r="J213" s="2">
        <v>3.688524590164</v>
      </c>
      <c r="K213" s="2">
        <v>7.7868852459019999</v>
      </c>
      <c r="L213" s="2">
        <v>4.918032786885</v>
      </c>
      <c r="M213" s="2">
        <v>6.5573770491800003</v>
      </c>
      <c r="N213" s="2">
        <v>3.2786885245900002</v>
      </c>
      <c r="O213" s="2">
        <v>1.229508196721</v>
      </c>
      <c r="P213" s="3">
        <v>0</v>
      </c>
      <c r="Q213" s="2">
        <v>59.016393442622999</v>
      </c>
      <c r="R213" s="2">
        <v>6.9672131147540002</v>
      </c>
      <c r="S213" s="2">
        <v>597.34939759036104</v>
      </c>
      <c r="T213" s="15">
        <v>865.13678051835302</v>
      </c>
    </row>
    <row r="214" spans="4:20" x14ac:dyDescent="0.2">
      <c r="D214" s="104"/>
      <c r="E214" s="5" t="s">
        <v>43</v>
      </c>
      <c r="F214" s="6"/>
      <c r="G214" s="7">
        <v>247</v>
      </c>
      <c r="H214" s="8">
        <v>9</v>
      </c>
      <c r="I214" s="1">
        <v>7</v>
      </c>
      <c r="J214" s="1">
        <v>7</v>
      </c>
      <c r="K214" s="1">
        <v>17</v>
      </c>
      <c r="L214" s="1">
        <v>8</v>
      </c>
      <c r="M214" s="1">
        <v>17</v>
      </c>
      <c r="N214" s="1">
        <v>14</v>
      </c>
      <c r="O214" s="1">
        <v>2</v>
      </c>
      <c r="P214" s="1">
        <v>2</v>
      </c>
      <c r="Q214" s="1">
        <v>147</v>
      </c>
      <c r="R214" s="1">
        <v>17</v>
      </c>
      <c r="S214" s="27" t="s">
        <v>78</v>
      </c>
      <c r="T214" s="28" t="s">
        <v>78</v>
      </c>
    </row>
    <row r="215" spans="4:20" x14ac:dyDescent="0.2">
      <c r="D215" s="104"/>
      <c r="E215" s="11"/>
      <c r="F215" s="10"/>
      <c r="G215" s="9">
        <v>100</v>
      </c>
      <c r="H215" s="12">
        <v>3.6437246963560002</v>
      </c>
      <c r="I215" s="2">
        <v>2.834008097166</v>
      </c>
      <c r="J215" s="2">
        <v>2.834008097166</v>
      </c>
      <c r="K215" s="2">
        <v>6.882591093117</v>
      </c>
      <c r="L215" s="2">
        <v>3.2388663967609999</v>
      </c>
      <c r="M215" s="2">
        <v>6.882591093117</v>
      </c>
      <c r="N215" s="2">
        <v>5.668016194332</v>
      </c>
      <c r="O215" s="2">
        <v>0.80971659919000005</v>
      </c>
      <c r="P215" s="2">
        <v>0.80971659919000005</v>
      </c>
      <c r="Q215" s="2">
        <v>59.514170040486</v>
      </c>
      <c r="R215" s="2">
        <v>6.882591093117</v>
      </c>
      <c r="S215" s="2">
        <v>820.84337349397595</v>
      </c>
      <c r="T215" s="15">
        <v>1180.38354479277</v>
      </c>
    </row>
    <row r="216" spans="4:20" x14ac:dyDescent="0.2">
      <c r="D216" s="104"/>
      <c r="E216" s="5" t="s">
        <v>44</v>
      </c>
      <c r="F216" s="6"/>
      <c r="G216" s="7">
        <v>313</v>
      </c>
      <c r="H216" s="8">
        <v>7</v>
      </c>
      <c r="I216" s="1">
        <v>6</v>
      </c>
      <c r="J216" s="1">
        <v>11</v>
      </c>
      <c r="K216" s="1">
        <v>29</v>
      </c>
      <c r="L216" s="1">
        <v>9</v>
      </c>
      <c r="M216" s="1">
        <v>22</v>
      </c>
      <c r="N216" s="1">
        <v>23</v>
      </c>
      <c r="O216" s="1">
        <v>5</v>
      </c>
      <c r="P216" s="1">
        <v>2</v>
      </c>
      <c r="Q216" s="1">
        <v>178</v>
      </c>
      <c r="R216" s="1">
        <v>21</v>
      </c>
      <c r="S216" s="27" t="s">
        <v>78</v>
      </c>
      <c r="T216" s="28" t="s">
        <v>78</v>
      </c>
    </row>
    <row r="217" spans="4:20" x14ac:dyDescent="0.2">
      <c r="D217" s="104"/>
      <c r="E217" s="11"/>
      <c r="F217" s="10"/>
      <c r="G217" s="9">
        <v>100</v>
      </c>
      <c r="H217" s="12">
        <v>2.23642172524</v>
      </c>
      <c r="I217" s="2">
        <v>1.9169329073479999</v>
      </c>
      <c r="J217" s="2">
        <v>3.5143769968049998</v>
      </c>
      <c r="K217" s="2">
        <v>9.2651757188499992</v>
      </c>
      <c r="L217" s="2">
        <v>2.8753993610220001</v>
      </c>
      <c r="M217" s="2">
        <v>7.0287539936099996</v>
      </c>
      <c r="N217" s="2">
        <v>7.3482428115019998</v>
      </c>
      <c r="O217" s="2">
        <v>1.5974440894569999</v>
      </c>
      <c r="P217" s="2">
        <v>0.63897763578300004</v>
      </c>
      <c r="Q217" s="2">
        <v>56.869009584665001</v>
      </c>
      <c r="R217" s="2">
        <v>6.7092651757189996</v>
      </c>
      <c r="S217" s="2">
        <v>920.52631578947398</v>
      </c>
      <c r="T217" s="15">
        <v>1193.70578239427</v>
      </c>
    </row>
    <row r="218" spans="4:20" x14ac:dyDescent="0.2">
      <c r="D218" s="104"/>
      <c r="E218" s="5" t="s">
        <v>45</v>
      </c>
      <c r="F218" s="6"/>
      <c r="G218" s="7">
        <v>239</v>
      </c>
      <c r="H218" s="8">
        <v>7</v>
      </c>
      <c r="I218" s="1">
        <v>6</v>
      </c>
      <c r="J218" s="1">
        <v>12</v>
      </c>
      <c r="K218" s="1">
        <v>13</v>
      </c>
      <c r="L218" s="1">
        <v>16</v>
      </c>
      <c r="M218" s="1">
        <v>16</v>
      </c>
      <c r="N218" s="1">
        <v>10</v>
      </c>
      <c r="O218" s="1">
        <v>2</v>
      </c>
      <c r="P218" s="1">
        <v>3</v>
      </c>
      <c r="Q218" s="1">
        <v>125</v>
      </c>
      <c r="R218" s="1">
        <v>29</v>
      </c>
      <c r="S218" s="27" t="s">
        <v>78</v>
      </c>
      <c r="T218" s="28" t="s">
        <v>78</v>
      </c>
    </row>
    <row r="219" spans="4:20" x14ac:dyDescent="0.2">
      <c r="D219" s="104"/>
      <c r="E219" s="11"/>
      <c r="F219" s="10"/>
      <c r="G219" s="9">
        <v>100</v>
      </c>
      <c r="H219" s="12">
        <v>2.9288702928869998</v>
      </c>
      <c r="I219" s="2">
        <v>2.5104602510460001</v>
      </c>
      <c r="J219" s="2">
        <v>5.0209205020920002</v>
      </c>
      <c r="K219" s="2">
        <v>5.439330543933</v>
      </c>
      <c r="L219" s="2">
        <v>6.694560669456</v>
      </c>
      <c r="M219" s="2">
        <v>6.694560669456</v>
      </c>
      <c r="N219" s="2">
        <v>4.1841004184099999</v>
      </c>
      <c r="O219" s="2">
        <v>0.836820083682</v>
      </c>
      <c r="P219" s="2">
        <v>1.2552301255230001</v>
      </c>
      <c r="Q219" s="2">
        <v>52.301255230126003</v>
      </c>
      <c r="R219" s="2">
        <v>12.133891213388999</v>
      </c>
      <c r="S219" s="2">
        <v>801.35294117647095</v>
      </c>
      <c r="T219" s="15">
        <v>1272.18625815268</v>
      </c>
    </row>
    <row r="220" spans="4:20" x14ac:dyDescent="0.2">
      <c r="D220" s="104"/>
      <c r="E220" s="5" t="s">
        <v>46</v>
      </c>
      <c r="F220" s="6"/>
      <c r="G220" s="7">
        <v>164</v>
      </c>
      <c r="H220" s="8">
        <v>2</v>
      </c>
      <c r="I220" s="1">
        <v>3</v>
      </c>
      <c r="J220" s="1">
        <v>4</v>
      </c>
      <c r="K220" s="1">
        <v>12</v>
      </c>
      <c r="L220" s="1">
        <v>7</v>
      </c>
      <c r="M220" s="1">
        <v>10</v>
      </c>
      <c r="N220" s="1">
        <v>11</v>
      </c>
      <c r="O220" s="1">
        <v>1</v>
      </c>
      <c r="P220" s="1">
        <v>3</v>
      </c>
      <c r="Q220" s="1">
        <v>91</v>
      </c>
      <c r="R220" s="1">
        <v>20</v>
      </c>
      <c r="S220" s="27" t="s">
        <v>78</v>
      </c>
      <c r="T220" s="28" t="s">
        <v>78</v>
      </c>
    </row>
    <row r="221" spans="4:20" x14ac:dyDescent="0.2">
      <c r="D221" s="104"/>
      <c r="E221" s="11"/>
      <c r="F221" s="10"/>
      <c r="G221" s="9">
        <v>100</v>
      </c>
      <c r="H221" s="12">
        <v>1.219512195122</v>
      </c>
      <c r="I221" s="2">
        <v>1.829268292683</v>
      </c>
      <c r="J221" s="2">
        <v>2.4390243902440001</v>
      </c>
      <c r="K221" s="2">
        <v>7.3170731707319998</v>
      </c>
      <c r="L221" s="2">
        <v>4.268292682927</v>
      </c>
      <c r="M221" s="2">
        <v>6.0975609756100004</v>
      </c>
      <c r="N221" s="2">
        <v>6.7073170731709997</v>
      </c>
      <c r="O221" s="2">
        <v>0.60975609756100002</v>
      </c>
      <c r="P221" s="2">
        <v>1.829268292683</v>
      </c>
      <c r="Q221" s="2">
        <v>55.487804878048998</v>
      </c>
      <c r="R221" s="2">
        <v>12.195121951220001</v>
      </c>
      <c r="S221" s="2">
        <v>1077.35849056604</v>
      </c>
      <c r="T221" s="15">
        <v>1464.89152273174</v>
      </c>
    </row>
    <row r="222" spans="4:20" x14ac:dyDescent="0.2">
      <c r="D222" s="104"/>
      <c r="E222" s="5" t="s">
        <v>47</v>
      </c>
      <c r="F222" s="6"/>
      <c r="G222" s="7">
        <v>143</v>
      </c>
      <c r="H222" s="8">
        <v>2</v>
      </c>
      <c r="I222" s="1">
        <v>1</v>
      </c>
      <c r="J222" s="1">
        <v>5</v>
      </c>
      <c r="K222" s="1">
        <v>6</v>
      </c>
      <c r="L222" s="1">
        <v>5</v>
      </c>
      <c r="M222" s="1">
        <v>5</v>
      </c>
      <c r="N222" s="1">
        <v>9</v>
      </c>
      <c r="O222" s="1">
        <v>1</v>
      </c>
      <c r="P222" s="1">
        <v>4</v>
      </c>
      <c r="Q222" s="1">
        <v>93</v>
      </c>
      <c r="R222" s="1">
        <v>12</v>
      </c>
      <c r="S222" s="27" t="s">
        <v>78</v>
      </c>
      <c r="T222" s="28" t="s">
        <v>78</v>
      </c>
    </row>
    <row r="223" spans="4:20" x14ac:dyDescent="0.2">
      <c r="D223" s="104"/>
      <c r="E223" s="11"/>
      <c r="F223" s="10"/>
      <c r="G223" s="9">
        <v>100</v>
      </c>
      <c r="H223" s="12">
        <v>1.398601398601</v>
      </c>
      <c r="I223" s="2">
        <v>0.69930069930100003</v>
      </c>
      <c r="J223" s="2">
        <v>3.4965034965030002</v>
      </c>
      <c r="K223" s="2">
        <v>4.1958041958040004</v>
      </c>
      <c r="L223" s="2">
        <v>3.4965034965030002</v>
      </c>
      <c r="M223" s="2">
        <v>3.4965034965030002</v>
      </c>
      <c r="N223" s="2">
        <v>6.2937062937060002</v>
      </c>
      <c r="O223" s="2">
        <v>0.69930069930100003</v>
      </c>
      <c r="P223" s="2">
        <v>2.797202797203</v>
      </c>
      <c r="Q223" s="2">
        <v>65.034965034964998</v>
      </c>
      <c r="R223" s="2">
        <v>8.3916083916080009</v>
      </c>
      <c r="S223" s="2">
        <v>1404.34210526316</v>
      </c>
      <c r="T223" s="15">
        <v>1813.2470043415101</v>
      </c>
    </row>
    <row r="224" spans="4:20" x14ac:dyDescent="0.2">
      <c r="D224" s="104"/>
      <c r="E224" s="5" t="s">
        <v>48</v>
      </c>
      <c r="F224" s="6"/>
      <c r="G224" s="7">
        <v>57</v>
      </c>
      <c r="H224" s="8">
        <v>2</v>
      </c>
      <c r="I224" s="1">
        <v>0</v>
      </c>
      <c r="J224" s="1">
        <v>1</v>
      </c>
      <c r="K224" s="1">
        <v>3</v>
      </c>
      <c r="L224" s="1">
        <v>3</v>
      </c>
      <c r="M224" s="1">
        <v>1</v>
      </c>
      <c r="N224" s="1">
        <v>3</v>
      </c>
      <c r="O224" s="1">
        <v>1</v>
      </c>
      <c r="P224" s="1">
        <v>1</v>
      </c>
      <c r="Q224" s="1">
        <v>41</v>
      </c>
      <c r="R224" s="1">
        <v>1</v>
      </c>
      <c r="S224" s="27" t="s">
        <v>78</v>
      </c>
      <c r="T224" s="28" t="s">
        <v>78</v>
      </c>
    </row>
    <row r="225" spans="4:20" x14ac:dyDescent="0.2">
      <c r="D225" s="104"/>
      <c r="E225" s="11"/>
      <c r="F225" s="10"/>
      <c r="G225" s="9">
        <v>100</v>
      </c>
      <c r="H225" s="12">
        <v>3.508771929825</v>
      </c>
      <c r="I225" s="3">
        <v>0</v>
      </c>
      <c r="J225" s="2">
        <v>1.7543859649119999</v>
      </c>
      <c r="K225" s="2">
        <v>5.2631578947369997</v>
      </c>
      <c r="L225" s="2">
        <v>5.2631578947369997</v>
      </c>
      <c r="M225" s="2">
        <v>1.7543859649119999</v>
      </c>
      <c r="N225" s="2">
        <v>5.2631578947369997</v>
      </c>
      <c r="O225" s="2">
        <v>1.7543859649119999</v>
      </c>
      <c r="P225" s="2">
        <v>1.7543859649119999</v>
      </c>
      <c r="Q225" s="2">
        <v>71.929824561404004</v>
      </c>
      <c r="R225" s="2">
        <v>1.7543859649119999</v>
      </c>
      <c r="S225" s="2">
        <v>1242.3333333333301</v>
      </c>
      <c r="T225" s="15">
        <v>1673.66450906055</v>
      </c>
    </row>
    <row r="226" spans="4:20" x14ac:dyDescent="0.2">
      <c r="D226" s="104"/>
      <c r="E226" s="5" t="s">
        <v>49</v>
      </c>
      <c r="F226" s="6"/>
      <c r="G226" s="7">
        <v>12</v>
      </c>
      <c r="H226" s="8">
        <v>0</v>
      </c>
      <c r="I226" s="1">
        <v>2</v>
      </c>
      <c r="J226" s="1">
        <v>0</v>
      </c>
      <c r="K226" s="1">
        <v>0</v>
      </c>
      <c r="L226" s="1">
        <v>0</v>
      </c>
      <c r="M226" s="1">
        <v>0</v>
      </c>
      <c r="N226" s="1">
        <v>0</v>
      </c>
      <c r="O226" s="1">
        <v>0</v>
      </c>
      <c r="P226" s="1">
        <v>0</v>
      </c>
      <c r="Q226" s="1">
        <v>7</v>
      </c>
      <c r="R226" s="1">
        <v>3</v>
      </c>
      <c r="S226" s="27" t="s">
        <v>78</v>
      </c>
      <c r="T226" s="28" t="s">
        <v>78</v>
      </c>
    </row>
    <row r="227" spans="4:20" x14ac:dyDescent="0.2">
      <c r="D227" s="104"/>
      <c r="E227" s="11"/>
      <c r="F227" s="10"/>
      <c r="G227" s="9">
        <v>100</v>
      </c>
      <c r="H227" s="40">
        <v>0</v>
      </c>
      <c r="I227" s="2">
        <v>16.666666666666998</v>
      </c>
      <c r="J227" s="3">
        <v>0</v>
      </c>
      <c r="K227" s="3">
        <v>0</v>
      </c>
      <c r="L227" s="3">
        <v>0</v>
      </c>
      <c r="M227" s="3">
        <v>0</v>
      </c>
      <c r="N227" s="3">
        <v>0</v>
      </c>
      <c r="O227" s="3">
        <v>0</v>
      </c>
      <c r="P227" s="3">
        <v>0</v>
      </c>
      <c r="Q227" s="2">
        <v>58.333333333333002</v>
      </c>
      <c r="R227" s="2">
        <v>25</v>
      </c>
      <c r="S227" s="2">
        <v>30</v>
      </c>
      <c r="T227" s="15">
        <v>0</v>
      </c>
    </row>
    <row r="228" spans="4:20" x14ac:dyDescent="0.2">
      <c r="D228" s="103" t="s">
        <v>50</v>
      </c>
      <c r="E228" s="24" t="s">
        <v>35</v>
      </c>
      <c r="F228" s="22"/>
      <c r="G228" s="23">
        <v>151</v>
      </c>
      <c r="H228" s="30">
        <v>4</v>
      </c>
      <c r="I228" s="4">
        <v>3</v>
      </c>
      <c r="J228" s="4">
        <v>0</v>
      </c>
      <c r="K228" s="4">
        <v>0</v>
      </c>
      <c r="L228" s="4">
        <v>0</v>
      </c>
      <c r="M228" s="4">
        <v>0</v>
      </c>
      <c r="N228" s="4">
        <v>0</v>
      </c>
      <c r="O228" s="4">
        <v>0</v>
      </c>
      <c r="P228" s="4">
        <v>0</v>
      </c>
      <c r="Q228" s="4">
        <v>127</v>
      </c>
      <c r="R228" s="4">
        <v>17</v>
      </c>
      <c r="S228" s="73" t="s">
        <v>78</v>
      </c>
      <c r="T228" s="76" t="s">
        <v>78</v>
      </c>
    </row>
    <row r="229" spans="4:20" x14ac:dyDescent="0.2">
      <c r="D229" s="104"/>
      <c r="E229" s="11"/>
      <c r="F229" s="10"/>
      <c r="G229" s="9">
        <v>100</v>
      </c>
      <c r="H229" s="12">
        <v>2.6490066225170001</v>
      </c>
      <c r="I229" s="2">
        <v>1.9867549668869999</v>
      </c>
      <c r="J229" s="3">
        <v>0</v>
      </c>
      <c r="K229" s="3">
        <v>0</v>
      </c>
      <c r="L229" s="3">
        <v>0</v>
      </c>
      <c r="M229" s="3">
        <v>0</v>
      </c>
      <c r="N229" s="3">
        <v>0</v>
      </c>
      <c r="O229" s="3">
        <v>0</v>
      </c>
      <c r="P229" s="3">
        <v>0</v>
      </c>
      <c r="Q229" s="2">
        <v>84.105960264901</v>
      </c>
      <c r="R229" s="2">
        <v>11.258278145695</v>
      </c>
      <c r="S229" s="2">
        <v>15.714285714286</v>
      </c>
      <c r="T229" s="15">
        <v>12.371791482635</v>
      </c>
    </row>
    <row r="230" spans="4:20" x14ac:dyDescent="0.2">
      <c r="D230" s="104"/>
      <c r="E230" s="5" t="s">
        <v>36</v>
      </c>
      <c r="F230" s="6"/>
      <c r="G230" s="7">
        <v>219</v>
      </c>
      <c r="H230" s="8">
        <v>8</v>
      </c>
      <c r="I230" s="1">
        <v>8</v>
      </c>
      <c r="J230" s="1">
        <v>2</v>
      </c>
      <c r="K230" s="1">
        <v>3</v>
      </c>
      <c r="L230" s="1">
        <v>0</v>
      </c>
      <c r="M230" s="1">
        <v>1</v>
      </c>
      <c r="N230" s="1">
        <v>0</v>
      </c>
      <c r="O230" s="1">
        <v>0</v>
      </c>
      <c r="P230" s="1">
        <v>0</v>
      </c>
      <c r="Q230" s="1">
        <v>178</v>
      </c>
      <c r="R230" s="1">
        <v>19</v>
      </c>
      <c r="S230" s="27" t="s">
        <v>78</v>
      </c>
      <c r="T230" s="28" t="s">
        <v>78</v>
      </c>
    </row>
    <row r="231" spans="4:20" x14ac:dyDescent="0.2">
      <c r="D231" s="104"/>
      <c r="E231" s="11"/>
      <c r="F231" s="10"/>
      <c r="G231" s="9">
        <v>100</v>
      </c>
      <c r="H231" s="12">
        <v>3.6529680365299999</v>
      </c>
      <c r="I231" s="2">
        <v>3.6529680365299999</v>
      </c>
      <c r="J231" s="2">
        <v>0.91324200913200004</v>
      </c>
      <c r="K231" s="2">
        <v>1.369863013699</v>
      </c>
      <c r="L231" s="3">
        <v>0</v>
      </c>
      <c r="M231" s="2">
        <v>0.45662100456600002</v>
      </c>
      <c r="N231" s="3">
        <v>0</v>
      </c>
      <c r="O231" s="3">
        <v>0</v>
      </c>
      <c r="P231" s="3">
        <v>0</v>
      </c>
      <c r="Q231" s="2">
        <v>81.278538812785001</v>
      </c>
      <c r="R231" s="2">
        <v>8.6757990867579995</v>
      </c>
      <c r="S231" s="2">
        <v>80.909090909091006</v>
      </c>
      <c r="T231" s="15">
        <v>159.13570797818801</v>
      </c>
    </row>
    <row r="232" spans="4:20" x14ac:dyDescent="0.2">
      <c r="D232" s="104"/>
      <c r="E232" s="5" t="s">
        <v>37</v>
      </c>
      <c r="F232" s="6"/>
      <c r="G232" s="7">
        <v>186</v>
      </c>
      <c r="H232" s="8">
        <v>5</v>
      </c>
      <c r="I232" s="1">
        <v>7</v>
      </c>
      <c r="J232" s="1">
        <v>6</v>
      </c>
      <c r="K232" s="1">
        <v>5</v>
      </c>
      <c r="L232" s="1">
        <v>4</v>
      </c>
      <c r="M232" s="1">
        <v>1</v>
      </c>
      <c r="N232" s="1">
        <v>1</v>
      </c>
      <c r="O232" s="1">
        <v>0</v>
      </c>
      <c r="P232" s="1">
        <v>0</v>
      </c>
      <c r="Q232" s="1">
        <v>143</v>
      </c>
      <c r="R232" s="1">
        <v>14</v>
      </c>
      <c r="S232" s="27" t="s">
        <v>78</v>
      </c>
      <c r="T232" s="28" t="s">
        <v>78</v>
      </c>
    </row>
    <row r="233" spans="4:20" x14ac:dyDescent="0.2">
      <c r="D233" s="104"/>
      <c r="E233" s="11"/>
      <c r="F233" s="10"/>
      <c r="G233" s="9">
        <v>100</v>
      </c>
      <c r="H233" s="12">
        <v>2.6881720430109999</v>
      </c>
      <c r="I233" s="2">
        <v>3.7634408602149998</v>
      </c>
      <c r="J233" s="2">
        <v>3.2258064516129998</v>
      </c>
      <c r="K233" s="2">
        <v>2.6881720430109999</v>
      </c>
      <c r="L233" s="2">
        <v>2.1505376344089999</v>
      </c>
      <c r="M233" s="2">
        <v>0.53763440860199996</v>
      </c>
      <c r="N233" s="2">
        <v>0.53763440860199996</v>
      </c>
      <c r="O233" s="3">
        <v>0</v>
      </c>
      <c r="P233" s="3">
        <v>0</v>
      </c>
      <c r="Q233" s="2">
        <v>76.881720430108004</v>
      </c>
      <c r="R233" s="2">
        <v>7.5268817204299996</v>
      </c>
      <c r="S233" s="2">
        <v>208.10344827586201</v>
      </c>
      <c r="T233" s="15">
        <v>379.96237062577399</v>
      </c>
    </row>
    <row r="234" spans="4:20" x14ac:dyDescent="0.2">
      <c r="D234" s="104"/>
      <c r="E234" s="5" t="s">
        <v>38</v>
      </c>
      <c r="F234" s="6"/>
      <c r="G234" s="7">
        <v>302</v>
      </c>
      <c r="H234" s="8">
        <v>7</v>
      </c>
      <c r="I234" s="1">
        <v>5</v>
      </c>
      <c r="J234" s="1">
        <v>13</v>
      </c>
      <c r="K234" s="1">
        <v>9</v>
      </c>
      <c r="L234" s="1">
        <v>5</v>
      </c>
      <c r="M234" s="1">
        <v>3</v>
      </c>
      <c r="N234" s="1">
        <v>1</v>
      </c>
      <c r="O234" s="1">
        <v>0</v>
      </c>
      <c r="P234" s="1">
        <v>0</v>
      </c>
      <c r="Q234" s="1">
        <v>230</v>
      </c>
      <c r="R234" s="1">
        <v>29</v>
      </c>
      <c r="S234" s="27" t="s">
        <v>78</v>
      </c>
      <c r="T234" s="28" t="s">
        <v>78</v>
      </c>
    </row>
    <row r="235" spans="4:20" x14ac:dyDescent="0.2">
      <c r="D235" s="104"/>
      <c r="E235" s="11"/>
      <c r="F235" s="10"/>
      <c r="G235" s="9">
        <v>100</v>
      </c>
      <c r="H235" s="12">
        <v>2.3178807947019999</v>
      </c>
      <c r="I235" s="2">
        <v>1.655629139073</v>
      </c>
      <c r="J235" s="2">
        <v>4.3046357615890001</v>
      </c>
      <c r="K235" s="2">
        <v>2.9801324503309998</v>
      </c>
      <c r="L235" s="2">
        <v>1.655629139073</v>
      </c>
      <c r="M235" s="2">
        <v>0.99337748344400001</v>
      </c>
      <c r="N235" s="2">
        <v>0.331125827815</v>
      </c>
      <c r="O235" s="3">
        <v>0</v>
      </c>
      <c r="P235" s="3">
        <v>0</v>
      </c>
      <c r="Q235" s="2">
        <v>76.158940397351003</v>
      </c>
      <c r="R235" s="2">
        <v>9.6026490066230004</v>
      </c>
      <c r="S235" s="2">
        <v>214.18604651162801</v>
      </c>
      <c r="T235" s="15">
        <v>339.37858779217601</v>
      </c>
    </row>
    <row r="236" spans="4:20" x14ac:dyDescent="0.2">
      <c r="D236" s="104"/>
      <c r="E236" s="5" t="s">
        <v>39</v>
      </c>
      <c r="F236" s="6"/>
      <c r="G236" s="7">
        <v>249</v>
      </c>
      <c r="H236" s="8">
        <v>11</v>
      </c>
      <c r="I236" s="1">
        <v>8</v>
      </c>
      <c r="J236" s="1">
        <v>4</v>
      </c>
      <c r="K236" s="1">
        <v>13</v>
      </c>
      <c r="L236" s="1">
        <v>3</v>
      </c>
      <c r="M236" s="1">
        <v>6</v>
      </c>
      <c r="N236" s="1">
        <v>2</v>
      </c>
      <c r="O236" s="1">
        <v>0</v>
      </c>
      <c r="P236" s="1">
        <v>0</v>
      </c>
      <c r="Q236" s="1">
        <v>179</v>
      </c>
      <c r="R236" s="1">
        <v>23</v>
      </c>
      <c r="S236" s="27" t="s">
        <v>78</v>
      </c>
      <c r="T236" s="28" t="s">
        <v>78</v>
      </c>
    </row>
    <row r="237" spans="4:20" x14ac:dyDescent="0.2">
      <c r="D237" s="104"/>
      <c r="E237" s="11"/>
      <c r="F237" s="10"/>
      <c r="G237" s="9">
        <v>100</v>
      </c>
      <c r="H237" s="12">
        <v>4.4176706827309999</v>
      </c>
      <c r="I237" s="2">
        <v>3.2128514056220001</v>
      </c>
      <c r="J237" s="2">
        <v>1.6064257028110001</v>
      </c>
      <c r="K237" s="2">
        <v>5.2208835341370001</v>
      </c>
      <c r="L237" s="2">
        <v>1.204819277108</v>
      </c>
      <c r="M237" s="2">
        <v>2.409638554217</v>
      </c>
      <c r="N237" s="2">
        <v>0.80321285140599996</v>
      </c>
      <c r="O237" s="3">
        <v>0</v>
      </c>
      <c r="P237" s="3">
        <v>0</v>
      </c>
      <c r="Q237" s="2">
        <v>71.887550200803005</v>
      </c>
      <c r="R237" s="2">
        <v>9.2369477911650009</v>
      </c>
      <c r="S237" s="2">
        <v>274.36170212766001</v>
      </c>
      <c r="T237" s="15">
        <v>434.35157960284403</v>
      </c>
    </row>
    <row r="238" spans="4:20" x14ac:dyDescent="0.2">
      <c r="D238" s="104"/>
      <c r="E238" s="5" t="s">
        <v>40</v>
      </c>
      <c r="F238" s="6"/>
      <c r="G238" s="7">
        <v>333</v>
      </c>
      <c r="H238" s="8">
        <v>9</v>
      </c>
      <c r="I238" s="1">
        <v>13</v>
      </c>
      <c r="J238" s="1">
        <v>13</v>
      </c>
      <c r="K238" s="1">
        <v>15</v>
      </c>
      <c r="L238" s="1">
        <v>4</v>
      </c>
      <c r="M238" s="1">
        <v>4</v>
      </c>
      <c r="N238" s="1">
        <v>3</v>
      </c>
      <c r="O238" s="1">
        <v>0</v>
      </c>
      <c r="P238" s="1">
        <v>0</v>
      </c>
      <c r="Q238" s="1">
        <v>252</v>
      </c>
      <c r="R238" s="1">
        <v>20</v>
      </c>
      <c r="S238" s="27" t="s">
        <v>78</v>
      </c>
      <c r="T238" s="28" t="s">
        <v>78</v>
      </c>
    </row>
    <row r="239" spans="4:20" x14ac:dyDescent="0.2">
      <c r="D239" s="104"/>
      <c r="E239" s="11"/>
      <c r="F239" s="10"/>
      <c r="G239" s="9">
        <v>100</v>
      </c>
      <c r="H239" s="12">
        <v>2.7027027027030002</v>
      </c>
      <c r="I239" s="2">
        <v>3.9039039039040002</v>
      </c>
      <c r="J239" s="2">
        <v>3.9039039039040002</v>
      </c>
      <c r="K239" s="2">
        <v>4.5045045045050003</v>
      </c>
      <c r="L239" s="2">
        <v>1.201201201201</v>
      </c>
      <c r="M239" s="2">
        <v>1.201201201201</v>
      </c>
      <c r="N239" s="2">
        <v>0.90090090090099995</v>
      </c>
      <c r="O239" s="3">
        <v>0</v>
      </c>
      <c r="P239" s="3">
        <v>0</v>
      </c>
      <c r="Q239" s="2">
        <v>75.675675675676004</v>
      </c>
      <c r="R239" s="2">
        <v>6.0060060060060003</v>
      </c>
      <c r="S239" s="2">
        <v>246.06557377049199</v>
      </c>
      <c r="T239" s="15">
        <v>441.33935008062502</v>
      </c>
    </row>
    <row r="240" spans="4:20" x14ac:dyDescent="0.2">
      <c r="D240" s="104"/>
      <c r="E240" s="5" t="s">
        <v>41</v>
      </c>
      <c r="F240" s="6"/>
      <c r="G240" s="7">
        <v>260</v>
      </c>
      <c r="H240" s="8">
        <v>10</v>
      </c>
      <c r="I240" s="1">
        <v>3</v>
      </c>
      <c r="J240" s="1">
        <v>5</v>
      </c>
      <c r="K240" s="1">
        <v>12</v>
      </c>
      <c r="L240" s="1">
        <v>5</v>
      </c>
      <c r="M240" s="1">
        <v>3</v>
      </c>
      <c r="N240" s="1">
        <v>1</v>
      </c>
      <c r="O240" s="1">
        <v>0</v>
      </c>
      <c r="P240" s="1">
        <v>0</v>
      </c>
      <c r="Q240" s="1">
        <v>184</v>
      </c>
      <c r="R240" s="1">
        <v>37</v>
      </c>
      <c r="S240" s="27" t="s">
        <v>78</v>
      </c>
      <c r="T240" s="28" t="s">
        <v>78</v>
      </c>
    </row>
    <row r="241" spans="4:20" x14ac:dyDescent="0.2">
      <c r="D241" s="104"/>
      <c r="E241" s="11"/>
      <c r="F241" s="10"/>
      <c r="G241" s="9">
        <v>100</v>
      </c>
      <c r="H241" s="12">
        <v>3.8461538461539999</v>
      </c>
      <c r="I241" s="2">
        <v>1.1538461538460001</v>
      </c>
      <c r="J241" s="2">
        <v>1.923076923077</v>
      </c>
      <c r="K241" s="2">
        <v>4.6153846153850004</v>
      </c>
      <c r="L241" s="2">
        <v>1.923076923077</v>
      </c>
      <c r="M241" s="2">
        <v>1.1538461538460001</v>
      </c>
      <c r="N241" s="2">
        <v>0.384615384615</v>
      </c>
      <c r="O241" s="3">
        <v>0</v>
      </c>
      <c r="P241" s="3">
        <v>0</v>
      </c>
      <c r="Q241" s="2">
        <v>70.769230769231001</v>
      </c>
      <c r="R241" s="2">
        <v>14.230769230769001</v>
      </c>
      <c r="S241" s="2">
        <v>235</v>
      </c>
      <c r="T241" s="15">
        <v>352.45658034095601</v>
      </c>
    </row>
    <row r="242" spans="4:20" x14ac:dyDescent="0.2">
      <c r="D242" s="104"/>
      <c r="E242" s="5" t="s">
        <v>42</v>
      </c>
      <c r="F242" s="6"/>
      <c r="G242" s="7">
        <v>228</v>
      </c>
      <c r="H242" s="8">
        <v>3</v>
      </c>
      <c r="I242" s="1">
        <v>9</v>
      </c>
      <c r="J242" s="1">
        <v>5</v>
      </c>
      <c r="K242" s="1">
        <v>16</v>
      </c>
      <c r="L242" s="1">
        <v>6</v>
      </c>
      <c r="M242" s="1">
        <v>2</v>
      </c>
      <c r="N242" s="1">
        <v>2</v>
      </c>
      <c r="O242" s="1">
        <v>0</v>
      </c>
      <c r="P242" s="1">
        <v>0</v>
      </c>
      <c r="Q242" s="1">
        <v>158</v>
      </c>
      <c r="R242" s="1">
        <v>27</v>
      </c>
      <c r="S242" s="27" t="s">
        <v>78</v>
      </c>
      <c r="T242" s="28" t="s">
        <v>78</v>
      </c>
    </row>
    <row r="243" spans="4:20" x14ac:dyDescent="0.2">
      <c r="D243" s="104"/>
      <c r="E243" s="11"/>
      <c r="F243" s="10"/>
      <c r="G243" s="9">
        <v>100</v>
      </c>
      <c r="H243" s="12">
        <v>1.3157894736839999</v>
      </c>
      <c r="I243" s="2">
        <v>3.947368421053</v>
      </c>
      <c r="J243" s="2">
        <v>2.1929824561400002</v>
      </c>
      <c r="K243" s="2">
        <v>7.0175438596489998</v>
      </c>
      <c r="L243" s="2">
        <v>2.6315789473679998</v>
      </c>
      <c r="M243" s="2">
        <v>0.87719298245599997</v>
      </c>
      <c r="N243" s="2">
        <v>0.87719298245599997</v>
      </c>
      <c r="O243" s="3">
        <v>0</v>
      </c>
      <c r="P243" s="3">
        <v>0</v>
      </c>
      <c r="Q243" s="2">
        <v>69.298245614034997</v>
      </c>
      <c r="R243" s="2">
        <v>11.842105263158</v>
      </c>
      <c r="S243" s="2">
        <v>273.48837209302297</v>
      </c>
      <c r="T243" s="15">
        <v>418.88769500617002</v>
      </c>
    </row>
    <row r="244" spans="4:20" x14ac:dyDescent="0.2">
      <c r="D244" s="104"/>
      <c r="E244" s="5" t="s">
        <v>43</v>
      </c>
      <c r="F244" s="6"/>
      <c r="G244" s="7">
        <v>249</v>
      </c>
      <c r="H244" s="8">
        <v>5</v>
      </c>
      <c r="I244" s="1">
        <v>4</v>
      </c>
      <c r="J244" s="1">
        <v>13</v>
      </c>
      <c r="K244" s="1">
        <v>11</v>
      </c>
      <c r="L244" s="1">
        <v>4</v>
      </c>
      <c r="M244" s="1">
        <v>6</v>
      </c>
      <c r="N244" s="1">
        <v>12</v>
      </c>
      <c r="O244" s="1">
        <v>1</v>
      </c>
      <c r="P244" s="1">
        <v>0</v>
      </c>
      <c r="Q244" s="1">
        <v>174</v>
      </c>
      <c r="R244" s="1">
        <v>19</v>
      </c>
      <c r="S244" s="27" t="s">
        <v>78</v>
      </c>
      <c r="T244" s="28" t="s">
        <v>78</v>
      </c>
    </row>
    <row r="245" spans="4:20" x14ac:dyDescent="0.2">
      <c r="D245" s="104"/>
      <c r="E245" s="11"/>
      <c r="F245" s="10"/>
      <c r="G245" s="9">
        <v>100</v>
      </c>
      <c r="H245" s="12">
        <v>2.0080321285139999</v>
      </c>
      <c r="I245" s="2">
        <v>1.6064257028110001</v>
      </c>
      <c r="J245" s="2">
        <v>5.2208835341370001</v>
      </c>
      <c r="K245" s="2">
        <v>4.4176706827309999</v>
      </c>
      <c r="L245" s="2">
        <v>1.6064257028110001</v>
      </c>
      <c r="M245" s="2">
        <v>2.409638554217</v>
      </c>
      <c r="N245" s="2">
        <v>4.819277108434</v>
      </c>
      <c r="O245" s="2">
        <v>0.40160642570299998</v>
      </c>
      <c r="P245" s="3">
        <v>0</v>
      </c>
      <c r="Q245" s="2">
        <v>69.879518072289002</v>
      </c>
      <c r="R245" s="2">
        <v>7.6305220883529996</v>
      </c>
      <c r="S245" s="2">
        <v>668.21428571428601</v>
      </c>
      <c r="T245" s="15">
        <v>881.63070731550204</v>
      </c>
    </row>
    <row r="246" spans="4:20" x14ac:dyDescent="0.2">
      <c r="D246" s="104"/>
      <c r="E246" s="5" t="s">
        <v>44</v>
      </c>
      <c r="F246" s="6"/>
      <c r="G246" s="7">
        <v>347</v>
      </c>
      <c r="H246" s="8">
        <v>3</v>
      </c>
      <c r="I246" s="1">
        <v>6</v>
      </c>
      <c r="J246" s="1">
        <v>8</v>
      </c>
      <c r="K246" s="1">
        <v>16</v>
      </c>
      <c r="L246" s="1">
        <v>12</v>
      </c>
      <c r="M246" s="1">
        <v>8</v>
      </c>
      <c r="N246" s="1">
        <v>8</v>
      </c>
      <c r="O246" s="1">
        <v>3</v>
      </c>
      <c r="P246" s="1">
        <v>1</v>
      </c>
      <c r="Q246" s="1">
        <v>237</v>
      </c>
      <c r="R246" s="1">
        <v>45</v>
      </c>
      <c r="S246" s="27" t="s">
        <v>78</v>
      </c>
      <c r="T246" s="28" t="s">
        <v>78</v>
      </c>
    </row>
    <row r="247" spans="4:20" x14ac:dyDescent="0.2">
      <c r="D247" s="104"/>
      <c r="E247" s="11"/>
      <c r="F247" s="10"/>
      <c r="G247" s="9">
        <v>100</v>
      </c>
      <c r="H247" s="12">
        <v>0.864553314121</v>
      </c>
      <c r="I247" s="2">
        <v>1.729106628242</v>
      </c>
      <c r="J247" s="2">
        <v>2.3054755043230002</v>
      </c>
      <c r="K247" s="2">
        <v>4.6109510086460004</v>
      </c>
      <c r="L247" s="2">
        <v>3.458213256484</v>
      </c>
      <c r="M247" s="2">
        <v>2.3054755043230002</v>
      </c>
      <c r="N247" s="2">
        <v>2.3054755043230002</v>
      </c>
      <c r="O247" s="2">
        <v>0.864553314121</v>
      </c>
      <c r="P247" s="2">
        <v>0.28818443803999999</v>
      </c>
      <c r="Q247" s="2">
        <v>68.299711815562006</v>
      </c>
      <c r="R247" s="2">
        <v>12.968299711816</v>
      </c>
      <c r="S247" s="2">
        <v>750.69230769230796</v>
      </c>
      <c r="T247" s="15">
        <v>1153.45930438135</v>
      </c>
    </row>
    <row r="248" spans="4:20" x14ac:dyDescent="0.2">
      <c r="D248" s="104"/>
      <c r="E248" s="5" t="s">
        <v>45</v>
      </c>
      <c r="F248" s="6"/>
      <c r="G248" s="7">
        <v>303</v>
      </c>
      <c r="H248" s="8">
        <v>1</v>
      </c>
      <c r="I248" s="1">
        <v>4</v>
      </c>
      <c r="J248" s="1">
        <v>6</v>
      </c>
      <c r="K248" s="1">
        <v>15</v>
      </c>
      <c r="L248" s="1">
        <v>11</v>
      </c>
      <c r="M248" s="1">
        <v>7</v>
      </c>
      <c r="N248" s="1">
        <v>14</v>
      </c>
      <c r="O248" s="1">
        <v>3</v>
      </c>
      <c r="P248" s="1">
        <v>1</v>
      </c>
      <c r="Q248" s="1">
        <v>218</v>
      </c>
      <c r="R248" s="1">
        <v>23</v>
      </c>
      <c r="S248" s="27" t="s">
        <v>78</v>
      </c>
      <c r="T248" s="28" t="s">
        <v>78</v>
      </c>
    </row>
    <row r="249" spans="4:20" x14ac:dyDescent="0.2">
      <c r="D249" s="104"/>
      <c r="E249" s="11"/>
      <c r="F249" s="10"/>
      <c r="G249" s="9">
        <v>100</v>
      </c>
      <c r="H249" s="12">
        <v>0.33003300330000002</v>
      </c>
      <c r="I249" s="2">
        <v>1.3201320132009999</v>
      </c>
      <c r="J249" s="2">
        <v>1.9801980198019999</v>
      </c>
      <c r="K249" s="2">
        <v>4.9504950495050002</v>
      </c>
      <c r="L249" s="2">
        <v>3.6303630363039998</v>
      </c>
      <c r="M249" s="2">
        <v>2.3102310231019998</v>
      </c>
      <c r="N249" s="2">
        <v>4.6204620462049997</v>
      </c>
      <c r="O249" s="2">
        <v>0.99009900990099997</v>
      </c>
      <c r="P249" s="2">
        <v>0.33003300330000002</v>
      </c>
      <c r="Q249" s="2">
        <v>71.947194719471995</v>
      </c>
      <c r="R249" s="2">
        <v>7.5907590759080001</v>
      </c>
      <c r="S249" s="2">
        <v>955.24193548387098</v>
      </c>
      <c r="T249" s="15">
        <v>1203.2259821196801</v>
      </c>
    </row>
    <row r="250" spans="4:20" x14ac:dyDescent="0.2">
      <c r="D250" s="104"/>
      <c r="E250" s="5" t="s">
        <v>46</v>
      </c>
      <c r="F250" s="6"/>
      <c r="G250" s="7">
        <v>175</v>
      </c>
      <c r="H250" s="8">
        <v>0</v>
      </c>
      <c r="I250" s="1">
        <v>0</v>
      </c>
      <c r="J250" s="1">
        <v>3</v>
      </c>
      <c r="K250" s="1">
        <v>7</v>
      </c>
      <c r="L250" s="1">
        <v>3</v>
      </c>
      <c r="M250" s="1">
        <v>4</v>
      </c>
      <c r="N250" s="1">
        <v>0</v>
      </c>
      <c r="O250" s="1">
        <v>1</v>
      </c>
      <c r="P250" s="1">
        <v>0</v>
      </c>
      <c r="Q250" s="1">
        <v>133</v>
      </c>
      <c r="R250" s="1">
        <v>24</v>
      </c>
      <c r="S250" s="27" t="s">
        <v>78</v>
      </c>
      <c r="T250" s="28" t="s">
        <v>78</v>
      </c>
    </row>
    <row r="251" spans="4:20" x14ac:dyDescent="0.2">
      <c r="D251" s="104"/>
      <c r="E251" s="11"/>
      <c r="F251" s="10"/>
      <c r="G251" s="9">
        <v>100</v>
      </c>
      <c r="H251" s="40">
        <v>0</v>
      </c>
      <c r="I251" s="3">
        <v>0</v>
      </c>
      <c r="J251" s="2">
        <v>1.714285714286</v>
      </c>
      <c r="K251" s="2">
        <v>4</v>
      </c>
      <c r="L251" s="2">
        <v>1.714285714286</v>
      </c>
      <c r="M251" s="2">
        <v>2.285714285714</v>
      </c>
      <c r="N251" s="3">
        <v>0</v>
      </c>
      <c r="O251" s="2">
        <v>0.57142857142900005</v>
      </c>
      <c r="P251" s="3">
        <v>0</v>
      </c>
      <c r="Q251" s="2">
        <v>76</v>
      </c>
      <c r="R251" s="2">
        <v>13.714285714286</v>
      </c>
      <c r="S251" s="2">
        <v>545.83333333333303</v>
      </c>
      <c r="T251" s="15">
        <v>871.27181943027006</v>
      </c>
    </row>
    <row r="252" spans="4:20" x14ac:dyDescent="0.2">
      <c r="D252" s="104"/>
      <c r="E252" s="5" t="s">
        <v>47</v>
      </c>
      <c r="F252" s="6"/>
      <c r="G252" s="7">
        <v>260</v>
      </c>
      <c r="H252" s="8">
        <v>1</v>
      </c>
      <c r="I252" s="1">
        <v>2</v>
      </c>
      <c r="J252" s="1">
        <v>6</v>
      </c>
      <c r="K252" s="1">
        <v>12</v>
      </c>
      <c r="L252" s="1">
        <v>3</v>
      </c>
      <c r="M252" s="1">
        <v>6</v>
      </c>
      <c r="N252" s="1">
        <v>6</v>
      </c>
      <c r="O252" s="1">
        <v>0</v>
      </c>
      <c r="P252" s="1">
        <v>0</v>
      </c>
      <c r="Q252" s="1">
        <v>194</v>
      </c>
      <c r="R252" s="1">
        <v>30</v>
      </c>
      <c r="S252" s="27" t="s">
        <v>78</v>
      </c>
      <c r="T252" s="28" t="s">
        <v>78</v>
      </c>
    </row>
    <row r="253" spans="4:20" x14ac:dyDescent="0.2">
      <c r="D253" s="104"/>
      <c r="E253" s="11"/>
      <c r="F253" s="10"/>
      <c r="G253" s="9">
        <v>100</v>
      </c>
      <c r="H253" s="12">
        <v>0.384615384615</v>
      </c>
      <c r="I253" s="2">
        <v>0.76923076923099998</v>
      </c>
      <c r="J253" s="2">
        <v>2.3076923076920002</v>
      </c>
      <c r="K253" s="2">
        <v>4.6153846153850004</v>
      </c>
      <c r="L253" s="2">
        <v>1.1538461538460001</v>
      </c>
      <c r="M253" s="2">
        <v>2.3076923076920002</v>
      </c>
      <c r="N253" s="2">
        <v>2.3076923076920002</v>
      </c>
      <c r="O253" s="3">
        <v>0</v>
      </c>
      <c r="P253" s="3">
        <v>0</v>
      </c>
      <c r="Q253" s="2">
        <v>74.615384615384997</v>
      </c>
      <c r="R253" s="2">
        <v>11.538461538462</v>
      </c>
      <c r="S253" s="2">
        <v>572.63888888888903</v>
      </c>
      <c r="T253" s="15">
        <v>678.34816334230402</v>
      </c>
    </row>
    <row r="254" spans="4:20" x14ac:dyDescent="0.2">
      <c r="D254" s="104"/>
      <c r="E254" s="5" t="s">
        <v>48</v>
      </c>
      <c r="F254" s="6"/>
      <c r="G254" s="7">
        <v>102</v>
      </c>
      <c r="H254" s="8">
        <v>4</v>
      </c>
      <c r="I254" s="1">
        <v>2</v>
      </c>
      <c r="J254" s="1">
        <v>3</v>
      </c>
      <c r="K254" s="1">
        <v>4</v>
      </c>
      <c r="L254" s="1">
        <v>2</v>
      </c>
      <c r="M254" s="1">
        <v>0</v>
      </c>
      <c r="N254" s="1">
        <v>2</v>
      </c>
      <c r="O254" s="1">
        <v>0</v>
      </c>
      <c r="P254" s="1">
        <v>0</v>
      </c>
      <c r="Q254" s="1">
        <v>70</v>
      </c>
      <c r="R254" s="1">
        <v>15</v>
      </c>
      <c r="S254" s="27" t="s">
        <v>78</v>
      </c>
      <c r="T254" s="28" t="s">
        <v>78</v>
      </c>
    </row>
    <row r="255" spans="4:20" x14ac:dyDescent="0.2">
      <c r="D255" s="104"/>
      <c r="E255" s="11"/>
      <c r="F255" s="10"/>
      <c r="G255" s="9">
        <v>100</v>
      </c>
      <c r="H255" s="12">
        <v>3.9215686274510002</v>
      </c>
      <c r="I255" s="2">
        <v>1.9607843137250001</v>
      </c>
      <c r="J255" s="2">
        <v>2.9411764705880001</v>
      </c>
      <c r="K255" s="2">
        <v>3.9215686274510002</v>
      </c>
      <c r="L255" s="2">
        <v>1.9607843137250001</v>
      </c>
      <c r="M255" s="3">
        <v>0</v>
      </c>
      <c r="N255" s="2">
        <v>1.9607843137250001</v>
      </c>
      <c r="O255" s="3">
        <v>0</v>
      </c>
      <c r="P255" s="3">
        <v>0</v>
      </c>
      <c r="Q255" s="2">
        <v>68.627450980391998</v>
      </c>
      <c r="R255" s="2">
        <v>14.705882352941</v>
      </c>
      <c r="S255" s="2">
        <v>347.35294117647101</v>
      </c>
      <c r="T255" s="15">
        <v>615.85215387504002</v>
      </c>
    </row>
    <row r="256" spans="4:20" x14ac:dyDescent="0.2">
      <c r="D256" s="104"/>
      <c r="E256" s="5" t="s">
        <v>49</v>
      </c>
      <c r="F256" s="6"/>
      <c r="G256" s="7">
        <v>28</v>
      </c>
      <c r="H256" s="8">
        <v>1</v>
      </c>
      <c r="I256" s="1">
        <v>0</v>
      </c>
      <c r="J256" s="1">
        <v>0</v>
      </c>
      <c r="K256" s="1">
        <v>0</v>
      </c>
      <c r="L256" s="1">
        <v>0</v>
      </c>
      <c r="M256" s="1">
        <v>1</v>
      </c>
      <c r="N256" s="1">
        <v>1</v>
      </c>
      <c r="O256" s="1">
        <v>0</v>
      </c>
      <c r="P256" s="1">
        <v>0</v>
      </c>
      <c r="Q256" s="1">
        <v>23</v>
      </c>
      <c r="R256" s="1">
        <v>2</v>
      </c>
      <c r="S256" s="27" t="s">
        <v>78</v>
      </c>
      <c r="T256" s="28" t="s">
        <v>78</v>
      </c>
    </row>
    <row r="257" spans="2:20" x14ac:dyDescent="0.2">
      <c r="D257" s="105"/>
      <c r="E257" s="56"/>
      <c r="F257" s="57"/>
      <c r="G257" s="69">
        <v>100</v>
      </c>
      <c r="H257" s="75">
        <v>3.5714285714290002</v>
      </c>
      <c r="I257" s="36">
        <v>0</v>
      </c>
      <c r="J257" s="36">
        <v>0</v>
      </c>
      <c r="K257" s="36">
        <v>0</v>
      </c>
      <c r="L257" s="36">
        <v>0</v>
      </c>
      <c r="M257" s="39">
        <v>3.5714285714290002</v>
      </c>
      <c r="N257" s="39">
        <v>3.5714285714290002</v>
      </c>
      <c r="O257" s="36">
        <v>0</v>
      </c>
      <c r="P257" s="36">
        <v>0</v>
      </c>
      <c r="Q257" s="39">
        <v>82.142857142856997</v>
      </c>
      <c r="R257" s="39">
        <v>7.1428571428570002</v>
      </c>
      <c r="S257" s="39">
        <v>918.33333333333303</v>
      </c>
      <c r="T257" s="83">
        <v>823.10725641045997</v>
      </c>
    </row>
    <row r="259" spans="2:20" x14ac:dyDescent="0.2">
      <c r="B259" s="47" t="str">
        <f xml:space="preserve"> HYPERLINK("#'目次'!B10", "[4]")</f>
        <v>[4]</v>
      </c>
      <c r="C259" s="31" t="s">
        <v>87</v>
      </c>
    </row>
    <row r="260" spans="2:20" x14ac:dyDescent="0.2">
      <c r="C260" s="89" t="s">
        <v>57</v>
      </c>
    </row>
    <row r="262" spans="2:20" x14ac:dyDescent="0.2">
      <c r="C262" s="31" t="s">
        <v>13</v>
      </c>
    </row>
    <row r="263" spans="2:20" ht="36" x14ac:dyDescent="0.2">
      <c r="D263" s="99"/>
      <c r="E263" s="100"/>
      <c r="F263" s="100"/>
      <c r="G263" s="41" t="s">
        <v>14</v>
      </c>
      <c r="H263" s="42" t="s">
        <v>88</v>
      </c>
      <c r="I263" s="16" t="s">
        <v>89</v>
      </c>
      <c r="J263" s="16" t="s">
        <v>90</v>
      </c>
      <c r="K263" s="16" t="s">
        <v>91</v>
      </c>
      <c r="L263" s="16" t="s">
        <v>92</v>
      </c>
      <c r="M263" s="16" t="s">
        <v>93</v>
      </c>
      <c r="N263" s="16" t="s">
        <v>94</v>
      </c>
      <c r="O263" s="16" t="s">
        <v>24</v>
      </c>
      <c r="P263" s="16" t="s">
        <v>67</v>
      </c>
      <c r="Q263" s="46" t="s">
        <v>68</v>
      </c>
    </row>
    <row r="264" spans="2:20" x14ac:dyDescent="0.2">
      <c r="D264" s="101"/>
      <c r="E264" s="102"/>
      <c r="F264" s="102"/>
      <c r="G264" s="44"/>
      <c r="H264" s="82" t="s">
        <v>69</v>
      </c>
      <c r="I264" s="50" t="s">
        <v>95</v>
      </c>
      <c r="J264" s="50" t="s">
        <v>96</v>
      </c>
      <c r="K264" s="50" t="s">
        <v>97</v>
      </c>
      <c r="L264" s="50" t="s">
        <v>98</v>
      </c>
      <c r="M264" s="17"/>
      <c r="N264" s="17"/>
      <c r="O264" s="17"/>
      <c r="P264" s="17"/>
      <c r="Q264" s="43"/>
    </row>
    <row r="265" spans="2:20" x14ac:dyDescent="0.2">
      <c r="D265" s="68"/>
      <c r="E265" s="67" t="s">
        <v>14</v>
      </c>
      <c r="F265" s="64"/>
      <c r="G265" s="45">
        <v>6493</v>
      </c>
      <c r="H265" s="20">
        <v>1557</v>
      </c>
      <c r="I265" s="20">
        <v>948</v>
      </c>
      <c r="J265" s="20">
        <v>362</v>
      </c>
      <c r="K265" s="20">
        <v>168</v>
      </c>
      <c r="L265" s="20">
        <v>180</v>
      </c>
      <c r="M265" s="20">
        <v>2044</v>
      </c>
      <c r="N265" s="20">
        <v>1154</v>
      </c>
      <c r="O265" s="20">
        <v>80</v>
      </c>
      <c r="P265" s="84" t="s">
        <v>78</v>
      </c>
      <c r="Q265" s="85" t="s">
        <v>78</v>
      </c>
    </row>
    <row r="266" spans="2:20" x14ac:dyDescent="0.2">
      <c r="D266" s="56"/>
      <c r="E266" s="57"/>
      <c r="F266" s="65"/>
      <c r="G266" s="9">
        <v>100</v>
      </c>
      <c r="H266" s="2">
        <v>23.979670414291999</v>
      </c>
      <c r="I266" s="2">
        <v>14.600338826428001</v>
      </c>
      <c r="J266" s="2">
        <v>5.5752348683199999</v>
      </c>
      <c r="K266" s="2">
        <v>2.5874018173420001</v>
      </c>
      <c r="L266" s="2">
        <v>2.7722162328660001</v>
      </c>
      <c r="M266" s="2">
        <v>31.480055444325</v>
      </c>
      <c r="N266" s="2">
        <v>17.772986292931002</v>
      </c>
      <c r="O266" s="2">
        <v>1.2320961034960001</v>
      </c>
      <c r="P266" s="2">
        <v>15.108864696734001</v>
      </c>
      <c r="Q266" s="15">
        <v>14.342639962926</v>
      </c>
    </row>
    <row r="267" spans="2:20" x14ac:dyDescent="0.2">
      <c r="D267" s="103" t="s">
        <v>25</v>
      </c>
      <c r="E267" s="24" t="s">
        <v>26</v>
      </c>
      <c r="F267" s="22"/>
      <c r="G267" s="23">
        <v>1606</v>
      </c>
      <c r="H267" s="30">
        <v>264</v>
      </c>
      <c r="I267" s="4">
        <v>113</v>
      </c>
      <c r="J267" s="4">
        <v>43</v>
      </c>
      <c r="K267" s="4">
        <v>37</v>
      </c>
      <c r="L267" s="4">
        <v>41</v>
      </c>
      <c r="M267" s="4">
        <v>506</v>
      </c>
      <c r="N267" s="4">
        <v>589</v>
      </c>
      <c r="O267" s="4">
        <v>13</v>
      </c>
      <c r="P267" s="73" t="s">
        <v>78</v>
      </c>
      <c r="Q267" s="76" t="s">
        <v>78</v>
      </c>
    </row>
    <row r="268" spans="2:20" x14ac:dyDescent="0.2">
      <c r="D268" s="104"/>
      <c r="E268" s="11"/>
      <c r="F268" s="10"/>
      <c r="G268" s="9">
        <v>100</v>
      </c>
      <c r="H268" s="12">
        <v>16.438356164384</v>
      </c>
      <c r="I268" s="2">
        <v>7.0361145703609997</v>
      </c>
      <c r="J268" s="2">
        <v>2.6774595267749999</v>
      </c>
      <c r="K268" s="2">
        <v>2.3038605230389999</v>
      </c>
      <c r="L268" s="2">
        <v>2.5529265255290001</v>
      </c>
      <c r="M268" s="2">
        <v>31.506849315067999</v>
      </c>
      <c r="N268" s="2">
        <v>36.67496886675</v>
      </c>
      <c r="O268" s="2">
        <v>0.80946450809500003</v>
      </c>
      <c r="P268" s="2">
        <v>16.124497991967999</v>
      </c>
      <c r="Q268" s="15">
        <v>16.538884516593001</v>
      </c>
    </row>
    <row r="269" spans="2:20" x14ac:dyDescent="0.2">
      <c r="D269" s="104"/>
      <c r="E269" s="5" t="s">
        <v>27</v>
      </c>
      <c r="F269" s="6"/>
      <c r="G269" s="7">
        <v>1245</v>
      </c>
      <c r="H269" s="8">
        <v>287</v>
      </c>
      <c r="I269" s="1">
        <v>148</v>
      </c>
      <c r="J269" s="1">
        <v>61</v>
      </c>
      <c r="K269" s="1">
        <v>29</v>
      </c>
      <c r="L269" s="1">
        <v>43</v>
      </c>
      <c r="M269" s="1">
        <v>458</v>
      </c>
      <c r="N269" s="1">
        <v>200</v>
      </c>
      <c r="O269" s="1">
        <v>19</v>
      </c>
      <c r="P269" s="27" t="s">
        <v>78</v>
      </c>
      <c r="Q269" s="28" t="s">
        <v>78</v>
      </c>
    </row>
    <row r="270" spans="2:20" x14ac:dyDescent="0.2">
      <c r="D270" s="104"/>
      <c r="E270" s="11"/>
      <c r="F270" s="10"/>
      <c r="G270" s="9">
        <v>100</v>
      </c>
      <c r="H270" s="12">
        <v>23.052208835340998</v>
      </c>
      <c r="I270" s="2">
        <v>11.887550200803</v>
      </c>
      <c r="J270" s="2">
        <v>4.8995983935740002</v>
      </c>
      <c r="K270" s="2">
        <v>2.3293172690759998</v>
      </c>
      <c r="L270" s="2">
        <v>3.4538152610439998</v>
      </c>
      <c r="M270" s="2">
        <v>36.787148594378003</v>
      </c>
      <c r="N270" s="2">
        <v>16.064257028111999</v>
      </c>
      <c r="O270" s="2">
        <v>1.5261044176709999</v>
      </c>
      <c r="P270" s="2">
        <v>15.704225352112999</v>
      </c>
      <c r="Q270" s="15">
        <v>15.683843275578001</v>
      </c>
    </row>
    <row r="271" spans="2:20" x14ac:dyDescent="0.2">
      <c r="D271" s="104"/>
      <c r="E271" s="5" t="s">
        <v>28</v>
      </c>
      <c r="F271" s="6"/>
      <c r="G271" s="7">
        <v>1001</v>
      </c>
      <c r="H271" s="8">
        <v>233</v>
      </c>
      <c r="I271" s="1">
        <v>160</v>
      </c>
      <c r="J271" s="1">
        <v>67</v>
      </c>
      <c r="K271" s="1">
        <v>28</v>
      </c>
      <c r="L271" s="1">
        <v>28</v>
      </c>
      <c r="M271" s="1">
        <v>344</v>
      </c>
      <c r="N271" s="1">
        <v>128</v>
      </c>
      <c r="O271" s="1">
        <v>13</v>
      </c>
      <c r="P271" s="27" t="s">
        <v>78</v>
      </c>
      <c r="Q271" s="28" t="s">
        <v>78</v>
      </c>
    </row>
    <row r="272" spans="2:20" x14ac:dyDescent="0.2">
      <c r="D272" s="104"/>
      <c r="E272" s="11"/>
      <c r="F272" s="10"/>
      <c r="G272" s="9">
        <v>100</v>
      </c>
      <c r="H272" s="12">
        <v>23.276723276723001</v>
      </c>
      <c r="I272" s="2">
        <v>15.984015984016001</v>
      </c>
      <c r="J272" s="2">
        <v>6.693306693307</v>
      </c>
      <c r="K272" s="2">
        <v>2.797202797203</v>
      </c>
      <c r="L272" s="2">
        <v>2.797202797203</v>
      </c>
      <c r="M272" s="2">
        <v>34.365634365634001</v>
      </c>
      <c r="N272" s="2">
        <v>12.787212787213001</v>
      </c>
      <c r="O272" s="2">
        <v>1.298701298701</v>
      </c>
      <c r="P272" s="2">
        <v>15.581395348837001</v>
      </c>
      <c r="Q272" s="15">
        <v>14.198590209752</v>
      </c>
    </row>
    <row r="273" spans="4:17" x14ac:dyDescent="0.2">
      <c r="D273" s="104"/>
      <c r="E273" s="5" t="s">
        <v>29</v>
      </c>
      <c r="F273" s="6"/>
      <c r="G273" s="7">
        <v>689</v>
      </c>
      <c r="H273" s="8">
        <v>197</v>
      </c>
      <c r="I273" s="1">
        <v>137</v>
      </c>
      <c r="J273" s="1">
        <v>59</v>
      </c>
      <c r="K273" s="1">
        <v>22</v>
      </c>
      <c r="L273" s="1">
        <v>17</v>
      </c>
      <c r="M273" s="1">
        <v>210</v>
      </c>
      <c r="N273" s="1">
        <v>45</v>
      </c>
      <c r="O273" s="1">
        <v>2</v>
      </c>
      <c r="P273" s="27" t="s">
        <v>78</v>
      </c>
      <c r="Q273" s="28" t="s">
        <v>78</v>
      </c>
    </row>
    <row r="274" spans="4:17" x14ac:dyDescent="0.2">
      <c r="D274" s="104"/>
      <c r="E274" s="11"/>
      <c r="F274" s="10"/>
      <c r="G274" s="9">
        <v>100</v>
      </c>
      <c r="H274" s="12">
        <v>28.592162554426999</v>
      </c>
      <c r="I274" s="2">
        <v>19.883889695210001</v>
      </c>
      <c r="J274" s="2">
        <v>8.5631349782289998</v>
      </c>
      <c r="K274" s="2">
        <v>3.1930333817130001</v>
      </c>
      <c r="L274" s="2">
        <v>2.4673439767779999</v>
      </c>
      <c r="M274" s="2">
        <v>30.478955007256999</v>
      </c>
      <c r="N274" s="2">
        <v>6.531204644412</v>
      </c>
      <c r="O274" s="2">
        <v>0.29027576197400001</v>
      </c>
      <c r="P274" s="2">
        <v>14.849537037037001</v>
      </c>
      <c r="Q274" s="15">
        <v>13.067242396915001</v>
      </c>
    </row>
    <row r="275" spans="4:17" x14ac:dyDescent="0.2">
      <c r="D275" s="104"/>
      <c r="E275" s="5" t="s">
        <v>30</v>
      </c>
      <c r="F275" s="6"/>
      <c r="G275" s="7">
        <v>578</v>
      </c>
      <c r="H275" s="8">
        <v>190</v>
      </c>
      <c r="I275" s="1">
        <v>122</v>
      </c>
      <c r="J275" s="1">
        <v>45</v>
      </c>
      <c r="K275" s="1">
        <v>25</v>
      </c>
      <c r="L275" s="1">
        <v>14</v>
      </c>
      <c r="M275" s="1">
        <v>156</v>
      </c>
      <c r="N275" s="1">
        <v>23</v>
      </c>
      <c r="O275" s="1">
        <v>3</v>
      </c>
      <c r="P275" s="27" t="s">
        <v>78</v>
      </c>
      <c r="Q275" s="28" t="s">
        <v>78</v>
      </c>
    </row>
    <row r="276" spans="4:17" x14ac:dyDescent="0.2">
      <c r="D276" s="104"/>
      <c r="E276" s="11"/>
      <c r="F276" s="10"/>
      <c r="G276" s="9">
        <v>100</v>
      </c>
      <c r="H276" s="12">
        <v>32.871972318338997</v>
      </c>
      <c r="I276" s="2">
        <v>21.107266435985998</v>
      </c>
      <c r="J276" s="2">
        <v>7.7854671280280003</v>
      </c>
      <c r="K276" s="2">
        <v>4.3252595155710001</v>
      </c>
      <c r="L276" s="2">
        <v>2.4221453287200001</v>
      </c>
      <c r="M276" s="2">
        <v>26.989619377162999</v>
      </c>
      <c r="N276" s="2">
        <v>3.9792387543249998</v>
      </c>
      <c r="O276" s="2">
        <v>0.51903114186900001</v>
      </c>
      <c r="P276" s="2">
        <v>14.507575757575999</v>
      </c>
      <c r="Q276" s="15">
        <v>13.044114860997</v>
      </c>
    </row>
    <row r="277" spans="4:17" x14ac:dyDescent="0.2">
      <c r="D277" s="104"/>
      <c r="E277" s="5" t="s">
        <v>31</v>
      </c>
      <c r="F277" s="6"/>
      <c r="G277" s="7">
        <v>532</v>
      </c>
      <c r="H277" s="8">
        <v>181</v>
      </c>
      <c r="I277" s="1">
        <v>137</v>
      </c>
      <c r="J277" s="1">
        <v>40</v>
      </c>
      <c r="K277" s="1">
        <v>9</v>
      </c>
      <c r="L277" s="1">
        <v>12</v>
      </c>
      <c r="M277" s="1">
        <v>132</v>
      </c>
      <c r="N277" s="1">
        <v>18</v>
      </c>
      <c r="O277" s="1">
        <v>3</v>
      </c>
      <c r="P277" s="27" t="s">
        <v>78</v>
      </c>
      <c r="Q277" s="28" t="s">
        <v>78</v>
      </c>
    </row>
    <row r="278" spans="4:17" x14ac:dyDescent="0.2">
      <c r="D278" s="104"/>
      <c r="E278" s="11"/>
      <c r="F278" s="10"/>
      <c r="G278" s="9">
        <v>100</v>
      </c>
      <c r="H278" s="12">
        <v>34.022556390977002</v>
      </c>
      <c r="I278" s="2">
        <v>25.751879699248001</v>
      </c>
      <c r="J278" s="2">
        <v>7.5187969924809996</v>
      </c>
      <c r="K278" s="2">
        <v>1.691729323308</v>
      </c>
      <c r="L278" s="2">
        <v>2.255639097744</v>
      </c>
      <c r="M278" s="2">
        <v>24.812030075188002</v>
      </c>
      <c r="N278" s="2">
        <v>3.383458646617</v>
      </c>
      <c r="O278" s="2">
        <v>0.56390977443599999</v>
      </c>
      <c r="P278" s="2">
        <v>13.298153034301</v>
      </c>
      <c r="Q278" s="15">
        <v>11.591930218602</v>
      </c>
    </row>
    <row r="279" spans="4:17" x14ac:dyDescent="0.2">
      <c r="D279" s="104"/>
      <c r="E279" s="5" t="s">
        <v>32</v>
      </c>
      <c r="F279" s="6"/>
      <c r="G279" s="7">
        <v>277</v>
      </c>
      <c r="H279" s="8">
        <v>101</v>
      </c>
      <c r="I279" s="1">
        <v>62</v>
      </c>
      <c r="J279" s="1">
        <v>18</v>
      </c>
      <c r="K279" s="1">
        <v>6</v>
      </c>
      <c r="L279" s="1">
        <v>10</v>
      </c>
      <c r="M279" s="1">
        <v>68</v>
      </c>
      <c r="N279" s="1">
        <v>9</v>
      </c>
      <c r="O279" s="1">
        <v>3</v>
      </c>
      <c r="P279" s="27" t="s">
        <v>78</v>
      </c>
      <c r="Q279" s="28" t="s">
        <v>78</v>
      </c>
    </row>
    <row r="280" spans="4:17" x14ac:dyDescent="0.2">
      <c r="D280" s="104"/>
      <c r="E280" s="11"/>
      <c r="F280" s="10"/>
      <c r="G280" s="9">
        <v>100</v>
      </c>
      <c r="H280" s="12">
        <v>36.462093862815998</v>
      </c>
      <c r="I280" s="2">
        <v>22.382671480144001</v>
      </c>
      <c r="J280" s="2">
        <v>6.4981949458479997</v>
      </c>
      <c r="K280" s="2">
        <v>2.1660649819489999</v>
      </c>
      <c r="L280" s="2">
        <v>3.610108303249</v>
      </c>
      <c r="M280" s="2">
        <v>24.548736462093999</v>
      </c>
      <c r="N280" s="2">
        <v>3.2490974729239999</v>
      </c>
      <c r="O280" s="2">
        <v>1.083032490975</v>
      </c>
      <c r="P280" s="2">
        <v>13.832487309645</v>
      </c>
      <c r="Q280" s="15">
        <v>13.448807257743001</v>
      </c>
    </row>
    <row r="281" spans="4:17" x14ac:dyDescent="0.2">
      <c r="D281" s="104"/>
      <c r="E281" s="5" t="s">
        <v>33</v>
      </c>
      <c r="F281" s="6"/>
      <c r="G281" s="7">
        <v>103</v>
      </c>
      <c r="H281" s="8">
        <v>31</v>
      </c>
      <c r="I281" s="1">
        <v>20</v>
      </c>
      <c r="J281" s="1">
        <v>9</v>
      </c>
      <c r="K281" s="1">
        <v>5</v>
      </c>
      <c r="L281" s="1">
        <v>5</v>
      </c>
      <c r="M281" s="1">
        <v>29</v>
      </c>
      <c r="N281" s="1">
        <v>1</v>
      </c>
      <c r="O281" s="1">
        <v>3</v>
      </c>
      <c r="P281" s="27" t="s">
        <v>78</v>
      </c>
      <c r="Q281" s="28" t="s">
        <v>78</v>
      </c>
    </row>
    <row r="282" spans="4:17" x14ac:dyDescent="0.2">
      <c r="D282" s="104"/>
      <c r="E282" s="11"/>
      <c r="F282" s="10"/>
      <c r="G282" s="9">
        <v>100</v>
      </c>
      <c r="H282" s="12">
        <v>30.097087378641</v>
      </c>
      <c r="I282" s="2">
        <v>19.417475728155001</v>
      </c>
      <c r="J282" s="2">
        <v>8.7378640776700003</v>
      </c>
      <c r="K282" s="2">
        <v>4.8543689320389998</v>
      </c>
      <c r="L282" s="2">
        <v>4.8543689320389998</v>
      </c>
      <c r="M282" s="2">
        <v>28.155339805825001</v>
      </c>
      <c r="N282" s="2">
        <v>0.97087378640800004</v>
      </c>
      <c r="O282" s="2">
        <v>2.9126213592229999</v>
      </c>
      <c r="P282" s="2">
        <v>16.857142857143</v>
      </c>
      <c r="Q282" s="15">
        <v>15.587802662233999</v>
      </c>
    </row>
    <row r="283" spans="4:17" x14ac:dyDescent="0.2">
      <c r="D283" s="103" t="s">
        <v>34</v>
      </c>
      <c r="E283" s="24" t="s">
        <v>35</v>
      </c>
      <c r="F283" s="22"/>
      <c r="G283" s="23">
        <v>173</v>
      </c>
      <c r="H283" s="30">
        <v>32</v>
      </c>
      <c r="I283" s="4">
        <v>16</v>
      </c>
      <c r="J283" s="4">
        <v>10</v>
      </c>
      <c r="K283" s="4">
        <v>8</v>
      </c>
      <c r="L283" s="4">
        <v>11</v>
      </c>
      <c r="M283" s="4">
        <v>55</v>
      </c>
      <c r="N283" s="4">
        <v>41</v>
      </c>
      <c r="O283" s="4">
        <v>0</v>
      </c>
      <c r="P283" s="73" t="s">
        <v>78</v>
      </c>
      <c r="Q283" s="76" t="s">
        <v>78</v>
      </c>
    </row>
    <row r="284" spans="4:17" x14ac:dyDescent="0.2">
      <c r="D284" s="104"/>
      <c r="E284" s="11"/>
      <c r="F284" s="10"/>
      <c r="G284" s="9">
        <v>100</v>
      </c>
      <c r="H284" s="12">
        <v>18.497109826589998</v>
      </c>
      <c r="I284" s="2">
        <v>9.2485549132949991</v>
      </c>
      <c r="J284" s="2">
        <v>5.7803468208090001</v>
      </c>
      <c r="K284" s="2">
        <v>4.6242774566470004</v>
      </c>
      <c r="L284" s="2">
        <v>6.3583815028900004</v>
      </c>
      <c r="M284" s="2">
        <v>31.791907514451001</v>
      </c>
      <c r="N284" s="2">
        <v>23.699421965317999</v>
      </c>
      <c r="O284" s="3">
        <v>0</v>
      </c>
      <c r="P284" s="2">
        <v>21.168831168831002</v>
      </c>
      <c r="Q284" s="15">
        <v>19.253876383125998</v>
      </c>
    </row>
    <row r="285" spans="4:17" x14ac:dyDescent="0.2">
      <c r="D285" s="104"/>
      <c r="E285" s="5" t="s">
        <v>36</v>
      </c>
      <c r="F285" s="6"/>
      <c r="G285" s="7">
        <v>194</v>
      </c>
      <c r="H285" s="8">
        <v>58</v>
      </c>
      <c r="I285" s="1">
        <v>31</v>
      </c>
      <c r="J285" s="1">
        <v>24</v>
      </c>
      <c r="K285" s="1">
        <v>8</v>
      </c>
      <c r="L285" s="1">
        <v>3</v>
      </c>
      <c r="M285" s="1">
        <v>62</v>
      </c>
      <c r="N285" s="1">
        <v>6</v>
      </c>
      <c r="O285" s="1">
        <v>2</v>
      </c>
      <c r="P285" s="27" t="s">
        <v>78</v>
      </c>
      <c r="Q285" s="28" t="s">
        <v>78</v>
      </c>
    </row>
    <row r="286" spans="4:17" x14ac:dyDescent="0.2">
      <c r="D286" s="104"/>
      <c r="E286" s="11"/>
      <c r="F286" s="10"/>
      <c r="G286" s="9">
        <v>100</v>
      </c>
      <c r="H286" s="12">
        <v>29.896907216494998</v>
      </c>
      <c r="I286" s="2">
        <v>15.979381443298999</v>
      </c>
      <c r="J286" s="2">
        <v>12.371134020618999</v>
      </c>
      <c r="K286" s="2">
        <v>4.1237113402060004</v>
      </c>
      <c r="L286" s="2">
        <v>1.5463917525769999</v>
      </c>
      <c r="M286" s="2">
        <v>31.958762886597999</v>
      </c>
      <c r="N286" s="2">
        <v>3.0927835051549999</v>
      </c>
      <c r="O286" s="2">
        <v>1.0309278350519999</v>
      </c>
      <c r="P286" s="2">
        <v>14.959677419355</v>
      </c>
      <c r="Q286" s="15">
        <v>12.467634999333001</v>
      </c>
    </row>
    <row r="287" spans="4:17" x14ac:dyDescent="0.2">
      <c r="D287" s="104"/>
      <c r="E287" s="5" t="s">
        <v>37</v>
      </c>
      <c r="F287" s="6"/>
      <c r="G287" s="7">
        <v>194</v>
      </c>
      <c r="H287" s="8">
        <v>65</v>
      </c>
      <c r="I287" s="1">
        <v>42</v>
      </c>
      <c r="J287" s="1">
        <v>18</v>
      </c>
      <c r="K287" s="1">
        <v>6</v>
      </c>
      <c r="L287" s="1">
        <v>6</v>
      </c>
      <c r="M287" s="1">
        <v>44</v>
      </c>
      <c r="N287" s="1">
        <v>11</v>
      </c>
      <c r="O287" s="1">
        <v>2</v>
      </c>
      <c r="P287" s="27" t="s">
        <v>78</v>
      </c>
      <c r="Q287" s="28" t="s">
        <v>78</v>
      </c>
    </row>
    <row r="288" spans="4:17" x14ac:dyDescent="0.2">
      <c r="D288" s="104"/>
      <c r="E288" s="11"/>
      <c r="F288" s="10"/>
      <c r="G288" s="9">
        <v>100</v>
      </c>
      <c r="H288" s="12">
        <v>33.505154639174997</v>
      </c>
      <c r="I288" s="2">
        <v>21.649484536081999</v>
      </c>
      <c r="J288" s="2">
        <v>9.278350515464</v>
      </c>
      <c r="K288" s="2">
        <v>3.0927835051549999</v>
      </c>
      <c r="L288" s="2">
        <v>3.0927835051549999</v>
      </c>
      <c r="M288" s="2">
        <v>22.680412371134</v>
      </c>
      <c r="N288" s="2">
        <v>5.6701030927840002</v>
      </c>
      <c r="O288" s="2">
        <v>1.0309278350519999</v>
      </c>
      <c r="P288" s="2">
        <v>14.635036496350001</v>
      </c>
      <c r="Q288" s="15">
        <v>13.285674142001</v>
      </c>
    </row>
    <row r="289" spans="4:17" x14ac:dyDescent="0.2">
      <c r="D289" s="104"/>
      <c r="E289" s="5" t="s">
        <v>38</v>
      </c>
      <c r="F289" s="6"/>
      <c r="G289" s="7">
        <v>288</v>
      </c>
      <c r="H289" s="8">
        <v>89</v>
      </c>
      <c r="I289" s="1">
        <v>67</v>
      </c>
      <c r="J289" s="1">
        <v>13</v>
      </c>
      <c r="K289" s="1">
        <v>9</v>
      </c>
      <c r="L289" s="1">
        <v>7</v>
      </c>
      <c r="M289" s="1">
        <v>91</v>
      </c>
      <c r="N289" s="1">
        <v>12</v>
      </c>
      <c r="O289" s="1">
        <v>0</v>
      </c>
      <c r="P289" s="27" t="s">
        <v>78</v>
      </c>
      <c r="Q289" s="28" t="s">
        <v>78</v>
      </c>
    </row>
    <row r="290" spans="4:17" x14ac:dyDescent="0.2">
      <c r="D290" s="104"/>
      <c r="E290" s="11"/>
      <c r="F290" s="10"/>
      <c r="G290" s="9">
        <v>100</v>
      </c>
      <c r="H290" s="12">
        <v>30.902777777777999</v>
      </c>
      <c r="I290" s="2">
        <v>23.263888888888999</v>
      </c>
      <c r="J290" s="2">
        <v>4.5138888888890003</v>
      </c>
      <c r="K290" s="2">
        <v>3.125</v>
      </c>
      <c r="L290" s="2">
        <v>2.4305555555559999</v>
      </c>
      <c r="M290" s="2">
        <v>31.597222222222001</v>
      </c>
      <c r="N290" s="2">
        <v>4.166666666667</v>
      </c>
      <c r="O290" s="3">
        <v>0</v>
      </c>
      <c r="P290" s="2">
        <v>13.810810810811001</v>
      </c>
      <c r="Q290" s="15">
        <v>12.678643114879</v>
      </c>
    </row>
    <row r="291" spans="4:17" x14ac:dyDescent="0.2">
      <c r="D291" s="104"/>
      <c r="E291" s="5" t="s">
        <v>39</v>
      </c>
      <c r="F291" s="6"/>
      <c r="G291" s="7">
        <v>287</v>
      </c>
      <c r="H291" s="8">
        <v>106</v>
      </c>
      <c r="I291" s="1">
        <v>64</v>
      </c>
      <c r="J291" s="1">
        <v>20</v>
      </c>
      <c r="K291" s="1">
        <v>9</v>
      </c>
      <c r="L291" s="1">
        <v>3</v>
      </c>
      <c r="M291" s="1">
        <v>69</v>
      </c>
      <c r="N291" s="1">
        <v>13</v>
      </c>
      <c r="O291" s="1">
        <v>3</v>
      </c>
      <c r="P291" s="27" t="s">
        <v>78</v>
      </c>
      <c r="Q291" s="28" t="s">
        <v>78</v>
      </c>
    </row>
    <row r="292" spans="4:17" x14ac:dyDescent="0.2">
      <c r="D292" s="104"/>
      <c r="E292" s="11"/>
      <c r="F292" s="10"/>
      <c r="G292" s="9">
        <v>100</v>
      </c>
      <c r="H292" s="12">
        <v>36.933797909408</v>
      </c>
      <c r="I292" s="2">
        <v>22.299651567944</v>
      </c>
      <c r="J292" s="2">
        <v>6.9686411149829999</v>
      </c>
      <c r="K292" s="2">
        <v>3.135888501742</v>
      </c>
      <c r="L292" s="2">
        <v>1.045296167247</v>
      </c>
      <c r="M292" s="2">
        <v>24.041811846689999</v>
      </c>
      <c r="N292" s="2">
        <v>4.5296167247390002</v>
      </c>
      <c r="O292" s="2">
        <v>1.045296167247</v>
      </c>
      <c r="P292" s="2">
        <v>12.524752475248</v>
      </c>
      <c r="Q292" s="15">
        <v>10.685044660374</v>
      </c>
    </row>
    <row r="293" spans="4:17" x14ac:dyDescent="0.2">
      <c r="D293" s="104"/>
      <c r="E293" s="5" t="s">
        <v>40</v>
      </c>
      <c r="F293" s="6"/>
      <c r="G293" s="7">
        <v>300</v>
      </c>
      <c r="H293" s="8">
        <v>109</v>
      </c>
      <c r="I293" s="1">
        <v>68</v>
      </c>
      <c r="J293" s="1">
        <v>15</v>
      </c>
      <c r="K293" s="1">
        <v>7</v>
      </c>
      <c r="L293" s="1">
        <v>2</v>
      </c>
      <c r="M293" s="1">
        <v>87</v>
      </c>
      <c r="N293" s="1">
        <v>11</v>
      </c>
      <c r="O293" s="1">
        <v>1</v>
      </c>
      <c r="P293" s="27" t="s">
        <v>78</v>
      </c>
      <c r="Q293" s="28" t="s">
        <v>78</v>
      </c>
    </row>
    <row r="294" spans="4:17" x14ac:dyDescent="0.2">
      <c r="D294" s="104"/>
      <c r="E294" s="11"/>
      <c r="F294" s="10"/>
      <c r="G294" s="9">
        <v>100</v>
      </c>
      <c r="H294" s="12">
        <v>36.333333333333002</v>
      </c>
      <c r="I294" s="2">
        <v>22.666666666666998</v>
      </c>
      <c r="J294" s="2">
        <v>5</v>
      </c>
      <c r="K294" s="2">
        <v>2.333333333333</v>
      </c>
      <c r="L294" s="2">
        <v>0.66666666666700003</v>
      </c>
      <c r="M294" s="2">
        <v>29</v>
      </c>
      <c r="N294" s="2">
        <v>3.666666666667</v>
      </c>
      <c r="O294" s="2">
        <v>0.33333333333300003</v>
      </c>
      <c r="P294" s="2">
        <v>11.641791044775999</v>
      </c>
      <c r="Q294" s="15">
        <v>9.6088187508760008</v>
      </c>
    </row>
    <row r="295" spans="4:17" x14ac:dyDescent="0.2">
      <c r="D295" s="104"/>
      <c r="E295" s="5" t="s">
        <v>41</v>
      </c>
      <c r="F295" s="6"/>
      <c r="G295" s="7">
        <v>246</v>
      </c>
      <c r="H295" s="8">
        <v>82</v>
      </c>
      <c r="I295" s="1">
        <v>43</v>
      </c>
      <c r="J295" s="1">
        <v>17</v>
      </c>
      <c r="K295" s="1">
        <v>3</v>
      </c>
      <c r="L295" s="1">
        <v>2</v>
      </c>
      <c r="M295" s="1">
        <v>77</v>
      </c>
      <c r="N295" s="1">
        <v>19</v>
      </c>
      <c r="O295" s="1">
        <v>3</v>
      </c>
      <c r="P295" s="27" t="s">
        <v>78</v>
      </c>
      <c r="Q295" s="28" t="s">
        <v>78</v>
      </c>
    </row>
    <row r="296" spans="4:17" x14ac:dyDescent="0.2">
      <c r="D296" s="104"/>
      <c r="E296" s="11"/>
      <c r="F296" s="10"/>
      <c r="G296" s="9">
        <v>100</v>
      </c>
      <c r="H296" s="12">
        <v>33.333333333333002</v>
      </c>
      <c r="I296" s="2">
        <v>17.479674796748</v>
      </c>
      <c r="J296" s="2">
        <v>6.9105691056909997</v>
      </c>
      <c r="K296" s="2">
        <v>1.219512195122</v>
      </c>
      <c r="L296" s="2">
        <v>0.81300813008100004</v>
      </c>
      <c r="M296" s="2">
        <v>31.30081300813</v>
      </c>
      <c r="N296" s="2">
        <v>7.7235772357719998</v>
      </c>
      <c r="O296" s="2">
        <v>1.219512195122</v>
      </c>
      <c r="P296" s="2">
        <v>11.700680272109</v>
      </c>
      <c r="Q296" s="15">
        <v>9.8370498909799995</v>
      </c>
    </row>
    <row r="297" spans="4:17" x14ac:dyDescent="0.2">
      <c r="D297" s="104"/>
      <c r="E297" s="5" t="s">
        <v>42</v>
      </c>
      <c r="F297" s="6"/>
      <c r="G297" s="7">
        <v>244</v>
      </c>
      <c r="H297" s="8">
        <v>97</v>
      </c>
      <c r="I297" s="1">
        <v>35</v>
      </c>
      <c r="J297" s="1">
        <v>14</v>
      </c>
      <c r="K297" s="1">
        <v>4</v>
      </c>
      <c r="L297" s="1">
        <v>5</v>
      </c>
      <c r="M297" s="1">
        <v>72</v>
      </c>
      <c r="N297" s="1">
        <v>14</v>
      </c>
      <c r="O297" s="1">
        <v>3</v>
      </c>
      <c r="P297" s="27" t="s">
        <v>78</v>
      </c>
      <c r="Q297" s="28" t="s">
        <v>78</v>
      </c>
    </row>
    <row r="298" spans="4:17" x14ac:dyDescent="0.2">
      <c r="D298" s="104"/>
      <c r="E298" s="11"/>
      <c r="F298" s="10"/>
      <c r="G298" s="9">
        <v>100</v>
      </c>
      <c r="H298" s="12">
        <v>39.754098360656002</v>
      </c>
      <c r="I298" s="2">
        <v>14.344262295082</v>
      </c>
      <c r="J298" s="2">
        <v>5.7377049180329998</v>
      </c>
      <c r="K298" s="2">
        <v>1.6393442622950001</v>
      </c>
      <c r="L298" s="2">
        <v>2.0491803278690002</v>
      </c>
      <c r="M298" s="2">
        <v>29.508196721310998</v>
      </c>
      <c r="N298" s="2">
        <v>5.7377049180329998</v>
      </c>
      <c r="O298" s="2">
        <v>1.229508196721</v>
      </c>
      <c r="P298" s="2">
        <v>11.741935483871</v>
      </c>
      <c r="Q298" s="15">
        <v>11.935222316227</v>
      </c>
    </row>
    <row r="299" spans="4:17" x14ac:dyDescent="0.2">
      <c r="D299" s="104"/>
      <c r="E299" s="5" t="s">
        <v>43</v>
      </c>
      <c r="F299" s="6"/>
      <c r="G299" s="7">
        <v>247</v>
      </c>
      <c r="H299" s="8">
        <v>74</v>
      </c>
      <c r="I299" s="1">
        <v>38</v>
      </c>
      <c r="J299" s="1">
        <v>8</v>
      </c>
      <c r="K299" s="1">
        <v>4</v>
      </c>
      <c r="L299" s="1">
        <v>5</v>
      </c>
      <c r="M299" s="1">
        <v>88</v>
      </c>
      <c r="N299" s="1">
        <v>24</v>
      </c>
      <c r="O299" s="1">
        <v>6</v>
      </c>
      <c r="P299" s="27" t="s">
        <v>78</v>
      </c>
      <c r="Q299" s="28" t="s">
        <v>78</v>
      </c>
    </row>
    <row r="300" spans="4:17" x14ac:dyDescent="0.2">
      <c r="D300" s="104"/>
      <c r="E300" s="11"/>
      <c r="F300" s="10"/>
      <c r="G300" s="9">
        <v>100</v>
      </c>
      <c r="H300" s="12">
        <v>29.959514170039999</v>
      </c>
      <c r="I300" s="2">
        <v>15.384615384615</v>
      </c>
      <c r="J300" s="2">
        <v>3.2388663967609999</v>
      </c>
      <c r="K300" s="2">
        <v>1.619433198381</v>
      </c>
      <c r="L300" s="2">
        <v>2.0242914979759998</v>
      </c>
      <c r="M300" s="2">
        <v>35.627530364371999</v>
      </c>
      <c r="N300" s="2">
        <v>9.7165991902830005</v>
      </c>
      <c r="O300" s="2">
        <v>2.4291497975710001</v>
      </c>
      <c r="P300" s="2">
        <v>12.403100775194</v>
      </c>
      <c r="Q300" s="15">
        <v>12.437452429792</v>
      </c>
    </row>
    <row r="301" spans="4:17" x14ac:dyDescent="0.2">
      <c r="D301" s="104"/>
      <c r="E301" s="5" t="s">
        <v>44</v>
      </c>
      <c r="F301" s="6"/>
      <c r="G301" s="7">
        <v>313</v>
      </c>
      <c r="H301" s="8">
        <v>68</v>
      </c>
      <c r="I301" s="1">
        <v>40</v>
      </c>
      <c r="J301" s="1">
        <v>12</v>
      </c>
      <c r="K301" s="1">
        <v>6</v>
      </c>
      <c r="L301" s="1">
        <v>4</v>
      </c>
      <c r="M301" s="1">
        <v>144</v>
      </c>
      <c r="N301" s="1">
        <v>36</v>
      </c>
      <c r="O301" s="1">
        <v>3</v>
      </c>
      <c r="P301" s="27" t="s">
        <v>78</v>
      </c>
      <c r="Q301" s="28" t="s">
        <v>78</v>
      </c>
    </row>
    <row r="302" spans="4:17" x14ac:dyDescent="0.2">
      <c r="D302" s="104"/>
      <c r="E302" s="11"/>
      <c r="F302" s="10"/>
      <c r="G302" s="9">
        <v>100</v>
      </c>
      <c r="H302" s="12">
        <v>21.725239616612999</v>
      </c>
      <c r="I302" s="2">
        <v>12.779552715655001</v>
      </c>
      <c r="J302" s="2">
        <v>3.8338658146959999</v>
      </c>
      <c r="K302" s="2">
        <v>1.9169329073479999</v>
      </c>
      <c r="L302" s="2">
        <v>1.277955271565</v>
      </c>
      <c r="M302" s="2">
        <v>46.006389776357999</v>
      </c>
      <c r="N302" s="2">
        <v>11.501597444089001</v>
      </c>
      <c r="O302" s="2">
        <v>0.95846645367399996</v>
      </c>
      <c r="P302" s="2">
        <v>13.230769230769001</v>
      </c>
      <c r="Q302" s="15">
        <v>12.22955968862</v>
      </c>
    </row>
    <row r="303" spans="4:17" x14ac:dyDescent="0.2">
      <c r="D303" s="104"/>
      <c r="E303" s="5" t="s">
        <v>45</v>
      </c>
      <c r="F303" s="6"/>
      <c r="G303" s="7">
        <v>239</v>
      </c>
      <c r="H303" s="8">
        <v>38</v>
      </c>
      <c r="I303" s="1">
        <v>29</v>
      </c>
      <c r="J303" s="1">
        <v>16</v>
      </c>
      <c r="K303" s="1">
        <v>2</v>
      </c>
      <c r="L303" s="1">
        <v>10</v>
      </c>
      <c r="M303" s="1">
        <v>83</v>
      </c>
      <c r="N303" s="1">
        <v>51</v>
      </c>
      <c r="O303" s="1">
        <v>10</v>
      </c>
      <c r="P303" s="27" t="s">
        <v>78</v>
      </c>
      <c r="Q303" s="28" t="s">
        <v>78</v>
      </c>
    </row>
    <row r="304" spans="4:17" x14ac:dyDescent="0.2">
      <c r="D304" s="104"/>
      <c r="E304" s="11"/>
      <c r="F304" s="10"/>
      <c r="G304" s="9">
        <v>100</v>
      </c>
      <c r="H304" s="12">
        <v>15.899581589958</v>
      </c>
      <c r="I304" s="2">
        <v>12.133891213388999</v>
      </c>
      <c r="J304" s="2">
        <v>6.694560669456</v>
      </c>
      <c r="K304" s="2">
        <v>0.836820083682</v>
      </c>
      <c r="L304" s="2">
        <v>4.1841004184099999</v>
      </c>
      <c r="M304" s="2">
        <v>34.728033472802998</v>
      </c>
      <c r="N304" s="2">
        <v>21.338912133891</v>
      </c>
      <c r="O304" s="2">
        <v>4.1841004184099999</v>
      </c>
      <c r="P304" s="2">
        <v>17.947368421053</v>
      </c>
      <c r="Q304" s="15">
        <v>16.567163732137001</v>
      </c>
    </row>
    <row r="305" spans="4:17" x14ac:dyDescent="0.2">
      <c r="D305" s="104"/>
      <c r="E305" s="5" t="s">
        <v>46</v>
      </c>
      <c r="F305" s="6"/>
      <c r="G305" s="7">
        <v>164</v>
      </c>
      <c r="H305" s="8">
        <v>27</v>
      </c>
      <c r="I305" s="1">
        <v>16</v>
      </c>
      <c r="J305" s="1">
        <v>6</v>
      </c>
      <c r="K305" s="1">
        <v>1</v>
      </c>
      <c r="L305" s="1">
        <v>1</v>
      </c>
      <c r="M305" s="1">
        <v>74</v>
      </c>
      <c r="N305" s="1">
        <v>34</v>
      </c>
      <c r="O305" s="1">
        <v>5</v>
      </c>
      <c r="P305" s="27" t="s">
        <v>78</v>
      </c>
      <c r="Q305" s="28" t="s">
        <v>78</v>
      </c>
    </row>
    <row r="306" spans="4:17" x14ac:dyDescent="0.2">
      <c r="D306" s="104"/>
      <c r="E306" s="11"/>
      <c r="F306" s="10"/>
      <c r="G306" s="9">
        <v>100</v>
      </c>
      <c r="H306" s="12">
        <v>16.463414634146002</v>
      </c>
      <c r="I306" s="2">
        <v>9.7560975609760003</v>
      </c>
      <c r="J306" s="2">
        <v>3.6585365853659999</v>
      </c>
      <c r="K306" s="2">
        <v>0.60975609756100002</v>
      </c>
      <c r="L306" s="2">
        <v>0.60975609756100002</v>
      </c>
      <c r="M306" s="2">
        <v>45.121951219511999</v>
      </c>
      <c r="N306" s="2">
        <v>20.731707317072999</v>
      </c>
      <c r="O306" s="2">
        <v>3.0487804878050002</v>
      </c>
      <c r="P306" s="2">
        <v>12.254901960784</v>
      </c>
      <c r="Q306" s="15">
        <v>10.446583337232999</v>
      </c>
    </row>
    <row r="307" spans="4:17" x14ac:dyDescent="0.2">
      <c r="D307" s="104"/>
      <c r="E307" s="5" t="s">
        <v>47</v>
      </c>
      <c r="F307" s="6"/>
      <c r="G307" s="7">
        <v>143</v>
      </c>
      <c r="H307" s="8">
        <v>20</v>
      </c>
      <c r="I307" s="1">
        <v>14</v>
      </c>
      <c r="J307" s="1">
        <v>8</v>
      </c>
      <c r="K307" s="1">
        <v>1</v>
      </c>
      <c r="L307" s="1">
        <v>2</v>
      </c>
      <c r="M307" s="1">
        <v>63</v>
      </c>
      <c r="N307" s="1">
        <v>33</v>
      </c>
      <c r="O307" s="1">
        <v>2</v>
      </c>
      <c r="P307" s="27" t="s">
        <v>78</v>
      </c>
      <c r="Q307" s="28" t="s">
        <v>78</v>
      </c>
    </row>
    <row r="308" spans="4:17" x14ac:dyDescent="0.2">
      <c r="D308" s="104"/>
      <c r="E308" s="11"/>
      <c r="F308" s="10"/>
      <c r="G308" s="9">
        <v>100</v>
      </c>
      <c r="H308" s="12">
        <v>13.986013986013999</v>
      </c>
      <c r="I308" s="2">
        <v>9.7902097902099996</v>
      </c>
      <c r="J308" s="2">
        <v>5.594405594406</v>
      </c>
      <c r="K308" s="2">
        <v>0.69930069930100003</v>
      </c>
      <c r="L308" s="2">
        <v>1.398601398601</v>
      </c>
      <c r="M308" s="2">
        <v>44.055944055944003</v>
      </c>
      <c r="N308" s="2">
        <v>23.076923076922998</v>
      </c>
      <c r="O308" s="2">
        <v>1.398601398601</v>
      </c>
      <c r="P308" s="2">
        <v>14.888888888888999</v>
      </c>
      <c r="Q308" s="15">
        <v>12.887930998888001</v>
      </c>
    </row>
    <row r="309" spans="4:17" x14ac:dyDescent="0.2">
      <c r="D309" s="104"/>
      <c r="E309" s="5" t="s">
        <v>48</v>
      </c>
      <c r="F309" s="6"/>
      <c r="G309" s="7">
        <v>57</v>
      </c>
      <c r="H309" s="8">
        <v>11</v>
      </c>
      <c r="I309" s="1">
        <v>1</v>
      </c>
      <c r="J309" s="1">
        <v>1</v>
      </c>
      <c r="K309" s="1">
        <v>1</v>
      </c>
      <c r="L309" s="1">
        <v>0</v>
      </c>
      <c r="M309" s="1">
        <v>28</v>
      </c>
      <c r="N309" s="1">
        <v>13</v>
      </c>
      <c r="O309" s="1">
        <v>2</v>
      </c>
      <c r="P309" s="27" t="s">
        <v>78</v>
      </c>
      <c r="Q309" s="28" t="s">
        <v>78</v>
      </c>
    </row>
    <row r="310" spans="4:17" x14ac:dyDescent="0.2">
      <c r="D310" s="104"/>
      <c r="E310" s="11"/>
      <c r="F310" s="10"/>
      <c r="G310" s="9">
        <v>100</v>
      </c>
      <c r="H310" s="12">
        <v>19.298245614035</v>
      </c>
      <c r="I310" s="2">
        <v>1.7543859649119999</v>
      </c>
      <c r="J310" s="2">
        <v>1.7543859649119999</v>
      </c>
      <c r="K310" s="2">
        <v>1.7543859649119999</v>
      </c>
      <c r="L310" s="3">
        <v>0</v>
      </c>
      <c r="M310" s="2">
        <v>49.122807017543998</v>
      </c>
      <c r="N310" s="2">
        <v>22.807017543859999</v>
      </c>
      <c r="O310" s="2">
        <v>3.508771929825</v>
      </c>
      <c r="P310" s="2">
        <v>9.6428571428570002</v>
      </c>
      <c r="Q310" s="15">
        <v>10.082567295352</v>
      </c>
    </row>
    <row r="311" spans="4:17" x14ac:dyDescent="0.2">
      <c r="D311" s="104"/>
      <c r="E311" s="5" t="s">
        <v>49</v>
      </c>
      <c r="F311" s="6"/>
      <c r="G311" s="7">
        <v>12</v>
      </c>
      <c r="H311" s="8">
        <v>2</v>
      </c>
      <c r="I311" s="1">
        <v>0</v>
      </c>
      <c r="J311" s="1">
        <v>0</v>
      </c>
      <c r="K311" s="1">
        <v>0</v>
      </c>
      <c r="L311" s="1">
        <v>0</v>
      </c>
      <c r="M311" s="1">
        <v>5</v>
      </c>
      <c r="N311" s="1">
        <v>5</v>
      </c>
      <c r="O311" s="1">
        <v>0</v>
      </c>
      <c r="P311" s="27" t="s">
        <v>78</v>
      </c>
      <c r="Q311" s="28" t="s">
        <v>78</v>
      </c>
    </row>
    <row r="312" spans="4:17" x14ac:dyDescent="0.2">
      <c r="D312" s="104"/>
      <c r="E312" s="11"/>
      <c r="F312" s="10"/>
      <c r="G312" s="9">
        <v>100</v>
      </c>
      <c r="H312" s="12">
        <v>16.666666666666998</v>
      </c>
      <c r="I312" s="3">
        <v>0</v>
      </c>
      <c r="J312" s="3">
        <v>0</v>
      </c>
      <c r="K312" s="3">
        <v>0</v>
      </c>
      <c r="L312" s="3">
        <v>0</v>
      </c>
      <c r="M312" s="2">
        <v>41.666666666666998</v>
      </c>
      <c r="N312" s="2">
        <v>41.666666666666998</v>
      </c>
      <c r="O312" s="3">
        <v>0</v>
      </c>
      <c r="P312" s="2">
        <v>5</v>
      </c>
      <c r="Q312" s="15">
        <v>0</v>
      </c>
    </row>
    <row r="313" spans="4:17" x14ac:dyDescent="0.2">
      <c r="D313" s="103" t="s">
        <v>50</v>
      </c>
      <c r="E313" s="24" t="s">
        <v>35</v>
      </c>
      <c r="F313" s="22"/>
      <c r="G313" s="23">
        <v>151</v>
      </c>
      <c r="H313" s="30">
        <v>19</v>
      </c>
      <c r="I313" s="4">
        <v>18</v>
      </c>
      <c r="J313" s="4">
        <v>10</v>
      </c>
      <c r="K313" s="4">
        <v>6</v>
      </c>
      <c r="L313" s="4">
        <v>4</v>
      </c>
      <c r="M313" s="4">
        <v>47</v>
      </c>
      <c r="N313" s="4">
        <v>45</v>
      </c>
      <c r="O313" s="4">
        <v>2</v>
      </c>
      <c r="P313" s="73" t="s">
        <v>78</v>
      </c>
      <c r="Q313" s="76" t="s">
        <v>78</v>
      </c>
    </row>
    <row r="314" spans="4:17" x14ac:dyDescent="0.2">
      <c r="D314" s="104"/>
      <c r="E314" s="11"/>
      <c r="F314" s="10"/>
      <c r="G314" s="9">
        <v>100</v>
      </c>
      <c r="H314" s="12">
        <v>12.582781456954001</v>
      </c>
      <c r="I314" s="2">
        <v>11.920529801324999</v>
      </c>
      <c r="J314" s="2">
        <v>6.622516556291</v>
      </c>
      <c r="K314" s="2">
        <v>3.9735099337749999</v>
      </c>
      <c r="L314" s="2">
        <v>2.6490066225170001</v>
      </c>
      <c r="M314" s="2">
        <v>31.125827814569998</v>
      </c>
      <c r="N314" s="2">
        <v>29.801324503311001</v>
      </c>
      <c r="O314" s="2">
        <v>1.324503311258</v>
      </c>
      <c r="P314" s="2">
        <v>19.210526315789</v>
      </c>
      <c r="Q314" s="15">
        <v>15.525572387793</v>
      </c>
    </row>
    <row r="315" spans="4:17" x14ac:dyDescent="0.2">
      <c r="D315" s="104"/>
      <c r="E315" s="5" t="s">
        <v>36</v>
      </c>
      <c r="F315" s="6"/>
      <c r="G315" s="7">
        <v>219</v>
      </c>
      <c r="H315" s="8">
        <v>55</v>
      </c>
      <c r="I315" s="1">
        <v>33</v>
      </c>
      <c r="J315" s="1">
        <v>17</v>
      </c>
      <c r="K315" s="1">
        <v>10</v>
      </c>
      <c r="L315" s="1">
        <v>10</v>
      </c>
      <c r="M315" s="1">
        <v>53</v>
      </c>
      <c r="N315" s="1">
        <v>40</v>
      </c>
      <c r="O315" s="1">
        <v>1</v>
      </c>
      <c r="P315" s="27" t="s">
        <v>78</v>
      </c>
      <c r="Q315" s="28" t="s">
        <v>78</v>
      </c>
    </row>
    <row r="316" spans="4:17" x14ac:dyDescent="0.2">
      <c r="D316" s="104"/>
      <c r="E316" s="11"/>
      <c r="F316" s="10"/>
      <c r="G316" s="9">
        <v>100</v>
      </c>
      <c r="H316" s="12">
        <v>25.114155251142002</v>
      </c>
      <c r="I316" s="2">
        <v>15.068493150685001</v>
      </c>
      <c r="J316" s="2">
        <v>7.762557077626</v>
      </c>
      <c r="K316" s="2">
        <v>4.5662100456620003</v>
      </c>
      <c r="L316" s="2">
        <v>4.5662100456620003</v>
      </c>
      <c r="M316" s="2">
        <v>24.200913242009001</v>
      </c>
      <c r="N316" s="2">
        <v>18.264840182648001</v>
      </c>
      <c r="O316" s="2">
        <v>0.45662100456600002</v>
      </c>
      <c r="P316" s="2">
        <v>17.559999999999999</v>
      </c>
      <c r="Q316" s="15">
        <v>16.218705250420001</v>
      </c>
    </row>
    <row r="317" spans="4:17" x14ac:dyDescent="0.2">
      <c r="D317" s="104"/>
      <c r="E317" s="5" t="s">
        <v>37</v>
      </c>
      <c r="F317" s="6"/>
      <c r="G317" s="7">
        <v>186</v>
      </c>
      <c r="H317" s="8">
        <v>56</v>
      </c>
      <c r="I317" s="1">
        <v>29</v>
      </c>
      <c r="J317" s="1">
        <v>10</v>
      </c>
      <c r="K317" s="1">
        <v>5</v>
      </c>
      <c r="L317" s="1">
        <v>5</v>
      </c>
      <c r="M317" s="1">
        <v>31</v>
      </c>
      <c r="N317" s="1">
        <v>48</v>
      </c>
      <c r="O317" s="1">
        <v>2</v>
      </c>
      <c r="P317" s="27" t="s">
        <v>78</v>
      </c>
      <c r="Q317" s="28" t="s">
        <v>78</v>
      </c>
    </row>
    <row r="318" spans="4:17" x14ac:dyDescent="0.2">
      <c r="D318" s="104"/>
      <c r="E318" s="11"/>
      <c r="F318" s="10"/>
      <c r="G318" s="9">
        <v>100</v>
      </c>
      <c r="H318" s="12">
        <v>30.107526881719998</v>
      </c>
      <c r="I318" s="2">
        <v>15.591397849462</v>
      </c>
      <c r="J318" s="2">
        <v>5.3763440860219998</v>
      </c>
      <c r="K318" s="2">
        <v>2.6881720430109999</v>
      </c>
      <c r="L318" s="2">
        <v>2.6881720430109999</v>
      </c>
      <c r="M318" s="2">
        <v>16.666666666666998</v>
      </c>
      <c r="N318" s="2">
        <v>25.806451612903</v>
      </c>
      <c r="O318" s="2">
        <v>1.0752688172039999</v>
      </c>
      <c r="P318" s="2">
        <v>13.952380952381001</v>
      </c>
      <c r="Q318" s="15">
        <v>13.709489902206</v>
      </c>
    </row>
    <row r="319" spans="4:17" x14ac:dyDescent="0.2">
      <c r="D319" s="104"/>
      <c r="E319" s="5" t="s">
        <v>38</v>
      </c>
      <c r="F319" s="6"/>
      <c r="G319" s="7">
        <v>302</v>
      </c>
      <c r="H319" s="8">
        <v>86</v>
      </c>
      <c r="I319" s="1">
        <v>60</v>
      </c>
      <c r="J319" s="1">
        <v>12</v>
      </c>
      <c r="K319" s="1">
        <v>6</v>
      </c>
      <c r="L319" s="1">
        <v>12</v>
      </c>
      <c r="M319" s="1">
        <v>64</v>
      </c>
      <c r="N319" s="1">
        <v>62</v>
      </c>
      <c r="O319" s="1">
        <v>0</v>
      </c>
      <c r="P319" s="27" t="s">
        <v>78</v>
      </c>
      <c r="Q319" s="28" t="s">
        <v>78</v>
      </c>
    </row>
    <row r="320" spans="4:17" x14ac:dyDescent="0.2">
      <c r="D320" s="104"/>
      <c r="E320" s="11"/>
      <c r="F320" s="10"/>
      <c r="G320" s="9">
        <v>100</v>
      </c>
      <c r="H320" s="12">
        <v>28.476821192052999</v>
      </c>
      <c r="I320" s="2">
        <v>19.867549668873998</v>
      </c>
      <c r="J320" s="2">
        <v>3.9735099337749999</v>
      </c>
      <c r="K320" s="2">
        <v>1.9867549668869999</v>
      </c>
      <c r="L320" s="2">
        <v>3.9735099337749999</v>
      </c>
      <c r="M320" s="2">
        <v>21.192052980132001</v>
      </c>
      <c r="N320" s="2">
        <v>20.529801324503001</v>
      </c>
      <c r="O320" s="3">
        <v>0</v>
      </c>
      <c r="P320" s="2">
        <v>14.715909090908999</v>
      </c>
      <c r="Q320" s="15">
        <v>14.662063652064999</v>
      </c>
    </row>
    <row r="321" spans="4:17" x14ac:dyDescent="0.2">
      <c r="D321" s="104"/>
      <c r="E321" s="5" t="s">
        <v>39</v>
      </c>
      <c r="F321" s="6"/>
      <c r="G321" s="7">
        <v>249</v>
      </c>
      <c r="H321" s="8">
        <v>57</v>
      </c>
      <c r="I321" s="1">
        <v>37</v>
      </c>
      <c r="J321" s="1">
        <v>20</v>
      </c>
      <c r="K321" s="1">
        <v>9</v>
      </c>
      <c r="L321" s="1">
        <v>9</v>
      </c>
      <c r="M321" s="1">
        <v>57</v>
      </c>
      <c r="N321" s="1">
        <v>58</v>
      </c>
      <c r="O321" s="1">
        <v>2</v>
      </c>
      <c r="P321" s="27" t="s">
        <v>78</v>
      </c>
      <c r="Q321" s="28" t="s">
        <v>78</v>
      </c>
    </row>
    <row r="322" spans="4:17" x14ac:dyDescent="0.2">
      <c r="D322" s="104"/>
      <c r="E322" s="11"/>
      <c r="F322" s="10"/>
      <c r="G322" s="9">
        <v>100</v>
      </c>
      <c r="H322" s="12">
        <v>22.89156626506</v>
      </c>
      <c r="I322" s="2">
        <v>14.859437751004</v>
      </c>
      <c r="J322" s="2">
        <v>8.0321285140559997</v>
      </c>
      <c r="K322" s="2">
        <v>3.6144578313250002</v>
      </c>
      <c r="L322" s="2">
        <v>3.6144578313250002</v>
      </c>
      <c r="M322" s="2">
        <v>22.89156626506</v>
      </c>
      <c r="N322" s="2">
        <v>23.293172690763001</v>
      </c>
      <c r="O322" s="2">
        <v>0.80321285140599996</v>
      </c>
      <c r="P322" s="2">
        <v>16.969696969697001</v>
      </c>
      <c r="Q322" s="15">
        <v>15.334126821007001</v>
      </c>
    </row>
    <row r="323" spans="4:17" x14ac:dyDescent="0.2">
      <c r="D323" s="104"/>
      <c r="E323" s="5" t="s">
        <v>40</v>
      </c>
      <c r="F323" s="6"/>
      <c r="G323" s="7">
        <v>333</v>
      </c>
      <c r="H323" s="8">
        <v>91</v>
      </c>
      <c r="I323" s="1">
        <v>48</v>
      </c>
      <c r="J323" s="1">
        <v>21</v>
      </c>
      <c r="K323" s="1">
        <v>7</v>
      </c>
      <c r="L323" s="1">
        <v>17</v>
      </c>
      <c r="M323" s="1">
        <v>81</v>
      </c>
      <c r="N323" s="1">
        <v>67</v>
      </c>
      <c r="O323" s="1">
        <v>1</v>
      </c>
      <c r="P323" s="27" t="s">
        <v>78</v>
      </c>
      <c r="Q323" s="28" t="s">
        <v>78</v>
      </c>
    </row>
    <row r="324" spans="4:17" x14ac:dyDescent="0.2">
      <c r="D324" s="104"/>
      <c r="E324" s="11"/>
      <c r="F324" s="10"/>
      <c r="G324" s="9">
        <v>100</v>
      </c>
      <c r="H324" s="12">
        <v>27.327327327327001</v>
      </c>
      <c r="I324" s="2">
        <v>14.414414414414001</v>
      </c>
      <c r="J324" s="2">
        <v>6.3063063063060003</v>
      </c>
      <c r="K324" s="2">
        <v>2.1021021021020001</v>
      </c>
      <c r="L324" s="2">
        <v>5.1051051051050003</v>
      </c>
      <c r="M324" s="2">
        <v>24.324324324323999</v>
      </c>
      <c r="N324" s="2">
        <v>20.120120120119999</v>
      </c>
      <c r="O324" s="2">
        <v>0.30030030029999999</v>
      </c>
      <c r="P324" s="2">
        <v>16.304347826087</v>
      </c>
      <c r="Q324" s="15">
        <v>16.432827120839001</v>
      </c>
    </row>
    <row r="325" spans="4:17" x14ac:dyDescent="0.2">
      <c r="D325" s="104"/>
      <c r="E325" s="5" t="s">
        <v>41</v>
      </c>
      <c r="F325" s="6"/>
      <c r="G325" s="7">
        <v>260</v>
      </c>
      <c r="H325" s="8">
        <v>51</v>
      </c>
      <c r="I325" s="1">
        <v>42</v>
      </c>
      <c r="J325" s="1">
        <v>15</v>
      </c>
      <c r="K325" s="1">
        <v>9</v>
      </c>
      <c r="L325" s="1">
        <v>17</v>
      </c>
      <c r="M325" s="1">
        <v>64</v>
      </c>
      <c r="N325" s="1">
        <v>60</v>
      </c>
      <c r="O325" s="1">
        <v>2</v>
      </c>
      <c r="P325" s="27" t="s">
        <v>78</v>
      </c>
      <c r="Q325" s="28" t="s">
        <v>78</v>
      </c>
    </row>
    <row r="326" spans="4:17" x14ac:dyDescent="0.2">
      <c r="D326" s="104"/>
      <c r="E326" s="11"/>
      <c r="F326" s="10"/>
      <c r="G326" s="9">
        <v>100</v>
      </c>
      <c r="H326" s="12">
        <v>19.615384615385</v>
      </c>
      <c r="I326" s="2">
        <v>16.153846153846001</v>
      </c>
      <c r="J326" s="2">
        <v>5.7692307692310001</v>
      </c>
      <c r="K326" s="2">
        <v>3.4615384615379998</v>
      </c>
      <c r="L326" s="2">
        <v>6.5384615384620002</v>
      </c>
      <c r="M326" s="2">
        <v>24.615384615385</v>
      </c>
      <c r="N326" s="2">
        <v>23.076923076922998</v>
      </c>
      <c r="O326" s="2">
        <v>0.76923076923099998</v>
      </c>
      <c r="P326" s="2">
        <v>19.701492537313001</v>
      </c>
      <c r="Q326" s="15">
        <v>18.05630904365</v>
      </c>
    </row>
    <row r="327" spans="4:17" x14ac:dyDescent="0.2">
      <c r="D327" s="104"/>
      <c r="E327" s="5" t="s">
        <v>42</v>
      </c>
      <c r="F327" s="6"/>
      <c r="G327" s="7">
        <v>228</v>
      </c>
      <c r="H327" s="8">
        <v>52</v>
      </c>
      <c r="I327" s="1">
        <v>29</v>
      </c>
      <c r="J327" s="1">
        <v>14</v>
      </c>
      <c r="K327" s="1">
        <v>11</v>
      </c>
      <c r="L327" s="1">
        <v>5</v>
      </c>
      <c r="M327" s="1">
        <v>57</v>
      </c>
      <c r="N327" s="1">
        <v>57</v>
      </c>
      <c r="O327" s="1">
        <v>3</v>
      </c>
      <c r="P327" s="27" t="s">
        <v>78</v>
      </c>
      <c r="Q327" s="28" t="s">
        <v>78</v>
      </c>
    </row>
    <row r="328" spans="4:17" x14ac:dyDescent="0.2">
      <c r="D328" s="104"/>
      <c r="E328" s="11"/>
      <c r="F328" s="10"/>
      <c r="G328" s="9">
        <v>100</v>
      </c>
      <c r="H328" s="12">
        <v>22.807017543859999</v>
      </c>
      <c r="I328" s="2">
        <v>12.719298245614</v>
      </c>
      <c r="J328" s="2">
        <v>6.1403508771929998</v>
      </c>
      <c r="K328" s="2">
        <v>4.8245614035089996</v>
      </c>
      <c r="L328" s="2">
        <v>2.1929824561400002</v>
      </c>
      <c r="M328" s="2">
        <v>25</v>
      </c>
      <c r="N328" s="2">
        <v>25</v>
      </c>
      <c r="O328" s="2">
        <v>1.3157894736839999</v>
      </c>
      <c r="P328" s="2">
        <v>16.081081081080999</v>
      </c>
      <c r="Q328" s="15">
        <v>14.541109871971001</v>
      </c>
    </row>
    <row r="329" spans="4:17" x14ac:dyDescent="0.2">
      <c r="D329" s="104"/>
      <c r="E329" s="5" t="s">
        <v>43</v>
      </c>
      <c r="F329" s="6"/>
      <c r="G329" s="7">
        <v>249</v>
      </c>
      <c r="H329" s="8">
        <v>48</v>
      </c>
      <c r="I329" s="1">
        <v>32</v>
      </c>
      <c r="J329" s="1">
        <v>13</v>
      </c>
      <c r="K329" s="1">
        <v>5</v>
      </c>
      <c r="L329" s="1">
        <v>7</v>
      </c>
      <c r="M329" s="1">
        <v>73</v>
      </c>
      <c r="N329" s="1">
        <v>70</v>
      </c>
      <c r="O329" s="1">
        <v>1</v>
      </c>
      <c r="P329" s="27" t="s">
        <v>78</v>
      </c>
      <c r="Q329" s="28" t="s">
        <v>78</v>
      </c>
    </row>
    <row r="330" spans="4:17" x14ac:dyDescent="0.2">
      <c r="D330" s="104"/>
      <c r="E330" s="11"/>
      <c r="F330" s="10"/>
      <c r="G330" s="9">
        <v>100</v>
      </c>
      <c r="H330" s="12">
        <v>19.277108433734998</v>
      </c>
      <c r="I330" s="2">
        <v>12.851405622490001</v>
      </c>
      <c r="J330" s="2">
        <v>5.2208835341370001</v>
      </c>
      <c r="K330" s="2">
        <v>2.0080321285139999</v>
      </c>
      <c r="L330" s="2">
        <v>2.8112449799200001</v>
      </c>
      <c r="M330" s="2">
        <v>29.317269076304999</v>
      </c>
      <c r="N330" s="2">
        <v>28.112449799197002</v>
      </c>
      <c r="O330" s="2">
        <v>0.40160642570299998</v>
      </c>
      <c r="P330" s="2">
        <v>15.857142857143</v>
      </c>
      <c r="Q330" s="15">
        <v>14.903772977994</v>
      </c>
    </row>
    <row r="331" spans="4:17" x14ac:dyDescent="0.2">
      <c r="D331" s="104"/>
      <c r="E331" s="5" t="s">
        <v>44</v>
      </c>
      <c r="F331" s="6"/>
      <c r="G331" s="7">
        <v>347</v>
      </c>
      <c r="H331" s="8">
        <v>53</v>
      </c>
      <c r="I331" s="1">
        <v>44</v>
      </c>
      <c r="J331" s="1">
        <v>19</v>
      </c>
      <c r="K331" s="1">
        <v>18</v>
      </c>
      <c r="L331" s="1">
        <v>12</v>
      </c>
      <c r="M331" s="1">
        <v>108</v>
      </c>
      <c r="N331" s="1">
        <v>89</v>
      </c>
      <c r="O331" s="1">
        <v>4</v>
      </c>
      <c r="P331" s="27" t="s">
        <v>78</v>
      </c>
      <c r="Q331" s="28" t="s">
        <v>78</v>
      </c>
    </row>
    <row r="332" spans="4:17" x14ac:dyDescent="0.2">
      <c r="D332" s="104"/>
      <c r="E332" s="11"/>
      <c r="F332" s="10"/>
      <c r="G332" s="9">
        <v>100</v>
      </c>
      <c r="H332" s="12">
        <v>15.273775216138</v>
      </c>
      <c r="I332" s="2">
        <v>12.680115273775</v>
      </c>
      <c r="J332" s="2">
        <v>5.4755043227669997</v>
      </c>
      <c r="K332" s="2">
        <v>5.1873198847259996</v>
      </c>
      <c r="L332" s="2">
        <v>3.458213256484</v>
      </c>
      <c r="M332" s="2">
        <v>31.123919308356999</v>
      </c>
      <c r="N332" s="2">
        <v>25.648414985591</v>
      </c>
      <c r="O332" s="2">
        <v>1.1527377521610001</v>
      </c>
      <c r="P332" s="2">
        <v>19.452054794521001</v>
      </c>
      <c r="Q332" s="15">
        <v>16.522331169804001</v>
      </c>
    </row>
    <row r="333" spans="4:17" x14ac:dyDescent="0.2">
      <c r="D333" s="104"/>
      <c r="E333" s="5" t="s">
        <v>45</v>
      </c>
      <c r="F333" s="6"/>
      <c r="G333" s="7">
        <v>303</v>
      </c>
      <c r="H333" s="8">
        <v>47</v>
      </c>
      <c r="I333" s="1">
        <v>28</v>
      </c>
      <c r="J333" s="1">
        <v>17</v>
      </c>
      <c r="K333" s="1">
        <v>3</v>
      </c>
      <c r="L333" s="1">
        <v>6</v>
      </c>
      <c r="M333" s="1">
        <v>126</v>
      </c>
      <c r="N333" s="1">
        <v>71</v>
      </c>
      <c r="O333" s="1">
        <v>5</v>
      </c>
      <c r="P333" s="27" t="s">
        <v>78</v>
      </c>
      <c r="Q333" s="28" t="s">
        <v>78</v>
      </c>
    </row>
    <row r="334" spans="4:17" x14ac:dyDescent="0.2">
      <c r="D334" s="104"/>
      <c r="E334" s="11"/>
      <c r="F334" s="10"/>
      <c r="G334" s="9">
        <v>100</v>
      </c>
      <c r="H334" s="12">
        <v>15.511551155116001</v>
      </c>
      <c r="I334" s="2">
        <v>9.2409240924089993</v>
      </c>
      <c r="J334" s="2">
        <v>5.6105610561060004</v>
      </c>
      <c r="K334" s="2">
        <v>0.99009900990099997</v>
      </c>
      <c r="L334" s="2">
        <v>1.9801980198019999</v>
      </c>
      <c r="M334" s="2">
        <v>41.584158415841998</v>
      </c>
      <c r="N334" s="2">
        <v>23.432343234323</v>
      </c>
      <c r="O334" s="2">
        <v>1.6501650165020001</v>
      </c>
      <c r="P334" s="2">
        <v>15.445544554454999</v>
      </c>
      <c r="Q334" s="15">
        <v>14.2136980699</v>
      </c>
    </row>
    <row r="335" spans="4:17" x14ac:dyDescent="0.2">
      <c r="D335" s="104"/>
      <c r="E335" s="5" t="s">
        <v>46</v>
      </c>
      <c r="F335" s="6"/>
      <c r="G335" s="7">
        <v>175</v>
      </c>
      <c r="H335" s="8">
        <v>20</v>
      </c>
      <c r="I335" s="1">
        <v>14</v>
      </c>
      <c r="J335" s="1">
        <v>4</v>
      </c>
      <c r="K335" s="1">
        <v>1</v>
      </c>
      <c r="L335" s="1">
        <v>8</v>
      </c>
      <c r="M335" s="1">
        <v>74</v>
      </c>
      <c r="N335" s="1">
        <v>47</v>
      </c>
      <c r="O335" s="1">
        <v>7</v>
      </c>
      <c r="P335" s="27" t="s">
        <v>78</v>
      </c>
      <c r="Q335" s="28" t="s">
        <v>78</v>
      </c>
    </row>
    <row r="336" spans="4:17" x14ac:dyDescent="0.2">
      <c r="D336" s="104"/>
      <c r="E336" s="11"/>
      <c r="F336" s="10"/>
      <c r="G336" s="9">
        <v>100</v>
      </c>
      <c r="H336" s="12">
        <v>11.428571428571001</v>
      </c>
      <c r="I336" s="2">
        <v>8</v>
      </c>
      <c r="J336" s="2">
        <v>2.285714285714</v>
      </c>
      <c r="K336" s="2">
        <v>0.57142857142900005</v>
      </c>
      <c r="L336" s="2">
        <v>4.5714285714290002</v>
      </c>
      <c r="M336" s="2">
        <v>42.285714285714</v>
      </c>
      <c r="N336" s="2">
        <v>26.857142857143</v>
      </c>
      <c r="O336" s="2">
        <v>4</v>
      </c>
      <c r="P336" s="2">
        <v>19.787234042552999</v>
      </c>
      <c r="Q336" s="15">
        <v>19.650062173268001</v>
      </c>
    </row>
    <row r="337" spans="2:17" x14ac:dyDescent="0.2">
      <c r="D337" s="104"/>
      <c r="E337" s="5" t="s">
        <v>47</v>
      </c>
      <c r="F337" s="6"/>
      <c r="G337" s="7">
        <v>260</v>
      </c>
      <c r="H337" s="8">
        <v>33</v>
      </c>
      <c r="I337" s="1">
        <v>18</v>
      </c>
      <c r="J337" s="1">
        <v>5</v>
      </c>
      <c r="K337" s="1">
        <v>7</v>
      </c>
      <c r="L337" s="1">
        <v>3</v>
      </c>
      <c r="M337" s="1">
        <v>106</v>
      </c>
      <c r="N337" s="1">
        <v>81</v>
      </c>
      <c r="O337" s="1">
        <v>7</v>
      </c>
      <c r="P337" s="27" t="s">
        <v>78</v>
      </c>
      <c r="Q337" s="28" t="s">
        <v>78</v>
      </c>
    </row>
    <row r="338" spans="2:17" x14ac:dyDescent="0.2">
      <c r="D338" s="104"/>
      <c r="E338" s="11"/>
      <c r="F338" s="10"/>
      <c r="G338" s="9">
        <v>100</v>
      </c>
      <c r="H338" s="12">
        <v>12.692307692308001</v>
      </c>
      <c r="I338" s="2">
        <v>6.9230769230769997</v>
      </c>
      <c r="J338" s="2">
        <v>1.923076923077</v>
      </c>
      <c r="K338" s="2">
        <v>2.6923076923079998</v>
      </c>
      <c r="L338" s="2">
        <v>1.1538461538460001</v>
      </c>
      <c r="M338" s="2">
        <v>40.769230769231001</v>
      </c>
      <c r="N338" s="2">
        <v>31.153846153846001</v>
      </c>
      <c r="O338" s="2">
        <v>2.6923076923079998</v>
      </c>
      <c r="P338" s="2">
        <v>15.454545454545</v>
      </c>
      <c r="Q338" s="15">
        <v>14.686813110367</v>
      </c>
    </row>
    <row r="339" spans="2:17" x14ac:dyDescent="0.2">
      <c r="D339" s="104"/>
      <c r="E339" s="5" t="s">
        <v>48</v>
      </c>
      <c r="F339" s="6"/>
      <c r="G339" s="7">
        <v>102</v>
      </c>
      <c r="H339" s="8">
        <v>10</v>
      </c>
      <c r="I339" s="1">
        <v>10</v>
      </c>
      <c r="J339" s="1">
        <v>3</v>
      </c>
      <c r="K339" s="1">
        <v>1</v>
      </c>
      <c r="L339" s="1">
        <v>3</v>
      </c>
      <c r="M339" s="1">
        <v>45</v>
      </c>
      <c r="N339" s="1">
        <v>29</v>
      </c>
      <c r="O339" s="1">
        <v>1</v>
      </c>
      <c r="P339" s="27" t="s">
        <v>78</v>
      </c>
      <c r="Q339" s="28" t="s">
        <v>78</v>
      </c>
    </row>
    <row r="340" spans="2:17" x14ac:dyDescent="0.2">
      <c r="D340" s="104"/>
      <c r="E340" s="11"/>
      <c r="F340" s="10"/>
      <c r="G340" s="9">
        <v>100</v>
      </c>
      <c r="H340" s="12">
        <v>9.8039215686270005</v>
      </c>
      <c r="I340" s="2">
        <v>9.8039215686270005</v>
      </c>
      <c r="J340" s="2">
        <v>2.9411764705880001</v>
      </c>
      <c r="K340" s="2">
        <v>0.98039215686299996</v>
      </c>
      <c r="L340" s="2">
        <v>2.9411764705880001</v>
      </c>
      <c r="M340" s="2">
        <v>44.117647058823998</v>
      </c>
      <c r="N340" s="2">
        <v>28.431372549020001</v>
      </c>
      <c r="O340" s="2">
        <v>0.98039215686299996</v>
      </c>
      <c r="P340" s="2">
        <v>18.333333333333002</v>
      </c>
      <c r="Q340" s="15">
        <v>16.887426837301</v>
      </c>
    </row>
    <row r="341" spans="2:17" x14ac:dyDescent="0.2">
      <c r="D341" s="104"/>
      <c r="E341" s="5" t="s">
        <v>49</v>
      </c>
      <c r="F341" s="6"/>
      <c r="G341" s="7">
        <v>28</v>
      </c>
      <c r="H341" s="8">
        <v>1</v>
      </c>
      <c r="I341" s="1">
        <v>2</v>
      </c>
      <c r="J341" s="1">
        <v>0</v>
      </c>
      <c r="K341" s="1">
        <v>1</v>
      </c>
      <c r="L341" s="1">
        <v>1</v>
      </c>
      <c r="M341" s="1">
        <v>16</v>
      </c>
      <c r="N341" s="1">
        <v>7</v>
      </c>
      <c r="O341" s="1">
        <v>0</v>
      </c>
      <c r="P341" s="27" t="s">
        <v>78</v>
      </c>
      <c r="Q341" s="28" t="s">
        <v>78</v>
      </c>
    </row>
    <row r="342" spans="2:17" x14ac:dyDescent="0.2">
      <c r="D342" s="105"/>
      <c r="E342" s="56"/>
      <c r="F342" s="57"/>
      <c r="G342" s="69">
        <v>100</v>
      </c>
      <c r="H342" s="75">
        <v>3.5714285714290002</v>
      </c>
      <c r="I342" s="39">
        <v>7.1428571428570002</v>
      </c>
      <c r="J342" s="36">
        <v>0</v>
      </c>
      <c r="K342" s="39">
        <v>3.5714285714290002</v>
      </c>
      <c r="L342" s="39">
        <v>3.5714285714290002</v>
      </c>
      <c r="M342" s="39">
        <v>57.142857142856997</v>
      </c>
      <c r="N342" s="39">
        <v>25</v>
      </c>
      <c r="O342" s="36">
        <v>0</v>
      </c>
      <c r="P342" s="39">
        <v>27</v>
      </c>
      <c r="Q342" s="83">
        <v>20.14944167961</v>
      </c>
    </row>
    <row r="344" spans="2:17" x14ac:dyDescent="0.2">
      <c r="B344" s="47" t="str">
        <f xml:space="preserve"> HYPERLINK("#'目次'!B11", "[5]")</f>
        <v>[5]</v>
      </c>
      <c r="C344" s="31" t="s">
        <v>101</v>
      </c>
    </row>
    <row r="345" spans="2:17" x14ac:dyDescent="0.2">
      <c r="C345" s="89" t="s">
        <v>57</v>
      </c>
    </row>
    <row r="347" spans="2:17" x14ac:dyDescent="0.2">
      <c r="C347" s="31" t="s">
        <v>13</v>
      </c>
    </row>
    <row r="348" spans="2:17" ht="36" x14ac:dyDescent="0.2">
      <c r="D348" s="99"/>
      <c r="E348" s="100"/>
      <c r="F348" s="100"/>
      <c r="G348" s="41" t="s">
        <v>14</v>
      </c>
      <c r="H348" s="42" t="s">
        <v>88</v>
      </c>
      <c r="I348" s="16" t="s">
        <v>89</v>
      </c>
      <c r="J348" s="16" t="s">
        <v>90</v>
      </c>
      <c r="K348" s="16" t="s">
        <v>91</v>
      </c>
      <c r="L348" s="16" t="s">
        <v>92</v>
      </c>
      <c r="M348" s="16" t="s">
        <v>93</v>
      </c>
      <c r="N348" s="16" t="s">
        <v>94</v>
      </c>
      <c r="O348" s="16" t="s">
        <v>24</v>
      </c>
      <c r="P348" s="16" t="s">
        <v>67</v>
      </c>
      <c r="Q348" s="46" t="s">
        <v>68</v>
      </c>
    </row>
    <row r="349" spans="2:17" x14ac:dyDescent="0.2">
      <c r="D349" s="101"/>
      <c r="E349" s="102"/>
      <c r="F349" s="102"/>
      <c r="G349" s="44"/>
      <c r="H349" s="82" t="s">
        <v>69</v>
      </c>
      <c r="I349" s="50" t="s">
        <v>95</v>
      </c>
      <c r="J349" s="50" t="s">
        <v>96</v>
      </c>
      <c r="K349" s="50" t="s">
        <v>97</v>
      </c>
      <c r="L349" s="50" t="s">
        <v>98</v>
      </c>
      <c r="M349" s="17"/>
      <c r="N349" s="17"/>
      <c r="O349" s="17"/>
      <c r="P349" s="17"/>
      <c r="Q349" s="43"/>
    </row>
    <row r="350" spans="2:17" x14ac:dyDescent="0.2">
      <c r="D350" s="68"/>
      <c r="E350" s="67" t="s">
        <v>14</v>
      </c>
      <c r="F350" s="64"/>
      <c r="G350" s="45">
        <v>6493</v>
      </c>
      <c r="H350" s="20">
        <v>610</v>
      </c>
      <c r="I350" s="20">
        <v>347</v>
      </c>
      <c r="J350" s="20">
        <v>192</v>
      </c>
      <c r="K350" s="20">
        <v>196</v>
      </c>
      <c r="L350" s="20">
        <v>288</v>
      </c>
      <c r="M350" s="20">
        <v>1164</v>
      </c>
      <c r="N350" s="20">
        <v>3498</v>
      </c>
      <c r="O350" s="20">
        <v>198</v>
      </c>
      <c r="P350" s="84" t="s">
        <v>78</v>
      </c>
      <c r="Q350" s="85" t="s">
        <v>78</v>
      </c>
    </row>
    <row r="351" spans="2:17" x14ac:dyDescent="0.2">
      <c r="D351" s="56"/>
      <c r="E351" s="57"/>
      <c r="F351" s="65"/>
      <c r="G351" s="9">
        <v>100</v>
      </c>
      <c r="H351" s="2">
        <v>9.3947327891580006</v>
      </c>
      <c r="I351" s="2">
        <v>5.3442168489139998</v>
      </c>
      <c r="J351" s="2">
        <v>2.957030648391</v>
      </c>
      <c r="K351" s="2">
        <v>3.018635453565</v>
      </c>
      <c r="L351" s="2">
        <v>4.4355459725859996</v>
      </c>
      <c r="M351" s="2">
        <v>17.926998305868</v>
      </c>
      <c r="N351" s="2">
        <v>53.873402125365999</v>
      </c>
      <c r="O351" s="2">
        <v>3.0494378561529998</v>
      </c>
      <c r="P351" s="2">
        <v>23.377219840784001</v>
      </c>
      <c r="Q351" s="15">
        <v>20.275198388037001</v>
      </c>
    </row>
    <row r="352" spans="2:17" x14ac:dyDescent="0.2">
      <c r="D352" s="103" t="s">
        <v>25</v>
      </c>
      <c r="E352" s="24" t="s">
        <v>26</v>
      </c>
      <c r="F352" s="22"/>
      <c r="G352" s="23">
        <v>1606</v>
      </c>
      <c r="H352" s="30">
        <v>64</v>
      </c>
      <c r="I352" s="4">
        <v>24</v>
      </c>
      <c r="J352" s="4">
        <v>17</v>
      </c>
      <c r="K352" s="4">
        <v>13</v>
      </c>
      <c r="L352" s="4">
        <v>24</v>
      </c>
      <c r="M352" s="4">
        <v>203</v>
      </c>
      <c r="N352" s="4">
        <v>1221</v>
      </c>
      <c r="O352" s="4">
        <v>40</v>
      </c>
      <c r="P352" s="73" t="s">
        <v>78</v>
      </c>
      <c r="Q352" s="76" t="s">
        <v>78</v>
      </c>
    </row>
    <row r="353" spans="4:17" x14ac:dyDescent="0.2">
      <c r="D353" s="104"/>
      <c r="E353" s="11"/>
      <c r="F353" s="10"/>
      <c r="G353" s="9">
        <v>100</v>
      </c>
      <c r="H353" s="12">
        <v>3.985056039851</v>
      </c>
      <c r="I353" s="2">
        <v>1.4943960149440001</v>
      </c>
      <c r="J353" s="2">
        <v>1.058530510585</v>
      </c>
      <c r="K353" s="2">
        <v>0.80946450809500003</v>
      </c>
      <c r="L353" s="2">
        <v>1.4943960149440001</v>
      </c>
      <c r="M353" s="2">
        <v>12.640099626401</v>
      </c>
      <c r="N353" s="2">
        <v>76.027397260274</v>
      </c>
      <c r="O353" s="2">
        <v>2.4906600249070001</v>
      </c>
      <c r="P353" s="2">
        <v>21.584507042254</v>
      </c>
      <c r="Q353" s="15">
        <v>20.326297043916998</v>
      </c>
    </row>
    <row r="354" spans="4:17" x14ac:dyDescent="0.2">
      <c r="D354" s="104"/>
      <c r="E354" s="5" t="s">
        <v>27</v>
      </c>
      <c r="F354" s="6"/>
      <c r="G354" s="7">
        <v>1245</v>
      </c>
      <c r="H354" s="8">
        <v>65</v>
      </c>
      <c r="I354" s="1">
        <v>24</v>
      </c>
      <c r="J354" s="1">
        <v>9</v>
      </c>
      <c r="K354" s="1">
        <v>12</v>
      </c>
      <c r="L354" s="1">
        <v>25</v>
      </c>
      <c r="M354" s="1">
        <v>192</v>
      </c>
      <c r="N354" s="1">
        <v>869</v>
      </c>
      <c r="O354" s="1">
        <v>49</v>
      </c>
      <c r="P354" s="27" t="s">
        <v>78</v>
      </c>
      <c r="Q354" s="28" t="s">
        <v>78</v>
      </c>
    </row>
    <row r="355" spans="4:17" x14ac:dyDescent="0.2">
      <c r="D355" s="104"/>
      <c r="E355" s="11"/>
      <c r="F355" s="10"/>
      <c r="G355" s="9">
        <v>100</v>
      </c>
      <c r="H355" s="12">
        <v>5.2208835341370001</v>
      </c>
      <c r="I355" s="2">
        <v>1.9277108433729999</v>
      </c>
      <c r="J355" s="2">
        <v>0.72289156626499995</v>
      </c>
      <c r="K355" s="2">
        <v>0.963855421687</v>
      </c>
      <c r="L355" s="2">
        <v>2.0080321285139999</v>
      </c>
      <c r="M355" s="2">
        <v>15.421686746988</v>
      </c>
      <c r="N355" s="2">
        <v>69.799196787149</v>
      </c>
      <c r="O355" s="2">
        <v>3.9357429718880002</v>
      </c>
      <c r="P355" s="2">
        <v>21.407407407407</v>
      </c>
      <c r="Q355" s="15">
        <v>21.078792676191998</v>
      </c>
    </row>
    <row r="356" spans="4:17" x14ac:dyDescent="0.2">
      <c r="D356" s="104"/>
      <c r="E356" s="5" t="s">
        <v>28</v>
      </c>
      <c r="F356" s="6"/>
      <c r="G356" s="7">
        <v>1001</v>
      </c>
      <c r="H356" s="8">
        <v>91</v>
      </c>
      <c r="I356" s="1">
        <v>49</v>
      </c>
      <c r="J356" s="1">
        <v>30</v>
      </c>
      <c r="K356" s="1">
        <v>30</v>
      </c>
      <c r="L356" s="1">
        <v>46</v>
      </c>
      <c r="M356" s="1">
        <v>196</v>
      </c>
      <c r="N356" s="1">
        <v>515</v>
      </c>
      <c r="O356" s="1">
        <v>44</v>
      </c>
      <c r="P356" s="27" t="s">
        <v>78</v>
      </c>
      <c r="Q356" s="28" t="s">
        <v>78</v>
      </c>
    </row>
    <row r="357" spans="4:17" x14ac:dyDescent="0.2">
      <c r="D357" s="104"/>
      <c r="E357" s="11"/>
      <c r="F357" s="10"/>
      <c r="G357" s="9">
        <v>100</v>
      </c>
      <c r="H357" s="12">
        <v>9.0909090909089993</v>
      </c>
      <c r="I357" s="2">
        <v>4.8951048951049998</v>
      </c>
      <c r="J357" s="2">
        <v>2.9970029970029999</v>
      </c>
      <c r="K357" s="2">
        <v>2.9970029970029999</v>
      </c>
      <c r="L357" s="2">
        <v>4.5954045954050002</v>
      </c>
      <c r="M357" s="2">
        <v>19.580419580419999</v>
      </c>
      <c r="N357" s="2">
        <v>51.448551448551001</v>
      </c>
      <c r="O357" s="2">
        <v>4.3956043956039998</v>
      </c>
      <c r="P357" s="2">
        <v>23.983739837398002</v>
      </c>
      <c r="Q357" s="15">
        <v>20.575652096212</v>
      </c>
    </row>
    <row r="358" spans="4:17" x14ac:dyDescent="0.2">
      <c r="D358" s="104"/>
      <c r="E358" s="5" t="s">
        <v>29</v>
      </c>
      <c r="F358" s="6"/>
      <c r="G358" s="7">
        <v>689</v>
      </c>
      <c r="H358" s="8">
        <v>89</v>
      </c>
      <c r="I358" s="1">
        <v>68</v>
      </c>
      <c r="J358" s="1">
        <v>38</v>
      </c>
      <c r="K358" s="1">
        <v>43</v>
      </c>
      <c r="L358" s="1">
        <v>42</v>
      </c>
      <c r="M358" s="1">
        <v>152</v>
      </c>
      <c r="N358" s="1">
        <v>243</v>
      </c>
      <c r="O358" s="1">
        <v>14</v>
      </c>
      <c r="P358" s="27" t="s">
        <v>78</v>
      </c>
      <c r="Q358" s="28" t="s">
        <v>78</v>
      </c>
    </row>
    <row r="359" spans="4:17" x14ac:dyDescent="0.2">
      <c r="D359" s="104"/>
      <c r="E359" s="11"/>
      <c r="F359" s="10"/>
      <c r="G359" s="9">
        <v>100</v>
      </c>
      <c r="H359" s="12">
        <v>12.917271407836999</v>
      </c>
      <c r="I359" s="2">
        <v>9.8693759071119995</v>
      </c>
      <c r="J359" s="2">
        <v>5.5152394775040001</v>
      </c>
      <c r="K359" s="2">
        <v>6.2409288824380003</v>
      </c>
      <c r="L359" s="2">
        <v>6.0957910014510004</v>
      </c>
      <c r="M359" s="2">
        <v>22.060957910014999</v>
      </c>
      <c r="N359" s="2">
        <v>35.268505079825999</v>
      </c>
      <c r="O359" s="2">
        <v>2.0319303338169998</v>
      </c>
      <c r="P359" s="2">
        <v>23.767857142857</v>
      </c>
      <c r="Q359" s="15">
        <v>19.188902179039001</v>
      </c>
    </row>
    <row r="360" spans="4:17" x14ac:dyDescent="0.2">
      <c r="D360" s="104"/>
      <c r="E360" s="5" t="s">
        <v>30</v>
      </c>
      <c r="F360" s="6"/>
      <c r="G360" s="7">
        <v>578</v>
      </c>
      <c r="H360" s="8">
        <v>98</v>
      </c>
      <c r="I360" s="1">
        <v>58</v>
      </c>
      <c r="J360" s="1">
        <v>35</v>
      </c>
      <c r="K360" s="1">
        <v>32</v>
      </c>
      <c r="L360" s="1">
        <v>50</v>
      </c>
      <c r="M360" s="1">
        <v>141</v>
      </c>
      <c r="N360" s="1">
        <v>152</v>
      </c>
      <c r="O360" s="1">
        <v>12</v>
      </c>
      <c r="P360" s="27" t="s">
        <v>78</v>
      </c>
      <c r="Q360" s="28" t="s">
        <v>78</v>
      </c>
    </row>
    <row r="361" spans="4:17" x14ac:dyDescent="0.2">
      <c r="D361" s="104"/>
      <c r="E361" s="11"/>
      <c r="F361" s="10"/>
      <c r="G361" s="9">
        <v>100</v>
      </c>
      <c r="H361" s="12">
        <v>16.955017301038001</v>
      </c>
      <c r="I361" s="2">
        <v>10.034602076124999</v>
      </c>
      <c r="J361" s="2">
        <v>6.0553633217989997</v>
      </c>
      <c r="K361" s="2">
        <v>5.5363321799309997</v>
      </c>
      <c r="L361" s="2">
        <v>8.6505190311420002</v>
      </c>
      <c r="M361" s="2">
        <v>24.394463667819998</v>
      </c>
      <c r="N361" s="2">
        <v>26.297577854671001</v>
      </c>
      <c r="O361" s="2">
        <v>2.0761245674739999</v>
      </c>
      <c r="P361" s="2">
        <v>23.864468864469</v>
      </c>
      <c r="Q361" s="15">
        <v>20.353828500014998</v>
      </c>
    </row>
    <row r="362" spans="4:17" x14ac:dyDescent="0.2">
      <c r="D362" s="104"/>
      <c r="E362" s="5" t="s">
        <v>31</v>
      </c>
      <c r="F362" s="6"/>
      <c r="G362" s="7">
        <v>532</v>
      </c>
      <c r="H362" s="8">
        <v>102</v>
      </c>
      <c r="I362" s="1">
        <v>73</v>
      </c>
      <c r="J362" s="1">
        <v>33</v>
      </c>
      <c r="K362" s="1">
        <v>37</v>
      </c>
      <c r="L362" s="1">
        <v>50</v>
      </c>
      <c r="M362" s="1">
        <v>124</v>
      </c>
      <c r="N362" s="1">
        <v>108</v>
      </c>
      <c r="O362" s="1">
        <v>5</v>
      </c>
      <c r="P362" s="27" t="s">
        <v>78</v>
      </c>
      <c r="Q362" s="28" t="s">
        <v>78</v>
      </c>
    </row>
    <row r="363" spans="4:17" x14ac:dyDescent="0.2">
      <c r="D363" s="104"/>
      <c r="E363" s="11"/>
      <c r="F363" s="10"/>
      <c r="G363" s="9">
        <v>100</v>
      </c>
      <c r="H363" s="12">
        <v>19.172932330826999</v>
      </c>
      <c r="I363" s="2">
        <v>13.721804511278</v>
      </c>
      <c r="J363" s="2">
        <v>6.2030075187970004</v>
      </c>
      <c r="K363" s="2">
        <v>6.9548872180450001</v>
      </c>
      <c r="L363" s="2">
        <v>9.3984962406020003</v>
      </c>
      <c r="M363" s="2">
        <v>23.308270676692</v>
      </c>
      <c r="N363" s="2">
        <v>20.300751879699</v>
      </c>
      <c r="O363" s="2">
        <v>0.93984962406000006</v>
      </c>
      <c r="P363" s="2">
        <v>23.423728813558998</v>
      </c>
      <c r="Q363" s="15">
        <v>19.910139985232</v>
      </c>
    </row>
    <row r="364" spans="4:17" x14ac:dyDescent="0.2">
      <c r="D364" s="104"/>
      <c r="E364" s="5" t="s">
        <v>32</v>
      </c>
      <c r="F364" s="6"/>
      <c r="G364" s="7">
        <v>277</v>
      </c>
      <c r="H364" s="8">
        <v>56</v>
      </c>
      <c r="I364" s="1">
        <v>31</v>
      </c>
      <c r="J364" s="1">
        <v>16</v>
      </c>
      <c r="K364" s="1">
        <v>11</v>
      </c>
      <c r="L364" s="1">
        <v>29</v>
      </c>
      <c r="M364" s="1">
        <v>62</v>
      </c>
      <c r="N364" s="1">
        <v>69</v>
      </c>
      <c r="O364" s="1">
        <v>3</v>
      </c>
      <c r="P364" s="27" t="s">
        <v>78</v>
      </c>
      <c r="Q364" s="28" t="s">
        <v>78</v>
      </c>
    </row>
    <row r="365" spans="4:17" x14ac:dyDescent="0.2">
      <c r="D365" s="104"/>
      <c r="E365" s="11"/>
      <c r="F365" s="10"/>
      <c r="G365" s="9">
        <v>100</v>
      </c>
      <c r="H365" s="12">
        <v>20.216606498194999</v>
      </c>
      <c r="I365" s="2">
        <v>11.191335740072001</v>
      </c>
      <c r="J365" s="2">
        <v>5.7761732851990004</v>
      </c>
      <c r="K365" s="2">
        <v>3.9711191335740001</v>
      </c>
      <c r="L365" s="2">
        <v>10.469314079422</v>
      </c>
      <c r="M365" s="2">
        <v>22.382671480144001</v>
      </c>
      <c r="N365" s="2">
        <v>24.909747292418999</v>
      </c>
      <c r="O365" s="2">
        <v>1.083032490975</v>
      </c>
      <c r="P365" s="2">
        <v>23.251748251748001</v>
      </c>
      <c r="Q365" s="15">
        <v>20.999989520966</v>
      </c>
    </row>
    <row r="366" spans="4:17" x14ac:dyDescent="0.2">
      <c r="D366" s="104"/>
      <c r="E366" s="5" t="s">
        <v>33</v>
      </c>
      <c r="F366" s="6"/>
      <c r="G366" s="7">
        <v>103</v>
      </c>
      <c r="H366" s="8">
        <v>18</v>
      </c>
      <c r="I366" s="1">
        <v>3</v>
      </c>
      <c r="J366" s="1">
        <v>4</v>
      </c>
      <c r="K366" s="1">
        <v>6</v>
      </c>
      <c r="L366" s="1">
        <v>6</v>
      </c>
      <c r="M366" s="1">
        <v>23</v>
      </c>
      <c r="N366" s="1">
        <v>37</v>
      </c>
      <c r="O366" s="1">
        <v>6</v>
      </c>
      <c r="P366" s="27" t="s">
        <v>78</v>
      </c>
      <c r="Q366" s="28" t="s">
        <v>78</v>
      </c>
    </row>
    <row r="367" spans="4:17" x14ac:dyDescent="0.2">
      <c r="D367" s="104"/>
      <c r="E367" s="11"/>
      <c r="F367" s="10"/>
      <c r="G367" s="9">
        <v>100</v>
      </c>
      <c r="H367" s="12">
        <v>17.475728155340001</v>
      </c>
      <c r="I367" s="2">
        <v>2.9126213592229999</v>
      </c>
      <c r="J367" s="2">
        <v>3.8834951456310001</v>
      </c>
      <c r="K367" s="2">
        <v>5.8252427184469999</v>
      </c>
      <c r="L367" s="2">
        <v>5.8252427184469999</v>
      </c>
      <c r="M367" s="2">
        <v>22.330097087378999</v>
      </c>
      <c r="N367" s="2">
        <v>35.922330097086999</v>
      </c>
      <c r="O367" s="2">
        <v>5.8252427184469999</v>
      </c>
      <c r="P367" s="2">
        <v>22.567567567567998</v>
      </c>
      <c r="Q367" s="15">
        <v>20.782711812934998</v>
      </c>
    </row>
    <row r="368" spans="4:17" x14ac:dyDescent="0.2">
      <c r="D368" s="103" t="s">
        <v>34</v>
      </c>
      <c r="E368" s="24" t="s">
        <v>35</v>
      </c>
      <c r="F368" s="22"/>
      <c r="G368" s="23">
        <v>173</v>
      </c>
      <c r="H368" s="30">
        <v>11</v>
      </c>
      <c r="I368" s="4">
        <v>5</v>
      </c>
      <c r="J368" s="4">
        <v>6</v>
      </c>
      <c r="K368" s="4">
        <v>7</v>
      </c>
      <c r="L368" s="4">
        <v>12</v>
      </c>
      <c r="M368" s="4">
        <v>37</v>
      </c>
      <c r="N368" s="4">
        <v>93</v>
      </c>
      <c r="O368" s="4">
        <v>2</v>
      </c>
      <c r="P368" s="73" t="s">
        <v>78</v>
      </c>
      <c r="Q368" s="76" t="s">
        <v>78</v>
      </c>
    </row>
    <row r="369" spans="4:17" x14ac:dyDescent="0.2">
      <c r="D369" s="104"/>
      <c r="E369" s="11"/>
      <c r="F369" s="10"/>
      <c r="G369" s="9">
        <v>100</v>
      </c>
      <c r="H369" s="12">
        <v>6.3583815028900004</v>
      </c>
      <c r="I369" s="2">
        <v>2.8901734104050001</v>
      </c>
      <c r="J369" s="2">
        <v>3.4682080924859999</v>
      </c>
      <c r="K369" s="2">
        <v>4.0462427745660001</v>
      </c>
      <c r="L369" s="2">
        <v>6.9364161849709998</v>
      </c>
      <c r="M369" s="2">
        <v>21.387283236994001</v>
      </c>
      <c r="N369" s="2">
        <v>53.757225433526003</v>
      </c>
      <c r="O369" s="2">
        <v>1.1560693641619999</v>
      </c>
      <c r="P369" s="2">
        <v>31.219512195122</v>
      </c>
      <c r="Q369" s="15">
        <v>21.858204013342</v>
      </c>
    </row>
    <row r="370" spans="4:17" x14ac:dyDescent="0.2">
      <c r="D370" s="104"/>
      <c r="E370" s="5" t="s">
        <v>36</v>
      </c>
      <c r="F370" s="6"/>
      <c r="G370" s="7">
        <v>194</v>
      </c>
      <c r="H370" s="8">
        <v>39</v>
      </c>
      <c r="I370" s="1">
        <v>21</v>
      </c>
      <c r="J370" s="1">
        <v>14</v>
      </c>
      <c r="K370" s="1">
        <v>14</v>
      </c>
      <c r="L370" s="1">
        <v>16</v>
      </c>
      <c r="M370" s="1">
        <v>52</v>
      </c>
      <c r="N370" s="1">
        <v>35</v>
      </c>
      <c r="O370" s="1">
        <v>3</v>
      </c>
      <c r="P370" s="27" t="s">
        <v>78</v>
      </c>
      <c r="Q370" s="28" t="s">
        <v>78</v>
      </c>
    </row>
    <row r="371" spans="4:17" x14ac:dyDescent="0.2">
      <c r="D371" s="104"/>
      <c r="E371" s="11"/>
      <c r="F371" s="10"/>
      <c r="G371" s="9">
        <v>100</v>
      </c>
      <c r="H371" s="12">
        <v>20.103092783505002</v>
      </c>
      <c r="I371" s="2">
        <v>10.824742268041</v>
      </c>
      <c r="J371" s="2">
        <v>7.2164948453609998</v>
      </c>
      <c r="K371" s="2">
        <v>7.2164948453609998</v>
      </c>
      <c r="L371" s="2">
        <v>8.2474226804120008</v>
      </c>
      <c r="M371" s="2">
        <v>26.804123711340001</v>
      </c>
      <c r="N371" s="2">
        <v>18.041237113402001</v>
      </c>
      <c r="O371" s="2">
        <v>1.5463917525769999</v>
      </c>
      <c r="P371" s="2">
        <v>22.884615384615</v>
      </c>
      <c r="Q371" s="15">
        <v>19.607841686971</v>
      </c>
    </row>
    <row r="372" spans="4:17" x14ac:dyDescent="0.2">
      <c r="D372" s="104"/>
      <c r="E372" s="5" t="s">
        <v>37</v>
      </c>
      <c r="F372" s="6"/>
      <c r="G372" s="7">
        <v>194</v>
      </c>
      <c r="H372" s="8">
        <v>30</v>
      </c>
      <c r="I372" s="1">
        <v>21</v>
      </c>
      <c r="J372" s="1">
        <v>19</v>
      </c>
      <c r="K372" s="1">
        <v>8</v>
      </c>
      <c r="L372" s="1">
        <v>21</v>
      </c>
      <c r="M372" s="1">
        <v>41</v>
      </c>
      <c r="N372" s="1">
        <v>48</v>
      </c>
      <c r="O372" s="1">
        <v>6</v>
      </c>
      <c r="P372" s="27" t="s">
        <v>78</v>
      </c>
      <c r="Q372" s="28" t="s">
        <v>78</v>
      </c>
    </row>
    <row r="373" spans="4:17" x14ac:dyDescent="0.2">
      <c r="D373" s="104"/>
      <c r="E373" s="11"/>
      <c r="F373" s="10"/>
      <c r="G373" s="9">
        <v>100</v>
      </c>
      <c r="H373" s="12">
        <v>15.463917525773001</v>
      </c>
      <c r="I373" s="2">
        <v>10.824742268041</v>
      </c>
      <c r="J373" s="2">
        <v>9.7938144329900005</v>
      </c>
      <c r="K373" s="2">
        <v>4.1237113402060004</v>
      </c>
      <c r="L373" s="2">
        <v>10.824742268041</v>
      </c>
      <c r="M373" s="2">
        <v>21.134020618556999</v>
      </c>
      <c r="N373" s="2">
        <v>24.742268041237001</v>
      </c>
      <c r="O373" s="2">
        <v>3.0927835051549999</v>
      </c>
      <c r="P373" s="2">
        <v>25.454545454544999</v>
      </c>
      <c r="Q373" s="15">
        <v>20.499949606872001</v>
      </c>
    </row>
    <row r="374" spans="4:17" x14ac:dyDescent="0.2">
      <c r="D374" s="104"/>
      <c r="E374" s="5" t="s">
        <v>38</v>
      </c>
      <c r="F374" s="6"/>
      <c r="G374" s="7">
        <v>288</v>
      </c>
      <c r="H374" s="8">
        <v>51</v>
      </c>
      <c r="I374" s="1">
        <v>31</v>
      </c>
      <c r="J374" s="1">
        <v>14</v>
      </c>
      <c r="K374" s="1">
        <v>14</v>
      </c>
      <c r="L374" s="1">
        <v>33</v>
      </c>
      <c r="M374" s="1">
        <v>82</v>
      </c>
      <c r="N374" s="1">
        <v>62</v>
      </c>
      <c r="O374" s="1">
        <v>1</v>
      </c>
      <c r="P374" s="27" t="s">
        <v>78</v>
      </c>
      <c r="Q374" s="28" t="s">
        <v>78</v>
      </c>
    </row>
    <row r="375" spans="4:17" x14ac:dyDescent="0.2">
      <c r="D375" s="104"/>
      <c r="E375" s="11"/>
      <c r="F375" s="10"/>
      <c r="G375" s="9">
        <v>100</v>
      </c>
      <c r="H375" s="12">
        <v>17.708333333333002</v>
      </c>
      <c r="I375" s="2">
        <v>10.763888888888999</v>
      </c>
      <c r="J375" s="2">
        <v>4.8611111111109997</v>
      </c>
      <c r="K375" s="2">
        <v>4.8611111111109997</v>
      </c>
      <c r="L375" s="2">
        <v>11.458333333333</v>
      </c>
      <c r="M375" s="2">
        <v>28.472222222222001</v>
      </c>
      <c r="N375" s="2">
        <v>21.527777777777999</v>
      </c>
      <c r="O375" s="2">
        <v>0.347222222222</v>
      </c>
      <c r="P375" s="2">
        <v>25.244755244755002</v>
      </c>
      <c r="Q375" s="15">
        <v>21.656316374816001</v>
      </c>
    </row>
    <row r="376" spans="4:17" x14ac:dyDescent="0.2">
      <c r="D376" s="104"/>
      <c r="E376" s="5" t="s">
        <v>39</v>
      </c>
      <c r="F376" s="6"/>
      <c r="G376" s="7">
        <v>287</v>
      </c>
      <c r="H376" s="8">
        <v>53</v>
      </c>
      <c r="I376" s="1">
        <v>42</v>
      </c>
      <c r="J376" s="1">
        <v>19</v>
      </c>
      <c r="K376" s="1">
        <v>19</v>
      </c>
      <c r="L376" s="1">
        <v>23</v>
      </c>
      <c r="M376" s="1">
        <v>66</v>
      </c>
      <c r="N376" s="1">
        <v>62</v>
      </c>
      <c r="O376" s="1">
        <v>3</v>
      </c>
      <c r="P376" s="27" t="s">
        <v>78</v>
      </c>
      <c r="Q376" s="28" t="s">
        <v>78</v>
      </c>
    </row>
    <row r="377" spans="4:17" x14ac:dyDescent="0.2">
      <c r="D377" s="104"/>
      <c r="E377" s="11"/>
      <c r="F377" s="10"/>
      <c r="G377" s="9">
        <v>100</v>
      </c>
      <c r="H377" s="12">
        <v>18.466898954704</v>
      </c>
      <c r="I377" s="2">
        <v>14.634146341463</v>
      </c>
      <c r="J377" s="2">
        <v>6.6202090592329998</v>
      </c>
      <c r="K377" s="2">
        <v>6.6202090592329998</v>
      </c>
      <c r="L377" s="2">
        <v>8.0139372822299997</v>
      </c>
      <c r="M377" s="2">
        <v>22.996515679443</v>
      </c>
      <c r="N377" s="2">
        <v>21.602787456445999</v>
      </c>
      <c r="O377" s="2">
        <v>1.045296167247</v>
      </c>
      <c r="P377" s="2">
        <v>22.5</v>
      </c>
      <c r="Q377" s="15">
        <v>19.094065395649</v>
      </c>
    </row>
    <row r="378" spans="4:17" x14ac:dyDescent="0.2">
      <c r="D378" s="104"/>
      <c r="E378" s="5" t="s">
        <v>40</v>
      </c>
      <c r="F378" s="6"/>
      <c r="G378" s="7">
        <v>300</v>
      </c>
      <c r="H378" s="8">
        <v>63</v>
      </c>
      <c r="I378" s="1">
        <v>36</v>
      </c>
      <c r="J378" s="1">
        <v>13</v>
      </c>
      <c r="K378" s="1">
        <v>18</v>
      </c>
      <c r="L378" s="1">
        <v>17</v>
      </c>
      <c r="M378" s="1">
        <v>84</v>
      </c>
      <c r="N378" s="1">
        <v>68</v>
      </c>
      <c r="O378" s="1">
        <v>1</v>
      </c>
      <c r="P378" s="27" t="s">
        <v>78</v>
      </c>
      <c r="Q378" s="28" t="s">
        <v>78</v>
      </c>
    </row>
    <row r="379" spans="4:17" x14ac:dyDescent="0.2">
      <c r="D379" s="104"/>
      <c r="E379" s="11"/>
      <c r="F379" s="10"/>
      <c r="G379" s="9">
        <v>100</v>
      </c>
      <c r="H379" s="12">
        <v>21</v>
      </c>
      <c r="I379" s="2">
        <v>12</v>
      </c>
      <c r="J379" s="2">
        <v>4.333333333333</v>
      </c>
      <c r="K379" s="2">
        <v>6</v>
      </c>
      <c r="L379" s="2">
        <v>5.666666666667</v>
      </c>
      <c r="M379" s="2">
        <v>28</v>
      </c>
      <c r="N379" s="2">
        <v>22.666666666666998</v>
      </c>
      <c r="O379" s="2">
        <v>0.33333333333300003</v>
      </c>
      <c r="P379" s="2">
        <v>19.863945578231</v>
      </c>
      <c r="Q379" s="15">
        <v>18.405352466019</v>
      </c>
    </row>
    <row r="380" spans="4:17" x14ac:dyDescent="0.2">
      <c r="D380" s="104"/>
      <c r="E380" s="5" t="s">
        <v>41</v>
      </c>
      <c r="F380" s="6"/>
      <c r="G380" s="7">
        <v>246</v>
      </c>
      <c r="H380" s="8">
        <v>48</v>
      </c>
      <c r="I380" s="1">
        <v>19</v>
      </c>
      <c r="J380" s="1">
        <v>12</v>
      </c>
      <c r="K380" s="1">
        <v>8</v>
      </c>
      <c r="L380" s="1">
        <v>8</v>
      </c>
      <c r="M380" s="1">
        <v>68</v>
      </c>
      <c r="N380" s="1">
        <v>74</v>
      </c>
      <c r="O380" s="1">
        <v>9</v>
      </c>
      <c r="P380" s="27" t="s">
        <v>78</v>
      </c>
      <c r="Q380" s="28" t="s">
        <v>78</v>
      </c>
    </row>
    <row r="381" spans="4:17" x14ac:dyDescent="0.2">
      <c r="D381" s="104"/>
      <c r="E381" s="11"/>
      <c r="F381" s="10"/>
      <c r="G381" s="9">
        <v>100</v>
      </c>
      <c r="H381" s="12">
        <v>19.512195121950999</v>
      </c>
      <c r="I381" s="2">
        <v>7.7235772357719998</v>
      </c>
      <c r="J381" s="2">
        <v>4.8780487804880002</v>
      </c>
      <c r="K381" s="2">
        <v>3.2520325203249998</v>
      </c>
      <c r="L381" s="2">
        <v>3.2520325203249998</v>
      </c>
      <c r="M381" s="2">
        <v>27.642276422763999</v>
      </c>
      <c r="N381" s="2">
        <v>30.081300813007999</v>
      </c>
      <c r="O381" s="2">
        <v>3.6585365853659999</v>
      </c>
      <c r="P381" s="2">
        <v>17.105263157894999</v>
      </c>
      <c r="Q381" s="15">
        <v>16.789391189370001</v>
      </c>
    </row>
    <row r="382" spans="4:17" x14ac:dyDescent="0.2">
      <c r="D382" s="104"/>
      <c r="E382" s="5" t="s">
        <v>42</v>
      </c>
      <c r="F382" s="6"/>
      <c r="G382" s="7">
        <v>244</v>
      </c>
      <c r="H382" s="8">
        <v>44</v>
      </c>
      <c r="I382" s="1">
        <v>21</v>
      </c>
      <c r="J382" s="1">
        <v>9</v>
      </c>
      <c r="K382" s="1">
        <v>12</v>
      </c>
      <c r="L382" s="1">
        <v>10</v>
      </c>
      <c r="M382" s="1">
        <v>52</v>
      </c>
      <c r="N382" s="1">
        <v>91</v>
      </c>
      <c r="O382" s="1">
        <v>5</v>
      </c>
      <c r="P382" s="27" t="s">
        <v>78</v>
      </c>
      <c r="Q382" s="28" t="s">
        <v>78</v>
      </c>
    </row>
    <row r="383" spans="4:17" x14ac:dyDescent="0.2">
      <c r="D383" s="104"/>
      <c r="E383" s="11"/>
      <c r="F383" s="10"/>
      <c r="G383" s="9">
        <v>100</v>
      </c>
      <c r="H383" s="12">
        <v>18.032786885246001</v>
      </c>
      <c r="I383" s="2">
        <v>8.6065573770490005</v>
      </c>
      <c r="J383" s="2">
        <v>3.688524590164</v>
      </c>
      <c r="K383" s="2">
        <v>4.918032786885</v>
      </c>
      <c r="L383" s="2">
        <v>4.0983606557380003</v>
      </c>
      <c r="M383" s="2">
        <v>21.311475409836</v>
      </c>
      <c r="N383" s="2">
        <v>37.295081967213001</v>
      </c>
      <c r="O383" s="2">
        <v>2.0491803278690002</v>
      </c>
      <c r="P383" s="2">
        <v>19.166666666666998</v>
      </c>
      <c r="Q383" s="15">
        <v>18.080644961455999</v>
      </c>
    </row>
    <row r="384" spans="4:17" x14ac:dyDescent="0.2">
      <c r="D384" s="104"/>
      <c r="E384" s="5" t="s">
        <v>43</v>
      </c>
      <c r="F384" s="6"/>
      <c r="G384" s="7">
        <v>247</v>
      </c>
      <c r="H384" s="8">
        <v>30</v>
      </c>
      <c r="I384" s="1">
        <v>13</v>
      </c>
      <c r="J384" s="1">
        <v>6</v>
      </c>
      <c r="K384" s="1">
        <v>7</v>
      </c>
      <c r="L384" s="1">
        <v>6</v>
      </c>
      <c r="M384" s="1">
        <v>63</v>
      </c>
      <c r="N384" s="1">
        <v>112</v>
      </c>
      <c r="O384" s="1">
        <v>10</v>
      </c>
      <c r="P384" s="27" t="s">
        <v>78</v>
      </c>
      <c r="Q384" s="28" t="s">
        <v>78</v>
      </c>
    </row>
    <row r="385" spans="4:17" x14ac:dyDescent="0.2">
      <c r="D385" s="104"/>
      <c r="E385" s="11"/>
      <c r="F385" s="10"/>
      <c r="G385" s="9">
        <v>100</v>
      </c>
      <c r="H385" s="12">
        <v>12.145748987854001</v>
      </c>
      <c r="I385" s="2">
        <v>5.2631578947369997</v>
      </c>
      <c r="J385" s="2">
        <v>2.4291497975710001</v>
      </c>
      <c r="K385" s="2">
        <v>2.834008097166</v>
      </c>
      <c r="L385" s="2">
        <v>2.4291497975710001</v>
      </c>
      <c r="M385" s="2">
        <v>25.506072874493999</v>
      </c>
      <c r="N385" s="2">
        <v>45.344129554656</v>
      </c>
      <c r="O385" s="2">
        <v>4.0485829959509996</v>
      </c>
      <c r="P385" s="2">
        <v>18.306451612903</v>
      </c>
      <c r="Q385" s="15">
        <v>17.710566109672001</v>
      </c>
    </row>
    <row r="386" spans="4:17" x14ac:dyDescent="0.2">
      <c r="D386" s="104"/>
      <c r="E386" s="5" t="s">
        <v>44</v>
      </c>
      <c r="F386" s="6"/>
      <c r="G386" s="7">
        <v>313</v>
      </c>
      <c r="H386" s="8">
        <v>22</v>
      </c>
      <c r="I386" s="1">
        <v>0</v>
      </c>
      <c r="J386" s="1">
        <v>2</v>
      </c>
      <c r="K386" s="1">
        <v>0</v>
      </c>
      <c r="L386" s="1">
        <v>5</v>
      </c>
      <c r="M386" s="1">
        <v>58</v>
      </c>
      <c r="N386" s="1">
        <v>213</v>
      </c>
      <c r="O386" s="1">
        <v>13</v>
      </c>
      <c r="P386" s="27" t="s">
        <v>78</v>
      </c>
      <c r="Q386" s="28" t="s">
        <v>78</v>
      </c>
    </row>
    <row r="387" spans="4:17" x14ac:dyDescent="0.2">
      <c r="D387" s="104"/>
      <c r="E387" s="11"/>
      <c r="F387" s="10"/>
      <c r="G387" s="9">
        <v>100</v>
      </c>
      <c r="H387" s="12">
        <v>7.0287539936099996</v>
      </c>
      <c r="I387" s="3">
        <v>0</v>
      </c>
      <c r="J387" s="2">
        <v>0.63897763578300004</v>
      </c>
      <c r="K387" s="3">
        <v>0</v>
      </c>
      <c r="L387" s="2">
        <v>1.5974440894569999</v>
      </c>
      <c r="M387" s="2">
        <v>18.530351437699998</v>
      </c>
      <c r="N387" s="2">
        <v>68.051118210862995</v>
      </c>
      <c r="O387" s="2">
        <v>4.153354632588</v>
      </c>
      <c r="P387" s="2">
        <v>15.862068965517</v>
      </c>
      <c r="Q387" s="15">
        <v>20.764233403205999</v>
      </c>
    </row>
    <row r="388" spans="4:17" x14ac:dyDescent="0.2">
      <c r="D388" s="104"/>
      <c r="E388" s="5" t="s">
        <v>45</v>
      </c>
      <c r="F388" s="6"/>
      <c r="G388" s="7">
        <v>239</v>
      </c>
      <c r="H388" s="8">
        <v>6</v>
      </c>
      <c r="I388" s="1">
        <v>5</v>
      </c>
      <c r="J388" s="1">
        <v>1</v>
      </c>
      <c r="K388" s="1">
        <v>0</v>
      </c>
      <c r="L388" s="1">
        <v>2</v>
      </c>
      <c r="M388" s="1">
        <v>35</v>
      </c>
      <c r="N388" s="1">
        <v>168</v>
      </c>
      <c r="O388" s="1">
        <v>22</v>
      </c>
      <c r="P388" s="27" t="s">
        <v>78</v>
      </c>
      <c r="Q388" s="28" t="s">
        <v>78</v>
      </c>
    </row>
    <row r="389" spans="4:17" x14ac:dyDescent="0.2">
      <c r="D389" s="104"/>
      <c r="E389" s="11"/>
      <c r="F389" s="10"/>
      <c r="G389" s="9">
        <v>100</v>
      </c>
      <c r="H389" s="12">
        <v>2.5104602510460001</v>
      </c>
      <c r="I389" s="2">
        <v>2.092050209205</v>
      </c>
      <c r="J389" s="2">
        <v>0.418410041841</v>
      </c>
      <c r="K389" s="3">
        <v>0</v>
      </c>
      <c r="L389" s="2">
        <v>0.836820083682</v>
      </c>
      <c r="M389" s="2">
        <v>14.644351464434999</v>
      </c>
      <c r="N389" s="2">
        <v>70.292887029289005</v>
      </c>
      <c r="O389" s="2">
        <v>9.2050209205019993</v>
      </c>
      <c r="P389" s="2">
        <v>17.857142857143</v>
      </c>
      <c r="Q389" s="15">
        <v>18.196770289796</v>
      </c>
    </row>
    <row r="390" spans="4:17" x14ac:dyDescent="0.2">
      <c r="D390" s="104"/>
      <c r="E390" s="5" t="s">
        <v>46</v>
      </c>
      <c r="F390" s="6"/>
      <c r="G390" s="7">
        <v>164</v>
      </c>
      <c r="H390" s="8">
        <v>1</v>
      </c>
      <c r="I390" s="1">
        <v>1</v>
      </c>
      <c r="J390" s="1">
        <v>0</v>
      </c>
      <c r="K390" s="1">
        <v>0</v>
      </c>
      <c r="L390" s="1">
        <v>0</v>
      </c>
      <c r="M390" s="1">
        <v>16</v>
      </c>
      <c r="N390" s="1">
        <v>136</v>
      </c>
      <c r="O390" s="1">
        <v>10</v>
      </c>
      <c r="P390" s="27" t="s">
        <v>78</v>
      </c>
      <c r="Q390" s="28" t="s">
        <v>78</v>
      </c>
    </row>
    <row r="391" spans="4:17" x14ac:dyDescent="0.2">
      <c r="D391" s="104"/>
      <c r="E391" s="11"/>
      <c r="F391" s="10"/>
      <c r="G391" s="9">
        <v>100</v>
      </c>
      <c r="H391" s="12">
        <v>0.60975609756100002</v>
      </c>
      <c r="I391" s="2">
        <v>0.60975609756100002</v>
      </c>
      <c r="J391" s="3">
        <v>0</v>
      </c>
      <c r="K391" s="3">
        <v>0</v>
      </c>
      <c r="L391" s="3">
        <v>0</v>
      </c>
      <c r="M391" s="2">
        <v>9.7560975609760003</v>
      </c>
      <c r="N391" s="2">
        <v>82.926829268293005</v>
      </c>
      <c r="O391" s="2">
        <v>6.0975609756100004</v>
      </c>
      <c r="P391" s="2">
        <v>10</v>
      </c>
      <c r="Q391" s="15">
        <v>5</v>
      </c>
    </row>
    <row r="392" spans="4:17" x14ac:dyDescent="0.2">
      <c r="D392" s="104"/>
      <c r="E392" s="5" t="s">
        <v>47</v>
      </c>
      <c r="F392" s="6"/>
      <c r="G392" s="7">
        <v>143</v>
      </c>
      <c r="H392" s="8">
        <v>2</v>
      </c>
      <c r="I392" s="1">
        <v>0</v>
      </c>
      <c r="J392" s="1">
        <v>0</v>
      </c>
      <c r="K392" s="1">
        <v>0</v>
      </c>
      <c r="L392" s="1">
        <v>0</v>
      </c>
      <c r="M392" s="1">
        <v>17</v>
      </c>
      <c r="N392" s="1">
        <v>115</v>
      </c>
      <c r="O392" s="1">
        <v>9</v>
      </c>
      <c r="P392" s="27" t="s">
        <v>78</v>
      </c>
      <c r="Q392" s="28" t="s">
        <v>78</v>
      </c>
    </row>
    <row r="393" spans="4:17" x14ac:dyDescent="0.2">
      <c r="D393" s="104"/>
      <c r="E393" s="11"/>
      <c r="F393" s="10"/>
      <c r="G393" s="9">
        <v>100</v>
      </c>
      <c r="H393" s="12">
        <v>1.398601398601</v>
      </c>
      <c r="I393" s="3">
        <v>0</v>
      </c>
      <c r="J393" s="3">
        <v>0</v>
      </c>
      <c r="K393" s="3">
        <v>0</v>
      </c>
      <c r="L393" s="3">
        <v>0</v>
      </c>
      <c r="M393" s="2">
        <v>11.888111888112</v>
      </c>
      <c r="N393" s="2">
        <v>80.419580419580001</v>
      </c>
      <c r="O393" s="2">
        <v>6.2937062937060002</v>
      </c>
      <c r="P393" s="2">
        <v>5</v>
      </c>
      <c r="Q393" s="15">
        <v>0</v>
      </c>
    </row>
    <row r="394" spans="4:17" x14ac:dyDescent="0.2">
      <c r="D394" s="104"/>
      <c r="E394" s="5" t="s">
        <v>48</v>
      </c>
      <c r="F394" s="6"/>
      <c r="G394" s="7">
        <v>57</v>
      </c>
      <c r="H394" s="8">
        <v>0</v>
      </c>
      <c r="I394" s="1">
        <v>0</v>
      </c>
      <c r="J394" s="1">
        <v>0</v>
      </c>
      <c r="K394" s="1">
        <v>0</v>
      </c>
      <c r="L394" s="1">
        <v>0</v>
      </c>
      <c r="M394" s="1">
        <v>7</v>
      </c>
      <c r="N394" s="1">
        <v>47</v>
      </c>
      <c r="O394" s="1">
        <v>3</v>
      </c>
      <c r="P394" s="27" t="s">
        <v>78</v>
      </c>
      <c r="Q394" s="28" t="s">
        <v>78</v>
      </c>
    </row>
    <row r="395" spans="4:17" x14ac:dyDescent="0.2">
      <c r="D395" s="104"/>
      <c r="E395" s="11"/>
      <c r="F395" s="10"/>
      <c r="G395" s="9">
        <v>100</v>
      </c>
      <c r="H395" s="40">
        <v>0</v>
      </c>
      <c r="I395" s="3">
        <v>0</v>
      </c>
      <c r="J395" s="3">
        <v>0</v>
      </c>
      <c r="K395" s="3">
        <v>0</v>
      </c>
      <c r="L395" s="3">
        <v>0</v>
      </c>
      <c r="M395" s="2">
        <v>12.280701754386</v>
      </c>
      <c r="N395" s="2">
        <v>82.456140350877007</v>
      </c>
      <c r="O395" s="2">
        <v>5.2631578947369997</v>
      </c>
      <c r="P395" s="2">
        <v>0</v>
      </c>
      <c r="Q395" s="15">
        <v>0</v>
      </c>
    </row>
    <row r="396" spans="4:17" x14ac:dyDescent="0.2">
      <c r="D396" s="104"/>
      <c r="E396" s="5" t="s">
        <v>49</v>
      </c>
      <c r="F396" s="6"/>
      <c r="G396" s="7">
        <v>12</v>
      </c>
      <c r="H396" s="8">
        <v>0</v>
      </c>
      <c r="I396" s="1">
        <v>0</v>
      </c>
      <c r="J396" s="1">
        <v>0</v>
      </c>
      <c r="K396" s="1">
        <v>0</v>
      </c>
      <c r="L396" s="1">
        <v>0</v>
      </c>
      <c r="M396" s="1">
        <v>2</v>
      </c>
      <c r="N396" s="1">
        <v>10</v>
      </c>
      <c r="O396" s="1">
        <v>0</v>
      </c>
      <c r="P396" s="27" t="s">
        <v>78</v>
      </c>
      <c r="Q396" s="28" t="s">
        <v>78</v>
      </c>
    </row>
    <row r="397" spans="4:17" x14ac:dyDescent="0.2">
      <c r="D397" s="104"/>
      <c r="E397" s="11"/>
      <c r="F397" s="10"/>
      <c r="G397" s="9">
        <v>100</v>
      </c>
      <c r="H397" s="40">
        <v>0</v>
      </c>
      <c r="I397" s="3">
        <v>0</v>
      </c>
      <c r="J397" s="3">
        <v>0</v>
      </c>
      <c r="K397" s="3">
        <v>0</v>
      </c>
      <c r="L397" s="3">
        <v>0</v>
      </c>
      <c r="M397" s="2">
        <v>16.666666666666998</v>
      </c>
      <c r="N397" s="2">
        <v>83.333333333333002</v>
      </c>
      <c r="O397" s="3">
        <v>0</v>
      </c>
      <c r="P397" s="2">
        <v>0</v>
      </c>
      <c r="Q397" s="15">
        <v>0</v>
      </c>
    </row>
    <row r="398" spans="4:17" x14ac:dyDescent="0.2">
      <c r="D398" s="103" t="s">
        <v>50</v>
      </c>
      <c r="E398" s="24" t="s">
        <v>35</v>
      </c>
      <c r="F398" s="22"/>
      <c r="G398" s="23">
        <v>151</v>
      </c>
      <c r="H398" s="30">
        <v>7</v>
      </c>
      <c r="I398" s="4">
        <v>7</v>
      </c>
      <c r="J398" s="4">
        <v>7</v>
      </c>
      <c r="K398" s="4">
        <v>6</v>
      </c>
      <c r="L398" s="4">
        <v>4</v>
      </c>
      <c r="M398" s="4">
        <v>30</v>
      </c>
      <c r="N398" s="4">
        <v>87</v>
      </c>
      <c r="O398" s="4">
        <v>3</v>
      </c>
      <c r="P398" s="73" t="s">
        <v>78</v>
      </c>
      <c r="Q398" s="76" t="s">
        <v>78</v>
      </c>
    </row>
    <row r="399" spans="4:17" x14ac:dyDescent="0.2">
      <c r="D399" s="104"/>
      <c r="E399" s="11"/>
      <c r="F399" s="10"/>
      <c r="G399" s="9">
        <v>100</v>
      </c>
      <c r="H399" s="12">
        <v>4.6357615894039998</v>
      </c>
      <c r="I399" s="2">
        <v>4.6357615894039998</v>
      </c>
      <c r="J399" s="2">
        <v>4.6357615894039998</v>
      </c>
      <c r="K399" s="2">
        <v>3.9735099337749999</v>
      </c>
      <c r="L399" s="2">
        <v>2.6490066225170001</v>
      </c>
      <c r="M399" s="2">
        <v>19.867549668873998</v>
      </c>
      <c r="N399" s="2">
        <v>57.615894039734997</v>
      </c>
      <c r="O399" s="2">
        <v>1.9867549668869999</v>
      </c>
      <c r="P399" s="2">
        <v>25.645161290322999</v>
      </c>
      <c r="Q399" s="15">
        <v>17.722863649583999</v>
      </c>
    </row>
    <row r="400" spans="4:17" x14ac:dyDescent="0.2">
      <c r="D400" s="104"/>
      <c r="E400" s="5" t="s">
        <v>36</v>
      </c>
      <c r="F400" s="6"/>
      <c r="G400" s="7">
        <v>219</v>
      </c>
      <c r="H400" s="8">
        <v>23</v>
      </c>
      <c r="I400" s="1">
        <v>15</v>
      </c>
      <c r="J400" s="1">
        <v>12</v>
      </c>
      <c r="K400" s="1">
        <v>15</v>
      </c>
      <c r="L400" s="1">
        <v>30</v>
      </c>
      <c r="M400" s="1">
        <v>40</v>
      </c>
      <c r="N400" s="1">
        <v>81</v>
      </c>
      <c r="O400" s="1">
        <v>3</v>
      </c>
      <c r="P400" s="27" t="s">
        <v>78</v>
      </c>
      <c r="Q400" s="28" t="s">
        <v>78</v>
      </c>
    </row>
    <row r="401" spans="4:17" x14ac:dyDescent="0.2">
      <c r="D401" s="104"/>
      <c r="E401" s="11"/>
      <c r="F401" s="10"/>
      <c r="G401" s="9">
        <v>100</v>
      </c>
      <c r="H401" s="12">
        <v>10.502283105023</v>
      </c>
      <c r="I401" s="2">
        <v>6.8493150684930004</v>
      </c>
      <c r="J401" s="2">
        <v>5.4794520547949999</v>
      </c>
      <c r="K401" s="2">
        <v>6.8493150684930004</v>
      </c>
      <c r="L401" s="2">
        <v>13.698630136986001</v>
      </c>
      <c r="M401" s="2">
        <v>18.264840182648001</v>
      </c>
      <c r="N401" s="2">
        <v>36.986301369863</v>
      </c>
      <c r="O401" s="2">
        <v>1.369863013699</v>
      </c>
      <c r="P401" s="2">
        <v>32</v>
      </c>
      <c r="Q401" s="15">
        <v>22.045407685049</v>
      </c>
    </row>
    <row r="402" spans="4:17" x14ac:dyDescent="0.2">
      <c r="D402" s="104"/>
      <c r="E402" s="5" t="s">
        <v>37</v>
      </c>
      <c r="F402" s="6"/>
      <c r="G402" s="7">
        <v>186</v>
      </c>
      <c r="H402" s="8">
        <v>20</v>
      </c>
      <c r="I402" s="1">
        <v>15</v>
      </c>
      <c r="J402" s="1">
        <v>13</v>
      </c>
      <c r="K402" s="1">
        <v>12</v>
      </c>
      <c r="L402" s="1">
        <v>13</v>
      </c>
      <c r="M402" s="1">
        <v>20</v>
      </c>
      <c r="N402" s="1">
        <v>91</v>
      </c>
      <c r="O402" s="1">
        <v>2</v>
      </c>
      <c r="P402" s="27" t="s">
        <v>78</v>
      </c>
      <c r="Q402" s="28" t="s">
        <v>78</v>
      </c>
    </row>
    <row r="403" spans="4:17" x14ac:dyDescent="0.2">
      <c r="D403" s="104"/>
      <c r="E403" s="11"/>
      <c r="F403" s="10"/>
      <c r="G403" s="9">
        <v>100</v>
      </c>
      <c r="H403" s="12">
        <v>10.752688172042999</v>
      </c>
      <c r="I403" s="2">
        <v>8.0645161290320004</v>
      </c>
      <c r="J403" s="2">
        <v>6.9892473118279996</v>
      </c>
      <c r="K403" s="2">
        <v>6.4516129032259997</v>
      </c>
      <c r="L403" s="2">
        <v>6.9892473118279996</v>
      </c>
      <c r="M403" s="2">
        <v>10.752688172042999</v>
      </c>
      <c r="N403" s="2">
        <v>48.924731182796002</v>
      </c>
      <c r="O403" s="2">
        <v>1.0752688172039999</v>
      </c>
      <c r="P403" s="2">
        <v>26.164383561644001</v>
      </c>
      <c r="Q403" s="15">
        <v>19.593830241279999</v>
      </c>
    </row>
    <row r="404" spans="4:17" x14ac:dyDescent="0.2">
      <c r="D404" s="104"/>
      <c r="E404" s="5" t="s">
        <v>38</v>
      </c>
      <c r="F404" s="6"/>
      <c r="G404" s="7">
        <v>302</v>
      </c>
      <c r="H404" s="8">
        <v>36</v>
      </c>
      <c r="I404" s="1">
        <v>25</v>
      </c>
      <c r="J404" s="1">
        <v>12</v>
      </c>
      <c r="K404" s="1">
        <v>11</v>
      </c>
      <c r="L404" s="1">
        <v>21</v>
      </c>
      <c r="M404" s="1">
        <v>39</v>
      </c>
      <c r="N404" s="1">
        <v>155</v>
      </c>
      <c r="O404" s="1">
        <v>3</v>
      </c>
      <c r="P404" s="27" t="s">
        <v>78</v>
      </c>
      <c r="Q404" s="28" t="s">
        <v>78</v>
      </c>
    </row>
    <row r="405" spans="4:17" x14ac:dyDescent="0.2">
      <c r="D405" s="104"/>
      <c r="E405" s="11"/>
      <c r="F405" s="10"/>
      <c r="G405" s="9">
        <v>100</v>
      </c>
      <c r="H405" s="12">
        <v>11.920529801324999</v>
      </c>
      <c r="I405" s="2">
        <v>8.2781456953639996</v>
      </c>
      <c r="J405" s="2">
        <v>3.9735099337749999</v>
      </c>
      <c r="K405" s="2">
        <v>3.6423841059600002</v>
      </c>
      <c r="L405" s="2">
        <v>6.9536423841059998</v>
      </c>
      <c r="M405" s="2">
        <v>12.913907284767999</v>
      </c>
      <c r="N405" s="2">
        <v>51.324503311257999</v>
      </c>
      <c r="O405" s="2">
        <v>0.99337748344400001</v>
      </c>
      <c r="P405" s="2">
        <v>24.333333333333002</v>
      </c>
      <c r="Q405" s="15">
        <v>20.714230979676</v>
      </c>
    </row>
    <row r="406" spans="4:17" x14ac:dyDescent="0.2">
      <c r="D406" s="104"/>
      <c r="E406" s="5" t="s">
        <v>39</v>
      </c>
      <c r="F406" s="6"/>
      <c r="G406" s="7">
        <v>249</v>
      </c>
      <c r="H406" s="8">
        <v>24</v>
      </c>
      <c r="I406" s="1">
        <v>17</v>
      </c>
      <c r="J406" s="1">
        <v>11</v>
      </c>
      <c r="K406" s="1">
        <v>10</v>
      </c>
      <c r="L406" s="1">
        <v>18</v>
      </c>
      <c r="M406" s="1">
        <v>42</v>
      </c>
      <c r="N406" s="1">
        <v>124</v>
      </c>
      <c r="O406" s="1">
        <v>3</v>
      </c>
      <c r="P406" s="27" t="s">
        <v>78</v>
      </c>
      <c r="Q406" s="28" t="s">
        <v>78</v>
      </c>
    </row>
    <row r="407" spans="4:17" x14ac:dyDescent="0.2">
      <c r="D407" s="104"/>
      <c r="E407" s="11"/>
      <c r="F407" s="10"/>
      <c r="G407" s="9">
        <v>100</v>
      </c>
      <c r="H407" s="12">
        <v>9.638554216867</v>
      </c>
      <c r="I407" s="2">
        <v>6.8273092369480004</v>
      </c>
      <c r="J407" s="2">
        <v>4.4176706827309999</v>
      </c>
      <c r="K407" s="2">
        <v>4.0160642570279999</v>
      </c>
      <c r="L407" s="2">
        <v>7.2289156626509996</v>
      </c>
      <c r="M407" s="2">
        <v>16.867469879518001</v>
      </c>
      <c r="N407" s="2">
        <v>49.799196787149</v>
      </c>
      <c r="O407" s="2">
        <v>1.204819277108</v>
      </c>
      <c r="P407" s="2">
        <v>26.625</v>
      </c>
      <c r="Q407" s="15">
        <v>21.032341167830001</v>
      </c>
    </row>
    <row r="408" spans="4:17" x14ac:dyDescent="0.2">
      <c r="D408" s="104"/>
      <c r="E408" s="5" t="s">
        <v>40</v>
      </c>
      <c r="F408" s="6"/>
      <c r="G408" s="7">
        <v>333</v>
      </c>
      <c r="H408" s="8">
        <v>31</v>
      </c>
      <c r="I408" s="1">
        <v>23</v>
      </c>
      <c r="J408" s="1">
        <v>7</v>
      </c>
      <c r="K408" s="1">
        <v>15</v>
      </c>
      <c r="L408" s="1">
        <v>15</v>
      </c>
      <c r="M408" s="1">
        <v>55</v>
      </c>
      <c r="N408" s="1">
        <v>180</v>
      </c>
      <c r="O408" s="1">
        <v>7</v>
      </c>
      <c r="P408" s="27" t="s">
        <v>78</v>
      </c>
      <c r="Q408" s="28" t="s">
        <v>78</v>
      </c>
    </row>
    <row r="409" spans="4:17" x14ac:dyDescent="0.2">
      <c r="D409" s="104"/>
      <c r="E409" s="11"/>
      <c r="F409" s="10"/>
      <c r="G409" s="9">
        <v>100</v>
      </c>
      <c r="H409" s="12">
        <v>9.3093093093090005</v>
      </c>
      <c r="I409" s="2">
        <v>6.9069069069070004</v>
      </c>
      <c r="J409" s="2">
        <v>2.1021021021020001</v>
      </c>
      <c r="K409" s="2">
        <v>4.5045045045050003</v>
      </c>
      <c r="L409" s="2">
        <v>4.5045045045050003</v>
      </c>
      <c r="M409" s="2">
        <v>16.516516516517001</v>
      </c>
      <c r="N409" s="2">
        <v>54.054054054053999</v>
      </c>
      <c r="O409" s="2">
        <v>2.1021021021020001</v>
      </c>
      <c r="P409" s="2">
        <v>23.901098901099001</v>
      </c>
      <c r="Q409" s="15">
        <v>19.983539899735</v>
      </c>
    </row>
    <row r="410" spans="4:17" x14ac:dyDescent="0.2">
      <c r="D410" s="104"/>
      <c r="E410" s="5" t="s">
        <v>41</v>
      </c>
      <c r="F410" s="6"/>
      <c r="G410" s="7">
        <v>260</v>
      </c>
      <c r="H410" s="8">
        <v>18</v>
      </c>
      <c r="I410" s="1">
        <v>11</v>
      </c>
      <c r="J410" s="1">
        <v>5</v>
      </c>
      <c r="K410" s="1">
        <v>8</v>
      </c>
      <c r="L410" s="1">
        <v>15</v>
      </c>
      <c r="M410" s="1">
        <v>46</v>
      </c>
      <c r="N410" s="1">
        <v>152</v>
      </c>
      <c r="O410" s="1">
        <v>5</v>
      </c>
      <c r="P410" s="27" t="s">
        <v>78</v>
      </c>
      <c r="Q410" s="28" t="s">
        <v>78</v>
      </c>
    </row>
    <row r="411" spans="4:17" x14ac:dyDescent="0.2">
      <c r="D411" s="104"/>
      <c r="E411" s="11"/>
      <c r="F411" s="10"/>
      <c r="G411" s="9">
        <v>100</v>
      </c>
      <c r="H411" s="12">
        <v>6.9230769230769997</v>
      </c>
      <c r="I411" s="2">
        <v>4.2307692307689999</v>
      </c>
      <c r="J411" s="2">
        <v>1.923076923077</v>
      </c>
      <c r="K411" s="2">
        <v>3.0769230769229998</v>
      </c>
      <c r="L411" s="2">
        <v>5.7692307692310001</v>
      </c>
      <c r="M411" s="2">
        <v>17.692307692307999</v>
      </c>
      <c r="N411" s="2">
        <v>58.461538461537998</v>
      </c>
      <c r="O411" s="2">
        <v>1.923076923077</v>
      </c>
      <c r="P411" s="2">
        <v>28.070175438595999</v>
      </c>
      <c r="Q411" s="15">
        <v>22.139002377817999</v>
      </c>
    </row>
    <row r="412" spans="4:17" x14ac:dyDescent="0.2">
      <c r="D412" s="104"/>
      <c r="E412" s="5" t="s">
        <v>42</v>
      </c>
      <c r="F412" s="6"/>
      <c r="G412" s="7">
        <v>228</v>
      </c>
      <c r="H412" s="8">
        <v>19</v>
      </c>
      <c r="I412" s="1">
        <v>7</v>
      </c>
      <c r="J412" s="1">
        <v>6</v>
      </c>
      <c r="K412" s="1">
        <v>8</v>
      </c>
      <c r="L412" s="1">
        <v>7</v>
      </c>
      <c r="M412" s="1">
        <v>42</v>
      </c>
      <c r="N412" s="1">
        <v>133</v>
      </c>
      <c r="O412" s="1">
        <v>6</v>
      </c>
      <c r="P412" s="27" t="s">
        <v>78</v>
      </c>
      <c r="Q412" s="28" t="s">
        <v>78</v>
      </c>
    </row>
    <row r="413" spans="4:17" x14ac:dyDescent="0.2">
      <c r="D413" s="104"/>
      <c r="E413" s="11"/>
      <c r="F413" s="10"/>
      <c r="G413" s="9">
        <v>100</v>
      </c>
      <c r="H413" s="12">
        <v>8.333333333333</v>
      </c>
      <c r="I413" s="2">
        <v>3.0701754385959998</v>
      </c>
      <c r="J413" s="2">
        <v>2.6315789473679998</v>
      </c>
      <c r="K413" s="2">
        <v>3.508771929825</v>
      </c>
      <c r="L413" s="2">
        <v>3.0701754385959998</v>
      </c>
      <c r="M413" s="2">
        <v>18.421052631578998</v>
      </c>
      <c r="N413" s="2">
        <v>58.333333333333002</v>
      </c>
      <c r="O413" s="2">
        <v>2.6315789473679998</v>
      </c>
      <c r="P413" s="2">
        <v>23.191489361702001</v>
      </c>
      <c r="Q413" s="15">
        <v>19.851189254125</v>
      </c>
    </row>
    <row r="414" spans="4:17" x14ac:dyDescent="0.2">
      <c r="D414" s="104"/>
      <c r="E414" s="5" t="s">
        <v>43</v>
      </c>
      <c r="F414" s="6"/>
      <c r="G414" s="7">
        <v>249</v>
      </c>
      <c r="H414" s="8">
        <v>17</v>
      </c>
      <c r="I414" s="1">
        <v>6</v>
      </c>
      <c r="J414" s="1">
        <v>2</v>
      </c>
      <c r="K414" s="1">
        <v>2</v>
      </c>
      <c r="L414" s="1">
        <v>5</v>
      </c>
      <c r="M414" s="1">
        <v>36</v>
      </c>
      <c r="N414" s="1">
        <v>179</v>
      </c>
      <c r="O414" s="1">
        <v>2</v>
      </c>
      <c r="P414" s="27" t="s">
        <v>78</v>
      </c>
      <c r="Q414" s="28" t="s">
        <v>78</v>
      </c>
    </row>
    <row r="415" spans="4:17" x14ac:dyDescent="0.2">
      <c r="D415" s="104"/>
      <c r="E415" s="11"/>
      <c r="F415" s="10"/>
      <c r="G415" s="9">
        <v>100</v>
      </c>
      <c r="H415" s="12">
        <v>6.8273092369480004</v>
      </c>
      <c r="I415" s="2">
        <v>2.409638554217</v>
      </c>
      <c r="J415" s="2">
        <v>0.80321285140599996</v>
      </c>
      <c r="K415" s="2">
        <v>0.80321285140599996</v>
      </c>
      <c r="L415" s="2">
        <v>2.0080321285139999</v>
      </c>
      <c r="M415" s="2">
        <v>14.457831325300999</v>
      </c>
      <c r="N415" s="2">
        <v>71.887550200803005</v>
      </c>
      <c r="O415" s="2">
        <v>0.80321285140599996</v>
      </c>
      <c r="P415" s="2">
        <v>18.90625</v>
      </c>
      <c r="Q415" s="15">
        <v>19.989621330517998</v>
      </c>
    </row>
    <row r="416" spans="4:17" x14ac:dyDescent="0.2">
      <c r="D416" s="104"/>
      <c r="E416" s="5" t="s">
        <v>44</v>
      </c>
      <c r="F416" s="6"/>
      <c r="G416" s="7">
        <v>347</v>
      </c>
      <c r="H416" s="8">
        <v>5</v>
      </c>
      <c r="I416" s="1">
        <v>5</v>
      </c>
      <c r="J416" s="1">
        <v>0</v>
      </c>
      <c r="K416" s="1">
        <v>1</v>
      </c>
      <c r="L416" s="1">
        <v>6</v>
      </c>
      <c r="M416" s="1">
        <v>34</v>
      </c>
      <c r="N416" s="1">
        <v>276</v>
      </c>
      <c r="O416" s="1">
        <v>20</v>
      </c>
      <c r="P416" s="27" t="s">
        <v>78</v>
      </c>
      <c r="Q416" s="28" t="s">
        <v>78</v>
      </c>
    </row>
    <row r="417" spans="2:17" x14ac:dyDescent="0.2">
      <c r="D417" s="104"/>
      <c r="E417" s="11"/>
      <c r="F417" s="10"/>
      <c r="G417" s="9">
        <v>100</v>
      </c>
      <c r="H417" s="12">
        <v>1.440922190202</v>
      </c>
      <c r="I417" s="2">
        <v>1.440922190202</v>
      </c>
      <c r="J417" s="3">
        <v>0</v>
      </c>
      <c r="K417" s="2">
        <v>0.28818443803999999</v>
      </c>
      <c r="L417" s="2">
        <v>1.729106628242</v>
      </c>
      <c r="M417" s="2">
        <v>9.7982708933720009</v>
      </c>
      <c r="N417" s="2">
        <v>79.538904899135005</v>
      </c>
      <c r="O417" s="2">
        <v>5.7636887608069998</v>
      </c>
      <c r="P417" s="2">
        <v>29.411764705882</v>
      </c>
      <c r="Q417" s="15">
        <v>23.941248735256998</v>
      </c>
    </row>
    <row r="418" spans="2:17" x14ac:dyDescent="0.2">
      <c r="D418" s="104"/>
      <c r="E418" s="5" t="s">
        <v>45</v>
      </c>
      <c r="F418" s="6"/>
      <c r="G418" s="7">
        <v>303</v>
      </c>
      <c r="H418" s="8">
        <v>6</v>
      </c>
      <c r="I418" s="1">
        <v>1</v>
      </c>
      <c r="J418" s="1">
        <v>2</v>
      </c>
      <c r="K418" s="1">
        <v>1</v>
      </c>
      <c r="L418" s="1">
        <v>1</v>
      </c>
      <c r="M418" s="1">
        <v>34</v>
      </c>
      <c r="N418" s="1">
        <v>245</v>
      </c>
      <c r="O418" s="1">
        <v>13</v>
      </c>
      <c r="P418" s="27" t="s">
        <v>78</v>
      </c>
      <c r="Q418" s="28" t="s">
        <v>78</v>
      </c>
    </row>
    <row r="419" spans="2:17" x14ac:dyDescent="0.2">
      <c r="D419" s="104"/>
      <c r="E419" s="11"/>
      <c r="F419" s="10"/>
      <c r="G419" s="9">
        <v>100</v>
      </c>
      <c r="H419" s="12">
        <v>1.9801980198019999</v>
      </c>
      <c r="I419" s="2">
        <v>0.33003300330000002</v>
      </c>
      <c r="J419" s="2">
        <v>0.66006600660100001</v>
      </c>
      <c r="K419" s="2">
        <v>0.33003300330000002</v>
      </c>
      <c r="L419" s="2">
        <v>0.33003300330000002</v>
      </c>
      <c r="M419" s="2">
        <v>11.221122112211001</v>
      </c>
      <c r="N419" s="2">
        <v>80.858085808580995</v>
      </c>
      <c r="O419" s="2">
        <v>4.290429042904</v>
      </c>
      <c r="P419" s="2">
        <v>17.727272727273</v>
      </c>
      <c r="Q419" s="15">
        <v>17.498524140836999</v>
      </c>
    </row>
    <row r="420" spans="2:17" x14ac:dyDescent="0.2">
      <c r="D420" s="104"/>
      <c r="E420" s="5" t="s">
        <v>46</v>
      </c>
      <c r="F420" s="6"/>
      <c r="G420" s="7">
        <v>175</v>
      </c>
      <c r="H420" s="8">
        <v>1</v>
      </c>
      <c r="I420" s="1">
        <v>0</v>
      </c>
      <c r="J420" s="1">
        <v>0</v>
      </c>
      <c r="K420" s="1">
        <v>0</v>
      </c>
      <c r="L420" s="1">
        <v>0</v>
      </c>
      <c r="M420" s="1">
        <v>23</v>
      </c>
      <c r="N420" s="1">
        <v>136</v>
      </c>
      <c r="O420" s="1">
        <v>15</v>
      </c>
      <c r="P420" s="27" t="s">
        <v>78</v>
      </c>
      <c r="Q420" s="28" t="s">
        <v>78</v>
      </c>
    </row>
    <row r="421" spans="2:17" x14ac:dyDescent="0.2">
      <c r="D421" s="104"/>
      <c r="E421" s="11"/>
      <c r="F421" s="10"/>
      <c r="G421" s="9">
        <v>100</v>
      </c>
      <c r="H421" s="12">
        <v>0.57142857142900005</v>
      </c>
      <c r="I421" s="3">
        <v>0</v>
      </c>
      <c r="J421" s="3">
        <v>0</v>
      </c>
      <c r="K421" s="3">
        <v>0</v>
      </c>
      <c r="L421" s="3">
        <v>0</v>
      </c>
      <c r="M421" s="2">
        <v>13.142857142857</v>
      </c>
      <c r="N421" s="2">
        <v>77.714285714286007</v>
      </c>
      <c r="O421" s="2">
        <v>8.5714285714289993</v>
      </c>
      <c r="P421" s="2">
        <v>5</v>
      </c>
      <c r="Q421" s="15">
        <v>0</v>
      </c>
    </row>
    <row r="422" spans="2:17" x14ac:dyDescent="0.2">
      <c r="D422" s="104"/>
      <c r="E422" s="5" t="s">
        <v>47</v>
      </c>
      <c r="F422" s="6"/>
      <c r="G422" s="7">
        <v>260</v>
      </c>
      <c r="H422" s="8">
        <v>2</v>
      </c>
      <c r="I422" s="1">
        <v>0</v>
      </c>
      <c r="J422" s="1">
        <v>0</v>
      </c>
      <c r="K422" s="1">
        <v>0</v>
      </c>
      <c r="L422" s="1">
        <v>0</v>
      </c>
      <c r="M422" s="1">
        <v>27</v>
      </c>
      <c r="N422" s="1">
        <v>218</v>
      </c>
      <c r="O422" s="1">
        <v>13</v>
      </c>
      <c r="P422" s="27" t="s">
        <v>78</v>
      </c>
      <c r="Q422" s="28" t="s">
        <v>78</v>
      </c>
    </row>
    <row r="423" spans="2:17" x14ac:dyDescent="0.2">
      <c r="D423" s="104"/>
      <c r="E423" s="11"/>
      <c r="F423" s="10"/>
      <c r="G423" s="9">
        <v>100</v>
      </c>
      <c r="H423" s="12">
        <v>0.76923076923099998</v>
      </c>
      <c r="I423" s="3">
        <v>0</v>
      </c>
      <c r="J423" s="3">
        <v>0</v>
      </c>
      <c r="K423" s="3">
        <v>0</v>
      </c>
      <c r="L423" s="3">
        <v>0</v>
      </c>
      <c r="M423" s="2">
        <v>10.384615384615</v>
      </c>
      <c r="N423" s="2">
        <v>83.846153846153996</v>
      </c>
      <c r="O423" s="2">
        <v>5</v>
      </c>
      <c r="P423" s="2">
        <v>5</v>
      </c>
      <c r="Q423" s="15">
        <v>0</v>
      </c>
    </row>
    <row r="424" spans="2:17" x14ac:dyDescent="0.2">
      <c r="D424" s="104"/>
      <c r="E424" s="5" t="s">
        <v>48</v>
      </c>
      <c r="F424" s="6"/>
      <c r="G424" s="7">
        <v>102</v>
      </c>
      <c r="H424" s="8">
        <v>1</v>
      </c>
      <c r="I424" s="1">
        <v>0</v>
      </c>
      <c r="J424" s="1">
        <v>0</v>
      </c>
      <c r="K424" s="1">
        <v>0</v>
      </c>
      <c r="L424" s="1">
        <v>0</v>
      </c>
      <c r="M424" s="1">
        <v>12</v>
      </c>
      <c r="N424" s="1">
        <v>84</v>
      </c>
      <c r="O424" s="1">
        <v>5</v>
      </c>
      <c r="P424" s="27" t="s">
        <v>78</v>
      </c>
      <c r="Q424" s="28" t="s">
        <v>78</v>
      </c>
    </row>
    <row r="425" spans="2:17" x14ac:dyDescent="0.2">
      <c r="D425" s="104"/>
      <c r="E425" s="11"/>
      <c r="F425" s="10"/>
      <c r="G425" s="9">
        <v>100</v>
      </c>
      <c r="H425" s="12">
        <v>0.98039215686299996</v>
      </c>
      <c r="I425" s="3">
        <v>0</v>
      </c>
      <c r="J425" s="3">
        <v>0</v>
      </c>
      <c r="K425" s="3">
        <v>0</v>
      </c>
      <c r="L425" s="3">
        <v>0</v>
      </c>
      <c r="M425" s="2">
        <v>11.764705882353001</v>
      </c>
      <c r="N425" s="2">
        <v>82.352941176471006</v>
      </c>
      <c r="O425" s="2">
        <v>4.9019607843140003</v>
      </c>
      <c r="P425" s="2">
        <v>5</v>
      </c>
      <c r="Q425" s="15">
        <v>0</v>
      </c>
    </row>
    <row r="426" spans="2:17" x14ac:dyDescent="0.2">
      <c r="D426" s="104"/>
      <c r="E426" s="5" t="s">
        <v>49</v>
      </c>
      <c r="F426" s="6"/>
      <c r="G426" s="7">
        <v>28</v>
      </c>
      <c r="H426" s="8">
        <v>0</v>
      </c>
      <c r="I426" s="1">
        <v>0</v>
      </c>
      <c r="J426" s="1">
        <v>0</v>
      </c>
      <c r="K426" s="1">
        <v>0</v>
      </c>
      <c r="L426" s="1">
        <v>0</v>
      </c>
      <c r="M426" s="1">
        <v>4</v>
      </c>
      <c r="N426" s="1">
        <v>23</v>
      </c>
      <c r="O426" s="1">
        <v>1</v>
      </c>
      <c r="P426" s="27" t="s">
        <v>78</v>
      </c>
      <c r="Q426" s="28" t="s">
        <v>78</v>
      </c>
    </row>
    <row r="427" spans="2:17" x14ac:dyDescent="0.2">
      <c r="D427" s="105"/>
      <c r="E427" s="56"/>
      <c r="F427" s="57"/>
      <c r="G427" s="69">
        <v>100</v>
      </c>
      <c r="H427" s="79">
        <v>0</v>
      </c>
      <c r="I427" s="36">
        <v>0</v>
      </c>
      <c r="J427" s="36">
        <v>0</v>
      </c>
      <c r="K427" s="36">
        <v>0</v>
      </c>
      <c r="L427" s="36">
        <v>0</v>
      </c>
      <c r="M427" s="39">
        <v>14.285714285714</v>
      </c>
      <c r="N427" s="39">
        <v>82.142857142856997</v>
      </c>
      <c r="O427" s="39">
        <v>3.5714285714290002</v>
      </c>
      <c r="P427" s="39">
        <v>0</v>
      </c>
      <c r="Q427" s="83">
        <v>0</v>
      </c>
    </row>
    <row r="429" spans="2:17" x14ac:dyDescent="0.2">
      <c r="B429" s="47" t="str">
        <f xml:space="preserve"> HYPERLINK("#'目次'!B12", "[6]")</f>
        <v>[6]</v>
      </c>
      <c r="C429" s="31" t="s">
        <v>104</v>
      </c>
    </row>
    <row r="430" spans="2:17" x14ac:dyDescent="0.2">
      <c r="C430" s="89" t="s">
        <v>57</v>
      </c>
    </row>
    <row r="432" spans="2:17" x14ac:dyDescent="0.2">
      <c r="C432" s="31" t="s">
        <v>13</v>
      </c>
    </row>
    <row r="433" spans="4:16" ht="48" x14ac:dyDescent="0.2">
      <c r="D433" s="99"/>
      <c r="E433" s="100"/>
      <c r="F433" s="100"/>
      <c r="G433" s="41" t="s">
        <v>14</v>
      </c>
      <c r="H433" s="42" t="s">
        <v>105</v>
      </c>
      <c r="I433" s="16" t="s">
        <v>106</v>
      </c>
      <c r="J433" s="16" t="s">
        <v>107</v>
      </c>
      <c r="K433" s="16" t="s">
        <v>108</v>
      </c>
      <c r="L433" s="16" t="s">
        <v>109</v>
      </c>
      <c r="M433" s="16" t="s">
        <v>110</v>
      </c>
      <c r="N433" s="16" t="s">
        <v>22</v>
      </c>
      <c r="O433" s="16" t="s">
        <v>111</v>
      </c>
      <c r="P433" s="46" t="s">
        <v>24</v>
      </c>
    </row>
    <row r="434" spans="4:16" x14ac:dyDescent="0.2">
      <c r="D434" s="101"/>
      <c r="E434" s="102"/>
      <c r="F434" s="102"/>
      <c r="G434" s="44"/>
      <c r="H434" s="48"/>
      <c r="I434" s="17"/>
      <c r="J434" s="17"/>
      <c r="K434" s="17"/>
      <c r="L434" s="17"/>
      <c r="M434" s="17"/>
      <c r="N434" s="17"/>
      <c r="O434" s="17"/>
      <c r="P434" s="43"/>
    </row>
    <row r="435" spans="4:16" x14ac:dyDescent="0.2">
      <c r="D435" s="68"/>
      <c r="E435" s="67" t="s">
        <v>14</v>
      </c>
      <c r="F435" s="64"/>
      <c r="G435" s="45">
        <v>6493</v>
      </c>
      <c r="H435" s="20">
        <v>4453</v>
      </c>
      <c r="I435" s="20">
        <v>1810</v>
      </c>
      <c r="J435" s="20">
        <v>573</v>
      </c>
      <c r="K435" s="20">
        <v>1607</v>
      </c>
      <c r="L435" s="20">
        <v>2456</v>
      </c>
      <c r="M435" s="20">
        <v>244</v>
      </c>
      <c r="N435" s="20">
        <v>92</v>
      </c>
      <c r="O435" s="20">
        <v>843</v>
      </c>
      <c r="P435" s="61">
        <v>43</v>
      </c>
    </row>
    <row r="436" spans="4:16" x14ac:dyDescent="0.2">
      <c r="D436" s="56"/>
      <c r="E436" s="57"/>
      <c r="F436" s="65"/>
      <c r="G436" s="9">
        <v>100</v>
      </c>
      <c r="H436" s="2">
        <v>68.581549360850005</v>
      </c>
      <c r="I436" s="2">
        <v>27.876174341599</v>
      </c>
      <c r="J436" s="2">
        <v>8.8248883412910004</v>
      </c>
      <c r="K436" s="2">
        <v>24.749730478977</v>
      </c>
      <c r="L436" s="2">
        <v>37.825350377329002</v>
      </c>
      <c r="M436" s="2">
        <v>3.7578931156630002</v>
      </c>
      <c r="N436" s="2">
        <v>1.41691051902</v>
      </c>
      <c r="O436" s="2">
        <v>12.983212690589999</v>
      </c>
      <c r="P436" s="15">
        <v>0.66225165562900001</v>
      </c>
    </row>
    <row r="437" spans="4:16" x14ac:dyDescent="0.2">
      <c r="D437" s="103" t="s">
        <v>25</v>
      </c>
      <c r="E437" s="24" t="s">
        <v>26</v>
      </c>
      <c r="F437" s="22"/>
      <c r="G437" s="23">
        <v>1606</v>
      </c>
      <c r="H437" s="30">
        <v>1031</v>
      </c>
      <c r="I437" s="4">
        <v>410</v>
      </c>
      <c r="J437" s="4">
        <v>106</v>
      </c>
      <c r="K437" s="4">
        <v>344</v>
      </c>
      <c r="L437" s="4">
        <v>548</v>
      </c>
      <c r="M437" s="4">
        <v>71</v>
      </c>
      <c r="N437" s="4">
        <v>25</v>
      </c>
      <c r="O437" s="4">
        <v>287</v>
      </c>
      <c r="P437" s="34">
        <v>8</v>
      </c>
    </row>
    <row r="438" spans="4:16" x14ac:dyDescent="0.2">
      <c r="D438" s="104"/>
      <c r="E438" s="11"/>
      <c r="F438" s="10"/>
      <c r="G438" s="9">
        <v>100</v>
      </c>
      <c r="H438" s="12">
        <v>64.196762141967994</v>
      </c>
      <c r="I438" s="2">
        <v>25.529265255293002</v>
      </c>
      <c r="J438" s="2">
        <v>6.6002490660020001</v>
      </c>
      <c r="K438" s="2">
        <v>21.419676214197001</v>
      </c>
      <c r="L438" s="2">
        <v>34.122042341220002</v>
      </c>
      <c r="M438" s="2">
        <v>4.4209215442090004</v>
      </c>
      <c r="N438" s="2">
        <v>1.556662515567</v>
      </c>
      <c r="O438" s="2">
        <v>17.870485678704998</v>
      </c>
      <c r="P438" s="15">
        <v>0.49813200498100002</v>
      </c>
    </row>
    <row r="439" spans="4:16" x14ac:dyDescent="0.2">
      <c r="D439" s="104"/>
      <c r="E439" s="5" t="s">
        <v>27</v>
      </c>
      <c r="F439" s="6"/>
      <c r="G439" s="7">
        <v>1245</v>
      </c>
      <c r="H439" s="8">
        <v>823</v>
      </c>
      <c r="I439" s="1">
        <v>260</v>
      </c>
      <c r="J439" s="1">
        <v>60</v>
      </c>
      <c r="K439" s="1">
        <v>245</v>
      </c>
      <c r="L439" s="1">
        <v>474</v>
      </c>
      <c r="M439" s="1">
        <v>39</v>
      </c>
      <c r="N439" s="1">
        <v>19</v>
      </c>
      <c r="O439" s="1">
        <v>177</v>
      </c>
      <c r="P439" s="13">
        <v>11</v>
      </c>
    </row>
    <row r="440" spans="4:16" x14ac:dyDescent="0.2">
      <c r="D440" s="104"/>
      <c r="E440" s="11"/>
      <c r="F440" s="10"/>
      <c r="G440" s="9">
        <v>100</v>
      </c>
      <c r="H440" s="12">
        <v>66.104417670683006</v>
      </c>
      <c r="I440" s="2">
        <v>20.883534136546</v>
      </c>
      <c r="J440" s="2">
        <v>4.819277108434</v>
      </c>
      <c r="K440" s="2">
        <v>19.678714859437999</v>
      </c>
      <c r="L440" s="2">
        <v>38.072289156627001</v>
      </c>
      <c r="M440" s="2">
        <v>3.132530120482</v>
      </c>
      <c r="N440" s="2">
        <v>1.5261044176709999</v>
      </c>
      <c r="O440" s="2">
        <v>14.21686746988</v>
      </c>
      <c r="P440" s="15">
        <v>0.88353413654599999</v>
      </c>
    </row>
    <row r="441" spans="4:16" x14ac:dyDescent="0.2">
      <c r="D441" s="104"/>
      <c r="E441" s="5" t="s">
        <v>28</v>
      </c>
      <c r="F441" s="6"/>
      <c r="G441" s="7">
        <v>1001</v>
      </c>
      <c r="H441" s="8">
        <v>695</v>
      </c>
      <c r="I441" s="1">
        <v>195</v>
      </c>
      <c r="J441" s="1">
        <v>101</v>
      </c>
      <c r="K441" s="1">
        <v>241</v>
      </c>
      <c r="L441" s="1">
        <v>396</v>
      </c>
      <c r="M441" s="1">
        <v>42</v>
      </c>
      <c r="N441" s="1">
        <v>16</v>
      </c>
      <c r="O441" s="1">
        <v>107</v>
      </c>
      <c r="P441" s="13">
        <v>5</v>
      </c>
    </row>
    <row r="442" spans="4:16" x14ac:dyDescent="0.2">
      <c r="D442" s="104"/>
      <c r="E442" s="11"/>
      <c r="F442" s="10"/>
      <c r="G442" s="9">
        <v>100</v>
      </c>
      <c r="H442" s="12">
        <v>69.430569430568994</v>
      </c>
      <c r="I442" s="2">
        <v>19.480519480519</v>
      </c>
      <c r="J442" s="2">
        <v>10.089910089909999</v>
      </c>
      <c r="K442" s="2">
        <v>24.075924075924</v>
      </c>
      <c r="L442" s="2">
        <v>39.560439560440003</v>
      </c>
      <c r="M442" s="2">
        <v>4.1958041958040004</v>
      </c>
      <c r="N442" s="2">
        <v>1.5984015984019999</v>
      </c>
      <c r="O442" s="2">
        <v>10.689310689311</v>
      </c>
      <c r="P442" s="15">
        <v>0.49950049949999997</v>
      </c>
    </row>
    <row r="443" spans="4:16" x14ac:dyDescent="0.2">
      <c r="D443" s="104"/>
      <c r="E443" s="5" t="s">
        <v>29</v>
      </c>
      <c r="F443" s="6"/>
      <c r="G443" s="7">
        <v>689</v>
      </c>
      <c r="H443" s="8">
        <v>475</v>
      </c>
      <c r="I443" s="1">
        <v>194</v>
      </c>
      <c r="J443" s="1">
        <v>87</v>
      </c>
      <c r="K443" s="1">
        <v>203</v>
      </c>
      <c r="L443" s="1">
        <v>271</v>
      </c>
      <c r="M443" s="1">
        <v>30</v>
      </c>
      <c r="N443" s="1">
        <v>11</v>
      </c>
      <c r="O443" s="1">
        <v>70</v>
      </c>
      <c r="P443" s="13">
        <v>4</v>
      </c>
    </row>
    <row r="444" spans="4:16" x14ac:dyDescent="0.2">
      <c r="D444" s="104"/>
      <c r="E444" s="11"/>
      <c r="F444" s="10"/>
      <c r="G444" s="9">
        <v>100</v>
      </c>
      <c r="H444" s="12">
        <v>68.940493468794998</v>
      </c>
      <c r="I444" s="2">
        <v>28.156748911466</v>
      </c>
      <c r="J444" s="2">
        <v>12.626995645864</v>
      </c>
      <c r="K444" s="2">
        <v>29.462989840348001</v>
      </c>
      <c r="L444" s="2">
        <v>39.332365747460003</v>
      </c>
      <c r="M444" s="2">
        <v>4.3541364296080003</v>
      </c>
      <c r="N444" s="2">
        <v>1.596516690856</v>
      </c>
      <c r="O444" s="2">
        <v>10.159651669085999</v>
      </c>
      <c r="P444" s="15">
        <v>0.58055152394800003</v>
      </c>
    </row>
    <row r="445" spans="4:16" x14ac:dyDescent="0.2">
      <c r="D445" s="104"/>
      <c r="E445" s="5" t="s">
        <v>30</v>
      </c>
      <c r="F445" s="6"/>
      <c r="G445" s="7">
        <v>578</v>
      </c>
      <c r="H445" s="8">
        <v>426</v>
      </c>
      <c r="I445" s="1">
        <v>226</v>
      </c>
      <c r="J445" s="1">
        <v>83</v>
      </c>
      <c r="K445" s="1">
        <v>185</v>
      </c>
      <c r="L445" s="1">
        <v>245</v>
      </c>
      <c r="M445" s="1">
        <v>22</v>
      </c>
      <c r="N445" s="1">
        <v>3</v>
      </c>
      <c r="O445" s="1">
        <v>52</v>
      </c>
      <c r="P445" s="13">
        <v>2</v>
      </c>
    </row>
    <row r="446" spans="4:16" x14ac:dyDescent="0.2">
      <c r="D446" s="104"/>
      <c r="E446" s="11"/>
      <c r="F446" s="10"/>
      <c r="G446" s="9">
        <v>100</v>
      </c>
      <c r="H446" s="12">
        <v>73.702422145328995</v>
      </c>
      <c r="I446" s="2">
        <v>39.100346020761002</v>
      </c>
      <c r="J446" s="2">
        <v>14.359861591695999</v>
      </c>
      <c r="K446" s="2">
        <v>32.006920415224997</v>
      </c>
      <c r="L446" s="2">
        <v>42.387543252595002</v>
      </c>
      <c r="M446" s="2">
        <v>3.806228373702</v>
      </c>
      <c r="N446" s="2">
        <v>0.51903114186900001</v>
      </c>
      <c r="O446" s="2">
        <v>8.9965397923880008</v>
      </c>
      <c r="P446" s="15">
        <v>0.34602076124600001</v>
      </c>
    </row>
    <row r="447" spans="4:16" x14ac:dyDescent="0.2">
      <c r="D447" s="104"/>
      <c r="E447" s="5" t="s">
        <v>31</v>
      </c>
      <c r="F447" s="6"/>
      <c r="G447" s="7">
        <v>532</v>
      </c>
      <c r="H447" s="8">
        <v>414</v>
      </c>
      <c r="I447" s="1">
        <v>253</v>
      </c>
      <c r="J447" s="1">
        <v>62</v>
      </c>
      <c r="K447" s="1">
        <v>169</v>
      </c>
      <c r="L447" s="1">
        <v>222</v>
      </c>
      <c r="M447" s="1">
        <v>23</v>
      </c>
      <c r="N447" s="1">
        <v>7</v>
      </c>
      <c r="O447" s="1">
        <v>31</v>
      </c>
      <c r="P447" s="13">
        <v>3</v>
      </c>
    </row>
    <row r="448" spans="4:16" x14ac:dyDescent="0.2">
      <c r="D448" s="104"/>
      <c r="E448" s="11"/>
      <c r="F448" s="10"/>
      <c r="G448" s="9">
        <v>100</v>
      </c>
      <c r="H448" s="12">
        <v>77.819548872179993</v>
      </c>
      <c r="I448" s="2">
        <v>47.556390977444003</v>
      </c>
      <c r="J448" s="2">
        <v>11.654135338346</v>
      </c>
      <c r="K448" s="2">
        <v>31.766917293233</v>
      </c>
      <c r="L448" s="2">
        <v>41.729323308270999</v>
      </c>
      <c r="M448" s="2">
        <v>4.3233082706769999</v>
      </c>
      <c r="N448" s="2">
        <v>1.3157894736839999</v>
      </c>
      <c r="O448" s="2">
        <v>5.8270676691730001</v>
      </c>
      <c r="P448" s="15">
        <v>0.56390977443599999</v>
      </c>
    </row>
    <row r="449" spans="4:16" x14ac:dyDescent="0.2">
      <c r="D449" s="104"/>
      <c r="E449" s="5" t="s">
        <v>32</v>
      </c>
      <c r="F449" s="6"/>
      <c r="G449" s="7">
        <v>277</v>
      </c>
      <c r="H449" s="8">
        <v>222</v>
      </c>
      <c r="I449" s="1">
        <v>126</v>
      </c>
      <c r="J449" s="1">
        <v>34</v>
      </c>
      <c r="K449" s="1">
        <v>95</v>
      </c>
      <c r="L449" s="1">
        <v>113</v>
      </c>
      <c r="M449" s="1">
        <v>8</v>
      </c>
      <c r="N449" s="1">
        <v>1</v>
      </c>
      <c r="O449" s="1">
        <v>19</v>
      </c>
      <c r="P449" s="13">
        <v>0</v>
      </c>
    </row>
    <row r="450" spans="4:16" x14ac:dyDescent="0.2">
      <c r="D450" s="104"/>
      <c r="E450" s="11"/>
      <c r="F450" s="10"/>
      <c r="G450" s="9">
        <v>100</v>
      </c>
      <c r="H450" s="12">
        <v>80.144404332129994</v>
      </c>
      <c r="I450" s="2">
        <v>45.487364620938997</v>
      </c>
      <c r="J450" s="2">
        <v>12.274368231046999</v>
      </c>
      <c r="K450" s="2">
        <v>34.296028880865997</v>
      </c>
      <c r="L450" s="2">
        <v>40.794223826714997</v>
      </c>
      <c r="M450" s="2">
        <v>2.8880866425990002</v>
      </c>
      <c r="N450" s="2">
        <v>0.36101083032499998</v>
      </c>
      <c r="O450" s="2">
        <v>6.8592057761729999</v>
      </c>
      <c r="P450" s="21">
        <v>0</v>
      </c>
    </row>
    <row r="451" spans="4:16" x14ac:dyDescent="0.2">
      <c r="D451" s="104"/>
      <c r="E451" s="5" t="s">
        <v>33</v>
      </c>
      <c r="F451" s="6"/>
      <c r="G451" s="7">
        <v>103</v>
      </c>
      <c r="H451" s="8">
        <v>82</v>
      </c>
      <c r="I451" s="1">
        <v>46</v>
      </c>
      <c r="J451" s="1">
        <v>11</v>
      </c>
      <c r="K451" s="1">
        <v>26</v>
      </c>
      <c r="L451" s="1">
        <v>48</v>
      </c>
      <c r="M451" s="1">
        <v>2</v>
      </c>
      <c r="N451" s="1">
        <v>2</v>
      </c>
      <c r="O451" s="1">
        <v>11</v>
      </c>
      <c r="P451" s="13">
        <v>1</v>
      </c>
    </row>
    <row r="452" spans="4:16" x14ac:dyDescent="0.2">
      <c r="D452" s="104"/>
      <c r="E452" s="11"/>
      <c r="F452" s="10"/>
      <c r="G452" s="9">
        <v>100</v>
      </c>
      <c r="H452" s="12">
        <v>79.611650485436996</v>
      </c>
      <c r="I452" s="2">
        <v>44.660194174757002</v>
      </c>
      <c r="J452" s="2">
        <v>10.679611650485</v>
      </c>
      <c r="K452" s="2">
        <v>25.242718446602002</v>
      </c>
      <c r="L452" s="2">
        <v>46.601941747573001</v>
      </c>
      <c r="M452" s="2">
        <v>1.9417475728160001</v>
      </c>
      <c r="N452" s="2">
        <v>1.9417475728160001</v>
      </c>
      <c r="O452" s="2">
        <v>10.679611650485</v>
      </c>
      <c r="P452" s="15">
        <v>0.97087378640800004</v>
      </c>
    </row>
    <row r="453" spans="4:16" x14ac:dyDescent="0.2">
      <c r="D453" s="103" t="s">
        <v>34</v>
      </c>
      <c r="E453" s="24" t="s">
        <v>35</v>
      </c>
      <c r="F453" s="22"/>
      <c r="G453" s="23">
        <v>173</v>
      </c>
      <c r="H453" s="30">
        <v>67</v>
      </c>
      <c r="I453" s="4">
        <v>10</v>
      </c>
      <c r="J453" s="4">
        <v>19</v>
      </c>
      <c r="K453" s="4">
        <v>51</v>
      </c>
      <c r="L453" s="4">
        <v>30</v>
      </c>
      <c r="M453" s="4">
        <v>6</v>
      </c>
      <c r="N453" s="4">
        <v>6</v>
      </c>
      <c r="O453" s="4">
        <v>56</v>
      </c>
      <c r="P453" s="34">
        <v>2</v>
      </c>
    </row>
    <row r="454" spans="4:16" x14ac:dyDescent="0.2">
      <c r="D454" s="104"/>
      <c r="E454" s="11"/>
      <c r="F454" s="10"/>
      <c r="G454" s="9">
        <v>100</v>
      </c>
      <c r="H454" s="12">
        <v>38.728323699421999</v>
      </c>
      <c r="I454" s="2">
        <v>5.7803468208090001</v>
      </c>
      <c r="J454" s="2">
        <v>10.982658959538</v>
      </c>
      <c r="K454" s="2">
        <v>29.479768786127</v>
      </c>
      <c r="L454" s="2">
        <v>17.341040462428001</v>
      </c>
      <c r="M454" s="2">
        <v>3.4682080924859999</v>
      </c>
      <c r="N454" s="2">
        <v>3.4682080924859999</v>
      </c>
      <c r="O454" s="2">
        <v>32.369942196532001</v>
      </c>
      <c r="P454" s="15">
        <v>1.1560693641619999</v>
      </c>
    </row>
    <row r="455" spans="4:16" x14ac:dyDescent="0.2">
      <c r="D455" s="104"/>
      <c r="E455" s="5" t="s">
        <v>36</v>
      </c>
      <c r="F455" s="6"/>
      <c r="G455" s="7">
        <v>194</v>
      </c>
      <c r="H455" s="8">
        <v>92</v>
      </c>
      <c r="I455" s="1">
        <v>48</v>
      </c>
      <c r="J455" s="1">
        <v>42</v>
      </c>
      <c r="K455" s="1">
        <v>51</v>
      </c>
      <c r="L455" s="1">
        <v>48</v>
      </c>
      <c r="M455" s="1">
        <v>10</v>
      </c>
      <c r="N455" s="1">
        <v>2</v>
      </c>
      <c r="O455" s="1">
        <v>34</v>
      </c>
      <c r="P455" s="13">
        <v>2</v>
      </c>
    </row>
    <row r="456" spans="4:16" x14ac:dyDescent="0.2">
      <c r="D456" s="104"/>
      <c r="E456" s="11"/>
      <c r="F456" s="10"/>
      <c r="G456" s="9">
        <v>100</v>
      </c>
      <c r="H456" s="12">
        <v>47.422680412371001</v>
      </c>
      <c r="I456" s="2">
        <v>24.742268041237001</v>
      </c>
      <c r="J456" s="2">
        <v>21.649484536081999</v>
      </c>
      <c r="K456" s="2">
        <v>26.288659793813999</v>
      </c>
      <c r="L456" s="2">
        <v>24.742268041237001</v>
      </c>
      <c r="M456" s="2">
        <v>5.1546391752579996</v>
      </c>
      <c r="N456" s="2">
        <v>1.0309278350519999</v>
      </c>
      <c r="O456" s="2">
        <v>17.525773195875999</v>
      </c>
      <c r="P456" s="15">
        <v>1.0309278350519999</v>
      </c>
    </row>
    <row r="457" spans="4:16" x14ac:dyDescent="0.2">
      <c r="D457" s="104"/>
      <c r="E457" s="5" t="s">
        <v>37</v>
      </c>
      <c r="F457" s="6"/>
      <c r="G457" s="7">
        <v>194</v>
      </c>
      <c r="H457" s="8">
        <v>114</v>
      </c>
      <c r="I457" s="1">
        <v>74</v>
      </c>
      <c r="J457" s="1">
        <v>37</v>
      </c>
      <c r="K457" s="1">
        <v>49</v>
      </c>
      <c r="L457" s="1">
        <v>60</v>
      </c>
      <c r="M457" s="1">
        <v>7</v>
      </c>
      <c r="N457" s="1">
        <v>3</v>
      </c>
      <c r="O457" s="1">
        <v>34</v>
      </c>
      <c r="P457" s="13">
        <v>0</v>
      </c>
    </row>
    <row r="458" spans="4:16" x14ac:dyDescent="0.2">
      <c r="D458" s="104"/>
      <c r="E458" s="11"/>
      <c r="F458" s="10"/>
      <c r="G458" s="9">
        <v>100</v>
      </c>
      <c r="H458" s="12">
        <v>58.762886597938</v>
      </c>
      <c r="I458" s="2">
        <v>38.144329896907003</v>
      </c>
      <c r="J458" s="2">
        <v>19.072164948453999</v>
      </c>
      <c r="K458" s="2">
        <v>25.257731958762999</v>
      </c>
      <c r="L458" s="2">
        <v>30.927835051546001</v>
      </c>
      <c r="M458" s="2">
        <v>3.6082474226799999</v>
      </c>
      <c r="N458" s="2">
        <v>1.5463917525769999</v>
      </c>
      <c r="O458" s="2">
        <v>17.525773195875999</v>
      </c>
      <c r="P458" s="21">
        <v>0</v>
      </c>
    </row>
    <row r="459" spans="4:16" x14ac:dyDescent="0.2">
      <c r="D459" s="104"/>
      <c r="E459" s="5" t="s">
        <v>38</v>
      </c>
      <c r="F459" s="6"/>
      <c r="G459" s="7">
        <v>288</v>
      </c>
      <c r="H459" s="8">
        <v>202</v>
      </c>
      <c r="I459" s="1">
        <v>140</v>
      </c>
      <c r="J459" s="1">
        <v>41</v>
      </c>
      <c r="K459" s="1">
        <v>85</v>
      </c>
      <c r="L459" s="1">
        <v>100</v>
      </c>
      <c r="M459" s="1">
        <v>7</v>
      </c>
      <c r="N459" s="1">
        <v>1</v>
      </c>
      <c r="O459" s="1">
        <v>28</v>
      </c>
      <c r="P459" s="13">
        <v>0</v>
      </c>
    </row>
    <row r="460" spans="4:16" x14ac:dyDescent="0.2">
      <c r="D460" s="104"/>
      <c r="E460" s="11"/>
      <c r="F460" s="10"/>
      <c r="G460" s="9">
        <v>100</v>
      </c>
      <c r="H460" s="12">
        <v>70.138888888888999</v>
      </c>
      <c r="I460" s="2">
        <v>48.611111111111001</v>
      </c>
      <c r="J460" s="2">
        <v>14.236111111111001</v>
      </c>
      <c r="K460" s="2">
        <v>29.513888888888999</v>
      </c>
      <c r="L460" s="2">
        <v>34.722222222222001</v>
      </c>
      <c r="M460" s="2">
        <v>2.4305555555559999</v>
      </c>
      <c r="N460" s="2">
        <v>0.347222222222</v>
      </c>
      <c r="O460" s="2">
        <v>9.7222222222219994</v>
      </c>
      <c r="P460" s="21">
        <v>0</v>
      </c>
    </row>
    <row r="461" spans="4:16" x14ac:dyDescent="0.2">
      <c r="D461" s="104"/>
      <c r="E461" s="5" t="s">
        <v>39</v>
      </c>
      <c r="F461" s="6"/>
      <c r="G461" s="7">
        <v>287</v>
      </c>
      <c r="H461" s="8">
        <v>193</v>
      </c>
      <c r="I461" s="1">
        <v>162</v>
      </c>
      <c r="J461" s="1">
        <v>26</v>
      </c>
      <c r="K461" s="1">
        <v>89</v>
      </c>
      <c r="L461" s="1">
        <v>111</v>
      </c>
      <c r="M461" s="1">
        <v>13</v>
      </c>
      <c r="N461" s="1">
        <v>1</v>
      </c>
      <c r="O461" s="1">
        <v>28</v>
      </c>
      <c r="P461" s="13">
        <v>0</v>
      </c>
    </row>
    <row r="462" spans="4:16" x14ac:dyDescent="0.2">
      <c r="D462" s="104"/>
      <c r="E462" s="11"/>
      <c r="F462" s="10"/>
      <c r="G462" s="9">
        <v>100</v>
      </c>
      <c r="H462" s="12">
        <v>67.247386759582</v>
      </c>
      <c r="I462" s="2">
        <v>56.445993031359002</v>
      </c>
      <c r="J462" s="2">
        <v>9.0592334494770004</v>
      </c>
      <c r="K462" s="2">
        <v>31.010452961672001</v>
      </c>
      <c r="L462" s="2">
        <v>38.675958188152997</v>
      </c>
      <c r="M462" s="2">
        <v>4.5296167247390002</v>
      </c>
      <c r="N462" s="2">
        <v>0.34843205574899999</v>
      </c>
      <c r="O462" s="2">
        <v>9.7560975609760003</v>
      </c>
      <c r="P462" s="21">
        <v>0</v>
      </c>
    </row>
    <row r="463" spans="4:16" x14ac:dyDescent="0.2">
      <c r="D463" s="104"/>
      <c r="E463" s="5" t="s">
        <v>40</v>
      </c>
      <c r="F463" s="6"/>
      <c r="G463" s="7">
        <v>300</v>
      </c>
      <c r="H463" s="8">
        <v>212</v>
      </c>
      <c r="I463" s="1">
        <v>149</v>
      </c>
      <c r="J463" s="1">
        <v>49</v>
      </c>
      <c r="K463" s="1">
        <v>100</v>
      </c>
      <c r="L463" s="1">
        <v>117</v>
      </c>
      <c r="M463" s="1">
        <v>11</v>
      </c>
      <c r="N463" s="1">
        <v>2</v>
      </c>
      <c r="O463" s="1">
        <v>33</v>
      </c>
      <c r="P463" s="13">
        <v>2</v>
      </c>
    </row>
    <row r="464" spans="4:16" x14ac:dyDescent="0.2">
      <c r="D464" s="104"/>
      <c r="E464" s="11"/>
      <c r="F464" s="10"/>
      <c r="G464" s="9">
        <v>100</v>
      </c>
      <c r="H464" s="12">
        <v>70.666666666666998</v>
      </c>
      <c r="I464" s="2">
        <v>49.666666666666998</v>
      </c>
      <c r="J464" s="2">
        <v>16.333333333333002</v>
      </c>
      <c r="K464" s="2">
        <v>33.333333333333002</v>
      </c>
      <c r="L464" s="2">
        <v>39</v>
      </c>
      <c r="M464" s="2">
        <v>3.666666666667</v>
      </c>
      <c r="N464" s="2">
        <v>0.66666666666700003</v>
      </c>
      <c r="O464" s="2">
        <v>11</v>
      </c>
      <c r="P464" s="15">
        <v>0.66666666666700003</v>
      </c>
    </row>
    <row r="465" spans="4:16" x14ac:dyDescent="0.2">
      <c r="D465" s="104"/>
      <c r="E465" s="5" t="s">
        <v>41</v>
      </c>
      <c r="F465" s="6"/>
      <c r="G465" s="7">
        <v>246</v>
      </c>
      <c r="H465" s="8">
        <v>178</v>
      </c>
      <c r="I465" s="1">
        <v>90</v>
      </c>
      <c r="J465" s="1">
        <v>21</v>
      </c>
      <c r="K465" s="1">
        <v>83</v>
      </c>
      <c r="L465" s="1">
        <v>98</v>
      </c>
      <c r="M465" s="1">
        <v>8</v>
      </c>
      <c r="N465" s="1">
        <v>2</v>
      </c>
      <c r="O465" s="1">
        <v>27</v>
      </c>
      <c r="P465" s="13">
        <v>4</v>
      </c>
    </row>
    <row r="466" spans="4:16" x14ac:dyDescent="0.2">
      <c r="D466" s="104"/>
      <c r="E466" s="11"/>
      <c r="F466" s="10"/>
      <c r="G466" s="9">
        <v>100</v>
      </c>
      <c r="H466" s="12">
        <v>72.357723577236001</v>
      </c>
      <c r="I466" s="2">
        <v>36.585365853658999</v>
      </c>
      <c r="J466" s="2">
        <v>8.5365853658540001</v>
      </c>
      <c r="K466" s="2">
        <v>33.739837398374</v>
      </c>
      <c r="L466" s="2">
        <v>39.837398373984001</v>
      </c>
      <c r="M466" s="2">
        <v>3.2520325203249998</v>
      </c>
      <c r="N466" s="2">
        <v>0.81300813008100004</v>
      </c>
      <c r="O466" s="2">
        <v>10.975609756098001</v>
      </c>
      <c r="P466" s="15">
        <v>1.6260162601629999</v>
      </c>
    </row>
    <row r="467" spans="4:16" x14ac:dyDescent="0.2">
      <c r="D467" s="104"/>
      <c r="E467" s="5" t="s">
        <v>42</v>
      </c>
      <c r="F467" s="6"/>
      <c r="G467" s="7">
        <v>244</v>
      </c>
      <c r="H467" s="8">
        <v>194</v>
      </c>
      <c r="I467" s="1">
        <v>50</v>
      </c>
      <c r="J467" s="1">
        <v>16</v>
      </c>
      <c r="K467" s="1">
        <v>65</v>
      </c>
      <c r="L467" s="1">
        <v>101</v>
      </c>
      <c r="M467" s="1">
        <v>10</v>
      </c>
      <c r="N467" s="1">
        <v>3</v>
      </c>
      <c r="O467" s="1">
        <v>27</v>
      </c>
      <c r="P467" s="13">
        <v>1</v>
      </c>
    </row>
    <row r="468" spans="4:16" x14ac:dyDescent="0.2">
      <c r="D468" s="104"/>
      <c r="E468" s="11"/>
      <c r="F468" s="10"/>
      <c r="G468" s="9">
        <v>100</v>
      </c>
      <c r="H468" s="12">
        <v>79.508196721310995</v>
      </c>
      <c r="I468" s="2">
        <v>20.491803278689002</v>
      </c>
      <c r="J468" s="2">
        <v>6.5573770491800003</v>
      </c>
      <c r="K468" s="2">
        <v>26.639344262295001</v>
      </c>
      <c r="L468" s="2">
        <v>41.393442622951</v>
      </c>
      <c r="M468" s="2">
        <v>4.0983606557380003</v>
      </c>
      <c r="N468" s="2">
        <v>1.229508196721</v>
      </c>
      <c r="O468" s="2">
        <v>11.065573770492</v>
      </c>
      <c r="P468" s="15">
        <v>0.40983606557399999</v>
      </c>
    </row>
    <row r="469" spans="4:16" x14ac:dyDescent="0.2">
      <c r="D469" s="104"/>
      <c r="E469" s="5" t="s">
        <v>43</v>
      </c>
      <c r="F469" s="6"/>
      <c r="G469" s="7">
        <v>247</v>
      </c>
      <c r="H469" s="8">
        <v>202</v>
      </c>
      <c r="I469" s="1">
        <v>35</v>
      </c>
      <c r="J469" s="1">
        <v>14</v>
      </c>
      <c r="K469" s="1">
        <v>57</v>
      </c>
      <c r="L469" s="1">
        <v>115</v>
      </c>
      <c r="M469" s="1">
        <v>14</v>
      </c>
      <c r="N469" s="1">
        <v>4</v>
      </c>
      <c r="O469" s="1">
        <v>20</v>
      </c>
      <c r="P469" s="13">
        <v>1</v>
      </c>
    </row>
    <row r="470" spans="4:16" x14ac:dyDescent="0.2">
      <c r="D470" s="104"/>
      <c r="E470" s="11"/>
      <c r="F470" s="10"/>
      <c r="G470" s="9">
        <v>100</v>
      </c>
      <c r="H470" s="12">
        <v>81.781376518219005</v>
      </c>
      <c r="I470" s="2">
        <v>14.17004048583</v>
      </c>
      <c r="J470" s="2">
        <v>5.668016194332</v>
      </c>
      <c r="K470" s="2">
        <v>23.076923076922998</v>
      </c>
      <c r="L470" s="2">
        <v>46.558704453441003</v>
      </c>
      <c r="M470" s="2">
        <v>5.668016194332</v>
      </c>
      <c r="N470" s="2">
        <v>1.619433198381</v>
      </c>
      <c r="O470" s="2">
        <v>8.0971659919029992</v>
      </c>
      <c r="P470" s="15">
        <v>0.40485829959500003</v>
      </c>
    </row>
    <row r="471" spans="4:16" x14ac:dyDescent="0.2">
      <c r="D471" s="104"/>
      <c r="E471" s="5" t="s">
        <v>44</v>
      </c>
      <c r="F471" s="6"/>
      <c r="G471" s="7">
        <v>313</v>
      </c>
      <c r="H471" s="8">
        <v>253</v>
      </c>
      <c r="I471" s="1">
        <v>30</v>
      </c>
      <c r="J471" s="1">
        <v>13</v>
      </c>
      <c r="K471" s="1">
        <v>81</v>
      </c>
      <c r="L471" s="1">
        <v>144</v>
      </c>
      <c r="M471" s="1">
        <v>14</v>
      </c>
      <c r="N471" s="1">
        <v>4</v>
      </c>
      <c r="O471" s="1">
        <v>29</v>
      </c>
      <c r="P471" s="13">
        <v>1</v>
      </c>
    </row>
    <row r="472" spans="4:16" x14ac:dyDescent="0.2">
      <c r="D472" s="104"/>
      <c r="E472" s="11"/>
      <c r="F472" s="10"/>
      <c r="G472" s="9">
        <v>100</v>
      </c>
      <c r="H472" s="12">
        <v>80.830670926517996</v>
      </c>
      <c r="I472" s="2">
        <v>9.5846645367410002</v>
      </c>
      <c r="J472" s="2">
        <v>4.153354632588</v>
      </c>
      <c r="K472" s="2">
        <v>25.878594249201001</v>
      </c>
      <c r="L472" s="2">
        <v>46.006389776357999</v>
      </c>
      <c r="M472" s="2">
        <v>4.472843450479</v>
      </c>
      <c r="N472" s="2">
        <v>1.277955271565</v>
      </c>
      <c r="O472" s="2">
        <v>9.2651757188499992</v>
      </c>
      <c r="P472" s="15">
        <v>0.31948881789099998</v>
      </c>
    </row>
    <row r="473" spans="4:16" x14ac:dyDescent="0.2">
      <c r="D473" s="104"/>
      <c r="E473" s="5" t="s">
        <v>45</v>
      </c>
      <c r="F473" s="6"/>
      <c r="G473" s="7">
        <v>239</v>
      </c>
      <c r="H473" s="8">
        <v>170</v>
      </c>
      <c r="I473" s="1">
        <v>27</v>
      </c>
      <c r="J473" s="1">
        <v>8</v>
      </c>
      <c r="K473" s="1">
        <v>40</v>
      </c>
      <c r="L473" s="1">
        <v>101</v>
      </c>
      <c r="M473" s="1">
        <v>7</v>
      </c>
      <c r="N473" s="1">
        <v>10</v>
      </c>
      <c r="O473" s="1">
        <v>35</v>
      </c>
      <c r="P473" s="13">
        <v>2</v>
      </c>
    </row>
    <row r="474" spans="4:16" x14ac:dyDescent="0.2">
      <c r="D474" s="104"/>
      <c r="E474" s="11"/>
      <c r="F474" s="10"/>
      <c r="G474" s="9">
        <v>100</v>
      </c>
      <c r="H474" s="12">
        <v>71.129707112971005</v>
      </c>
      <c r="I474" s="2">
        <v>11.297071129707</v>
      </c>
      <c r="J474" s="2">
        <v>3.347280334728</v>
      </c>
      <c r="K474" s="2">
        <v>16.73640167364</v>
      </c>
      <c r="L474" s="2">
        <v>42.259414225941001</v>
      </c>
      <c r="M474" s="2">
        <v>2.9288702928869998</v>
      </c>
      <c r="N474" s="2">
        <v>4.1841004184099999</v>
      </c>
      <c r="O474" s="2">
        <v>14.644351464434999</v>
      </c>
      <c r="P474" s="15">
        <v>0.836820083682</v>
      </c>
    </row>
    <row r="475" spans="4:16" x14ac:dyDescent="0.2">
      <c r="D475" s="104"/>
      <c r="E475" s="5" t="s">
        <v>46</v>
      </c>
      <c r="F475" s="6"/>
      <c r="G475" s="7">
        <v>164</v>
      </c>
      <c r="H475" s="8">
        <v>113</v>
      </c>
      <c r="I475" s="1">
        <v>14</v>
      </c>
      <c r="J475" s="1">
        <v>2</v>
      </c>
      <c r="K475" s="1">
        <v>34</v>
      </c>
      <c r="L475" s="1">
        <v>72</v>
      </c>
      <c r="M475" s="1">
        <v>6</v>
      </c>
      <c r="N475" s="1">
        <v>3</v>
      </c>
      <c r="O475" s="1">
        <v>23</v>
      </c>
      <c r="P475" s="13">
        <v>3</v>
      </c>
    </row>
    <row r="476" spans="4:16" x14ac:dyDescent="0.2">
      <c r="D476" s="104"/>
      <c r="E476" s="11"/>
      <c r="F476" s="10"/>
      <c r="G476" s="9">
        <v>100</v>
      </c>
      <c r="H476" s="12">
        <v>68.902439024390006</v>
      </c>
      <c r="I476" s="2">
        <v>8.5365853658540001</v>
      </c>
      <c r="J476" s="2">
        <v>1.219512195122</v>
      </c>
      <c r="K476" s="2">
        <v>20.731707317072999</v>
      </c>
      <c r="L476" s="2">
        <v>43.902439024389999</v>
      </c>
      <c r="M476" s="2">
        <v>3.6585365853659999</v>
      </c>
      <c r="N476" s="2">
        <v>1.829268292683</v>
      </c>
      <c r="O476" s="2">
        <v>14.024390243901999</v>
      </c>
      <c r="P476" s="15">
        <v>1.829268292683</v>
      </c>
    </row>
    <row r="477" spans="4:16" x14ac:dyDescent="0.2">
      <c r="D477" s="104"/>
      <c r="E477" s="5" t="s">
        <v>47</v>
      </c>
      <c r="F477" s="6"/>
      <c r="G477" s="7">
        <v>143</v>
      </c>
      <c r="H477" s="8">
        <v>94</v>
      </c>
      <c r="I477" s="1">
        <v>18</v>
      </c>
      <c r="J477" s="1">
        <v>1</v>
      </c>
      <c r="K477" s="1">
        <v>11</v>
      </c>
      <c r="L477" s="1">
        <v>53</v>
      </c>
      <c r="M477" s="1">
        <v>6</v>
      </c>
      <c r="N477" s="1">
        <v>4</v>
      </c>
      <c r="O477" s="1">
        <v>24</v>
      </c>
      <c r="P477" s="13">
        <v>2</v>
      </c>
    </row>
    <row r="478" spans="4:16" x14ac:dyDescent="0.2">
      <c r="D478" s="104"/>
      <c r="E478" s="11"/>
      <c r="F478" s="10"/>
      <c r="G478" s="9">
        <v>100</v>
      </c>
      <c r="H478" s="12">
        <v>65.734265734266003</v>
      </c>
      <c r="I478" s="2">
        <v>12.587412587413001</v>
      </c>
      <c r="J478" s="2">
        <v>0.69930069930100003</v>
      </c>
      <c r="K478" s="2">
        <v>7.6923076923079998</v>
      </c>
      <c r="L478" s="2">
        <v>37.062937062937003</v>
      </c>
      <c r="M478" s="2">
        <v>4.1958041958040004</v>
      </c>
      <c r="N478" s="2">
        <v>2.797202797203</v>
      </c>
      <c r="O478" s="2">
        <v>16.783216783217</v>
      </c>
      <c r="P478" s="15">
        <v>1.398601398601</v>
      </c>
    </row>
    <row r="479" spans="4:16" x14ac:dyDescent="0.2">
      <c r="D479" s="104"/>
      <c r="E479" s="5" t="s">
        <v>48</v>
      </c>
      <c r="F479" s="6"/>
      <c r="G479" s="7">
        <v>57</v>
      </c>
      <c r="H479" s="8">
        <v>34</v>
      </c>
      <c r="I479" s="1">
        <v>1</v>
      </c>
      <c r="J479" s="1">
        <v>1</v>
      </c>
      <c r="K479" s="1">
        <v>3</v>
      </c>
      <c r="L479" s="1">
        <v>24</v>
      </c>
      <c r="M479" s="1">
        <v>3</v>
      </c>
      <c r="N479" s="1">
        <v>3</v>
      </c>
      <c r="O479" s="1">
        <v>8</v>
      </c>
      <c r="P479" s="13">
        <v>0</v>
      </c>
    </row>
    <row r="480" spans="4:16" x14ac:dyDescent="0.2">
      <c r="D480" s="104"/>
      <c r="E480" s="11"/>
      <c r="F480" s="10"/>
      <c r="G480" s="9">
        <v>100</v>
      </c>
      <c r="H480" s="12">
        <v>59.649122807018003</v>
      </c>
      <c r="I480" s="2">
        <v>1.7543859649119999</v>
      </c>
      <c r="J480" s="2">
        <v>1.7543859649119999</v>
      </c>
      <c r="K480" s="2">
        <v>5.2631578947369997</v>
      </c>
      <c r="L480" s="2">
        <v>42.105263157895003</v>
      </c>
      <c r="M480" s="2">
        <v>5.2631578947369997</v>
      </c>
      <c r="N480" s="2">
        <v>5.2631578947369997</v>
      </c>
      <c r="O480" s="2">
        <v>14.035087719298</v>
      </c>
      <c r="P480" s="21">
        <v>0</v>
      </c>
    </row>
    <row r="481" spans="4:16" x14ac:dyDescent="0.2">
      <c r="D481" s="104"/>
      <c r="E481" s="5" t="s">
        <v>49</v>
      </c>
      <c r="F481" s="6"/>
      <c r="G481" s="7">
        <v>12</v>
      </c>
      <c r="H481" s="8">
        <v>6</v>
      </c>
      <c r="I481" s="1">
        <v>0</v>
      </c>
      <c r="J481" s="1">
        <v>0</v>
      </c>
      <c r="K481" s="1">
        <v>0</v>
      </c>
      <c r="L481" s="1">
        <v>3</v>
      </c>
      <c r="M481" s="1">
        <v>1</v>
      </c>
      <c r="N481" s="1">
        <v>0</v>
      </c>
      <c r="O481" s="1">
        <v>3</v>
      </c>
      <c r="P481" s="13">
        <v>0</v>
      </c>
    </row>
    <row r="482" spans="4:16" x14ac:dyDescent="0.2">
      <c r="D482" s="104"/>
      <c r="E482" s="11"/>
      <c r="F482" s="10"/>
      <c r="G482" s="9">
        <v>100</v>
      </c>
      <c r="H482" s="12">
        <v>50</v>
      </c>
      <c r="I482" s="3">
        <v>0</v>
      </c>
      <c r="J482" s="3">
        <v>0</v>
      </c>
      <c r="K482" s="3">
        <v>0</v>
      </c>
      <c r="L482" s="2">
        <v>25</v>
      </c>
      <c r="M482" s="2">
        <v>8.333333333333</v>
      </c>
      <c r="N482" s="3">
        <v>0</v>
      </c>
      <c r="O482" s="2">
        <v>25</v>
      </c>
      <c r="P482" s="21">
        <v>0</v>
      </c>
    </row>
    <row r="483" spans="4:16" x14ac:dyDescent="0.2">
      <c r="D483" s="103" t="s">
        <v>50</v>
      </c>
      <c r="E483" s="24" t="s">
        <v>35</v>
      </c>
      <c r="F483" s="22"/>
      <c r="G483" s="23">
        <v>151</v>
      </c>
      <c r="H483" s="30">
        <v>66</v>
      </c>
      <c r="I483" s="4">
        <v>17</v>
      </c>
      <c r="J483" s="4">
        <v>30</v>
      </c>
      <c r="K483" s="4">
        <v>54</v>
      </c>
      <c r="L483" s="4">
        <v>30</v>
      </c>
      <c r="M483" s="4">
        <v>9</v>
      </c>
      <c r="N483" s="4">
        <v>4</v>
      </c>
      <c r="O483" s="4">
        <v>35</v>
      </c>
      <c r="P483" s="34">
        <v>3</v>
      </c>
    </row>
    <row r="484" spans="4:16" x14ac:dyDescent="0.2">
      <c r="D484" s="104"/>
      <c r="E484" s="11"/>
      <c r="F484" s="10"/>
      <c r="G484" s="9">
        <v>100</v>
      </c>
      <c r="H484" s="12">
        <v>43.708609271523002</v>
      </c>
      <c r="I484" s="2">
        <v>11.258278145695</v>
      </c>
      <c r="J484" s="2">
        <v>19.867549668873998</v>
      </c>
      <c r="K484" s="2">
        <v>35.761589403974</v>
      </c>
      <c r="L484" s="2">
        <v>19.867549668873998</v>
      </c>
      <c r="M484" s="2">
        <v>5.9602649006619997</v>
      </c>
      <c r="N484" s="2">
        <v>2.6490066225170001</v>
      </c>
      <c r="O484" s="2">
        <v>23.178807947020001</v>
      </c>
      <c r="P484" s="15">
        <v>1.9867549668869999</v>
      </c>
    </row>
    <row r="485" spans="4:16" x14ac:dyDescent="0.2">
      <c r="D485" s="104"/>
      <c r="E485" s="5" t="s">
        <v>36</v>
      </c>
      <c r="F485" s="6"/>
      <c r="G485" s="7">
        <v>219</v>
      </c>
      <c r="H485" s="8">
        <v>135</v>
      </c>
      <c r="I485" s="1">
        <v>77</v>
      </c>
      <c r="J485" s="1">
        <v>63</v>
      </c>
      <c r="K485" s="1">
        <v>72</v>
      </c>
      <c r="L485" s="1">
        <v>87</v>
      </c>
      <c r="M485" s="1">
        <v>8</v>
      </c>
      <c r="N485" s="1">
        <v>2</v>
      </c>
      <c r="O485" s="1">
        <v>29</v>
      </c>
      <c r="P485" s="13">
        <v>1</v>
      </c>
    </row>
    <row r="486" spans="4:16" x14ac:dyDescent="0.2">
      <c r="D486" s="104"/>
      <c r="E486" s="11"/>
      <c r="F486" s="10"/>
      <c r="G486" s="9">
        <v>100</v>
      </c>
      <c r="H486" s="12">
        <v>61.643835616437997</v>
      </c>
      <c r="I486" s="2">
        <v>35.159817351598001</v>
      </c>
      <c r="J486" s="2">
        <v>28.767123287671001</v>
      </c>
      <c r="K486" s="2">
        <v>32.876712328766999</v>
      </c>
      <c r="L486" s="2">
        <v>39.726027397259998</v>
      </c>
      <c r="M486" s="2">
        <v>3.6529680365299999</v>
      </c>
      <c r="N486" s="2">
        <v>0.91324200913200004</v>
      </c>
      <c r="O486" s="2">
        <v>13.24200913242</v>
      </c>
      <c r="P486" s="15">
        <v>0.45662100456600002</v>
      </c>
    </row>
    <row r="487" spans="4:16" x14ac:dyDescent="0.2">
      <c r="D487" s="104"/>
      <c r="E487" s="5" t="s">
        <v>37</v>
      </c>
      <c r="F487" s="6"/>
      <c r="G487" s="7">
        <v>186</v>
      </c>
      <c r="H487" s="8">
        <v>121</v>
      </c>
      <c r="I487" s="1">
        <v>106</v>
      </c>
      <c r="J487" s="1">
        <v>28</v>
      </c>
      <c r="K487" s="1">
        <v>49</v>
      </c>
      <c r="L487" s="1">
        <v>52</v>
      </c>
      <c r="M487" s="1">
        <v>9</v>
      </c>
      <c r="N487" s="1">
        <v>1</v>
      </c>
      <c r="O487" s="1">
        <v>20</v>
      </c>
      <c r="P487" s="13">
        <v>0</v>
      </c>
    </row>
    <row r="488" spans="4:16" x14ac:dyDescent="0.2">
      <c r="D488" s="104"/>
      <c r="E488" s="11"/>
      <c r="F488" s="10"/>
      <c r="G488" s="9">
        <v>100</v>
      </c>
      <c r="H488" s="12">
        <v>65.053763440859996</v>
      </c>
      <c r="I488" s="2">
        <v>56.989247311828002</v>
      </c>
      <c r="J488" s="2">
        <v>15.053763440859999</v>
      </c>
      <c r="K488" s="2">
        <v>26.344086021504999</v>
      </c>
      <c r="L488" s="2">
        <v>27.956989247311999</v>
      </c>
      <c r="M488" s="2">
        <v>4.8387096774189997</v>
      </c>
      <c r="N488" s="2">
        <v>0.53763440860199996</v>
      </c>
      <c r="O488" s="2">
        <v>10.752688172042999</v>
      </c>
      <c r="P488" s="21">
        <v>0</v>
      </c>
    </row>
    <row r="489" spans="4:16" x14ac:dyDescent="0.2">
      <c r="D489" s="104"/>
      <c r="E489" s="5" t="s">
        <v>38</v>
      </c>
      <c r="F489" s="6"/>
      <c r="G489" s="7">
        <v>302</v>
      </c>
      <c r="H489" s="8">
        <v>201</v>
      </c>
      <c r="I489" s="1">
        <v>183</v>
      </c>
      <c r="J489" s="1">
        <v>43</v>
      </c>
      <c r="K489" s="1">
        <v>96</v>
      </c>
      <c r="L489" s="1">
        <v>108</v>
      </c>
      <c r="M489" s="1">
        <v>9</v>
      </c>
      <c r="N489" s="1">
        <v>1</v>
      </c>
      <c r="O489" s="1">
        <v>26</v>
      </c>
      <c r="P489" s="13">
        <v>1</v>
      </c>
    </row>
    <row r="490" spans="4:16" x14ac:dyDescent="0.2">
      <c r="D490" s="104"/>
      <c r="E490" s="11"/>
      <c r="F490" s="10"/>
      <c r="G490" s="9">
        <v>100</v>
      </c>
      <c r="H490" s="12">
        <v>66.556291390728006</v>
      </c>
      <c r="I490" s="2">
        <v>60.596026490066002</v>
      </c>
      <c r="J490" s="2">
        <v>14.238410596026</v>
      </c>
      <c r="K490" s="2">
        <v>31.788079470199001</v>
      </c>
      <c r="L490" s="2">
        <v>35.761589403974</v>
      </c>
      <c r="M490" s="2">
        <v>2.9801324503309998</v>
      </c>
      <c r="N490" s="2">
        <v>0.331125827815</v>
      </c>
      <c r="O490" s="2">
        <v>8.6092715231790002</v>
      </c>
      <c r="P490" s="15">
        <v>0.331125827815</v>
      </c>
    </row>
    <row r="491" spans="4:16" x14ac:dyDescent="0.2">
      <c r="D491" s="104"/>
      <c r="E491" s="5" t="s">
        <v>39</v>
      </c>
      <c r="F491" s="6"/>
      <c r="G491" s="7">
        <v>249</v>
      </c>
      <c r="H491" s="8">
        <v>177</v>
      </c>
      <c r="I491" s="1">
        <v>147</v>
      </c>
      <c r="J491" s="1">
        <v>22</v>
      </c>
      <c r="K491" s="1">
        <v>72</v>
      </c>
      <c r="L491" s="1">
        <v>81</v>
      </c>
      <c r="M491" s="1">
        <v>9</v>
      </c>
      <c r="N491" s="1">
        <v>1</v>
      </c>
      <c r="O491" s="1">
        <v>20</v>
      </c>
      <c r="P491" s="13">
        <v>2</v>
      </c>
    </row>
    <row r="492" spans="4:16" x14ac:dyDescent="0.2">
      <c r="D492" s="104"/>
      <c r="E492" s="11"/>
      <c r="F492" s="10"/>
      <c r="G492" s="9">
        <v>100</v>
      </c>
      <c r="H492" s="12">
        <v>71.084337349397998</v>
      </c>
      <c r="I492" s="2">
        <v>59.036144578312999</v>
      </c>
      <c r="J492" s="2">
        <v>8.8353413654619999</v>
      </c>
      <c r="K492" s="2">
        <v>28.915662650601998</v>
      </c>
      <c r="L492" s="2">
        <v>32.530120481928002</v>
      </c>
      <c r="M492" s="2">
        <v>3.6144578313250002</v>
      </c>
      <c r="N492" s="2">
        <v>0.40160642570299998</v>
      </c>
      <c r="O492" s="2">
        <v>8.0321285140559997</v>
      </c>
      <c r="P492" s="15">
        <v>0.80321285140599996</v>
      </c>
    </row>
    <row r="493" spans="4:16" x14ac:dyDescent="0.2">
      <c r="D493" s="104"/>
      <c r="E493" s="5" t="s">
        <v>40</v>
      </c>
      <c r="F493" s="6"/>
      <c r="G493" s="7">
        <v>333</v>
      </c>
      <c r="H493" s="8">
        <v>236</v>
      </c>
      <c r="I493" s="1">
        <v>186</v>
      </c>
      <c r="J493" s="1">
        <v>39</v>
      </c>
      <c r="K493" s="1">
        <v>107</v>
      </c>
      <c r="L493" s="1">
        <v>130</v>
      </c>
      <c r="M493" s="1">
        <v>13</v>
      </c>
      <c r="N493" s="1">
        <v>2</v>
      </c>
      <c r="O493" s="1">
        <v>20</v>
      </c>
      <c r="P493" s="13">
        <v>0</v>
      </c>
    </row>
    <row r="494" spans="4:16" x14ac:dyDescent="0.2">
      <c r="D494" s="104"/>
      <c r="E494" s="11"/>
      <c r="F494" s="10"/>
      <c r="G494" s="9">
        <v>100</v>
      </c>
      <c r="H494" s="12">
        <v>70.870870870871002</v>
      </c>
      <c r="I494" s="2">
        <v>55.855855855855999</v>
      </c>
      <c r="J494" s="2">
        <v>11.711711711712001</v>
      </c>
      <c r="K494" s="2">
        <v>32.132132132132</v>
      </c>
      <c r="L494" s="2">
        <v>39.039039039038997</v>
      </c>
      <c r="M494" s="2">
        <v>3.9039039039040002</v>
      </c>
      <c r="N494" s="2">
        <v>0.60060060060099996</v>
      </c>
      <c r="O494" s="2">
        <v>6.0060060060060003</v>
      </c>
      <c r="P494" s="21">
        <v>0</v>
      </c>
    </row>
    <row r="495" spans="4:16" x14ac:dyDescent="0.2">
      <c r="D495" s="104"/>
      <c r="E495" s="5" t="s">
        <v>41</v>
      </c>
      <c r="F495" s="6"/>
      <c r="G495" s="7">
        <v>260</v>
      </c>
      <c r="H495" s="8">
        <v>188</v>
      </c>
      <c r="I495" s="1">
        <v>79</v>
      </c>
      <c r="J495" s="1">
        <v>20</v>
      </c>
      <c r="K495" s="1">
        <v>73</v>
      </c>
      <c r="L495" s="1">
        <v>104</v>
      </c>
      <c r="M495" s="1">
        <v>9</v>
      </c>
      <c r="N495" s="1">
        <v>3</v>
      </c>
      <c r="O495" s="1">
        <v>29</v>
      </c>
      <c r="P495" s="13">
        <v>3</v>
      </c>
    </row>
    <row r="496" spans="4:16" x14ac:dyDescent="0.2">
      <c r="D496" s="104"/>
      <c r="E496" s="11"/>
      <c r="F496" s="10"/>
      <c r="G496" s="9">
        <v>100</v>
      </c>
      <c r="H496" s="12">
        <v>72.307692307691994</v>
      </c>
      <c r="I496" s="2">
        <v>30.384615384615</v>
      </c>
      <c r="J496" s="2">
        <v>7.6923076923079998</v>
      </c>
      <c r="K496" s="2">
        <v>28.076923076922998</v>
      </c>
      <c r="L496" s="2">
        <v>40</v>
      </c>
      <c r="M496" s="2">
        <v>3.4615384615379998</v>
      </c>
      <c r="N496" s="2">
        <v>1.1538461538460001</v>
      </c>
      <c r="O496" s="2">
        <v>11.153846153846001</v>
      </c>
      <c r="P496" s="15">
        <v>1.1538461538460001</v>
      </c>
    </row>
    <row r="497" spans="4:16" x14ac:dyDescent="0.2">
      <c r="D497" s="104"/>
      <c r="E497" s="5" t="s">
        <v>42</v>
      </c>
      <c r="F497" s="6"/>
      <c r="G497" s="7">
        <v>228</v>
      </c>
      <c r="H497" s="8">
        <v>179</v>
      </c>
      <c r="I497" s="1">
        <v>42</v>
      </c>
      <c r="J497" s="1">
        <v>15</v>
      </c>
      <c r="K497" s="1">
        <v>65</v>
      </c>
      <c r="L497" s="1">
        <v>97</v>
      </c>
      <c r="M497" s="1">
        <v>16</v>
      </c>
      <c r="N497" s="1">
        <v>5</v>
      </c>
      <c r="O497" s="1">
        <v>29</v>
      </c>
      <c r="P497" s="13">
        <v>0</v>
      </c>
    </row>
    <row r="498" spans="4:16" x14ac:dyDescent="0.2">
      <c r="D498" s="104"/>
      <c r="E498" s="11"/>
      <c r="F498" s="10"/>
      <c r="G498" s="9">
        <v>100</v>
      </c>
      <c r="H498" s="12">
        <v>78.508771929825002</v>
      </c>
      <c r="I498" s="2">
        <v>18.421052631578998</v>
      </c>
      <c r="J498" s="2">
        <v>6.5789473684209998</v>
      </c>
      <c r="K498" s="2">
        <v>28.508771929824999</v>
      </c>
      <c r="L498" s="2">
        <v>42.543859649123</v>
      </c>
      <c r="M498" s="2">
        <v>7.0175438596489998</v>
      </c>
      <c r="N498" s="2">
        <v>2.1929824561400002</v>
      </c>
      <c r="O498" s="2">
        <v>12.719298245614</v>
      </c>
      <c r="P498" s="21">
        <v>0</v>
      </c>
    </row>
    <row r="499" spans="4:16" x14ac:dyDescent="0.2">
      <c r="D499" s="104"/>
      <c r="E499" s="5" t="s">
        <v>43</v>
      </c>
      <c r="F499" s="6"/>
      <c r="G499" s="7">
        <v>249</v>
      </c>
      <c r="H499" s="8">
        <v>202</v>
      </c>
      <c r="I499" s="1">
        <v>29</v>
      </c>
      <c r="J499" s="1">
        <v>8</v>
      </c>
      <c r="K499" s="1">
        <v>61</v>
      </c>
      <c r="L499" s="1">
        <v>105</v>
      </c>
      <c r="M499" s="1">
        <v>9</v>
      </c>
      <c r="N499" s="1">
        <v>5</v>
      </c>
      <c r="O499" s="1">
        <v>25</v>
      </c>
      <c r="P499" s="13">
        <v>0</v>
      </c>
    </row>
    <row r="500" spans="4:16" x14ac:dyDescent="0.2">
      <c r="D500" s="104"/>
      <c r="E500" s="11"/>
      <c r="F500" s="10"/>
      <c r="G500" s="9">
        <v>100</v>
      </c>
      <c r="H500" s="12">
        <v>81.124497991967999</v>
      </c>
      <c r="I500" s="2">
        <v>11.646586345382</v>
      </c>
      <c r="J500" s="2">
        <v>3.2128514056220001</v>
      </c>
      <c r="K500" s="2">
        <v>24.497991967870998</v>
      </c>
      <c r="L500" s="2">
        <v>42.168674698795002</v>
      </c>
      <c r="M500" s="2">
        <v>3.6144578313250002</v>
      </c>
      <c r="N500" s="2">
        <v>2.0080321285139999</v>
      </c>
      <c r="O500" s="2">
        <v>10.040160642569999</v>
      </c>
      <c r="P500" s="21">
        <v>0</v>
      </c>
    </row>
    <row r="501" spans="4:16" x14ac:dyDescent="0.2">
      <c r="D501" s="104"/>
      <c r="E501" s="5" t="s">
        <v>44</v>
      </c>
      <c r="F501" s="6"/>
      <c r="G501" s="7">
        <v>347</v>
      </c>
      <c r="H501" s="8">
        <v>263</v>
      </c>
      <c r="I501" s="1">
        <v>40</v>
      </c>
      <c r="J501" s="1">
        <v>7</v>
      </c>
      <c r="K501" s="1">
        <v>73</v>
      </c>
      <c r="L501" s="1">
        <v>144</v>
      </c>
      <c r="M501" s="1">
        <v>7</v>
      </c>
      <c r="N501" s="1">
        <v>6</v>
      </c>
      <c r="O501" s="1">
        <v>49</v>
      </c>
      <c r="P501" s="13">
        <v>2</v>
      </c>
    </row>
    <row r="502" spans="4:16" x14ac:dyDescent="0.2">
      <c r="D502" s="104"/>
      <c r="E502" s="11"/>
      <c r="F502" s="10"/>
      <c r="G502" s="9">
        <v>100</v>
      </c>
      <c r="H502" s="12">
        <v>75.792507204610999</v>
      </c>
      <c r="I502" s="2">
        <v>11.527377521614</v>
      </c>
      <c r="J502" s="2">
        <v>2.0172910662820001</v>
      </c>
      <c r="K502" s="2">
        <v>21.037463976944998</v>
      </c>
      <c r="L502" s="2">
        <v>41.49855907781</v>
      </c>
      <c r="M502" s="2">
        <v>2.0172910662820001</v>
      </c>
      <c r="N502" s="2">
        <v>1.729106628242</v>
      </c>
      <c r="O502" s="2">
        <v>14.121037463977</v>
      </c>
      <c r="P502" s="15">
        <v>0.57636887608099996</v>
      </c>
    </row>
    <row r="503" spans="4:16" x14ac:dyDescent="0.2">
      <c r="D503" s="104"/>
      <c r="E503" s="5" t="s">
        <v>45</v>
      </c>
      <c r="F503" s="6"/>
      <c r="G503" s="7">
        <v>303</v>
      </c>
      <c r="H503" s="8">
        <v>230</v>
      </c>
      <c r="I503" s="1">
        <v>22</v>
      </c>
      <c r="J503" s="1">
        <v>2</v>
      </c>
      <c r="K503" s="1">
        <v>51</v>
      </c>
      <c r="L503" s="1">
        <v>137</v>
      </c>
      <c r="M503" s="1">
        <v>10</v>
      </c>
      <c r="N503" s="1">
        <v>6</v>
      </c>
      <c r="O503" s="1">
        <v>36</v>
      </c>
      <c r="P503" s="13">
        <v>2</v>
      </c>
    </row>
    <row r="504" spans="4:16" x14ac:dyDescent="0.2">
      <c r="D504" s="104"/>
      <c r="E504" s="11"/>
      <c r="F504" s="10"/>
      <c r="G504" s="9">
        <v>100</v>
      </c>
      <c r="H504" s="12">
        <v>75.907590759076001</v>
      </c>
      <c r="I504" s="2">
        <v>7.2607260726070004</v>
      </c>
      <c r="J504" s="2">
        <v>0.66006600660100001</v>
      </c>
      <c r="K504" s="2">
        <v>16.831683168316999</v>
      </c>
      <c r="L504" s="2">
        <v>45.214521452145</v>
      </c>
      <c r="M504" s="2">
        <v>3.3003300330030001</v>
      </c>
      <c r="N504" s="2">
        <v>1.9801980198019999</v>
      </c>
      <c r="O504" s="2">
        <v>11.881188118812</v>
      </c>
      <c r="P504" s="15">
        <v>0.66006600660100001</v>
      </c>
    </row>
    <row r="505" spans="4:16" x14ac:dyDescent="0.2">
      <c r="D505" s="104"/>
      <c r="E505" s="5" t="s">
        <v>46</v>
      </c>
      <c r="F505" s="6"/>
      <c r="G505" s="7">
        <v>175</v>
      </c>
      <c r="H505" s="8">
        <v>105</v>
      </c>
      <c r="I505" s="1">
        <v>10</v>
      </c>
      <c r="J505" s="1">
        <v>2</v>
      </c>
      <c r="K505" s="1">
        <v>18</v>
      </c>
      <c r="L505" s="1">
        <v>73</v>
      </c>
      <c r="M505" s="1">
        <v>5</v>
      </c>
      <c r="N505" s="1">
        <v>3</v>
      </c>
      <c r="O505" s="1">
        <v>27</v>
      </c>
      <c r="P505" s="13">
        <v>5</v>
      </c>
    </row>
    <row r="506" spans="4:16" x14ac:dyDescent="0.2">
      <c r="D506" s="104"/>
      <c r="E506" s="11"/>
      <c r="F506" s="10"/>
      <c r="G506" s="9">
        <v>100</v>
      </c>
      <c r="H506" s="12">
        <v>60</v>
      </c>
      <c r="I506" s="2">
        <v>5.7142857142860004</v>
      </c>
      <c r="J506" s="2">
        <v>1.142857142857</v>
      </c>
      <c r="K506" s="2">
        <v>10.285714285714</v>
      </c>
      <c r="L506" s="2">
        <v>41.714285714286</v>
      </c>
      <c r="M506" s="2">
        <v>2.8571428571430002</v>
      </c>
      <c r="N506" s="2">
        <v>1.714285714286</v>
      </c>
      <c r="O506" s="2">
        <v>15.428571428571001</v>
      </c>
      <c r="P506" s="15">
        <v>2.8571428571430002</v>
      </c>
    </row>
    <row r="507" spans="4:16" x14ac:dyDescent="0.2">
      <c r="D507" s="104"/>
      <c r="E507" s="5" t="s">
        <v>47</v>
      </c>
      <c r="F507" s="6"/>
      <c r="G507" s="7">
        <v>260</v>
      </c>
      <c r="H507" s="8">
        <v>155</v>
      </c>
      <c r="I507" s="1">
        <v>19</v>
      </c>
      <c r="J507" s="1">
        <v>4</v>
      </c>
      <c r="K507" s="1">
        <v>16</v>
      </c>
      <c r="L507" s="1">
        <v>93</v>
      </c>
      <c r="M507" s="1">
        <v>6</v>
      </c>
      <c r="N507" s="1">
        <v>4</v>
      </c>
      <c r="O507" s="1">
        <v>54</v>
      </c>
      <c r="P507" s="13">
        <v>1</v>
      </c>
    </row>
    <row r="508" spans="4:16" x14ac:dyDescent="0.2">
      <c r="D508" s="104"/>
      <c r="E508" s="11"/>
      <c r="F508" s="10"/>
      <c r="G508" s="9">
        <v>100</v>
      </c>
      <c r="H508" s="12">
        <v>59.615384615384997</v>
      </c>
      <c r="I508" s="2">
        <v>7.3076923076920002</v>
      </c>
      <c r="J508" s="2">
        <v>1.538461538462</v>
      </c>
      <c r="K508" s="2">
        <v>6.1538461538459996</v>
      </c>
      <c r="L508" s="2">
        <v>35.769230769231001</v>
      </c>
      <c r="M508" s="2">
        <v>2.3076923076920002</v>
      </c>
      <c r="N508" s="2">
        <v>1.538461538462</v>
      </c>
      <c r="O508" s="2">
        <v>20.769230769231001</v>
      </c>
      <c r="P508" s="15">
        <v>0.384615384615</v>
      </c>
    </row>
    <row r="509" spans="4:16" x14ac:dyDescent="0.2">
      <c r="D509" s="104"/>
      <c r="E509" s="5" t="s">
        <v>48</v>
      </c>
      <c r="F509" s="6"/>
      <c r="G509" s="7">
        <v>102</v>
      </c>
      <c r="H509" s="8">
        <v>57</v>
      </c>
      <c r="I509" s="1">
        <v>4</v>
      </c>
      <c r="J509" s="1">
        <v>0</v>
      </c>
      <c r="K509" s="1">
        <v>0</v>
      </c>
      <c r="L509" s="1">
        <v>32</v>
      </c>
      <c r="M509" s="1">
        <v>1</v>
      </c>
      <c r="N509" s="1">
        <v>1</v>
      </c>
      <c r="O509" s="1">
        <v>25</v>
      </c>
      <c r="P509" s="13">
        <v>3</v>
      </c>
    </row>
    <row r="510" spans="4:16" x14ac:dyDescent="0.2">
      <c r="D510" s="104"/>
      <c r="E510" s="11"/>
      <c r="F510" s="10"/>
      <c r="G510" s="9">
        <v>100</v>
      </c>
      <c r="H510" s="12">
        <v>55.882352941176002</v>
      </c>
      <c r="I510" s="2">
        <v>3.9215686274510002</v>
      </c>
      <c r="J510" s="3">
        <v>0</v>
      </c>
      <c r="K510" s="3">
        <v>0</v>
      </c>
      <c r="L510" s="2">
        <v>31.372549019608002</v>
      </c>
      <c r="M510" s="2">
        <v>0.98039215686299996</v>
      </c>
      <c r="N510" s="2">
        <v>0.98039215686299996</v>
      </c>
      <c r="O510" s="2">
        <v>24.509803921568999</v>
      </c>
      <c r="P510" s="15">
        <v>2.9411764705880001</v>
      </c>
    </row>
    <row r="511" spans="4:16" x14ac:dyDescent="0.2">
      <c r="D511" s="104"/>
      <c r="E511" s="5" t="s">
        <v>49</v>
      </c>
      <c r="F511" s="6"/>
      <c r="G511" s="7">
        <v>28</v>
      </c>
      <c r="H511" s="8">
        <v>14</v>
      </c>
      <c r="I511" s="1">
        <v>1</v>
      </c>
      <c r="J511" s="1">
        <v>0</v>
      </c>
      <c r="K511" s="1">
        <v>1</v>
      </c>
      <c r="L511" s="1">
        <v>6</v>
      </c>
      <c r="M511" s="1">
        <v>1</v>
      </c>
      <c r="N511" s="1">
        <v>0</v>
      </c>
      <c r="O511" s="1">
        <v>10</v>
      </c>
      <c r="P511" s="13">
        <v>0</v>
      </c>
    </row>
    <row r="512" spans="4:16" x14ac:dyDescent="0.2">
      <c r="D512" s="105"/>
      <c r="E512" s="56"/>
      <c r="F512" s="57"/>
      <c r="G512" s="69">
        <v>100</v>
      </c>
      <c r="H512" s="75">
        <v>50</v>
      </c>
      <c r="I512" s="39">
        <v>3.5714285714290002</v>
      </c>
      <c r="J512" s="36">
        <v>0</v>
      </c>
      <c r="K512" s="39">
        <v>3.5714285714290002</v>
      </c>
      <c r="L512" s="39">
        <v>21.428571428571001</v>
      </c>
      <c r="M512" s="39">
        <v>3.5714285714290002</v>
      </c>
      <c r="N512" s="36">
        <v>0</v>
      </c>
      <c r="O512" s="39">
        <v>35.714285714286</v>
      </c>
      <c r="P512" s="72">
        <v>0</v>
      </c>
    </row>
    <row r="514" spans="2:17" x14ac:dyDescent="0.2">
      <c r="B514" s="47" t="str">
        <f xml:space="preserve"> HYPERLINK("#'目次'!B13", "[7]")</f>
        <v>[7]</v>
      </c>
      <c r="C514" s="31" t="s">
        <v>114</v>
      </c>
    </row>
    <row r="515" spans="2:17" x14ac:dyDescent="0.2">
      <c r="C515" s="89" t="s">
        <v>57</v>
      </c>
    </row>
    <row r="517" spans="2:17" x14ac:dyDescent="0.2">
      <c r="C517" s="31" t="s">
        <v>13</v>
      </c>
    </row>
    <row r="518" spans="2:17" ht="36" x14ac:dyDescent="0.2">
      <c r="D518" s="99"/>
      <c r="E518" s="100"/>
      <c r="F518" s="100"/>
      <c r="G518" s="41" t="s">
        <v>14</v>
      </c>
      <c r="H518" s="42" t="s">
        <v>115</v>
      </c>
      <c r="I518" s="16" t="s">
        <v>116</v>
      </c>
      <c r="J518" s="16" t="s">
        <v>117</v>
      </c>
      <c r="K518" s="16" t="s">
        <v>118</v>
      </c>
      <c r="L518" s="16" t="s">
        <v>119</v>
      </c>
      <c r="M518" s="16" t="s">
        <v>120</v>
      </c>
      <c r="N518" s="16" t="s">
        <v>121</v>
      </c>
      <c r="O518" s="16" t="s">
        <v>22</v>
      </c>
      <c r="P518" s="16" t="s">
        <v>122</v>
      </c>
      <c r="Q518" s="46" t="s">
        <v>24</v>
      </c>
    </row>
    <row r="519" spans="2:17" x14ac:dyDescent="0.2">
      <c r="D519" s="101"/>
      <c r="E519" s="102"/>
      <c r="F519" s="102"/>
      <c r="G519" s="44"/>
      <c r="H519" s="48"/>
      <c r="I519" s="17"/>
      <c r="J519" s="17"/>
      <c r="K519" s="17"/>
      <c r="L519" s="17"/>
      <c r="M519" s="17"/>
      <c r="N519" s="17"/>
      <c r="O519" s="17"/>
      <c r="P519" s="17"/>
      <c r="Q519" s="43"/>
    </row>
    <row r="520" spans="2:17" x14ac:dyDescent="0.2">
      <c r="D520" s="68"/>
      <c r="E520" s="67" t="s">
        <v>14</v>
      </c>
      <c r="F520" s="64"/>
      <c r="G520" s="45">
        <v>6493</v>
      </c>
      <c r="H520" s="20">
        <v>1540</v>
      </c>
      <c r="I520" s="20">
        <v>2995</v>
      </c>
      <c r="J520" s="20">
        <v>2473</v>
      </c>
      <c r="K520" s="20">
        <v>705</v>
      </c>
      <c r="L520" s="20">
        <v>385</v>
      </c>
      <c r="M520" s="20">
        <v>677</v>
      </c>
      <c r="N520" s="20">
        <v>591</v>
      </c>
      <c r="O520" s="20">
        <v>22</v>
      </c>
      <c r="P520" s="20">
        <v>1529</v>
      </c>
      <c r="Q520" s="61">
        <v>51</v>
      </c>
    </row>
    <row r="521" spans="2:17" x14ac:dyDescent="0.2">
      <c r="D521" s="56"/>
      <c r="E521" s="57"/>
      <c r="F521" s="65"/>
      <c r="G521" s="9">
        <v>100</v>
      </c>
      <c r="H521" s="2">
        <v>23.717849992299001</v>
      </c>
      <c r="I521" s="2">
        <v>46.126597874634001</v>
      </c>
      <c r="J521" s="2">
        <v>38.087170799322003</v>
      </c>
      <c r="K521" s="2">
        <v>10.857846912058999</v>
      </c>
      <c r="L521" s="2">
        <v>5.9294624980749999</v>
      </c>
      <c r="M521" s="2">
        <v>10.426613275836001</v>
      </c>
      <c r="N521" s="2">
        <v>9.1021099645770001</v>
      </c>
      <c r="O521" s="2">
        <v>0.33882642846099997</v>
      </c>
      <c r="P521" s="2">
        <v>23.548436778069</v>
      </c>
      <c r="Q521" s="15">
        <v>0.78546126597900001</v>
      </c>
    </row>
    <row r="522" spans="2:17" x14ac:dyDescent="0.2">
      <c r="D522" s="103" t="s">
        <v>25</v>
      </c>
      <c r="E522" s="24" t="s">
        <v>26</v>
      </c>
      <c r="F522" s="22"/>
      <c r="G522" s="23">
        <v>1606</v>
      </c>
      <c r="H522" s="30">
        <v>297</v>
      </c>
      <c r="I522" s="4">
        <v>775</v>
      </c>
      <c r="J522" s="4">
        <v>583</v>
      </c>
      <c r="K522" s="4">
        <v>107</v>
      </c>
      <c r="L522" s="4">
        <v>55</v>
      </c>
      <c r="M522" s="4">
        <v>173</v>
      </c>
      <c r="N522" s="4">
        <v>92</v>
      </c>
      <c r="O522" s="4">
        <v>5</v>
      </c>
      <c r="P522" s="4">
        <v>436</v>
      </c>
      <c r="Q522" s="34">
        <v>9</v>
      </c>
    </row>
    <row r="523" spans="2:17" x14ac:dyDescent="0.2">
      <c r="D523" s="104"/>
      <c r="E523" s="11"/>
      <c r="F523" s="10"/>
      <c r="G523" s="9">
        <v>100</v>
      </c>
      <c r="H523" s="12">
        <v>18.493150684932001</v>
      </c>
      <c r="I523" s="2">
        <v>48.256537982565</v>
      </c>
      <c r="J523" s="2">
        <v>36.301369863014003</v>
      </c>
      <c r="K523" s="2">
        <v>6.6625155666250002</v>
      </c>
      <c r="L523" s="2">
        <v>3.4246575342469998</v>
      </c>
      <c r="M523" s="2">
        <v>10.772104607720999</v>
      </c>
      <c r="N523" s="2">
        <v>5.7285180572850001</v>
      </c>
      <c r="O523" s="2">
        <v>0.31133250311299998</v>
      </c>
      <c r="P523" s="2">
        <v>27.148194271482001</v>
      </c>
      <c r="Q523" s="15">
        <v>0.56039850560399995</v>
      </c>
    </row>
    <row r="524" spans="2:17" x14ac:dyDescent="0.2">
      <c r="D524" s="104"/>
      <c r="E524" s="5" t="s">
        <v>27</v>
      </c>
      <c r="F524" s="6"/>
      <c r="G524" s="7">
        <v>1245</v>
      </c>
      <c r="H524" s="8">
        <v>224</v>
      </c>
      <c r="I524" s="1">
        <v>626</v>
      </c>
      <c r="J524" s="1">
        <v>456</v>
      </c>
      <c r="K524" s="1">
        <v>93</v>
      </c>
      <c r="L524" s="1">
        <v>48</v>
      </c>
      <c r="M524" s="1">
        <v>138</v>
      </c>
      <c r="N524" s="1">
        <v>65</v>
      </c>
      <c r="O524" s="1">
        <v>2</v>
      </c>
      <c r="P524" s="1">
        <v>317</v>
      </c>
      <c r="Q524" s="13">
        <v>11</v>
      </c>
    </row>
    <row r="525" spans="2:17" x14ac:dyDescent="0.2">
      <c r="D525" s="104"/>
      <c r="E525" s="11"/>
      <c r="F525" s="10"/>
      <c r="G525" s="9">
        <v>100</v>
      </c>
      <c r="H525" s="12">
        <v>17.991967871486001</v>
      </c>
      <c r="I525" s="2">
        <v>50.281124497992003</v>
      </c>
      <c r="J525" s="2">
        <v>36.626506024096003</v>
      </c>
      <c r="K525" s="2">
        <v>7.4698795180720001</v>
      </c>
      <c r="L525" s="2">
        <v>3.8554216867469999</v>
      </c>
      <c r="M525" s="2">
        <v>11.084337349398</v>
      </c>
      <c r="N525" s="2">
        <v>5.2208835341370001</v>
      </c>
      <c r="O525" s="2">
        <v>0.16064257028100001</v>
      </c>
      <c r="P525" s="2">
        <v>25.461847389557999</v>
      </c>
      <c r="Q525" s="15">
        <v>0.88353413654599999</v>
      </c>
    </row>
    <row r="526" spans="2:17" x14ac:dyDescent="0.2">
      <c r="D526" s="104"/>
      <c r="E526" s="5" t="s">
        <v>28</v>
      </c>
      <c r="F526" s="6"/>
      <c r="G526" s="7">
        <v>1001</v>
      </c>
      <c r="H526" s="8">
        <v>222</v>
      </c>
      <c r="I526" s="1">
        <v>483</v>
      </c>
      <c r="J526" s="1">
        <v>381</v>
      </c>
      <c r="K526" s="1">
        <v>101</v>
      </c>
      <c r="L526" s="1">
        <v>48</v>
      </c>
      <c r="M526" s="1">
        <v>127</v>
      </c>
      <c r="N526" s="1">
        <v>83</v>
      </c>
      <c r="O526" s="1">
        <v>7</v>
      </c>
      <c r="P526" s="1">
        <v>231</v>
      </c>
      <c r="Q526" s="13">
        <v>7</v>
      </c>
    </row>
    <row r="527" spans="2:17" x14ac:dyDescent="0.2">
      <c r="D527" s="104"/>
      <c r="E527" s="11"/>
      <c r="F527" s="10"/>
      <c r="G527" s="9">
        <v>100</v>
      </c>
      <c r="H527" s="12">
        <v>22.177822177822001</v>
      </c>
      <c r="I527" s="2">
        <v>48.251748251747998</v>
      </c>
      <c r="J527" s="2">
        <v>38.061938061938001</v>
      </c>
      <c r="K527" s="2">
        <v>10.089910089909999</v>
      </c>
      <c r="L527" s="2">
        <v>4.7952047952049996</v>
      </c>
      <c r="M527" s="2">
        <v>12.687312687313</v>
      </c>
      <c r="N527" s="2">
        <v>8.2917082917079998</v>
      </c>
      <c r="O527" s="2">
        <v>0.69930069930100003</v>
      </c>
      <c r="P527" s="2">
        <v>23.076923076922998</v>
      </c>
      <c r="Q527" s="15">
        <v>0.69930069930100003</v>
      </c>
    </row>
    <row r="528" spans="2:17" x14ac:dyDescent="0.2">
      <c r="D528" s="104"/>
      <c r="E528" s="5" t="s">
        <v>29</v>
      </c>
      <c r="F528" s="6"/>
      <c r="G528" s="7">
        <v>689</v>
      </c>
      <c r="H528" s="8">
        <v>177</v>
      </c>
      <c r="I528" s="1">
        <v>329</v>
      </c>
      <c r="J528" s="1">
        <v>280</v>
      </c>
      <c r="K528" s="1">
        <v>75</v>
      </c>
      <c r="L528" s="1">
        <v>52</v>
      </c>
      <c r="M528" s="1">
        <v>77</v>
      </c>
      <c r="N528" s="1">
        <v>90</v>
      </c>
      <c r="O528" s="1">
        <v>0</v>
      </c>
      <c r="P528" s="1">
        <v>135</v>
      </c>
      <c r="Q528" s="13">
        <v>5</v>
      </c>
    </row>
    <row r="529" spans="4:17" x14ac:dyDescent="0.2">
      <c r="D529" s="104"/>
      <c r="E529" s="11"/>
      <c r="F529" s="10"/>
      <c r="G529" s="9">
        <v>100</v>
      </c>
      <c r="H529" s="12">
        <v>25.689404934688</v>
      </c>
      <c r="I529" s="2">
        <v>47.750362844702003</v>
      </c>
      <c r="J529" s="2">
        <v>40.638606676343002</v>
      </c>
      <c r="K529" s="2">
        <v>10.885341074019999</v>
      </c>
      <c r="L529" s="2">
        <v>7.547169811321</v>
      </c>
      <c r="M529" s="2">
        <v>11.175616835993999</v>
      </c>
      <c r="N529" s="2">
        <v>13.062409288824</v>
      </c>
      <c r="O529" s="3">
        <v>0</v>
      </c>
      <c r="P529" s="2">
        <v>19.593613933236998</v>
      </c>
      <c r="Q529" s="15">
        <v>0.725689404935</v>
      </c>
    </row>
    <row r="530" spans="4:17" x14ac:dyDescent="0.2">
      <c r="D530" s="104"/>
      <c r="E530" s="5" t="s">
        <v>30</v>
      </c>
      <c r="F530" s="6"/>
      <c r="G530" s="7">
        <v>578</v>
      </c>
      <c r="H530" s="8">
        <v>161</v>
      </c>
      <c r="I530" s="1">
        <v>232</v>
      </c>
      <c r="J530" s="1">
        <v>238</v>
      </c>
      <c r="K530" s="1">
        <v>100</v>
      </c>
      <c r="L530" s="1">
        <v>45</v>
      </c>
      <c r="M530" s="1">
        <v>58</v>
      </c>
      <c r="N530" s="1">
        <v>71</v>
      </c>
      <c r="O530" s="1">
        <v>0</v>
      </c>
      <c r="P530" s="1">
        <v>138</v>
      </c>
      <c r="Q530" s="13">
        <v>2</v>
      </c>
    </row>
    <row r="531" spans="4:17" x14ac:dyDescent="0.2">
      <c r="D531" s="104"/>
      <c r="E531" s="11"/>
      <c r="F531" s="10"/>
      <c r="G531" s="9">
        <v>100</v>
      </c>
      <c r="H531" s="12">
        <v>27.854671280277</v>
      </c>
      <c r="I531" s="2">
        <v>40.138408304498</v>
      </c>
      <c r="J531" s="2">
        <v>41.176470588234999</v>
      </c>
      <c r="K531" s="2">
        <v>17.301038062284</v>
      </c>
      <c r="L531" s="2">
        <v>7.7854671280280003</v>
      </c>
      <c r="M531" s="2">
        <v>10.034602076124999</v>
      </c>
      <c r="N531" s="2">
        <v>12.283737024221001</v>
      </c>
      <c r="O531" s="3">
        <v>0</v>
      </c>
      <c r="P531" s="2">
        <v>23.875432525952</v>
      </c>
      <c r="Q531" s="15">
        <v>0.34602076124600001</v>
      </c>
    </row>
    <row r="532" spans="4:17" x14ac:dyDescent="0.2">
      <c r="D532" s="104"/>
      <c r="E532" s="5" t="s">
        <v>31</v>
      </c>
      <c r="F532" s="6"/>
      <c r="G532" s="7">
        <v>532</v>
      </c>
      <c r="H532" s="8">
        <v>205</v>
      </c>
      <c r="I532" s="1">
        <v>220</v>
      </c>
      <c r="J532" s="1">
        <v>221</v>
      </c>
      <c r="K532" s="1">
        <v>103</v>
      </c>
      <c r="L532" s="1">
        <v>69</v>
      </c>
      <c r="M532" s="1">
        <v>46</v>
      </c>
      <c r="N532" s="1">
        <v>84</v>
      </c>
      <c r="O532" s="1">
        <v>3</v>
      </c>
      <c r="P532" s="1">
        <v>85</v>
      </c>
      <c r="Q532" s="13">
        <v>4</v>
      </c>
    </row>
    <row r="533" spans="4:17" x14ac:dyDescent="0.2">
      <c r="D533" s="104"/>
      <c r="E533" s="11"/>
      <c r="F533" s="10"/>
      <c r="G533" s="9">
        <v>100</v>
      </c>
      <c r="H533" s="12">
        <v>38.533834586466</v>
      </c>
      <c r="I533" s="2">
        <v>41.353383458647002</v>
      </c>
      <c r="J533" s="2">
        <v>41.541353383458997</v>
      </c>
      <c r="K533" s="2">
        <v>19.360902255639001</v>
      </c>
      <c r="L533" s="2">
        <v>12.969924812029999</v>
      </c>
      <c r="M533" s="2">
        <v>8.6466165413529996</v>
      </c>
      <c r="N533" s="2">
        <v>15.789473684211</v>
      </c>
      <c r="O533" s="2">
        <v>0.56390977443599999</v>
      </c>
      <c r="P533" s="2">
        <v>15.977443609023</v>
      </c>
      <c r="Q533" s="15">
        <v>0.75187969924800002</v>
      </c>
    </row>
    <row r="534" spans="4:17" x14ac:dyDescent="0.2">
      <c r="D534" s="104"/>
      <c r="E534" s="5" t="s">
        <v>32</v>
      </c>
      <c r="F534" s="6"/>
      <c r="G534" s="7">
        <v>277</v>
      </c>
      <c r="H534" s="8">
        <v>113</v>
      </c>
      <c r="I534" s="1">
        <v>97</v>
      </c>
      <c r="J534" s="1">
        <v>116</v>
      </c>
      <c r="K534" s="1">
        <v>68</v>
      </c>
      <c r="L534" s="1">
        <v>34</v>
      </c>
      <c r="M534" s="1">
        <v>19</v>
      </c>
      <c r="N534" s="1">
        <v>54</v>
      </c>
      <c r="O534" s="1">
        <v>1</v>
      </c>
      <c r="P534" s="1">
        <v>44</v>
      </c>
      <c r="Q534" s="13">
        <v>0</v>
      </c>
    </row>
    <row r="535" spans="4:17" x14ac:dyDescent="0.2">
      <c r="D535" s="104"/>
      <c r="E535" s="11"/>
      <c r="F535" s="10"/>
      <c r="G535" s="9">
        <v>100</v>
      </c>
      <c r="H535" s="12">
        <v>40.794223826714997</v>
      </c>
      <c r="I535" s="2">
        <v>35.018050541515997</v>
      </c>
      <c r="J535" s="2">
        <v>41.877256317689998</v>
      </c>
      <c r="K535" s="2">
        <v>24.548736462093999</v>
      </c>
      <c r="L535" s="2">
        <v>12.274368231046999</v>
      </c>
      <c r="M535" s="2">
        <v>6.8592057761729999</v>
      </c>
      <c r="N535" s="2">
        <v>19.494584837544998</v>
      </c>
      <c r="O535" s="2">
        <v>0.36101083032499998</v>
      </c>
      <c r="P535" s="2">
        <v>15.884476534296001</v>
      </c>
      <c r="Q535" s="21">
        <v>0</v>
      </c>
    </row>
    <row r="536" spans="4:17" x14ac:dyDescent="0.2">
      <c r="D536" s="104"/>
      <c r="E536" s="5" t="s">
        <v>33</v>
      </c>
      <c r="F536" s="6"/>
      <c r="G536" s="7">
        <v>103</v>
      </c>
      <c r="H536" s="8">
        <v>41</v>
      </c>
      <c r="I536" s="1">
        <v>31</v>
      </c>
      <c r="J536" s="1">
        <v>39</v>
      </c>
      <c r="K536" s="1">
        <v>32</v>
      </c>
      <c r="L536" s="1">
        <v>15</v>
      </c>
      <c r="M536" s="1">
        <v>8</v>
      </c>
      <c r="N536" s="1">
        <v>27</v>
      </c>
      <c r="O536" s="1">
        <v>2</v>
      </c>
      <c r="P536" s="1">
        <v>13</v>
      </c>
      <c r="Q536" s="13">
        <v>2</v>
      </c>
    </row>
    <row r="537" spans="4:17" x14ac:dyDescent="0.2">
      <c r="D537" s="104"/>
      <c r="E537" s="11"/>
      <c r="F537" s="10"/>
      <c r="G537" s="9">
        <v>100</v>
      </c>
      <c r="H537" s="12">
        <v>39.805825242718001</v>
      </c>
      <c r="I537" s="2">
        <v>30.097087378641</v>
      </c>
      <c r="J537" s="2">
        <v>37.864077669902997</v>
      </c>
      <c r="K537" s="2">
        <v>31.067961165048999</v>
      </c>
      <c r="L537" s="2">
        <v>14.563106796116999</v>
      </c>
      <c r="M537" s="2">
        <v>7.7669902912620001</v>
      </c>
      <c r="N537" s="2">
        <v>26.213592233010001</v>
      </c>
      <c r="O537" s="2">
        <v>1.9417475728160001</v>
      </c>
      <c r="P537" s="2">
        <v>12.621359223301001</v>
      </c>
      <c r="Q537" s="15">
        <v>1.9417475728160001</v>
      </c>
    </row>
    <row r="538" spans="4:17" x14ac:dyDescent="0.2">
      <c r="D538" s="103" t="s">
        <v>34</v>
      </c>
      <c r="E538" s="24" t="s">
        <v>35</v>
      </c>
      <c r="F538" s="22"/>
      <c r="G538" s="23">
        <v>173</v>
      </c>
      <c r="H538" s="30">
        <v>19</v>
      </c>
      <c r="I538" s="4">
        <v>74</v>
      </c>
      <c r="J538" s="4">
        <v>30</v>
      </c>
      <c r="K538" s="4">
        <v>12</v>
      </c>
      <c r="L538" s="4">
        <v>8</v>
      </c>
      <c r="M538" s="4">
        <v>11</v>
      </c>
      <c r="N538" s="4">
        <v>21</v>
      </c>
      <c r="O538" s="4">
        <v>0</v>
      </c>
      <c r="P538" s="4">
        <v>66</v>
      </c>
      <c r="Q538" s="34">
        <v>2</v>
      </c>
    </row>
    <row r="539" spans="4:17" x14ac:dyDescent="0.2">
      <c r="D539" s="104"/>
      <c r="E539" s="11"/>
      <c r="F539" s="10"/>
      <c r="G539" s="9">
        <v>100</v>
      </c>
      <c r="H539" s="12">
        <v>10.982658959538</v>
      </c>
      <c r="I539" s="2">
        <v>42.774566473988003</v>
      </c>
      <c r="J539" s="2">
        <v>17.341040462428001</v>
      </c>
      <c r="K539" s="2">
        <v>6.9364161849709998</v>
      </c>
      <c r="L539" s="2">
        <v>4.6242774566470004</v>
      </c>
      <c r="M539" s="2">
        <v>6.3583815028900004</v>
      </c>
      <c r="N539" s="2">
        <v>12.138728323699</v>
      </c>
      <c r="O539" s="3">
        <v>0</v>
      </c>
      <c r="P539" s="2">
        <v>38.150289017341002</v>
      </c>
      <c r="Q539" s="15">
        <v>1.1560693641619999</v>
      </c>
    </row>
    <row r="540" spans="4:17" x14ac:dyDescent="0.2">
      <c r="D540" s="104"/>
      <c r="E540" s="5" t="s">
        <v>36</v>
      </c>
      <c r="F540" s="6"/>
      <c r="G540" s="7">
        <v>194</v>
      </c>
      <c r="H540" s="8">
        <v>50</v>
      </c>
      <c r="I540" s="1">
        <v>78</v>
      </c>
      <c r="J540" s="1">
        <v>55</v>
      </c>
      <c r="K540" s="1">
        <v>26</v>
      </c>
      <c r="L540" s="1">
        <v>7</v>
      </c>
      <c r="M540" s="1">
        <v>22</v>
      </c>
      <c r="N540" s="1">
        <v>34</v>
      </c>
      <c r="O540" s="1">
        <v>0</v>
      </c>
      <c r="P540" s="1">
        <v>58</v>
      </c>
      <c r="Q540" s="13">
        <v>2</v>
      </c>
    </row>
    <row r="541" spans="4:17" x14ac:dyDescent="0.2">
      <c r="D541" s="104"/>
      <c r="E541" s="11"/>
      <c r="F541" s="10"/>
      <c r="G541" s="9">
        <v>100</v>
      </c>
      <c r="H541" s="12">
        <v>25.773195876289002</v>
      </c>
      <c r="I541" s="2">
        <v>40.206185567010003</v>
      </c>
      <c r="J541" s="2">
        <v>28.350515463918001</v>
      </c>
      <c r="K541" s="2">
        <v>13.40206185567</v>
      </c>
      <c r="L541" s="2">
        <v>3.6082474226799999</v>
      </c>
      <c r="M541" s="2">
        <v>11.340206185567</v>
      </c>
      <c r="N541" s="2">
        <v>17.525773195875999</v>
      </c>
      <c r="O541" s="3">
        <v>0</v>
      </c>
      <c r="P541" s="2">
        <v>29.896907216494998</v>
      </c>
      <c r="Q541" s="15">
        <v>1.0309278350519999</v>
      </c>
    </row>
    <row r="542" spans="4:17" x14ac:dyDescent="0.2">
      <c r="D542" s="104"/>
      <c r="E542" s="5" t="s">
        <v>37</v>
      </c>
      <c r="F542" s="6"/>
      <c r="G542" s="7">
        <v>194</v>
      </c>
      <c r="H542" s="8">
        <v>53</v>
      </c>
      <c r="I542" s="1">
        <v>74</v>
      </c>
      <c r="J542" s="1">
        <v>51</v>
      </c>
      <c r="K542" s="1">
        <v>29</v>
      </c>
      <c r="L542" s="1">
        <v>12</v>
      </c>
      <c r="M542" s="1">
        <v>21</v>
      </c>
      <c r="N542" s="1">
        <v>27</v>
      </c>
      <c r="O542" s="1">
        <v>4</v>
      </c>
      <c r="P542" s="1">
        <v>58</v>
      </c>
      <c r="Q542" s="13">
        <v>0</v>
      </c>
    </row>
    <row r="543" spans="4:17" x14ac:dyDescent="0.2">
      <c r="D543" s="104"/>
      <c r="E543" s="11"/>
      <c r="F543" s="10"/>
      <c r="G543" s="9">
        <v>100</v>
      </c>
      <c r="H543" s="12">
        <v>27.319587628866</v>
      </c>
      <c r="I543" s="2">
        <v>38.144329896907003</v>
      </c>
      <c r="J543" s="2">
        <v>26.288659793813999</v>
      </c>
      <c r="K543" s="2">
        <v>14.948453608247</v>
      </c>
      <c r="L543" s="2">
        <v>6.1855670103089997</v>
      </c>
      <c r="M543" s="2">
        <v>10.824742268041</v>
      </c>
      <c r="N543" s="2">
        <v>13.917525773195999</v>
      </c>
      <c r="O543" s="2">
        <v>2.0618556701030002</v>
      </c>
      <c r="P543" s="2">
        <v>29.896907216494998</v>
      </c>
      <c r="Q543" s="21">
        <v>0</v>
      </c>
    </row>
    <row r="544" spans="4:17" x14ac:dyDescent="0.2">
      <c r="D544" s="104"/>
      <c r="E544" s="5" t="s">
        <v>38</v>
      </c>
      <c r="F544" s="6"/>
      <c r="G544" s="7">
        <v>288</v>
      </c>
      <c r="H544" s="8">
        <v>94</v>
      </c>
      <c r="I544" s="1">
        <v>118</v>
      </c>
      <c r="J544" s="1">
        <v>99</v>
      </c>
      <c r="K544" s="1">
        <v>36</v>
      </c>
      <c r="L544" s="1">
        <v>29</v>
      </c>
      <c r="M544" s="1">
        <v>21</v>
      </c>
      <c r="N544" s="1">
        <v>40</v>
      </c>
      <c r="O544" s="1">
        <v>0</v>
      </c>
      <c r="P544" s="1">
        <v>67</v>
      </c>
      <c r="Q544" s="13">
        <v>0</v>
      </c>
    </row>
    <row r="545" spans="4:17" x14ac:dyDescent="0.2">
      <c r="D545" s="104"/>
      <c r="E545" s="11"/>
      <c r="F545" s="10"/>
      <c r="G545" s="9">
        <v>100</v>
      </c>
      <c r="H545" s="12">
        <v>32.638888888888999</v>
      </c>
      <c r="I545" s="2">
        <v>40.972222222222001</v>
      </c>
      <c r="J545" s="2">
        <v>34.375</v>
      </c>
      <c r="K545" s="2">
        <v>12.5</v>
      </c>
      <c r="L545" s="2">
        <v>10.069444444444001</v>
      </c>
      <c r="M545" s="2">
        <v>7.291666666667</v>
      </c>
      <c r="N545" s="2">
        <v>13.888888888888999</v>
      </c>
      <c r="O545" s="3">
        <v>0</v>
      </c>
      <c r="P545" s="2">
        <v>23.263888888888999</v>
      </c>
      <c r="Q545" s="21">
        <v>0</v>
      </c>
    </row>
    <row r="546" spans="4:17" x14ac:dyDescent="0.2">
      <c r="D546" s="104"/>
      <c r="E546" s="5" t="s">
        <v>39</v>
      </c>
      <c r="F546" s="6"/>
      <c r="G546" s="7">
        <v>287</v>
      </c>
      <c r="H546" s="8">
        <v>105</v>
      </c>
      <c r="I546" s="1">
        <v>101</v>
      </c>
      <c r="J546" s="1">
        <v>106</v>
      </c>
      <c r="K546" s="1">
        <v>45</v>
      </c>
      <c r="L546" s="1">
        <v>33</v>
      </c>
      <c r="M546" s="1">
        <v>27</v>
      </c>
      <c r="N546" s="1">
        <v>43</v>
      </c>
      <c r="O546" s="1">
        <v>0</v>
      </c>
      <c r="P546" s="1">
        <v>63</v>
      </c>
      <c r="Q546" s="13">
        <v>0</v>
      </c>
    </row>
    <row r="547" spans="4:17" x14ac:dyDescent="0.2">
      <c r="D547" s="104"/>
      <c r="E547" s="11"/>
      <c r="F547" s="10"/>
      <c r="G547" s="9">
        <v>100</v>
      </c>
      <c r="H547" s="12">
        <v>36.585365853658999</v>
      </c>
      <c r="I547" s="2">
        <v>35.191637630662001</v>
      </c>
      <c r="J547" s="2">
        <v>36.933797909408</v>
      </c>
      <c r="K547" s="2">
        <v>15.679442508711</v>
      </c>
      <c r="L547" s="2">
        <v>11.498257839720999</v>
      </c>
      <c r="M547" s="2">
        <v>9.4076655052259994</v>
      </c>
      <c r="N547" s="2">
        <v>14.982578397213</v>
      </c>
      <c r="O547" s="3">
        <v>0</v>
      </c>
      <c r="P547" s="2">
        <v>21.951219512194999</v>
      </c>
      <c r="Q547" s="21">
        <v>0</v>
      </c>
    </row>
    <row r="548" spans="4:17" x14ac:dyDescent="0.2">
      <c r="D548" s="104"/>
      <c r="E548" s="5" t="s">
        <v>40</v>
      </c>
      <c r="F548" s="6"/>
      <c r="G548" s="7">
        <v>300</v>
      </c>
      <c r="H548" s="8">
        <v>88</v>
      </c>
      <c r="I548" s="1">
        <v>107</v>
      </c>
      <c r="J548" s="1">
        <v>112</v>
      </c>
      <c r="K548" s="1">
        <v>45</v>
      </c>
      <c r="L548" s="1">
        <v>34</v>
      </c>
      <c r="M548" s="1">
        <v>26</v>
      </c>
      <c r="N548" s="1">
        <v>49</v>
      </c>
      <c r="O548" s="1">
        <v>2</v>
      </c>
      <c r="P548" s="1">
        <v>66</v>
      </c>
      <c r="Q548" s="13">
        <v>1</v>
      </c>
    </row>
    <row r="549" spans="4:17" x14ac:dyDescent="0.2">
      <c r="D549" s="104"/>
      <c r="E549" s="11"/>
      <c r="F549" s="10"/>
      <c r="G549" s="9">
        <v>100</v>
      </c>
      <c r="H549" s="12">
        <v>29.333333333333002</v>
      </c>
      <c r="I549" s="2">
        <v>35.666666666666998</v>
      </c>
      <c r="J549" s="2">
        <v>37.333333333333002</v>
      </c>
      <c r="K549" s="2">
        <v>15</v>
      </c>
      <c r="L549" s="2">
        <v>11.333333333333</v>
      </c>
      <c r="M549" s="2">
        <v>8.666666666667</v>
      </c>
      <c r="N549" s="2">
        <v>16.333333333333002</v>
      </c>
      <c r="O549" s="2">
        <v>0.66666666666700003</v>
      </c>
      <c r="P549" s="2">
        <v>22</v>
      </c>
      <c r="Q549" s="15">
        <v>0.33333333333300003</v>
      </c>
    </row>
    <row r="550" spans="4:17" x14ac:dyDescent="0.2">
      <c r="D550" s="104"/>
      <c r="E550" s="5" t="s">
        <v>41</v>
      </c>
      <c r="F550" s="6"/>
      <c r="G550" s="7">
        <v>246</v>
      </c>
      <c r="H550" s="8">
        <v>69</v>
      </c>
      <c r="I550" s="1">
        <v>101</v>
      </c>
      <c r="J550" s="1">
        <v>98</v>
      </c>
      <c r="K550" s="1">
        <v>38</v>
      </c>
      <c r="L550" s="1">
        <v>21</v>
      </c>
      <c r="M550" s="1">
        <v>23</v>
      </c>
      <c r="N550" s="1">
        <v>30</v>
      </c>
      <c r="O550" s="1">
        <v>2</v>
      </c>
      <c r="P550" s="1">
        <v>68</v>
      </c>
      <c r="Q550" s="13">
        <v>3</v>
      </c>
    </row>
    <row r="551" spans="4:17" x14ac:dyDescent="0.2">
      <c r="D551" s="104"/>
      <c r="E551" s="11"/>
      <c r="F551" s="10"/>
      <c r="G551" s="9">
        <v>100</v>
      </c>
      <c r="H551" s="12">
        <v>28.048780487805001</v>
      </c>
      <c r="I551" s="2">
        <v>41.056910569106002</v>
      </c>
      <c r="J551" s="2">
        <v>39.837398373984001</v>
      </c>
      <c r="K551" s="2">
        <v>15.447154471545</v>
      </c>
      <c r="L551" s="2">
        <v>8.5365853658540001</v>
      </c>
      <c r="M551" s="2">
        <v>9.3495934959350002</v>
      </c>
      <c r="N551" s="2">
        <v>12.195121951220001</v>
      </c>
      <c r="O551" s="2">
        <v>0.81300813008100004</v>
      </c>
      <c r="P551" s="2">
        <v>27.642276422763999</v>
      </c>
      <c r="Q551" s="15">
        <v>1.219512195122</v>
      </c>
    </row>
    <row r="552" spans="4:17" x14ac:dyDescent="0.2">
      <c r="D552" s="104"/>
      <c r="E552" s="5" t="s">
        <v>42</v>
      </c>
      <c r="F552" s="6"/>
      <c r="G552" s="7">
        <v>244</v>
      </c>
      <c r="H552" s="8">
        <v>70</v>
      </c>
      <c r="I552" s="1">
        <v>97</v>
      </c>
      <c r="J552" s="1">
        <v>110</v>
      </c>
      <c r="K552" s="1">
        <v>46</v>
      </c>
      <c r="L552" s="1">
        <v>22</v>
      </c>
      <c r="M552" s="1">
        <v>15</v>
      </c>
      <c r="N552" s="1">
        <v>28</v>
      </c>
      <c r="O552" s="1">
        <v>0</v>
      </c>
      <c r="P552" s="1">
        <v>50</v>
      </c>
      <c r="Q552" s="13">
        <v>1</v>
      </c>
    </row>
    <row r="553" spans="4:17" x14ac:dyDescent="0.2">
      <c r="D553" s="104"/>
      <c r="E553" s="11"/>
      <c r="F553" s="10"/>
      <c r="G553" s="9">
        <v>100</v>
      </c>
      <c r="H553" s="12">
        <v>28.688524590164</v>
      </c>
      <c r="I553" s="2">
        <v>39.754098360656002</v>
      </c>
      <c r="J553" s="2">
        <v>45.081967213115</v>
      </c>
      <c r="K553" s="2">
        <v>18.852459016392999</v>
      </c>
      <c r="L553" s="2">
        <v>9.0163934426230004</v>
      </c>
      <c r="M553" s="2">
        <v>6.1475409836069996</v>
      </c>
      <c r="N553" s="2">
        <v>11.475409836066</v>
      </c>
      <c r="O553" s="3">
        <v>0</v>
      </c>
      <c r="P553" s="2">
        <v>20.491803278689002</v>
      </c>
      <c r="Q553" s="15">
        <v>0.40983606557399999</v>
      </c>
    </row>
    <row r="554" spans="4:17" x14ac:dyDescent="0.2">
      <c r="D554" s="104"/>
      <c r="E554" s="5" t="s">
        <v>43</v>
      </c>
      <c r="F554" s="6"/>
      <c r="G554" s="7">
        <v>247</v>
      </c>
      <c r="H554" s="8">
        <v>71</v>
      </c>
      <c r="I554" s="1">
        <v>111</v>
      </c>
      <c r="J554" s="1">
        <v>127</v>
      </c>
      <c r="K554" s="1">
        <v>41</v>
      </c>
      <c r="L554" s="1">
        <v>26</v>
      </c>
      <c r="M554" s="1">
        <v>27</v>
      </c>
      <c r="N554" s="1">
        <v>29</v>
      </c>
      <c r="O554" s="1">
        <v>1</v>
      </c>
      <c r="P554" s="1">
        <v>34</v>
      </c>
      <c r="Q554" s="13">
        <v>2</v>
      </c>
    </row>
    <row r="555" spans="4:17" x14ac:dyDescent="0.2">
      <c r="D555" s="104"/>
      <c r="E555" s="11"/>
      <c r="F555" s="10"/>
      <c r="G555" s="9">
        <v>100</v>
      </c>
      <c r="H555" s="12">
        <v>28.744939271254999</v>
      </c>
      <c r="I555" s="2">
        <v>44.939271255061001</v>
      </c>
      <c r="J555" s="2">
        <v>51.417004048583003</v>
      </c>
      <c r="K555" s="2">
        <v>16.599190283401001</v>
      </c>
      <c r="L555" s="2">
        <v>10.526315789473999</v>
      </c>
      <c r="M555" s="2">
        <v>10.931174089069</v>
      </c>
      <c r="N555" s="2">
        <v>11.740890688259</v>
      </c>
      <c r="O555" s="2">
        <v>0.40485829959500003</v>
      </c>
      <c r="P555" s="2">
        <v>13.765182186235</v>
      </c>
      <c r="Q555" s="15">
        <v>0.80971659919000005</v>
      </c>
    </row>
    <row r="556" spans="4:17" x14ac:dyDescent="0.2">
      <c r="D556" s="104"/>
      <c r="E556" s="5" t="s">
        <v>44</v>
      </c>
      <c r="F556" s="6"/>
      <c r="G556" s="7">
        <v>313</v>
      </c>
      <c r="H556" s="8">
        <v>74</v>
      </c>
      <c r="I556" s="1">
        <v>141</v>
      </c>
      <c r="J556" s="1">
        <v>140</v>
      </c>
      <c r="K556" s="1">
        <v>54</v>
      </c>
      <c r="L556" s="1">
        <v>20</v>
      </c>
      <c r="M556" s="1">
        <v>39</v>
      </c>
      <c r="N556" s="1">
        <v>32</v>
      </c>
      <c r="O556" s="1">
        <v>2</v>
      </c>
      <c r="P556" s="1">
        <v>67</v>
      </c>
      <c r="Q556" s="13">
        <v>2</v>
      </c>
    </row>
    <row r="557" spans="4:17" x14ac:dyDescent="0.2">
      <c r="D557" s="104"/>
      <c r="E557" s="11"/>
      <c r="F557" s="10"/>
      <c r="G557" s="9">
        <v>100</v>
      </c>
      <c r="H557" s="12">
        <v>23.642172523962</v>
      </c>
      <c r="I557" s="2">
        <v>45.047923322683999</v>
      </c>
      <c r="J557" s="2">
        <v>44.728434504791998</v>
      </c>
      <c r="K557" s="2">
        <v>17.252396166134002</v>
      </c>
      <c r="L557" s="2">
        <v>6.3897763578270004</v>
      </c>
      <c r="M557" s="2">
        <v>12.460063897764</v>
      </c>
      <c r="N557" s="2">
        <v>10.223642172524</v>
      </c>
      <c r="O557" s="2">
        <v>0.63897763578300004</v>
      </c>
      <c r="P557" s="2">
        <v>21.405750798722</v>
      </c>
      <c r="Q557" s="15">
        <v>0.63897763578300004</v>
      </c>
    </row>
    <row r="558" spans="4:17" x14ac:dyDescent="0.2">
      <c r="D558" s="104"/>
      <c r="E558" s="5" t="s">
        <v>45</v>
      </c>
      <c r="F558" s="6"/>
      <c r="G558" s="7">
        <v>239</v>
      </c>
      <c r="H558" s="8">
        <v>55</v>
      </c>
      <c r="I558" s="1">
        <v>117</v>
      </c>
      <c r="J558" s="1">
        <v>104</v>
      </c>
      <c r="K558" s="1">
        <v>35</v>
      </c>
      <c r="L558" s="1">
        <v>15</v>
      </c>
      <c r="M558" s="1">
        <v>31</v>
      </c>
      <c r="N558" s="1">
        <v>20</v>
      </c>
      <c r="O558" s="1">
        <v>0</v>
      </c>
      <c r="P558" s="1">
        <v>48</v>
      </c>
      <c r="Q558" s="13">
        <v>5</v>
      </c>
    </row>
    <row r="559" spans="4:17" x14ac:dyDescent="0.2">
      <c r="D559" s="104"/>
      <c r="E559" s="11"/>
      <c r="F559" s="10"/>
      <c r="G559" s="9">
        <v>100</v>
      </c>
      <c r="H559" s="12">
        <v>23.012552301254999</v>
      </c>
      <c r="I559" s="2">
        <v>48.953974895397003</v>
      </c>
      <c r="J559" s="2">
        <v>43.514644351464</v>
      </c>
      <c r="K559" s="2">
        <v>14.644351464434999</v>
      </c>
      <c r="L559" s="2">
        <v>6.2761506276150003</v>
      </c>
      <c r="M559" s="2">
        <v>12.970711297071</v>
      </c>
      <c r="N559" s="2">
        <v>8.3682008368199998</v>
      </c>
      <c r="O559" s="3">
        <v>0</v>
      </c>
      <c r="P559" s="2">
        <v>20.083682008368001</v>
      </c>
      <c r="Q559" s="15">
        <v>2.092050209205</v>
      </c>
    </row>
    <row r="560" spans="4:17" x14ac:dyDescent="0.2">
      <c r="D560" s="104"/>
      <c r="E560" s="5" t="s">
        <v>46</v>
      </c>
      <c r="F560" s="6"/>
      <c r="G560" s="7">
        <v>164</v>
      </c>
      <c r="H560" s="8">
        <v>25</v>
      </c>
      <c r="I560" s="1">
        <v>67</v>
      </c>
      <c r="J560" s="1">
        <v>59</v>
      </c>
      <c r="K560" s="1">
        <v>26</v>
      </c>
      <c r="L560" s="1">
        <v>4</v>
      </c>
      <c r="M560" s="1">
        <v>16</v>
      </c>
      <c r="N560" s="1">
        <v>5</v>
      </c>
      <c r="O560" s="1">
        <v>1</v>
      </c>
      <c r="P560" s="1">
        <v>45</v>
      </c>
      <c r="Q560" s="13">
        <v>4</v>
      </c>
    </row>
    <row r="561" spans="4:17" x14ac:dyDescent="0.2">
      <c r="D561" s="104"/>
      <c r="E561" s="11"/>
      <c r="F561" s="10"/>
      <c r="G561" s="9">
        <v>100</v>
      </c>
      <c r="H561" s="12">
        <v>15.243902439024</v>
      </c>
      <c r="I561" s="2">
        <v>40.853658536585002</v>
      </c>
      <c r="J561" s="2">
        <v>35.975609756098002</v>
      </c>
      <c r="K561" s="2">
        <v>15.853658536585</v>
      </c>
      <c r="L561" s="2">
        <v>2.4390243902440001</v>
      </c>
      <c r="M561" s="2">
        <v>9.7560975609760003</v>
      </c>
      <c r="N561" s="2">
        <v>3.0487804878050002</v>
      </c>
      <c r="O561" s="2">
        <v>0.60975609756100002</v>
      </c>
      <c r="P561" s="2">
        <v>27.439024390244001</v>
      </c>
      <c r="Q561" s="15">
        <v>2.4390243902440001</v>
      </c>
    </row>
    <row r="562" spans="4:17" x14ac:dyDescent="0.2">
      <c r="D562" s="104"/>
      <c r="E562" s="5" t="s">
        <v>47</v>
      </c>
      <c r="F562" s="6"/>
      <c r="G562" s="7">
        <v>143</v>
      </c>
      <c r="H562" s="8">
        <v>31</v>
      </c>
      <c r="I562" s="1">
        <v>71</v>
      </c>
      <c r="J562" s="1">
        <v>51</v>
      </c>
      <c r="K562" s="1">
        <v>10</v>
      </c>
      <c r="L562" s="1">
        <v>3</v>
      </c>
      <c r="M562" s="1">
        <v>17</v>
      </c>
      <c r="N562" s="1">
        <v>6</v>
      </c>
      <c r="O562" s="1">
        <v>1</v>
      </c>
      <c r="P562" s="1">
        <v>41</v>
      </c>
      <c r="Q562" s="13">
        <v>2</v>
      </c>
    </row>
    <row r="563" spans="4:17" x14ac:dyDescent="0.2">
      <c r="D563" s="104"/>
      <c r="E563" s="11"/>
      <c r="F563" s="10"/>
      <c r="G563" s="9">
        <v>100</v>
      </c>
      <c r="H563" s="12">
        <v>21.678321678322</v>
      </c>
      <c r="I563" s="2">
        <v>49.650349650350002</v>
      </c>
      <c r="J563" s="2">
        <v>35.664335664336001</v>
      </c>
      <c r="K563" s="2">
        <v>6.9930069930069996</v>
      </c>
      <c r="L563" s="2">
        <v>2.0979020979020002</v>
      </c>
      <c r="M563" s="2">
        <v>11.888111888112</v>
      </c>
      <c r="N563" s="2">
        <v>4.1958041958040004</v>
      </c>
      <c r="O563" s="2">
        <v>0.69930069930100003</v>
      </c>
      <c r="P563" s="2">
        <v>28.671328671329</v>
      </c>
      <c r="Q563" s="15">
        <v>1.398601398601</v>
      </c>
    </row>
    <row r="564" spans="4:17" x14ac:dyDescent="0.2">
      <c r="D564" s="104"/>
      <c r="E564" s="5" t="s">
        <v>48</v>
      </c>
      <c r="F564" s="6"/>
      <c r="G564" s="7">
        <v>57</v>
      </c>
      <c r="H564" s="8">
        <v>8</v>
      </c>
      <c r="I564" s="1">
        <v>23</v>
      </c>
      <c r="J564" s="1">
        <v>16</v>
      </c>
      <c r="K564" s="1">
        <v>3</v>
      </c>
      <c r="L564" s="1">
        <v>2</v>
      </c>
      <c r="M564" s="1">
        <v>1</v>
      </c>
      <c r="N564" s="1">
        <v>2</v>
      </c>
      <c r="O564" s="1">
        <v>0</v>
      </c>
      <c r="P564" s="1">
        <v>19</v>
      </c>
      <c r="Q564" s="13">
        <v>0</v>
      </c>
    </row>
    <row r="565" spans="4:17" x14ac:dyDescent="0.2">
      <c r="D565" s="104"/>
      <c r="E565" s="11"/>
      <c r="F565" s="10"/>
      <c r="G565" s="9">
        <v>100</v>
      </c>
      <c r="H565" s="12">
        <v>14.035087719298</v>
      </c>
      <c r="I565" s="2">
        <v>40.350877192981997</v>
      </c>
      <c r="J565" s="2">
        <v>28.070175438595999</v>
      </c>
      <c r="K565" s="2">
        <v>5.2631578947369997</v>
      </c>
      <c r="L565" s="2">
        <v>3.508771929825</v>
      </c>
      <c r="M565" s="2">
        <v>1.7543859649119999</v>
      </c>
      <c r="N565" s="2">
        <v>3.508771929825</v>
      </c>
      <c r="O565" s="3">
        <v>0</v>
      </c>
      <c r="P565" s="2">
        <v>33.333333333333002</v>
      </c>
      <c r="Q565" s="21">
        <v>0</v>
      </c>
    </row>
    <row r="566" spans="4:17" x14ac:dyDescent="0.2">
      <c r="D566" s="104"/>
      <c r="E566" s="5" t="s">
        <v>49</v>
      </c>
      <c r="F566" s="6"/>
      <c r="G566" s="7">
        <v>12</v>
      </c>
      <c r="H566" s="8">
        <v>0</v>
      </c>
      <c r="I566" s="1">
        <v>6</v>
      </c>
      <c r="J566" s="1">
        <v>6</v>
      </c>
      <c r="K566" s="1">
        <v>0</v>
      </c>
      <c r="L566" s="1">
        <v>0</v>
      </c>
      <c r="M566" s="1">
        <v>1</v>
      </c>
      <c r="N566" s="1">
        <v>0</v>
      </c>
      <c r="O566" s="1">
        <v>0</v>
      </c>
      <c r="P566" s="1">
        <v>3</v>
      </c>
      <c r="Q566" s="13">
        <v>0</v>
      </c>
    </row>
    <row r="567" spans="4:17" x14ac:dyDescent="0.2">
      <c r="D567" s="104"/>
      <c r="E567" s="11"/>
      <c r="F567" s="10"/>
      <c r="G567" s="9">
        <v>100</v>
      </c>
      <c r="H567" s="40">
        <v>0</v>
      </c>
      <c r="I567" s="2">
        <v>50</v>
      </c>
      <c r="J567" s="2">
        <v>50</v>
      </c>
      <c r="K567" s="3">
        <v>0</v>
      </c>
      <c r="L567" s="3">
        <v>0</v>
      </c>
      <c r="M567" s="2">
        <v>8.333333333333</v>
      </c>
      <c r="N567" s="3">
        <v>0</v>
      </c>
      <c r="O567" s="3">
        <v>0</v>
      </c>
      <c r="P567" s="2">
        <v>25</v>
      </c>
      <c r="Q567" s="21">
        <v>0</v>
      </c>
    </row>
    <row r="568" spans="4:17" x14ac:dyDescent="0.2">
      <c r="D568" s="103" t="s">
        <v>50</v>
      </c>
      <c r="E568" s="24" t="s">
        <v>35</v>
      </c>
      <c r="F568" s="22"/>
      <c r="G568" s="23">
        <v>151</v>
      </c>
      <c r="H568" s="30">
        <v>15</v>
      </c>
      <c r="I568" s="4">
        <v>75</v>
      </c>
      <c r="J568" s="4">
        <v>36</v>
      </c>
      <c r="K568" s="4">
        <v>10</v>
      </c>
      <c r="L568" s="4">
        <v>4</v>
      </c>
      <c r="M568" s="4">
        <v>16</v>
      </c>
      <c r="N568" s="4">
        <v>24</v>
      </c>
      <c r="O568" s="4">
        <v>0</v>
      </c>
      <c r="P568" s="4">
        <v>50</v>
      </c>
      <c r="Q568" s="34">
        <v>3</v>
      </c>
    </row>
    <row r="569" spans="4:17" x14ac:dyDescent="0.2">
      <c r="D569" s="104"/>
      <c r="E569" s="11"/>
      <c r="F569" s="10"/>
      <c r="G569" s="9">
        <v>100</v>
      </c>
      <c r="H569" s="12">
        <v>9.9337748344369992</v>
      </c>
      <c r="I569" s="2">
        <v>49.668874172184999</v>
      </c>
      <c r="J569" s="2">
        <v>23.841059602649</v>
      </c>
      <c r="K569" s="2">
        <v>6.622516556291</v>
      </c>
      <c r="L569" s="2">
        <v>2.6490066225170001</v>
      </c>
      <c r="M569" s="2">
        <v>10.596026490066</v>
      </c>
      <c r="N569" s="2">
        <v>15.894039735099</v>
      </c>
      <c r="O569" s="3">
        <v>0</v>
      </c>
      <c r="P569" s="2">
        <v>33.112582781457</v>
      </c>
      <c r="Q569" s="15">
        <v>1.9867549668869999</v>
      </c>
    </row>
    <row r="570" spans="4:17" x14ac:dyDescent="0.2">
      <c r="D570" s="104"/>
      <c r="E570" s="5" t="s">
        <v>36</v>
      </c>
      <c r="F570" s="6"/>
      <c r="G570" s="7">
        <v>219</v>
      </c>
      <c r="H570" s="8">
        <v>47</v>
      </c>
      <c r="I570" s="1">
        <v>97</v>
      </c>
      <c r="J570" s="1">
        <v>63</v>
      </c>
      <c r="K570" s="1">
        <v>16</v>
      </c>
      <c r="L570" s="1">
        <v>17</v>
      </c>
      <c r="M570" s="1">
        <v>22</v>
      </c>
      <c r="N570" s="1">
        <v>31</v>
      </c>
      <c r="O570" s="1">
        <v>0</v>
      </c>
      <c r="P570" s="1">
        <v>61</v>
      </c>
      <c r="Q570" s="13">
        <v>3</v>
      </c>
    </row>
    <row r="571" spans="4:17" x14ac:dyDescent="0.2">
      <c r="D571" s="104"/>
      <c r="E571" s="11"/>
      <c r="F571" s="10"/>
      <c r="G571" s="9">
        <v>100</v>
      </c>
      <c r="H571" s="12">
        <v>21.461187214612</v>
      </c>
      <c r="I571" s="2">
        <v>44.292237442922001</v>
      </c>
      <c r="J571" s="2">
        <v>28.767123287671001</v>
      </c>
      <c r="K571" s="2">
        <v>7.3059360730589997</v>
      </c>
      <c r="L571" s="2">
        <v>7.762557077626</v>
      </c>
      <c r="M571" s="2">
        <v>10.045662100456999</v>
      </c>
      <c r="N571" s="2">
        <v>14.155251141553</v>
      </c>
      <c r="O571" s="3">
        <v>0</v>
      </c>
      <c r="P571" s="2">
        <v>27.853881278538999</v>
      </c>
      <c r="Q571" s="15">
        <v>1.369863013699</v>
      </c>
    </row>
    <row r="572" spans="4:17" x14ac:dyDescent="0.2">
      <c r="D572" s="104"/>
      <c r="E572" s="5" t="s">
        <v>37</v>
      </c>
      <c r="F572" s="6"/>
      <c r="G572" s="7">
        <v>186</v>
      </c>
      <c r="H572" s="8">
        <v>44</v>
      </c>
      <c r="I572" s="1">
        <v>93</v>
      </c>
      <c r="J572" s="1">
        <v>59</v>
      </c>
      <c r="K572" s="1">
        <v>20</v>
      </c>
      <c r="L572" s="1">
        <v>10</v>
      </c>
      <c r="M572" s="1">
        <v>17</v>
      </c>
      <c r="N572" s="1">
        <v>16</v>
      </c>
      <c r="O572" s="1">
        <v>0</v>
      </c>
      <c r="P572" s="1">
        <v>42</v>
      </c>
      <c r="Q572" s="13">
        <v>0</v>
      </c>
    </row>
    <row r="573" spans="4:17" x14ac:dyDescent="0.2">
      <c r="D573" s="104"/>
      <c r="E573" s="11"/>
      <c r="F573" s="10"/>
      <c r="G573" s="9">
        <v>100</v>
      </c>
      <c r="H573" s="12">
        <v>23.655913978495001</v>
      </c>
      <c r="I573" s="2">
        <v>50</v>
      </c>
      <c r="J573" s="2">
        <v>31.720430107527001</v>
      </c>
      <c r="K573" s="2">
        <v>10.752688172042999</v>
      </c>
      <c r="L573" s="2">
        <v>5.3763440860219998</v>
      </c>
      <c r="M573" s="2">
        <v>9.1397849462370004</v>
      </c>
      <c r="N573" s="2">
        <v>8.6021505376339995</v>
      </c>
      <c r="O573" s="3">
        <v>0</v>
      </c>
      <c r="P573" s="2">
        <v>22.580645161290001</v>
      </c>
      <c r="Q573" s="21">
        <v>0</v>
      </c>
    </row>
    <row r="574" spans="4:17" x14ac:dyDescent="0.2">
      <c r="D574" s="104"/>
      <c r="E574" s="5" t="s">
        <v>38</v>
      </c>
      <c r="F574" s="6"/>
      <c r="G574" s="7">
        <v>302</v>
      </c>
      <c r="H574" s="8">
        <v>84</v>
      </c>
      <c r="I574" s="1">
        <v>160</v>
      </c>
      <c r="J574" s="1">
        <v>120</v>
      </c>
      <c r="K574" s="1">
        <v>37</v>
      </c>
      <c r="L574" s="1">
        <v>22</v>
      </c>
      <c r="M574" s="1">
        <v>29</v>
      </c>
      <c r="N574" s="1">
        <v>33</v>
      </c>
      <c r="O574" s="1">
        <v>0</v>
      </c>
      <c r="P574" s="1">
        <v>47</v>
      </c>
      <c r="Q574" s="13">
        <v>0</v>
      </c>
    </row>
    <row r="575" spans="4:17" x14ac:dyDescent="0.2">
      <c r="D575" s="104"/>
      <c r="E575" s="11"/>
      <c r="F575" s="10"/>
      <c r="G575" s="9">
        <v>100</v>
      </c>
      <c r="H575" s="12">
        <v>27.814569536423999</v>
      </c>
      <c r="I575" s="2">
        <v>52.980132450330998</v>
      </c>
      <c r="J575" s="2">
        <v>39.735099337747997</v>
      </c>
      <c r="K575" s="2">
        <v>12.251655629139</v>
      </c>
      <c r="L575" s="2">
        <v>7.2847682119210004</v>
      </c>
      <c r="M575" s="2">
        <v>9.6026490066230004</v>
      </c>
      <c r="N575" s="2">
        <v>10.927152317880999</v>
      </c>
      <c r="O575" s="3">
        <v>0</v>
      </c>
      <c r="P575" s="2">
        <v>15.562913907284999</v>
      </c>
      <c r="Q575" s="21">
        <v>0</v>
      </c>
    </row>
    <row r="576" spans="4:17" x14ac:dyDescent="0.2">
      <c r="D576" s="104"/>
      <c r="E576" s="5" t="s">
        <v>39</v>
      </c>
      <c r="F576" s="6"/>
      <c r="G576" s="7">
        <v>249</v>
      </c>
      <c r="H576" s="8">
        <v>70</v>
      </c>
      <c r="I576" s="1">
        <v>109</v>
      </c>
      <c r="J576" s="1">
        <v>97</v>
      </c>
      <c r="K576" s="1">
        <v>22</v>
      </c>
      <c r="L576" s="1">
        <v>15</v>
      </c>
      <c r="M576" s="1">
        <v>28</v>
      </c>
      <c r="N576" s="1">
        <v>26</v>
      </c>
      <c r="O576" s="1">
        <v>3</v>
      </c>
      <c r="P576" s="1">
        <v>48</v>
      </c>
      <c r="Q576" s="13">
        <v>3</v>
      </c>
    </row>
    <row r="577" spans="4:17" x14ac:dyDescent="0.2">
      <c r="D577" s="104"/>
      <c r="E577" s="11"/>
      <c r="F577" s="10"/>
      <c r="G577" s="9">
        <v>100</v>
      </c>
      <c r="H577" s="12">
        <v>28.112449799197002</v>
      </c>
      <c r="I577" s="2">
        <v>43.775100401605997</v>
      </c>
      <c r="J577" s="2">
        <v>38.955823293172998</v>
      </c>
      <c r="K577" s="2">
        <v>8.8353413654619999</v>
      </c>
      <c r="L577" s="2">
        <v>6.0240963855420002</v>
      </c>
      <c r="M577" s="2">
        <v>11.244979919679</v>
      </c>
      <c r="N577" s="2">
        <v>10.441767068273</v>
      </c>
      <c r="O577" s="2">
        <v>1.204819277108</v>
      </c>
      <c r="P577" s="2">
        <v>19.277108433734998</v>
      </c>
      <c r="Q577" s="15">
        <v>1.204819277108</v>
      </c>
    </row>
    <row r="578" spans="4:17" x14ac:dyDescent="0.2">
      <c r="D578" s="104"/>
      <c r="E578" s="5" t="s">
        <v>40</v>
      </c>
      <c r="F578" s="6"/>
      <c r="G578" s="7">
        <v>333</v>
      </c>
      <c r="H578" s="8">
        <v>94</v>
      </c>
      <c r="I578" s="1">
        <v>175</v>
      </c>
      <c r="J578" s="1">
        <v>151</v>
      </c>
      <c r="K578" s="1">
        <v>28</v>
      </c>
      <c r="L578" s="1">
        <v>23</v>
      </c>
      <c r="M578" s="1">
        <v>31</v>
      </c>
      <c r="N578" s="1">
        <v>26</v>
      </c>
      <c r="O578" s="1">
        <v>1</v>
      </c>
      <c r="P578" s="1">
        <v>59</v>
      </c>
      <c r="Q578" s="13">
        <v>0</v>
      </c>
    </row>
    <row r="579" spans="4:17" x14ac:dyDescent="0.2">
      <c r="D579" s="104"/>
      <c r="E579" s="11"/>
      <c r="F579" s="10"/>
      <c r="G579" s="9">
        <v>100</v>
      </c>
      <c r="H579" s="12">
        <v>28.228228228228001</v>
      </c>
      <c r="I579" s="2">
        <v>52.552552552553003</v>
      </c>
      <c r="J579" s="2">
        <v>45.345345345345002</v>
      </c>
      <c r="K579" s="2">
        <v>8.4084084084080004</v>
      </c>
      <c r="L579" s="2">
        <v>6.9069069069070004</v>
      </c>
      <c r="M579" s="2">
        <v>9.3093093093090005</v>
      </c>
      <c r="N579" s="2">
        <v>7.8078078078080004</v>
      </c>
      <c r="O579" s="2">
        <v>0.30030030029999999</v>
      </c>
      <c r="P579" s="2">
        <v>17.717717717717999</v>
      </c>
      <c r="Q579" s="21">
        <v>0</v>
      </c>
    </row>
    <row r="580" spans="4:17" x14ac:dyDescent="0.2">
      <c r="D580" s="104"/>
      <c r="E580" s="5" t="s">
        <v>41</v>
      </c>
      <c r="F580" s="6"/>
      <c r="G580" s="7">
        <v>260</v>
      </c>
      <c r="H580" s="8">
        <v>67</v>
      </c>
      <c r="I580" s="1">
        <v>124</v>
      </c>
      <c r="J580" s="1">
        <v>128</v>
      </c>
      <c r="K580" s="1">
        <v>19</v>
      </c>
      <c r="L580" s="1">
        <v>14</v>
      </c>
      <c r="M580" s="1">
        <v>30</v>
      </c>
      <c r="N580" s="1">
        <v>21</v>
      </c>
      <c r="O580" s="1">
        <v>0</v>
      </c>
      <c r="P580" s="1">
        <v>48</v>
      </c>
      <c r="Q580" s="13">
        <v>2</v>
      </c>
    </row>
    <row r="581" spans="4:17" x14ac:dyDescent="0.2">
      <c r="D581" s="104"/>
      <c r="E581" s="11"/>
      <c r="F581" s="10"/>
      <c r="G581" s="9">
        <v>100</v>
      </c>
      <c r="H581" s="12">
        <v>25.769230769231001</v>
      </c>
      <c r="I581" s="2">
        <v>47.692307692307999</v>
      </c>
      <c r="J581" s="2">
        <v>49.230769230768999</v>
      </c>
      <c r="K581" s="2">
        <v>7.3076923076920002</v>
      </c>
      <c r="L581" s="2">
        <v>5.3846153846150004</v>
      </c>
      <c r="M581" s="2">
        <v>11.538461538462</v>
      </c>
      <c r="N581" s="2">
        <v>8.0769230769230003</v>
      </c>
      <c r="O581" s="3">
        <v>0</v>
      </c>
      <c r="P581" s="2">
        <v>18.461538461538002</v>
      </c>
      <c r="Q581" s="15">
        <v>0.76923076923099998</v>
      </c>
    </row>
    <row r="582" spans="4:17" x14ac:dyDescent="0.2">
      <c r="D582" s="104"/>
      <c r="E582" s="5" t="s">
        <v>42</v>
      </c>
      <c r="F582" s="6"/>
      <c r="G582" s="7">
        <v>228</v>
      </c>
      <c r="H582" s="8">
        <v>64</v>
      </c>
      <c r="I582" s="1">
        <v>110</v>
      </c>
      <c r="J582" s="1">
        <v>112</v>
      </c>
      <c r="K582" s="1">
        <v>25</v>
      </c>
      <c r="L582" s="1">
        <v>12</v>
      </c>
      <c r="M582" s="1">
        <v>19</v>
      </c>
      <c r="N582" s="1">
        <v>16</v>
      </c>
      <c r="O582" s="1">
        <v>1</v>
      </c>
      <c r="P582" s="1">
        <v>44</v>
      </c>
      <c r="Q582" s="13">
        <v>0</v>
      </c>
    </row>
    <row r="583" spans="4:17" x14ac:dyDescent="0.2">
      <c r="D583" s="104"/>
      <c r="E583" s="11"/>
      <c r="F583" s="10"/>
      <c r="G583" s="9">
        <v>100</v>
      </c>
      <c r="H583" s="12">
        <v>28.070175438595999</v>
      </c>
      <c r="I583" s="2">
        <v>48.245614035088003</v>
      </c>
      <c r="J583" s="2">
        <v>49.122807017543998</v>
      </c>
      <c r="K583" s="2">
        <v>10.964912280702</v>
      </c>
      <c r="L583" s="2">
        <v>5.2631578947369997</v>
      </c>
      <c r="M583" s="2">
        <v>8.333333333333</v>
      </c>
      <c r="N583" s="2">
        <v>7.0175438596489998</v>
      </c>
      <c r="O583" s="2">
        <v>0.43859649122799998</v>
      </c>
      <c r="P583" s="2">
        <v>19.298245614035</v>
      </c>
      <c r="Q583" s="21">
        <v>0</v>
      </c>
    </row>
    <row r="584" spans="4:17" x14ac:dyDescent="0.2">
      <c r="D584" s="104"/>
      <c r="E584" s="5" t="s">
        <v>43</v>
      </c>
      <c r="F584" s="6"/>
      <c r="G584" s="7">
        <v>249</v>
      </c>
      <c r="H584" s="8">
        <v>61</v>
      </c>
      <c r="I584" s="1">
        <v>124</v>
      </c>
      <c r="J584" s="1">
        <v>98</v>
      </c>
      <c r="K584" s="1">
        <v>22</v>
      </c>
      <c r="L584" s="1">
        <v>13</v>
      </c>
      <c r="M584" s="1">
        <v>25</v>
      </c>
      <c r="N584" s="1">
        <v>15</v>
      </c>
      <c r="O584" s="1">
        <v>1</v>
      </c>
      <c r="P584" s="1">
        <v>57</v>
      </c>
      <c r="Q584" s="13">
        <v>0</v>
      </c>
    </row>
    <row r="585" spans="4:17" x14ac:dyDescent="0.2">
      <c r="D585" s="104"/>
      <c r="E585" s="11"/>
      <c r="F585" s="10"/>
      <c r="G585" s="9">
        <v>100</v>
      </c>
      <c r="H585" s="12">
        <v>24.497991967870998</v>
      </c>
      <c r="I585" s="2">
        <v>49.799196787149</v>
      </c>
      <c r="J585" s="2">
        <v>39.357429718875999</v>
      </c>
      <c r="K585" s="2">
        <v>8.8353413654619999</v>
      </c>
      <c r="L585" s="2">
        <v>5.2208835341370001</v>
      </c>
      <c r="M585" s="2">
        <v>10.040160642569999</v>
      </c>
      <c r="N585" s="2">
        <v>6.0240963855420002</v>
      </c>
      <c r="O585" s="2">
        <v>0.40160642570299998</v>
      </c>
      <c r="P585" s="2">
        <v>22.89156626506</v>
      </c>
      <c r="Q585" s="21">
        <v>0</v>
      </c>
    </row>
    <row r="586" spans="4:17" x14ac:dyDescent="0.2">
      <c r="D586" s="104"/>
      <c r="E586" s="5" t="s">
        <v>44</v>
      </c>
      <c r="F586" s="6"/>
      <c r="G586" s="7">
        <v>347</v>
      </c>
      <c r="H586" s="8">
        <v>67</v>
      </c>
      <c r="I586" s="1">
        <v>197</v>
      </c>
      <c r="J586" s="1">
        <v>141</v>
      </c>
      <c r="K586" s="1">
        <v>21</v>
      </c>
      <c r="L586" s="1">
        <v>8</v>
      </c>
      <c r="M586" s="1">
        <v>52</v>
      </c>
      <c r="N586" s="1">
        <v>10</v>
      </c>
      <c r="O586" s="1">
        <v>1</v>
      </c>
      <c r="P586" s="1">
        <v>72</v>
      </c>
      <c r="Q586" s="13">
        <v>4</v>
      </c>
    </row>
    <row r="587" spans="4:17" x14ac:dyDescent="0.2">
      <c r="D587" s="104"/>
      <c r="E587" s="11"/>
      <c r="F587" s="10"/>
      <c r="G587" s="9">
        <v>100</v>
      </c>
      <c r="H587" s="12">
        <v>19.308357348703002</v>
      </c>
      <c r="I587" s="2">
        <v>56.772334293947999</v>
      </c>
      <c r="J587" s="2">
        <v>40.634005763688997</v>
      </c>
      <c r="K587" s="2">
        <v>6.0518731988469998</v>
      </c>
      <c r="L587" s="2">
        <v>2.3054755043230002</v>
      </c>
      <c r="M587" s="2">
        <v>14.985590778098</v>
      </c>
      <c r="N587" s="2">
        <v>2.8818443804029998</v>
      </c>
      <c r="O587" s="2">
        <v>0.28818443803999999</v>
      </c>
      <c r="P587" s="2">
        <v>20.749279538905</v>
      </c>
      <c r="Q587" s="15">
        <v>1.1527377521610001</v>
      </c>
    </row>
    <row r="588" spans="4:17" x14ac:dyDescent="0.2">
      <c r="D588" s="104"/>
      <c r="E588" s="5" t="s">
        <v>45</v>
      </c>
      <c r="F588" s="6"/>
      <c r="G588" s="7">
        <v>303</v>
      </c>
      <c r="H588" s="8">
        <v>55</v>
      </c>
      <c r="I588" s="1">
        <v>179</v>
      </c>
      <c r="J588" s="1">
        <v>127</v>
      </c>
      <c r="K588" s="1">
        <v>26</v>
      </c>
      <c r="L588" s="1">
        <v>3</v>
      </c>
      <c r="M588" s="1">
        <v>49</v>
      </c>
      <c r="N588" s="1">
        <v>4</v>
      </c>
      <c r="O588" s="1">
        <v>0</v>
      </c>
      <c r="P588" s="1">
        <v>64</v>
      </c>
      <c r="Q588" s="13">
        <v>3</v>
      </c>
    </row>
    <row r="589" spans="4:17" x14ac:dyDescent="0.2">
      <c r="D589" s="104"/>
      <c r="E589" s="11"/>
      <c r="F589" s="10"/>
      <c r="G589" s="9">
        <v>100</v>
      </c>
      <c r="H589" s="12">
        <v>18.151815181518</v>
      </c>
      <c r="I589" s="2">
        <v>59.075907590759002</v>
      </c>
      <c r="J589" s="2">
        <v>41.914191419142</v>
      </c>
      <c r="K589" s="2">
        <v>8.580858085809</v>
      </c>
      <c r="L589" s="2">
        <v>0.99009900990099997</v>
      </c>
      <c r="M589" s="2">
        <v>16.171617161716</v>
      </c>
      <c r="N589" s="2">
        <v>1.3201320132009999</v>
      </c>
      <c r="O589" s="3">
        <v>0</v>
      </c>
      <c r="P589" s="2">
        <v>21.122112211221001</v>
      </c>
      <c r="Q589" s="15">
        <v>0.99009900990099997</v>
      </c>
    </row>
    <row r="590" spans="4:17" x14ac:dyDescent="0.2">
      <c r="D590" s="104"/>
      <c r="E590" s="5" t="s">
        <v>46</v>
      </c>
      <c r="F590" s="6"/>
      <c r="G590" s="7">
        <v>175</v>
      </c>
      <c r="H590" s="8">
        <v>19</v>
      </c>
      <c r="I590" s="1">
        <v>91</v>
      </c>
      <c r="J590" s="1">
        <v>54</v>
      </c>
      <c r="K590" s="1">
        <v>3</v>
      </c>
      <c r="L590" s="1">
        <v>2</v>
      </c>
      <c r="M590" s="1">
        <v>22</v>
      </c>
      <c r="N590" s="1">
        <v>0</v>
      </c>
      <c r="O590" s="1">
        <v>0</v>
      </c>
      <c r="P590" s="1">
        <v>46</v>
      </c>
      <c r="Q590" s="13">
        <v>5</v>
      </c>
    </row>
    <row r="591" spans="4:17" x14ac:dyDescent="0.2">
      <c r="D591" s="104"/>
      <c r="E591" s="11"/>
      <c r="F591" s="10"/>
      <c r="G591" s="9">
        <v>100</v>
      </c>
      <c r="H591" s="12">
        <v>10.857142857143</v>
      </c>
      <c r="I591" s="2">
        <v>52</v>
      </c>
      <c r="J591" s="2">
        <v>30.857142857143</v>
      </c>
      <c r="K591" s="2">
        <v>1.714285714286</v>
      </c>
      <c r="L591" s="2">
        <v>1.142857142857</v>
      </c>
      <c r="M591" s="2">
        <v>12.571428571428999</v>
      </c>
      <c r="N591" s="3">
        <v>0</v>
      </c>
      <c r="O591" s="3">
        <v>0</v>
      </c>
      <c r="P591" s="2">
        <v>26.285714285714</v>
      </c>
      <c r="Q591" s="15">
        <v>2.8571428571430002</v>
      </c>
    </row>
    <row r="592" spans="4:17" x14ac:dyDescent="0.2">
      <c r="D592" s="104"/>
      <c r="E592" s="5" t="s">
        <v>47</v>
      </c>
      <c r="F592" s="6"/>
      <c r="G592" s="7">
        <v>260</v>
      </c>
      <c r="H592" s="8">
        <v>28</v>
      </c>
      <c r="I592" s="1">
        <v>122</v>
      </c>
      <c r="J592" s="1">
        <v>88</v>
      </c>
      <c r="K592" s="1">
        <v>7</v>
      </c>
      <c r="L592" s="1">
        <v>6</v>
      </c>
      <c r="M592" s="1">
        <v>31</v>
      </c>
      <c r="N592" s="1">
        <v>3</v>
      </c>
      <c r="O592" s="1">
        <v>0</v>
      </c>
      <c r="P592" s="1">
        <v>85</v>
      </c>
      <c r="Q592" s="13">
        <v>2</v>
      </c>
    </row>
    <row r="593" spans="2:17" x14ac:dyDescent="0.2">
      <c r="D593" s="104"/>
      <c r="E593" s="11"/>
      <c r="F593" s="10"/>
      <c r="G593" s="9">
        <v>100</v>
      </c>
      <c r="H593" s="12">
        <v>10.769230769230999</v>
      </c>
      <c r="I593" s="2">
        <v>46.923076923076998</v>
      </c>
      <c r="J593" s="2">
        <v>33.846153846154003</v>
      </c>
      <c r="K593" s="2">
        <v>2.6923076923079998</v>
      </c>
      <c r="L593" s="2">
        <v>2.3076923076920002</v>
      </c>
      <c r="M593" s="2">
        <v>11.923076923077</v>
      </c>
      <c r="N593" s="2">
        <v>1.1538461538460001</v>
      </c>
      <c r="O593" s="3">
        <v>0</v>
      </c>
      <c r="P593" s="2">
        <v>32.692307692307999</v>
      </c>
      <c r="Q593" s="15">
        <v>0.76923076923099998</v>
      </c>
    </row>
    <row r="594" spans="2:17" x14ac:dyDescent="0.2">
      <c r="D594" s="104"/>
      <c r="E594" s="5" t="s">
        <v>48</v>
      </c>
      <c r="F594" s="6"/>
      <c r="G594" s="7">
        <v>102</v>
      </c>
      <c r="H594" s="8">
        <v>11</v>
      </c>
      <c r="I594" s="1">
        <v>40</v>
      </c>
      <c r="J594" s="1">
        <v>27</v>
      </c>
      <c r="K594" s="1">
        <v>3</v>
      </c>
      <c r="L594" s="1">
        <v>0</v>
      </c>
      <c r="M594" s="1">
        <v>7</v>
      </c>
      <c r="N594" s="1">
        <v>0</v>
      </c>
      <c r="O594" s="1">
        <v>1</v>
      </c>
      <c r="P594" s="1">
        <v>43</v>
      </c>
      <c r="Q594" s="13">
        <v>2</v>
      </c>
    </row>
    <row r="595" spans="2:17" x14ac:dyDescent="0.2">
      <c r="D595" s="104"/>
      <c r="E595" s="11"/>
      <c r="F595" s="10"/>
      <c r="G595" s="9">
        <v>100</v>
      </c>
      <c r="H595" s="12">
        <v>10.78431372549</v>
      </c>
      <c r="I595" s="2">
        <v>39.215686274509999</v>
      </c>
      <c r="J595" s="2">
        <v>26.470588235293999</v>
      </c>
      <c r="K595" s="2">
        <v>2.9411764705880001</v>
      </c>
      <c r="L595" s="3">
        <v>0</v>
      </c>
      <c r="M595" s="2">
        <v>6.8627450980390003</v>
      </c>
      <c r="N595" s="3">
        <v>0</v>
      </c>
      <c r="O595" s="2">
        <v>0.98039215686299996</v>
      </c>
      <c r="P595" s="2">
        <v>42.156862745098003</v>
      </c>
      <c r="Q595" s="15">
        <v>1.9607843137250001</v>
      </c>
    </row>
    <row r="596" spans="2:17" x14ac:dyDescent="0.2">
      <c r="D596" s="104"/>
      <c r="E596" s="5" t="s">
        <v>49</v>
      </c>
      <c r="F596" s="6"/>
      <c r="G596" s="7">
        <v>28</v>
      </c>
      <c r="H596" s="8">
        <v>2</v>
      </c>
      <c r="I596" s="1">
        <v>13</v>
      </c>
      <c r="J596" s="1">
        <v>8</v>
      </c>
      <c r="K596" s="1">
        <v>0</v>
      </c>
      <c r="L596" s="1">
        <v>0</v>
      </c>
      <c r="M596" s="1">
        <v>1</v>
      </c>
      <c r="N596" s="1">
        <v>0</v>
      </c>
      <c r="O596" s="1">
        <v>1</v>
      </c>
      <c r="P596" s="1">
        <v>10</v>
      </c>
      <c r="Q596" s="13">
        <v>0</v>
      </c>
    </row>
    <row r="597" spans="2:17" x14ac:dyDescent="0.2">
      <c r="D597" s="105"/>
      <c r="E597" s="56"/>
      <c r="F597" s="57"/>
      <c r="G597" s="69">
        <v>100</v>
      </c>
      <c r="H597" s="75">
        <v>7.1428571428570002</v>
      </c>
      <c r="I597" s="39">
        <v>46.428571428570997</v>
      </c>
      <c r="J597" s="39">
        <v>28.571428571428999</v>
      </c>
      <c r="K597" s="36">
        <v>0</v>
      </c>
      <c r="L597" s="36">
        <v>0</v>
      </c>
      <c r="M597" s="39">
        <v>3.5714285714290002</v>
      </c>
      <c r="N597" s="36">
        <v>0</v>
      </c>
      <c r="O597" s="39">
        <v>3.5714285714290002</v>
      </c>
      <c r="P597" s="39">
        <v>35.714285714286</v>
      </c>
      <c r="Q597" s="72">
        <v>0</v>
      </c>
    </row>
    <row r="599" spans="2:17" x14ac:dyDescent="0.2">
      <c r="B599" s="47" t="str">
        <f xml:space="preserve"> HYPERLINK("#'目次'!B14", "[8]")</f>
        <v>[8]</v>
      </c>
      <c r="C599" s="31" t="s">
        <v>125</v>
      </c>
    </row>
    <row r="600" spans="2:17" x14ac:dyDescent="0.2">
      <c r="C600" s="89" t="s">
        <v>57</v>
      </c>
    </row>
    <row r="602" spans="2:17" x14ac:dyDescent="0.2">
      <c r="C602" s="31" t="s">
        <v>13</v>
      </c>
    </row>
    <row r="603" spans="2:17" ht="36" x14ac:dyDescent="0.2">
      <c r="D603" s="99"/>
      <c r="E603" s="100"/>
      <c r="F603" s="100"/>
      <c r="G603" s="41" t="s">
        <v>14</v>
      </c>
      <c r="H603" s="42" t="s">
        <v>126</v>
      </c>
      <c r="I603" s="16" t="s">
        <v>127</v>
      </c>
      <c r="J603" s="16" t="s">
        <v>128</v>
      </c>
      <c r="K603" s="46" t="s">
        <v>24</v>
      </c>
    </row>
    <row r="604" spans="2:17" x14ac:dyDescent="0.2">
      <c r="D604" s="101"/>
      <c r="E604" s="102"/>
      <c r="F604" s="102"/>
      <c r="G604" s="44"/>
      <c r="H604" s="48"/>
      <c r="I604" s="17"/>
      <c r="J604" s="17"/>
      <c r="K604" s="43"/>
    </row>
    <row r="605" spans="2:17" x14ac:dyDescent="0.2">
      <c r="D605" s="68"/>
      <c r="E605" s="67" t="s">
        <v>14</v>
      </c>
      <c r="F605" s="64"/>
      <c r="G605" s="45">
        <v>6493</v>
      </c>
      <c r="H605" s="20">
        <v>349</v>
      </c>
      <c r="I605" s="20">
        <v>684</v>
      </c>
      <c r="J605" s="20">
        <v>5400</v>
      </c>
      <c r="K605" s="61">
        <v>60</v>
      </c>
    </row>
    <row r="606" spans="2:17" x14ac:dyDescent="0.2">
      <c r="D606" s="56"/>
      <c r="E606" s="57"/>
      <c r="F606" s="65"/>
      <c r="G606" s="9">
        <v>100</v>
      </c>
      <c r="H606" s="2">
        <v>5.3750192515019997</v>
      </c>
      <c r="I606" s="2">
        <v>10.534421684891001</v>
      </c>
      <c r="J606" s="2">
        <v>83.166486985985003</v>
      </c>
      <c r="K606" s="15">
        <v>0.92407207762200005</v>
      </c>
    </row>
    <row r="607" spans="2:17" x14ac:dyDescent="0.2">
      <c r="D607" s="103" t="s">
        <v>25</v>
      </c>
      <c r="E607" s="24" t="s">
        <v>26</v>
      </c>
      <c r="F607" s="22"/>
      <c r="G607" s="23">
        <v>1606</v>
      </c>
      <c r="H607" s="30">
        <v>20</v>
      </c>
      <c r="I607" s="4">
        <v>135</v>
      </c>
      <c r="J607" s="4">
        <v>1445</v>
      </c>
      <c r="K607" s="34">
        <v>6</v>
      </c>
    </row>
    <row r="608" spans="2:17" x14ac:dyDescent="0.2">
      <c r="D608" s="104"/>
      <c r="E608" s="11"/>
      <c r="F608" s="10"/>
      <c r="G608" s="9">
        <v>100</v>
      </c>
      <c r="H608" s="12">
        <v>1.245330012453</v>
      </c>
      <c r="I608" s="2">
        <v>8.4059775840600004</v>
      </c>
      <c r="J608" s="2">
        <v>89.975093399751003</v>
      </c>
      <c r="K608" s="15">
        <v>0.37359900373600002</v>
      </c>
    </row>
    <row r="609" spans="4:11" x14ac:dyDescent="0.2">
      <c r="D609" s="104"/>
      <c r="E609" s="5" t="s">
        <v>27</v>
      </c>
      <c r="F609" s="6"/>
      <c r="G609" s="7">
        <v>1245</v>
      </c>
      <c r="H609" s="8">
        <v>30</v>
      </c>
      <c r="I609" s="1">
        <v>85</v>
      </c>
      <c r="J609" s="1">
        <v>1117</v>
      </c>
      <c r="K609" s="13">
        <v>13</v>
      </c>
    </row>
    <row r="610" spans="4:11" x14ac:dyDescent="0.2">
      <c r="D610" s="104"/>
      <c r="E610" s="11"/>
      <c r="F610" s="10"/>
      <c r="G610" s="9">
        <v>100</v>
      </c>
      <c r="H610" s="12">
        <v>2.409638554217</v>
      </c>
      <c r="I610" s="2">
        <v>6.8273092369480004</v>
      </c>
      <c r="J610" s="2">
        <v>89.718875502008004</v>
      </c>
      <c r="K610" s="15">
        <v>1.044176706827</v>
      </c>
    </row>
    <row r="611" spans="4:11" x14ac:dyDescent="0.2">
      <c r="D611" s="104"/>
      <c r="E611" s="5" t="s">
        <v>28</v>
      </c>
      <c r="F611" s="6"/>
      <c r="G611" s="7">
        <v>1001</v>
      </c>
      <c r="H611" s="8">
        <v>39</v>
      </c>
      <c r="I611" s="1">
        <v>99</v>
      </c>
      <c r="J611" s="1">
        <v>852</v>
      </c>
      <c r="K611" s="13">
        <v>11</v>
      </c>
    </row>
    <row r="612" spans="4:11" x14ac:dyDescent="0.2">
      <c r="D612" s="104"/>
      <c r="E612" s="11"/>
      <c r="F612" s="10"/>
      <c r="G612" s="9">
        <v>100</v>
      </c>
      <c r="H612" s="12">
        <v>3.896103896104</v>
      </c>
      <c r="I612" s="2">
        <v>9.8901098901100006</v>
      </c>
      <c r="J612" s="2">
        <v>85.114885114884999</v>
      </c>
      <c r="K612" s="15">
        <v>1.098901098901</v>
      </c>
    </row>
    <row r="613" spans="4:11" x14ac:dyDescent="0.2">
      <c r="D613" s="104"/>
      <c r="E613" s="5" t="s">
        <v>29</v>
      </c>
      <c r="F613" s="6"/>
      <c r="G613" s="7">
        <v>689</v>
      </c>
      <c r="H613" s="8">
        <v>52</v>
      </c>
      <c r="I613" s="1">
        <v>86</v>
      </c>
      <c r="J613" s="1">
        <v>543</v>
      </c>
      <c r="K613" s="13">
        <v>8</v>
      </c>
    </row>
    <row r="614" spans="4:11" x14ac:dyDescent="0.2">
      <c r="D614" s="104"/>
      <c r="E614" s="11"/>
      <c r="F614" s="10"/>
      <c r="G614" s="9">
        <v>100</v>
      </c>
      <c r="H614" s="12">
        <v>7.547169811321</v>
      </c>
      <c r="I614" s="2">
        <v>12.481857764877001</v>
      </c>
      <c r="J614" s="2">
        <v>78.809869375906999</v>
      </c>
      <c r="K614" s="15">
        <v>1.1611030478960001</v>
      </c>
    </row>
    <row r="615" spans="4:11" x14ac:dyDescent="0.2">
      <c r="D615" s="104"/>
      <c r="E615" s="5" t="s">
        <v>30</v>
      </c>
      <c r="F615" s="6"/>
      <c r="G615" s="7">
        <v>578</v>
      </c>
      <c r="H615" s="8">
        <v>47</v>
      </c>
      <c r="I615" s="1">
        <v>87</v>
      </c>
      <c r="J615" s="1">
        <v>439</v>
      </c>
      <c r="K615" s="13">
        <v>5</v>
      </c>
    </row>
    <row r="616" spans="4:11" x14ac:dyDescent="0.2">
      <c r="D616" s="104"/>
      <c r="E616" s="11"/>
      <c r="F616" s="10"/>
      <c r="G616" s="9">
        <v>100</v>
      </c>
      <c r="H616" s="12">
        <v>8.131487889273</v>
      </c>
      <c r="I616" s="2">
        <v>15.051903114187001</v>
      </c>
      <c r="J616" s="2">
        <v>75.951557093426004</v>
      </c>
      <c r="K616" s="15">
        <v>0.86505190311400004</v>
      </c>
    </row>
    <row r="617" spans="4:11" x14ac:dyDescent="0.2">
      <c r="D617" s="104"/>
      <c r="E617" s="5" t="s">
        <v>31</v>
      </c>
      <c r="F617" s="6"/>
      <c r="G617" s="7">
        <v>532</v>
      </c>
      <c r="H617" s="8">
        <v>75</v>
      </c>
      <c r="I617" s="1">
        <v>98</v>
      </c>
      <c r="J617" s="1">
        <v>356</v>
      </c>
      <c r="K617" s="13">
        <v>3</v>
      </c>
    </row>
    <row r="618" spans="4:11" x14ac:dyDescent="0.2">
      <c r="D618" s="104"/>
      <c r="E618" s="11"/>
      <c r="F618" s="10"/>
      <c r="G618" s="9">
        <v>100</v>
      </c>
      <c r="H618" s="12">
        <v>14.097744360902</v>
      </c>
      <c r="I618" s="2">
        <v>18.421052631578998</v>
      </c>
      <c r="J618" s="2">
        <v>66.917293233083001</v>
      </c>
      <c r="K618" s="15">
        <v>0.56390977443599999</v>
      </c>
    </row>
    <row r="619" spans="4:11" x14ac:dyDescent="0.2">
      <c r="D619" s="104"/>
      <c r="E619" s="5" t="s">
        <v>32</v>
      </c>
      <c r="F619" s="6"/>
      <c r="G619" s="7">
        <v>277</v>
      </c>
      <c r="H619" s="8">
        <v>40</v>
      </c>
      <c r="I619" s="1">
        <v>50</v>
      </c>
      <c r="J619" s="1">
        <v>182</v>
      </c>
      <c r="K619" s="13">
        <v>5</v>
      </c>
    </row>
    <row r="620" spans="4:11" x14ac:dyDescent="0.2">
      <c r="D620" s="104"/>
      <c r="E620" s="11"/>
      <c r="F620" s="10"/>
      <c r="G620" s="9">
        <v>100</v>
      </c>
      <c r="H620" s="12">
        <v>14.440433212996</v>
      </c>
      <c r="I620" s="2">
        <v>18.050541516245001</v>
      </c>
      <c r="J620" s="2">
        <v>65.703971119133996</v>
      </c>
      <c r="K620" s="15">
        <v>1.805054151625</v>
      </c>
    </row>
    <row r="621" spans="4:11" x14ac:dyDescent="0.2">
      <c r="D621" s="104"/>
      <c r="E621" s="5" t="s">
        <v>33</v>
      </c>
      <c r="F621" s="6"/>
      <c r="G621" s="7">
        <v>103</v>
      </c>
      <c r="H621" s="8">
        <v>32</v>
      </c>
      <c r="I621" s="1">
        <v>14</v>
      </c>
      <c r="J621" s="1">
        <v>56</v>
      </c>
      <c r="K621" s="13">
        <v>1</v>
      </c>
    </row>
    <row r="622" spans="4:11" x14ac:dyDescent="0.2">
      <c r="D622" s="104"/>
      <c r="E622" s="11"/>
      <c r="F622" s="10"/>
      <c r="G622" s="9">
        <v>100</v>
      </c>
      <c r="H622" s="12">
        <v>31.067961165048999</v>
      </c>
      <c r="I622" s="2">
        <v>13.592233009709</v>
      </c>
      <c r="J622" s="2">
        <v>54.368932038834998</v>
      </c>
      <c r="K622" s="15">
        <v>0.97087378640800004</v>
      </c>
    </row>
    <row r="623" spans="4:11" x14ac:dyDescent="0.2">
      <c r="D623" s="103" t="s">
        <v>34</v>
      </c>
      <c r="E623" s="24" t="s">
        <v>35</v>
      </c>
      <c r="F623" s="22"/>
      <c r="G623" s="23">
        <v>173</v>
      </c>
      <c r="H623" s="30">
        <v>9</v>
      </c>
      <c r="I623" s="4">
        <v>29</v>
      </c>
      <c r="J623" s="4">
        <v>133</v>
      </c>
      <c r="K623" s="34">
        <v>2</v>
      </c>
    </row>
    <row r="624" spans="4:11" x14ac:dyDescent="0.2">
      <c r="D624" s="104"/>
      <c r="E624" s="11"/>
      <c r="F624" s="10"/>
      <c r="G624" s="9">
        <v>100</v>
      </c>
      <c r="H624" s="12">
        <v>5.2023121387279998</v>
      </c>
      <c r="I624" s="2">
        <v>16.763005780347001</v>
      </c>
      <c r="J624" s="2">
        <v>76.878612716763001</v>
      </c>
      <c r="K624" s="15">
        <v>1.1560693641619999</v>
      </c>
    </row>
    <row r="625" spans="4:11" x14ac:dyDescent="0.2">
      <c r="D625" s="104"/>
      <c r="E625" s="5" t="s">
        <v>36</v>
      </c>
      <c r="F625" s="6"/>
      <c r="G625" s="7">
        <v>194</v>
      </c>
      <c r="H625" s="8">
        <v>13</v>
      </c>
      <c r="I625" s="1">
        <v>34</v>
      </c>
      <c r="J625" s="1">
        <v>144</v>
      </c>
      <c r="K625" s="13">
        <v>3</v>
      </c>
    </row>
    <row r="626" spans="4:11" x14ac:dyDescent="0.2">
      <c r="D626" s="104"/>
      <c r="E626" s="11"/>
      <c r="F626" s="10"/>
      <c r="G626" s="9">
        <v>100</v>
      </c>
      <c r="H626" s="12">
        <v>6.7010309278350002</v>
      </c>
      <c r="I626" s="2">
        <v>17.525773195875999</v>
      </c>
      <c r="J626" s="2">
        <v>74.226804123711005</v>
      </c>
      <c r="K626" s="15">
        <v>1.5463917525769999</v>
      </c>
    </row>
    <row r="627" spans="4:11" x14ac:dyDescent="0.2">
      <c r="D627" s="104"/>
      <c r="E627" s="5" t="s">
        <v>37</v>
      </c>
      <c r="F627" s="6"/>
      <c r="G627" s="7">
        <v>194</v>
      </c>
      <c r="H627" s="8">
        <v>19</v>
      </c>
      <c r="I627" s="1">
        <v>33</v>
      </c>
      <c r="J627" s="1">
        <v>142</v>
      </c>
      <c r="K627" s="13">
        <v>0</v>
      </c>
    </row>
    <row r="628" spans="4:11" x14ac:dyDescent="0.2">
      <c r="D628" s="104"/>
      <c r="E628" s="11"/>
      <c r="F628" s="10"/>
      <c r="G628" s="9">
        <v>100</v>
      </c>
      <c r="H628" s="12">
        <v>9.7938144329900005</v>
      </c>
      <c r="I628" s="2">
        <v>17.010309278350999</v>
      </c>
      <c r="J628" s="2">
        <v>73.195876288660003</v>
      </c>
      <c r="K628" s="21">
        <v>0</v>
      </c>
    </row>
    <row r="629" spans="4:11" x14ac:dyDescent="0.2">
      <c r="D629" s="104"/>
      <c r="E629" s="5" t="s">
        <v>38</v>
      </c>
      <c r="F629" s="6"/>
      <c r="G629" s="7">
        <v>288</v>
      </c>
      <c r="H629" s="8">
        <v>34</v>
      </c>
      <c r="I629" s="1">
        <v>55</v>
      </c>
      <c r="J629" s="1">
        <v>198</v>
      </c>
      <c r="K629" s="13">
        <v>1</v>
      </c>
    </row>
    <row r="630" spans="4:11" x14ac:dyDescent="0.2">
      <c r="D630" s="104"/>
      <c r="E630" s="11"/>
      <c r="F630" s="10"/>
      <c r="G630" s="9">
        <v>100</v>
      </c>
      <c r="H630" s="12">
        <v>11.805555555555999</v>
      </c>
      <c r="I630" s="2">
        <v>19.097222222222001</v>
      </c>
      <c r="J630" s="2">
        <v>68.75</v>
      </c>
      <c r="K630" s="15">
        <v>0.347222222222</v>
      </c>
    </row>
    <row r="631" spans="4:11" x14ac:dyDescent="0.2">
      <c r="D631" s="104"/>
      <c r="E631" s="5" t="s">
        <v>39</v>
      </c>
      <c r="F631" s="6"/>
      <c r="G631" s="7">
        <v>287</v>
      </c>
      <c r="H631" s="8">
        <v>40</v>
      </c>
      <c r="I631" s="1">
        <v>44</v>
      </c>
      <c r="J631" s="1">
        <v>200</v>
      </c>
      <c r="K631" s="13">
        <v>3</v>
      </c>
    </row>
    <row r="632" spans="4:11" x14ac:dyDescent="0.2">
      <c r="D632" s="104"/>
      <c r="E632" s="11"/>
      <c r="F632" s="10"/>
      <c r="G632" s="9">
        <v>100</v>
      </c>
      <c r="H632" s="12">
        <v>13.937282229965</v>
      </c>
      <c r="I632" s="2">
        <v>15.331010452961999</v>
      </c>
      <c r="J632" s="2">
        <v>69.686411149826</v>
      </c>
      <c r="K632" s="15">
        <v>1.045296167247</v>
      </c>
    </row>
    <row r="633" spans="4:11" x14ac:dyDescent="0.2">
      <c r="D633" s="104"/>
      <c r="E633" s="5" t="s">
        <v>40</v>
      </c>
      <c r="F633" s="6"/>
      <c r="G633" s="7">
        <v>300</v>
      </c>
      <c r="H633" s="8">
        <v>36</v>
      </c>
      <c r="I633" s="1">
        <v>45</v>
      </c>
      <c r="J633" s="1">
        <v>218</v>
      </c>
      <c r="K633" s="13">
        <v>1</v>
      </c>
    </row>
    <row r="634" spans="4:11" x14ac:dyDescent="0.2">
      <c r="D634" s="104"/>
      <c r="E634" s="11"/>
      <c r="F634" s="10"/>
      <c r="G634" s="9">
        <v>100</v>
      </c>
      <c r="H634" s="12">
        <v>12</v>
      </c>
      <c r="I634" s="2">
        <v>15</v>
      </c>
      <c r="J634" s="2">
        <v>72.666666666666998</v>
      </c>
      <c r="K634" s="15">
        <v>0.33333333333300003</v>
      </c>
    </row>
    <row r="635" spans="4:11" x14ac:dyDescent="0.2">
      <c r="D635" s="104"/>
      <c r="E635" s="5" t="s">
        <v>41</v>
      </c>
      <c r="F635" s="6"/>
      <c r="G635" s="7">
        <v>246</v>
      </c>
      <c r="H635" s="8">
        <v>17</v>
      </c>
      <c r="I635" s="1">
        <v>34</v>
      </c>
      <c r="J635" s="1">
        <v>193</v>
      </c>
      <c r="K635" s="13">
        <v>2</v>
      </c>
    </row>
    <row r="636" spans="4:11" x14ac:dyDescent="0.2">
      <c r="D636" s="104"/>
      <c r="E636" s="11"/>
      <c r="F636" s="10"/>
      <c r="G636" s="9">
        <v>100</v>
      </c>
      <c r="H636" s="12">
        <v>6.9105691056909997</v>
      </c>
      <c r="I636" s="2">
        <v>13.821138211381999</v>
      </c>
      <c r="J636" s="2">
        <v>78.455284552845995</v>
      </c>
      <c r="K636" s="15">
        <v>0.81300813008100004</v>
      </c>
    </row>
    <row r="637" spans="4:11" x14ac:dyDescent="0.2">
      <c r="D637" s="104"/>
      <c r="E637" s="5" t="s">
        <v>42</v>
      </c>
      <c r="F637" s="6"/>
      <c r="G637" s="7">
        <v>244</v>
      </c>
      <c r="H637" s="8">
        <v>29</v>
      </c>
      <c r="I637" s="1">
        <v>26</v>
      </c>
      <c r="J637" s="1">
        <v>186</v>
      </c>
      <c r="K637" s="13">
        <v>3</v>
      </c>
    </row>
    <row r="638" spans="4:11" x14ac:dyDescent="0.2">
      <c r="D638" s="104"/>
      <c r="E638" s="11"/>
      <c r="F638" s="10"/>
      <c r="G638" s="9">
        <v>100</v>
      </c>
      <c r="H638" s="12">
        <v>11.885245901638999</v>
      </c>
      <c r="I638" s="2">
        <v>10.655737704918</v>
      </c>
      <c r="J638" s="2">
        <v>76.229508196721</v>
      </c>
      <c r="K638" s="15">
        <v>1.229508196721</v>
      </c>
    </row>
    <row r="639" spans="4:11" x14ac:dyDescent="0.2">
      <c r="D639" s="104"/>
      <c r="E639" s="5" t="s">
        <v>43</v>
      </c>
      <c r="F639" s="6"/>
      <c r="G639" s="7">
        <v>247</v>
      </c>
      <c r="H639" s="8">
        <v>17</v>
      </c>
      <c r="I639" s="1">
        <v>22</v>
      </c>
      <c r="J639" s="1">
        <v>205</v>
      </c>
      <c r="K639" s="13">
        <v>3</v>
      </c>
    </row>
    <row r="640" spans="4:11" x14ac:dyDescent="0.2">
      <c r="D640" s="104"/>
      <c r="E640" s="11"/>
      <c r="F640" s="10"/>
      <c r="G640" s="9">
        <v>100</v>
      </c>
      <c r="H640" s="12">
        <v>6.882591093117</v>
      </c>
      <c r="I640" s="2">
        <v>8.9068825910929998</v>
      </c>
      <c r="J640" s="2">
        <v>82.995951417003994</v>
      </c>
      <c r="K640" s="15">
        <v>1.214574898785</v>
      </c>
    </row>
    <row r="641" spans="4:11" x14ac:dyDescent="0.2">
      <c r="D641" s="104"/>
      <c r="E641" s="5" t="s">
        <v>44</v>
      </c>
      <c r="F641" s="6"/>
      <c r="G641" s="7">
        <v>313</v>
      </c>
      <c r="H641" s="8">
        <v>28</v>
      </c>
      <c r="I641" s="1">
        <v>31</v>
      </c>
      <c r="J641" s="1">
        <v>253</v>
      </c>
      <c r="K641" s="13">
        <v>1</v>
      </c>
    </row>
    <row r="642" spans="4:11" x14ac:dyDescent="0.2">
      <c r="D642" s="104"/>
      <c r="E642" s="11"/>
      <c r="F642" s="10"/>
      <c r="G642" s="9">
        <v>100</v>
      </c>
      <c r="H642" s="12">
        <v>8.945686900958</v>
      </c>
      <c r="I642" s="2">
        <v>9.9041533546329994</v>
      </c>
      <c r="J642" s="2">
        <v>80.830670926517996</v>
      </c>
      <c r="K642" s="15">
        <v>0.31948881789099998</v>
      </c>
    </row>
    <row r="643" spans="4:11" x14ac:dyDescent="0.2">
      <c r="D643" s="104"/>
      <c r="E643" s="5" t="s">
        <v>45</v>
      </c>
      <c r="F643" s="6"/>
      <c r="G643" s="7">
        <v>239</v>
      </c>
      <c r="H643" s="8">
        <v>19</v>
      </c>
      <c r="I643" s="1">
        <v>26</v>
      </c>
      <c r="J643" s="1">
        <v>186</v>
      </c>
      <c r="K643" s="13">
        <v>8</v>
      </c>
    </row>
    <row r="644" spans="4:11" x14ac:dyDescent="0.2">
      <c r="D644" s="104"/>
      <c r="E644" s="11"/>
      <c r="F644" s="10"/>
      <c r="G644" s="9">
        <v>100</v>
      </c>
      <c r="H644" s="12">
        <v>7.9497907949790001</v>
      </c>
      <c r="I644" s="2">
        <v>10.878661087866</v>
      </c>
      <c r="J644" s="2">
        <v>77.824267782427</v>
      </c>
      <c r="K644" s="15">
        <v>3.347280334728</v>
      </c>
    </row>
    <row r="645" spans="4:11" x14ac:dyDescent="0.2">
      <c r="D645" s="104"/>
      <c r="E645" s="5" t="s">
        <v>46</v>
      </c>
      <c r="F645" s="6"/>
      <c r="G645" s="7">
        <v>164</v>
      </c>
      <c r="H645" s="8">
        <v>11</v>
      </c>
      <c r="I645" s="1">
        <v>10</v>
      </c>
      <c r="J645" s="1">
        <v>140</v>
      </c>
      <c r="K645" s="13">
        <v>3</v>
      </c>
    </row>
    <row r="646" spans="4:11" x14ac:dyDescent="0.2">
      <c r="D646" s="104"/>
      <c r="E646" s="11"/>
      <c r="F646" s="10"/>
      <c r="G646" s="9">
        <v>100</v>
      </c>
      <c r="H646" s="12">
        <v>6.7073170731709997</v>
      </c>
      <c r="I646" s="2">
        <v>6.0975609756100004</v>
      </c>
      <c r="J646" s="2">
        <v>85.365853658537006</v>
      </c>
      <c r="K646" s="15">
        <v>1.829268292683</v>
      </c>
    </row>
    <row r="647" spans="4:11" x14ac:dyDescent="0.2">
      <c r="D647" s="104"/>
      <c r="E647" s="5" t="s">
        <v>47</v>
      </c>
      <c r="F647" s="6"/>
      <c r="G647" s="7">
        <v>143</v>
      </c>
      <c r="H647" s="8">
        <v>5</v>
      </c>
      <c r="I647" s="1">
        <v>7</v>
      </c>
      <c r="J647" s="1">
        <v>128</v>
      </c>
      <c r="K647" s="13">
        <v>3</v>
      </c>
    </row>
    <row r="648" spans="4:11" x14ac:dyDescent="0.2">
      <c r="D648" s="104"/>
      <c r="E648" s="11"/>
      <c r="F648" s="10"/>
      <c r="G648" s="9">
        <v>100</v>
      </c>
      <c r="H648" s="12">
        <v>3.4965034965030002</v>
      </c>
      <c r="I648" s="2">
        <v>4.8951048951049998</v>
      </c>
      <c r="J648" s="2">
        <v>89.510489510490004</v>
      </c>
      <c r="K648" s="15">
        <v>2.0979020979020002</v>
      </c>
    </row>
    <row r="649" spans="4:11" x14ac:dyDescent="0.2">
      <c r="D649" s="104"/>
      <c r="E649" s="5" t="s">
        <v>48</v>
      </c>
      <c r="F649" s="6"/>
      <c r="G649" s="7">
        <v>57</v>
      </c>
      <c r="H649" s="8">
        <v>0</v>
      </c>
      <c r="I649" s="1">
        <v>1</v>
      </c>
      <c r="J649" s="1">
        <v>56</v>
      </c>
      <c r="K649" s="13">
        <v>0</v>
      </c>
    </row>
    <row r="650" spans="4:11" x14ac:dyDescent="0.2">
      <c r="D650" s="104"/>
      <c r="E650" s="11"/>
      <c r="F650" s="10"/>
      <c r="G650" s="9">
        <v>100</v>
      </c>
      <c r="H650" s="40">
        <v>0</v>
      </c>
      <c r="I650" s="2">
        <v>1.7543859649119999</v>
      </c>
      <c r="J650" s="2">
        <v>98.245614035087996</v>
      </c>
      <c r="K650" s="21">
        <v>0</v>
      </c>
    </row>
    <row r="651" spans="4:11" x14ac:dyDescent="0.2">
      <c r="D651" s="104"/>
      <c r="E651" s="5" t="s">
        <v>49</v>
      </c>
      <c r="F651" s="6"/>
      <c r="G651" s="7">
        <v>12</v>
      </c>
      <c r="H651" s="8">
        <v>0</v>
      </c>
      <c r="I651" s="1">
        <v>0</v>
      </c>
      <c r="J651" s="1">
        <v>12</v>
      </c>
      <c r="K651" s="13">
        <v>0</v>
      </c>
    </row>
    <row r="652" spans="4:11" x14ac:dyDescent="0.2">
      <c r="D652" s="104"/>
      <c r="E652" s="11"/>
      <c r="F652" s="10"/>
      <c r="G652" s="9">
        <v>100</v>
      </c>
      <c r="H652" s="40">
        <v>0</v>
      </c>
      <c r="I652" s="3">
        <v>0</v>
      </c>
      <c r="J652" s="2">
        <v>100</v>
      </c>
      <c r="K652" s="21">
        <v>0</v>
      </c>
    </row>
    <row r="653" spans="4:11" x14ac:dyDescent="0.2">
      <c r="D653" s="103" t="s">
        <v>50</v>
      </c>
      <c r="E653" s="24" t="s">
        <v>35</v>
      </c>
      <c r="F653" s="22"/>
      <c r="G653" s="23">
        <v>151</v>
      </c>
      <c r="H653" s="30">
        <v>0</v>
      </c>
      <c r="I653" s="4">
        <v>18</v>
      </c>
      <c r="J653" s="4">
        <v>131</v>
      </c>
      <c r="K653" s="34">
        <v>2</v>
      </c>
    </row>
    <row r="654" spans="4:11" x14ac:dyDescent="0.2">
      <c r="D654" s="104"/>
      <c r="E654" s="11"/>
      <c r="F654" s="10"/>
      <c r="G654" s="9">
        <v>100</v>
      </c>
      <c r="H654" s="40">
        <v>0</v>
      </c>
      <c r="I654" s="2">
        <v>11.920529801324999</v>
      </c>
      <c r="J654" s="2">
        <v>86.754966887416998</v>
      </c>
      <c r="K654" s="15">
        <v>1.324503311258</v>
      </c>
    </row>
    <row r="655" spans="4:11" x14ac:dyDescent="0.2">
      <c r="D655" s="104"/>
      <c r="E655" s="5" t="s">
        <v>36</v>
      </c>
      <c r="F655" s="6"/>
      <c r="G655" s="7">
        <v>219</v>
      </c>
      <c r="H655" s="8">
        <v>8</v>
      </c>
      <c r="I655" s="1">
        <v>22</v>
      </c>
      <c r="J655" s="1">
        <v>189</v>
      </c>
      <c r="K655" s="13">
        <v>0</v>
      </c>
    </row>
    <row r="656" spans="4:11" x14ac:dyDescent="0.2">
      <c r="D656" s="104"/>
      <c r="E656" s="11"/>
      <c r="F656" s="10"/>
      <c r="G656" s="9">
        <v>100</v>
      </c>
      <c r="H656" s="12">
        <v>3.6529680365299999</v>
      </c>
      <c r="I656" s="2">
        <v>10.045662100456999</v>
      </c>
      <c r="J656" s="2">
        <v>86.301369863014003</v>
      </c>
      <c r="K656" s="21">
        <v>0</v>
      </c>
    </row>
    <row r="657" spans="4:11" x14ac:dyDescent="0.2">
      <c r="D657" s="104"/>
      <c r="E657" s="5" t="s">
        <v>37</v>
      </c>
      <c r="F657" s="6"/>
      <c r="G657" s="7">
        <v>186</v>
      </c>
      <c r="H657" s="8">
        <v>9</v>
      </c>
      <c r="I657" s="1">
        <v>23</v>
      </c>
      <c r="J657" s="1">
        <v>154</v>
      </c>
      <c r="K657" s="13">
        <v>0</v>
      </c>
    </row>
    <row r="658" spans="4:11" x14ac:dyDescent="0.2">
      <c r="D658" s="104"/>
      <c r="E658" s="11"/>
      <c r="F658" s="10"/>
      <c r="G658" s="9">
        <v>100</v>
      </c>
      <c r="H658" s="12">
        <v>4.8387096774189997</v>
      </c>
      <c r="I658" s="2">
        <v>12.365591397849</v>
      </c>
      <c r="J658" s="2">
        <v>82.795698924730999</v>
      </c>
      <c r="K658" s="21">
        <v>0</v>
      </c>
    </row>
    <row r="659" spans="4:11" x14ac:dyDescent="0.2">
      <c r="D659" s="104"/>
      <c r="E659" s="5" t="s">
        <v>38</v>
      </c>
      <c r="F659" s="6"/>
      <c r="G659" s="7">
        <v>302</v>
      </c>
      <c r="H659" s="8">
        <v>10</v>
      </c>
      <c r="I659" s="1">
        <v>45</v>
      </c>
      <c r="J659" s="1">
        <v>247</v>
      </c>
      <c r="K659" s="13">
        <v>0</v>
      </c>
    </row>
    <row r="660" spans="4:11" x14ac:dyDescent="0.2">
      <c r="D660" s="104"/>
      <c r="E660" s="11"/>
      <c r="F660" s="10"/>
      <c r="G660" s="9">
        <v>100</v>
      </c>
      <c r="H660" s="12">
        <v>3.311258278146</v>
      </c>
      <c r="I660" s="2">
        <v>14.900662251656</v>
      </c>
      <c r="J660" s="2">
        <v>81.788079470198994</v>
      </c>
      <c r="K660" s="21">
        <v>0</v>
      </c>
    </row>
    <row r="661" spans="4:11" x14ac:dyDescent="0.2">
      <c r="D661" s="104"/>
      <c r="E661" s="5" t="s">
        <v>39</v>
      </c>
      <c r="F661" s="6"/>
      <c r="G661" s="7">
        <v>249</v>
      </c>
      <c r="H661" s="8">
        <v>8</v>
      </c>
      <c r="I661" s="1">
        <v>27</v>
      </c>
      <c r="J661" s="1">
        <v>213</v>
      </c>
      <c r="K661" s="13">
        <v>1</v>
      </c>
    </row>
    <row r="662" spans="4:11" x14ac:dyDescent="0.2">
      <c r="D662" s="104"/>
      <c r="E662" s="11"/>
      <c r="F662" s="10"/>
      <c r="G662" s="9">
        <v>100</v>
      </c>
      <c r="H662" s="12">
        <v>3.2128514056220001</v>
      </c>
      <c r="I662" s="2">
        <v>10.843373493975999</v>
      </c>
      <c r="J662" s="2">
        <v>85.542168674698999</v>
      </c>
      <c r="K662" s="15">
        <v>0.40160642570299998</v>
      </c>
    </row>
    <row r="663" spans="4:11" x14ac:dyDescent="0.2">
      <c r="D663" s="104"/>
      <c r="E663" s="5" t="s">
        <v>40</v>
      </c>
      <c r="F663" s="6"/>
      <c r="G663" s="7">
        <v>333</v>
      </c>
      <c r="H663" s="8">
        <v>9</v>
      </c>
      <c r="I663" s="1">
        <v>45</v>
      </c>
      <c r="J663" s="1">
        <v>279</v>
      </c>
      <c r="K663" s="13">
        <v>0</v>
      </c>
    </row>
    <row r="664" spans="4:11" x14ac:dyDescent="0.2">
      <c r="D664" s="104"/>
      <c r="E664" s="11"/>
      <c r="F664" s="10"/>
      <c r="G664" s="9">
        <v>100</v>
      </c>
      <c r="H664" s="12">
        <v>2.7027027027030002</v>
      </c>
      <c r="I664" s="2">
        <v>13.513513513514001</v>
      </c>
      <c r="J664" s="2">
        <v>83.783783783784003</v>
      </c>
      <c r="K664" s="21">
        <v>0</v>
      </c>
    </row>
    <row r="665" spans="4:11" x14ac:dyDescent="0.2">
      <c r="D665" s="104"/>
      <c r="E665" s="5" t="s">
        <v>41</v>
      </c>
      <c r="F665" s="6"/>
      <c r="G665" s="7">
        <v>260</v>
      </c>
      <c r="H665" s="8">
        <v>3</v>
      </c>
      <c r="I665" s="1">
        <v>33</v>
      </c>
      <c r="J665" s="1">
        <v>222</v>
      </c>
      <c r="K665" s="13">
        <v>2</v>
      </c>
    </row>
    <row r="666" spans="4:11" x14ac:dyDescent="0.2">
      <c r="D666" s="104"/>
      <c r="E666" s="11"/>
      <c r="F666" s="10"/>
      <c r="G666" s="9">
        <v>100</v>
      </c>
      <c r="H666" s="12">
        <v>1.1538461538460001</v>
      </c>
      <c r="I666" s="2">
        <v>12.692307692308001</v>
      </c>
      <c r="J666" s="2">
        <v>85.384615384615003</v>
      </c>
      <c r="K666" s="15">
        <v>0.76923076923099998</v>
      </c>
    </row>
    <row r="667" spans="4:11" x14ac:dyDescent="0.2">
      <c r="D667" s="104"/>
      <c r="E667" s="5" t="s">
        <v>42</v>
      </c>
      <c r="F667" s="6"/>
      <c r="G667" s="7">
        <v>228</v>
      </c>
      <c r="H667" s="8">
        <v>6</v>
      </c>
      <c r="I667" s="1">
        <v>19</v>
      </c>
      <c r="J667" s="1">
        <v>202</v>
      </c>
      <c r="K667" s="13">
        <v>1</v>
      </c>
    </row>
    <row r="668" spans="4:11" x14ac:dyDescent="0.2">
      <c r="D668" s="104"/>
      <c r="E668" s="11"/>
      <c r="F668" s="10"/>
      <c r="G668" s="9">
        <v>100</v>
      </c>
      <c r="H668" s="12">
        <v>2.6315789473679998</v>
      </c>
      <c r="I668" s="2">
        <v>8.333333333333</v>
      </c>
      <c r="J668" s="2">
        <v>88.596491228069993</v>
      </c>
      <c r="K668" s="15">
        <v>0.43859649122799998</v>
      </c>
    </row>
    <row r="669" spans="4:11" x14ac:dyDescent="0.2">
      <c r="D669" s="104"/>
      <c r="E669" s="5" t="s">
        <v>43</v>
      </c>
      <c r="F669" s="6"/>
      <c r="G669" s="7">
        <v>249</v>
      </c>
      <c r="H669" s="8">
        <v>6</v>
      </c>
      <c r="I669" s="1">
        <v>19</v>
      </c>
      <c r="J669" s="1">
        <v>223</v>
      </c>
      <c r="K669" s="13">
        <v>1</v>
      </c>
    </row>
    <row r="670" spans="4:11" x14ac:dyDescent="0.2">
      <c r="D670" s="104"/>
      <c r="E670" s="11"/>
      <c r="F670" s="10"/>
      <c r="G670" s="9">
        <v>100</v>
      </c>
      <c r="H670" s="12">
        <v>2.409638554217</v>
      </c>
      <c r="I670" s="2">
        <v>7.6305220883529996</v>
      </c>
      <c r="J670" s="2">
        <v>89.558232931727005</v>
      </c>
      <c r="K670" s="15">
        <v>0.40160642570299998</v>
      </c>
    </row>
    <row r="671" spans="4:11" x14ac:dyDescent="0.2">
      <c r="D671" s="104"/>
      <c r="E671" s="5" t="s">
        <v>44</v>
      </c>
      <c r="F671" s="6"/>
      <c r="G671" s="7">
        <v>347</v>
      </c>
      <c r="H671" s="8">
        <v>6</v>
      </c>
      <c r="I671" s="1">
        <v>17</v>
      </c>
      <c r="J671" s="1">
        <v>316</v>
      </c>
      <c r="K671" s="13">
        <v>8</v>
      </c>
    </row>
    <row r="672" spans="4:11" x14ac:dyDescent="0.2">
      <c r="D672" s="104"/>
      <c r="E672" s="11"/>
      <c r="F672" s="10"/>
      <c r="G672" s="9">
        <v>100</v>
      </c>
      <c r="H672" s="12">
        <v>1.729106628242</v>
      </c>
      <c r="I672" s="2">
        <v>4.8991354466860004</v>
      </c>
      <c r="J672" s="2">
        <v>91.066282420749005</v>
      </c>
      <c r="K672" s="15">
        <v>2.3054755043230002</v>
      </c>
    </row>
    <row r="673" spans="2:11" x14ac:dyDescent="0.2">
      <c r="D673" s="104"/>
      <c r="E673" s="5" t="s">
        <v>45</v>
      </c>
      <c r="F673" s="6"/>
      <c r="G673" s="7">
        <v>303</v>
      </c>
      <c r="H673" s="8">
        <v>3</v>
      </c>
      <c r="I673" s="1">
        <v>14</v>
      </c>
      <c r="J673" s="1">
        <v>282</v>
      </c>
      <c r="K673" s="13">
        <v>4</v>
      </c>
    </row>
    <row r="674" spans="2:11" x14ac:dyDescent="0.2">
      <c r="D674" s="104"/>
      <c r="E674" s="11"/>
      <c r="F674" s="10"/>
      <c r="G674" s="9">
        <v>100</v>
      </c>
      <c r="H674" s="12">
        <v>0.99009900990099997</v>
      </c>
      <c r="I674" s="2">
        <v>4.6204620462049997</v>
      </c>
      <c r="J674" s="2">
        <v>93.069306930693003</v>
      </c>
      <c r="K674" s="15">
        <v>1.3201320132009999</v>
      </c>
    </row>
    <row r="675" spans="2:11" x14ac:dyDescent="0.2">
      <c r="D675" s="104"/>
      <c r="E675" s="5" t="s">
        <v>46</v>
      </c>
      <c r="F675" s="6"/>
      <c r="G675" s="7">
        <v>175</v>
      </c>
      <c r="H675" s="8">
        <v>0</v>
      </c>
      <c r="I675" s="1">
        <v>3</v>
      </c>
      <c r="J675" s="1">
        <v>170</v>
      </c>
      <c r="K675" s="13">
        <v>2</v>
      </c>
    </row>
    <row r="676" spans="2:11" x14ac:dyDescent="0.2">
      <c r="D676" s="104"/>
      <c r="E676" s="11"/>
      <c r="F676" s="10"/>
      <c r="G676" s="9">
        <v>100</v>
      </c>
      <c r="H676" s="40">
        <v>0</v>
      </c>
      <c r="I676" s="2">
        <v>1.714285714286</v>
      </c>
      <c r="J676" s="2">
        <v>97.142857142856997</v>
      </c>
      <c r="K676" s="15">
        <v>1.142857142857</v>
      </c>
    </row>
    <row r="677" spans="2:11" x14ac:dyDescent="0.2">
      <c r="D677" s="104"/>
      <c r="E677" s="5" t="s">
        <v>47</v>
      </c>
      <c r="F677" s="6"/>
      <c r="G677" s="7">
        <v>260</v>
      </c>
      <c r="H677" s="8">
        <v>2</v>
      </c>
      <c r="I677" s="1">
        <v>1</v>
      </c>
      <c r="J677" s="1">
        <v>253</v>
      </c>
      <c r="K677" s="13">
        <v>4</v>
      </c>
    </row>
    <row r="678" spans="2:11" x14ac:dyDescent="0.2">
      <c r="D678" s="104"/>
      <c r="E678" s="11"/>
      <c r="F678" s="10"/>
      <c r="G678" s="9">
        <v>100</v>
      </c>
      <c r="H678" s="12">
        <v>0.76923076923099998</v>
      </c>
      <c r="I678" s="2">
        <v>0.384615384615</v>
      </c>
      <c r="J678" s="2">
        <v>97.307692307691994</v>
      </c>
      <c r="K678" s="15">
        <v>1.538461538462</v>
      </c>
    </row>
    <row r="679" spans="2:11" x14ac:dyDescent="0.2">
      <c r="D679" s="104"/>
      <c r="E679" s="5" t="s">
        <v>48</v>
      </c>
      <c r="F679" s="6"/>
      <c r="G679" s="7">
        <v>102</v>
      </c>
      <c r="H679" s="8">
        <v>2</v>
      </c>
      <c r="I679" s="1">
        <v>1</v>
      </c>
      <c r="J679" s="1">
        <v>97</v>
      </c>
      <c r="K679" s="13">
        <v>2</v>
      </c>
    </row>
    <row r="680" spans="2:11" x14ac:dyDescent="0.2">
      <c r="D680" s="104"/>
      <c r="E680" s="11"/>
      <c r="F680" s="10"/>
      <c r="G680" s="9">
        <v>100</v>
      </c>
      <c r="H680" s="12">
        <v>1.9607843137250001</v>
      </c>
      <c r="I680" s="2">
        <v>0.98039215686299996</v>
      </c>
      <c r="J680" s="2">
        <v>95.098039215686001</v>
      </c>
      <c r="K680" s="15">
        <v>1.9607843137250001</v>
      </c>
    </row>
    <row r="681" spans="2:11" x14ac:dyDescent="0.2">
      <c r="D681" s="104"/>
      <c r="E681" s="5" t="s">
        <v>49</v>
      </c>
      <c r="F681" s="6"/>
      <c r="G681" s="7">
        <v>28</v>
      </c>
      <c r="H681" s="8">
        <v>0</v>
      </c>
      <c r="I681" s="1">
        <v>0</v>
      </c>
      <c r="J681" s="1">
        <v>28</v>
      </c>
      <c r="K681" s="13">
        <v>0</v>
      </c>
    </row>
    <row r="682" spans="2:11" x14ac:dyDescent="0.2">
      <c r="D682" s="105"/>
      <c r="E682" s="56"/>
      <c r="F682" s="57"/>
      <c r="G682" s="69">
        <v>100</v>
      </c>
      <c r="H682" s="79">
        <v>0</v>
      </c>
      <c r="I682" s="36">
        <v>0</v>
      </c>
      <c r="J682" s="39">
        <v>100</v>
      </c>
      <c r="K682" s="72">
        <v>0</v>
      </c>
    </row>
    <row r="684" spans="2:11" x14ac:dyDescent="0.2">
      <c r="B684" s="47" t="str">
        <f xml:space="preserve"> HYPERLINK("#'目次'!B15", "[9]")</f>
        <v>[9]</v>
      </c>
      <c r="C684" s="31" t="s">
        <v>131</v>
      </c>
    </row>
    <row r="685" spans="2:11" x14ac:dyDescent="0.2">
      <c r="C685" s="89" t="s">
        <v>57</v>
      </c>
    </row>
    <row r="687" spans="2:11" x14ac:dyDescent="0.2">
      <c r="C687" s="31" t="s">
        <v>13</v>
      </c>
    </row>
    <row r="688" spans="2:11" ht="36" x14ac:dyDescent="0.2">
      <c r="D688" s="99"/>
      <c r="E688" s="100"/>
      <c r="F688" s="100"/>
      <c r="G688" s="41" t="s">
        <v>14</v>
      </c>
      <c r="H688" s="42" t="s">
        <v>126</v>
      </c>
      <c r="I688" s="16" t="s">
        <v>127</v>
      </c>
      <c r="J688" s="16" t="s">
        <v>128</v>
      </c>
      <c r="K688" s="46" t="s">
        <v>24</v>
      </c>
    </row>
    <row r="689" spans="4:11" x14ac:dyDescent="0.2">
      <c r="D689" s="101"/>
      <c r="E689" s="102"/>
      <c r="F689" s="102"/>
      <c r="G689" s="44"/>
      <c r="H689" s="48"/>
      <c r="I689" s="17"/>
      <c r="J689" s="17"/>
      <c r="K689" s="43"/>
    </row>
    <row r="690" spans="4:11" x14ac:dyDescent="0.2">
      <c r="D690" s="68"/>
      <c r="E690" s="67" t="s">
        <v>14</v>
      </c>
      <c r="F690" s="64"/>
      <c r="G690" s="45">
        <v>6493</v>
      </c>
      <c r="H690" s="20">
        <v>270</v>
      </c>
      <c r="I690" s="20">
        <v>622</v>
      </c>
      <c r="J690" s="20">
        <v>5544</v>
      </c>
      <c r="K690" s="61">
        <v>57</v>
      </c>
    </row>
    <row r="691" spans="4:11" x14ac:dyDescent="0.2">
      <c r="D691" s="56"/>
      <c r="E691" s="57"/>
      <c r="F691" s="65"/>
      <c r="G691" s="9">
        <v>100</v>
      </c>
      <c r="H691" s="2">
        <v>4.1583243492989999</v>
      </c>
      <c r="I691" s="2">
        <v>9.5795472046819992</v>
      </c>
      <c r="J691" s="2">
        <v>85.384259972278002</v>
      </c>
      <c r="K691" s="15">
        <v>0.87786847374099997</v>
      </c>
    </row>
    <row r="692" spans="4:11" x14ac:dyDescent="0.2">
      <c r="D692" s="103" t="s">
        <v>25</v>
      </c>
      <c r="E692" s="24" t="s">
        <v>26</v>
      </c>
      <c r="F692" s="22"/>
      <c r="G692" s="23">
        <v>1606</v>
      </c>
      <c r="H692" s="30">
        <v>20</v>
      </c>
      <c r="I692" s="4">
        <v>132</v>
      </c>
      <c r="J692" s="4">
        <v>1447</v>
      </c>
      <c r="K692" s="34">
        <v>7</v>
      </c>
    </row>
    <row r="693" spans="4:11" x14ac:dyDescent="0.2">
      <c r="D693" s="104"/>
      <c r="E693" s="11"/>
      <c r="F693" s="10"/>
      <c r="G693" s="9">
        <v>100</v>
      </c>
      <c r="H693" s="12">
        <v>1.245330012453</v>
      </c>
      <c r="I693" s="2">
        <v>8.2191780821920002</v>
      </c>
      <c r="J693" s="2">
        <v>90.099626400996002</v>
      </c>
      <c r="K693" s="15">
        <v>0.43586550435900001</v>
      </c>
    </row>
    <row r="694" spans="4:11" x14ac:dyDescent="0.2">
      <c r="D694" s="104"/>
      <c r="E694" s="5" t="s">
        <v>27</v>
      </c>
      <c r="F694" s="6"/>
      <c r="G694" s="7">
        <v>1245</v>
      </c>
      <c r="H694" s="8">
        <v>19</v>
      </c>
      <c r="I694" s="1">
        <v>81</v>
      </c>
      <c r="J694" s="1">
        <v>1132</v>
      </c>
      <c r="K694" s="13">
        <v>13</v>
      </c>
    </row>
    <row r="695" spans="4:11" x14ac:dyDescent="0.2">
      <c r="D695" s="104"/>
      <c r="E695" s="11"/>
      <c r="F695" s="10"/>
      <c r="G695" s="9">
        <v>100</v>
      </c>
      <c r="H695" s="12">
        <v>1.5261044176709999</v>
      </c>
      <c r="I695" s="2">
        <v>6.5060240963859997</v>
      </c>
      <c r="J695" s="2">
        <v>90.923694779116005</v>
      </c>
      <c r="K695" s="15">
        <v>1.044176706827</v>
      </c>
    </row>
    <row r="696" spans="4:11" x14ac:dyDescent="0.2">
      <c r="D696" s="104"/>
      <c r="E696" s="5" t="s">
        <v>28</v>
      </c>
      <c r="F696" s="6"/>
      <c r="G696" s="7">
        <v>1001</v>
      </c>
      <c r="H696" s="8">
        <v>28</v>
      </c>
      <c r="I696" s="1">
        <v>83</v>
      </c>
      <c r="J696" s="1">
        <v>882</v>
      </c>
      <c r="K696" s="13">
        <v>8</v>
      </c>
    </row>
    <row r="697" spans="4:11" x14ac:dyDescent="0.2">
      <c r="D697" s="104"/>
      <c r="E697" s="11"/>
      <c r="F697" s="10"/>
      <c r="G697" s="9">
        <v>100</v>
      </c>
      <c r="H697" s="12">
        <v>2.797202797203</v>
      </c>
      <c r="I697" s="2">
        <v>8.2917082917079998</v>
      </c>
      <c r="J697" s="2">
        <v>88.111888111888007</v>
      </c>
      <c r="K697" s="15">
        <v>0.79920079920099996</v>
      </c>
    </row>
    <row r="698" spans="4:11" x14ac:dyDescent="0.2">
      <c r="D698" s="104"/>
      <c r="E698" s="5" t="s">
        <v>29</v>
      </c>
      <c r="F698" s="6"/>
      <c r="G698" s="7">
        <v>689</v>
      </c>
      <c r="H698" s="8">
        <v>38</v>
      </c>
      <c r="I698" s="1">
        <v>78</v>
      </c>
      <c r="J698" s="1">
        <v>565</v>
      </c>
      <c r="K698" s="13">
        <v>8</v>
      </c>
    </row>
    <row r="699" spans="4:11" x14ac:dyDescent="0.2">
      <c r="D699" s="104"/>
      <c r="E699" s="11"/>
      <c r="F699" s="10"/>
      <c r="G699" s="9">
        <v>100</v>
      </c>
      <c r="H699" s="12">
        <v>5.5152394775040001</v>
      </c>
      <c r="I699" s="2">
        <v>11.320754716981</v>
      </c>
      <c r="J699" s="2">
        <v>82.002902757620006</v>
      </c>
      <c r="K699" s="15">
        <v>1.1611030478960001</v>
      </c>
    </row>
    <row r="700" spans="4:11" x14ac:dyDescent="0.2">
      <c r="D700" s="104"/>
      <c r="E700" s="5" t="s">
        <v>30</v>
      </c>
      <c r="F700" s="6"/>
      <c r="G700" s="7">
        <v>578</v>
      </c>
      <c r="H700" s="8">
        <v>46</v>
      </c>
      <c r="I700" s="1">
        <v>79</v>
      </c>
      <c r="J700" s="1">
        <v>450</v>
      </c>
      <c r="K700" s="13">
        <v>3</v>
      </c>
    </row>
    <row r="701" spans="4:11" x14ac:dyDescent="0.2">
      <c r="D701" s="104"/>
      <c r="E701" s="11"/>
      <c r="F701" s="10"/>
      <c r="G701" s="9">
        <v>100</v>
      </c>
      <c r="H701" s="12">
        <v>7.9584775086509998</v>
      </c>
      <c r="I701" s="2">
        <v>13.667820069204</v>
      </c>
      <c r="J701" s="2">
        <v>77.854671280277003</v>
      </c>
      <c r="K701" s="15">
        <v>0.51903114186900001</v>
      </c>
    </row>
    <row r="702" spans="4:11" x14ac:dyDescent="0.2">
      <c r="D702" s="104"/>
      <c r="E702" s="5" t="s">
        <v>31</v>
      </c>
      <c r="F702" s="6"/>
      <c r="G702" s="7">
        <v>532</v>
      </c>
      <c r="H702" s="8">
        <v>55</v>
      </c>
      <c r="I702" s="1">
        <v>77</v>
      </c>
      <c r="J702" s="1">
        <v>394</v>
      </c>
      <c r="K702" s="13">
        <v>6</v>
      </c>
    </row>
    <row r="703" spans="4:11" x14ac:dyDescent="0.2">
      <c r="D703" s="104"/>
      <c r="E703" s="11"/>
      <c r="F703" s="10"/>
      <c r="G703" s="9">
        <v>100</v>
      </c>
      <c r="H703" s="12">
        <v>10.338345864661999</v>
      </c>
      <c r="I703" s="2">
        <v>14.473684210526001</v>
      </c>
      <c r="J703" s="2">
        <v>74.060150375939998</v>
      </c>
      <c r="K703" s="15">
        <v>1.127819548872</v>
      </c>
    </row>
    <row r="704" spans="4:11" x14ac:dyDescent="0.2">
      <c r="D704" s="104"/>
      <c r="E704" s="5" t="s">
        <v>32</v>
      </c>
      <c r="F704" s="6"/>
      <c r="G704" s="7">
        <v>277</v>
      </c>
      <c r="H704" s="8">
        <v>33</v>
      </c>
      <c r="I704" s="1">
        <v>53</v>
      </c>
      <c r="J704" s="1">
        <v>189</v>
      </c>
      <c r="K704" s="13">
        <v>2</v>
      </c>
    </row>
    <row r="705" spans="4:11" x14ac:dyDescent="0.2">
      <c r="D705" s="104"/>
      <c r="E705" s="11"/>
      <c r="F705" s="10"/>
      <c r="G705" s="9">
        <v>100</v>
      </c>
      <c r="H705" s="12">
        <v>11.913357400721999</v>
      </c>
      <c r="I705" s="2">
        <v>19.133574007219998</v>
      </c>
      <c r="J705" s="2">
        <v>68.231046931408002</v>
      </c>
      <c r="K705" s="15">
        <v>0.72202166064999995</v>
      </c>
    </row>
    <row r="706" spans="4:11" x14ac:dyDescent="0.2">
      <c r="D706" s="104"/>
      <c r="E706" s="5" t="s">
        <v>33</v>
      </c>
      <c r="F706" s="6"/>
      <c r="G706" s="7">
        <v>103</v>
      </c>
      <c r="H706" s="8">
        <v>18</v>
      </c>
      <c r="I706" s="1">
        <v>17</v>
      </c>
      <c r="J706" s="1">
        <v>67</v>
      </c>
      <c r="K706" s="13">
        <v>1</v>
      </c>
    </row>
    <row r="707" spans="4:11" x14ac:dyDescent="0.2">
      <c r="D707" s="104"/>
      <c r="E707" s="11"/>
      <c r="F707" s="10"/>
      <c r="G707" s="9">
        <v>100</v>
      </c>
      <c r="H707" s="12">
        <v>17.475728155340001</v>
      </c>
      <c r="I707" s="2">
        <v>16.504854368932001</v>
      </c>
      <c r="J707" s="2">
        <v>65.048543689319999</v>
      </c>
      <c r="K707" s="15">
        <v>0.97087378640800004</v>
      </c>
    </row>
    <row r="708" spans="4:11" x14ac:dyDescent="0.2">
      <c r="D708" s="103" t="s">
        <v>34</v>
      </c>
      <c r="E708" s="24" t="s">
        <v>35</v>
      </c>
      <c r="F708" s="22"/>
      <c r="G708" s="23">
        <v>173</v>
      </c>
      <c r="H708" s="30">
        <v>8</v>
      </c>
      <c r="I708" s="4">
        <v>24</v>
      </c>
      <c r="J708" s="4">
        <v>140</v>
      </c>
      <c r="K708" s="34">
        <v>1</v>
      </c>
    </row>
    <row r="709" spans="4:11" x14ac:dyDescent="0.2">
      <c r="D709" s="104"/>
      <c r="E709" s="11"/>
      <c r="F709" s="10"/>
      <c r="G709" s="9">
        <v>100</v>
      </c>
      <c r="H709" s="12">
        <v>4.6242774566470004</v>
      </c>
      <c r="I709" s="2">
        <v>13.872832369942</v>
      </c>
      <c r="J709" s="2">
        <v>80.924855491328998</v>
      </c>
      <c r="K709" s="15">
        <v>0.57803468208099995</v>
      </c>
    </row>
    <row r="710" spans="4:11" x14ac:dyDescent="0.2">
      <c r="D710" s="104"/>
      <c r="E710" s="5" t="s">
        <v>36</v>
      </c>
      <c r="F710" s="6"/>
      <c r="G710" s="7">
        <v>194</v>
      </c>
      <c r="H710" s="8">
        <v>12</v>
      </c>
      <c r="I710" s="1">
        <v>31</v>
      </c>
      <c r="J710" s="1">
        <v>150</v>
      </c>
      <c r="K710" s="13">
        <v>1</v>
      </c>
    </row>
    <row r="711" spans="4:11" x14ac:dyDescent="0.2">
      <c r="D711" s="104"/>
      <c r="E711" s="11"/>
      <c r="F711" s="10"/>
      <c r="G711" s="9">
        <v>100</v>
      </c>
      <c r="H711" s="12">
        <v>6.1855670103089997</v>
      </c>
      <c r="I711" s="2">
        <v>15.979381443298999</v>
      </c>
      <c r="J711" s="2">
        <v>77.319587628866003</v>
      </c>
      <c r="K711" s="15">
        <v>0.51546391752599996</v>
      </c>
    </row>
    <row r="712" spans="4:11" x14ac:dyDescent="0.2">
      <c r="D712" s="104"/>
      <c r="E712" s="5" t="s">
        <v>37</v>
      </c>
      <c r="F712" s="6"/>
      <c r="G712" s="7">
        <v>194</v>
      </c>
      <c r="H712" s="8">
        <v>18</v>
      </c>
      <c r="I712" s="1">
        <v>28</v>
      </c>
      <c r="J712" s="1">
        <v>146</v>
      </c>
      <c r="K712" s="13">
        <v>2</v>
      </c>
    </row>
    <row r="713" spans="4:11" x14ac:dyDescent="0.2">
      <c r="D713" s="104"/>
      <c r="E713" s="11"/>
      <c r="F713" s="10"/>
      <c r="G713" s="9">
        <v>100</v>
      </c>
      <c r="H713" s="12">
        <v>9.278350515464</v>
      </c>
      <c r="I713" s="2">
        <v>14.432989690722</v>
      </c>
      <c r="J713" s="2">
        <v>75.257731958763003</v>
      </c>
      <c r="K713" s="15">
        <v>1.0309278350519999</v>
      </c>
    </row>
    <row r="714" spans="4:11" x14ac:dyDescent="0.2">
      <c r="D714" s="104"/>
      <c r="E714" s="5" t="s">
        <v>38</v>
      </c>
      <c r="F714" s="6"/>
      <c r="G714" s="7">
        <v>288</v>
      </c>
      <c r="H714" s="8">
        <v>32</v>
      </c>
      <c r="I714" s="1">
        <v>43</v>
      </c>
      <c r="J714" s="1">
        <v>212</v>
      </c>
      <c r="K714" s="13">
        <v>1</v>
      </c>
    </row>
    <row r="715" spans="4:11" x14ac:dyDescent="0.2">
      <c r="D715" s="104"/>
      <c r="E715" s="11"/>
      <c r="F715" s="10"/>
      <c r="G715" s="9">
        <v>100</v>
      </c>
      <c r="H715" s="12">
        <v>11.111111111111001</v>
      </c>
      <c r="I715" s="2">
        <v>14.930555555555999</v>
      </c>
      <c r="J715" s="2">
        <v>73.611111111111001</v>
      </c>
      <c r="K715" s="15">
        <v>0.347222222222</v>
      </c>
    </row>
    <row r="716" spans="4:11" x14ac:dyDescent="0.2">
      <c r="D716" s="104"/>
      <c r="E716" s="5" t="s">
        <v>39</v>
      </c>
      <c r="F716" s="6"/>
      <c r="G716" s="7">
        <v>287</v>
      </c>
      <c r="H716" s="8">
        <v>27</v>
      </c>
      <c r="I716" s="1">
        <v>49</v>
      </c>
      <c r="J716" s="1">
        <v>208</v>
      </c>
      <c r="K716" s="13">
        <v>3</v>
      </c>
    </row>
    <row r="717" spans="4:11" x14ac:dyDescent="0.2">
      <c r="D717" s="104"/>
      <c r="E717" s="11"/>
      <c r="F717" s="10"/>
      <c r="G717" s="9">
        <v>100</v>
      </c>
      <c r="H717" s="12">
        <v>9.4076655052259994</v>
      </c>
      <c r="I717" s="2">
        <v>17.073170731706998</v>
      </c>
      <c r="J717" s="2">
        <v>72.473867595819002</v>
      </c>
      <c r="K717" s="15">
        <v>1.045296167247</v>
      </c>
    </row>
    <row r="718" spans="4:11" x14ac:dyDescent="0.2">
      <c r="D718" s="104"/>
      <c r="E718" s="5" t="s">
        <v>40</v>
      </c>
      <c r="F718" s="6"/>
      <c r="G718" s="7">
        <v>300</v>
      </c>
      <c r="H718" s="8">
        <v>25</v>
      </c>
      <c r="I718" s="1">
        <v>38</v>
      </c>
      <c r="J718" s="1">
        <v>237</v>
      </c>
      <c r="K718" s="13">
        <v>0</v>
      </c>
    </row>
    <row r="719" spans="4:11" x14ac:dyDescent="0.2">
      <c r="D719" s="104"/>
      <c r="E719" s="11"/>
      <c r="F719" s="10"/>
      <c r="G719" s="9">
        <v>100</v>
      </c>
      <c r="H719" s="12">
        <v>8.333333333333</v>
      </c>
      <c r="I719" s="2">
        <v>12.666666666667</v>
      </c>
      <c r="J719" s="2">
        <v>79</v>
      </c>
      <c r="K719" s="21">
        <v>0</v>
      </c>
    </row>
    <row r="720" spans="4:11" x14ac:dyDescent="0.2">
      <c r="D720" s="104"/>
      <c r="E720" s="5" t="s">
        <v>41</v>
      </c>
      <c r="F720" s="6"/>
      <c r="G720" s="7">
        <v>246</v>
      </c>
      <c r="H720" s="8">
        <v>9</v>
      </c>
      <c r="I720" s="1">
        <v>19</v>
      </c>
      <c r="J720" s="1">
        <v>215</v>
      </c>
      <c r="K720" s="13">
        <v>3</v>
      </c>
    </row>
    <row r="721" spans="4:11" x14ac:dyDescent="0.2">
      <c r="D721" s="104"/>
      <c r="E721" s="11"/>
      <c r="F721" s="10"/>
      <c r="G721" s="9">
        <v>100</v>
      </c>
      <c r="H721" s="12">
        <v>3.6585365853659999</v>
      </c>
      <c r="I721" s="2">
        <v>7.7235772357719998</v>
      </c>
      <c r="J721" s="2">
        <v>87.398373983740001</v>
      </c>
      <c r="K721" s="15">
        <v>1.219512195122</v>
      </c>
    </row>
    <row r="722" spans="4:11" x14ac:dyDescent="0.2">
      <c r="D722" s="104"/>
      <c r="E722" s="5" t="s">
        <v>42</v>
      </c>
      <c r="F722" s="6"/>
      <c r="G722" s="7">
        <v>244</v>
      </c>
      <c r="H722" s="8">
        <v>22</v>
      </c>
      <c r="I722" s="1">
        <v>29</v>
      </c>
      <c r="J722" s="1">
        <v>190</v>
      </c>
      <c r="K722" s="13">
        <v>3</v>
      </c>
    </row>
    <row r="723" spans="4:11" x14ac:dyDescent="0.2">
      <c r="D723" s="104"/>
      <c r="E723" s="11"/>
      <c r="F723" s="10"/>
      <c r="G723" s="9">
        <v>100</v>
      </c>
      <c r="H723" s="12">
        <v>9.0163934426230004</v>
      </c>
      <c r="I723" s="2">
        <v>11.885245901638999</v>
      </c>
      <c r="J723" s="2">
        <v>77.868852459015997</v>
      </c>
      <c r="K723" s="15">
        <v>1.229508196721</v>
      </c>
    </row>
    <row r="724" spans="4:11" x14ac:dyDescent="0.2">
      <c r="D724" s="104"/>
      <c r="E724" s="5" t="s">
        <v>43</v>
      </c>
      <c r="F724" s="6"/>
      <c r="G724" s="7">
        <v>247</v>
      </c>
      <c r="H724" s="8">
        <v>6</v>
      </c>
      <c r="I724" s="1">
        <v>29</v>
      </c>
      <c r="J724" s="1">
        <v>209</v>
      </c>
      <c r="K724" s="13">
        <v>3</v>
      </c>
    </row>
    <row r="725" spans="4:11" x14ac:dyDescent="0.2">
      <c r="D725" s="104"/>
      <c r="E725" s="11"/>
      <c r="F725" s="10"/>
      <c r="G725" s="9">
        <v>100</v>
      </c>
      <c r="H725" s="12">
        <v>2.4291497975710001</v>
      </c>
      <c r="I725" s="2">
        <v>11.740890688259</v>
      </c>
      <c r="J725" s="2">
        <v>84.615384615384997</v>
      </c>
      <c r="K725" s="15">
        <v>1.214574898785</v>
      </c>
    </row>
    <row r="726" spans="4:11" x14ac:dyDescent="0.2">
      <c r="D726" s="104"/>
      <c r="E726" s="5" t="s">
        <v>44</v>
      </c>
      <c r="F726" s="6"/>
      <c r="G726" s="7">
        <v>313</v>
      </c>
      <c r="H726" s="8">
        <v>13</v>
      </c>
      <c r="I726" s="1">
        <v>26</v>
      </c>
      <c r="J726" s="1">
        <v>270</v>
      </c>
      <c r="K726" s="13">
        <v>4</v>
      </c>
    </row>
    <row r="727" spans="4:11" x14ac:dyDescent="0.2">
      <c r="D727" s="104"/>
      <c r="E727" s="11"/>
      <c r="F727" s="10"/>
      <c r="G727" s="9">
        <v>100</v>
      </c>
      <c r="H727" s="12">
        <v>4.153354632588</v>
      </c>
      <c r="I727" s="2">
        <v>8.3067092651759999</v>
      </c>
      <c r="J727" s="2">
        <v>86.261980830671007</v>
      </c>
      <c r="K727" s="15">
        <v>1.277955271565</v>
      </c>
    </row>
    <row r="728" spans="4:11" x14ac:dyDescent="0.2">
      <c r="D728" s="104"/>
      <c r="E728" s="5" t="s">
        <v>45</v>
      </c>
      <c r="F728" s="6"/>
      <c r="G728" s="7">
        <v>239</v>
      </c>
      <c r="H728" s="8">
        <v>7</v>
      </c>
      <c r="I728" s="1">
        <v>15</v>
      </c>
      <c r="J728" s="1">
        <v>213</v>
      </c>
      <c r="K728" s="13">
        <v>4</v>
      </c>
    </row>
    <row r="729" spans="4:11" x14ac:dyDescent="0.2">
      <c r="D729" s="104"/>
      <c r="E729" s="11"/>
      <c r="F729" s="10"/>
      <c r="G729" s="9">
        <v>100</v>
      </c>
      <c r="H729" s="12">
        <v>2.9288702928869998</v>
      </c>
      <c r="I729" s="2">
        <v>6.2761506276150003</v>
      </c>
      <c r="J729" s="2">
        <v>89.121338912133993</v>
      </c>
      <c r="K729" s="15">
        <v>1.673640167364</v>
      </c>
    </row>
    <row r="730" spans="4:11" x14ac:dyDescent="0.2">
      <c r="D730" s="104"/>
      <c r="E730" s="5" t="s">
        <v>46</v>
      </c>
      <c r="F730" s="6"/>
      <c r="G730" s="7">
        <v>164</v>
      </c>
      <c r="H730" s="8">
        <v>1</v>
      </c>
      <c r="I730" s="1">
        <v>8</v>
      </c>
      <c r="J730" s="1">
        <v>152</v>
      </c>
      <c r="K730" s="13">
        <v>3</v>
      </c>
    </row>
    <row r="731" spans="4:11" x14ac:dyDescent="0.2">
      <c r="D731" s="104"/>
      <c r="E731" s="11"/>
      <c r="F731" s="10"/>
      <c r="G731" s="9">
        <v>100</v>
      </c>
      <c r="H731" s="12">
        <v>0.60975609756100002</v>
      </c>
      <c r="I731" s="2">
        <v>4.8780487804880002</v>
      </c>
      <c r="J731" s="2">
        <v>92.682926829267998</v>
      </c>
      <c r="K731" s="15">
        <v>1.829268292683</v>
      </c>
    </row>
    <row r="732" spans="4:11" x14ac:dyDescent="0.2">
      <c r="D732" s="104"/>
      <c r="E732" s="5" t="s">
        <v>47</v>
      </c>
      <c r="F732" s="6"/>
      <c r="G732" s="7">
        <v>143</v>
      </c>
      <c r="H732" s="8">
        <v>2</v>
      </c>
      <c r="I732" s="1">
        <v>3</v>
      </c>
      <c r="J732" s="1">
        <v>136</v>
      </c>
      <c r="K732" s="13">
        <v>2</v>
      </c>
    </row>
    <row r="733" spans="4:11" x14ac:dyDescent="0.2">
      <c r="D733" s="104"/>
      <c r="E733" s="11"/>
      <c r="F733" s="10"/>
      <c r="G733" s="9">
        <v>100</v>
      </c>
      <c r="H733" s="12">
        <v>1.398601398601</v>
      </c>
      <c r="I733" s="2">
        <v>2.0979020979020002</v>
      </c>
      <c r="J733" s="2">
        <v>95.104895104894993</v>
      </c>
      <c r="K733" s="15">
        <v>1.398601398601</v>
      </c>
    </row>
    <row r="734" spans="4:11" x14ac:dyDescent="0.2">
      <c r="D734" s="104"/>
      <c r="E734" s="5" t="s">
        <v>48</v>
      </c>
      <c r="F734" s="6"/>
      <c r="G734" s="7">
        <v>57</v>
      </c>
      <c r="H734" s="8">
        <v>1</v>
      </c>
      <c r="I734" s="1">
        <v>1</v>
      </c>
      <c r="J734" s="1">
        <v>54</v>
      </c>
      <c r="K734" s="13">
        <v>1</v>
      </c>
    </row>
    <row r="735" spans="4:11" x14ac:dyDescent="0.2">
      <c r="D735" s="104"/>
      <c r="E735" s="11"/>
      <c r="F735" s="10"/>
      <c r="G735" s="9">
        <v>100</v>
      </c>
      <c r="H735" s="12">
        <v>1.7543859649119999</v>
      </c>
      <c r="I735" s="2">
        <v>1.7543859649119999</v>
      </c>
      <c r="J735" s="2">
        <v>94.736842105262994</v>
      </c>
      <c r="K735" s="15">
        <v>1.7543859649119999</v>
      </c>
    </row>
    <row r="736" spans="4:11" x14ac:dyDescent="0.2">
      <c r="D736" s="104"/>
      <c r="E736" s="5" t="s">
        <v>49</v>
      </c>
      <c r="F736" s="6"/>
      <c r="G736" s="7">
        <v>12</v>
      </c>
      <c r="H736" s="8">
        <v>0</v>
      </c>
      <c r="I736" s="1">
        <v>0</v>
      </c>
      <c r="J736" s="1">
        <v>12</v>
      </c>
      <c r="K736" s="13">
        <v>0</v>
      </c>
    </row>
    <row r="737" spans="4:11" x14ac:dyDescent="0.2">
      <c r="D737" s="104"/>
      <c r="E737" s="11"/>
      <c r="F737" s="10"/>
      <c r="G737" s="9">
        <v>100</v>
      </c>
      <c r="H737" s="40">
        <v>0</v>
      </c>
      <c r="I737" s="3">
        <v>0</v>
      </c>
      <c r="J737" s="2">
        <v>100</v>
      </c>
      <c r="K737" s="21">
        <v>0</v>
      </c>
    </row>
    <row r="738" spans="4:11" x14ac:dyDescent="0.2">
      <c r="D738" s="103" t="s">
        <v>50</v>
      </c>
      <c r="E738" s="24" t="s">
        <v>35</v>
      </c>
      <c r="F738" s="22"/>
      <c r="G738" s="23">
        <v>151</v>
      </c>
      <c r="H738" s="30">
        <v>3</v>
      </c>
      <c r="I738" s="4">
        <v>12</v>
      </c>
      <c r="J738" s="4">
        <v>134</v>
      </c>
      <c r="K738" s="34">
        <v>2</v>
      </c>
    </row>
    <row r="739" spans="4:11" x14ac:dyDescent="0.2">
      <c r="D739" s="104"/>
      <c r="E739" s="11"/>
      <c r="F739" s="10"/>
      <c r="G739" s="9">
        <v>100</v>
      </c>
      <c r="H739" s="12">
        <v>1.9867549668869999</v>
      </c>
      <c r="I739" s="2">
        <v>7.9470198675499999</v>
      </c>
      <c r="J739" s="2">
        <v>88.741721854304998</v>
      </c>
      <c r="K739" s="15">
        <v>1.324503311258</v>
      </c>
    </row>
    <row r="740" spans="4:11" x14ac:dyDescent="0.2">
      <c r="D740" s="104"/>
      <c r="E740" s="5" t="s">
        <v>36</v>
      </c>
      <c r="F740" s="6"/>
      <c r="G740" s="7">
        <v>219</v>
      </c>
      <c r="H740" s="8">
        <v>13</v>
      </c>
      <c r="I740" s="1">
        <v>26</v>
      </c>
      <c r="J740" s="1">
        <v>178</v>
      </c>
      <c r="K740" s="13">
        <v>2</v>
      </c>
    </row>
    <row r="741" spans="4:11" x14ac:dyDescent="0.2">
      <c r="D741" s="104"/>
      <c r="E741" s="11"/>
      <c r="F741" s="10"/>
      <c r="G741" s="9">
        <v>100</v>
      </c>
      <c r="H741" s="12">
        <v>5.936073059361</v>
      </c>
      <c r="I741" s="2">
        <v>11.872146118721</v>
      </c>
      <c r="J741" s="2">
        <v>81.278538812785001</v>
      </c>
      <c r="K741" s="15">
        <v>0.91324200913200004</v>
      </c>
    </row>
    <row r="742" spans="4:11" x14ac:dyDescent="0.2">
      <c r="D742" s="104"/>
      <c r="E742" s="5" t="s">
        <v>37</v>
      </c>
      <c r="F742" s="6"/>
      <c r="G742" s="7">
        <v>186</v>
      </c>
      <c r="H742" s="8">
        <v>9</v>
      </c>
      <c r="I742" s="1">
        <v>22</v>
      </c>
      <c r="J742" s="1">
        <v>155</v>
      </c>
      <c r="K742" s="13">
        <v>0</v>
      </c>
    </row>
    <row r="743" spans="4:11" x14ac:dyDescent="0.2">
      <c r="D743" s="104"/>
      <c r="E743" s="11"/>
      <c r="F743" s="10"/>
      <c r="G743" s="9">
        <v>100</v>
      </c>
      <c r="H743" s="12">
        <v>4.8387096774189997</v>
      </c>
      <c r="I743" s="2">
        <v>11.827956989246999</v>
      </c>
      <c r="J743" s="2">
        <v>83.333333333333002</v>
      </c>
      <c r="K743" s="21">
        <v>0</v>
      </c>
    </row>
    <row r="744" spans="4:11" x14ac:dyDescent="0.2">
      <c r="D744" s="104"/>
      <c r="E744" s="5" t="s">
        <v>38</v>
      </c>
      <c r="F744" s="6"/>
      <c r="G744" s="7">
        <v>302</v>
      </c>
      <c r="H744" s="8">
        <v>15</v>
      </c>
      <c r="I744" s="1">
        <v>39</v>
      </c>
      <c r="J744" s="1">
        <v>248</v>
      </c>
      <c r="K744" s="13">
        <v>0</v>
      </c>
    </row>
    <row r="745" spans="4:11" x14ac:dyDescent="0.2">
      <c r="D745" s="104"/>
      <c r="E745" s="11"/>
      <c r="F745" s="10"/>
      <c r="G745" s="9">
        <v>100</v>
      </c>
      <c r="H745" s="12">
        <v>4.9668874172189996</v>
      </c>
      <c r="I745" s="2">
        <v>12.913907284767999</v>
      </c>
      <c r="J745" s="2">
        <v>82.119205298013</v>
      </c>
      <c r="K745" s="21">
        <v>0</v>
      </c>
    </row>
    <row r="746" spans="4:11" x14ac:dyDescent="0.2">
      <c r="D746" s="104"/>
      <c r="E746" s="5" t="s">
        <v>39</v>
      </c>
      <c r="F746" s="6"/>
      <c r="G746" s="7">
        <v>249</v>
      </c>
      <c r="H746" s="8">
        <v>9</v>
      </c>
      <c r="I746" s="1">
        <v>37</v>
      </c>
      <c r="J746" s="1">
        <v>201</v>
      </c>
      <c r="K746" s="13">
        <v>2</v>
      </c>
    </row>
    <row r="747" spans="4:11" x14ac:dyDescent="0.2">
      <c r="D747" s="104"/>
      <c r="E747" s="11"/>
      <c r="F747" s="10"/>
      <c r="G747" s="9">
        <v>100</v>
      </c>
      <c r="H747" s="12">
        <v>3.6144578313250002</v>
      </c>
      <c r="I747" s="2">
        <v>14.859437751004</v>
      </c>
      <c r="J747" s="2">
        <v>80.722891566265005</v>
      </c>
      <c r="K747" s="15">
        <v>0.80321285140599996</v>
      </c>
    </row>
    <row r="748" spans="4:11" x14ac:dyDescent="0.2">
      <c r="D748" s="104"/>
      <c r="E748" s="5" t="s">
        <v>40</v>
      </c>
      <c r="F748" s="6"/>
      <c r="G748" s="7">
        <v>333</v>
      </c>
      <c r="H748" s="8">
        <v>11</v>
      </c>
      <c r="I748" s="1">
        <v>42</v>
      </c>
      <c r="J748" s="1">
        <v>280</v>
      </c>
      <c r="K748" s="13">
        <v>0</v>
      </c>
    </row>
    <row r="749" spans="4:11" x14ac:dyDescent="0.2">
      <c r="D749" s="104"/>
      <c r="E749" s="11"/>
      <c r="F749" s="10"/>
      <c r="G749" s="9">
        <v>100</v>
      </c>
      <c r="H749" s="12">
        <v>3.3033033033030001</v>
      </c>
      <c r="I749" s="2">
        <v>12.612612612613001</v>
      </c>
      <c r="J749" s="2">
        <v>84.084084084083997</v>
      </c>
      <c r="K749" s="21">
        <v>0</v>
      </c>
    </row>
    <row r="750" spans="4:11" x14ac:dyDescent="0.2">
      <c r="D750" s="104"/>
      <c r="E750" s="5" t="s">
        <v>41</v>
      </c>
      <c r="F750" s="6"/>
      <c r="G750" s="7">
        <v>260</v>
      </c>
      <c r="H750" s="8">
        <v>5</v>
      </c>
      <c r="I750" s="1">
        <v>30</v>
      </c>
      <c r="J750" s="1">
        <v>224</v>
      </c>
      <c r="K750" s="13">
        <v>1</v>
      </c>
    </row>
    <row r="751" spans="4:11" x14ac:dyDescent="0.2">
      <c r="D751" s="104"/>
      <c r="E751" s="11"/>
      <c r="F751" s="10"/>
      <c r="G751" s="9">
        <v>100</v>
      </c>
      <c r="H751" s="12">
        <v>1.923076923077</v>
      </c>
      <c r="I751" s="2">
        <v>11.538461538462</v>
      </c>
      <c r="J751" s="2">
        <v>86.153846153846004</v>
      </c>
      <c r="K751" s="15">
        <v>0.384615384615</v>
      </c>
    </row>
    <row r="752" spans="4:11" x14ac:dyDescent="0.2">
      <c r="D752" s="104"/>
      <c r="E752" s="5" t="s">
        <v>42</v>
      </c>
      <c r="F752" s="6"/>
      <c r="G752" s="7">
        <v>228</v>
      </c>
      <c r="H752" s="8">
        <v>5</v>
      </c>
      <c r="I752" s="1">
        <v>15</v>
      </c>
      <c r="J752" s="1">
        <v>208</v>
      </c>
      <c r="K752" s="13">
        <v>0</v>
      </c>
    </row>
    <row r="753" spans="4:11" x14ac:dyDescent="0.2">
      <c r="D753" s="104"/>
      <c r="E753" s="11"/>
      <c r="F753" s="10"/>
      <c r="G753" s="9">
        <v>100</v>
      </c>
      <c r="H753" s="12">
        <v>2.1929824561400002</v>
      </c>
      <c r="I753" s="2">
        <v>6.5789473684209998</v>
      </c>
      <c r="J753" s="2">
        <v>91.228070175439001</v>
      </c>
      <c r="K753" s="21">
        <v>0</v>
      </c>
    </row>
    <row r="754" spans="4:11" x14ac:dyDescent="0.2">
      <c r="D754" s="104"/>
      <c r="E754" s="5" t="s">
        <v>43</v>
      </c>
      <c r="F754" s="6"/>
      <c r="G754" s="7">
        <v>249</v>
      </c>
      <c r="H754" s="8">
        <v>9</v>
      </c>
      <c r="I754" s="1">
        <v>22</v>
      </c>
      <c r="J754" s="1">
        <v>218</v>
      </c>
      <c r="K754" s="13">
        <v>0</v>
      </c>
    </row>
    <row r="755" spans="4:11" x14ac:dyDescent="0.2">
      <c r="D755" s="104"/>
      <c r="E755" s="11"/>
      <c r="F755" s="10"/>
      <c r="G755" s="9">
        <v>100</v>
      </c>
      <c r="H755" s="12">
        <v>3.6144578313250002</v>
      </c>
      <c r="I755" s="2">
        <v>8.8353413654619999</v>
      </c>
      <c r="J755" s="2">
        <v>87.550200803213002</v>
      </c>
      <c r="K755" s="21">
        <v>0</v>
      </c>
    </row>
    <row r="756" spans="4:11" x14ac:dyDescent="0.2">
      <c r="D756" s="104"/>
      <c r="E756" s="5" t="s">
        <v>44</v>
      </c>
      <c r="F756" s="6"/>
      <c r="G756" s="7">
        <v>347</v>
      </c>
      <c r="H756" s="8">
        <v>4</v>
      </c>
      <c r="I756" s="1">
        <v>15</v>
      </c>
      <c r="J756" s="1">
        <v>322</v>
      </c>
      <c r="K756" s="13">
        <v>6</v>
      </c>
    </row>
    <row r="757" spans="4:11" x14ac:dyDescent="0.2">
      <c r="D757" s="104"/>
      <c r="E757" s="11"/>
      <c r="F757" s="10"/>
      <c r="G757" s="9">
        <v>100</v>
      </c>
      <c r="H757" s="12">
        <v>1.1527377521610001</v>
      </c>
      <c r="I757" s="2">
        <v>4.3227665706050002</v>
      </c>
      <c r="J757" s="2">
        <v>92.795389048990998</v>
      </c>
      <c r="K757" s="15">
        <v>1.729106628242</v>
      </c>
    </row>
    <row r="758" spans="4:11" x14ac:dyDescent="0.2">
      <c r="D758" s="104"/>
      <c r="E758" s="5" t="s">
        <v>45</v>
      </c>
      <c r="F758" s="6"/>
      <c r="G758" s="7">
        <v>303</v>
      </c>
      <c r="H758" s="8">
        <v>3</v>
      </c>
      <c r="I758" s="1">
        <v>10</v>
      </c>
      <c r="J758" s="1">
        <v>285</v>
      </c>
      <c r="K758" s="13">
        <v>5</v>
      </c>
    </row>
    <row r="759" spans="4:11" x14ac:dyDescent="0.2">
      <c r="D759" s="104"/>
      <c r="E759" s="11"/>
      <c r="F759" s="10"/>
      <c r="G759" s="9">
        <v>100</v>
      </c>
      <c r="H759" s="12">
        <v>0.99009900990099997</v>
      </c>
      <c r="I759" s="2">
        <v>3.3003300330030001</v>
      </c>
      <c r="J759" s="2">
        <v>94.059405940594004</v>
      </c>
      <c r="K759" s="15">
        <v>1.6501650165020001</v>
      </c>
    </row>
    <row r="760" spans="4:11" x14ac:dyDescent="0.2">
      <c r="D760" s="104"/>
      <c r="E760" s="5" t="s">
        <v>46</v>
      </c>
      <c r="F760" s="6"/>
      <c r="G760" s="7">
        <v>175</v>
      </c>
      <c r="H760" s="8">
        <v>0</v>
      </c>
      <c r="I760" s="1">
        <v>2</v>
      </c>
      <c r="J760" s="1">
        <v>172</v>
      </c>
      <c r="K760" s="13">
        <v>1</v>
      </c>
    </row>
    <row r="761" spans="4:11" x14ac:dyDescent="0.2">
      <c r="D761" s="104"/>
      <c r="E761" s="11"/>
      <c r="F761" s="10"/>
      <c r="G761" s="9">
        <v>100</v>
      </c>
      <c r="H761" s="40">
        <v>0</v>
      </c>
      <c r="I761" s="2">
        <v>1.142857142857</v>
      </c>
      <c r="J761" s="2">
        <v>98.285714285713993</v>
      </c>
      <c r="K761" s="15">
        <v>0.57142857142900005</v>
      </c>
    </row>
    <row r="762" spans="4:11" x14ac:dyDescent="0.2">
      <c r="D762" s="104"/>
      <c r="E762" s="5" t="s">
        <v>47</v>
      </c>
      <c r="F762" s="6"/>
      <c r="G762" s="7">
        <v>260</v>
      </c>
      <c r="H762" s="8">
        <v>1</v>
      </c>
      <c r="I762" s="1">
        <v>5</v>
      </c>
      <c r="J762" s="1">
        <v>251</v>
      </c>
      <c r="K762" s="13">
        <v>3</v>
      </c>
    </row>
    <row r="763" spans="4:11" x14ac:dyDescent="0.2">
      <c r="D763" s="104"/>
      <c r="E763" s="11"/>
      <c r="F763" s="10"/>
      <c r="G763" s="9">
        <v>100</v>
      </c>
      <c r="H763" s="12">
        <v>0.384615384615</v>
      </c>
      <c r="I763" s="2">
        <v>1.923076923077</v>
      </c>
      <c r="J763" s="2">
        <v>96.538461538462002</v>
      </c>
      <c r="K763" s="15">
        <v>1.1538461538460001</v>
      </c>
    </row>
    <row r="764" spans="4:11" x14ac:dyDescent="0.2">
      <c r="D764" s="104"/>
      <c r="E764" s="5" t="s">
        <v>48</v>
      </c>
      <c r="F764" s="6"/>
      <c r="G764" s="7">
        <v>102</v>
      </c>
      <c r="H764" s="8">
        <v>0</v>
      </c>
      <c r="I764" s="1">
        <v>2</v>
      </c>
      <c r="J764" s="1">
        <v>96</v>
      </c>
      <c r="K764" s="13">
        <v>4</v>
      </c>
    </row>
    <row r="765" spans="4:11" x14ac:dyDescent="0.2">
      <c r="D765" s="104"/>
      <c r="E765" s="11"/>
      <c r="F765" s="10"/>
      <c r="G765" s="9">
        <v>100</v>
      </c>
      <c r="H765" s="40">
        <v>0</v>
      </c>
      <c r="I765" s="2">
        <v>1.9607843137250001</v>
      </c>
      <c r="J765" s="2">
        <v>94.117647058824005</v>
      </c>
      <c r="K765" s="15">
        <v>3.9215686274510002</v>
      </c>
    </row>
    <row r="766" spans="4:11" x14ac:dyDescent="0.2">
      <c r="D766" s="104"/>
      <c r="E766" s="5" t="s">
        <v>49</v>
      </c>
      <c r="F766" s="6"/>
      <c r="G766" s="7">
        <v>28</v>
      </c>
      <c r="H766" s="8">
        <v>0</v>
      </c>
      <c r="I766" s="1">
        <v>0</v>
      </c>
      <c r="J766" s="1">
        <v>28</v>
      </c>
      <c r="K766" s="13">
        <v>0</v>
      </c>
    </row>
    <row r="767" spans="4:11" x14ac:dyDescent="0.2">
      <c r="D767" s="105"/>
      <c r="E767" s="56"/>
      <c r="F767" s="57"/>
      <c r="G767" s="69">
        <v>100</v>
      </c>
      <c r="H767" s="79">
        <v>0</v>
      </c>
      <c r="I767" s="36">
        <v>0</v>
      </c>
      <c r="J767" s="39">
        <v>100</v>
      </c>
      <c r="K767" s="72">
        <v>0</v>
      </c>
    </row>
    <row r="769" spans="2:11" x14ac:dyDescent="0.2">
      <c r="B769" s="47" t="str">
        <f xml:space="preserve"> HYPERLINK("#'目次'!B16", "[10]")</f>
        <v>[10]</v>
      </c>
      <c r="C769" s="31" t="s">
        <v>134</v>
      </c>
    </row>
    <row r="770" spans="2:11" x14ac:dyDescent="0.2">
      <c r="C770" s="89" t="s">
        <v>57</v>
      </c>
    </row>
    <row r="772" spans="2:11" x14ac:dyDescent="0.2">
      <c r="C772" s="31" t="s">
        <v>13</v>
      </c>
    </row>
    <row r="773" spans="2:11" ht="36" x14ac:dyDescent="0.2">
      <c r="D773" s="99"/>
      <c r="E773" s="100"/>
      <c r="F773" s="100"/>
      <c r="G773" s="41" t="s">
        <v>14</v>
      </c>
      <c r="H773" s="42" t="s">
        <v>126</v>
      </c>
      <c r="I773" s="16" t="s">
        <v>127</v>
      </c>
      <c r="J773" s="16" t="s">
        <v>128</v>
      </c>
      <c r="K773" s="46" t="s">
        <v>24</v>
      </c>
    </row>
    <row r="774" spans="2:11" x14ac:dyDescent="0.2">
      <c r="D774" s="101"/>
      <c r="E774" s="102"/>
      <c r="F774" s="102"/>
      <c r="G774" s="44"/>
      <c r="H774" s="48"/>
      <c r="I774" s="17"/>
      <c r="J774" s="17"/>
      <c r="K774" s="43"/>
    </row>
    <row r="775" spans="2:11" x14ac:dyDescent="0.2">
      <c r="D775" s="68"/>
      <c r="E775" s="67" t="s">
        <v>14</v>
      </c>
      <c r="F775" s="64"/>
      <c r="G775" s="45">
        <v>6493</v>
      </c>
      <c r="H775" s="20">
        <v>34</v>
      </c>
      <c r="I775" s="20">
        <v>254</v>
      </c>
      <c r="J775" s="20">
        <v>6120</v>
      </c>
      <c r="K775" s="61">
        <v>85</v>
      </c>
    </row>
    <row r="776" spans="2:11" x14ac:dyDescent="0.2">
      <c r="D776" s="56"/>
      <c r="E776" s="57"/>
      <c r="F776" s="65"/>
      <c r="G776" s="9">
        <v>100</v>
      </c>
      <c r="H776" s="2">
        <v>0.52364084398599997</v>
      </c>
      <c r="I776" s="2">
        <v>3.9119051285999999</v>
      </c>
      <c r="J776" s="2">
        <v>94.25535191745</v>
      </c>
      <c r="K776" s="15">
        <v>1.309102109965</v>
      </c>
    </row>
    <row r="777" spans="2:11" x14ac:dyDescent="0.2">
      <c r="D777" s="103" t="s">
        <v>25</v>
      </c>
      <c r="E777" s="24" t="s">
        <v>26</v>
      </c>
      <c r="F777" s="22"/>
      <c r="G777" s="23">
        <v>1606</v>
      </c>
      <c r="H777" s="30">
        <v>1</v>
      </c>
      <c r="I777" s="4">
        <v>50</v>
      </c>
      <c r="J777" s="4">
        <v>1548</v>
      </c>
      <c r="K777" s="34">
        <v>7</v>
      </c>
    </row>
    <row r="778" spans="2:11" x14ac:dyDescent="0.2">
      <c r="D778" s="104"/>
      <c r="E778" s="11"/>
      <c r="F778" s="10"/>
      <c r="G778" s="9">
        <v>100</v>
      </c>
      <c r="H778" s="12">
        <v>6.2266500623000001E-2</v>
      </c>
      <c r="I778" s="2">
        <v>3.1133250311329999</v>
      </c>
      <c r="J778" s="2">
        <v>96.388542963885001</v>
      </c>
      <c r="K778" s="15">
        <v>0.43586550435900001</v>
      </c>
    </row>
    <row r="779" spans="2:11" x14ac:dyDescent="0.2">
      <c r="D779" s="104"/>
      <c r="E779" s="5" t="s">
        <v>27</v>
      </c>
      <c r="F779" s="6"/>
      <c r="G779" s="7">
        <v>1245</v>
      </c>
      <c r="H779" s="8">
        <v>3</v>
      </c>
      <c r="I779" s="1">
        <v>24</v>
      </c>
      <c r="J779" s="1">
        <v>1200</v>
      </c>
      <c r="K779" s="13">
        <v>18</v>
      </c>
    </row>
    <row r="780" spans="2:11" x14ac:dyDescent="0.2">
      <c r="D780" s="104"/>
      <c r="E780" s="11"/>
      <c r="F780" s="10"/>
      <c r="G780" s="9">
        <v>100</v>
      </c>
      <c r="H780" s="12">
        <v>0.240963855422</v>
      </c>
      <c r="I780" s="2">
        <v>1.9277108433729999</v>
      </c>
      <c r="J780" s="2">
        <v>96.385542168675002</v>
      </c>
      <c r="K780" s="15">
        <v>1.4457831325299999</v>
      </c>
    </row>
    <row r="781" spans="2:11" x14ac:dyDescent="0.2">
      <c r="D781" s="104"/>
      <c r="E781" s="5" t="s">
        <v>28</v>
      </c>
      <c r="F781" s="6"/>
      <c r="G781" s="7">
        <v>1001</v>
      </c>
      <c r="H781" s="8">
        <v>4</v>
      </c>
      <c r="I781" s="1">
        <v>35</v>
      </c>
      <c r="J781" s="1">
        <v>944</v>
      </c>
      <c r="K781" s="13">
        <v>18</v>
      </c>
    </row>
    <row r="782" spans="2:11" x14ac:dyDescent="0.2">
      <c r="D782" s="104"/>
      <c r="E782" s="11"/>
      <c r="F782" s="10"/>
      <c r="G782" s="9">
        <v>100</v>
      </c>
      <c r="H782" s="12">
        <v>0.39960039959999999</v>
      </c>
      <c r="I782" s="2">
        <v>3.4965034965030002</v>
      </c>
      <c r="J782" s="2">
        <v>94.305694305694004</v>
      </c>
      <c r="K782" s="15">
        <v>1.798201798202</v>
      </c>
    </row>
    <row r="783" spans="2:11" x14ac:dyDescent="0.2">
      <c r="D783" s="104"/>
      <c r="E783" s="5" t="s">
        <v>29</v>
      </c>
      <c r="F783" s="6"/>
      <c r="G783" s="7">
        <v>689</v>
      </c>
      <c r="H783" s="8">
        <v>2</v>
      </c>
      <c r="I783" s="1">
        <v>33</v>
      </c>
      <c r="J783" s="1">
        <v>641</v>
      </c>
      <c r="K783" s="13">
        <v>13</v>
      </c>
    </row>
    <row r="784" spans="2:11" x14ac:dyDescent="0.2">
      <c r="D784" s="104"/>
      <c r="E784" s="11"/>
      <c r="F784" s="10"/>
      <c r="G784" s="9">
        <v>100</v>
      </c>
      <c r="H784" s="12">
        <v>0.29027576197400001</v>
      </c>
      <c r="I784" s="2">
        <v>4.7895500725689999</v>
      </c>
      <c r="J784" s="2">
        <v>93.033381712627005</v>
      </c>
      <c r="K784" s="15">
        <v>1.88679245283</v>
      </c>
    </row>
    <row r="785" spans="4:11" x14ac:dyDescent="0.2">
      <c r="D785" s="104"/>
      <c r="E785" s="5" t="s">
        <v>30</v>
      </c>
      <c r="F785" s="6"/>
      <c r="G785" s="7">
        <v>578</v>
      </c>
      <c r="H785" s="8">
        <v>8</v>
      </c>
      <c r="I785" s="1">
        <v>33</v>
      </c>
      <c r="J785" s="1">
        <v>528</v>
      </c>
      <c r="K785" s="13">
        <v>9</v>
      </c>
    </row>
    <row r="786" spans="4:11" x14ac:dyDescent="0.2">
      <c r="D786" s="104"/>
      <c r="E786" s="11"/>
      <c r="F786" s="10"/>
      <c r="G786" s="9">
        <v>100</v>
      </c>
      <c r="H786" s="12">
        <v>1.3840830449829999</v>
      </c>
      <c r="I786" s="2">
        <v>5.709342560554</v>
      </c>
      <c r="J786" s="2">
        <v>91.349480968858003</v>
      </c>
      <c r="K786" s="15">
        <v>1.5570934256060001</v>
      </c>
    </row>
    <row r="787" spans="4:11" x14ac:dyDescent="0.2">
      <c r="D787" s="104"/>
      <c r="E787" s="5" t="s">
        <v>31</v>
      </c>
      <c r="F787" s="6"/>
      <c r="G787" s="7">
        <v>532</v>
      </c>
      <c r="H787" s="8">
        <v>7</v>
      </c>
      <c r="I787" s="1">
        <v>39</v>
      </c>
      <c r="J787" s="1">
        <v>479</v>
      </c>
      <c r="K787" s="13">
        <v>7</v>
      </c>
    </row>
    <row r="788" spans="4:11" x14ac:dyDescent="0.2">
      <c r="D788" s="104"/>
      <c r="E788" s="11"/>
      <c r="F788" s="10"/>
      <c r="G788" s="9">
        <v>100</v>
      </c>
      <c r="H788" s="12">
        <v>1.3157894736839999</v>
      </c>
      <c r="I788" s="2">
        <v>7.3308270676690004</v>
      </c>
      <c r="J788" s="2">
        <v>90.037593984962001</v>
      </c>
      <c r="K788" s="15">
        <v>1.3157894736839999</v>
      </c>
    </row>
    <row r="789" spans="4:11" x14ac:dyDescent="0.2">
      <c r="D789" s="104"/>
      <c r="E789" s="5" t="s">
        <v>32</v>
      </c>
      <c r="F789" s="6"/>
      <c r="G789" s="7">
        <v>277</v>
      </c>
      <c r="H789" s="8">
        <v>6</v>
      </c>
      <c r="I789" s="1">
        <v>23</v>
      </c>
      <c r="J789" s="1">
        <v>246</v>
      </c>
      <c r="K789" s="13">
        <v>2</v>
      </c>
    </row>
    <row r="790" spans="4:11" x14ac:dyDescent="0.2">
      <c r="D790" s="104"/>
      <c r="E790" s="11"/>
      <c r="F790" s="10"/>
      <c r="G790" s="9">
        <v>100</v>
      </c>
      <c r="H790" s="12">
        <v>2.1660649819489999</v>
      </c>
      <c r="I790" s="2">
        <v>8.3032490974729996</v>
      </c>
      <c r="J790" s="2">
        <v>88.808664259927994</v>
      </c>
      <c r="K790" s="15">
        <v>0.72202166064999995</v>
      </c>
    </row>
    <row r="791" spans="4:11" x14ac:dyDescent="0.2">
      <c r="D791" s="104"/>
      <c r="E791" s="5" t="s">
        <v>33</v>
      </c>
      <c r="F791" s="6"/>
      <c r="G791" s="7">
        <v>103</v>
      </c>
      <c r="H791" s="8">
        <v>2</v>
      </c>
      <c r="I791" s="1">
        <v>10</v>
      </c>
      <c r="J791" s="1">
        <v>89</v>
      </c>
      <c r="K791" s="13">
        <v>2</v>
      </c>
    </row>
    <row r="792" spans="4:11" x14ac:dyDescent="0.2">
      <c r="D792" s="104"/>
      <c r="E792" s="11"/>
      <c r="F792" s="10"/>
      <c r="G792" s="9">
        <v>100</v>
      </c>
      <c r="H792" s="12">
        <v>1.9417475728160001</v>
      </c>
      <c r="I792" s="2">
        <v>9.7087378640779995</v>
      </c>
      <c r="J792" s="2">
        <v>86.407766990290995</v>
      </c>
      <c r="K792" s="15">
        <v>1.9417475728160001</v>
      </c>
    </row>
    <row r="793" spans="4:11" x14ac:dyDescent="0.2">
      <c r="D793" s="103" t="s">
        <v>34</v>
      </c>
      <c r="E793" s="24" t="s">
        <v>35</v>
      </c>
      <c r="F793" s="22"/>
      <c r="G793" s="23">
        <v>173</v>
      </c>
      <c r="H793" s="30">
        <v>2</v>
      </c>
      <c r="I793" s="4">
        <v>13</v>
      </c>
      <c r="J793" s="4">
        <v>155</v>
      </c>
      <c r="K793" s="34">
        <v>3</v>
      </c>
    </row>
    <row r="794" spans="4:11" x14ac:dyDescent="0.2">
      <c r="D794" s="104"/>
      <c r="E794" s="11"/>
      <c r="F794" s="10"/>
      <c r="G794" s="9">
        <v>100</v>
      </c>
      <c r="H794" s="12">
        <v>1.1560693641619999</v>
      </c>
      <c r="I794" s="2">
        <v>7.514450867052</v>
      </c>
      <c r="J794" s="2">
        <v>89.595375722542997</v>
      </c>
      <c r="K794" s="15">
        <v>1.734104046243</v>
      </c>
    </row>
    <row r="795" spans="4:11" x14ac:dyDescent="0.2">
      <c r="D795" s="104"/>
      <c r="E795" s="5" t="s">
        <v>36</v>
      </c>
      <c r="F795" s="6"/>
      <c r="G795" s="7">
        <v>194</v>
      </c>
      <c r="H795" s="8">
        <v>1</v>
      </c>
      <c r="I795" s="1">
        <v>11</v>
      </c>
      <c r="J795" s="1">
        <v>180</v>
      </c>
      <c r="K795" s="13">
        <v>2</v>
      </c>
    </row>
    <row r="796" spans="4:11" x14ac:dyDescent="0.2">
      <c r="D796" s="104"/>
      <c r="E796" s="11"/>
      <c r="F796" s="10"/>
      <c r="G796" s="9">
        <v>100</v>
      </c>
      <c r="H796" s="12">
        <v>0.51546391752599996</v>
      </c>
      <c r="I796" s="2">
        <v>5.6701030927840002</v>
      </c>
      <c r="J796" s="2">
        <v>92.783505154639002</v>
      </c>
      <c r="K796" s="15">
        <v>1.0309278350519999</v>
      </c>
    </row>
    <row r="797" spans="4:11" x14ac:dyDescent="0.2">
      <c r="D797" s="104"/>
      <c r="E797" s="5" t="s">
        <v>37</v>
      </c>
      <c r="F797" s="6"/>
      <c r="G797" s="7">
        <v>194</v>
      </c>
      <c r="H797" s="8">
        <v>2</v>
      </c>
      <c r="I797" s="1">
        <v>14</v>
      </c>
      <c r="J797" s="1">
        <v>176</v>
      </c>
      <c r="K797" s="13">
        <v>2</v>
      </c>
    </row>
    <row r="798" spans="4:11" x14ac:dyDescent="0.2">
      <c r="D798" s="104"/>
      <c r="E798" s="11"/>
      <c r="F798" s="10"/>
      <c r="G798" s="9">
        <v>100</v>
      </c>
      <c r="H798" s="12">
        <v>1.0309278350519999</v>
      </c>
      <c r="I798" s="2">
        <v>7.2164948453609998</v>
      </c>
      <c r="J798" s="2">
        <v>90.721649484536002</v>
      </c>
      <c r="K798" s="15">
        <v>1.0309278350519999</v>
      </c>
    </row>
    <row r="799" spans="4:11" x14ac:dyDescent="0.2">
      <c r="D799" s="104"/>
      <c r="E799" s="5" t="s">
        <v>38</v>
      </c>
      <c r="F799" s="6"/>
      <c r="G799" s="7">
        <v>288</v>
      </c>
      <c r="H799" s="8">
        <v>2</v>
      </c>
      <c r="I799" s="1">
        <v>25</v>
      </c>
      <c r="J799" s="1">
        <v>260</v>
      </c>
      <c r="K799" s="13">
        <v>1</v>
      </c>
    </row>
    <row r="800" spans="4:11" x14ac:dyDescent="0.2">
      <c r="D800" s="104"/>
      <c r="E800" s="11"/>
      <c r="F800" s="10"/>
      <c r="G800" s="9">
        <v>100</v>
      </c>
      <c r="H800" s="12">
        <v>0.694444444444</v>
      </c>
      <c r="I800" s="2">
        <v>8.6805555555559994</v>
      </c>
      <c r="J800" s="2">
        <v>90.277777777777999</v>
      </c>
      <c r="K800" s="15">
        <v>0.347222222222</v>
      </c>
    </row>
    <row r="801" spans="4:11" x14ac:dyDescent="0.2">
      <c r="D801" s="104"/>
      <c r="E801" s="5" t="s">
        <v>39</v>
      </c>
      <c r="F801" s="6"/>
      <c r="G801" s="7">
        <v>287</v>
      </c>
      <c r="H801" s="8">
        <v>3</v>
      </c>
      <c r="I801" s="1">
        <v>19</v>
      </c>
      <c r="J801" s="1">
        <v>263</v>
      </c>
      <c r="K801" s="13">
        <v>2</v>
      </c>
    </row>
    <row r="802" spans="4:11" x14ac:dyDescent="0.2">
      <c r="D802" s="104"/>
      <c r="E802" s="11"/>
      <c r="F802" s="10"/>
      <c r="G802" s="9">
        <v>100</v>
      </c>
      <c r="H802" s="12">
        <v>1.045296167247</v>
      </c>
      <c r="I802" s="2">
        <v>6.6202090592329998</v>
      </c>
      <c r="J802" s="2">
        <v>91.637630662020996</v>
      </c>
      <c r="K802" s="15">
        <v>0.69686411149799998</v>
      </c>
    </row>
    <row r="803" spans="4:11" x14ac:dyDescent="0.2">
      <c r="D803" s="104"/>
      <c r="E803" s="5" t="s">
        <v>40</v>
      </c>
      <c r="F803" s="6"/>
      <c r="G803" s="7">
        <v>300</v>
      </c>
      <c r="H803" s="8">
        <v>4</v>
      </c>
      <c r="I803" s="1">
        <v>24</v>
      </c>
      <c r="J803" s="1">
        <v>271</v>
      </c>
      <c r="K803" s="13">
        <v>1</v>
      </c>
    </row>
    <row r="804" spans="4:11" x14ac:dyDescent="0.2">
      <c r="D804" s="104"/>
      <c r="E804" s="11"/>
      <c r="F804" s="10"/>
      <c r="G804" s="9">
        <v>100</v>
      </c>
      <c r="H804" s="12">
        <v>1.333333333333</v>
      </c>
      <c r="I804" s="2">
        <v>8</v>
      </c>
      <c r="J804" s="2">
        <v>90.333333333333002</v>
      </c>
      <c r="K804" s="15">
        <v>0.33333333333300003</v>
      </c>
    </row>
    <row r="805" spans="4:11" x14ac:dyDescent="0.2">
      <c r="D805" s="104"/>
      <c r="E805" s="5" t="s">
        <v>41</v>
      </c>
      <c r="F805" s="6"/>
      <c r="G805" s="7">
        <v>246</v>
      </c>
      <c r="H805" s="8">
        <v>0</v>
      </c>
      <c r="I805" s="1">
        <v>16</v>
      </c>
      <c r="J805" s="1">
        <v>226</v>
      </c>
      <c r="K805" s="13">
        <v>4</v>
      </c>
    </row>
    <row r="806" spans="4:11" x14ac:dyDescent="0.2">
      <c r="D806" s="104"/>
      <c r="E806" s="11"/>
      <c r="F806" s="10"/>
      <c r="G806" s="9">
        <v>100</v>
      </c>
      <c r="H806" s="40">
        <v>0</v>
      </c>
      <c r="I806" s="2">
        <v>6.5040650406499996</v>
      </c>
      <c r="J806" s="2">
        <v>91.869918699186996</v>
      </c>
      <c r="K806" s="15">
        <v>1.6260162601629999</v>
      </c>
    </row>
    <row r="807" spans="4:11" x14ac:dyDescent="0.2">
      <c r="D807" s="104"/>
      <c r="E807" s="5" t="s">
        <v>42</v>
      </c>
      <c r="F807" s="6"/>
      <c r="G807" s="7">
        <v>244</v>
      </c>
      <c r="H807" s="8">
        <v>4</v>
      </c>
      <c r="I807" s="1">
        <v>9</v>
      </c>
      <c r="J807" s="1">
        <v>226</v>
      </c>
      <c r="K807" s="13">
        <v>5</v>
      </c>
    </row>
    <row r="808" spans="4:11" x14ac:dyDescent="0.2">
      <c r="D808" s="104"/>
      <c r="E808" s="11"/>
      <c r="F808" s="10"/>
      <c r="G808" s="9">
        <v>100</v>
      </c>
      <c r="H808" s="12">
        <v>1.6393442622950001</v>
      </c>
      <c r="I808" s="2">
        <v>3.688524590164</v>
      </c>
      <c r="J808" s="2">
        <v>92.622950819671999</v>
      </c>
      <c r="K808" s="15">
        <v>2.0491803278690002</v>
      </c>
    </row>
    <row r="809" spans="4:11" x14ac:dyDescent="0.2">
      <c r="D809" s="104"/>
      <c r="E809" s="5" t="s">
        <v>43</v>
      </c>
      <c r="F809" s="6"/>
      <c r="G809" s="7">
        <v>247</v>
      </c>
      <c r="H809" s="8">
        <v>1</v>
      </c>
      <c r="I809" s="1">
        <v>12</v>
      </c>
      <c r="J809" s="1">
        <v>230</v>
      </c>
      <c r="K809" s="13">
        <v>4</v>
      </c>
    </row>
    <row r="810" spans="4:11" x14ac:dyDescent="0.2">
      <c r="D810" s="104"/>
      <c r="E810" s="11"/>
      <c r="F810" s="10"/>
      <c r="G810" s="9">
        <v>100</v>
      </c>
      <c r="H810" s="12">
        <v>0.40485829959500003</v>
      </c>
      <c r="I810" s="2">
        <v>4.8582995951420003</v>
      </c>
      <c r="J810" s="2">
        <v>93.117408906883</v>
      </c>
      <c r="K810" s="15">
        <v>1.619433198381</v>
      </c>
    </row>
    <row r="811" spans="4:11" x14ac:dyDescent="0.2">
      <c r="D811" s="104"/>
      <c r="E811" s="5" t="s">
        <v>44</v>
      </c>
      <c r="F811" s="6"/>
      <c r="G811" s="7">
        <v>313</v>
      </c>
      <c r="H811" s="8">
        <v>1</v>
      </c>
      <c r="I811" s="1">
        <v>9</v>
      </c>
      <c r="J811" s="1">
        <v>296</v>
      </c>
      <c r="K811" s="13">
        <v>7</v>
      </c>
    </row>
    <row r="812" spans="4:11" x14ac:dyDescent="0.2">
      <c r="D812" s="104"/>
      <c r="E812" s="11"/>
      <c r="F812" s="10"/>
      <c r="G812" s="9">
        <v>100</v>
      </c>
      <c r="H812" s="12">
        <v>0.31948881789099998</v>
      </c>
      <c r="I812" s="2">
        <v>2.8753993610220001</v>
      </c>
      <c r="J812" s="2">
        <v>94.568690095847003</v>
      </c>
      <c r="K812" s="15">
        <v>2.23642172524</v>
      </c>
    </row>
    <row r="813" spans="4:11" x14ac:dyDescent="0.2">
      <c r="D813" s="104"/>
      <c r="E813" s="5" t="s">
        <v>45</v>
      </c>
      <c r="F813" s="6"/>
      <c r="G813" s="7">
        <v>239</v>
      </c>
      <c r="H813" s="8">
        <v>2</v>
      </c>
      <c r="I813" s="1">
        <v>4</v>
      </c>
      <c r="J813" s="1">
        <v>224</v>
      </c>
      <c r="K813" s="13">
        <v>9</v>
      </c>
    </row>
    <row r="814" spans="4:11" x14ac:dyDescent="0.2">
      <c r="D814" s="104"/>
      <c r="E814" s="11"/>
      <c r="F814" s="10"/>
      <c r="G814" s="9">
        <v>100</v>
      </c>
      <c r="H814" s="12">
        <v>0.836820083682</v>
      </c>
      <c r="I814" s="2">
        <v>1.673640167364</v>
      </c>
      <c r="J814" s="2">
        <v>93.723849372385004</v>
      </c>
      <c r="K814" s="15">
        <v>3.7656903765690002</v>
      </c>
    </row>
    <row r="815" spans="4:11" x14ac:dyDescent="0.2">
      <c r="D815" s="104"/>
      <c r="E815" s="5" t="s">
        <v>46</v>
      </c>
      <c r="F815" s="6"/>
      <c r="G815" s="7">
        <v>164</v>
      </c>
      <c r="H815" s="8">
        <v>2</v>
      </c>
      <c r="I815" s="1">
        <v>4</v>
      </c>
      <c r="J815" s="1">
        <v>154</v>
      </c>
      <c r="K815" s="13">
        <v>4</v>
      </c>
    </row>
    <row r="816" spans="4:11" x14ac:dyDescent="0.2">
      <c r="D816" s="104"/>
      <c r="E816" s="11"/>
      <c r="F816" s="10"/>
      <c r="G816" s="9">
        <v>100</v>
      </c>
      <c r="H816" s="12">
        <v>1.219512195122</v>
      </c>
      <c r="I816" s="2">
        <v>2.4390243902440001</v>
      </c>
      <c r="J816" s="2">
        <v>93.902439024390006</v>
      </c>
      <c r="K816" s="15">
        <v>2.4390243902440001</v>
      </c>
    </row>
    <row r="817" spans="4:11" x14ac:dyDescent="0.2">
      <c r="D817" s="104"/>
      <c r="E817" s="5" t="s">
        <v>47</v>
      </c>
      <c r="F817" s="6"/>
      <c r="G817" s="7">
        <v>143</v>
      </c>
      <c r="H817" s="8">
        <v>1</v>
      </c>
      <c r="I817" s="1">
        <v>3</v>
      </c>
      <c r="J817" s="1">
        <v>135</v>
      </c>
      <c r="K817" s="13">
        <v>4</v>
      </c>
    </row>
    <row r="818" spans="4:11" x14ac:dyDescent="0.2">
      <c r="D818" s="104"/>
      <c r="E818" s="11"/>
      <c r="F818" s="10"/>
      <c r="G818" s="9">
        <v>100</v>
      </c>
      <c r="H818" s="12">
        <v>0.69930069930100003</v>
      </c>
      <c r="I818" s="2">
        <v>2.0979020979020002</v>
      </c>
      <c r="J818" s="2">
        <v>94.405594405594002</v>
      </c>
      <c r="K818" s="15">
        <v>2.797202797203</v>
      </c>
    </row>
    <row r="819" spans="4:11" x14ac:dyDescent="0.2">
      <c r="D819" s="104"/>
      <c r="E819" s="5" t="s">
        <v>48</v>
      </c>
      <c r="F819" s="6"/>
      <c r="G819" s="7">
        <v>57</v>
      </c>
      <c r="H819" s="8">
        <v>0</v>
      </c>
      <c r="I819" s="1">
        <v>1</v>
      </c>
      <c r="J819" s="1">
        <v>55</v>
      </c>
      <c r="K819" s="13">
        <v>1</v>
      </c>
    </row>
    <row r="820" spans="4:11" x14ac:dyDescent="0.2">
      <c r="D820" s="104"/>
      <c r="E820" s="11"/>
      <c r="F820" s="10"/>
      <c r="G820" s="9">
        <v>100</v>
      </c>
      <c r="H820" s="40">
        <v>0</v>
      </c>
      <c r="I820" s="2">
        <v>1.7543859649119999</v>
      </c>
      <c r="J820" s="2">
        <v>96.491228070174998</v>
      </c>
      <c r="K820" s="15">
        <v>1.7543859649119999</v>
      </c>
    </row>
    <row r="821" spans="4:11" x14ac:dyDescent="0.2">
      <c r="D821" s="104"/>
      <c r="E821" s="5" t="s">
        <v>49</v>
      </c>
      <c r="F821" s="6"/>
      <c r="G821" s="7">
        <v>12</v>
      </c>
      <c r="H821" s="8">
        <v>0</v>
      </c>
      <c r="I821" s="1">
        <v>0</v>
      </c>
      <c r="J821" s="1">
        <v>12</v>
      </c>
      <c r="K821" s="13">
        <v>0</v>
      </c>
    </row>
    <row r="822" spans="4:11" x14ac:dyDescent="0.2">
      <c r="D822" s="104"/>
      <c r="E822" s="11"/>
      <c r="F822" s="10"/>
      <c r="G822" s="9">
        <v>100</v>
      </c>
      <c r="H822" s="40">
        <v>0</v>
      </c>
      <c r="I822" s="3">
        <v>0</v>
      </c>
      <c r="J822" s="2">
        <v>100</v>
      </c>
      <c r="K822" s="21">
        <v>0</v>
      </c>
    </row>
    <row r="823" spans="4:11" x14ac:dyDescent="0.2">
      <c r="D823" s="103" t="s">
        <v>50</v>
      </c>
      <c r="E823" s="24" t="s">
        <v>35</v>
      </c>
      <c r="F823" s="22"/>
      <c r="G823" s="23">
        <v>151</v>
      </c>
      <c r="H823" s="30">
        <v>0</v>
      </c>
      <c r="I823" s="4">
        <v>7</v>
      </c>
      <c r="J823" s="4">
        <v>142</v>
      </c>
      <c r="K823" s="34">
        <v>2</v>
      </c>
    </row>
    <row r="824" spans="4:11" x14ac:dyDescent="0.2">
      <c r="D824" s="104"/>
      <c r="E824" s="11"/>
      <c r="F824" s="10"/>
      <c r="G824" s="9">
        <v>100</v>
      </c>
      <c r="H824" s="40">
        <v>0</v>
      </c>
      <c r="I824" s="2">
        <v>4.6357615894039998</v>
      </c>
      <c r="J824" s="2">
        <v>94.039735099338003</v>
      </c>
      <c r="K824" s="15">
        <v>1.324503311258</v>
      </c>
    </row>
    <row r="825" spans="4:11" x14ac:dyDescent="0.2">
      <c r="D825" s="104"/>
      <c r="E825" s="5" t="s">
        <v>36</v>
      </c>
      <c r="F825" s="6"/>
      <c r="G825" s="7">
        <v>219</v>
      </c>
      <c r="H825" s="8">
        <v>2</v>
      </c>
      <c r="I825" s="1">
        <v>2</v>
      </c>
      <c r="J825" s="1">
        <v>212</v>
      </c>
      <c r="K825" s="13">
        <v>3</v>
      </c>
    </row>
    <row r="826" spans="4:11" x14ac:dyDescent="0.2">
      <c r="D826" s="104"/>
      <c r="E826" s="11"/>
      <c r="F826" s="10"/>
      <c r="G826" s="9">
        <v>100</v>
      </c>
      <c r="H826" s="12">
        <v>0.91324200913200004</v>
      </c>
      <c r="I826" s="2">
        <v>0.91324200913200004</v>
      </c>
      <c r="J826" s="2">
        <v>96.803652968036999</v>
      </c>
      <c r="K826" s="15">
        <v>1.369863013699</v>
      </c>
    </row>
    <row r="827" spans="4:11" x14ac:dyDescent="0.2">
      <c r="D827" s="104"/>
      <c r="E827" s="5" t="s">
        <v>37</v>
      </c>
      <c r="F827" s="6"/>
      <c r="G827" s="7">
        <v>186</v>
      </c>
      <c r="H827" s="8">
        <v>1</v>
      </c>
      <c r="I827" s="1">
        <v>6</v>
      </c>
      <c r="J827" s="1">
        <v>179</v>
      </c>
      <c r="K827" s="13">
        <v>0</v>
      </c>
    </row>
    <row r="828" spans="4:11" x14ac:dyDescent="0.2">
      <c r="D828" s="104"/>
      <c r="E828" s="11"/>
      <c r="F828" s="10"/>
      <c r="G828" s="9">
        <v>100</v>
      </c>
      <c r="H828" s="12">
        <v>0.53763440860199996</v>
      </c>
      <c r="I828" s="2">
        <v>3.2258064516129998</v>
      </c>
      <c r="J828" s="2">
        <v>96.236559139785001</v>
      </c>
      <c r="K828" s="21">
        <v>0</v>
      </c>
    </row>
    <row r="829" spans="4:11" x14ac:dyDescent="0.2">
      <c r="D829" s="104"/>
      <c r="E829" s="5" t="s">
        <v>38</v>
      </c>
      <c r="F829" s="6"/>
      <c r="G829" s="7">
        <v>302</v>
      </c>
      <c r="H829" s="8">
        <v>1</v>
      </c>
      <c r="I829" s="1">
        <v>19</v>
      </c>
      <c r="J829" s="1">
        <v>282</v>
      </c>
      <c r="K829" s="13">
        <v>0</v>
      </c>
    </row>
    <row r="830" spans="4:11" x14ac:dyDescent="0.2">
      <c r="D830" s="104"/>
      <c r="E830" s="11"/>
      <c r="F830" s="10"/>
      <c r="G830" s="9">
        <v>100</v>
      </c>
      <c r="H830" s="12">
        <v>0.331125827815</v>
      </c>
      <c r="I830" s="2">
        <v>6.2913907284770003</v>
      </c>
      <c r="J830" s="2">
        <v>93.377483443708996</v>
      </c>
      <c r="K830" s="21">
        <v>0</v>
      </c>
    </row>
    <row r="831" spans="4:11" x14ac:dyDescent="0.2">
      <c r="D831" s="104"/>
      <c r="E831" s="5" t="s">
        <v>39</v>
      </c>
      <c r="F831" s="6"/>
      <c r="G831" s="7">
        <v>249</v>
      </c>
      <c r="H831" s="8">
        <v>3</v>
      </c>
      <c r="I831" s="1">
        <v>5</v>
      </c>
      <c r="J831" s="1">
        <v>239</v>
      </c>
      <c r="K831" s="13">
        <v>2</v>
      </c>
    </row>
    <row r="832" spans="4:11" x14ac:dyDescent="0.2">
      <c r="D832" s="104"/>
      <c r="E832" s="11"/>
      <c r="F832" s="10"/>
      <c r="G832" s="9">
        <v>100</v>
      </c>
      <c r="H832" s="12">
        <v>1.204819277108</v>
      </c>
      <c r="I832" s="2">
        <v>2.0080321285139999</v>
      </c>
      <c r="J832" s="2">
        <v>95.983935742971994</v>
      </c>
      <c r="K832" s="15">
        <v>0.80321285140599996</v>
      </c>
    </row>
    <row r="833" spans="4:11" x14ac:dyDescent="0.2">
      <c r="D833" s="104"/>
      <c r="E833" s="5" t="s">
        <v>40</v>
      </c>
      <c r="F833" s="6"/>
      <c r="G833" s="7">
        <v>333</v>
      </c>
      <c r="H833" s="8">
        <v>0</v>
      </c>
      <c r="I833" s="1">
        <v>12</v>
      </c>
      <c r="J833" s="1">
        <v>320</v>
      </c>
      <c r="K833" s="13">
        <v>1</v>
      </c>
    </row>
    <row r="834" spans="4:11" x14ac:dyDescent="0.2">
      <c r="D834" s="104"/>
      <c r="E834" s="11"/>
      <c r="F834" s="10"/>
      <c r="G834" s="9">
        <v>100</v>
      </c>
      <c r="H834" s="40">
        <v>0</v>
      </c>
      <c r="I834" s="2">
        <v>3.6036036036039998</v>
      </c>
      <c r="J834" s="2">
        <v>96.096096096096005</v>
      </c>
      <c r="K834" s="15">
        <v>0.30030030029999999</v>
      </c>
    </row>
    <row r="835" spans="4:11" x14ac:dyDescent="0.2">
      <c r="D835" s="104"/>
      <c r="E835" s="5" t="s">
        <v>41</v>
      </c>
      <c r="F835" s="6"/>
      <c r="G835" s="7">
        <v>260</v>
      </c>
      <c r="H835" s="8">
        <v>0</v>
      </c>
      <c r="I835" s="1">
        <v>11</v>
      </c>
      <c r="J835" s="1">
        <v>247</v>
      </c>
      <c r="K835" s="13">
        <v>2</v>
      </c>
    </row>
    <row r="836" spans="4:11" x14ac:dyDescent="0.2">
      <c r="D836" s="104"/>
      <c r="E836" s="11"/>
      <c r="F836" s="10"/>
      <c r="G836" s="9">
        <v>100</v>
      </c>
      <c r="H836" s="40">
        <v>0</v>
      </c>
      <c r="I836" s="2">
        <v>4.2307692307689999</v>
      </c>
      <c r="J836" s="2">
        <v>95</v>
      </c>
      <c r="K836" s="15">
        <v>0.76923076923099998</v>
      </c>
    </row>
    <row r="837" spans="4:11" x14ac:dyDescent="0.2">
      <c r="D837" s="104"/>
      <c r="E837" s="5" t="s">
        <v>42</v>
      </c>
      <c r="F837" s="6"/>
      <c r="G837" s="7">
        <v>228</v>
      </c>
      <c r="H837" s="8">
        <v>1</v>
      </c>
      <c r="I837" s="1">
        <v>5</v>
      </c>
      <c r="J837" s="1">
        <v>221</v>
      </c>
      <c r="K837" s="13">
        <v>1</v>
      </c>
    </row>
    <row r="838" spans="4:11" x14ac:dyDescent="0.2">
      <c r="D838" s="104"/>
      <c r="E838" s="11"/>
      <c r="F838" s="10"/>
      <c r="G838" s="9">
        <v>100</v>
      </c>
      <c r="H838" s="12">
        <v>0.43859649122799998</v>
      </c>
      <c r="I838" s="2">
        <v>2.1929824561400002</v>
      </c>
      <c r="J838" s="2">
        <v>96.929824561404004</v>
      </c>
      <c r="K838" s="15">
        <v>0.43859649122799998</v>
      </c>
    </row>
    <row r="839" spans="4:11" x14ac:dyDescent="0.2">
      <c r="D839" s="104"/>
      <c r="E839" s="5" t="s">
        <v>43</v>
      </c>
      <c r="F839" s="6"/>
      <c r="G839" s="7">
        <v>249</v>
      </c>
      <c r="H839" s="8">
        <v>0</v>
      </c>
      <c r="I839" s="1">
        <v>10</v>
      </c>
      <c r="J839" s="1">
        <v>238</v>
      </c>
      <c r="K839" s="13">
        <v>1</v>
      </c>
    </row>
    <row r="840" spans="4:11" x14ac:dyDescent="0.2">
      <c r="D840" s="104"/>
      <c r="E840" s="11"/>
      <c r="F840" s="10"/>
      <c r="G840" s="9">
        <v>100</v>
      </c>
      <c r="H840" s="40">
        <v>0</v>
      </c>
      <c r="I840" s="2">
        <v>4.0160642570279999</v>
      </c>
      <c r="J840" s="2">
        <v>95.582329317269</v>
      </c>
      <c r="K840" s="15">
        <v>0.40160642570299998</v>
      </c>
    </row>
    <row r="841" spans="4:11" x14ac:dyDescent="0.2">
      <c r="D841" s="104"/>
      <c r="E841" s="5" t="s">
        <v>44</v>
      </c>
      <c r="F841" s="6"/>
      <c r="G841" s="7">
        <v>347</v>
      </c>
      <c r="H841" s="8">
        <v>1</v>
      </c>
      <c r="I841" s="1">
        <v>6</v>
      </c>
      <c r="J841" s="1">
        <v>332</v>
      </c>
      <c r="K841" s="13">
        <v>8</v>
      </c>
    </row>
    <row r="842" spans="4:11" x14ac:dyDescent="0.2">
      <c r="D842" s="104"/>
      <c r="E842" s="11"/>
      <c r="F842" s="10"/>
      <c r="G842" s="9">
        <v>100</v>
      </c>
      <c r="H842" s="12">
        <v>0.28818443803999999</v>
      </c>
      <c r="I842" s="2">
        <v>1.729106628242</v>
      </c>
      <c r="J842" s="2">
        <v>95.677233429395002</v>
      </c>
      <c r="K842" s="15">
        <v>2.3054755043230002</v>
      </c>
    </row>
    <row r="843" spans="4:11" x14ac:dyDescent="0.2">
      <c r="D843" s="104"/>
      <c r="E843" s="5" t="s">
        <v>45</v>
      </c>
      <c r="F843" s="6"/>
      <c r="G843" s="7">
        <v>303</v>
      </c>
      <c r="H843" s="8">
        <v>0</v>
      </c>
      <c r="I843" s="1">
        <v>7</v>
      </c>
      <c r="J843" s="1">
        <v>291</v>
      </c>
      <c r="K843" s="13">
        <v>5</v>
      </c>
    </row>
    <row r="844" spans="4:11" x14ac:dyDescent="0.2">
      <c r="D844" s="104"/>
      <c r="E844" s="11"/>
      <c r="F844" s="10"/>
      <c r="G844" s="9">
        <v>100</v>
      </c>
      <c r="H844" s="40">
        <v>0</v>
      </c>
      <c r="I844" s="2">
        <v>2.3102310231019998</v>
      </c>
      <c r="J844" s="2">
        <v>96.039603960395993</v>
      </c>
      <c r="K844" s="15">
        <v>1.6501650165020001</v>
      </c>
    </row>
    <row r="845" spans="4:11" x14ac:dyDescent="0.2">
      <c r="D845" s="104"/>
      <c r="E845" s="5" t="s">
        <v>46</v>
      </c>
      <c r="F845" s="6"/>
      <c r="G845" s="7">
        <v>175</v>
      </c>
      <c r="H845" s="8">
        <v>0</v>
      </c>
      <c r="I845" s="1">
        <v>0</v>
      </c>
      <c r="J845" s="1">
        <v>173</v>
      </c>
      <c r="K845" s="13">
        <v>2</v>
      </c>
    </row>
    <row r="846" spans="4:11" x14ac:dyDescent="0.2">
      <c r="D846" s="104"/>
      <c r="E846" s="11"/>
      <c r="F846" s="10"/>
      <c r="G846" s="9">
        <v>100</v>
      </c>
      <c r="H846" s="40">
        <v>0</v>
      </c>
      <c r="I846" s="3">
        <v>0</v>
      </c>
      <c r="J846" s="2">
        <v>98.857142857143003</v>
      </c>
      <c r="K846" s="15">
        <v>1.142857142857</v>
      </c>
    </row>
    <row r="847" spans="4:11" x14ac:dyDescent="0.2">
      <c r="D847" s="104"/>
      <c r="E847" s="5" t="s">
        <v>47</v>
      </c>
      <c r="F847" s="6"/>
      <c r="G847" s="7">
        <v>260</v>
      </c>
      <c r="H847" s="8">
        <v>0</v>
      </c>
      <c r="I847" s="1">
        <v>0</v>
      </c>
      <c r="J847" s="1">
        <v>256</v>
      </c>
      <c r="K847" s="13">
        <v>4</v>
      </c>
    </row>
    <row r="848" spans="4:11" x14ac:dyDescent="0.2">
      <c r="D848" s="104"/>
      <c r="E848" s="11"/>
      <c r="F848" s="10"/>
      <c r="G848" s="9">
        <v>100</v>
      </c>
      <c r="H848" s="40">
        <v>0</v>
      </c>
      <c r="I848" s="3">
        <v>0</v>
      </c>
      <c r="J848" s="2">
        <v>98.461538461537998</v>
      </c>
      <c r="K848" s="15">
        <v>1.538461538462</v>
      </c>
    </row>
    <row r="849" spans="2:17" x14ac:dyDescent="0.2">
      <c r="D849" s="104"/>
      <c r="E849" s="5" t="s">
        <v>48</v>
      </c>
      <c r="F849" s="6"/>
      <c r="G849" s="7">
        <v>102</v>
      </c>
      <c r="H849" s="8">
        <v>0</v>
      </c>
      <c r="I849" s="1">
        <v>0</v>
      </c>
      <c r="J849" s="1">
        <v>97</v>
      </c>
      <c r="K849" s="13">
        <v>5</v>
      </c>
    </row>
    <row r="850" spans="2:17" x14ac:dyDescent="0.2">
      <c r="D850" s="104"/>
      <c r="E850" s="11"/>
      <c r="F850" s="10"/>
      <c r="G850" s="9">
        <v>100</v>
      </c>
      <c r="H850" s="40">
        <v>0</v>
      </c>
      <c r="I850" s="3">
        <v>0</v>
      </c>
      <c r="J850" s="2">
        <v>95.098039215686001</v>
      </c>
      <c r="K850" s="15">
        <v>4.9019607843140003</v>
      </c>
    </row>
    <row r="851" spans="2:17" x14ac:dyDescent="0.2">
      <c r="D851" s="104"/>
      <c r="E851" s="5" t="s">
        <v>49</v>
      </c>
      <c r="F851" s="6"/>
      <c r="G851" s="7">
        <v>28</v>
      </c>
      <c r="H851" s="8">
        <v>0</v>
      </c>
      <c r="I851" s="1">
        <v>0</v>
      </c>
      <c r="J851" s="1">
        <v>28</v>
      </c>
      <c r="K851" s="13">
        <v>0</v>
      </c>
    </row>
    <row r="852" spans="2:17" x14ac:dyDescent="0.2">
      <c r="D852" s="105"/>
      <c r="E852" s="56"/>
      <c r="F852" s="57"/>
      <c r="G852" s="69">
        <v>100</v>
      </c>
      <c r="H852" s="79">
        <v>0</v>
      </c>
      <c r="I852" s="36">
        <v>0</v>
      </c>
      <c r="J852" s="39">
        <v>100</v>
      </c>
      <c r="K852" s="72">
        <v>0</v>
      </c>
    </row>
    <row r="854" spans="2:17" x14ac:dyDescent="0.2">
      <c r="B854" s="47" t="str">
        <f xml:space="preserve"> HYPERLINK("#'目次'!B17", "[11]")</f>
        <v>[11]</v>
      </c>
      <c r="C854" s="31" t="s">
        <v>137</v>
      </c>
    </row>
    <row r="857" spans="2:17" x14ac:dyDescent="0.2">
      <c r="C857" s="31" t="s">
        <v>13</v>
      </c>
    </row>
    <row r="858" spans="2:17" ht="36" x14ac:dyDescent="0.2">
      <c r="D858" s="99"/>
      <c r="E858" s="100"/>
      <c r="F858" s="100"/>
      <c r="G858" s="41" t="s">
        <v>14</v>
      </c>
      <c r="H858" s="42" t="s">
        <v>15</v>
      </c>
      <c r="I858" s="16" t="s">
        <v>16</v>
      </c>
      <c r="J858" s="16" t="s">
        <v>17</v>
      </c>
      <c r="K858" s="16" t="s">
        <v>18</v>
      </c>
      <c r="L858" s="16" t="s">
        <v>19</v>
      </c>
      <c r="M858" s="16" t="s">
        <v>20</v>
      </c>
      <c r="N858" s="16" t="s">
        <v>21</v>
      </c>
      <c r="O858" s="16" t="s">
        <v>22</v>
      </c>
      <c r="P858" s="16" t="s">
        <v>138</v>
      </c>
      <c r="Q858" s="46" t="s">
        <v>24</v>
      </c>
    </row>
    <row r="859" spans="2:17" x14ac:dyDescent="0.2">
      <c r="D859" s="101"/>
      <c r="E859" s="102"/>
      <c r="F859" s="102"/>
      <c r="G859" s="44"/>
      <c r="H859" s="48"/>
      <c r="I859" s="17"/>
      <c r="J859" s="17"/>
      <c r="K859" s="17"/>
      <c r="L859" s="17"/>
      <c r="M859" s="17"/>
      <c r="N859" s="17"/>
      <c r="O859" s="17"/>
      <c r="P859" s="17"/>
      <c r="Q859" s="43"/>
    </row>
    <row r="860" spans="2:17" x14ac:dyDescent="0.2">
      <c r="D860" s="68"/>
      <c r="E860" s="67" t="s">
        <v>14</v>
      </c>
      <c r="F860" s="64"/>
      <c r="G860" s="45">
        <v>7000</v>
      </c>
      <c r="H860" s="20">
        <v>3831</v>
      </c>
      <c r="I860" s="20">
        <v>250</v>
      </c>
      <c r="J860" s="20">
        <v>1269</v>
      </c>
      <c r="K860" s="20">
        <v>1012</v>
      </c>
      <c r="L860" s="20">
        <v>221</v>
      </c>
      <c r="M860" s="20">
        <v>31</v>
      </c>
      <c r="N860" s="20">
        <v>49</v>
      </c>
      <c r="O860" s="20">
        <v>41</v>
      </c>
      <c r="P860" s="20">
        <v>2443</v>
      </c>
      <c r="Q860" s="61">
        <v>36</v>
      </c>
    </row>
    <row r="861" spans="2:17" x14ac:dyDescent="0.2">
      <c r="D861" s="56"/>
      <c r="E861" s="57"/>
      <c r="F861" s="65"/>
      <c r="G861" s="9">
        <v>100</v>
      </c>
      <c r="H861" s="2">
        <v>54.728571428571001</v>
      </c>
      <c r="I861" s="2">
        <v>3.5714285714290002</v>
      </c>
      <c r="J861" s="2">
        <v>18.128571428571</v>
      </c>
      <c r="K861" s="2">
        <v>14.457142857142999</v>
      </c>
      <c r="L861" s="2">
        <v>3.157142857143</v>
      </c>
      <c r="M861" s="2">
        <v>0.44285714285700001</v>
      </c>
      <c r="N861" s="2">
        <v>0.7</v>
      </c>
      <c r="O861" s="2">
        <v>0.58571428571399997</v>
      </c>
      <c r="P861" s="2">
        <v>34.9</v>
      </c>
      <c r="Q861" s="15">
        <v>0.51428571428600001</v>
      </c>
    </row>
    <row r="862" spans="2:17" x14ac:dyDescent="0.2">
      <c r="D862" s="103" t="s">
        <v>25</v>
      </c>
      <c r="E862" s="24" t="s">
        <v>26</v>
      </c>
      <c r="F862" s="22"/>
      <c r="G862" s="23">
        <v>1780</v>
      </c>
      <c r="H862" s="30">
        <v>986</v>
      </c>
      <c r="I862" s="4">
        <v>41</v>
      </c>
      <c r="J862" s="4">
        <v>192</v>
      </c>
      <c r="K862" s="4">
        <v>178</v>
      </c>
      <c r="L862" s="4">
        <v>40</v>
      </c>
      <c r="M862" s="4">
        <v>4</v>
      </c>
      <c r="N862" s="4">
        <v>8</v>
      </c>
      <c r="O862" s="4">
        <v>7</v>
      </c>
      <c r="P862" s="4">
        <v>690</v>
      </c>
      <c r="Q862" s="34">
        <v>9</v>
      </c>
    </row>
    <row r="863" spans="2:17" x14ac:dyDescent="0.2">
      <c r="D863" s="104"/>
      <c r="E863" s="11"/>
      <c r="F863" s="10"/>
      <c r="G863" s="9">
        <v>100</v>
      </c>
      <c r="H863" s="12">
        <v>55.393258426966</v>
      </c>
      <c r="I863" s="2">
        <v>2.3033707865170001</v>
      </c>
      <c r="J863" s="2">
        <v>10.786516853933</v>
      </c>
      <c r="K863" s="2">
        <v>10</v>
      </c>
      <c r="L863" s="2">
        <v>2.2471910112360001</v>
      </c>
      <c r="M863" s="2">
        <v>0.22471910112400001</v>
      </c>
      <c r="N863" s="2">
        <v>0.44943820224699998</v>
      </c>
      <c r="O863" s="2">
        <v>0.393258426966</v>
      </c>
      <c r="P863" s="2">
        <v>38.764044943819997</v>
      </c>
      <c r="Q863" s="15">
        <v>0.50561797752799997</v>
      </c>
    </row>
    <row r="864" spans="2:17" x14ac:dyDescent="0.2">
      <c r="D864" s="104"/>
      <c r="E864" s="5" t="s">
        <v>27</v>
      </c>
      <c r="F864" s="6"/>
      <c r="G864" s="7">
        <v>1328</v>
      </c>
      <c r="H864" s="8">
        <v>715</v>
      </c>
      <c r="I864" s="1">
        <v>27</v>
      </c>
      <c r="J864" s="1">
        <v>156</v>
      </c>
      <c r="K864" s="1">
        <v>130</v>
      </c>
      <c r="L864" s="1">
        <v>30</v>
      </c>
      <c r="M864" s="1">
        <v>1</v>
      </c>
      <c r="N864" s="1">
        <v>1</v>
      </c>
      <c r="O864" s="1">
        <v>7</v>
      </c>
      <c r="P864" s="1">
        <v>502</v>
      </c>
      <c r="Q864" s="13">
        <v>8</v>
      </c>
    </row>
    <row r="865" spans="4:17" x14ac:dyDescent="0.2">
      <c r="D865" s="104"/>
      <c r="E865" s="11"/>
      <c r="F865" s="10"/>
      <c r="G865" s="9">
        <v>100</v>
      </c>
      <c r="H865" s="12">
        <v>53.840361445783003</v>
      </c>
      <c r="I865" s="2">
        <v>2.0331325301200001</v>
      </c>
      <c r="J865" s="2">
        <v>11.746987951807</v>
      </c>
      <c r="K865" s="2">
        <v>9.7891566265059993</v>
      </c>
      <c r="L865" s="2">
        <v>2.2590361445779998</v>
      </c>
      <c r="M865" s="2">
        <v>7.5301204819000003E-2</v>
      </c>
      <c r="N865" s="2">
        <v>7.5301204819000003E-2</v>
      </c>
      <c r="O865" s="2">
        <v>0.52710843373500005</v>
      </c>
      <c r="P865" s="2">
        <v>37.801204819276997</v>
      </c>
      <c r="Q865" s="15">
        <v>0.60240963855399998</v>
      </c>
    </row>
    <row r="866" spans="4:17" x14ac:dyDescent="0.2">
      <c r="D866" s="104"/>
      <c r="E866" s="5" t="s">
        <v>28</v>
      </c>
      <c r="F866" s="6"/>
      <c r="G866" s="7">
        <v>1075</v>
      </c>
      <c r="H866" s="8">
        <v>613</v>
      </c>
      <c r="I866" s="1">
        <v>51</v>
      </c>
      <c r="J866" s="1">
        <v>170</v>
      </c>
      <c r="K866" s="1">
        <v>137</v>
      </c>
      <c r="L866" s="1">
        <v>37</v>
      </c>
      <c r="M866" s="1">
        <v>3</v>
      </c>
      <c r="N866" s="1">
        <v>4</v>
      </c>
      <c r="O866" s="1">
        <v>3</v>
      </c>
      <c r="P866" s="1">
        <v>366</v>
      </c>
      <c r="Q866" s="13">
        <v>6</v>
      </c>
    </row>
    <row r="867" spans="4:17" x14ac:dyDescent="0.2">
      <c r="D867" s="104"/>
      <c r="E867" s="11"/>
      <c r="F867" s="10"/>
      <c r="G867" s="9">
        <v>100</v>
      </c>
      <c r="H867" s="12">
        <v>57.023255813953</v>
      </c>
      <c r="I867" s="2">
        <v>4.7441860465119996</v>
      </c>
      <c r="J867" s="2">
        <v>15.813953488372</v>
      </c>
      <c r="K867" s="2">
        <v>12.744186046512</v>
      </c>
      <c r="L867" s="2">
        <v>3.4418604651160001</v>
      </c>
      <c r="M867" s="2">
        <v>0.27906976744200002</v>
      </c>
      <c r="N867" s="2">
        <v>0.37209302325600002</v>
      </c>
      <c r="O867" s="2">
        <v>0.27906976744200002</v>
      </c>
      <c r="P867" s="2">
        <v>34.046511627907002</v>
      </c>
      <c r="Q867" s="15">
        <v>0.55813953488400003</v>
      </c>
    </row>
    <row r="868" spans="4:17" x14ac:dyDescent="0.2">
      <c r="D868" s="104"/>
      <c r="E868" s="5" t="s">
        <v>29</v>
      </c>
      <c r="F868" s="6"/>
      <c r="G868" s="7">
        <v>733</v>
      </c>
      <c r="H868" s="8">
        <v>429</v>
      </c>
      <c r="I868" s="1">
        <v>26</v>
      </c>
      <c r="J868" s="1">
        <v>153</v>
      </c>
      <c r="K868" s="1">
        <v>120</v>
      </c>
      <c r="L868" s="1">
        <v>27</v>
      </c>
      <c r="M868" s="1">
        <v>4</v>
      </c>
      <c r="N868" s="1">
        <v>8</v>
      </c>
      <c r="O868" s="1">
        <v>5</v>
      </c>
      <c r="P868" s="1">
        <v>221</v>
      </c>
      <c r="Q868" s="13">
        <v>1</v>
      </c>
    </row>
    <row r="869" spans="4:17" x14ac:dyDescent="0.2">
      <c r="D869" s="104"/>
      <c r="E869" s="11"/>
      <c r="F869" s="10"/>
      <c r="G869" s="9">
        <v>100</v>
      </c>
      <c r="H869" s="12">
        <v>58.526603001364002</v>
      </c>
      <c r="I869" s="2">
        <v>3.5470668485679999</v>
      </c>
      <c r="J869" s="2">
        <v>20.87312414734</v>
      </c>
      <c r="K869" s="2">
        <v>16.371077762618999</v>
      </c>
      <c r="L869" s="2">
        <v>3.6834924965889999</v>
      </c>
      <c r="M869" s="2">
        <v>0.545702592087</v>
      </c>
      <c r="N869" s="2">
        <v>1.0914051841750001</v>
      </c>
      <c r="O869" s="2">
        <v>0.68212824010899997</v>
      </c>
      <c r="P869" s="2">
        <v>30.150068212823999</v>
      </c>
      <c r="Q869" s="15">
        <v>0.136425648022</v>
      </c>
    </row>
    <row r="870" spans="4:17" x14ac:dyDescent="0.2">
      <c r="D870" s="104"/>
      <c r="E870" s="5" t="s">
        <v>30</v>
      </c>
      <c r="F870" s="6"/>
      <c r="G870" s="7">
        <v>619</v>
      </c>
      <c r="H870" s="8">
        <v>343</v>
      </c>
      <c r="I870" s="1">
        <v>36</v>
      </c>
      <c r="J870" s="1">
        <v>173</v>
      </c>
      <c r="K870" s="1">
        <v>138</v>
      </c>
      <c r="L870" s="1">
        <v>24</v>
      </c>
      <c r="M870" s="1">
        <v>6</v>
      </c>
      <c r="N870" s="1">
        <v>7</v>
      </c>
      <c r="O870" s="1">
        <v>3</v>
      </c>
      <c r="P870" s="1">
        <v>182</v>
      </c>
      <c r="Q870" s="13">
        <v>1</v>
      </c>
    </row>
    <row r="871" spans="4:17" x14ac:dyDescent="0.2">
      <c r="D871" s="104"/>
      <c r="E871" s="11"/>
      <c r="F871" s="10"/>
      <c r="G871" s="9">
        <v>100</v>
      </c>
      <c r="H871" s="12">
        <v>55.411954765750998</v>
      </c>
      <c r="I871" s="2">
        <v>5.8158319870759998</v>
      </c>
      <c r="J871" s="2">
        <v>27.948303715670001</v>
      </c>
      <c r="K871" s="2">
        <v>22.294022617124</v>
      </c>
      <c r="L871" s="2">
        <v>3.877221324717</v>
      </c>
      <c r="M871" s="2">
        <v>0.96930533117899997</v>
      </c>
      <c r="N871" s="2">
        <v>1.130856219709</v>
      </c>
      <c r="O871" s="2">
        <v>0.48465266558999998</v>
      </c>
      <c r="P871" s="2">
        <v>29.402261712439</v>
      </c>
      <c r="Q871" s="15">
        <v>0.16155088852999999</v>
      </c>
    </row>
    <row r="872" spans="4:17" x14ac:dyDescent="0.2">
      <c r="D872" s="104"/>
      <c r="E872" s="5" t="s">
        <v>31</v>
      </c>
      <c r="F872" s="6"/>
      <c r="G872" s="7">
        <v>559</v>
      </c>
      <c r="H872" s="8">
        <v>323</v>
      </c>
      <c r="I872" s="1">
        <v>29</v>
      </c>
      <c r="J872" s="1">
        <v>202</v>
      </c>
      <c r="K872" s="1">
        <v>143</v>
      </c>
      <c r="L872" s="1">
        <v>26</v>
      </c>
      <c r="M872" s="1">
        <v>7</v>
      </c>
      <c r="N872" s="1">
        <v>9</v>
      </c>
      <c r="O872" s="1">
        <v>5</v>
      </c>
      <c r="P872" s="1">
        <v>134</v>
      </c>
      <c r="Q872" s="13">
        <v>1</v>
      </c>
    </row>
    <row r="873" spans="4:17" x14ac:dyDescent="0.2">
      <c r="D873" s="104"/>
      <c r="E873" s="11"/>
      <c r="F873" s="10"/>
      <c r="G873" s="9">
        <v>100</v>
      </c>
      <c r="H873" s="12">
        <v>57.781753130589998</v>
      </c>
      <c r="I873" s="2">
        <v>5.1878354203940003</v>
      </c>
      <c r="J873" s="2">
        <v>36.135957066190002</v>
      </c>
      <c r="K873" s="2">
        <v>25.581395348836999</v>
      </c>
      <c r="L873" s="2">
        <v>4.6511627906979998</v>
      </c>
      <c r="M873" s="2">
        <v>1.252236135957</v>
      </c>
      <c r="N873" s="2">
        <v>1.6100178890879999</v>
      </c>
      <c r="O873" s="2">
        <v>0.89445438282599998</v>
      </c>
      <c r="P873" s="2">
        <v>23.971377459749998</v>
      </c>
      <c r="Q873" s="15">
        <v>0.178890876565</v>
      </c>
    </row>
    <row r="874" spans="4:17" x14ac:dyDescent="0.2">
      <c r="D874" s="104"/>
      <c r="E874" s="5" t="s">
        <v>32</v>
      </c>
      <c r="F874" s="6"/>
      <c r="G874" s="7">
        <v>284</v>
      </c>
      <c r="H874" s="8">
        <v>154</v>
      </c>
      <c r="I874" s="1">
        <v>19</v>
      </c>
      <c r="J874" s="1">
        <v>107</v>
      </c>
      <c r="K874" s="1">
        <v>89</v>
      </c>
      <c r="L874" s="1">
        <v>19</v>
      </c>
      <c r="M874" s="1">
        <v>3</v>
      </c>
      <c r="N874" s="1">
        <v>8</v>
      </c>
      <c r="O874" s="1">
        <v>6</v>
      </c>
      <c r="P874" s="1">
        <v>58</v>
      </c>
      <c r="Q874" s="13">
        <v>3</v>
      </c>
    </row>
    <row r="875" spans="4:17" x14ac:dyDescent="0.2">
      <c r="D875" s="104"/>
      <c r="E875" s="11"/>
      <c r="F875" s="10"/>
      <c r="G875" s="9">
        <v>100</v>
      </c>
      <c r="H875" s="12">
        <v>54.225352112675999</v>
      </c>
      <c r="I875" s="2">
        <v>6.6901408450700002</v>
      </c>
      <c r="J875" s="2">
        <v>37.676056338027998</v>
      </c>
      <c r="K875" s="2">
        <v>31.338028169013999</v>
      </c>
      <c r="L875" s="2">
        <v>6.6901408450700002</v>
      </c>
      <c r="M875" s="2">
        <v>1.056338028169</v>
      </c>
      <c r="N875" s="2">
        <v>2.8169014084509998</v>
      </c>
      <c r="O875" s="2">
        <v>2.112676056338</v>
      </c>
      <c r="P875" s="2">
        <v>20.422535211267999</v>
      </c>
      <c r="Q875" s="15">
        <v>1.056338028169</v>
      </c>
    </row>
    <row r="876" spans="4:17" x14ac:dyDescent="0.2">
      <c r="D876" s="104"/>
      <c r="E876" s="5" t="s">
        <v>33</v>
      </c>
      <c r="F876" s="6"/>
      <c r="G876" s="7">
        <v>104</v>
      </c>
      <c r="H876" s="8">
        <v>55</v>
      </c>
      <c r="I876" s="1">
        <v>7</v>
      </c>
      <c r="J876" s="1">
        <v>54</v>
      </c>
      <c r="K876" s="1">
        <v>37</v>
      </c>
      <c r="L876" s="1">
        <v>9</v>
      </c>
      <c r="M876" s="1">
        <v>2</v>
      </c>
      <c r="N876" s="1">
        <v>3</v>
      </c>
      <c r="O876" s="1">
        <v>2</v>
      </c>
      <c r="P876" s="1">
        <v>25</v>
      </c>
      <c r="Q876" s="13">
        <v>0</v>
      </c>
    </row>
    <row r="877" spans="4:17" x14ac:dyDescent="0.2">
      <c r="D877" s="104"/>
      <c r="E877" s="11"/>
      <c r="F877" s="10"/>
      <c r="G877" s="9">
        <v>100</v>
      </c>
      <c r="H877" s="12">
        <v>52.884615384615003</v>
      </c>
      <c r="I877" s="2">
        <v>6.7307692307689999</v>
      </c>
      <c r="J877" s="2">
        <v>51.923076923076998</v>
      </c>
      <c r="K877" s="2">
        <v>35.576923076923002</v>
      </c>
      <c r="L877" s="2">
        <v>8.6538461538460005</v>
      </c>
      <c r="M877" s="2">
        <v>1.923076923077</v>
      </c>
      <c r="N877" s="2">
        <v>2.884615384615</v>
      </c>
      <c r="O877" s="2">
        <v>1.923076923077</v>
      </c>
      <c r="P877" s="2">
        <v>24.038461538461998</v>
      </c>
      <c r="Q877" s="21">
        <v>0</v>
      </c>
    </row>
    <row r="878" spans="4:17" x14ac:dyDescent="0.2">
      <c r="D878" s="103" t="s">
        <v>34</v>
      </c>
      <c r="E878" s="24" t="s">
        <v>35</v>
      </c>
      <c r="F878" s="22"/>
      <c r="G878" s="23">
        <v>206</v>
      </c>
      <c r="H878" s="30">
        <v>104</v>
      </c>
      <c r="I878" s="4">
        <v>9</v>
      </c>
      <c r="J878" s="4">
        <v>43</v>
      </c>
      <c r="K878" s="4">
        <v>23</v>
      </c>
      <c r="L878" s="4">
        <v>10</v>
      </c>
      <c r="M878" s="4">
        <v>1</v>
      </c>
      <c r="N878" s="4">
        <v>1</v>
      </c>
      <c r="O878" s="4">
        <v>0</v>
      </c>
      <c r="P878" s="4">
        <v>78</v>
      </c>
      <c r="Q878" s="34">
        <v>2</v>
      </c>
    </row>
    <row r="879" spans="4:17" x14ac:dyDescent="0.2">
      <c r="D879" s="104"/>
      <c r="E879" s="11"/>
      <c r="F879" s="10"/>
      <c r="G879" s="9">
        <v>100</v>
      </c>
      <c r="H879" s="12">
        <v>50.485436893204003</v>
      </c>
      <c r="I879" s="2">
        <v>4.3689320388350001</v>
      </c>
      <c r="J879" s="2">
        <v>20.873786407767</v>
      </c>
      <c r="K879" s="2">
        <v>11.165048543689</v>
      </c>
      <c r="L879" s="2">
        <v>4.8543689320389998</v>
      </c>
      <c r="M879" s="2">
        <v>0.48543689320400002</v>
      </c>
      <c r="N879" s="2">
        <v>0.48543689320400002</v>
      </c>
      <c r="O879" s="3">
        <v>0</v>
      </c>
      <c r="P879" s="2">
        <v>37.864077669902997</v>
      </c>
      <c r="Q879" s="15">
        <v>0.97087378640800004</v>
      </c>
    </row>
    <row r="880" spans="4:17" x14ac:dyDescent="0.2">
      <c r="D880" s="104"/>
      <c r="E880" s="5" t="s">
        <v>36</v>
      </c>
      <c r="F880" s="6"/>
      <c r="G880" s="7">
        <v>218</v>
      </c>
      <c r="H880" s="8">
        <v>116</v>
      </c>
      <c r="I880" s="1">
        <v>12</v>
      </c>
      <c r="J880" s="1">
        <v>50</v>
      </c>
      <c r="K880" s="1">
        <v>39</v>
      </c>
      <c r="L880" s="1">
        <v>3</v>
      </c>
      <c r="M880" s="1">
        <v>3</v>
      </c>
      <c r="N880" s="1">
        <v>1</v>
      </c>
      <c r="O880" s="1">
        <v>2</v>
      </c>
      <c r="P880" s="1">
        <v>73</v>
      </c>
      <c r="Q880" s="13">
        <v>1</v>
      </c>
    </row>
    <row r="881" spans="4:17" x14ac:dyDescent="0.2">
      <c r="D881" s="104"/>
      <c r="E881" s="11"/>
      <c r="F881" s="10"/>
      <c r="G881" s="9">
        <v>100</v>
      </c>
      <c r="H881" s="12">
        <v>53.211009174311997</v>
      </c>
      <c r="I881" s="2">
        <v>5.5045871559629997</v>
      </c>
      <c r="J881" s="2">
        <v>22.935779816514</v>
      </c>
      <c r="K881" s="2">
        <v>17.889908256881</v>
      </c>
      <c r="L881" s="2">
        <v>1.376146788991</v>
      </c>
      <c r="M881" s="2">
        <v>1.376146788991</v>
      </c>
      <c r="N881" s="2">
        <v>0.45871559632999998</v>
      </c>
      <c r="O881" s="2">
        <v>0.91743119266100004</v>
      </c>
      <c r="P881" s="2">
        <v>33.486238532110001</v>
      </c>
      <c r="Q881" s="15">
        <v>0.45871559632999998</v>
      </c>
    </row>
    <row r="882" spans="4:17" x14ac:dyDescent="0.2">
      <c r="D882" s="104"/>
      <c r="E882" s="5" t="s">
        <v>37</v>
      </c>
      <c r="F882" s="6"/>
      <c r="G882" s="7">
        <v>218</v>
      </c>
      <c r="H882" s="8">
        <v>119</v>
      </c>
      <c r="I882" s="1">
        <v>11</v>
      </c>
      <c r="J882" s="1">
        <v>50</v>
      </c>
      <c r="K882" s="1">
        <v>44</v>
      </c>
      <c r="L882" s="1">
        <v>12</v>
      </c>
      <c r="M882" s="1">
        <v>4</v>
      </c>
      <c r="N882" s="1">
        <v>2</v>
      </c>
      <c r="O882" s="1">
        <v>1</v>
      </c>
      <c r="P882" s="1">
        <v>73</v>
      </c>
      <c r="Q882" s="13">
        <v>0</v>
      </c>
    </row>
    <row r="883" spans="4:17" x14ac:dyDescent="0.2">
      <c r="D883" s="104"/>
      <c r="E883" s="11"/>
      <c r="F883" s="10"/>
      <c r="G883" s="9">
        <v>100</v>
      </c>
      <c r="H883" s="12">
        <v>54.587155963302997</v>
      </c>
      <c r="I883" s="2">
        <v>5.0458715596330004</v>
      </c>
      <c r="J883" s="2">
        <v>22.935779816514</v>
      </c>
      <c r="K883" s="2">
        <v>20.183486238532002</v>
      </c>
      <c r="L883" s="2">
        <v>5.5045871559629997</v>
      </c>
      <c r="M883" s="2">
        <v>1.834862385321</v>
      </c>
      <c r="N883" s="2">
        <v>0.91743119266100004</v>
      </c>
      <c r="O883" s="2">
        <v>0.45871559632999998</v>
      </c>
      <c r="P883" s="2">
        <v>33.486238532110001</v>
      </c>
      <c r="Q883" s="21">
        <v>0</v>
      </c>
    </row>
    <row r="884" spans="4:17" x14ac:dyDescent="0.2">
      <c r="D884" s="104"/>
      <c r="E884" s="5" t="s">
        <v>38</v>
      </c>
      <c r="F884" s="6"/>
      <c r="G884" s="7">
        <v>313</v>
      </c>
      <c r="H884" s="8">
        <v>159</v>
      </c>
      <c r="I884" s="1">
        <v>17</v>
      </c>
      <c r="J884" s="1">
        <v>91</v>
      </c>
      <c r="K884" s="1">
        <v>72</v>
      </c>
      <c r="L884" s="1">
        <v>13</v>
      </c>
      <c r="M884" s="1">
        <v>6</v>
      </c>
      <c r="N884" s="1">
        <v>10</v>
      </c>
      <c r="O884" s="1">
        <v>3</v>
      </c>
      <c r="P884" s="1">
        <v>103</v>
      </c>
      <c r="Q884" s="13">
        <v>2</v>
      </c>
    </row>
    <row r="885" spans="4:17" x14ac:dyDescent="0.2">
      <c r="D885" s="104"/>
      <c r="E885" s="11"/>
      <c r="F885" s="10"/>
      <c r="G885" s="9">
        <v>100</v>
      </c>
      <c r="H885" s="12">
        <v>50.798722044728002</v>
      </c>
      <c r="I885" s="2">
        <v>5.4313099041530002</v>
      </c>
      <c r="J885" s="2">
        <v>29.073482428115</v>
      </c>
      <c r="K885" s="2">
        <v>23.003194888178999</v>
      </c>
      <c r="L885" s="2">
        <v>4.153354632588</v>
      </c>
      <c r="M885" s="2">
        <v>1.9169329073479999</v>
      </c>
      <c r="N885" s="2">
        <v>3.1948881789139998</v>
      </c>
      <c r="O885" s="2">
        <v>0.95846645367399996</v>
      </c>
      <c r="P885" s="2">
        <v>32.907348242811999</v>
      </c>
      <c r="Q885" s="15">
        <v>0.63897763578300004</v>
      </c>
    </row>
    <row r="886" spans="4:17" x14ac:dyDescent="0.2">
      <c r="D886" s="104"/>
      <c r="E886" s="5" t="s">
        <v>39</v>
      </c>
      <c r="F886" s="6"/>
      <c r="G886" s="7">
        <v>306</v>
      </c>
      <c r="H886" s="8">
        <v>165</v>
      </c>
      <c r="I886" s="1">
        <v>25</v>
      </c>
      <c r="J886" s="1">
        <v>84</v>
      </c>
      <c r="K886" s="1">
        <v>74</v>
      </c>
      <c r="L886" s="1">
        <v>12</v>
      </c>
      <c r="M886" s="1">
        <v>2</v>
      </c>
      <c r="N886" s="1">
        <v>8</v>
      </c>
      <c r="O886" s="1">
        <v>3</v>
      </c>
      <c r="P886" s="1">
        <v>91</v>
      </c>
      <c r="Q886" s="13">
        <v>2</v>
      </c>
    </row>
    <row r="887" spans="4:17" x14ac:dyDescent="0.2">
      <c r="D887" s="104"/>
      <c r="E887" s="11"/>
      <c r="F887" s="10"/>
      <c r="G887" s="9">
        <v>100</v>
      </c>
      <c r="H887" s="12">
        <v>53.921568627451002</v>
      </c>
      <c r="I887" s="2">
        <v>8.1699346405229996</v>
      </c>
      <c r="J887" s="2">
        <v>27.450980392157</v>
      </c>
      <c r="K887" s="2">
        <v>24.183006535948</v>
      </c>
      <c r="L887" s="2">
        <v>3.9215686274510002</v>
      </c>
      <c r="M887" s="2">
        <v>0.65359477124200005</v>
      </c>
      <c r="N887" s="2">
        <v>2.6143790849670001</v>
      </c>
      <c r="O887" s="2">
        <v>0.98039215686299996</v>
      </c>
      <c r="P887" s="2">
        <v>29.738562091502999</v>
      </c>
      <c r="Q887" s="15">
        <v>0.65359477124200005</v>
      </c>
    </row>
    <row r="888" spans="4:17" x14ac:dyDescent="0.2">
      <c r="D888" s="104"/>
      <c r="E888" s="5" t="s">
        <v>40</v>
      </c>
      <c r="F888" s="6"/>
      <c r="G888" s="7">
        <v>323</v>
      </c>
      <c r="H888" s="8">
        <v>170</v>
      </c>
      <c r="I888" s="1">
        <v>16</v>
      </c>
      <c r="J888" s="1">
        <v>90</v>
      </c>
      <c r="K888" s="1">
        <v>64</v>
      </c>
      <c r="L888" s="1">
        <v>16</v>
      </c>
      <c r="M888" s="1">
        <v>0</v>
      </c>
      <c r="N888" s="1">
        <v>4</v>
      </c>
      <c r="O888" s="1">
        <v>2</v>
      </c>
      <c r="P888" s="1">
        <v>108</v>
      </c>
      <c r="Q888" s="13">
        <v>0</v>
      </c>
    </row>
    <row r="889" spans="4:17" x14ac:dyDescent="0.2">
      <c r="D889" s="104"/>
      <c r="E889" s="11"/>
      <c r="F889" s="10"/>
      <c r="G889" s="9">
        <v>100</v>
      </c>
      <c r="H889" s="12">
        <v>52.631578947367998</v>
      </c>
      <c r="I889" s="2">
        <v>4.9535603715169998</v>
      </c>
      <c r="J889" s="2">
        <v>27.863777089782999</v>
      </c>
      <c r="K889" s="2">
        <v>19.814241486067999</v>
      </c>
      <c r="L889" s="2">
        <v>4.9535603715169998</v>
      </c>
      <c r="M889" s="3">
        <v>0</v>
      </c>
      <c r="N889" s="2">
        <v>1.2383900928789999</v>
      </c>
      <c r="O889" s="2">
        <v>0.61919504644000001</v>
      </c>
      <c r="P889" s="2">
        <v>33.436532507739997</v>
      </c>
      <c r="Q889" s="21">
        <v>0</v>
      </c>
    </row>
    <row r="890" spans="4:17" x14ac:dyDescent="0.2">
      <c r="D890" s="104"/>
      <c r="E890" s="5" t="s">
        <v>41</v>
      </c>
      <c r="F890" s="6"/>
      <c r="G890" s="7">
        <v>260</v>
      </c>
      <c r="H890" s="8">
        <v>138</v>
      </c>
      <c r="I890" s="1">
        <v>12</v>
      </c>
      <c r="J890" s="1">
        <v>69</v>
      </c>
      <c r="K890" s="1">
        <v>39</v>
      </c>
      <c r="L890" s="1">
        <v>9</v>
      </c>
      <c r="M890" s="1">
        <v>3</v>
      </c>
      <c r="N890" s="1">
        <v>3</v>
      </c>
      <c r="O890" s="1">
        <v>1</v>
      </c>
      <c r="P890" s="1">
        <v>74</v>
      </c>
      <c r="Q890" s="13">
        <v>1</v>
      </c>
    </row>
    <row r="891" spans="4:17" x14ac:dyDescent="0.2">
      <c r="D891" s="104"/>
      <c r="E891" s="11"/>
      <c r="F891" s="10"/>
      <c r="G891" s="9">
        <v>100</v>
      </c>
      <c r="H891" s="12">
        <v>53.076923076923002</v>
      </c>
      <c r="I891" s="2">
        <v>4.6153846153850004</v>
      </c>
      <c r="J891" s="2">
        <v>26.538461538461998</v>
      </c>
      <c r="K891" s="2">
        <v>15</v>
      </c>
      <c r="L891" s="2">
        <v>3.4615384615379998</v>
      </c>
      <c r="M891" s="2">
        <v>1.1538461538460001</v>
      </c>
      <c r="N891" s="2">
        <v>1.1538461538460001</v>
      </c>
      <c r="O891" s="2">
        <v>0.384615384615</v>
      </c>
      <c r="P891" s="2">
        <v>28.461538461538002</v>
      </c>
      <c r="Q891" s="15">
        <v>0.384615384615</v>
      </c>
    </row>
    <row r="892" spans="4:17" x14ac:dyDescent="0.2">
      <c r="D892" s="104"/>
      <c r="E892" s="5" t="s">
        <v>42</v>
      </c>
      <c r="F892" s="6"/>
      <c r="G892" s="7">
        <v>258</v>
      </c>
      <c r="H892" s="8">
        <v>135</v>
      </c>
      <c r="I892" s="1">
        <v>9</v>
      </c>
      <c r="J892" s="1">
        <v>73</v>
      </c>
      <c r="K892" s="1">
        <v>57</v>
      </c>
      <c r="L892" s="1">
        <v>12</v>
      </c>
      <c r="M892" s="1">
        <v>0</v>
      </c>
      <c r="N892" s="1">
        <v>6</v>
      </c>
      <c r="O892" s="1">
        <v>4</v>
      </c>
      <c r="P892" s="1">
        <v>81</v>
      </c>
      <c r="Q892" s="13">
        <v>1</v>
      </c>
    </row>
    <row r="893" spans="4:17" x14ac:dyDescent="0.2">
      <c r="D893" s="104"/>
      <c r="E893" s="11"/>
      <c r="F893" s="10"/>
      <c r="G893" s="9">
        <v>100</v>
      </c>
      <c r="H893" s="12">
        <v>52.325581395348998</v>
      </c>
      <c r="I893" s="2">
        <v>3.488372093023</v>
      </c>
      <c r="J893" s="2">
        <v>28.294573643410999</v>
      </c>
      <c r="K893" s="2">
        <v>22.093023255814</v>
      </c>
      <c r="L893" s="2">
        <v>4.6511627906979998</v>
      </c>
      <c r="M893" s="3">
        <v>0</v>
      </c>
      <c r="N893" s="2">
        <v>2.3255813953489999</v>
      </c>
      <c r="O893" s="2">
        <v>1.550387596899</v>
      </c>
      <c r="P893" s="2">
        <v>31.395348837208999</v>
      </c>
      <c r="Q893" s="15">
        <v>0.38759689922500001</v>
      </c>
    </row>
    <row r="894" spans="4:17" x14ac:dyDescent="0.2">
      <c r="D894" s="104"/>
      <c r="E894" s="5" t="s">
        <v>43</v>
      </c>
      <c r="F894" s="6"/>
      <c r="G894" s="7">
        <v>258</v>
      </c>
      <c r="H894" s="8">
        <v>137</v>
      </c>
      <c r="I894" s="1">
        <v>4</v>
      </c>
      <c r="J894" s="1">
        <v>57</v>
      </c>
      <c r="K894" s="1">
        <v>43</v>
      </c>
      <c r="L894" s="1">
        <v>12</v>
      </c>
      <c r="M894" s="1">
        <v>0</v>
      </c>
      <c r="N894" s="1">
        <v>0</v>
      </c>
      <c r="O894" s="1">
        <v>3</v>
      </c>
      <c r="P894" s="1">
        <v>81</v>
      </c>
      <c r="Q894" s="13">
        <v>3</v>
      </c>
    </row>
    <row r="895" spans="4:17" x14ac:dyDescent="0.2">
      <c r="D895" s="104"/>
      <c r="E895" s="11"/>
      <c r="F895" s="10"/>
      <c r="G895" s="9">
        <v>100</v>
      </c>
      <c r="H895" s="12">
        <v>53.100775193798</v>
      </c>
      <c r="I895" s="2">
        <v>1.550387596899</v>
      </c>
      <c r="J895" s="2">
        <v>22.093023255814</v>
      </c>
      <c r="K895" s="2">
        <v>16.666666666666998</v>
      </c>
      <c r="L895" s="2">
        <v>4.6511627906979998</v>
      </c>
      <c r="M895" s="3">
        <v>0</v>
      </c>
      <c r="N895" s="3">
        <v>0</v>
      </c>
      <c r="O895" s="2">
        <v>1.1627906976739999</v>
      </c>
      <c r="P895" s="2">
        <v>31.395348837208999</v>
      </c>
      <c r="Q895" s="15">
        <v>1.1627906976739999</v>
      </c>
    </row>
    <row r="896" spans="4:17" x14ac:dyDescent="0.2">
      <c r="D896" s="104"/>
      <c r="E896" s="5" t="s">
        <v>44</v>
      </c>
      <c r="F896" s="6"/>
      <c r="G896" s="7">
        <v>336</v>
      </c>
      <c r="H896" s="8">
        <v>169</v>
      </c>
      <c r="I896" s="1">
        <v>10</v>
      </c>
      <c r="J896" s="1">
        <v>85</v>
      </c>
      <c r="K896" s="1">
        <v>51</v>
      </c>
      <c r="L896" s="1">
        <v>11</v>
      </c>
      <c r="M896" s="1">
        <v>3</v>
      </c>
      <c r="N896" s="1">
        <v>5</v>
      </c>
      <c r="O896" s="1">
        <v>2</v>
      </c>
      <c r="P896" s="1">
        <v>115</v>
      </c>
      <c r="Q896" s="13">
        <v>1</v>
      </c>
    </row>
    <row r="897" spans="4:17" x14ac:dyDescent="0.2">
      <c r="D897" s="104"/>
      <c r="E897" s="11"/>
      <c r="F897" s="10"/>
      <c r="G897" s="9">
        <v>100</v>
      </c>
      <c r="H897" s="12">
        <v>50.297619047619001</v>
      </c>
      <c r="I897" s="2">
        <v>2.9761904761900002</v>
      </c>
      <c r="J897" s="2">
        <v>25.297619047619001</v>
      </c>
      <c r="K897" s="2">
        <v>15.178571428571001</v>
      </c>
      <c r="L897" s="2">
        <v>3.2738095238099998</v>
      </c>
      <c r="M897" s="2">
        <v>0.89285714285700002</v>
      </c>
      <c r="N897" s="2">
        <v>1.4880952380950001</v>
      </c>
      <c r="O897" s="2">
        <v>0.59523809523799998</v>
      </c>
      <c r="P897" s="2">
        <v>34.226190476189998</v>
      </c>
      <c r="Q897" s="15">
        <v>0.29761904761899999</v>
      </c>
    </row>
    <row r="898" spans="4:17" x14ac:dyDescent="0.2">
      <c r="D898" s="104"/>
      <c r="E898" s="5" t="s">
        <v>45</v>
      </c>
      <c r="F898" s="6"/>
      <c r="G898" s="7">
        <v>259</v>
      </c>
      <c r="H898" s="8">
        <v>127</v>
      </c>
      <c r="I898" s="1">
        <v>4</v>
      </c>
      <c r="J898" s="1">
        <v>63</v>
      </c>
      <c r="K898" s="1">
        <v>28</v>
      </c>
      <c r="L898" s="1">
        <v>3</v>
      </c>
      <c r="M898" s="1">
        <v>2</v>
      </c>
      <c r="N898" s="1">
        <v>0</v>
      </c>
      <c r="O898" s="1">
        <v>0</v>
      </c>
      <c r="P898" s="1">
        <v>101</v>
      </c>
      <c r="Q898" s="13">
        <v>2</v>
      </c>
    </row>
    <row r="899" spans="4:17" x14ac:dyDescent="0.2">
      <c r="D899" s="104"/>
      <c r="E899" s="11"/>
      <c r="F899" s="10"/>
      <c r="G899" s="9">
        <v>100</v>
      </c>
      <c r="H899" s="12">
        <v>49.034749034748998</v>
      </c>
      <c r="I899" s="2">
        <v>1.5444015444020001</v>
      </c>
      <c r="J899" s="2">
        <v>24.324324324323999</v>
      </c>
      <c r="K899" s="2">
        <v>10.810810810811001</v>
      </c>
      <c r="L899" s="2">
        <v>1.1583011583009999</v>
      </c>
      <c r="M899" s="2">
        <v>0.77220077220100003</v>
      </c>
      <c r="N899" s="3">
        <v>0</v>
      </c>
      <c r="O899" s="3">
        <v>0</v>
      </c>
      <c r="P899" s="2">
        <v>38.996138996139003</v>
      </c>
      <c r="Q899" s="15">
        <v>0.77220077220100003</v>
      </c>
    </row>
    <row r="900" spans="4:17" x14ac:dyDescent="0.2">
      <c r="D900" s="104"/>
      <c r="E900" s="5" t="s">
        <v>46</v>
      </c>
      <c r="F900" s="6"/>
      <c r="G900" s="7">
        <v>171</v>
      </c>
      <c r="H900" s="8">
        <v>91</v>
      </c>
      <c r="I900" s="1">
        <v>3</v>
      </c>
      <c r="J900" s="1">
        <v>38</v>
      </c>
      <c r="K900" s="1">
        <v>21</v>
      </c>
      <c r="L900" s="1">
        <v>9</v>
      </c>
      <c r="M900" s="1">
        <v>0</v>
      </c>
      <c r="N900" s="1">
        <v>0</v>
      </c>
      <c r="O900" s="1">
        <v>0</v>
      </c>
      <c r="P900" s="1">
        <v>55</v>
      </c>
      <c r="Q900" s="13">
        <v>2</v>
      </c>
    </row>
    <row r="901" spans="4:17" x14ac:dyDescent="0.2">
      <c r="D901" s="104"/>
      <c r="E901" s="11"/>
      <c r="F901" s="10"/>
      <c r="G901" s="9">
        <v>100</v>
      </c>
      <c r="H901" s="12">
        <v>53.216374269006003</v>
      </c>
      <c r="I901" s="2">
        <v>1.7543859649119999</v>
      </c>
      <c r="J901" s="2">
        <v>22.222222222222001</v>
      </c>
      <c r="K901" s="2">
        <v>12.280701754386</v>
      </c>
      <c r="L901" s="2">
        <v>5.2631578947369997</v>
      </c>
      <c r="M901" s="3">
        <v>0</v>
      </c>
      <c r="N901" s="3">
        <v>0</v>
      </c>
      <c r="O901" s="3">
        <v>0</v>
      </c>
      <c r="P901" s="2">
        <v>32.163742690058001</v>
      </c>
      <c r="Q901" s="15">
        <v>1.1695906432750001</v>
      </c>
    </row>
    <row r="902" spans="4:17" x14ac:dyDescent="0.2">
      <c r="D902" s="104"/>
      <c r="E902" s="5" t="s">
        <v>47</v>
      </c>
      <c r="F902" s="6"/>
      <c r="G902" s="7">
        <v>158</v>
      </c>
      <c r="H902" s="8">
        <v>78</v>
      </c>
      <c r="I902" s="1">
        <v>2</v>
      </c>
      <c r="J902" s="1">
        <v>23</v>
      </c>
      <c r="K902" s="1">
        <v>15</v>
      </c>
      <c r="L902" s="1">
        <v>2</v>
      </c>
      <c r="M902" s="1">
        <v>0</v>
      </c>
      <c r="N902" s="1">
        <v>0</v>
      </c>
      <c r="O902" s="1">
        <v>0</v>
      </c>
      <c r="P902" s="1">
        <v>69</v>
      </c>
      <c r="Q902" s="13">
        <v>0</v>
      </c>
    </row>
    <row r="903" spans="4:17" x14ac:dyDescent="0.2">
      <c r="D903" s="104"/>
      <c r="E903" s="11"/>
      <c r="F903" s="10"/>
      <c r="G903" s="9">
        <v>100</v>
      </c>
      <c r="H903" s="12">
        <v>49.367088607595001</v>
      </c>
      <c r="I903" s="2">
        <v>1.2658227848100001</v>
      </c>
      <c r="J903" s="2">
        <v>14.556962025316</v>
      </c>
      <c r="K903" s="2">
        <v>9.493670886076</v>
      </c>
      <c r="L903" s="2">
        <v>1.2658227848100001</v>
      </c>
      <c r="M903" s="3">
        <v>0</v>
      </c>
      <c r="N903" s="3">
        <v>0</v>
      </c>
      <c r="O903" s="3">
        <v>0</v>
      </c>
      <c r="P903" s="2">
        <v>43.670886075948999</v>
      </c>
      <c r="Q903" s="21">
        <v>0</v>
      </c>
    </row>
    <row r="904" spans="4:17" x14ac:dyDescent="0.2">
      <c r="D904" s="104"/>
      <c r="E904" s="5" t="s">
        <v>48</v>
      </c>
      <c r="F904" s="6"/>
      <c r="G904" s="7">
        <v>62</v>
      </c>
      <c r="H904" s="8">
        <v>28</v>
      </c>
      <c r="I904" s="1">
        <v>2</v>
      </c>
      <c r="J904" s="1">
        <v>7</v>
      </c>
      <c r="K904" s="1">
        <v>3</v>
      </c>
      <c r="L904" s="1">
        <v>2</v>
      </c>
      <c r="M904" s="1">
        <v>0</v>
      </c>
      <c r="N904" s="1">
        <v>0</v>
      </c>
      <c r="O904" s="1">
        <v>0</v>
      </c>
      <c r="P904" s="1">
        <v>31</v>
      </c>
      <c r="Q904" s="13">
        <v>1</v>
      </c>
    </row>
    <row r="905" spans="4:17" x14ac:dyDescent="0.2">
      <c r="D905" s="104"/>
      <c r="E905" s="11"/>
      <c r="F905" s="10"/>
      <c r="G905" s="9">
        <v>100</v>
      </c>
      <c r="H905" s="12">
        <v>45.161290322581003</v>
      </c>
      <c r="I905" s="2">
        <v>3.2258064516129998</v>
      </c>
      <c r="J905" s="2">
        <v>11.290322580645</v>
      </c>
      <c r="K905" s="2">
        <v>4.8387096774189997</v>
      </c>
      <c r="L905" s="2">
        <v>3.2258064516129998</v>
      </c>
      <c r="M905" s="3">
        <v>0</v>
      </c>
      <c r="N905" s="3">
        <v>0</v>
      </c>
      <c r="O905" s="3">
        <v>0</v>
      </c>
      <c r="P905" s="2">
        <v>50</v>
      </c>
      <c r="Q905" s="15">
        <v>1.6129032258060001</v>
      </c>
    </row>
    <row r="906" spans="4:17" x14ac:dyDescent="0.2">
      <c r="D906" s="104"/>
      <c r="E906" s="5" t="s">
        <v>49</v>
      </c>
      <c r="F906" s="6"/>
      <c r="G906" s="7">
        <v>13</v>
      </c>
      <c r="H906" s="8">
        <v>7</v>
      </c>
      <c r="I906" s="1">
        <v>0</v>
      </c>
      <c r="J906" s="1">
        <v>1</v>
      </c>
      <c r="K906" s="1">
        <v>0</v>
      </c>
      <c r="L906" s="1">
        <v>0</v>
      </c>
      <c r="M906" s="1">
        <v>0</v>
      </c>
      <c r="N906" s="1">
        <v>0</v>
      </c>
      <c r="O906" s="1">
        <v>0</v>
      </c>
      <c r="P906" s="1">
        <v>6</v>
      </c>
      <c r="Q906" s="13">
        <v>0</v>
      </c>
    </row>
    <row r="907" spans="4:17" x14ac:dyDescent="0.2">
      <c r="D907" s="104"/>
      <c r="E907" s="11"/>
      <c r="F907" s="10"/>
      <c r="G907" s="9">
        <v>100</v>
      </c>
      <c r="H907" s="12">
        <v>53.846153846154003</v>
      </c>
      <c r="I907" s="3">
        <v>0</v>
      </c>
      <c r="J907" s="2">
        <v>7.6923076923079998</v>
      </c>
      <c r="K907" s="3">
        <v>0</v>
      </c>
      <c r="L907" s="3">
        <v>0</v>
      </c>
      <c r="M907" s="3">
        <v>0</v>
      </c>
      <c r="N907" s="3">
        <v>0</v>
      </c>
      <c r="O907" s="3">
        <v>0</v>
      </c>
      <c r="P907" s="2">
        <v>46.153846153845997</v>
      </c>
      <c r="Q907" s="21">
        <v>0</v>
      </c>
    </row>
    <row r="908" spans="4:17" x14ac:dyDescent="0.2">
      <c r="D908" s="103" t="s">
        <v>50</v>
      </c>
      <c r="E908" s="24" t="s">
        <v>35</v>
      </c>
      <c r="F908" s="22"/>
      <c r="G908" s="23">
        <v>174</v>
      </c>
      <c r="H908" s="30">
        <v>92</v>
      </c>
      <c r="I908" s="4">
        <v>3</v>
      </c>
      <c r="J908" s="4">
        <v>15</v>
      </c>
      <c r="K908" s="4">
        <v>12</v>
      </c>
      <c r="L908" s="4">
        <v>2</v>
      </c>
      <c r="M908" s="4">
        <v>1</v>
      </c>
      <c r="N908" s="4">
        <v>0</v>
      </c>
      <c r="O908" s="4">
        <v>0</v>
      </c>
      <c r="P908" s="4">
        <v>75</v>
      </c>
      <c r="Q908" s="34">
        <v>1</v>
      </c>
    </row>
    <row r="909" spans="4:17" x14ac:dyDescent="0.2">
      <c r="D909" s="104"/>
      <c r="E909" s="11"/>
      <c r="F909" s="10"/>
      <c r="G909" s="9">
        <v>100</v>
      </c>
      <c r="H909" s="12">
        <v>52.873563218390998</v>
      </c>
      <c r="I909" s="2">
        <v>1.7241379310339999</v>
      </c>
      <c r="J909" s="2">
        <v>8.6206896551720007</v>
      </c>
      <c r="K909" s="2">
        <v>6.8965517241379999</v>
      </c>
      <c r="L909" s="2">
        <v>1.149425287356</v>
      </c>
      <c r="M909" s="2">
        <v>0.57471264367800001</v>
      </c>
      <c r="N909" s="3">
        <v>0</v>
      </c>
      <c r="O909" s="3">
        <v>0</v>
      </c>
      <c r="P909" s="2">
        <v>43.103448275862</v>
      </c>
      <c r="Q909" s="15">
        <v>0.57471264367800001</v>
      </c>
    </row>
    <row r="910" spans="4:17" x14ac:dyDescent="0.2">
      <c r="D910" s="104"/>
      <c r="E910" s="5" t="s">
        <v>36</v>
      </c>
      <c r="F910" s="6"/>
      <c r="G910" s="7">
        <v>233</v>
      </c>
      <c r="H910" s="8">
        <v>126</v>
      </c>
      <c r="I910" s="1">
        <v>12</v>
      </c>
      <c r="J910" s="1">
        <v>28</v>
      </c>
      <c r="K910" s="1">
        <v>31</v>
      </c>
      <c r="L910" s="1">
        <v>2</v>
      </c>
      <c r="M910" s="1">
        <v>0</v>
      </c>
      <c r="N910" s="1">
        <v>2</v>
      </c>
      <c r="O910" s="1">
        <v>1</v>
      </c>
      <c r="P910" s="1">
        <v>87</v>
      </c>
      <c r="Q910" s="13">
        <v>0</v>
      </c>
    </row>
    <row r="911" spans="4:17" x14ac:dyDescent="0.2">
      <c r="D911" s="104"/>
      <c r="E911" s="11"/>
      <c r="F911" s="10"/>
      <c r="G911" s="9">
        <v>100</v>
      </c>
      <c r="H911" s="12">
        <v>54.077253218884003</v>
      </c>
      <c r="I911" s="2">
        <v>5.1502145922749998</v>
      </c>
      <c r="J911" s="2">
        <v>12.017167381974</v>
      </c>
      <c r="K911" s="2">
        <v>13.304721030043</v>
      </c>
      <c r="L911" s="2">
        <v>0.85836909871199996</v>
      </c>
      <c r="M911" s="3">
        <v>0</v>
      </c>
      <c r="N911" s="2">
        <v>0.85836909871199996</v>
      </c>
      <c r="O911" s="2">
        <v>0.42918454935599998</v>
      </c>
      <c r="P911" s="2">
        <v>37.339055793991001</v>
      </c>
      <c r="Q911" s="21">
        <v>0</v>
      </c>
    </row>
    <row r="912" spans="4:17" x14ac:dyDescent="0.2">
      <c r="D912" s="104"/>
      <c r="E912" s="5" t="s">
        <v>37</v>
      </c>
      <c r="F912" s="6"/>
      <c r="G912" s="7">
        <v>199</v>
      </c>
      <c r="H912" s="8">
        <v>114</v>
      </c>
      <c r="I912" s="1">
        <v>11</v>
      </c>
      <c r="J912" s="1">
        <v>29</v>
      </c>
      <c r="K912" s="1">
        <v>33</v>
      </c>
      <c r="L912" s="1">
        <v>5</v>
      </c>
      <c r="M912" s="1">
        <v>1</v>
      </c>
      <c r="N912" s="1">
        <v>2</v>
      </c>
      <c r="O912" s="1">
        <v>1</v>
      </c>
      <c r="P912" s="1">
        <v>62</v>
      </c>
      <c r="Q912" s="13">
        <v>1</v>
      </c>
    </row>
    <row r="913" spans="4:17" x14ac:dyDescent="0.2">
      <c r="D913" s="104"/>
      <c r="E913" s="11"/>
      <c r="F913" s="10"/>
      <c r="G913" s="9">
        <v>100</v>
      </c>
      <c r="H913" s="12">
        <v>57.286432160803997</v>
      </c>
      <c r="I913" s="2">
        <v>5.5276381909549999</v>
      </c>
      <c r="J913" s="2">
        <v>14.572864321608</v>
      </c>
      <c r="K913" s="2">
        <v>16.582914572863999</v>
      </c>
      <c r="L913" s="2">
        <v>2.5125628140699998</v>
      </c>
      <c r="M913" s="2">
        <v>0.50251256281400003</v>
      </c>
      <c r="N913" s="2">
        <v>1.0050251256280001</v>
      </c>
      <c r="O913" s="2">
        <v>0.50251256281400003</v>
      </c>
      <c r="P913" s="2">
        <v>31.155778894472</v>
      </c>
      <c r="Q913" s="15">
        <v>0.50251256281400003</v>
      </c>
    </row>
    <row r="914" spans="4:17" x14ac:dyDescent="0.2">
      <c r="D914" s="104"/>
      <c r="E914" s="5" t="s">
        <v>38</v>
      </c>
      <c r="F914" s="6"/>
      <c r="G914" s="7">
        <v>319</v>
      </c>
      <c r="H914" s="8">
        <v>202</v>
      </c>
      <c r="I914" s="1">
        <v>17</v>
      </c>
      <c r="J914" s="1">
        <v>55</v>
      </c>
      <c r="K914" s="1">
        <v>49</v>
      </c>
      <c r="L914" s="1">
        <v>9</v>
      </c>
      <c r="M914" s="1">
        <v>1</v>
      </c>
      <c r="N914" s="1">
        <v>1</v>
      </c>
      <c r="O914" s="1">
        <v>2</v>
      </c>
      <c r="P914" s="1">
        <v>95</v>
      </c>
      <c r="Q914" s="13">
        <v>1</v>
      </c>
    </row>
    <row r="915" spans="4:17" x14ac:dyDescent="0.2">
      <c r="D915" s="104"/>
      <c r="E915" s="11"/>
      <c r="F915" s="10"/>
      <c r="G915" s="9">
        <v>100</v>
      </c>
      <c r="H915" s="12">
        <v>63.322884012538999</v>
      </c>
      <c r="I915" s="2">
        <v>5.3291536050159998</v>
      </c>
      <c r="J915" s="2">
        <v>17.241379310345</v>
      </c>
      <c r="K915" s="2">
        <v>15.360501567398</v>
      </c>
      <c r="L915" s="2">
        <v>2.8213166144200001</v>
      </c>
      <c r="M915" s="2">
        <v>0.31347962382400002</v>
      </c>
      <c r="N915" s="2">
        <v>0.31347962382400002</v>
      </c>
      <c r="O915" s="2">
        <v>0.62695924764900002</v>
      </c>
      <c r="P915" s="2">
        <v>29.780564263323001</v>
      </c>
      <c r="Q915" s="15">
        <v>0.31347962382400002</v>
      </c>
    </row>
    <row r="916" spans="4:17" x14ac:dyDescent="0.2">
      <c r="D916" s="104"/>
      <c r="E916" s="5" t="s">
        <v>39</v>
      </c>
      <c r="F916" s="6"/>
      <c r="G916" s="7">
        <v>269</v>
      </c>
      <c r="H916" s="8">
        <v>156</v>
      </c>
      <c r="I916" s="1">
        <v>11</v>
      </c>
      <c r="J916" s="1">
        <v>45</v>
      </c>
      <c r="K916" s="1">
        <v>46</v>
      </c>
      <c r="L916" s="1">
        <v>9</v>
      </c>
      <c r="M916" s="1">
        <v>1</v>
      </c>
      <c r="N916" s="1">
        <v>0</v>
      </c>
      <c r="O916" s="1">
        <v>1</v>
      </c>
      <c r="P916" s="1">
        <v>84</v>
      </c>
      <c r="Q916" s="13">
        <v>2</v>
      </c>
    </row>
    <row r="917" spans="4:17" x14ac:dyDescent="0.2">
      <c r="D917" s="104"/>
      <c r="E917" s="11"/>
      <c r="F917" s="10"/>
      <c r="G917" s="9">
        <v>100</v>
      </c>
      <c r="H917" s="12">
        <v>57.992565055762</v>
      </c>
      <c r="I917" s="2">
        <v>4.0892193308550002</v>
      </c>
      <c r="J917" s="2">
        <v>16.728624535316001</v>
      </c>
      <c r="K917" s="2">
        <v>17.100371747212002</v>
      </c>
      <c r="L917" s="2">
        <v>3.345724907063</v>
      </c>
      <c r="M917" s="2">
        <v>0.37174721189600002</v>
      </c>
      <c r="N917" s="3">
        <v>0</v>
      </c>
      <c r="O917" s="2">
        <v>0.37174721189600002</v>
      </c>
      <c r="P917" s="2">
        <v>31.226765799256999</v>
      </c>
      <c r="Q917" s="15">
        <v>0.74349442379200004</v>
      </c>
    </row>
    <row r="918" spans="4:17" x14ac:dyDescent="0.2">
      <c r="D918" s="104"/>
      <c r="E918" s="5" t="s">
        <v>40</v>
      </c>
      <c r="F918" s="6"/>
      <c r="G918" s="7">
        <v>348</v>
      </c>
      <c r="H918" s="8">
        <v>232</v>
      </c>
      <c r="I918" s="1">
        <v>17</v>
      </c>
      <c r="J918" s="1">
        <v>64</v>
      </c>
      <c r="K918" s="1">
        <v>58</v>
      </c>
      <c r="L918" s="1">
        <v>15</v>
      </c>
      <c r="M918" s="1">
        <v>0</v>
      </c>
      <c r="N918" s="1">
        <v>0</v>
      </c>
      <c r="O918" s="1">
        <v>1</v>
      </c>
      <c r="P918" s="1">
        <v>94</v>
      </c>
      <c r="Q918" s="13">
        <v>1</v>
      </c>
    </row>
    <row r="919" spans="4:17" x14ac:dyDescent="0.2">
      <c r="D919" s="104"/>
      <c r="E919" s="11"/>
      <c r="F919" s="10"/>
      <c r="G919" s="9">
        <v>100</v>
      </c>
      <c r="H919" s="12">
        <v>66.666666666666998</v>
      </c>
      <c r="I919" s="2">
        <v>4.885057471264</v>
      </c>
      <c r="J919" s="2">
        <v>18.390804597700999</v>
      </c>
      <c r="K919" s="2">
        <v>16.666666666666998</v>
      </c>
      <c r="L919" s="2">
        <v>4.3103448275860003</v>
      </c>
      <c r="M919" s="3">
        <v>0</v>
      </c>
      <c r="N919" s="3">
        <v>0</v>
      </c>
      <c r="O919" s="2">
        <v>0.28735632183900001</v>
      </c>
      <c r="P919" s="2">
        <v>27.011494252874002</v>
      </c>
      <c r="Q919" s="15">
        <v>0.28735632183900001</v>
      </c>
    </row>
    <row r="920" spans="4:17" x14ac:dyDescent="0.2">
      <c r="D920" s="104"/>
      <c r="E920" s="5" t="s">
        <v>41</v>
      </c>
      <c r="F920" s="6"/>
      <c r="G920" s="7">
        <v>282</v>
      </c>
      <c r="H920" s="8">
        <v>160</v>
      </c>
      <c r="I920" s="1">
        <v>10</v>
      </c>
      <c r="J920" s="1">
        <v>36</v>
      </c>
      <c r="K920" s="1">
        <v>43</v>
      </c>
      <c r="L920" s="1">
        <v>7</v>
      </c>
      <c r="M920" s="1">
        <v>0</v>
      </c>
      <c r="N920" s="1">
        <v>0</v>
      </c>
      <c r="O920" s="1">
        <v>2</v>
      </c>
      <c r="P920" s="1">
        <v>96</v>
      </c>
      <c r="Q920" s="13">
        <v>2</v>
      </c>
    </row>
    <row r="921" spans="4:17" x14ac:dyDescent="0.2">
      <c r="D921" s="104"/>
      <c r="E921" s="11"/>
      <c r="F921" s="10"/>
      <c r="G921" s="9">
        <v>100</v>
      </c>
      <c r="H921" s="12">
        <v>56.737588652482003</v>
      </c>
      <c r="I921" s="2">
        <v>3.54609929078</v>
      </c>
      <c r="J921" s="2">
        <v>12.765957446809001</v>
      </c>
      <c r="K921" s="2">
        <v>15.248226950355001</v>
      </c>
      <c r="L921" s="2">
        <v>2.4822695035460001</v>
      </c>
      <c r="M921" s="3">
        <v>0</v>
      </c>
      <c r="N921" s="3">
        <v>0</v>
      </c>
      <c r="O921" s="2">
        <v>0.70921985815599997</v>
      </c>
      <c r="P921" s="2">
        <v>34.042553191488999</v>
      </c>
      <c r="Q921" s="15">
        <v>0.70921985815599997</v>
      </c>
    </row>
    <row r="922" spans="4:17" x14ac:dyDescent="0.2">
      <c r="D922" s="104"/>
      <c r="E922" s="5" t="s">
        <v>42</v>
      </c>
      <c r="F922" s="6"/>
      <c r="G922" s="7">
        <v>242</v>
      </c>
      <c r="H922" s="8">
        <v>157</v>
      </c>
      <c r="I922" s="1">
        <v>4</v>
      </c>
      <c r="J922" s="1">
        <v>30</v>
      </c>
      <c r="K922" s="1">
        <v>33</v>
      </c>
      <c r="L922" s="1">
        <v>4</v>
      </c>
      <c r="M922" s="1">
        <v>0</v>
      </c>
      <c r="N922" s="1">
        <v>1</v>
      </c>
      <c r="O922" s="1">
        <v>3</v>
      </c>
      <c r="P922" s="1">
        <v>75</v>
      </c>
      <c r="Q922" s="13">
        <v>0</v>
      </c>
    </row>
    <row r="923" spans="4:17" x14ac:dyDescent="0.2">
      <c r="D923" s="104"/>
      <c r="E923" s="11"/>
      <c r="F923" s="10"/>
      <c r="G923" s="9">
        <v>100</v>
      </c>
      <c r="H923" s="12">
        <v>64.876033057851004</v>
      </c>
      <c r="I923" s="2">
        <v>1.6528925619829999</v>
      </c>
      <c r="J923" s="2">
        <v>12.396694214876</v>
      </c>
      <c r="K923" s="2">
        <v>13.636363636364001</v>
      </c>
      <c r="L923" s="2">
        <v>1.6528925619829999</v>
      </c>
      <c r="M923" s="3">
        <v>0</v>
      </c>
      <c r="N923" s="2">
        <v>0.41322314049600001</v>
      </c>
      <c r="O923" s="2">
        <v>1.239669421488</v>
      </c>
      <c r="P923" s="2">
        <v>30.991735537189999</v>
      </c>
      <c r="Q923" s="21">
        <v>0</v>
      </c>
    </row>
    <row r="924" spans="4:17" x14ac:dyDescent="0.2">
      <c r="D924" s="104"/>
      <c r="E924" s="5" t="s">
        <v>43</v>
      </c>
      <c r="F924" s="6"/>
      <c r="G924" s="7">
        <v>263</v>
      </c>
      <c r="H924" s="8">
        <v>154</v>
      </c>
      <c r="I924" s="1">
        <v>14</v>
      </c>
      <c r="J924" s="1">
        <v>41</v>
      </c>
      <c r="K924" s="1">
        <v>42</v>
      </c>
      <c r="L924" s="1">
        <v>11</v>
      </c>
      <c r="M924" s="1">
        <v>2</v>
      </c>
      <c r="N924" s="1">
        <v>0</v>
      </c>
      <c r="O924" s="1">
        <v>3</v>
      </c>
      <c r="P924" s="1">
        <v>86</v>
      </c>
      <c r="Q924" s="13">
        <v>0</v>
      </c>
    </row>
    <row r="925" spans="4:17" x14ac:dyDescent="0.2">
      <c r="D925" s="104"/>
      <c r="E925" s="11"/>
      <c r="F925" s="10"/>
      <c r="G925" s="9">
        <v>100</v>
      </c>
      <c r="H925" s="12">
        <v>58.555133079847998</v>
      </c>
      <c r="I925" s="2">
        <v>5.3231939163500002</v>
      </c>
      <c r="J925" s="2">
        <v>15.589353612167001</v>
      </c>
      <c r="K925" s="2">
        <v>15.969581749049</v>
      </c>
      <c r="L925" s="2">
        <v>4.182509505703</v>
      </c>
      <c r="M925" s="2">
        <v>0.76045627376400005</v>
      </c>
      <c r="N925" s="3">
        <v>0</v>
      </c>
      <c r="O925" s="2">
        <v>1.1406844106459999</v>
      </c>
      <c r="P925" s="2">
        <v>32.699619771862999</v>
      </c>
      <c r="Q925" s="21">
        <v>0</v>
      </c>
    </row>
    <row r="926" spans="4:17" x14ac:dyDescent="0.2">
      <c r="D926" s="104"/>
      <c r="E926" s="5" t="s">
        <v>44</v>
      </c>
      <c r="F926" s="6"/>
      <c r="G926" s="7">
        <v>364</v>
      </c>
      <c r="H926" s="8">
        <v>206</v>
      </c>
      <c r="I926" s="1">
        <v>4</v>
      </c>
      <c r="J926" s="1">
        <v>41</v>
      </c>
      <c r="K926" s="1">
        <v>33</v>
      </c>
      <c r="L926" s="1">
        <v>11</v>
      </c>
      <c r="M926" s="1">
        <v>0</v>
      </c>
      <c r="N926" s="1">
        <v>1</v>
      </c>
      <c r="O926" s="1">
        <v>1</v>
      </c>
      <c r="P926" s="1">
        <v>125</v>
      </c>
      <c r="Q926" s="13">
        <v>6</v>
      </c>
    </row>
    <row r="927" spans="4:17" x14ac:dyDescent="0.2">
      <c r="D927" s="104"/>
      <c r="E927" s="11"/>
      <c r="F927" s="10"/>
      <c r="G927" s="9">
        <v>100</v>
      </c>
      <c r="H927" s="12">
        <v>56.593406593407003</v>
      </c>
      <c r="I927" s="2">
        <v>1.098901098901</v>
      </c>
      <c r="J927" s="2">
        <v>11.263736263736</v>
      </c>
      <c r="K927" s="2">
        <v>9.065934065934</v>
      </c>
      <c r="L927" s="2">
        <v>3.0219780219780001</v>
      </c>
      <c r="M927" s="3">
        <v>0</v>
      </c>
      <c r="N927" s="2">
        <v>0.27472527472500002</v>
      </c>
      <c r="O927" s="2">
        <v>0.27472527472500002</v>
      </c>
      <c r="P927" s="2">
        <v>34.340659340659002</v>
      </c>
      <c r="Q927" s="15">
        <v>1.648351648352</v>
      </c>
    </row>
    <row r="928" spans="4:17" x14ac:dyDescent="0.2">
      <c r="D928" s="104"/>
      <c r="E928" s="5" t="s">
        <v>45</v>
      </c>
      <c r="F928" s="6"/>
      <c r="G928" s="7">
        <v>324</v>
      </c>
      <c r="H928" s="8">
        <v>197</v>
      </c>
      <c r="I928" s="1">
        <v>7</v>
      </c>
      <c r="J928" s="1">
        <v>33</v>
      </c>
      <c r="K928" s="1">
        <v>34</v>
      </c>
      <c r="L928" s="1">
        <v>12</v>
      </c>
      <c r="M928" s="1">
        <v>1</v>
      </c>
      <c r="N928" s="1">
        <v>1</v>
      </c>
      <c r="O928" s="1">
        <v>0</v>
      </c>
      <c r="P928" s="1">
        <v>111</v>
      </c>
      <c r="Q928" s="13">
        <v>3</v>
      </c>
    </row>
    <row r="929" spans="2:17" x14ac:dyDescent="0.2">
      <c r="D929" s="104"/>
      <c r="E929" s="11"/>
      <c r="F929" s="10"/>
      <c r="G929" s="9">
        <v>100</v>
      </c>
      <c r="H929" s="12">
        <v>60.802469135801999</v>
      </c>
      <c r="I929" s="2">
        <v>2.1604938271599998</v>
      </c>
      <c r="J929" s="2">
        <v>10.185185185185</v>
      </c>
      <c r="K929" s="2">
        <v>10.493827160494</v>
      </c>
      <c r="L929" s="2">
        <v>3.7037037037039999</v>
      </c>
      <c r="M929" s="2">
        <v>0.30864197530900001</v>
      </c>
      <c r="N929" s="2">
        <v>0.30864197530900001</v>
      </c>
      <c r="O929" s="3">
        <v>0</v>
      </c>
      <c r="P929" s="2">
        <v>34.259259259258997</v>
      </c>
      <c r="Q929" s="15">
        <v>0.92592592592599998</v>
      </c>
    </row>
    <row r="930" spans="2:17" x14ac:dyDescent="0.2">
      <c r="D930" s="104"/>
      <c r="E930" s="5" t="s">
        <v>46</v>
      </c>
      <c r="F930" s="6"/>
      <c r="G930" s="7">
        <v>192</v>
      </c>
      <c r="H930" s="8">
        <v>98</v>
      </c>
      <c r="I930" s="1">
        <v>2</v>
      </c>
      <c r="J930" s="1">
        <v>4</v>
      </c>
      <c r="K930" s="1">
        <v>7</v>
      </c>
      <c r="L930" s="1">
        <v>2</v>
      </c>
      <c r="M930" s="1">
        <v>0</v>
      </c>
      <c r="N930" s="1">
        <v>0</v>
      </c>
      <c r="O930" s="1">
        <v>2</v>
      </c>
      <c r="P930" s="1">
        <v>89</v>
      </c>
      <c r="Q930" s="13">
        <v>1</v>
      </c>
    </row>
    <row r="931" spans="2:17" x14ac:dyDescent="0.2">
      <c r="D931" s="104"/>
      <c r="E931" s="11"/>
      <c r="F931" s="10"/>
      <c r="G931" s="9">
        <v>100</v>
      </c>
      <c r="H931" s="12">
        <v>51.041666666666998</v>
      </c>
      <c r="I931" s="2">
        <v>1.041666666667</v>
      </c>
      <c r="J931" s="2">
        <v>2.083333333333</v>
      </c>
      <c r="K931" s="2">
        <v>3.645833333333</v>
      </c>
      <c r="L931" s="2">
        <v>1.041666666667</v>
      </c>
      <c r="M931" s="3">
        <v>0</v>
      </c>
      <c r="N931" s="3">
        <v>0</v>
      </c>
      <c r="O931" s="2">
        <v>1.041666666667</v>
      </c>
      <c r="P931" s="2">
        <v>46.354166666666998</v>
      </c>
      <c r="Q931" s="15">
        <v>0.52083333333299997</v>
      </c>
    </row>
    <row r="932" spans="2:17" x14ac:dyDescent="0.2">
      <c r="D932" s="104"/>
      <c r="E932" s="5" t="s">
        <v>47</v>
      </c>
      <c r="F932" s="6"/>
      <c r="G932" s="7">
        <v>288</v>
      </c>
      <c r="H932" s="8">
        <v>134</v>
      </c>
      <c r="I932" s="1">
        <v>0</v>
      </c>
      <c r="J932" s="1">
        <v>16</v>
      </c>
      <c r="K932" s="1">
        <v>11</v>
      </c>
      <c r="L932" s="1">
        <v>3</v>
      </c>
      <c r="M932" s="1">
        <v>0</v>
      </c>
      <c r="N932" s="1">
        <v>1</v>
      </c>
      <c r="O932" s="1">
        <v>3</v>
      </c>
      <c r="P932" s="1">
        <v>143</v>
      </c>
      <c r="Q932" s="13">
        <v>0</v>
      </c>
    </row>
    <row r="933" spans="2:17" x14ac:dyDescent="0.2">
      <c r="D933" s="104"/>
      <c r="E933" s="11"/>
      <c r="F933" s="10"/>
      <c r="G933" s="9">
        <v>100</v>
      </c>
      <c r="H933" s="12">
        <v>46.527777777777999</v>
      </c>
      <c r="I933" s="3">
        <v>0</v>
      </c>
      <c r="J933" s="2">
        <v>5.5555555555560003</v>
      </c>
      <c r="K933" s="2">
        <v>3.8194444444440001</v>
      </c>
      <c r="L933" s="2">
        <v>1.041666666667</v>
      </c>
      <c r="M933" s="3">
        <v>0</v>
      </c>
      <c r="N933" s="2">
        <v>0.347222222222</v>
      </c>
      <c r="O933" s="2">
        <v>1.041666666667</v>
      </c>
      <c r="P933" s="2">
        <v>49.652777777777999</v>
      </c>
      <c r="Q933" s="21">
        <v>0</v>
      </c>
    </row>
    <row r="934" spans="2:17" x14ac:dyDescent="0.2">
      <c r="D934" s="104"/>
      <c r="E934" s="5" t="s">
        <v>48</v>
      </c>
      <c r="F934" s="6"/>
      <c r="G934" s="7">
        <v>114</v>
      </c>
      <c r="H934" s="8">
        <v>44</v>
      </c>
      <c r="I934" s="1">
        <v>2</v>
      </c>
      <c r="J934" s="1">
        <v>7</v>
      </c>
      <c r="K934" s="1">
        <v>6</v>
      </c>
      <c r="L934" s="1">
        <v>3</v>
      </c>
      <c r="M934" s="1">
        <v>0</v>
      </c>
      <c r="N934" s="1">
        <v>0</v>
      </c>
      <c r="O934" s="1">
        <v>0</v>
      </c>
      <c r="P934" s="1">
        <v>68</v>
      </c>
      <c r="Q934" s="13">
        <v>0</v>
      </c>
    </row>
    <row r="935" spans="2:17" x14ac:dyDescent="0.2">
      <c r="D935" s="104"/>
      <c r="E935" s="11"/>
      <c r="F935" s="10"/>
      <c r="G935" s="9">
        <v>100</v>
      </c>
      <c r="H935" s="12">
        <v>38.596491228070001</v>
      </c>
      <c r="I935" s="2">
        <v>1.7543859649119999</v>
      </c>
      <c r="J935" s="2">
        <v>6.1403508771929998</v>
      </c>
      <c r="K935" s="2">
        <v>5.2631578947369997</v>
      </c>
      <c r="L935" s="2">
        <v>2.6315789473679998</v>
      </c>
      <c r="M935" s="3">
        <v>0</v>
      </c>
      <c r="N935" s="3">
        <v>0</v>
      </c>
      <c r="O935" s="3">
        <v>0</v>
      </c>
      <c r="P935" s="2">
        <v>59.649122807018003</v>
      </c>
      <c r="Q935" s="21">
        <v>0</v>
      </c>
    </row>
    <row r="936" spans="2:17" x14ac:dyDescent="0.2">
      <c r="D936" s="104"/>
      <c r="E936" s="5" t="s">
        <v>49</v>
      </c>
      <c r="F936" s="6"/>
      <c r="G936" s="7">
        <v>30</v>
      </c>
      <c r="H936" s="8">
        <v>16</v>
      </c>
      <c r="I936" s="1">
        <v>0</v>
      </c>
      <c r="J936" s="1">
        <v>1</v>
      </c>
      <c r="K936" s="1">
        <v>1</v>
      </c>
      <c r="L936" s="1">
        <v>0</v>
      </c>
      <c r="M936" s="1">
        <v>0</v>
      </c>
      <c r="N936" s="1">
        <v>0</v>
      </c>
      <c r="O936" s="1">
        <v>0</v>
      </c>
      <c r="P936" s="1">
        <v>14</v>
      </c>
      <c r="Q936" s="13">
        <v>0</v>
      </c>
    </row>
    <row r="937" spans="2:17" x14ac:dyDescent="0.2">
      <c r="D937" s="105"/>
      <c r="E937" s="56"/>
      <c r="F937" s="57"/>
      <c r="G937" s="69">
        <v>100</v>
      </c>
      <c r="H937" s="75">
        <v>53.333333333333002</v>
      </c>
      <c r="I937" s="36">
        <v>0</v>
      </c>
      <c r="J937" s="39">
        <v>3.333333333333</v>
      </c>
      <c r="K937" s="39">
        <v>3.333333333333</v>
      </c>
      <c r="L937" s="36">
        <v>0</v>
      </c>
      <c r="M937" s="36">
        <v>0</v>
      </c>
      <c r="N937" s="36">
        <v>0</v>
      </c>
      <c r="O937" s="36">
        <v>0</v>
      </c>
      <c r="P937" s="39">
        <v>46.666666666666998</v>
      </c>
      <c r="Q937" s="72">
        <v>0</v>
      </c>
    </row>
    <row r="939" spans="2:17" x14ac:dyDescent="0.2">
      <c r="B939" s="47" t="str">
        <f xml:space="preserve"> HYPERLINK("#'目次'!B18", "[12]")</f>
        <v>[12]</v>
      </c>
      <c r="C939" s="31" t="s">
        <v>141</v>
      </c>
    </row>
    <row r="942" spans="2:17" x14ac:dyDescent="0.2">
      <c r="C942" s="31" t="s">
        <v>13</v>
      </c>
    </row>
    <row r="943" spans="2:17" ht="24" x14ac:dyDescent="0.2">
      <c r="D943" s="99"/>
      <c r="E943" s="100"/>
      <c r="F943" s="100"/>
      <c r="G943" s="41" t="s">
        <v>14</v>
      </c>
      <c r="H943" s="42" t="s">
        <v>142</v>
      </c>
      <c r="I943" s="16" t="s">
        <v>143</v>
      </c>
      <c r="J943" s="46" t="s">
        <v>24</v>
      </c>
    </row>
    <row r="944" spans="2:17" x14ac:dyDescent="0.2">
      <c r="D944" s="101"/>
      <c r="E944" s="102"/>
      <c r="F944" s="102"/>
      <c r="G944" s="44"/>
      <c r="H944" s="48"/>
      <c r="I944" s="17"/>
      <c r="J944" s="43"/>
    </row>
    <row r="945" spans="4:10" x14ac:dyDescent="0.2">
      <c r="D945" s="68"/>
      <c r="E945" s="67" t="s">
        <v>14</v>
      </c>
      <c r="F945" s="64"/>
      <c r="G945" s="45">
        <v>7000</v>
      </c>
      <c r="H945" s="20">
        <v>2164</v>
      </c>
      <c r="I945" s="20">
        <v>4825</v>
      </c>
      <c r="J945" s="61">
        <v>11</v>
      </c>
    </row>
    <row r="946" spans="4:10" x14ac:dyDescent="0.2">
      <c r="D946" s="56"/>
      <c r="E946" s="57"/>
      <c r="F946" s="65"/>
      <c r="G946" s="9">
        <v>100</v>
      </c>
      <c r="H946" s="2">
        <v>30.914285714285999</v>
      </c>
      <c r="I946" s="2">
        <v>68.928571428571004</v>
      </c>
      <c r="J946" s="15">
        <v>0.157142857143</v>
      </c>
    </row>
    <row r="947" spans="4:10" x14ac:dyDescent="0.2">
      <c r="D947" s="103" t="s">
        <v>25</v>
      </c>
      <c r="E947" s="24" t="s">
        <v>26</v>
      </c>
      <c r="F947" s="22"/>
      <c r="G947" s="23">
        <v>1780</v>
      </c>
      <c r="H947" s="30">
        <v>419</v>
      </c>
      <c r="I947" s="4">
        <v>1357</v>
      </c>
      <c r="J947" s="34">
        <v>4</v>
      </c>
    </row>
    <row r="948" spans="4:10" x14ac:dyDescent="0.2">
      <c r="D948" s="104"/>
      <c r="E948" s="11"/>
      <c r="F948" s="10"/>
      <c r="G948" s="9">
        <v>100</v>
      </c>
      <c r="H948" s="12">
        <v>23.539325842697</v>
      </c>
      <c r="I948" s="2">
        <v>76.235955056180003</v>
      </c>
      <c r="J948" s="15">
        <v>0.22471910112400001</v>
      </c>
    </row>
    <row r="949" spans="4:10" x14ac:dyDescent="0.2">
      <c r="D949" s="104"/>
      <c r="E949" s="5" t="s">
        <v>27</v>
      </c>
      <c r="F949" s="6"/>
      <c r="G949" s="7">
        <v>1328</v>
      </c>
      <c r="H949" s="8">
        <v>311</v>
      </c>
      <c r="I949" s="1">
        <v>1015</v>
      </c>
      <c r="J949" s="13">
        <v>2</v>
      </c>
    </row>
    <row r="950" spans="4:10" x14ac:dyDescent="0.2">
      <c r="D950" s="104"/>
      <c r="E950" s="11"/>
      <c r="F950" s="10"/>
      <c r="G950" s="9">
        <v>100</v>
      </c>
      <c r="H950" s="12">
        <v>23.418674698795002</v>
      </c>
      <c r="I950" s="2">
        <v>76.430722891566006</v>
      </c>
      <c r="J950" s="15">
        <v>0.15060240963900001</v>
      </c>
    </row>
    <row r="951" spans="4:10" x14ac:dyDescent="0.2">
      <c r="D951" s="104"/>
      <c r="E951" s="5" t="s">
        <v>28</v>
      </c>
      <c r="F951" s="6"/>
      <c r="G951" s="7">
        <v>1075</v>
      </c>
      <c r="H951" s="8">
        <v>313</v>
      </c>
      <c r="I951" s="1">
        <v>759</v>
      </c>
      <c r="J951" s="13">
        <v>3</v>
      </c>
    </row>
    <row r="952" spans="4:10" x14ac:dyDescent="0.2">
      <c r="D952" s="104"/>
      <c r="E952" s="11"/>
      <c r="F952" s="10"/>
      <c r="G952" s="9">
        <v>100</v>
      </c>
      <c r="H952" s="12">
        <v>29.116279069767</v>
      </c>
      <c r="I952" s="2">
        <v>70.604651162791001</v>
      </c>
      <c r="J952" s="15">
        <v>0.27906976744200002</v>
      </c>
    </row>
    <row r="953" spans="4:10" x14ac:dyDescent="0.2">
      <c r="D953" s="104"/>
      <c r="E953" s="5" t="s">
        <v>29</v>
      </c>
      <c r="F953" s="6"/>
      <c r="G953" s="7">
        <v>733</v>
      </c>
      <c r="H953" s="8">
        <v>268</v>
      </c>
      <c r="I953" s="1">
        <v>465</v>
      </c>
      <c r="J953" s="13">
        <v>0</v>
      </c>
    </row>
    <row r="954" spans="4:10" x14ac:dyDescent="0.2">
      <c r="D954" s="104"/>
      <c r="E954" s="11"/>
      <c r="F954" s="10"/>
      <c r="G954" s="9">
        <v>100</v>
      </c>
      <c r="H954" s="12">
        <v>36.562073669850001</v>
      </c>
      <c r="I954" s="2">
        <v>63.437926330149999</v>
      </c>
      <c r="J954" s="21">
        <v>0</v>
      </c>
    </row>
    <row r="955" spans="4:10" x14ac:dyDescent="0.2">
      <c r="D955" s="104"/>
      <c r="E955" s="5" t="s">
        <v>30</v>
      </c>
      <c r="F955" s="6"/>
      <c r="G955" s="7">
        <v>619</v>
      </c>
      <c r="H955" s="8">
        <v>266</v>
      </c>
      <c r="I955" s="1">
        <v>351</v>
      </c>
      <c r="J955" s="13">
        <v>2</v>
      </c>
    </row>
    <row r="956" spans="4:10" x14ac:dyDescent="0.2">
      <c r="D956" s="104"/>
      <c r="E956" s="11"/>
      <c r="F956" s="10"/>
      <c r="G956" s="9">
        <v>100</v>
      </c>
      <c r="H956" s="12">
        <v>42.972536348950001</v>
      </c>
      <c r="I956" s="2">
        <v>56.704361873990003</v>
      </c>
      <c r="J956" s="15">
        <v>0.32310177705999998</v>
      </c>
    </row>
    <row r="957" spans="4:10" x14ac:dyDescent="0.2">
      <c r="D957" s="104"/>
      <c r="E957" s="5" t="s">
        <v>31</v>
      </c>
      <c r="F957" s="6"/>
      <c r="G957" s="7">
        <v>559</v>
      </c>
      <c r="H957" s="8">
        <v>265</v>
      </c>
      <c r="I957" s="1">
        <v>294</v>
      </c>
      <c r="J957" s="13">
        <v>0</v>
      </c>
    </row>
    <row r="958" spans="4:10" x14ac:dyDescent="0.2">
      <c r="D958" s="104"/>
      <c r="E958" s="11"/>
      <c r="F958" s="10"/>
      <c r="G958" s="9">
        <v>100</v>
      </c>
      <c r="H958" s="12">
        <v>47.406082289803003</v>
      </c>
      <c r="I958" s="2">
        <v>52.593917710196997</v>
      </c>
      <c r="J958" s="21">
        <v>0</v>
      </c>
    </row>
    <row r="959" spans="4:10" x14ac:dyDescent="0.2">
      <c r="D959" s="104"/>
      <c r="E959" s="5" t="s">
        <v>32</v>
      </c>
      <c r="F959" s="6"/>
      <c r="G959" s="7">
        <v>284</v>
      </c>
      <c r="H959" s="8">
        <v>152</v>
      </c>
      <c r="I959" s="1">
        <v>132</v>
      </c>
      <c r="J959" s="13">
        <v>0</v>
      </c>
    </row>
    <row r="960" spans="4:10" x14ac:dyDescent="0.2">
      <c r="D960" s="104"/>
      <c r="E960" s="11"/>
      <c r="F960" s="10"/>
      <c r="G960" s="9">
        <v>100</v>
      </c>
      <c r="H960" s="12">
        <v>53.521126760563</v>
      </c>
      <c r="I960" s="2">
        <v>46.478873239437</v>
      </c>
      <c r="J960" s="21">
        <v>0</v>
      </c>
    </row>
    <row r="961" spans="4:10" x14ac:dyDescent="0.2">
      <c r="D961" s="104"/>
      <c r="E961" s="5" t="s">
        <v>33</v>
      </c>
      <c r="F961" s="6"/>
      <c r="G961" s="7">
        <v>104</v>
      </c>
      <c r="H961" s="8">
        <v>63</v>
      </c>
      <c r="I961" s="1">
        <v>41</v>
      </c>
      <c r="J961" s="13">
        <v>0</v>
      </c>
    </row>
    <row r="962" spans="4:10" x14ac:dyDescent="0.2">
      <c r="D962" s="104"/>
      <c r="E962" s="11"/>
      <c r="F962" s="10"/>
      <c r="G962" s="9">
        <v>100</v>
      </c>
      <c r="H962" s="12">
        <v>60.576923076923002</v>
      </c>
      <c r="I962" s="2">
        <v>39.423076923076998</v>
      </c>
      <c r="J962" s="21">
        <v>0</v>
      </c>
    </row>
    <row r="963" spans="4:10" x14ac:dyDescent="0.2">
      <c r="D963" s="103" t="s">
        <v>34</v>
      </c>
      <c r="E963" s="24" t="s">
        <v>35</v>
      </c>
      <c r="F963" s="22"/>
      <c r="G963" s="23">
        <v>206</v>
      </c>
      <c r="H963" s="30">
        <v>70</v>
      </c>
      <c r="I963" s="4">
        <v>136</v>
      </c>
      <c r="J963" s="34">
        <v>0</v>
      </c>
    </row>
    <row r="964" spans="4:10" x14ac:dyDescent="0.2">
      <c r="D964" s="104"/>
      <c r="E964" s="11"/>
      <c r="F964" s="10"/>
      <c r="G964" s="9">
        <v>100</v>
      </c>
      <c r="H964" s="12">
        <v>33.980582524272002</v>
      </c>
      <c r="I964" s="2">
        <v>66.019417475728005</v>
      </c>
      <c r="J964" s="21">
        <v>0</v>
      </c>
    </row>
    <row r="965" spans="4:10" x14ac:dyDescent="0.2">
      <c r="D965" s="104"/>
      <c r="E965" s="5" t="s">
        <v>36</v>
      </c>
      <c r="F965" s="6"/>
      <c r="G965" s="7">
        <v>218</v>
      </c>
      <c r="H965" s="8">
        <v>90</v>
      </c>
      <c r="I965" s="1">
        <v>128</v>
      </c>
      <c r="J965" s="13">
        <v>0</v>
      </c>
    </row>
    <row r="966" spans="4:10" x14ac:dyDescent="0.2">
      <c r="D966" s="104"/>
      <c r="E966" s="11"/>
      <c r="F966" s="10"/>
      <c r="G966" s="9">
        <v>100</v>
      </c>
      <c r="H966" s="12">
        <v>41.284403669725002</v>
      </c>
      <c r="I966" s="2">
        <v>58.715596330274998</v>
      </c>
      <c r="J966" s="21">
        <v>0</v>
      </c>
    </row>
    <row r="967" spans="4:10" x14ac:dyDescent="0.2">
      <c r="D967" s="104"/>
      <c r="E967" s="5" t="s">
        <v>37</v>
      </c>
      <c r="F967" s="6"/>
      <c r="G967" s="7">
        <v>218</v>
      </c>
      <c r="H967" s="8">
        <v>87</v>
      </c>
      <c r="I967" s="1">
        <v>131</v>
      </c>
      <c r="J967" s="13">
        <v>0</v>
      </c>
    </row>
    <row r="968" spans="4:10" x14ac:dyDescent="0.2">
      <c r="D968" s="104"/>
      <c r="E968" s="11"/>
      <c r="F968" s="10"/>
      <c r="G968" s="9">
        <v>100</v>
      </c>
      <c r="H968" s="12">
        <v>39.908256880734001</v>
      </c>
      <c r="I968" s="2">
        <v>60.091743119265999</v>
      </c>
      <c r="J968" s="21">
        <v>0</v>
      </c>
    </row>
    <row r="969" spans="4:10" x14ac:dyDescent="0.2">
      <c r="D969" s="104"/>
      <c r="E969" s="5" t="s">
        <v>38</v>
      </c>
      <c r="F969" s="6"/>
      <c r="G969" s="7">
        <v>313</v>
      </c>
      <c r="H969" s="8">
        <v>139</v>
      </c>
      <c r="I969" s="1">
        <v>174</v>
      </c>
      <c r="J969" s="13">
        <v>0</v>
      </c>
    </row>
    <row r="970" spans="4:10" x14ac:dyDescent="0.2">
      <c r="D970" s="104"/>
      <c r="E970" s="11"/>
      <c r="F970" s="10"/>
      <c r="G970" s="9">
        <v>100</v>
      </c>
      <c r="H970" s="12">
        <v>44.408945686900999</v>
      </c>
      <c r="I970" s="2">
        <v>55.591054313099001</v>
      </c>
      <c r="J970" s="21">
        <v>0</v>
      </c>
    </row>
    <row r="971" spans="4:10" x14ac:dyDescent="0.2">
      <c r="D971" s="104"/>
      <c r="E971" s="5" t="s">
        <v>39</v>
      </c>
      <c r="F971" s="6"/>
      <c r="G971" s="7">
        <v>306</v>
      </c>
      <c r="H971" s="8">
        <v>133</v>
      </c>
      <c r="I971" s="1">
        <v>172</v>
      </c>
      <c r="J971" s="13">
        <v>1</v>
      </c>
    </row>
    <row r="972" spans="4:10" x14ac:dyDescent="0.2">
      <c r="D972" s="104"/>
      <c r="E972" s="11"/>
      <c r="F972" s="10"/>
      <c r="G972" s="9">
        <v>100</v>
      </c>
      <c r="H972" s="12">
        <v>43.464052287582</v>
      </c>
      <c r="I972" s="2">
        <v>56.209150326797001</v>
      </c>
      <c r="J972" s="15">
        <v>0.32679738562100002</v>
      </c>
    </row>
    <row r="973" spans="4:10" x14ac:dyDescent="0.2">
      <c r="D973" s="104"/>
      <c r="E973" s="5" t="s">
        <v>40</v>
      </c>
      <c r="F973" s="6"/>
      <c r="G973" s="7">
        <v>323</v>
      </c>
      <c r="H973" s="8">
        <v>131</v>
      </c>
      <c r="I973" s="1">
        <v>192</v>
      </c>
      <c r="J973" s="13">
        <v>0</v>
      </c>
    </row>
    <row r="974" spans="4:10" x14ac:dyDescent="0.2">
      <c r="D974" s="104"/>
      <c r="E974" s="11"/>
      <c r="F974" s="10"/>
      <c r="G974" s="9">
        <v>100</v>
      </c>
      <c r="H974" s="12">
        <v>40.557275541796002</v>
      </c>
      <c r="I974" s="2">
        <v>59.442724458203998</v>
      </c>
      <c r="J974" s="21">
        <v>0</v>
      </c>
    </row>
    <row r="975" spans="4:10" x14ac:dyDescent="0.2">
      <c r="D975" s="104"/>
      <c r="E975" s="5" t="s">
        <v>41</v>
      </c>
      <c r="F975" s="6"/>
      <c r="G975" s="7">
        <v>260</v>
      </c>
      <c r="H975" s="8">
        <v>94</v>
      </c>
      <c r="I975" s="1">
        <v>166</v>
      </c>
      <c r="J975" s="13">
        <v>0</v>
      </c>
    </row>
    <row r="976" spans="4:10" x14ac:dyDescent="0.2">
      <c r="D976" s="104"/>
      <c r="E976" s="11"/>
      <c r="F976" s="10"/>
      <c r="G976" s="9">
        <v>100</v>
      </c>
      <c r="H976" s="12">
        <v>36.153846153845997</v>
      </c>
      <c r="I976" s="2">
        <v>63.846153846154003</v>
      </c>
      <c r="J976" s="21">
        <v>0</v>
      </c>
    </row>
    <row r="977" spans="4:10" x14ac:dyDescent="0.2">
      <c r="D977" s="104"/>
      <c r="E977" s="5" t="s">
        <v>42</v>
      </c>
      <c r="F977" s="6"/>
      <c r="G977" s="7">
        <v>258</v>
      </c>
      <c r="H977" s="8">
        <v>104</v>
      </c>
      <c r="I977" s="1">
        <v>154</v>
      </c>
      <c r="J977" s="13">
        <v>0</v>
      </c>
    </row>
    <row r="978" spans="4:10" x14ac:dyDescent="0.2">
      <c r="D978" s="104"/>
      <c r="E978" s="11"/>
      <c r="F978" s="10"/>
      <c r="G978" s="9">
        <v>100</v>
      </c>
      <c r="H978" s="12">
        <v>40.310077519380002</v>
      </c>
      <c r="I978" s="2">
        <v>59.689922480619998</v>
      </c>
      <c r="J978" s="21">
        <v>0</v>
      </c>
    </row>
    <row r="979" spans="4:10" x14ac:dyDescent="0.2">
      <c r="D979" s="104"/>
      <c r="E979" s="5" t="s">
        <v>43</v>
      </c>
      <c r="F979" s="6"/>
      <c r="G979" s="7">
        <v>258</v>
      </c>
      <c r="H979" s="8">
        <v>96</v>
      </c>
      <c r="I979" s="1">
        <v>162</v>
      </c>
      <c r="J979" s="13">
        <v>0</v>
      </c>
    </row>
    <row r="980" spans="4:10" x14ac:dyDescent="0.2">
      <c r="D980" s="104"/>
      <c r="E980" s="11"/>
      <c r="F980" s="10"/>
      <c r="G980" s="9">
        <v>100</v>
      </c>
      <c r="H980" s="12">
        <v>37.209302325581</v>
      </c>
      <c r="I980" s="2">
        <v>62.790697674419</v>
      </c>
      <c r="J980" s="21">
        <v>0</v>
      </c>
    </row>
    <row r="981" spans="4:10" x14ac:dyDescent="0.2">
      <c r="D981" s="104"/>
      <c r="E981" s="5" t="s">
        <v>44</v>
      </c>
      <c r="F981" s="6"/>
      <c r="G981" s="7">
        <v>336</v>
      </c>
      <c r="H981" s="8">
        <v>104</v>
      </c>
      <c r="I981" s="1">
        <v>232</v>
      </c>
      <c r="J981" s="13">
        <v>0</v>
      </c>
    </row>
    <row r="982" spans="4:10" x14ac:dyDescent="0.2">
      <c r="D982" s="104"/>
      <c r="E982" s="11"/>
      <c r="F982" s="10"/>
      <c r="G982" s="9">
        <v>100</v>
      </c>
      <c r="H982" s="12">
        <v>30.952380952380999</v>
      </c>
      <c r="I982" s="2">
        <v>69.047619047618994</v>
      </c>
      <c r="J982" s="21">
        <v>0</v>
      </c>
    </row>
    <row r="983" spans="4:10" x14ac:dyDescent="0.2">
      <c r="D983" s="104"/>
      <c r="E983" s="5" t="s">
        <v>45</v>
      </c>
      <c r="F983" s="6"/>
      <c r="G983" s="7">
        <v>259</v>
      </c>
      <c r="H983" s="8">
        <v>74</v>
      </c>
      <c r="I983" s="1">
        <v>184</v>
      </c>
      <c r="J983" s="13">
        <v>1</v>
      </c>
    </row>
    <row r="984" spans="4:10" x14ac:dyDescent="0.2">
      <c r="D984" s="104"/>
      <c r="E984" s="11"/>
      <c r="F984" s="10"/>
      <c r="G984" s="9">
        <v>100</v>
      </c>
      <c r="H984" s="12">
        <v>28.571428571428999</v>
      </c>
      <c r="I984" s="2">
        <v>71.042471042471007</v>
      </c>
      <c r="J984" s="15">
        <v>0.38610038610000003</v>
      </c>
    </row>
    <row r="985" spans="4:10" x14ac:dyDescent="0.2">
      <c r="D985" s="104"/>
      <c r="E985" s="5" t="s">
        <v>46</v>
      </c>
      <c r="F985" s="6"/>
      <c r="G985" s="7">
        <v>171</v>
      </c>
      <c r="H985" s="8">
        <v>42</v>
      </c>
      <c r="I985" s="1">
        <v>129</v>
      </c>
      <c r="J985" s="13">
        <v>0</v>
      </c>
    </row>
    <row r="986" spans="4:10" x14ac:dyDescent="0.2">
      <c r="D986" s="104"/>
      <c r="E986" s="11"/>
      <c r="F986" s="10"/>
      <c r="G986" s="9">
        <v>100</v>
      </c>
      <c r="H986" s="12">
        <v>24.561403508771999</v>
      </c>
      <c r="I986" s="2">
        <v>75.438596491227997</v>
      </c>
      <c r="J986" s="21">
        <v>0</v>
      </c>
    </row>
    <row r="987" spans="4:10" x14ac:dyDescent="0.2">
      <c r="D987" s="104"/>
      <c r="E987" s="5" t="s">
        <v>47</v>
      </c>
      <c r="F987" s="6"/>
      <c r="G987" s="7">
        <v>158</v>
      </c>
      <c r="H987" s="8">
        <v>35</v>
      </c>
      <c r="I987" s="1">
        <v>122</v>
      </c>
      <c r="J987" s="13">
        <v>1</v>
      </c>
    </row>
    <row r="988" spans="4:10" x14ac:dyDescent="0.2">
      <c r="D988" s="104"/>
      <c r="E988" s="11"/>
      <c r="F988" s="10"/>
      <c r="G988" s="9">
        <v>100</v>
      </c>
      <c r="H988" s="12">
        <v>22.151898734176999</v>
      </c>
      <c r="I988" s="2">
        <v>77.215189873417998</v>
      </c>
      <c r="J988" s="15">
        <v>0.63291139240500005</v>
      </c>
    </row>
    <row r="989" spans="4:10" x14ac:dyDescent="0.2">
      <c r="D989" s="104"/>
      <c r="E989" s="5" t="s">
        <v>48</v>
      </c>
      <c r="F989" s="6"/>
      <c r="G989" s="7">
        <v>62</v>
      </c>
      <c r="H989" s="8">
        <v>13</v>
      </c>
      <c r="I989" s="1">
        <v>49</v>
      </c>
      <c r="J989" s="13">
        <v>0</v>
      </c>
    </row>
    <row r="990" spans="4:10" x14ac:dyDescent="0.2">
      <c r="D990" s="104"/>
      <c r="E990" s="11"/>
      <c r="F990" s="10"/>
      <c r="G990" s="9">
        <v>100</v>
      </c>
      <c r="H990" s="12">
        <v>20.967741935484</v>
      </c>
      <c r="I990" s="2">
        <v>79.032258064516</v>
      </c>
      <c r="J990" s="21">
        <v>0</v>
      </c>
    </row>
    <row r="991" spans="4:10" x14ac:dyDescent="0.2">
      <c r="D991" s="104"/>
      <c r="E991" s="5" t="s">
        <v>49</v>
      </c>
      <c r="F991" s="6"/>
      <c r="G991" s="7">
        <v>13</v>
      </c>
      <c r="H991" s="8">
        <v>0</v>
      </c>
      <c r="I991" s="1">
        <v>13</v>
      </c>
      <c r="J991" s="13">
        <v>0</v>
      </c>
    </row>
    <row r="992" spans="4:10" x14ac:dyDescent="0.2">
      <c r="D992" s="104"/>
      <c r="E992" s="11"/>
      <c r="F992" s="10"/>
      <c r="G992" s="9">
        <v>100</v>
      </c>
      <c r="H992" s="40">
        <v>0</v>
      </c>
      <c r="I992" s="2">
        <v>100</v>
      </c>
      <c r="J992" s="21">
        <v>0</v>
      </c>
    </row>
    <row r="993" spans="4:10" x14ac:dyDescent="0.2">
      <c r="D993" s="103" t="s">
        <v>50</v>
      </c>
      <c r="E993" s="24" t="s">
        <v>35</v>
      </c>
      <c r="F993" s="22"/>
      <c r="G993" s="23">
        <v>174</v>
      </c>
      <c r="H993" s="30">
        <v>44</v>
      </c>
      <c r="I993" s="4">
        <v>130</v>
      </c>
      <c r="J993" s="34">
        <v>0</v>
      </c>
    </row>
    <row r="994" spans="4:10" x14ac:dyDescent="0.2">
      <c r="D994" s="104"/>
      <c r="E994" s="11"/>
      <c r="F994" s="10"/>
      <c r="G994" s="9">
        <v>100</v>
      </c>
      <c r="H994" s="12">
        <v>25.287356321838999</v>
      </c>
      <c r="I994" s="2">
        <v>74.712643678161001</v>
      </c>
      <c r="J994" s="21">
        <v>0</v>
      </c>
    </row>
    <row r="995" spans="4:10" x14ac:dyDescent="0.2">
      <c r="D995" s="104"/>
      <c r="E995" s="5" t="s">
        <v>36</v>
      </c>
      <c r="F995" s="6"/>
      <c r="G995" s="7">
        <v>233</v>
      </c>
      <c r="H995" s="8">
        <v>82</v>
      </c>
      <c r="I995" s="1">
        <v>150</v>
      </c>
      <c r="J995" s="13">
        <v>1</v>
      </c>
    </row>
    <row r="996" spans="4:10" x14ac:dyDescent="0.2">
      <c r="D996" s="104"/>
      <c r="E996" s="11"/>
      <c r="F996" s="10"/>
      <c r="G996" s="9">
        <v>100</v>
      </c>
      <c r="H996" s="12">
        <v>35.193133047209997</v>
      </c>
      <c r="I996" s="2">
        <v>64.377682403432999</v>
      </c>
      <c r="J996" s="15">
        <v>0.42918454935599998</v>
      </c>
    </row>
    <row r="997" spans="4:10" x14ac:dyDescent="0.2">
      <c r="D997" s="104"/>
      <c r="E997" s="5" t="s">
        <v>37</v>
      </c>
      <c r="F997" s="6"/>
      <c r="G997" s="7">
        <v>199</v>
      </c>
      <c r="H997" s="8">
        <v>69</v>
      </c>
      <c r="I997" s="1">
        <v>130</v>
      </c>
      <c r="J997" s="13">
        <v>0</v>
      </c>
    </row>
    <row r="998" spans="4:10" x14ac:dyDescent="0.2">
      <c r="D998" s="104"/>
      <c r="E998" s="11"/>
      <c r="F998" s="10"/>
      <c r="G998" s="9">
        <v>100</v>
      </c>
      <c r="H998" s="12">
        <v>34.673366834170999</v>
      </c>
      <c r="I998" s="2">
        <v>65.326633165828994</v>
      </c>
      <c r="J998" s="21">
        <v>0</v>
      </c>
    </row>
    <row r="999" spans="4:10" x14ac:dyDescent="0.2">
      <c r="D999" s="104"/>
      <c r="E999" s="5" t="s">
        <v>38</v>
      </c>
      <c r="F999" s="6"/>
      <c r="G999" s="7">
        <v>319</v>
      </c>
      <c r="H999" s="8">
        <v>114</v>
      </c>
      <c r="I999" s="1">
        <v>205</v>
      </c>
      <c r="J999" s="13">
        <v>0</v>
      </c>
    </row>
    <row r="1000" spans="4:10" x14ac:dyDescent="0.2">
      <c r="D1000" s="104"/>
      <c r="E1000" s="11"/>
      <c r="F1000" s="10"/>
      <c r="G1000" s="9">
        <v>100</v>
      </c>
      <c r="H1000" s="12">
        <v>35.736677115987</v>
      </c>
      <c r="I1000" s="2">
        <v>64.263322884012993</v>
      </c>
      <c r="J1000" s="21">
        <v>0</v>
      </c>
    </row>
    <row r="1001" spans="4:10" x14ac:dyDescent="0.2">
      <c r="D1001" s="104"/>
      <c r="E1001" s="5" t="s">
        <v>39</v>
      </c>
      <c r="F1001" s="6"/>
      <c r="G1001" s="7">
        <v>269</v>
      </c>
      <c r="H1001" s="8">
        <v>95</v>
      </c>
      <c r="I1001" s="1">
        <v>174</v>
      </c>
      <c r="J1001" s="13">
        <v>0</v>
      </c>
    </row>
    <row r="1002" spans="4:10" x14ac:dyDescent="0.2">
      <c r="D1002" s="104"/>
      <c r="E1002" s="11"/>
      <c r="F1002" s="10"/>
      <c r="G1002" s="9">
        <v>100</v>
      </c>
      <c r="H1002" s="12">
        <v>35.315985130111997</v>
      </c>
      <c r="I1002" s="2">
        <v>64.684014869888003</v>
      </c>
      <c r="J1002" s="21">
        <v>0</v>
      </c>
    </row>
    <row r="1003" spans="4:10" x14ac:dyDescent="0.2">
      <c r="D1003" s="104"/>
      <c r="E1003" s="5" t="s">
        <v>40</v>
      </c>
      <c r="F1003" s="6"/>
      <c r="G1003" s="7">
        <v>348</v>
      </c>
      <c r="H1003" s="8">
        <v>119</v>
      </c>
      <c r="I1003" s="1">
        <v>227</v>
      </c>
      <c r="J1003" s="13">
        <v>2</v>
      </c>
    </row>
    <row r="1004" spans="4:10" x14ac:dyDescent="0.2">
      <c r="D1004" s="104"/>
      <c r="E1004" s="11"/>
      <c r="F1004" s="10"/>
      <c r="G1004" s="9">
        <v>100</v>
      </c>
      <c r="H1004" s="12">
        <v>34.195402298851</v>
      </c>
      <c r="I1004" s="2">
        <v>65.229885057470995</v>
      </c>
      <c r="J1004" s="15">
        <v>0.57471264367800001</v>
      </c>
    </row>
    <row r="1005" spans="4:10" x14ac:dyDescent="0.2">
      <c r="D1005" s="104"/>
      <c r="E1005" s="5" t="s">
        <v>41</v>
      </c>
      <c r="F1005" s="6"/>
      <c r="G1005" s="7">
        <v>282</v>
      </c>
      <c r="H1005" s="8">
        <v>78</v>
      </c>
      <c r="I1005" s="1">
        <v>204</v>
      </c>
      <c r="J1005" s="13">
        <v>0</v>
      </c>
    </row>
    <row r="1006" spans="4:10" x14ac:dyDescent="0.2">
      <c r="D1006" s="104"/>
      <c r="E1006" s="11"/>
      <c r="F1006" s="10"/>
      <c r="G1006" s="9">
        <v>100</v>
      </c>
      <c r="H1006" s="12">
        <v>27.659574468085001</v>
      </c>
      <c r="I1006" s="2">
        <v>72.340425531915002</v>
      </c>
      <c r="J1006" s="21">
        <v>0</v>
      </c>
    </row>
    <row r="1007" spans="4:10" x14ac:dyDescent="0.2">
      <c r="D1007" s="104"/>
      <c r="E1007" s="5" t="s">
        <v>42</v>
      </c>
      <c r="F1007" s="6"/>
      <c r="G1007" s="7">
        <v>242</v>
      </c>
      <c r="H1007" s="8">
        <v>67</v>
      </c>
      <c r="I1007" s="1">
        <v>174</v>
      </c>
      <c r="J1007" s="13">
        <v>1</v>
      </c>
    </row>
    <row r="1008" spans="4:10" x14ac:dyDescent="0.2">
      <c r="D1008" s="104"/>
      <c r="E1008" s="11"/>
      <c r="F1008" s="10"/>
      <c r="G1008" s="9">
        <v>100</v>
      </c>
      <c r="H1008" s="12">
        <v>27.685950413223001</v>
      </c>
      <c r="I1008" s="2">
        <v>71.900826446281002</v>
      </c>
      <c r="J1008" s="15">
        <v>0.41322314049600001</v>
      </c>
    </row>
    <row r="1009" spans="2:10" x14ac:dyDescent="0.2">
      <c r="D1009" s="104"/>
      <c r="E1009" s="5" t="s">
        <v>43</v>
      </c>
      <c r="F1009" s="6"/>
      <c r="G1009" s="7">
        <v>263</v>
      </c>
      <c r="H1009" s="8">
        <v>82</v>
      </c>
      <c r="I1009" s="1">
        <v>181</v>
      </c>
      <c r="J1009" s="13">
        <v>0</v>
      </c>
    </row>
    <row r="1010" spans="2:10" x14ac:dyDescent="0.2">
      <c r="D1010" s="104"/>
      <c r="E1010" s="11"/>
      <c r="F1010" s="10"/>
      <c r="G1010" s="9">
        <v>100</v>
      </c>
      <c r="H1010" s="12">
        <v>31.178707224335</v>
      </c>
      <c r="I1010" s="2">
        <v>68.821292775665</v>
      </c>
      <c r="J1010" s="21">
        <v>0</v>
      </c>
    </row>
    <row r="1011" spans="2:10" x14ac:dyDescent="0.2">
      <c r="D1011" s="104"/>
      <c r="E1011" s="5" t="s">
        <v>44</v>
      </c>
      <c r="F1011" s="6"/>
      <c r="G1011" s="7">
        <v>364</v>
      </c>
      <c r="H1011" s="8">
        <v>80</v>
      </c>
      <c r="I1011" s="1">
        <v>284</v>
      </c>
      <c r="J1011" s="13">
        <v>0</v>
      </c>
    </row>
    <row r="1012" spans="2:10" x14ac:dyDescent="0.2">
      <c r="D1012" s="104"/>
      <c r="E1012" s="11"/>
      <c r="F1012" s="10"/>
      <c r="G1012" s="9">
        <v>100</v>
      </c>
      <c r="H1012" s="12">
        <v>21.978021978021999</v>
      </c>
      <c r="I1012" s="2">
        <v>78.021978021978001</v>
      </c>
      <c r="J1012" s="21">
        <v>0</v>
      </c>
    </row>
    <row r="1013" spans="2:10" x14ac:dyDescent="0.2">
      <c r="D1013" s="104"/>
      <c r="E1013" s="5" t="s">
        <v>45</v>
      </c>
      <c r="F1013" s="6"/>
      <c r="G1013" s="7">
        <v>324</v>
      </c>
      <c r="H1013" s="8">
        <v>56</v>
      </c>
      <c r="I1013" s="1">
        <v>268</v>
      </c>
      <c r="J1013" s="13">
        <v>0</v>
      </c>
    </row>
    <row r="1014" spans="2:10" x14ac:dyDescent="0.2">
      <c r="D1014" s="104"/>
      <c r="E1014" s="11"/>
      <c r="F1014" s="10"/>
      <c r="G1014" s="9">
        <v>100</v>
      </c>
      <c r="H1014" s="12">
        <v>17.283950617283999</v>
      </c>
      <c r="I1014" s="2">
        <v>82.716049382715994</v>
      </c>
      <c r="J1014" s="21">
        <v>0</v>
      </c>
    </row>
    <row r="1015" spans="2:10" x14ac:dyDescent="0.2">
      <c r="D1015" s="104"/>
      <c r="E1015" s="5" t="s">
        <v>46</v>
      </c>
      <c r="F1015" s="6"/>
      <c r="G1015" s="7">
        <v>192</v>
      </c>
      <c r="H1015" s="8">
        <v>21</v>
      </c>
      <c r="I1015" s="1">
        <v>170</v>
      </c>
      <c r="J1015" s="13">
        <v>1</v>
      </c>
    </row>
    <row r="1016" spans="2:10" x14ac:dyDescent="0.2">
      <c r="D1016" s="104"/>
      <c r="E1016" s="11"/>
      <c r="F1016" s="10"/>
      <c r="G1016" s="9">
        <v>100</v>
      </c>
      <c r="H1016" s="12">
        <v>10.9375</v>
      </c>
      <c r="I1016" s="2">
        <v>88.541666666666998</v>
      </c>
      <c r="J1016" s="15">
        <v>0.52083333333299997</v>
      </c>
    </row>
    <row r="1017" spans="2:10" x14ac:dyDescent="0.2">
      <c r="D1017" s="104"/>
      <c r="E1017" s="5" t="s">
        <v>47</v>
      </c>
      <c r="F1017" s="6"/>
      <c r="G1017" s="7">
        <v>288</v>
      </c>
      <c r="H1017" s="8">
        <v>35</v>
      </c>
      <c r="I1017" s="1">
        <v>252</v>
      </c>
      <c r="J1017" s="13">
        <v>1</v>
      </c>
    </row>
    <row r="1018" spans="2:10" x14ac:dyDescent="0.2">
      <c r="D1018" s="104"/>
      <c r="E1018" s="11"/>
      <c r="F1018" s="10"/>
      <c r="G1018" s="9">
        <v>100</v>
      </c>
      <c r="H1018" s="12">
        <v>12.152777777778001</v>
      </c>
      <c r="I1018" s="2">
        <v>87.5</v>
      </c>
      <c r="J1018" s="15">
        <v>0.347222222222</v>
      </c>
    </row>
    <row r="1019" spans="2:10" x14ac:dyDescent="0.2">
      <c r="D1019" s="104"/>
      <c r="E1019" s="5" t="s">
        <v>48</v>
      </c>
      <c r="F1019" s="6"/>
      <c r="G1019" s="7">
        <v>114</v>
      </c>
      <c r="H1019" s="8">
        <v>9</v>
      </c>
      <c r="I1019" s="1">
        <v>104</v>
      </c>
      <c r="J1019" s="13">
        <v>1</v>
      </c>
    </row>
    <row r="1020" spans="2:10" x14ac:dyDescent="0.2">
      <c r="D1020" s="104"/>
      <c r="E1020" s="11"/>
      <c r="F1020" s="10"/>
      <c r="G1020" s="9">
        <v>100</v>
      </c>
      <c r="H1020" s="12">
        <v>7.8947368421049999</v>
      </c>
      <c r="I1020" s="2">
        <v>91.228070175439001</v>
      </c>
      <c r="J1020" s="15">
        <v>0.87719298245599997</v>
      </c>
    </row>
    <row r="1021" spans="2:10" x14ac:dyDescent="0.2">
      <c r="D1021" s="104"/>
      <c r="E1021" s="5" t="s">
        <v>49</v>
      </c>
      <c r="F1021" s="6"/>
      <c r="G1021" s="7">
        <v>30</v>
      </c>
      <c r="H1021" s="8">
        <v>1</v>
      </c>
      <c r="I1021" s="1">
        <v>28</v>
      </c>
      <c r="J1021" s="13">
        <v>1</v>
      </c>
    </row>
    <row r="1022" spans="2:10" x14ac:dyDescent="0.2">
      <c r="D1022" s="105"/>
      <c r="E1022" s="56"/>
      <c r="F1022" s="57"/>
      <c r="G1022" s="69">
        <v>100</v>
      </c>
      <c r="H1022" s="75">
        <v>3.333333333333</v>
      </c>
      <c r="I1022" s="39">
        <v>93.333333333333002</v>
      </c>
      <c r="J1022" s="83">
        <v>3.333333333333</v>
      </c>
    </row>
    <row r="1024" spans="2:10" x14ac:dyDescent="0.2">
      <c r="B1024" s="47" t="str">
        <f xml:space="preserve"> HYPERLINK("#'目次'!B19", "[13]")</f>
        <v>[13]</v>
      </c>
      <c r="C1024" s="31" t="s">
        <v>146</v>
      </c>
    </row>
    <row r="1025" spans="3:14" x14ac:dyDescent="0.2">
      <c r="C1025" s="89" t="s">
        <v>147</v>
      </c>
    </row>
    <row r="1027" spans="3:14" x14ac:dyDescent="0.2">
      <c r="C1027" s="31" t="s">
        <v>13</v>
      </c>
    </row>
    <row r="1028" spans="3:14" ht="48" x14ac:dyDescent="0.2">
      <c r="D1028" s="99"/>
      <c r="E1028" s="100"/>
      <c r="F1028" s="100"/>
      <c r="G1028" s="41" t="s">
        <v>14</v>
      </c>
      <c r="H1028" s="42" t="s">
        <v>148</v>
      </c>
      <c r="I1028" s="16" t="s">
        <v>149</v>
      </c>
      <c r="J1028" s="16" t="s">
        <v>150</v>
      </c>
      <c r="K1028" s="16" t="s">
        <v>151</v>
      </c>
      <c r="L1028" s="16" t="s">
        <v>22</v>
      </c>
      <c r="M1028" s="16" t="s">
        <v>152</v>
      </c>
      <c r="N1028" s="46" t="s">
        <v>24</v>
      </c>
    </row>
    <row r="1029" spans="3:14" x14ac:dyDescent="0.2">
      <c r="D1029" s="101"/>
      <c r="E1029" s="102"/>
      <c r="F1029" s="102"/>
      <c r="G1029" s="44"/>
      <c r="H1029" s="48"/>
      <c r="I1029" s="17"/>
      <c r="J1029" s="17"/>
      <c r="K1029" s="17"/>
      <c r="L1029" s="17"/>
      <c r="M1029" s="17"/>
      <c r="N1029" s="43"/>
    </row>
    <row r="1030" spans="3:14" x14ac:dyDescent="0.2">
      <c r="D1030" s="68"/>
      <c r="E1030" s="67" t="s">
        <v>14</v>
      </c>
      <c r="F1030" s="64"/>
      <c r="G1030" s="45">
        <v>2164</v>
      </c>
      <c r="H1030" s="20">
        <v>1282</v>
      </c>
      <c r="I1030" s="20">
        <v>704</v>
      </c>
      <c r="J1030" s="20">
        <v>1379</v>
      </c>
      <c r="K1030" s="20">
        <v>308</v>
      </c>
      <c r="L1030" s="20">
        <v>18</v>
      </c>
      <c r="M1030" s="20">
        <v>95</v>
      </c>
      <c r="N1030" s="61">
        <v>2</v>
      </c>
    </row>
    <row r="1031" spans="3:14" x14ac:dyDescent="0.2">
      <c r="D1031" s="56"/>
      <c r="E1031" s="57"/>
      <c r="F1031" s="65"/>
      <c r="G1031" s="9">
        <v>100</v>
      </c>
      <c r="H1031" s="2">
        <v>59.242144177448999</v>
      </c>
      <c r="I1031" s="2">
        <v>32.532347504621001</v>
      </c>
      <c r="J1031" s="2">
        <v>63.724584103512001</v>
      </c>
      <c r="K1031" s="2">
        <v>14.232902033272</v>
      </c>
      <c r="L1031" s="2">
        <v>0.83179297597000001</v>
      </c>
      <c r="M1031" s="2">
        <v>4.3900184842880003</v>
      </c>
      <c r="N1031" s="15">
        <v>9.2421441773999996E-2</v>
      </c>
    </row>
    <row r="1032" spans="3:14" x14ac:dyDescent="0.2">
      <c r="D1032" s="103" t="s">
        <v>25</v>
      </c>
      <c r="E1032" s="24" t="s">
        <v>26</v>
      </c>
      <c r="F1032" s="22"/>
      <c r="G1032" s="23">
        <v>419</v>
      </c>
      <c r="H1032" s="30">
        <v>239</v>
      </c>
      <c r="I1032" s="4">
        <v>140</v>
      </c>
      <c r="J1032" s="4">
        <v>271</v>
      </c>
      <c r="K1032" s="4">
        <v>49</v>
      </c>
      <c r="L1032" s="4">
        <v>3</v>
      </c>
      <c r="M1032" s="4">
        <v>21</v>
      </c>
      <c r="N1032" s="34">
        <v>0</v>
      </c>
    </row>
    <row r="1033" spans="3:14" x14ac:dyDescent="0.2">
      <c r="D1033" s="104"/>
      <c r="E1033" s="11"/>
      <c r="F1033" s="10"/>
      <c r="G1033" s="9">
        <v>100</v>
      </c>
      <c r="H1033" s="12">
        <v>57.040572792363001</v>
      </c>
      <c r="I1033" s="2">
        <v>33.412887828161999</v>
      </c>
      <c r="J1033" s="2">
        <v>64.677804295943005</v>
      </c>
      <c r="K1033" s="2">
        <v>11.694510739857</v>
      </c>
      <c r="L1033" s="2">
        <v>0.71599045346099999</v>
      </c>
      <c r="M1033" s="2">
        <v>5.0119331742239996</v>
      </c>
      <c r="N1033" s="21">
        <v>0</v>
      </c>
    </row>
    <row r="1034" spans="3:14" x14ac:dyDescent="0.2">
      <c r="D1034" s="104"/>
      <c r="E1034" s="5" t="s">
        <v>27</v>
      </c>
      <c r="F1034" s="6"/>
      <c r="G1034" s="7">
        <v>311</v>
      </c>
      <c r="H1034" s="8">
        <v>160</v>
      </c>
      <c r="I1034" s="1">
        <v>86</v>
      </c>
      <c r="J1034" s="1">
        <v>193</v>
      </c>
      <c r="K1034" s="1">
        <v>21</v>
      </c>
      <c r="L1034" s="1">
        <v>3</v>
      </c>
      <c r="M1034" s="1">
        <v>21</v>
      </c>
      <c r="N1034" s="13">
        <v>2</v>
      </c>
    </row>
    <row r="1035" spans="3:14" x14ac:dyDescent="0.2">
      <c r="D1035" s="104"/>
      <c r="E1035" s="11"/>
      <c r="F1035" s="10"/>
      <c r="G1035" s="9">
        <v>100</v>
      </c>
      <c r="H1035" s="12">
        <v>51.446945337621003</v>
      </c>
      <c r="I1035" s="2">
        <v>27.652733118971</v>
      </c>
      <c r="J1035" s="2">
        <v>62.057877813505002</v>
      </c>
      <c r="K1035" s="2">
        <v>6.7524115755630003</v>
      </c>
      <c r="L1035" s="2">
        <v>0.96463022507999996</v>
      </c>
      <c r="M1035" s="2">
        <v>6.7524115755630003</v>
      </c>
      <c r="N1035" s="15">
        <v>0.64308681672000001</v>
      </c>
    </row>
    <row r="1036" spans="3:14" x14ac:dyDescent="0.2">
      <c r="D1036" s="104"/>
      <c r="E1036" s="5" t="s">
        <v>28</v>
      </c>
      <c r="F1036" s="6"/>
      <c r="G1036" s="7">
        <v>313</v>
      </c>
      <c r="H1036" s="8">
        <v>188</v>
      </c>
      <c r="I1036" s="1">
        <v>102</v>
      </c>
      <c r="J1036" s="1">
        <v>191</v>
      </c>
      <c r="K1036" s="1">
        <v>46</v>
      </c>
      <c r="L1036" s="1">
        <v>4</v>
      </c>
      <c r="M1036" s="1">
        <v>12</v>
      </c>
      <c r="N1036" s="13">
        <v>0</v>
      </c>
    </row>
    <row r="1037" spans="3:14" x14ac:dyDescent="0.2">
      <c r="D1037" s="104"/>
      <c r="E1037" s="11"/>
      <c r="F1037" s="10"/>
      <c r="G1037" s="9">
        <v>100</v>
      </c>
      <c r="H1037" s="12">
        <v>60.063897763577998</v>
      </c>
      <c r="I1037" s="2">
        <v>32.587859424919998</v>
      </c>
      <c r="J1037" s="2">
        <v>61.022364217251997</v>
      </c>
      <c r="K1037" s="2">
        <v>14.696485623002999</v>
      </c>
      <c r="L1037" s="2">
        <v>1.277955271565</v>
      </c>
      <c r="M1037" s="2">
        <v>3.8338658146959999</v>
      </c>
      <c r="N1037" s="21">
        <v>0</v>
      </c>
    </row>
    <row r="1038" spans="3:14" x14ac:dyDescent="0.2">
      <c r="D1038" s="104"/>
      <c r="E1038" s="5" t="s">
        <v>29</v>
      </c>
      <c r="F1038" s="6"/>
      <c r="G1038" s="7">
        <v>268</v>
      </c>
      <c r="H1038" s="8">
        <v>163</v>
      </c>
      <c r="I1038" s="1">
        <v>109</v>
      </c>
      <c r="J1038" s="1">
        <v>174</v>
      </c>
      <c r="K1038" s="1">
        <v>41</v>
      </c>
      <c r="L1038" s="1">
        <v>3</v>
      </c>
      <c r="M1038" s="1">
        <v>14</v>
      </c>
      <c r="N1038" s="13">
        <v>0</v>
      </c>
    </row>
    <row r="1039" spans="3:14" x14ac:dyDescent="0.2">
      <c r="D1039" s="104"/>
      <c r="E1039" s="11"/>
      <c r="F1039" s="10"/>
      <c r="G1039" s="9">
        <v>100</v>
      </c>
      <c r="H1039" s="12">
        <v>60.820895522388</v>
      </c>
      <c r="I1039" s="2">
        <v>40.671641791044998</v>
      </c>
      <c r="J1039" s="2">
        <v>64.925373134327998</v>
      </c>
      <c r="K1039" s="2">
        <v>15.298507462687001</v>
      </c>
      <c r="L1039" s="2">
        <v>1.119402985075</v>
      </c>
      <c r="M1039" s="2">
        <v>5.2238805970150004</v>
      </c>
      <c r="N1039" s="21">
        <v>0</v>
      </c>
    </row>
    <row r="1040" spans="3:14" x14ac:dyDescent="0.2">
      <c r="D1040" s="104"/>
      <c r="E1040" s="5" t="s">
        <v>30</v>
      </c>
      <c r="F1040" s="6"/>
      <c r="G1040" s="7">
        <v>266</v>
      </c>
      <c r="H1040" s="8">
        <v>172</v>
      </c>
      <c r="I1040" s="1">
        <v>96</v>
      </c>
      <c r="J1040" s="1">
        <v>168</v>
      </c>
      <c r="K1040" s="1">
        <v>41</v>
      </c>
      <c r="L1040" s="1">
        <v>1</v>
      </c>
      <c r="M1040" s="1">
        <v>10</v>
      </c>
      <c r="N1040" s="13">
        <v>0</v>
      </c>
    </row>
    <row r="1041" spans="4:14" x14ac:dyDescent="0.2">
      <c r="D1041" s="104"/>
      <c r="E1041" s="11"/>
      <c r="F1041" s="10"/>
      <c r="G1041" s="9">
        <v>100</v>
      </c>
      <c r="H1041" s="12">
        <v>64.661654135337997</v>
      </c>
      <c r="I1041" s="2">
        <v>36.090225563910003</v>
      </c>
      <c r="J1041" s="2">
        <v>63.157894736842003</v>
      </c>
      <c r="K1041" s="2">
        <v>15.413533834586</v>
      </c>
      <c r="L1041" s="2">
        <v>0.37593984962400001</v>
      </c>
      <c r="M1041" s="2">
        <v>3.7593984962409999</v>
      </c>
      <c r="N1041" s="21">
        <v>0</v>
      </c>
    </row>
    <row r="1042" spans="4:14" x14ac:dyDescent="0.2">
      <c r="D1042" s="104"/>
      <c r="E1042" s="5" t="s">
        <v>31</v>
      </c>
      <c r="F1042" s="6"/>
      <c r="G1042" s="7">
        <v>265</v>
      </c>
      <c r="H1042" s="8">
        <v>169</v>
      </c>
      <c r="I1042" s="1">
        <v>99</v>
      </c>
      <c r="J1042" s="1">
        <v>175</v>
      </c>
      <c r="K1042" s="1">
        <v>54</v>
      </c>
      <c r="L1042" s="1">
        <v>0</v>
      </c>
      <c r="M1042" s="1">
        <v>6</v>
      </c>
      <c r="N1042" s="13">
        <v>0</v>
      </c>
    </row>
    <row r="1043" spans="4:14" x14ac:dyDescent="0.2">
      <c r="D1043" s="104"/>
      <c r="E1043" s="11"/>
      <c r="F1043" s="10"/>
      <c r="G1043" s="9">
        <v>100</v>
      </c>
      <c r="H1043" s="12">
        <v>63.773584905660002</v>
      </c>
      <c r="I1043" s="2">
        <v>37.358490566038</v>
      </c>
      <c r="J1043" s="2">
        <v>66.037735849057</v>
      </c>
      <c r="K1043" s="2">
        <v>20.377358490565999</v>
      </c>
      <c r="L1043" s="3">
        <v>0</v>
      </c>
      <c r="M1043" s="2">
        <v>2.2641509433959999</v>
      </c>
      <c r="N1043" s="21">
        <v>0</v>
      </c>
    </row>
    <row r="1044" spans="4:14" x14ac:dyDescent="0.2">
      <c r="D1044" s="104"/>
      <c r="E1044" s="5" t="s">
        <v>32</v>
      </c>
      <c r="F1044" s="6"/>
      <c r="G1044" s="7">
        <v>152</v>
      </c>
      <c r="H1044" s="8">
        <v>91</v>
      </c>
      <c r="I1044" s="1">
        <v>38</v>
      </c>
      <c r="J1044" s="1">
        <v>103</v>
      </c>
      <c r="K1044" s="1">
        <v>28</v>
      </c>
      <c r="L1044" s="1">
        <v>2</v>
      </c>
      <c r="M1044" s="1">
        <v>6</v>
      </c>
      <c r="N1044" s="13">
        <v>0</v>
      </c>
    </row>
    <row r="1045" spans="4:14" x14ac:dyDescent="0.2">
      <c r="D1045" s="104"/>
      <c r="E1045" s="11"/>
      <c r="F1045" s="10"/>
      <c r="G1045" s="9">
        <v>100</v>
      </c>
      <c r="H1045" s="12">
        <v>59.868421052632002</v>
      </c>
      <c r="I1045" s="2">
        <v>25</v>
      </c>
      <c r="J1045" s="2">
        <v>67.763157894737006</v>
      </c>
      <c r="K1045" s="2">
        <v>18.421052631578998</v>
      </c>
      <c r="L1045" s="2">
        <v>1.3157894736839999</v>
      </c>
      <c r="M1045" s="2">
        <v>3.947368421053</v>
      </c>
      <c r="N1045" s="21">
        <v>0</v>
      </c>
    </row>
    <row r="1046" spans="4:14" x14ac:dyDescent="0.2">
      <c r="D1046" s="104"/>
      <c r="E1046" s="5" t="s">
        <v>33</v>
      </c>
      <c r="F1046" s="6"/>
      <c r="G1046" s="7">
        <v>63</v>
      </c>
      <c r="H1046" s="8">
        <v>34</v>
      </c>
      <c r="I1046" s="1">
        <v>7</v>
      </c>
      <c r="J1046" s="1">
        <v>45</v>
      </c>
      <c r="K1046" s="1">
        <v>19</v>
      </c>
      <c r="L1046" s="1">
        <v>1</v>
      </c>
      <c r="M1046" s="1">
        <v>3</v>
      </c>
      <c r="N1046" s="13">
        <v>0</v>
      </c>
    </row>
    <row r="1047" spans="4:14" x14ac:dyDescent="0.2">
      <c r="D1047" s="104"/>
      <c r="E1047" s="11"/>
      <c r="F1047" s="10"/>
      <c r="G1047" s="9">
        <v>100</v>
      </c>
      <c r="H1047" s="12">
        <v>53.968253968253997</v>
      </c>
      <c r="I1047" s="2">
        <v>11.111111111111001</v>
      </c>
      <c r="J1047" s="2">
        <v>71.428571428571004</v>
      </c>
      <c r="K1047" s="2">
        <v>30.158730158729998</v>
      </c>
      <c r="L1047" s="2">
        <v>1.587301587302</v>
      </c>
      <c r="M1047" s="2">
        <v>4.7619047619049999</v>
      </c>
      <c r="N1047" s="21">
        <v>0</v>
      </c>
    </row>
    <row r="1048" spans="4:14" x14ac:dyDescent="0.2">
      <c r="D1048" s="103" t="s">
        <v>34</v>
      </c>
      <c r="E1048" s="24" t="s">
        <v>35</v>
      </c>
      <c r="F1048" s="22"/>
      <c r="G1048" s="23">
        <v>70</v>
      </c>
      <c r="H1048" s="30">
        <v>37</v>
      </c>
      <c r="I1048" s="4">
        <v>23</v>
      </c>
      <c r="J1048" s="4">
        <v>45</v>
      </c>
      <c r="K1048" s="4">
        <v>14</v>
      </c>
      <c r="L1048" s="4">
        <v>0</v>
      </c>
      <c r="M1048" s="4">
        <v>1</v>
      </c>
      <c r="N1048" s="34">
        <v>0</v>
      </c>
    </row>
    <row r="1049" spans="4:14" x14ac:dyDescent="0.2">
      <c r="D1049" s="104"/>
      <c r="E1049" s="11"/>
      <c r="F1049" s="10"/>
      <c r="G1049" s="9">
        <v>100</v>
      </c>
      <c r="H1049" s="12">
        <v>52.857142857143003</v>
      </c>
      <c r="I1049" s="2">
        <v>32.857142857143003</v>
      </c>
      <c r="J1049" s="2">
        <v>64.285714285713993</v>
      </c>
      <c r="K1049" s="2">
        <v>20</v>
      </c>
      <c r="L1049" s="3">
        <v>0</v>
      </c>
      <c r="M1049" s="2">
        <v>1.4285714285710001</v>
      </c>
      <c r="N1049" s="21">
        <v>0</v>
      </c>
    </row>
    <row r="1050" spans="4:14" x14ac:dyDescent="0.2">
      <c r="D1050" s="104"/>
      <c r="E1050" s="5" t="s">
        <v>36</v>
      </c>
      <c r="F1050" s="6"/>
      <c r="G1050" s="7">
        <v>90</v>
      </c>
      <c r="H1050" s="8">
        <v>54</v>
      </c>
      <c r="I1050" s="1">
        <v>41</v>
      </c>
      <c r="J1050" s="1">
        <v>53</v>
      </c>
      <c r="K1050" s="1">
        <v>14</v>
      </c>
      <c r="L1050" s="1">
        <v>1</v>
      </c>
      <c r="M1050" s="1">
        <v>5</v>
      </c>
      <c r="N1050" s="13">
        <v>0</v>
      </c>
    </row>
    <row r="1051" spans="4:14" x14ac:dyDescent="0.2">
      <c r="D1051" s="104"/>
      <c r="E1051" s="11"/>
      <c r="F1051" s="10"/>
      <c r="G1051" s="9">
        <v>100</v>
      </c>
      <c r="H1051" s="12">
        <v>60</v>
      </c>
      <c r="I1051" s="2">
        <v>45.555555555555998</v>
      </c>
      <c r="J1051" s="2">
        <v>58.888888888888999</v>
      </c>
      <c r="K1051" s="2">
        <v>15.555555555555999</v>
      </c>
      <c r="L1051" s="2">
        <v>1.1111111111109999</v>
      </c>
      <c r="M1051" s="2">
        <v>5.5555555555560003</v>
      </c>
      <c r="N1051" s="21">
        <v>0</v>
      </c>
    </row>
    <row r="1052" spans="4:14" x14ac:dyDescent="0.2">
      <c r="D1052" s="104"/>
      <c r="E1052" s="5" t="s">
        <v>37</v>
      </c>
      <c r="F1052" s="6"/>
      <c r="G1052" s="7">
        <v>87</v>
      </c>
      <c r="H1052" s="8">
        <v>60</v>
      </c>
      <c r="I1052" s="1">
        <v>33</v>
      </c>
      <c r="J1052" s="1">
        <v>51</v>
      </c>
      <c r="K1052" s="1">
        <v>20</v>
      </c>
      <c r="L1052" s="1">
        <v>0</v>
      </c>
      <c r="M1052" s="1">
        <v>3</v>
      </c>
      <c r="N1052" s="13">
        <v>0</v>
      </c>
    </row>
    <row r="1053" spans="4:14" x14ac:dyDescent="0.2">
      <c r="D1053" s="104"/>
      <c r="E1053" s="11"/>
      <c r="F1053" s="10"/>
      <c r="G1053" s="9">
        <v>100</v>
      </c>
      <c r="H1053" s="12">
        <v>68.965517241379004</v>
      </c>
      <c r="I1053" s="2">
        <v>37.931034482759003</v>
      </c>
      <c r="J1053" s="2">
        <v>58.620689655172001</v>
      </c>
      <c r="K1053" s="2">
        <v>22.988505747125998</v>
      </c>
      <c r="L1053" s="3">
        <v>0</v>
      </c>
      <c r="M1053" s="2">
        <v>3.4482758620689999</v>
      </c>
      <c r="N1053" s="21">
        <v>0</v>
      </c>
    </row>
    <row r="1054" spans="4:14" x14ac:dyDescent="0.2">
      <c r="D1054" s="104"/>
      <c r="E1054" s="5" t="s">
        <v>38</v>
      </c>
      <c r="F1054" s="6"/>
      <c r="G1054" s="7">
        <v>139</v>
      </c>
      <c r="H1054" s="8">
        <v>89</v>
      </c>
      <c r="I1054" s="1">
        <v>48</v>
      </c>
      <c r="J1054" s="1">
        <v>92</v>
      </c>
      <c r="K1054" s="1">
        <v>22</v>
      </c>
      <c r="L1054" s="1">
        <v>1</v>
      </c>
      <c r="M1054" s="1">
        <v>5</v>
      </c>
      <c r="N1054" s="13">
        <v>0</v>
      </c>
    </row>
    <row r="1055" spans="4:14" x14ac:dyDescent="0.2">
      <c r="D1055" s="104"/>
      <c r="E1055" s="11"/>
      <c r="F1055" s="10"/>
      <c r="G1055" s="9">
        <v>100</v>
      </c>
      <c r="H1055" s="12">
        <v>64.028776978417</v>
      </c>
      <c r="I1055" s="2">
        <v>34.532374100718997</v>
      </c>
      <c r="J1055" s="2">
        <v>66.187050359712003</v>
      </c>
      <c r="K1055" s="2">
        <v>15.827338129496001</v>
      </c>
      <c r="L1055" s="2">
        <v>0.71942446043200003</v>
      </c>
      <c r="M1055" s="2">
        <v>3.5971223021580001</v>
      </c>
      <c r="N1055" s="21">
        <v>0</v>
      </c>
    </row>
    <row r="1056" spans="4:14" x14ac:dyDescent="0.2">
      <c r="D1056" s="104"/>
      <c r="E1056" s="5" t="s">
        <v>39</v>
      </c>
      <c r="F1056" s="6"/>
      <c r="G1056" s="7">
        <v>133</v>
      </c>
      <c r="H1056" s="8">
        <v>86</v>
      </c>
      <c r="I1056" s="1">
        <v>57</v>
      </c>
      <c r="J1056" s="1">
        <v>91</v>
      </c>
      <c r="K1056" s="1">
        <v>26</v>
      </c>
      <c r="L1056" s="1">
        <v>0</v>
      </c>
      <c r="M1056" s="1">
        <v>5</v>
      </c>
      <c r="N1056" s="13">
        <v>0</v>
      </c>
    </row>
    <row r="1057" spans="4:14" x14ac:dyDescent="0.2">
      <c r="D1057" s="104"/>
      <c r="E1057" s="11"/>
      <c r="F1057" s="10"/>
      <c r="G1057" s="9">
        <v>100</v>
      </c>
      <c r="H1057" s="12">
        <v>64.661654135337997</v>
      </c>
      <c r="I1057" s="2">
        <v>42.857142857143003</v>
      </c>
      <c r="J1057" s="2">
        <v>68.421052631579002</v>
      </c>
      <c r="K1057" s="2">
        <v>19.548872180450999</v>
      </c>
      <c r="L1057" s="3">
        <v>0</v>
      </c>
      <c r="M1057" s="2">
        <v>3.7593984962409999</v>
      </c>
      <c r="N1057" s="21">
        <v>0</v>
      </c>
    </row>
    <row r="1058" spans="4:14" x14ac:dyDescent="0.2">
      <c r="D1058" s="104"/>
      <c r="E1058" s="5" t="s">
        <v>40</v>
      </c>
      <c r="F1058" s="6"/>
      <c r="G1058" s="7">
        <v>131</v>
      </c>
      <c r="H1058" s="8">
        <v>84</v>
      </c>
      <c r="I1058" s="1">
        <v>50</v>
      </c>
      <c r="J1058" s="1">
        <v>88</v>
      </c>
      <c r="K1058" s="1">
        <v>22</v>
      </c>
      <c r="L1058" s="1">
        <v>0</v>
      </c>
      <c r="M1058" s="1">
        <v>4</v>
      </c>
      <c r="N1058" s="13">
        <v>0</v>
      </c>
    </row>
    <row r="1059" spans="4:14" x14ac:dyDescent="0.2">
      <c r="D1059" s="104"/>
      <c r="E1059" s="11"/>
      <c r="F1059" s="10"/>
      <c r="G1059" s="9">
        <v>100</v>
      </c>
      <c r="H1059" s="12">
        <v>64.122137404580002</v>
      </c>
      <c r="I1059" s="2">
        <v>38.167938931298004</v>
      </c>
      <c r="J1059" s="2">
        <v>67.175572519084</v>
      </c>
      <c r="K1059" s="2">
        <v>16.793893129771</v>
      </c>
      <c r="L1059" s="3">
        <v>0</v>
      </c>
      <c r="M1059" s="2">
        <v>3.053435114504</v>
      </c>
      <c r="N1059" s="21">
        <v>0</v>
      </c>
    </row>
    <row r="1060" spans="4:14" x14ac:dyDescent="0.2">
      <c r="D1060" s="104"/>
      <c r="E1060" s="5" t="s">
        <v>41</v>
      </c>
      <c r="F1060" s="6"/>
      <c r="G1060" s="7">
        <v>94</v>
      </c>
      <c r="H1060" s="8">
        <v>56</v>
      </c>
      <c r="I1060" s="1">
        <v>35</v>
      </c>
      <c r="J1060" s="1">
        <v>56</v>
      </c>
      <c r="K1060" s="1">
        <v>18</v>
      </c>
      <c r="L1060" s="1">
        <v>2</v>
      </c>
      <c r="M1060" s="1">
        <v>4</v>
      </c>
      <c r="N1060" s="13">
        <v>0</v>
      </c>
    </row>
    <row r="1061" spans="4:14" x14ac:dyDescent="0.2">
      <c r="D1061" s="104"/>
      <c r="E1061" s="11"/>
      <c r="F1061" s="10"/>
      <c r="G1061" s="9">
        <v>100</v>
      </c>
      <c r="H1061" s="12">
        <v>59.574468085105998</v>
      </c>
      <c r="I1061" s="2">
        <v>37.234042553191003</v>
      </c>
      <c r="J1061" s="2">
        <v>59.574468085105998</v>
      </c>
      <c r="K1061" s="2">
        <v>19.148936170212998</v>
      </c>
      <c r="L1061" s="2">
        <v>2.1276595744679998</v>
      </c>
      <c r="M1061" s="2">
        <v>4.2553191489359996</v>
      </c>
      <c r="N1061" s="21">
        <v>0</v>
      </c>
    </row>
    <row r="1062" spans="4:14" x14ac:dyDescent="0.2">
      <c r="D1062" s="104"/>
      <c r="E1062" s="5" t="s">
        <v>42</v>
      </c>
      <c r="F1062" s="6"/>
      <c r="G1062" s="7">
        <v>104</v>
      </c>
      <c r="H1062" s="8">
        <v>66</v>
      </c>
      <c r="I1062" s="1">
        <v>35</v>
      </c>
      <c r="J1062" s="1">
        <v>62</v>
      </c>
      <c r="K1062" s="1">
        <v>16</v>
      </c>
      <c r="L1062" s="1">
        <v>2</v>
      </c>
      <c r="M1062" s="1">
        <v>7</v>
      </c>
      <c r="N1062" s="13">
        <v>0</v>
      </c>
    </row>
    <row r="1063" spans="4:14" x14ac:dyDescent="0.2">
      <c r="D1063" s="104"/>
      <c r="E1063" s="11"/>
      <c r="F1063" s="10"/>
      <c r="G1063" s="9">
        <v>100</v>
      </c>
      <c r="H1063" s="12">
        <v>63.461538461537998</v>
      </c>
      <c r="I1063" s="2">
        <v>33.653846153845997</v>
      </c>
      <c r="J1063" s="2">
        <v>59.615384615384997</v>
      </c>
      <c r="K1063" s="2">
        <v>15.384615384615</v>
      </c>
      <c r="L1063" s="2">
        <v>1.923076923077</v>
      </c>
      <c r="M1063" s="2">
        <v>6.7307692307689999</v>
      </c>
      <c r="N1063" s="21">
        <v>0</v>
      </c>
    </row>
    <row r="1064" spans="4:14" x14ac:dyDescent="0.2">
      <c r="D1064" s="104"/>
      <c r="E1064" s="5" t="s">
        <v>43</v>
      </c>
      <c r="F1064" s="6"/>
      <c r="G1064" s="7">
        <v>96</v>
      </c>
      <c r="H1064" s="8">
        <v>61</v>
      </c>
      <c r="I1064" s="1">
        <v>23</v>
      </c>
      <c r="J1064" s="1">
        <v>58</v>
      </c>
      <c r="K1064" s="1">
        <v>9</v>
      </c>
      <c r="L1064" s="1">
        <v>2</v>
      </c>
      <c r="M1064" s="1">
        <v>5</v>
      </c>
      <c r="N1064" s="13">
        <v>0</v>
      </c>
    </row>
    <row r="1065" spans="4:14" x14ac:dyDescent="0.2">
      <c r="D1065" s="104"/>
      <c r="E1065" s="11"/>
      <c r="F1065" s="10"/>
      <c r="G1065" s="9">
        <v>100</v>
      </c>
      <c r="H1065" s="12">
        <v>63.541666666666998</v>
      </c>
      <c r="I1065" s="2">
        <v>23.958333333333002</v>
      </c>
      <c r="J1065" s="2">
        <v>60.416666666666998</v>
      </c>
      <c r="K1065" s="2">
        <v>9.375</v>
      </c>
      <c r="L1065" s="2">
        <v>2.083333333333</v>
      </c>
      <c r="M1065" s="2">
        <v>5.208333333333</v>
      </c>
      <c r="N1065" s="21">
        <v>0</v>
      </c>
    </row>
    <row r="1066" spans="4:14" x14ac:dyDescent="0.2">
      <c r="D1066" s="104"/>
      <c r="E1066" s="5" t="s">
        <v>44</v>
      </c>
      <c r="F1066" s="6"/>
      <c r="G1066" s="7">
        <v>104</v>
      </c>
      <c r="H1066" s="8">
        <v>67</v>
      </c>
      <c r="I1066" s="1">
        <v>24</v>
      </c>
      <c r="J1066" s="1">
        <v>60</v>
      </c>
      <c r="K1066" s="1">
        <v>13</v>
      </c>
      <c r="L1066" s="1">
        <v>0</v>
      </c>
      <c r="M1066" s="1">
        <v>5</v>
      </c>
      <c r="N1066" s="13">
        <v>0</v>
      </c>
    </row>
    <row r="1067" spans="4:14" x14ac:dyDescent="0.2">
      <c r="D1067" s="104"/>
      <c r="E1067" s="11"/>
      <c r="F1067" s="10"/>
      <c r="G1067" s="9">
        <v>100</v>
      </c>
      <c r="H1067" s="12">
        <v>64.423076923077005</v>
      </c>
      <c r="I1067" s="2">
        <v>23.076923076922998</v>
      </c>
      <c r="J1067" s="2">
        <v>57.692307692307999</v>
      </c>
      <c r="K1067" s="2">
        <v>12.5</v>
      </c>
      <c r="L1067" s="3">
        <v>0</v>
      </c>
      <c r="M1067" s="2">
        <v>4.8076923076920002</v>
      </c>
      <c r="N1067" s="21">
        <v>0</v>
      </c>
    </row>
    <row r="1068" spans="4:14" x14ac:dyDescent="0.2">
      <c r="D1068" s="104"/>
      <c r="E1068" s="5" t="s">
        <v>45</v>
      </c>
      <c r="F1068" s="6"/>
      <c r="G1068" s="7">
        <v>74</v>
      </c>
      <c r="H1068" s="8">
        <v>41</v>
      </c>
      <c r="I1068" s="1">
        <v>18</v>
      </c>
      <c r="J1068" s="1">
        <v>47</v>
      </c>
      <c r="K1068" s="1">
        <v>14</v>
      </c>
      <c r="L1068" s="1">
        <v>1</v>
      </c>
      <c r="M1068" s="1">
        <v>3</v>
      </c>
      <c r="N1068" s="13">
        <v>0</v>
      </c>
    </row>
    <row r="1069" spans="4:14" x14ac:dyDescent="0.2">
      <c r="D1069" s="104"/>
      <c r="E1069" s="11"/>
      <c r="F1069" s="10"/>
      <c r="G1069" s="9">
        <v>100</v>
      </c>
      <c r="H1069" s="12">
        <v>55.405405405404998</v>
      </c>
      <c r="I1069" s="2">
        <v>24.324324324323999</v>
      </c>
      <c r="J1069" s="2">
        <v>63.513513513513999</v>
      </c>
      <c r="K1069" s="2">
        <v>18.918918918919001</v>
      </c>
      <c r="L1069" s="2">
        <v>1.351351351351</v>
      </c>
      <c r="M1069" s="2">
        <v>4.0540540540540002</v>
      </c>
      <c r="N1069" s="21">
        <v>0</v>
      </c>
    </row>
    <row r="1070" spans="4:14" x14ac:dyDescent="0.2">
      <c r="D1070" s="104"/>
      <c r="E1070" s="5" t="s">
        <v>46</v>
      </c>
      <c r="F1070" s="6"/>
      <c r="G1070" s="7">
        <v>42</v>
      </c>
      <c r="H1070" s="8">
        <v>22</v>
      </c>
      <c r="I1070" s="1">
        <v>3</v>
      </c>
      <c r="J1070" s="1">
        <v>26</v>
      </c>
      <c r="K1070" s="1">
        <v>6</v>
      </c>
      <c r="L1070" s="1">
        <v>1</v>
      </c>
      <c r="M1070" s="1">
        <v>4</v>
      </c>
      <c r="N1070" s="13">
        <v>0</v>
      </c>
    </row>
    <row r="1071" spans="4:14" x14ac:dyDescent="0.2">
      <c r="D1071" s="104"/>
      <c r="E1071" s="11"/>
      <c r="F1071" s="10"/>
      <c r="G1071" s="9">
        <v>100</v>
      </c>
      <c r="H1071" s="12">
        <v>52.380952380952003</v>
      </c>
      <c r="I1071" s="2">
        <v>7.1428571428570002</v>
      </c>
      <c r="J1071" s="2">
        <v>61.904761904761997</v>
      </c>
      <c r="K1071" s="2">
        <v>14.285714285714</v>
      </c>
      <c r="L1071" s="2">
        <v>2.3809523809519999</v>
      </c>
      <c r="M1071" s="2">
        <v>9.5238095238099998</v>
      </c>
      <c r="N1071" s="21">
        <v>0</v>
      </c>
    </row>
    <row r="1072" spans="4:14" x14ac:dyDescent="0.2">
      <c r="D1072" s="104"/>
      <c r="E1072" s="5" t="s">
        <v>47</v>
      </c>
      <c r="F1072" s="6"/>
      <c r="G1072" s="7">
        <v>35</v>
      </c>
      <c r="H1072" s="8">
        <v>22</v>
      </c>
      <c r="I1072" s="1">
        <v>9</v>
      </c>
      <c r="J1072" s="1">
        <v>17</v>
      </c>
      <c r="K1072" s="1">
        <v>0</v>
      </c>
      <c r="L1072" s="1">
        <v>2</v>
      </c>
      <c r="M1072" s="1">
        <v>3</v>
      </c>
      <c r="N1072" s="13">
        <v>0</v>
      </c>
    </row>
    <row r="1073" spans="4:14" x14ac:dyDescent="0.2">
      <c r="D1073" s="104"/>
      <c r="E1073" s="11"/>
      <c r="F1073" s="10"/>
      <c r="G1073" s="9">
        <v>100</v>
      </c>
      <c r="H1073" s="12">
        <v>62.857142857143003</v>
      </c>
      <c r="I1073" s="2">
        <v>25.714285714286</v>
      </c>
      <c r="J1073" s="2">
        <v>48.571428571429003</v>
      </c>
      <c r="K1073" s="3">
        <v>0</v>
      </c>
      <c r="L1073" s="2">
        <v>5.7142857142860004</v>
      </c>
      <c r="M1073" s="2">
        <v>8.5714285714289993</v>
      </c>
      <c r="N1073" s="21">
        <v>0</v>
      </c>
    </row>
    <row r="1074" spans="4:14" x14ac:dyDescent="0.2">
      <c r="D1074" s="104"/>
      <c r="E1074" s="5" t="s">
        <v>48</v>
      </c>
      <c r="F1074" s="6"/>
      <c r="G1074" s="7">
        <v>13</v>
      </c>
      <c r="H1074" s="8">
        <v>7</v>
      </c>
      <c r="I1074" s="1">
        <v>2</v>
      </c>
      <c r="J1074" s="1">
        <v>5</v>
      </c>
      <c r="K1074" s="1">
        <v>1</v>
      </c>
      <c r="L1074" s="1">
        <v>1</v>
      </c>
      <c r="M1074" s="1">
        <v>2</v>
      </c>
      <c r="N1074" s="13">
        <v>1</v>
      </c>
    </row>
    <row r="1075" spans="4:14" x14ac:dyDescent="0.2">
      <c r="D1075" s="104"/>
      <c r="E1075" s="11"/>
      <c r="F1075" s="10"/>
      <c r="G1075" s="9">
        <v>100</v>
      </c>
      <c r="H1075" s="12">
        <v>53.846153846154003</v>
      </c>
      <c r="I1075" s="2">
        <v>15.384615384615</v>
      </c>
      <c r="J1075" s="2">
        <v>38.461538461537998</v>
      </c>
      <c r="K1075" s="2">
        <v>7.6923076923079998</v>
      </c>
      <c r="L1075" s="2">
        <v>7.6923076923079998</v>
      </c>
      <c r="M1075" s="2">
        <v>15.384615384615</v>
      </c>
      <c r="N1075" s="15">
        <v>7.6923076923079998</v>
      </c>
    </row>
    <row r="1076" spans="4:14" x14ac:dyDescent="0.2">
      <c r="D1076" s="104"/>
      <c r="E1076" s="5" t="s">
        <v>49</v>
      </c>
      <c r="F1076" s="6"/>
      <c r="G1076" s="7">
        <v>0</v>
      </c>
      <c r="H1076" s="8">
        <v>0</v>
      </c>
      <c r="I1076" s="1">
        <v>0</v>
      </c>
      <c r="J1076" s="1">
        <v>0</v>
      </c>
      <c r="K1076" s="1">
        <v>0</v>
      </c>
      <c r="L1076" s="1">
        <v>0</v>
      </c>
      <c r="M1076" s="1">
        <v>0</v>
      </c>
      <c r="N1076" s="13">
        <v>0</v>
      </c>
    </row>
    <row r="1077" spans="4:14" x14ac:dyDescent="0.2">
      <c r="D1077" s="104"/>
      <c r="E1077" s="11"/>
      <c r="F1077" s="10"/>
      <c r="G1077" s="77">
        <v>0</v>
      </c>
      <c r="H1077" s="40">
        <v>0</v>
      </c>
      <c r="I1077" s="3">
        <v>0</v>
      </c>
      <c r="J1077" s="3">
        <v>0</v>
      </c>
      <c r="K1077" s="3">
        <v>0</v>
      </c>
      <c r="L1077" s="3">
        <v>0</v>
      </c>
      <c r="M1077" s="3">
        <v>0</v>
      </c>
      <c r="N1077" s="21">
        <v>0</v>
      </c>
    </row>
    <row r="1078" spans="4:14" x14ac:dyDescent="0.2">
      <c r="D1078" s="103" t="s">
        <v>50</v>
      </c>
      <c r="E1078" s="24" t="s">
        <v>35</v>
      </c>
      <c r="F1078" s="22"/>
      <c r="G1078" s="23">
        <v>44</v>
      </c>
      <c r="H1078" s="30">
        <v>23</v>
      </c>
      <c r="I1078" s="4">
        <v>18</v>
      </c>
      <c r="J1078" s="4">
        <v>17</v>
      </c>
      <c r="K1078" s="4">
        <v>8</v>
      </c>
      <c r="L1078" s="4">
        <v>1</v>
      </c>
      <c r="M1078" s="4">
        <v>4</v>
      </c>
      <c r="N1078" s="34">
        <v>0</v>
      </c>
    </row>
    <row r="1079" spans="4:14" x14ac:dyDescent="0.2">
      <c r="D1079" s="104"/>
      <c r="E1079" s="11"/>
      <c r="F1079" s="10"/>
      <c r="G1079" s="9">
        <v>100</v>
      </c>
      <c r="H1079" s="12">
        <v>52.272727272727003</v>
      </c>
      <c r="I1079" s="2">
        <v>40.909090909090999</v>
      </c>
      <c r="J1079" s="2">
        <v>38.636363636364003</v>
      </c>
      <c r="K1079" s="2">
        <v>18.181818181817999</v>
      </c>
      <c r="L1079" s="2">
        <v>2.2727272727269998</v>
      </c>
      <c r="M1079" s="2">
        <v>9.0909090909089993</v>
      </c>
      <c r="N1079" s="21">
        <v>0</v>
      </c>
    </row>
    <row r="1080" spans="4:14" x14ac:dyDescent="0.2">
      <c r="D1080" s="104"/>
      <c r="E1080" s="5" t="s">
        <v>36</v>
      </c>
      <c r="F1080" s="6"/>
      <c r="G1080" s="7">
        <v>82</v>
      </c>
      <c r="H1080" s="8">
        <v>43</v>
      </c>
      <c r="I1080" s="1">
        <v>39</v>
      </c>
      <c r="J1080" s="1">
        <v>55</v>
      </c>
      <c r="K1080" s="1">
        <v>10</v>
      </c>
      <c r="L1080" s="1">
        <v>0</v>
      </c>
      <c r="M1080" s="1">
        <v>4</v>
      </c>
      <c r="N1080" s="13">
        <v>0</v>
      </c>
    </row>
    <row r="1081" spans="4:14" x14ac:dyDescent="0.2">
      <c r="D1081" s="104"/>
      <c r="E1081" s="11"/>
      <c r="F1081" s="10"/>
      <c r="G1081" s="9">
        <v>100</v>
      </c>
      <c r="H1081" s="12">
        <v>52.439024390244001</v>
      </c>
      <c r="I1081" s="2">
        <v>47.560975609755999</v>
      </c>
      <c r="J1081" s="2">
        <v>67.073170731706995</v>
      </c>
      <c r="K1081" s="2">
        <v>12.195121951220001</v>
      </c>
      <c r="L1081" s="3">
        <v>0</v>
      </c>
      <c r="M1081" s="2">
        <v>4.8780487804880002</v>
      </c>
      <c r="N1081" s="21">
        <v>0</v>
      </c>
    </row>
    <row r="1082" spans="4:14" x14ac:dyDescent="0.2">
      <c r="D1082" s="104"/>
      <c r="E1082" s="5" t="s">
        <v>37</v>
      </c>
      <c r="F1082" s="6"/>
      <c r="G1082" s="7">
        <v>69</v>
      </c>
      <c r="H1082" s="8">
        <v>38</v>
      </c>
      <c r="I1082" s="1">
        <v>34</v>
      </c>
      <c r="J1082" s="1">
        <v>45</v>
      </c>
      <c r="K1082" s="1">
        <v>10</v>
      </c>
      <c r="L1082" s="1">
        <v>0</v>
      </c>
      <c r="M1082" s="1">
        <v>1</v>
      </c>
      <c r="N1082" s="13">
        <v>0</v>
      </c>
    </row>
    <row r="1083" spans="4:14" x14ac:dyDescent="0.2">
      <c r="D1083" s="104"/>
      <c r="E1083" s="11"/>
      <c r="F1083" s="10"/>
      <c r="G1083" s="9">
        <v>100</v>
      </c>
      <c r="H1083" s="12">
        <v>55.072463768116002</v>
      </c>
      <c r="I1083" s="2">
        <v>49.275362318840997</v>
      </c>
      <c r="J1083" s="2">
        <v>65.217391304347998</v>
      </c>
      <c r="K1083" s="2">
        <v>14.492753623187999</v>
      </c>
      <c r="L1083" s="3">
        <v>0</v>
      </c>
      <c r="M1083" s="2">
        <v>1.449275362319</v>
      </c>
      <c r="N1083" s="21">
        <v>0</v>
      </c>
    </row>
    <row r="1084" spans="4:14" x14ac:dyDescent="0.2">
      <c r="D1084" s="104"/>
      <c r="E1084" s="5" t="s">
        <v>38</v>
      </c>
      <c r="F1084" s="6"/>
      <c r="G1084" s="7">
        <v>114</v>
      </c>
      <c r="H1084" s="8">
        <v>62</v>
      </c>
      <c r="I1084" s="1">
        <v>44</v>
      </c>
      <c r="J1084" s="1">
        <v>77</v>
      </c>
      <c r="K1084" s="1">
        <v>23</v>
      </c>
      <c r="L1084" s="1">
        <v>0</v>
      </c>
      <c r="M1084" s="1">
        <v>2</v>
      </c>
      <c r="N1084" s="13">
        <v>0</v>
      </c>
    </row>
    <row r="1085" spans="4:14" x14ac:dyDescent="0.2">
      <c r="D1085" s="104"/>
      <c r="E1085" s="11"/>
      <c r="F1085" s="10"/>
      <c r="G1085" s="9">
        <v>100</v>
      </c>
      <c r="H1085" s="12">
        <v>54.385964912280997</v>
      </c>
      <c r="I1085" s="2">
        <v>38.596491228070001</v>
      </c>
      <c r="J1085" s="2">
        <v>67.543859649122993</v>
      </c>
      <c r="K1085" s="2">
        <v>20.175438596490999</v>
      </c>
      <c r="L1085" s="3">
        <v>0</v>
      </c>
      <c r="M1085" s="2">
        <v>1.7543859649119999</v>
      </c>
      <c r="N1085" s="21">
        <v>0</v>
      </c>
    </row>
    <row r="1086" spans="4:14" x14ac:dyDescent="0.2">
      <c r="D1086" s="104"/>
      <c r="E1086" s="5" t="s">
        <v>39</v>
      </c>
      <c r="F1086" s="6"/>
      <c r="G1086" s="7">
        <v>95</v>
      </c>
      <c r="H1086" s="8">
        <v>58</v>
      </c>
      <c r="I1086" s="1">
        <v>32</v>
      </c>
      <c r="J1086" s="1">
        <v>68</v>
      </c>
      <c r="K1086" s="1">
        <v>10</v>
      </c>
      <c r="L1086" s="1">
        <v>0</v>
      </c>
      <c r="M1086" s="1">
        <v>2</v>
      </c>
      <c r="N1086" s="13">
        <v>0</v>
      </c>
    </row>
    <row r="1087" spans="4:14" x14ac:dyDescent="0.2">
      <c r="D1087" s="104"/>
      <c r="E1087" s="11"/>
      <c r="F1087" s="10"/>
      <c r="G1087" s="9">
        <v>100</v>
      </c>
      <c r="H1087" s="12">
        <v>61.052631578947</v>
      </c>
      <c r="I1087" s="2">
        <v>33.684210526316001</v>
      </c>
      <c r="J1087" s="2">
        <v>71.578947368420998</v>
      </c>
      <c r="K1087" s="2">
        <v>10.526315789473999</v>
      </c>
      <c r="L1087" s="3">
        <v>0</v>
      </c>
      <c r="M1087" s="2">
        <v>2.1052631578950001</v>
      </c>
      <c r="N1087" s="21">
        <v>0</v>
      </c>
    </row>
    <row r="1088" spans="4:14" x14ac:dyDescent="0.2">
      <c r="D1088" s="104"/>
      <c r="E1088" s="5" t="s">
        <v>40</v>
      </c>
      <c r="F1088" s="6"/>
      <c r="G1088" s="7">
        <v>119</v>
      </c>
      <c r="H1088" s="8">
        <v>73</v>
      </c>
      <c r="I1088" s="1">
        <v>42</v>
      </c>
      <c r="J1088" s="1">
        <v>79</v>
      </c>
      <c r="K1088" s="1">
        <v>11</v>
      </c>
      <c r="L1088" s="1">
        <v>2</v>
      </c>
      <c r="M1088" s="1">
        <v>4</v>
      </c>
      <c r="N1088" s="13">
        <v>0</v>
      </c>
    </row>
    <row r="1089" spans="4:14" x14ac:dyDescent="0.2">
      <c r="D1089" s="104"/>
      <c r="E1089" s="11"/>
      <c r="F1089" s="10"/>
      <c r="G1089" s="9">
        <v>100</v>
      </c>
      <c r="H1089" s="12">
        <v>61.344537815126003</v>
      </c>
      <c r="I1089" s="2">
        <v>35.294117647058997</v>
      </c>
      <c r="J1089" s="2">
        <v>66.386554621849001</v>
      </c>
      <c r="K1089" s="2">
        <v>9.2436974789920008</v>
      </c>
      <c r="L1089" s="2">
        <v>1.680672268908</v>
      </c>
      <c r="M1089" s="2">
        <v>3.361344537815</v>
      </c>
      <c r="N1089" s="21">
        <v>0</v>
      </c>
    </row>
    <row r="1090" spans="4:14" x14ac:dyDescent="0.2">
      <c r="D1090" s="104"/>
      <c r="E1090" s="5" t="s">
        <v>41</v>
      </c>
      <c r="F1090" s="6"/>
      <c r="G1090" s="7">
        <v>78</v>
      </c>
      <c r="H1090" s="8">
        <v>47</v>
      </c>
      <c r="I1090" s="1">
        <v>23</v>
      </c>
      <c r="J1090" s="1">
        <v>53</v>
      </c>
      <c r="K1090" s="1">
        <v>12</v>
      </c>
      <c r="L1090" s="1">
        <v>0</v>
      </c>
      <c r="M1090" s="1">
        <v>3</v>
      </c>
      <c r="N1090" s="13">
        <v>0</v>
      </c>
    </row>
    <row r="1091" spans="4:14" x14ac:dyDescent="0.2">
      <c r="D1091" s="104"/>
      <c r="E1091" s="11"/>
      <c r="F1091" s="10"/>
      <c r="G1091" s="9">
        <v>100</v>
      </c>
      <c r="H1091" s="12">
        <v>60.25641025641</v>
      </c>
      <c r="I1091" s="2">
        <v>29.487179487178999</v>
      </c>
      <c r="J1091" s="2">
        <v>67.948717948717999</v>
      </c>
      <c r="K1091" s="2">
        <v>15.384615384615</v>
      </c>
      <c r="L1091" s="3">
        <v>0</v>
      </c>
      <c r="M1091" s="2">
        <v>3.8461538461539999</v>
      </c>
      <c r="N1091" s="21">
        <v>0</v>
      </c>
    </row>
    <row r="1092" spans="4:14" x14ac:dyDescent="0.2">
      <c r="D1092" s="104"/>
      <c r="E1092" s="5" t="s">
        <v>42</v>
      </c>
      <c r="F1092" s="6"/>
      <c r="G1092" s="7">
        <v>67</v>
      </c>
      <c r="H1092" s="8">
        <v>37</v>
      </c>
      <c r="I1092" s="1">
        <v>18</v>
      </c>
      <c r="J1092" s="1">
        <v>47</v>
      </c>
      <c r="K1092" s="1">
        <v>7</v>
      </c>
      <c r="L1092" s="1">
        <v>0</v>
      </c>
      <c r="M1092" s="1">
        <v>2</v>
      </c>
      <c r="N1092" s="13">
        <v>0</v>
      </c>
    </row>
    <row r="1093" spans="4:14" x14ac:dyDescent="0.2">
      <c r="D1093" s="104"/>
      <c r="E1093" s="11"/>
      <c r="F1093" s="10"/>
      <c r="G1093" s="9">
        <v>100</v>
      </c>
      <c r="H1093" s="12">
        <v>55.223880597014997</v>
      </c>
      <c r="I1093" s="2">
        <v>26.865671641791</v>
      </c>
      <c r="J1093" s="2">
        <v>70.149253731342995</v>
      </c>
      <c r="K1093" s="2">
        <v>10.447761194030001</v>
      </c>
      <c r="L1093" s="3">
        <v>0</v>
      </c>
      <c r="M1093" s="2">
        <v>2.985074626866</v>
      </c>
      <c r="N1093" s="21">
        <v>0</v>
      </c>
    </row>
    <row r="1094" spans="4:14" x14ac:dyDescent="0.2">
      <c r="D1094" s="104"/>
      <c r="E1094" s="5" t="s">
        <v>43</v>
      </c>
      <c r="F1094" s="6"/>
      <c r="G1094" s="7">
        <v>82</v>
      </c>
      <c r="H1094" s="8">
        <v>48</v>
      </c>
      <c r="I1094" s="1">
        <v>17</v>
      </c>
      <c r="J1094" s="1">
        <v>53</v>
      </c>
      <c r="K1094" s="1">
        <v>5</v>
      </c>
      <c r="L1094" s="1">
        <v>1</v>
      </c>
      <c r="M1094" s="1">
        <v>4</v>
      </c>
      <c r="N1094" s="13">
        <v>1</v>
      </c>
    </row>
    <row r="1095" spans="4:14" x14ac:dyDescent="0.2">
      <c r="D1095" s="104"/>
      <c r="E1095" s="11"/>
      <c r="F1095" s="10"/>
      <c r="G1095" s="9">
        <v>100</v>
      </c>
      <c r="H1095" s="12">
        <v>58.536585365854002</v>
      </c>
      <c r="I1095" s="2">
        <v>20.731707317072999</v>
      </c>
      <c r="J1095" s="2">
        <v>64.634146341462994</v>
      </c>
      <c r="K1095" s="2">
        <v>6.0975609756100004</v>
      </c>
      <c r="L1095" s="2">
        <v>1.219512195122</v>
      </c>
      <c r="M1095" s="2">
        <v>4.8780487804880002</v>
      </c>
      <c r="N1095" s="15">
        <v>1.219512195122</v>
      </c>
    </row>
    <row r="1096" spans="4:14" x14ac:dyDescent="0.2">
      <c r="D1096" s="104"/>
      <c r="E1096" s="5" t="s">
        <v>44</v>
      </c>
      <c r="F1096" s="6"/>
      <c r="G1096" s="7">
        <v>80</v>
      </c>
      <c r="H1096" s="8">
        <v>39</v>
      </c>
      <c r="I1096" s="1">
        <v>15</v>
      </c>
      <c r="J1096" s="1">
        <v>55</v>
      </c>
      <c r="K1096" s="1">
        <v>7</v>
      </c>
      <c r="L1096" s="1">
        <v>0</v>
      </c>
      <c r="M1096" s="1">
        <v>5</v>
      </c>
      <c r="N1096" s="13">
        <v>0</v>
      </c>
    </row>
    <row r="1097" spans="4:14" x14ac:dyDescent="0.2">
      <c r="D1097" s="104"/>
      <c r="E1097" s="11"/>
      <c r="F1097" s="10"/>
      <c r="G1097" s="9">
        <v>100</v>
      </c>
      <c r="H1097" s="12">
        <v>48.75</v>
      </c>
      <c r="I1097" s="2">
        <v>18.75</v>
      </c>
      <c r="J1097" s="2">
        <v>68.75</v>
      </c>
      <c r="K1097" s="2">
        <v>8.75</v>
      </c>
      <c r="L1097" s="3">
        <v>0</v>
      </c>
      <c r="M1097" s="2">
        <v>6.25</v>
      </c>
      <c r="N1097" s="21">
        <v>0</v>
      </c>
    </row>
    <row r="1098" spans="4:14" x14ac:dyDescent="0.2">
      <c r="D1098" s="104"/>
      <c r="E1098" s="5" t="s">
        <v>45</v>
      </c>
      <c r="F1098" s="6"/>
      <c r="G1098" s="7">
        <v>56</v>
      </c>
      <c r="H1098" s="8">
        <v>33</v>
      </c>
      <c r="I1098" s="1">
        <v>8</v>
      </c>
      <c r="J1098" s="1">
        <v>39</v>
      </c>
      <c r="K1098" s="1">
        <v>5</v>
      </c>
      <c r="L1098" s="1">
        <v>0</v>
      </c>
      <c r="M1098" s="1">
        <v>1</v>
      </c>
      <c r="N1098" s="13">
        <v>0</v>
      </c>
    </row>
    <row r="1099" spans="4:14" x14ac:dyDescent="0.2">
      <c r="D1099" s="104"/>
      <c r="E1099" s="11"/>
      <c r="F1099" s="10"/>
      <c r="G1099" s="9">
        <v>100</v>
      </c>
      <c r="H1099" s="12">
        <v>58.928571428570997</v>
      </c>
      <c r="I1099" s="2">
        <v>14.285714285714</v>
      </c>
      <c r="J1099" s="2">
        <v>69.642857142856997</v>
      </c>
      <c r="K1099" s="2">
        <v>8.9285714285710007</v>
      </c>
      <c r="L1099" s="3">
        <v>0</v>
      </c>
      <c r="M1099" s="2">
        <v>1.785714285714</v>
      </c>
      <c r="N1099" s="21">
        <v>0</v>
      </c>
    </row>
    <row r="1100" spans="4:14" x14ac:dyDescent="0.2">
      <c r="D1100" s="104"/>
      <c r="E1100" s="5" t="s">
        <v>46</v>
      </c>
      <c r="F1100" s="6"/>
      <c r="G1100" s="7">
        <v>21</v>
      </c>
      <c r="H1100" s="8">
        <v>10</v>
      </c>
      <c r="I1100" s="1">
        <v>7</v>
      </c>
      <c r="J1100" s="1">
        <v>12</v>
      </c>
      <c r="K1100" s="1">
        <v>0</v>
      </c>
      <c r="L1100" s="1">
        <v>0</v>
      </c>
      <c r="M1100" s="1">
        <v>4</v>
      </c>
      <c r="N1100" s="13">
        <v>0</v>
      </c>
    </row>
    <row r="1101" spans="4:14" x14ac:dyDescent="0.2">
      <c r="D1101" s="104"/>
      <c r="E1101" s="11"/>
      <c r="F1101" s="10"/>
      <c r="G1101" s="9">
        <v>100</v>
      </c>
      <c r="H1101" s="12">
        <v>47.619047619047997</v>
      </c>
      <c r="I1101" s="2">
        <v>33.333333333333002</v>
      </c>
      <c r="J1101" s="2">
        <v>57.142857142856997</v>
      </c>
      <c r="K1101" s="3">
        <v>0</v>
      </c>
      <c r="L1101" s="3">
        <v>0</v>
      </c>
      <c r="M1101" s="2">
        <v>19.047619047619001</v>
      </c>
      <c r="N1101" s="21">
        <v>0</v>
      </c>
    </row>
    <row r="1102" spans="4:14" x14ac:dyDescent="0.2">
      <c r="D1102" s="104"/>
      <c r="E1102" s="5" t="s">
        <v>47</v>
      </c>
      <c r="F1102" s="6"/>
      <c r="G1102" s="7">
        <v>35</v>
      </c>
      <c r="H1102" s="8">
        <v>17</v>
      </c>
      <c r="I1102" s="1">
        <v>6</v>
      </c>
      <c r="J1102" s="1">
        <v>20</v>
      </c>
      <c r="K1102" s="1">
        <v>3</v>
      </c>
      <c r="L1102" s="1">
        <v>1</v>
      </c>
      <c r="M1102" s="1">
        <v>2</v>
      </c>
      <c r="N1102" s="13">
        <v>0</v>
      </c>
    </row>
    <row r="1103" spans="4:14" x14ac:dyDescent="0.2">
      <c r="D1103" s="104"/>
      <c r="E1103" s="11"/>
      <c r="F1103" s="10"/>
      <c r="G1103" s="9">
        <v>100</v>
      </c>
      <c r="H1103" s="12">
        <v>48.571428571429003</v>
      </c>
      <c r="I1103" s="2">
        <v>17.142857142857</v>
      </c>
      <c r="J1103" s="2">
        <v>57.142857142856997</v>
      </c>
      <c r="K1103" s="2">
        <v>8.5714285714289993</v>
      </c>
      <c r="L1103" s="2">
        <v>2.8571428571430002</v>
      </c>
      <c r="M1103" s="2">
        <v>5.7142857142860004</v>
      </c>
      <c r="N1103" s="21">
        <v>0</v>
      </c>
    </row>
    <row r="1104" spans="4:14" x14ac:dyDescent="0.2">
      <c r="D1104" s="104"/>
      <c r="E1104" s="5" t="s">
        <v>48</v>
      </c>
      <c r="F1104" s="6"/>
      <c r="G1104" s="7">
        <v>9</v>
      </c>
      <c r="H1104" s="8">
        <v>2</v>
      </c>
      <c r="I1104" s="1">
        <v>0</v>
      </c>
      <c r="J1104" s="1">
        <v>7</v>
      </c>
      <c r="K1104" s="1">
        <v>2</v>
      </c>
      <c r="L1104" s="1">
        <v>0</v>
      </c>
      <c r="M1104" s="1">
        <v>1</v>
      </c>
      <c r="N1104" s="13">
        <v>0</v>
      </c>
    </row>
    <row r="1105" spans="2:19" x14ac:dyDescent="0.2">
      <c r="D1105" s="104"/>
      <c r="E1105" s="11"/>
      <c r="F1105" s="10"/>
      <c r="G1105" s="9">
        <v>100</v>
      </c>
      <c r="H1105" s="12">
        <v>22.222222222222001</v>
      </c>
      <c r="I1105" s="3">
        <v>0</v>
      </c>
      <c r="J1105" s="2">
        <v>77.777777777777999</v>
      </c>
      <c r="K1105" s="2">
        <v>22.222222222222001</v>
      </c>
      <c r="L1105" s="3">
        <v>0</v>
      </c>
      <c r="M1105" s="2">
        <v>11.111111111111001</v>
      </c>
      <c r="N1105" s="21">
        <v>0</v>
      </c>
    </row>
    <row r="1106" spans="2:19" x14ac:dyDescent="0.2">
      <c r="D1106" s="104"/>
      <c r="E1106" s="5" t="s">
        <v>49</v>
      </c>
      <c r="F1106" s="6"/>
      <c r="G1106" s="7">
        <v>1</v>
      </c>
      <c r="H1106" s="8">
        <v>0</v>
      </c>
      <c r="I1106" s="1">
        <v>0</v>
      </c>
      <c r="J1106" s="1">
        <v>1</v>
      </c>
      <c r="K1106" s="1">
        <v>0</v>
      </c>
      <c r="L1106" s="1">
        <v>0</v>
      </c>
      <c r="M1106" s="1">
        <v>0</v>
      </c>
      <c r="N1106" s="13">
        <v>0</v>
      </c>
    </row>
    <row r="1107" spans="2:19" x14ac:dyDescent="0.2">
      <c r="D1107" s="105"/>
      <c r="E1107" s="56"/>
      <c r="F1107" s="57"/>
      <c r="G1107" s="69">
        <v>100</v>
      </c>
      <c r="H1107" s="79">
        <v>0</v>
      </c>
      <c r="I1107" s="36">
        <v>0</v>
      </c>
      <c r="J1107" s="39">
        <v>100</v>
      </c>
      <c r="K1107" s="36">
        <v>0</v>
      </c>
      <c r="L1107" s="36">
        <v>0</v>
      </c>
      <c r="M1107" s="36">
        <v>0</v>
      </c>
      <c r="N1107" s="72">
        <v>0</v>
      </c>
    </row>
    <row r="1109" spans="2:19" x14ac:dyDescent="0.2">
      <c r="B1109" s="47" t="str">
        <f xml:space="preserve"> HYPERLINK("#'目次'!B20", "[14]")</f>
        <v>[14]</v>
      </c>
      <c r="C1109" s="31" t="s">
        <v>156</v>
      </c>
    </row>
    <row r="1110" spans="2:19" x14ac:dyDescent="0.2">
      <c r="C1110" s="89" t="s">
        <v>147</v>
      </c>
    </row>
    <row r="1112" spans="2:19" x14ac:dyDescent="0.2">
      <c r="C1112" s="31" t="s">
        <v>13</v>
      </c>
    </row>
    <row r="1113" spans="2:19" ht="60" x14ac:dyDescent="0.2">
      <c r="D1113" s="99"/>
      <c r="E1113" s="100"/>
      <c r="F1113" s="100"/>
      <c r="G1113" s="41" t="s">
        <v>14</v>
      </c>
      <c r="H1113" s="42" t="s">
        <v>157</v>
      </c>
      <c r="I1113" s="16" t="s">
        <v>158</v>
      </c>
      <c r="J1113" s="16" t="s">
        <v>159</v>
      </c>
      <c r="K1113" s="16" t="s">
        <v>160</v>
      </c>
      <c r="L1113" s="16" t="s">
        <v>161</v>
      </c>
      <c r="M1113" s="16" t="s">
        <v>162</v>
      </c>
      <c r="N1113" s="16" t="s">
        <v>163</v>
      </c>
      <c r="O1113" s="16" t="s">
        <v>164</v>
      </c>
      <c r="P1113" s="16" t="s">
        <v>165</v>
      </c>
      <c r="Q1113" s="16" t="s">
        <v>166</v>
      </c>
      <c r="R1113" s="16" t="s">
        <v>167</v>
      </c>
      <c r="S1113" s="46" t="s">
        <v>24</v>
      </c>
    </row>
    <row r="1114" spans="2:19" x14ac:dyDescent="0.2">
      <c r="D1114" s="101"/>
      <c r="E1114" s="102"/>
      <c r="F1114" s="102"/>
      <c r="G1114" s="44"/>
      <c r="H1114" s="48"/>
      <c r="I1114" s="17"/>
      <c r="J1114" s="17"/>
      <c r="K1114" s="17"/>
      <c r="L1114" s="17"/>
      <c r="M1114" s="17"/>
      <c r="N1114" s="17"/>
      <c r="O1114" s="17"/>
      <c r="P1114" s="17"/>
      <c r="Q1114" s="17"/>
      <c r="R1114" s="17"/>
      <c r="S1114" s="43"/>
    </row>
    <row r="1115" spans="2:19" x14ac:dyDescent="0.2">
      <c r="D1115" s="68"/>
      <c r="E1115" s="67" t="s">
        <v>14</v>
      </c>
      <c r="F1115" s="64"/>
      <c r="G1115" s="45">
        <v>2164</v>
      </c>
      <c r="H1115" s="20">
        <v>569</v>
      </c>
      <c r="I1115" s="20">
        <v>987</v>
      </c>
      <c r="J1115" s="20">
        <v>626</v>
      </c>
      <c r="K1115" s="20">
        <v>998</v>
      </c>
      <c r="L1115" s="20">
        <v>606</v>
      </c>
      <c r="M1115" s="20">
        <v>516</v>
      </c>
      <c r="N1115" s="20">
        <v>749</v>
      </c>
      <c r="O1115" s="20">
        <v>378</v>
      </c>
      <c r="P1115" s="20">
        <v>343</v>
      </c>
      <c r="Q1115" s="20">
        <v>125</v>
      </c>
      <c r="R1115" s="20">
        <v>194</v>
      </c>
      <c r="S1115" s="61">
        <v>13</v>
      </c>
    </row>
    <row r="1116" spans="2:19" x14ac:dyDescent="0.2">
      <c r="D1116" s="56"/>
      <c r="E1116" s="57"/>
      <c r="F1116" s="65"/>
      <c r="G1116" s="9">
        <v>100</v>
      </c>
      <c r="H1116" s="2">
        <v>26.293900184843</v>
      </c>
      <c r="I1116" s="2">
        <v>45.609981515712001</v>
      </c>
      <c r="J1116" s="2">
        <v>28.927911275416001</v>
      </c>
      <c r="K1116" s="2">
        <v>46.118299445471003</v>
      </c>
      <c r="L1116" s="2">
        <v>28.003696857670999</v>
      </c>
      <c r="M1116" s="2">
        <v>23.844731977818999</v>
      </c>
      <c r="N1116" s="2">
        <v>34.611829944546997</v>
      </c>
      <c r="O1116" s="2">
        <v>17.467652495378999</v>
      </c>
      <c r="P1116" s="2">
        <v>15.850277264324999</v>
      </c>
      <c r="Q1116" s="2">
        <v>5.7763401109060002</v>
      </c>
      <c r="R1116" s="2">
        <v>8.9648798521259998</v>
      </c>
      <c r="S1116" s="15">
        <v>0.60073937153400003</v>
      </c>
    </row>
    <row r="1117" spans="2:19" x14ac:dyDescent="0.2">
      <c r="D1117" s="103" t="s">
        <v>25</v>
      </c>
      <c r="E1117" s="24" t="s">
        <v>26</v>
      </c>
      <c r="F1117" s="22"/>
      <c r="G1117" s="23">
        <v>419</v>
      </c>
      <c r="H1117" s="30">
        <v>114</v>
      </c>
      <c r="I1117" s="4">
        <v>190</v>
      </c>
      <c r="J1117" s="4">
        <v>124</v>
      </c>
      <c r="K1117" s="4">
        <v>207</v>
      </c>
      <c r="L1117" s="4">
        <v>134</v>
      </c>
      <c r="M1117" s="4">
        <v>95</v>
      </c>
      <c r="N1117" s="4">
        <v>150</v>
      </c>
      <c r="O1117" s="4">
        <v>81</v>
      </c>
      <c r="P1117" s="4">
        <v>86</v>
      </c>
      <c r="Q1117" s="4">
        <v>13</v>
      </c>
      <c r="R1117" s="4">
        <v>58</v>
      </c>
      <c r="S1117" s="34">
        <v>1</v>
      </c>
    </row>
    <row r="1118" spans="2:19" x14ac:dyDescent="0.2">
      <c r="D1118" s="104"/>
      <c r="E1118" s="11"/>
      <c r="F1118" s="10"/>
      <c r="G1118" s="9">
        <v>100</v>
      </c>
      <c r="H1118" s="12">
        <v>27.207637231503998</v>
      </c>
      <c r="I1118" s="2">
        <v>45.346062052505999</v>
      </c>
      <c r="J1118" s="2">
        <v>29.594272076372</v>
      </c>
      <c r="K1118" s="2">
        <v>49.403341288782997</v>
      </c>
      <c r="L1118" s="2">
        <v>31.980906921241001</v>
      </c>
      <c r="M1118" s="2">
        <v>22.673031026253</v>
      </c>
      <c r="N1118" s="2">
        <v>35.799522673030999</v>
      </c>
      <c r="O1118" s="2">
        <v>19.331742243436999</v>
      </c>
      <c r="P1118" s="2">
        <v>20.525059665871002</v>
      </c>
      <c r="Q1118" s="2">
        <v>3.1026252983289999</v>
      </c>
      <c r="R1118" s="2">
        <v>13.842482100239</v>
      </c>
      <c r="S1118" s="15">
        <v>0.238663484487</v>
      </c>
    </row>
    <row r="1119" spans="2:19" x14ac:dyDescent="0.2">
      <c r="D1119" s="104"/>
      <c r="E1119" s="5" t="s">
        <v>27</v>
      </c>
      <c r="F1119" s="6"/>
      <c r="G1119" s="7">
        <v>311</v>
      </c>
      <c r="H1119" s="8">
        <v>84</v>
      </c>
      <c r="I1119" s="1">
        <v>138</v>
      </c>
      <c r="J1119" s="1">
        <v>74</v>
      </c>
      <c r="K1119" s="1">
        <v>143</v>
      </c>
      <c r="L1119" s="1">
        <v>83</v>
      </c>
      <c r="M1119" s="1">
        <v>72</v>
      </c>
      <c r="N1119" s="1">
        <v>109</v>
      </c>
      <c r="O1119" s="1">
        <v>49</v>
      </c>
      <c r="P1119" s="1">
        <v>53</v>
      </c>
      <c r="Q1119" s="1">
        <v>15</v>
      </c>
      <c r="R1119" s="1">
        <v>33</v>
      </c>
      <c r="S1119" s="13">
        <v>2</v>
      </c>
    </row>
    <row r="1120" spans="2:19" x14ac:dyDescent="0.2">
      <c r="D1120" s="104"/>
      <c r="E1120" s="11"/>
      <c r="F1120" s="10"/>
      <c r="G1120" s="9">
        <v>100</v>
      </c>
      <c r="H1120" s="12">
        <v>27.009646302250999</v>
      </c>
      <c r="I1120" s="2">
        <v>44.372990353698</v>
      </c>
      <c r="J1120" s="2">
        <v>23.794212218649999</v>
      </c>
      <c r="K1120" s="2">
        <v>45.980707395498001</v>
      </c>
      <c r="L1120" s="2">
        <v>26.688102893890999</v>
      </c>
      <c r="M1120" s="2">
        <v>23.151125401929001</v>
      </c>
      <c r="N1120" s="2">
        <v>35.048231511254002</v>
      </c>
      <c r="O1120" s="2">
        <v>15.755627009646</v>
      </c>
      <c r="P1120" s="2">
        <v>17.041800643087001</v>
      </c>
      <c r="Q1120" s="2">
        <v>4.8231511254020001</v>
      </c>
      <c r="R1120" s="2">
        <v>10.610932475884001</v>
      </c>
      <c r="S1120" s="15">
        <v>0.64308681672000001</v>
      </c>
    </row>
    <row r="1121" spans="4:19" x14ac:dyDescent="0.2">
      <c r="D1121" s="104"/>
      <c r="E1121" s="5" t="s">
        <v>28</v>
      </c>
      <c r="F1121" s="6"/>
      <c r="G1121" s="7">
        <v>313</v>
      </c>
      <c r="H1121" s="8">
        <v>88</v>
      </c>
      <c r="I1121" s="1">
        <v>141</v>
      </c>
      <c r="J1121" s="1">
        <v>81</v>
      </c>
      <c r="K1121" s="1">
        <v>136</v>
      </c>
      <c r="L1121" s="1">
        <v>85</v>
      </c>
      <c r="M1121" s="1">
        <v>72</v>
      </c>
      <c r="N1121" s="1">
        <v>100</v>
      </c>
      <c r="O1121" s="1">
        <v>56</v>
      </c>
      <c r="P1121" s="1">
        <v>58</v>
      </c>
      <c r="Q1121" s="1">
        <v>21</v>
      </c>
      <c r="R1121" s="1">
        <v>28</v>
      </c>
      <c r="S1121" s="13">
        <v>2</v>
      </c>
    </row>
    <row r="1122" spans="4:19" x14ac:dyDescent="0.2">
      <c r="D1122" s="104"/>
      <c r="E1122" s="11"/>
      <c r="F1122" s="10"/>
      <c r="G1122" s="9">
        <v>100</v>
      </c>
      <c r="H1122" s="12">
        <v>28.115015974441</v>
      </c>
      <c r="I1122" s="2">
        <v>45.047923322683999</v>
      </c>
      <c r="J1122" s="2">
        <v>25.878594249201001</v>
      </c>
      <c r="K1122" s="2">
        <v>43.450479233227</v>
      </c>
      <c r="L1122" s="2">
        <v>27.156549520767001</v>
      </c>
      <c r="M1122" s="2">
        <v>23.003194888178999</v>
      </c>
      <c r="N1122" s="2">
        <v>31.948881789137001</v>
      </c>
      <c r="O1122" s="2">
        <v>17.891373801916998</v>
      </c>
      <c r="P1122" s="2">
        <v>18.530351437699998</v>
      </c>
      <c r="Q1122" s="2">
        <v>6.7092651757189996</v>
      </c>
      <c r="R1122" s="2">
        <v>8.945686900958</v>
      </c>
      <c r="S1122" s="15">
        <v>0.63897763578300004</v>
      </c>
    </row>
    <row r="1123" spans="4:19" x14ac:dyDescent="0.2">
      <c r="D1123" s="104"/>
      <c r="E1123" s="5" t="s">
        <v>29</v>
      </c>
      <c r="F1123" s="6"/>
      <c r="G1123" s="7">
        <v>268</v>
      </c>
      <c r="H1123" s="8">
        <v>73</v>
      </c>
      <c r="I1123" s="1">
        <v>114</v>
      </c>
      <c r="J1123" s="1">
        <v>85</v>
      </c>
      <c r="K1123" s="1">
        <v>126</v>
      </c>
      <c r="L1123" s="1">
        <v>77</v>
      </c>
      <c r="M1123" s="1">
        <v>65</v>
      </c>
      <c r="N1123" s="1">
        <v>93</v>
      </c>
      <c r="O1123" s="1">
        <v>51</v>
      </c>
      <c r="P1123" s="1">
        <v>49</v>
      </c>
      <c r="Q1123" s="1">
        <v>16</v>
      </c>
      <c r="R1123" s="1">
        <v>26</v>
      </c>
      <c r="S1123" s="13">
        <v>0</v>
      </c>
    </row>
    <row r="1124" spans="4:19" x14ac:dyDescent="0.2">
      <c r="D1124" s="104"/>
      <c r="E1124" s="11"/>
      <c r="F1124" s="10"/>
      <c r="G1124" s="9">
        <v>100</v>
      </c>
      <c r="H1124" s="12">
        <v>27.238805970148999</v>
      </c>
      <c r="I1124" s="2">
        <v>42.537313432836001</v>
      </c>
      <c r="J1124" s="2">
        <v>31.716417910448001</v>
      </c>
      <c r="K1124" s="2">
        <v>47.014925373133998</v>
      </c>
      <c r="L1124" s="2">
        <v>28.731343283582</v>
      </c>
      <c r="M1124" s="2">
        <v>24.253731343283999</v>
      </c>
      <c r="N1124" s="2">
        <v>34.701492537313001</v>
      </c>
      <c r="O1124" s="2">
        <v>19.029850746268998</v>
      </c>
      <c r="P1124" s="2">
        <v>18.283582089551999</v>
      </c>
      <c r="Q1124" s="2">
        <v>5.9701492537309999</v>
      </c>
      <c r="R1124" s="2">
        <v>9.7014925373129994</v>
      </c>
      <c r="S1124" s="21">
        <v>0</v>
      </c>
    </row>
    <row r="1125" spans="4:19" x14ac:dyDescent="0.2">
      <c r="D1125" s="104"/>
      <c r="E1125" s="5" t="s">
        <v>30</v>
      </c>
      <c r="F1125" s="6"/>
      <c r="G1125" s="7">
        <v>266</v>
      </c>
      <c r="H1125" s="8">
        <v>75</v>
      </c>
      <c r="I1125" s="1">
        <v>133</v>
      </c>
      <c r="J1125" s="1">
        <v>87</v>
      </c>
      <c r="K1125" s="1">
        <v>141</v>
      </c>
      <c r="L1125" s="1">
        <v>80</v>
      </c>
      <c r="M1125" s="1">
        <v>65</v>
      </c>
      <c r="N1125" s="1">
        <v>95</v>
      </c>
      <c r="O1125" s="1">
        <v>43</v>
      </c>
      <c r="P1125" s="1">
        <v>40</v>
      </c>
      <c r="Q1125" s="1">
        <v>13</v>
      </c>
      <c r="R1125" s="1">
        <v>17</v>
      </c>
      <c r="S1125" s="13">
        <v>2</v>
      </c>
    </row>
    <row r="1126" spans="4:19" x14ac:dyDescent="0.2">
      <c r="D1126" s="104"/>
      <c r="E1126" s="11"/>
      <c r="F1126" s="10"/>
      <c r="G1126" s="9">
        <v>100</v>
      </c>
      <c r="H1126" s="12">
        <v>28.195488721804999</v>
      </c>
      <c r="I1126" s="2">
        <v>50</v>
      </c>
      <c r="J1126" s="2">
        <v>32.706766917293002</v>
      </c>
      <c r="K1126" s="2">
        <v>53.007518796992002</v>
      </c>
      <c r="L1126" s="2">
        <v>30.075187969925</v>
      </c>
      <c r="M1126" s="2">
        <v>24.436090225564001</v>
      </c>
      <c r="N1126" s="2">
        <v>35.714285714286</v>
      </c>
      <c r="O1126" s="2">
        <v>16.165413533835</v>
      </c>
      <c r="P1126" s="2">
        <v>15.037593984961999</v>
      </c>
      <c r="Q1126" s="2">
        <v>4.8872180451130003</v>
      </c>
      <c r="R1126" s="2">
        <v>6.3909774436089997</v>
      </c>
      <c r="S1126" s="15">
        <v>0.75187969924800002</v>
      </c>
    </row>
    <row r="1127" spans="4:19" x14ac:dyDescent="0.2">
      <c r="D1127" s="104"/>
      <c r="E1127" s="5" t="s">
        <v>31</v>
      </c>
      <c r="F1127" s="6"/>
      <c r="G1127" s="7">
        <v>265</v>
      </c>
      <c r="H1127" s="8">
        <v>56</v>
      </c>
      <c r="I1127" s="1">
        <v>124</v>
      </c>
      <c r="J1127" s="1">
        <v>82</v>
      </c>
      <c r="K1127" s="1">
        <v>115</v>
      </c>
      <c r="L1127" s="1">
        <v>76</v>
      </c>
      <c r="M1127" s="1">
        <v>58</v>
      </c>
      <c r="N1127" s="1">
        <v>88</v>
      </c>
      <c r="O1127" s="1">
        <v>47</v>
      </c>
      <c r="P1127" s="1">
        <v>24</v>
      </c>
      <c r="Q1127" s="1">
        <v>18</v>
      </c>
      <c r="R1127" s="1">
        <v>16</v>
      </c>
      <c r="S1127" s="13">
        <v>1</v>
      </c>
    </row>
    <row r="1128" spans="4:19" x14ac:dyDescent="0.2">
      <c r="D1128" s="104"/>
      <c r="E1128" s="11"/>
      <c r="F1128" s="10"/>
      <c r="G1128" s="9">
        <v>100</v>
      </c>
      <c r="H1128" s="12">
        <v>21.132075471697998</v>
      </c>
      <c r="I1128" s="2">
        <v>46.792452830188999</v>
      </c>
      <c r="J1128" s="2">
        <v>30.943396226415</v>
      </c>
      <c r="K1128" s="2">
        <v>43.396226415093999</v>
      </c>
      <c r="L1128" s="2">
        <v>28.679245283019</v>
      </c>
      <c r="M1128" s="2">
        <v>21.886792452830001</v>
      </c>
      <c r="N1128" s="2">
        <v>33.207547169811001</v>
      </c>
      <c r="O1128" s="2">
        <v>17.735849056604</v>
      </c>
      <c r="P1128" s="2">
        <v>9.0566037735849996</v>
      </c>
      <c r="Q1128" s="2">
        <v>6.7924528301890001</v>
      </c>
      <c r="R1128" s="2">
        <v>6.0377358490570003</v>
      </c>
      <c r="S1128" s="15">
        <v>0.37735849056600002</v>
      </c>
    </row>
    <row r="1129" spans="4:19" x14ac:dyDescent="0.2">
      <c r="D1129" s="104"/>
      <c r="E1129" s="5" t="s">
        <v>32</v>
      </c>
      <c r="F1129" s="6"/>
      <c r="G1129" s="7">
        <v>152</v>
      </c>
      <c r="H1129" s="8">
        <v>38</v>
      </c>
      <c r="I1129" s="1">
        <v>79</v>
      </c>
      <c r="J1129" s="1">
        <v>46</v>
      </c>
      <c r="K1129" s="1">
        <v>64</v>
      </c>
      <c r="L1129" s="1">
        <v>36</v>
      </c>
      <c r="M1129" s="1">
        <v>46</v>
      </c>
      <c r="N1129" s="1">
        <v>55</v>
      </c>
      <c r="O1129" s="1">
        <v>24</v>
      </c>
      <c r="P1129" s="1">
        <v>15</v>
      </c>
      <c r="Q1129" s="1">
        <v>9</v>
      </c>
      <c r="R1129" s="1">
        <v>10</v>
      </c>
      <c r="S1129" s="13">
        <v>1</v>
      </c>
    </row>
    <row r="1130" spans="4:19" x14ac:dyDescent="0.2">
      <c r="D1130" s="104"/>
      <c r="E1130" s="11"/>
      <c r="F1130" s="10"/>
      <c r="G1130" s="9">
        <v>100</v>
      </c>
      <c r="H1130" s="12">
        <v>25</v>
      </c>
      <c r="I1130" s="2">
        <v>51.973684210526002</v>
      </c>
      <c r="J1130" s="2">
        <v>30.263157894736999</v>
      </c>
      <c r="K1130" s="2">
        <v>42.105263157895003</v>
      </c>
      <c r="L1130" s="2">
        <v>23.684210526316001</v>
      </c>
      <c r="M1130" s="2">
        <v>30.263157894736999</v>
      </c>
      <c r="N1130" s="2">
        <v>36.184210526316001</v>
      </c>
      <c r="O1130" s="2">
        <v>15.789473684211</v>
      </c>
      <c r="P1130" s="2">
        <v>9.8684210526319998</v>
      </c>
      <c r="Q1130" s="2">
        <v>5.9210526315790002</v>
      </c>
      <c r="R1130" s="2">
        <v>6.5789473684209998</v>
      </c>
      <c r="S1130" s="15">
        <v>0.65789473684199995</v>
      </c>
    </row>
    <row r="1131" spans="4:19" x14ac:dyDescent="0.2">
      <c r="D1131" s="104"/>
      <c r="E1131" s="5" t="s">
        <v>33</v>
      </c>
      <c r="F1131" s="6"/>
      <c r="G1131" s="7">
        <v>63</v>
      </c>
      <c r="H1131" s="8">
        <v>16</v>
      </c>
      <c r="I1131" s="1">
        <v>29</v>
      </c>
      <c r="J1131" s="1">
        <v>18</v>
      </c>
      <c r="K1131" s="1">
        <v>23</v>
      </c>
      <c r="L1131" s="1">
        <v>15</v>
      </c>
      <c r="M1131" s="1">
        <v>20</v>
      </c>
      <c r="N1131" s="1">
        <v>17</v>
      </c>
      <c r="O1131" s="1">
        <v>16</v>
      </c>
      <c r="P1131" s="1">
        <v>7</v>
      </c>
      <c r="Q1131" s="1">
        <v>8</v>
      </c>
      <c r="R1131" s="1">
        <v>2</v>
      </c>
      <c r="S1131" s="13">
        <v>0</v>
      </c>
    </row>
    <row r="1132" spans="4:19" x14ac:dyDescent="0.2">
      <c r="D1132" s="104"/>
      <c r="E1132" s="11"/>
      <c r="F1132" s="10"/>
      <c r="G1132" s="9">
        <v>100</v>
      </c>
      <c r="H1132" s="12">
        <v>25.396825396825001</v>
      </c>
      <c r="I1132" s="2">
        <v>46.031746031746003</v>
      </c>
      <c r="J1132" s="2">
        <v>28.571428571428999</v>
      </c>
      <c r="K1132" s="2">
        <v>36.507936507937004</v>
      </c>
      <c r="L1132" s="2">
        <v>23.809523809523998</v>
      </c>
      <c r="M1132" s="2">
        <v>31.746031746031999</v>
      </c>
      <c r="N1132" s="2">
        <v>26.984126984126998</v>
      </c>
      <c r="O1132" s="2">
        <v>25.396825396825001</v>
      </c>
      <c r="P1132" s="2">
        <v>11.111111111111001</v>
      </c>
      <c r="Q1132" s="2">
        <v>12.698412698413</v>
      </c>
      <c r="R1132" s="2">
        <v>3.1746031746029999</v>
      </c>
      <c r="S1132" s="21">
        <v>0</v>
      </c>
    </row>
    <row r="1133" spans="4:19" x14ac:dyDescent="0.2">
      <c r="D1133" s="103" t="s">
        <v>34</v>
      </c>
      <c r="E1133" s="24" t="s">
        <v>35</v>
      </c>
      <c r="F1133" s="22"/>
      <c r="G1133" s="23">
        <v>70</v>
      </c>
      <c r="H1133" s="30">
        <v>28</v>
      </c>
      <c r="I1133" s="4">
        <v>33</v>
      </c>
      <c r="J1133" s="4">
        <v>24</v>
      </c>
      <c r="K1133" s="4">
        <v>32</v>
      </c>
      <c r="L1133" s="4">
        <v>23</v>
      </c>
      <c r="M1133" s="4">
        <v>25</v>
      </c>
      <c r="N1133" s="4">
        <v>18</v>
      </c>
      <c r="O1133" s="4">
        <v>16</v>
      </c>
      <c r="P1133" s="4">
        <v>20</v>
      </c>
      <c r="Q1133" s="4">
        <v>1</v>
      </c>
      <c r="R1133" s="4">
        <v>11</v>
      </c>
      <c r="S1133" s="34">
        <v>0</v>
      </c>
    </row>
    <row r="1134" spans="4:19" x14ac:dyDescent="0.2">
      <c r="D1134" s="104"/>
      <c r="E1134" s="11"/>
      <c r="F1134" s="10"/>
      <c r="G1134" s="9">
        <v>100</v>
      </c>
      <c r="H1134" s="12">
        <v>40</v>
      </c>
      <c r="I1134" s="2">
        <v>47.142857142856997</v>
      </c>
      <c r="J1134" s="2">
        <v>34.285714285714</v>
      </c>
      <c r="K1134" s="2">
        <v>45.714285714286</v>
      </c>
      <c r="L1134" s="2">
        <v>32.857142857143003</v>
      </c>
      <c r="M1134" s="2">
        <v>35.714285714286</v>
      </c>
      <c r="N1134" s="2">
        <v>25.714285714286</v>
      </c>
      <c r="O1134" s="2">
        <v>22.857142857143</v>
      </c>
      <c r="P1134" s="2">
        <v>28.571428571428999</v>
      </c>
      <c r="Q1134" s="2">
        <v>1.4285714285710001</v>
      </c>
      <c r="R1134" s="2">
        <v>15.714285714286</v>
      </c>
      <c r="S1134" s="21">
        <v>0</v>
      </c>
    </row>
    <row r="1135" spans="4:19" x14ac:dyDescent="0.2">
      <c r="D1135" s="104"/>
      <c r="E1135" s="5" t="s">
        <v>36</v>
      </c>
      <c r="F1135" s="6"/>
      <c r="G1135" s="7">
        <v>90</v>
      </c>
      <c r="H1135" s="8">
        <v>23</v>
      </c>
      <c r="I1135" s="1">
        <v>38</v>
      </c>
      <c r="J1135" s="1">
        <v>30</v>
      </c>
      <c r="K1135" s="1">
        <v>47</v>
      </c>
      <c r="L1135" s="1">
        <v>33</v>
      </c>
      <c r="M1135" s="1">
        <v>25</v>
      </c>
      <c r="N1135" s="1">
        <v>27</v>
      </c>
      <c r="O1135" s="1">
        <v>12</v>
      </c>
      <c r="P1135" s="1">
        <v>15</v>
      </c>
      <c r="Q1135" s="1">
        <v>7</v>
      </c>
      <c r="R1135" s="1">
        <v>9</v>
      </c>
      <c r="S1135" s="13">
        <v>0</v>
      </c>
    </row>
    <row r="1136" spans="4:19" x14ac:dyDescent="0.2">
      <c r="D1136" s="104"/>
      <c r="E1136" s="11"/>
      <c r="F1136" s="10"/>
      <c r="G1136" s="9">
        <v>100</v>
      </c>
      <c r="H1136" s="12">
        <v>25.555555555556001</v>
      </c>
      <c r="I1136" s="2">
        <v>42.222222222222001</v>
      </c>
      <c r="J1136" s="2">
        <v>33.333333333333002</v>
      </c>
      <c r="K1136" s="2">
        <v>52.222222222222001</v>
      </c>
      <c r="L1136" s="2">
        <v>36.666666666666998</v>
      </c>
      <c r="M1136" s="2">
        <v>27.777777777777999</v>
      </c>
      <c r="N1136" s="2">
        <v>30</v>
      </c>
      <c r="O1136" s="2">
        <v>13.333333333333</v>
      </c>
      <c r="P1136" s="2">
        <v>16.666666666666998</v>
      </c>
      <c r="Q1136" s="2">
        <v>7.7777777777779997</v>
      </c>
      <c r="R1136" s="2">
        <v>10</v>
      </c>
      <c r="S1136" s="21">
        <v>0</v>
      </c>
    </row>
    <row r="1137" spans="4:19" x14ac:dyDescent="0.2">
      <c r="D1137" s="104"/>
      <c r="E1137" s="5" t="s">
        <v>37</v>
      </c>
      <c r="F1137" s="6"/>
      <c r="G1137" s="7">
        <v>87</v>
      </c>
      <c r="H1137" s="8">
        <v>32</v>
      </c>
      <c r="I1137" s="1">
        <v>46</v>
      </c>
      <c r="J1137" s="1">
        <v>31</v>
      </c>
      <c r="K1137" s="1">
        <v>34</v>
      </c>
      <c r="L1137" s="1">
        <v>24</v>
      </c>
      <c r="M1137" s="1">
        <v>25</v>
      </c>
      <c r="N1137" s="1">
        <v>30</v>
      </c>
      <c r="O1137" s="1">
        <v>19</v>
      </c>
      <c r="P1137" s="1">
        <v>12</v>
      </c>
      <c r="Q1137" s="1">
        <v>5</v>
      </c>
      <c r="R1137" s="1">
        <v>5</v>
      </c>
      <c r="S1137" s="13">
        <v>0</v>
      </c>
    </row>
    <row r="1138" spans="4:19" x14ac:dyDescent="0.2">
      <c r="D1138" s="104"/>
      <c r="E1138" s="11"/>
      <c r="F1138" s="10"/>
      <c r="G1138" s="9">
        <v>100</v>
      </c>
      <c r="H1138" s="12">
        <v>36.781609195401998</v>
      </c>
      <c r="I1138" s="2">
        <v>52.873563218390998</v>
      </c>
      <c r="J1138" s="2">
        <v>35.632183908046002</v>
      </c>
      <c r="K1138" s="2">
        <v>39.080459770114999</v>
      </c>
      <c r="L1138" s="2">
        <v>27.586206896552</v>
      </c>
      <c r="M1138" s="2">
        <v>28.735632183907999</v>
      </c>
      <c r="N1138" s="2">
        <v>34.482758620689999</v>
      </c>
      <c r="O1138" s="2">
        <v>21.839080459769999</v>
      </c>
      <c r="P1138" s="2">
        <v>13.793103448276</v>
      </c>
      <c r="Q1138" s="2">
        <v>5.7471264367819996</v>
      </c>
      <c r="R1138" s="2">
        <v>5.7471264367819996</v>
      </c>
      <c r="S1138" s="21">
        <v>0</v>
      </c>
    </row>
    <row r="1139" spans="4:19" x14ac:dyDescent="0.2">
      <c r="D1139" s="104"/>
      <c r="E1139" s="5" t="s">
        <v>38</v>
      </c>
      <c r="F1139" s="6"/>
      <c r="G1139" s="7">
        <v>139</v>
      </c>
      <c r="H1139" s="8">
        <v>44</v>
      </c>
      <c r="I1139" s="1">
        <v>58</v>
      </c>
      <c r="J1139" s="1">
        <v>51</v>
      </c>
      <c r="K1139" s="1">
        <v>58</v>
      </c>
      <c r="L1139" s="1">
        <v>46</v>
      </c>
      <c r="M1139" s="1">
        <v>33</v>
      </c>
      <c r="N1139" s="1">
        <v>48</v>
      </c>
      <c r="O1139" s="1">
        <v>23</v>
      </c>
      <c r="P1139" s="1">
        <v>24</v>
      </c>
      <c r="Q1139" s="1">
        <v>12</v>
      </c>
      <c r="R1139" s="1">
        <v>9</v>
      </c>
      <c r="S1139" s="13">
        <v>0</v>
      </c>
    </row>
    <row r="1140" spans="4:19" x14ac:dyDescent="0.2">
      <c r="D1140" s="104"/>
      <c r="E1140" s="11"/>
      <c r="F1140" s="10"/>
      <c r="G1140" s="9">
        <v>100</v>
      </c>
      <c r="H1140" s="12">
        <v>31.654676258993</v>
      </c>
      <c r="I1140" s="2">
        <v>41.726618705036003</v>
      </c>
      <c r="J1140" s="2">
        <v>36.690647482014001</v>
      </c>
      <c r="K1140" s="2">
        <v>41.726618705036003</v>
      </c>
      <c r="L1140" s="2">
        <v>33.093525179856002</v>
      </c>
      <c r="M1140" s="2">
        <v>23.741007194245</v>
      </c>
      <c r="N1140" s="2">
        <v>34.532374100718997</v>
      </c>
      <c r="O1140" s="2">
        <v>16.546762589928001</v>
      </c>
      <c r="P1140" s="2">
        <v>17.266187050359999</v>
      </c>
      <c r="Q1140" s="2">
        <v>8.6330935251799996</v>
      </c>
      <c r="R1140" s="2">
        <v>6.4748201438850002</v>
      </c>
      <c r="S1140" s="21">
        <v>0</v>
      </c>
    </row>
    <row r="1141" spans="4:19" x14ac:dyDescent="0.2">
      <c r="D1141" s="104"/>
      <c r="E1141" s="5" t="s">
        <v>39</v>
      </c>
      <c r="F1141" s="6"/>
      <c r="G1141" s="7">
        <v>133</v>
      </c>
      <c r="H1141" s="8">
        <v>39</v>
      </c>
      <c r="I1141" s="1">
        <v>71</v>
      </c>
      <c r="J1141" s="1">
        <v>47</v>
      </c>
      <c r="K1141" s="1">
        <v>49</v>
      </c>
      <c r="L1141" s="1">
        <v>38</v>
      </c>
      <c r="M1141" s="1">
        <v>31</v>
      </c>
      <c r="N1141" s="1">
        <v>44</v>
      </c>
      <c r="O1141" s="1">
        <v>29</v>
      </c>
      <c r="P1141" s="1">
        <v>21</v>
      </c>
      <c r="Q1141" s="1">
        <v>10</v>
      </c>
      <c r="R1141" s="1">
        <v>12</v>
      </c>
      <c r="S1141" s="13">
        <v>0</v>
      </c>
    </row>
    <row r="1142" spans="4:19" x14ac:dyDescent="0.2">
      <c r="D1142" s="104"/>
      <c r="E1142" s="11"/>
      <c r="F1142" s="10"/>
      <c r="G1142" s="9">
        <v>100</v>
      </c>
      <c r="H1142" s="12">
        <v>29.323308270677</v>
      </c>
      <c r="I1142" s="2">
        <v>53.383458646617001</v>
      </c>
      <c r="J1142" s="2">
        <v>35.338345864662003</v>
      </c>
      <c r="K1142" s="2">
        <v>36.842105263157997</v>
      </c>
      <c r="L1142" s="2">
        <v>28.571428571428999</v>
      </c>
      <c r="M1142" s="2">
        <v>23.308270676692</v>
      </c>
      <c r="N1142" s="2">
        <v>33.082706766916999</v>
      </c>
      <c r="O1142" s="2">
        <v>21.804511278195001</v>
      </c>
      <c r="P1142" s="2">
        <v>15.789473684211</v>
      </c>
      <c r="Q1142" s="2">
        <v>7.5187969924809996</v>
      </c>
      <c r="R1142" s="2">
        <v>9.0225563909769999</v>
      </c>
      <c r="S1142" s="21">
        <v>0</v>
      </c>
    </row>
    <row r="1143" spans="4:19" x14ac:dyDescent="0.2">
      <c r="D1143" s="104"/>
      <c r="E1143" s="5" t="s">
        <v>40</v>
      </c>
      <c r="F1143" s="6"/>
      <c r="G1143" s="7">
        <v>131</v>
      </c>
      <c r="H1143" s="8">
        <v>41</v>
      </c>
      <c r="I1143" s="1">
        <v>61</v>
      </c>
      <c r="J1143" s="1">
        <v>46</v>
      </c>
      <c r="K1143" s="1">
        <v>44</v>
      </c>
      <c r="L1143" s="1">
        <v>38</v>
      </c>
      <c r="M1143" s="1">
        <v>39</v>
      </c>
      <c r="N1143" s="1">
        <v>38</v>
      </c>
      <c r="O1143" s="1">
        <v>24</v>
      </c>
      <c r="P1143" s="1">
        <v>23</v>
      </c>
      <c r="Q1143" s="1">
        <v>6</v>
      </c>
      <c r="R1143" s="1">
        <v>10</v>
      </c>
      <c r="S1143" s="13">
        <v>1</v>
      </c>
    </row>
    <row r="1144" spans="4:19" x14ac:dyDescent="0.2">
      <c r="D1144" s="104"/>
      <c r="E1144" s="11"/>
      <c r="F1144" s="10"/>
      <c r="G1144" s="9">
        <v>100</v>
      </c>
      <c r="H1144" s="12">
        <v>31.297709923664002</v>
      </c>
      <c r="I1144" s="2">
        <v>46.564885496183003</v>
      </c>
      <c r="J1144" s="2">
        <v>35.114503816793999</v>
      </c>
      <c r="K1144" s="2">
        <v>33.587786259542</v>
      </c>
      <c r="L1144" s="2">
        <v>29.007633587786</v>
      </c>
      <c r="M1144" s="2">
        <v>29.770992366411999</v>
      </c>
      <c r="N1144" s="2">
        <v>29.007633587786</v>
      </c>
      <c r="O1144" s="2">
        <v>18.320610687022999</v>
      </c>
      <c r="P1144" s="2">
        <v>17.557251908396999</v>
      </c>
      <c r="Q1144" s="2">
        <v>4.5801526717560002</v>
      </c>
      <c r="R1144" s="2">
        <v>7.6335877862599997</v>
      </c>
      <c r="S1144" s="15">
        <v>0.76335877862599999</v>
      </c>
    </row>
    <row r="1145" spans="4:19" x14ac:dyDescent="0.2">
      <c r="D1145" s="104"/>
      <c r="E1145" s="5" t="s">
        <v>41</v>
      </c>
      <c r="F1145" s="6"/>
      <c r="G1145" s="7">
        <v>94</v>
      </c>
      <c r="H1145" s="8">
        <v>23</v>
      </c>
      <c r="I1145" s="1">
        <v>42</v>
      </c>
      <c r="J1145" s="1">
        <v>27</v>
      </c>
      <c r="K1145" s="1">
        <v>48</v>
      </c>
      <c r="L1145" s="1">
        <v>23</v>
      </c>
      <c r="M1145" s="1">
        <v>23</v>
      </c>
      <c r="N1145" s="1">
        <v>32</v>
      </c>
      <c r="O1145" s="1">
        <v>22</v>
      </c>
      <c r="P1145" s="1">
        <v>13</v>
      </c>
      <c r="Q1145" s="1">
        <v>7</v>
      </c>
      <c r="R1145" s="1">
        <v>8</v>
      </c>
      <c r="S1145" s="13">
        <v>3</v>
      </c>
    </row>
    <row r="1146" spans="4:19" x14ac:dyDescent="0.2">
      <c r="D1146" s="104"/>
      <c r="E1146" s="11"/>
      <c r="F1146" s="10"/>
      <c r="G1146" s="9">
        <v>100</v>
      </c>
      <c r="H1146" s="12">
        <v>24.468085106383</v>
      </c>
      <c r="I1146" s="2">
        <v>44.680851063829998</v>
      </c>
      <c r="J1146" s="2">
        <v>28.723404255319</v>
      </c>
      <c r="K1146" s="2">
        <v>51.063829787233999</v>
      </c>
      <c r="L1146" s="2">
        <v>24.468085106383</v>
      </c>
      <c r="M1146" s="2">
        <v>24.468085106383</v>
      </c>
      <c r="N1146" s="2">
        <v>34.042553191488999</v>
      </c>
      <c r="O1146" s="2">
        <v>23.404255319149001</v>
      </c>
      <c r="P1146" s="2">
        <v>13.829787234043</v>
      </c>
      <c r="Q1146" s="2">
        <v>7.4468085106380002</v>
      </c>
      <c r="R1146" s="2">
        <v>8.5106382978719992</v>
      </c>
      <c r="S1146" s="15">
        <v>3.1914893617020001</v>
      </c>
    </row>
    <row r="1147" spans="4:19" x14ac:dyDescent="0.2">
      <c r="D1147" s="104"/>
      <c r="E1147" s="5" t="s">
        <v>42</v>
      </c>
      <c r="F1147" s="6"/>
      <c r="G1147" s="7">
        <v>104</v>
      </c>
      <c r="H1147" s="8">
        <v>22</v>
      </c>
      <c r="I1147" s="1">
        <v>43</v>
      </c>
      <c r="J1147" s="1">
        <v>30</v>
      </c>
      <c r="K1147" s="1">
        <v>38</v>
      </c>
      <c r="L1147" s="1">
        <v>26</v>
      </c>
      <c r="M1147" s="1">
        <v>22</v>
      </c>
      <c r="N1147" s="1">
        <v>30</v>
      </c>
      <c r="O1147" s="1">
        <v>17</v>
      </c>
      <c r="P1147" s="1">
        <v>6</v>
      </c>
      <c r="Q1147" s="1">
        <v>6</v>
      </c>
      <c r="R1147" s="1">
        <v>11</v>
      </c>
      <c r="S1147" s="13">
        <v>0</v>
      </c>
    </row>
    <row r="1148" spans="4:19" x14ac:dyDescent="0.2">
      <c r="D1148" s="104"/>
      <c r="E1148" s="11"/>
      <c r="F1148" s="10"/>
      <c r="G1148" s="9">
        <v>100</v>
      </c>
      <c r="H1148" s="12">
        <v>21.153846153846001</v>
      </c>
      <c r="I1148" s="2">
        <v>41.346153846154003</v>
      </c>
      <c r="J1148" s="2">
        <v>28.846153846153999</v>
      </c>
      <c r="K1148" s="2">
        <v>36.538461538462002</v>
      </c>
      <c r="L1148" s="2">
        <v>25</v>
      </c>
      <c r="M1148" s="2">
        <v>21.153846153846001</v>
      </c>
      <c r="N1148" s="2">
        <v>28.846153846153999</v>
      </c>
      <c r="O1148" s="2">
        <v>16.346153846153999</v>
      </c>
      <c r="P1148" s="2">
        <v>5.7692307692310001</v>
      </c>
      <c r="Q1148" s="2">
        <v>5.7692307692310001</v>
      </c>
      <c r="R1148" s="2">
        <v>10.576923076923</v>
      </c>
      <c r="S1148" s="21">
        <v>0</v>
      </c>
    </row>
    <row r="1149" spans="4:19" x14ac:dyDescent="0.2">
      <c r="D1149" s="104"/>
      <c r="E1149" s="5" t="s">
        <v>43</v>
      </c>
      <c r="F1149" s="6"/>
      <c r="G1149" s="7">
        <v>96</v>
      </c>
      <c r="H1149" s="8">
        <v>16</v>
      </c>
      <c r="I1149" s="1">
        <v>43</v>
      </c>
      <c r="J1149" s="1">
        <v>17</v>
      </c>
      <c r="K1149" s="1">
        <v>40</v>
      </c>
      <c r="L1149" s="1">
        <v>20</v>
      </c>
      <c r="M1149" s="1">
        <v>24</v>
      </c>
      <c r="N1149" s="1">
        <v>27</v>
      </c>
      <c r="O1149" s="1">
        <v>11</v>
      </c>
      <c r="P1149" s="1">
        <v>12</v>
      </c>
      <c r="Q1149" s="1">
        <v>8</v>
      </c>
      <c r="R1149" s="1">
        <v>7</v>
      </c>
      <c r="S1149" s="13">
        <v>1</v>
      </c>
    </row>
    <row r="1150" spans="4:19" x14ac:dyDescent="0.2">
      <c r="D1150" s="104"/>
      <c r="E1150" s="11"/>
      <c r="F1150" s="10"/>
      <c r="G1150" s="9">
        <v>100</v>
      </c>
      <c r="H1150" s="12">
        <v>16.666666666666998</v>
      </c>
      <c r="I1150" s="2">
        <v>44.791666666666998</v>
      </c>
      <c r="J1150" s="2">
        <v>17.708333333333002</v>
      </c>
      <c r="K1150" s="2">
        <v>41.666666666666998</v>
      </c>
      <c r="L1150" s="2">
        <v>20.833333333333002</v>
      </c>
      <c r="M1150" s="2">
        <v>25</v>
      </c>
      <c r="N1150" s="2">
        <v>28.125</v>
      </c>
      <c r="O1150" s="2">
        <v>11.458333333333</v>
      </c>
      <c r="P1150" s="2">
        <v>12.5</v>
      </c>
      <c r="Q1150" s="2">
        <v>8.333333333333</v>
      </c>
      <c r="R1150" s="2">
        <v>7.291666666667</v>
      </c>
      <c r="S1150" s="15">
        <v>1.041666666667</v>
      </c>
    </row>
    <row r="1151" spans="4:19" x14ac:dyDescent="0.2">
      <c r="D1151" s="104"/>
      <c r="E1151" s="5" t="s">
        <v>44</v>
      </c>
      <c r="F1151" s="6"/>
      <c r="G1151" s="7">
        <v>104</v>
      </c>
      <c r="H1151" s="8">
        <v>15</v>
      </c>
      <c r="I1151" s="1">
        <v>32</v>
      </c>
      <c r="J1151" s="1">
        <v>20</v>
      </c>
      <c r="K1151" s="1">
        <v>46</v>
      </c>
      <c r="L1151" s="1">
        <v>16</v>
      </c>
      <c r="M1151" s="1">
        <v>28</v>
      </c>
      <c r="N1151" s="1">
        <v>39</v>
      </c>
      <c r="O1151" s="1">
        <v>7</v>
      </c>
      <c r="P1151" s="1">
        <v>10</v>
      </c>
      <c r="Q1151" s="1">
        <v>12</v>
      </c>
      <c r="R1151" s="1">
        <v>6</v>
      </c>
      <c r="S1151" s="13">
        <v>1</v>
      </c>
    </row>
    <row r="1152" spans="4:19" x14ac:dyDescent="0.2">
      <c r="D1152" s="104"/>
      <c r="E1152" s="11"/>
      <c r="F1152" s="10"/>
      <c r="G1152" s="9">
        <v>100</v>
      </c>
      <c r="H1152" s="12">
        <v>14.423076923077</v>
      </c>
      <c r="I1152" s="2">
        <v>30.769230769231001</v>
      </c>
      <c r="J1152" s="2">
        <v>19.230769230768999</v>
      </c>
      <c r="K1152" s="2">
        <v>44.230769230768999</v>
      </c>
      <c r="L1152" s="2">
        <v>15.384615384615</v>
      </c>
      <c r="M1152" s="2">
        <v>26.923076923077002</v>
      </c>
      <c r="N1152" s="2">
        <v>37.5</v>
      </c>
      <c r="O1152" s="2">
        <v>6.7307692307689999</v>
      </c>
      <c r="P1152" s="2">
        <v>9.6153846153850004</v>
      </c>
      <c r="Q1152" s="2">
        <v>11.538461538462</v>
      </c>
      <c r="R1152" s="2">
        <v>5.7692307692310001</v>
      </c>
      <c r="S1152" s="15">
        <v>0.96153846153800004</v>
      </c>
    </row>
    <row r="1153" spans="4:19" x14ac:dyDescent="0.2">
      <c r="D1153" s="104"/>
      <c r="E1153" s="5" t="s">
        <v>45</v>
      </c>
      <c r="F1153" s="6"/>
      <c r="G1153" s="7">
        <v>74</v>
      </c>
      <c r="H1153" s="8">
        <v>9</v>
      </c>
      <c r="I1153" s="1">
        <v>26</v>
      </c>
      <c r="J1153" s="1">
        <v>15</v>
      </c>
      <c r="K1153" s="1">
        <v>28</v>
      </c>
      <c r="L1153" s="1">
        <v>9</v>
      </c>
      <c r="M1153" s="1">
        <v>12</v>
      </c>
      <c r="N1153" s="1">
        <v>27</v>
      </c>
      <c r="O1153" s="1">
        <v>8</v>
      </c>
      <c r="P1153" s="1">
        <v>7</v>
      </c>
      <c r="Q1153" s="1">
        <v>8</v>
      </c>
      <c r="R1153" s="1">
        <v>7</v>
      </c>
      <c r="S1153" s="13">
        <v>1</v>
      </c>
    </row>
    <row r="1154" spans="4:19" x14ac:dyDescent="0.2">
      <c r="D1154" s="104"/>
      <c r="E1154" s="11"/>
      <c r="F1154" s="10"/>
      <c r="G1154" s="9">
        <v>100</v>
      </c>
      <c r="H1154" s="12">
        <v>12.162162162162</v>
      </c>
      <c r="I1154" s="2">
        <v>35.135135135135002</v>
      </c>
      <c r="J1154" s="2">
        <v>20.27027027027</v>
      </c>
      <c r="K1154" s="2">
        <v>37.837837837838002</v>
      </c>
      <c r="L1154" s="2">
        <v>12.162162162162</v>
      </c>
      <c r="M1154" s="2">
        <v>16.216216216216001</v>
      </c>
      <c r="N1154" s="2">
        <v>36.486486486486001</v>
      </c>
      <c r="O1154" s="2">
        <v>10.810810810811001</v>
      </c>
      <c r="P1154" s="2">
        <v>9.4594594594589996</v>
      </c>
      <c r="Q1154" s="2">
        <v>10.810810810811001</v>
      </c>
      <c r="R1154" s="2">
        <v>9.4594594594589996</v>
      </c>
      <c r="S1154" s="15">
        <v>1.351351351351</v>
      </c>
    </row>
    <row r="1155" spans="4:19" x14ac:dyDescent="0.2">
      <c r="D1155" s="104"/>
      <c r="E1155" s="5" t="s">
        <v>46</v>
      </c>
      <c r="F1155" s="6"/>
      <c r="G1155" s="7">
        <v>42</v>
      </c>
      <c r="H1155" s="8">
        <v>5</v>
      </c>
      <c r="I1155" s="1">
        <v>11</v>
      </c>
      <c r="J1155" s="1">
        <v>8</v>
      </c>
      <c r="K1155" s="1">
        <v>18</v>
      </c>
      <c r="L1155" s="1">
        <v>6</v>
      </c>
      <c r="M1155" s="1">
        <v>12</v>
      </c>
      <c r="N1155" s="1">
        <v>10</v>
      </c>
      <c r="O1155" s="1">
        <v>7</v>
      </c>
      <c r="P1155" s="1">
        <v>7</v>
      </c>
      <c r="Q1155" s="1">
        <v>6</v>
      </c>
      <c r="R1155" s="1">
        <v>4</v>
      </c>
      <c r="S1155" s="13">
        <v>1</v>
      </c>
    </row>
    <row r="1156" spans="4:19" x14ac:dyDescent="0.2">
      <c r="D1156" s="104"/>
      <c r="E1156" s="11"/>
      <c r="F1156" s="10"/>
      <c r="G1156" s="9">
        <v>100</v>
      </c>
      <c r="H1156" s="12">
        <v>11.904761904761999</v>
      </c>
      <c r="I1156" s="2">
        <v>26.190476190476002</v>
      </c>
      <c r="J1156" s="2">
        <v>19.047619047619001</v>
      </c>
      <c r="K1156" s="2">
        <v>42.857142857143003</v>
      </c>
      <c r="L1156" s="2">
        <v>14.285714285714</v>
      </c>
      <c r="M1156" s="2">
        <v>28.571428571428999</v>
      </c>
      <c r="N1156" s="2">
        <v>23.809523809523998</v>
      </c>
      <c r="O1156" s="2">
        <v>16.666666666666998</v>
      </c>
      <c r="P1156" s="2">
        <v>16.666666666666998</v>
      </c>
      <c r="Q1156" s="2">
        <v>14.285714285714</v>
      </c>
      <c r="R1156" s="2">
        <v>9.5238095238099998</v>
      </c>
      <c r="S1156" s="15">
        <v>2.3809523809519999</v>
      </c>
    </row>
    <row r="1157" spans="4:19" x14ac:dyDescent="0.2">
      <c r="D1157" s="104"/>
      <c r="E1157" s="5" t="s">
        <v>47</v>
      </c>
      <c r="F1157" s="6"/>
      <c r="G1157" s="7">
        <v>35</v>
      </c>
      <c r="H1157" s="8">
        <v>5</v>
      </c>
      <c r="I1157" s="1">
        <v>10</v>
      </c>
      <c r="J1157" s="1">
        <v>3</v>
      </c>
      <c r="K1157" s="1">
        <v>13</v>
      </c>
      <c r="L1157" s="1">
        <v>3</v>
      </c>
      <c r="M1157" s="1">
        <v>8</v>
      </c>
      <c r="N1157" s="1">
        <v>9</v>
      </c>
      <c r="O1157" s="1">
        <v>5</v>
      </c>
      <c r="P1157" s="1">
        <v>1</v>
      </c>
      <c r="Q1157" s="1">
        <v>5</v>
      </c>
      <c r="R1157" s="1">
        <v>3</v>
      </c>
      <c r="S1157" s="13">
        <v>0</v>
      </c>
    </row>
    <row r="1158" spans="4:19" x14ac:dyDescent="0.2">
      <c r="D1158" s="104"/>
      <c r="E1158" s="11"/>
      <c r="F1158" s="10"/>
      <c r="G1158" s="9">
        <v>100</v>
      </c>
      <c r="H1158" s="12">
        <v>14.285714285714</v>
      </c>
      <c r="I1158" s="2">
        <v>28.571428571428999</v>
      </c>
      <c r="J1158" s="2">
        <v>8.5714285714289993</v>
      </c>
      <c r="K1158" s="2">
        <v>37.142857142856997</v>
      </c>
      <c r="L1158" s="2">
        <v>8.5714285714289993</v>
      </c>
      <c r="M1158" s="2">
        <v>22.857142857143</v>
      </c>
      <c r="N1158" s="2">
        <v>25.714285714286</v>
      </c>
      <c r="O1158" s="2">
        <v>14.285714285714</v>
      </c>
      <c r="P1158" s="2">
        <v>2.8571428571430002</v>
      </c>
      <c r="Q1158" s="2">
        <v>14.285714285714</v>
      </c>
      <c r="R1158" s="2">
        <v>8.5714285714289993</v>
      </c>
      <c r="S1158" s="21">
        <v>0</v>
      </c>
    </row>
    <row r="1159" spans="4:19" x14ac:dyDescent="0.2">
      <c r="D1159" s="104"/>
      <c r="E1159" s="5" t="s">
        <v>48</v>
      </c>
      <c r="F1159" s="6"/>
      <c r="G1159" s="7">
        <v>13</v>
      </c>
      <c r="H1159" s="8">
        <v>3</v>
      </c>
      <c r="I1159" s="1">
        <v>3</v>
      </c>
      <c r="J1159" s="1">
        <v>1</v>
      </c>
      <c r="K1159" s="1">
        <v>6</v>
      </c>
      <c r="L1159" s="1">
        <v>2</v>
      </c>
      <c r="M1159" s="1">
        <v>2</v>
      </c>
      <c r="N1159" s="1">
        <v>3</v>
      </c>
      <c r="O1159" s="1">
        <v>1</v>
      </c>
      <c r="P1159" s="1">
        <v>1</v>
      </c>
      <c r="Q1159" s="1">
        <v>2</v>
      </c>
      <c r="R1159" s="1">
        <v>0</v>
      </c>
      <c r="S1159" s="13">
        <v>0</v>
      </c>
    </row>
    <row r="1160" spans="4:19" x14ac:dyDescent="0.2">
      <c r="D1160" s="104"/>
      <c r="E1160" s="11"/>
      <c r="F1160" s="10"/>
      <c r="G1160" s="9">
        <v>100</v>
      </c>
      <c r="H1160" s="12">
        <v>23.076923076922998</v>
      </c>
      <c r="I1160" s="2">
        <v>23.076923076922998</v>
      </c>
      <c r="J1160" s="2">
        <v>7.6923076923079998</v>
      </c>
      <c r="K1160" s="2">
        <v>46.153846153845997</v>
      </c>
      <c r="L1160" s="2">
        <v>15.384615384615</v>
      </c>
      <c r="M1160" s="2">
        <v>15.384615384615</v>
      </c>
      <c r="N1160" s="2">
        <v>23.076923076922998</v>
      </c>
      <c r="O1160" s="2">
        <v>7.6923076923079998</v>
      </c>
      <c r="P1160" s="2">
        <v>7.6923076923079998</v>
      </c>
      <c r="Q1160" s="2">
        <v>15.384615384615</v>
      </c>
      <c r="R1160" s="3">
        <v>0</v>
      </c>
      <c r="S1160" s="21">
        <v>0</v>
      </c>
    </row>
    <row r="1161" spans="4:19" x14ac:dyDescent="0.2">
      <c r="D1161" s="104"/>
      <c r="E1161" s="5" t="s">
        <v>49</v>
      </c>
      <c r="F1161" s="6"/>
      <c r="G1161" s="7">
        <v>0</v>
      </c>
      <c r="H1161" s="8">
        <v>0</v>
      </c>
      <c r="I1161" s="1">
        <v>0</v>
      </c>
      <c r="J1161" s="1">
        <v>0</v>
      </c>
      <c r="K1161" s="1">
        <v>0</v>
      </c>
      <c r="L1161" s="1">
        <v>0</v>
      </c>
      <c r="M1161" s="1">
        <v>0</v>
      </c>
      <c r="N1161" s="1">
        <v>0</v>
      </c>
      <c r="O1161" s="1">
        <v>0</v>
      </c>
      <c r="P1161" s="1">
        <v>0</v>
      </c>
      <c r="Q1161" s="1">
        <v>0</v>
      </c>
      <c r="R1161" s="1">
        <v>0</v>
      </c>
      <c r="S1161" s="13">
        <v>0</v>
      </c>
    </row>
    <row r="1162" spans="4:19" x14ac:dyDescent="0.2">
      <c r="D1162" s="104"/>
      <c r="E1162" s="11"/>
      <c r="F1162" s="10"/>
      <c r="G1162" s="77">
        <v>0</v>
      </c>
      <c r="H1162" s="40">
        <v>0</v>
      </c>
      <c r="I1162" s="3">
        <v>0</v>
      </c>
      <c r="J1162" s="3">
        <v>0</v>
      </c>
      <c r="K1162" s="3">
        <v>0</v>
      </c>
      <c r="L1162" s="3">
        <v>0</v>
      </c>
      <c r="M1162" s="3">
        <v>0</v>
      </c>
      <c r="N1162" s="3">
        <v>0</v>
      </c>
      <c r="O1162" s="3">
        <v>0</v>
      </c>
      <c r="P1162" s="3">
        <v>0</v>
      </c>
      <c r="Q1162" s="3">
        <v>0</v>
      </c>
      <c r="R1162" s="3">
        <v>0</v>
      </c>
      <c r="S1162" s="21">
        <v>0</v>
      </c>
    </row>
    <row r="1163" spans="4:19" x14ac:dyDescent="0.2">
      <c r="D1163" s="103" t="s">
        <v>50</v>
      </c>
      <c r="E1163" s="24" t="s">
        <v>35</v>
      </c>
      <c r="F1163" s="22"/>
      <c r="G1163" s="23">
        <v>44</v>
      </c>
      <c r="H1163" s="30">
        <v>16</v>
      </c>
      <c r="I1163" s="4">
        <v>18</v>
      </c>
      <c r="J1163" s="4">
        <v>19</v>
      </c>
      <c r="K1163" s="4">
        <v>25</v>
      </c>
      <c r="L1163" s="4">
        <v>18</v>
      </c>
      <c r="M1163" s="4">
        <v>14</v>
      </c>
      <c r="N1163" s="4">
        <v>14</v>
      </c>
      <c r="O1163" s="4">
        <v>14</v>
      </c>
      <c r="P1163" s="4">
        <v>16</v>
      </c>
      <c r="Q1163" s="4">
        <v>1</v>
      </c>
      <c r="R1163" s="4">
        <v>4</v>
      </c>
      <c r="S1163" s="34">
        <v>0</v>
      </c>
    </row>
    <row r="1164" spans="4:19" x14ac:dyDescent="0.2">
      <c r="D1164" s="104"/>
      <c r="E1164" s="11"/>
      <c r="F1164" s="10"/>
      <c r="G1164" s="9">
        <v>100</v>
      </c>
      <c r="H1164" s="12">
        <v>36.363636363635997</v>
      </c>
      <c r="I1164" s="2">
        <v>40.909090909090999</v>
      </c>
      <c r="J1164" s="2">
        <v>43.181818181818002</v>
      </c>
      <c r="K1164" s="2">
        <v>56.818181818181998</v>
      </c>
      <c r="L1164" s="2">
        <v>40.909090909090999</v>
      </c>
      <c r="M1164" s="2">
        <v>31.818181818182001</v>
      </c>
      <c r="N1164" s="2">
        <v>31.818181818182001</v>
      </c>
      <c r="O1164" s="2">
        <v>31.818181818182001</v>
      </c>
      <c r="P1164" s="2">
        <v>36.363636363635997</v>
      </c>
      <c r="Q1164" s="2">
        <v>2.2727272727269998</v>
      </c>
      <c r="R1164" s="2">
        <v>9.0909090909089993</v>
      </c>
      <c r="S1164" s="21">
        <v>0</v>
      </c>
    </row>
    <row r="1165" spans="4:19" x14ac:dyDescent="0.2">
      <c r="D1165" s="104"/>
      <c r="E1165" s="5" t="s">
        <v>36</v>
      </c>
      <c r="F1165" s="6"/>
      <c r="G1165" s="7">
        <v>82</v>
      </c>
      <c r="H1165" s="8">
        <v>28</v>
      </c>
      <c r="I1165" s="1">
        <v>43</v>
      </c>
      <c r="J1165" s="1">
        <v>34</v>
      </c>
      <c r="K1165" s="1">
        <v>45</v>
      </c>
      <c r="L1165" s="1">
        <v>35</v>
      </c>
      <c r="M1165" s="1">
        <v>19</v>
      </c>
      <c r="N1165" s="1">
        <v>32</v>
      </c>
      <c r="O1165" s="1">
        <v>24</v>
      </c>
      <c r="P1165" s="1">
        <v>16</v>
      </c>
      <c r="Q1165" s="1">
        <v>1</v>
      </c>
      <c r="R1165" s="1">
        <v>8</v>
      </c>
      <c r="S1165" s="13">
        <v>0</v>
      </c>
    </row>
    <row r="1166" spans="4:19" x14ac:dyDescent="0.2">
      <c r="D1166" s="104"/>
      <c r="E1166" s="11"/>
      <c r="F1166" s="10"/>
      <c r="G1166" s="9">
        <v>100</v>
      </c>
      <c r="H1166" s="12">
        <v>34.146341463414998</v>
      </c>
      <c r="I1166" s="2">
        <v>52.439024390244001</v>
      </c>
      <c r="J1166" s="2">
        <v>41.463414634145998</v>
      </c>
      <c r="K1166" s="2">
        <v>54.878048780488001</v>
      </c>
      <c r="L1166" s="2">
        <v>42.682926829267998</v>
      </c>
      <c r="M1166" s="2">
        <v>23.170731707317</v>
      </c>
      <c r="N1166" s="2">
        <v>39.024390243901998</v>
      </c>
      <c r="O1166" s="2">
        <v>29.268292682927001</v>
      </c>
      <c r="P1166" s="2">
        <v>19.512195121950999</v>
      </c>
      <c r="Q1166" s="2">
        <v>1.219512195122</v>
      </c>
      <c r="R1166" s="2">
        <v>9.7560975609760003</v>
      </c>
      <c r="S1166" s="21">
        <v>0</v>
      </c>
    </row>
    <row r="1167" spans="4:19" x14ac:dyDescent="0.2">
      <c r="D1167" s="104"/>
      <c r="E1167" s="5" t="s">
        <v>37</v>
      </c>
      <c r="F1167" s="6"/>
      <c r="G1167" s="7">
        <v>69</v>
      </c>
      <c r="H1167" s="8">
        <v>16</v>
      </c>
      <c r="I1167" s="1">
        <v>39</v>
      </c>
      <c r="J1167" s="1">
        <v>21</v>
      </c>
      <c r="K1167" s="1">
        <v>29</v>
      </c>
      <c r="L1167" s="1">
        <v>26</v>
      </c>
      <c r="M1167" s="1">
        <v>15</v>
      </c>
      <c r="N1167" s="1">
        <v>25</v>
      </c>
      <c r="O1167" s="1">
        <v>12</v>
      </c>
      <c r="P1167" s="1">
        <v>13</v>
      </c>
      <c r="Q1167" s="1">
        <v>1</v>
      </c>
      <c r="R1167" s="1">
        <v>4</v>
      </c>
      <c r="S1167" s="13">
        <v>0</v>
      </c>
    </row>
    <row r="1168" spans="4:19" x14ac:dyDescent="0.2">
      <c r="D1168" s="104"/>
      <c r="E1168" s="11"/>
      <c r="F1168" s="10"/>
      <c r="G1168" s="9">
        <v>100</v>
      </c>
      <c r="H1168" s="12">
        <v>23.188405797101002</v>
      </c>
      <c r="I1168" s="2">
        <v>56.521739130435002</v>
      </c>
      <c r="J1168" s="2">
        <v>30.434782608696</v>
      </c>
      <c r="K1168" s="2">
        <v>42.028985507245999</v>
      </c>
      <c r="L1168" s="2">
        <v>37.681159420290001</v>
      </c>
      <c r="M1168" s="2">
        <v>21.739130434783</v>
      </c>
      <c r="N1168" s="2">
        <v>36.231884057971001</v>
      </c>
      <c r="O1168" s="2">
        <v>17.391304347826001</v>
      </c>
      <c r="P1168" s="2">
        <v>18.840579710145001</v>
      </c>
      <c r="Q1168" s="2">
        <v>1.449275362319</v>
      </c>
      <c r="R1168" s="2">
        <v>5.7971014492749999</v>
      </c>
      <c r="S1168" s="21">
        <v>0</v>
      </c>
    </row>
    <row r="1169" spans="4:19" x14ac:dyDescent="0.2">
      <c r="D1169" s="104"/>
      <c r="E1169" s="5" t="s">
        <v>38</v>
      </c>
      <c r="F1169" s="6"/>
      <c r="G1169" s="7">
        <v>114</v>
      </c>
      <c r="H1169" s="8">
        <v>42</v>
      </c>
      <c r="I1169" s="1">
        <v>67</v>
      </c>
      <c r="J1169" s="1">
        <v>49</v>
      </c>
      <c r="K1169" s="1">
        <v>68</v>
      </c>
      <c r="L1169" s="1">
        <v>44</v>
      </c>
      <c r="M1169" s="1">
        <v>30</v>
      </c>
      <c r="N1169" s="1">
        <v>51</v>
      </c>
      <c r="O1169" s="1">
        <v>28</v>
      </c>
      <c r="P1169" s="1">
        <v>32</v>
      </c>
      <c r="Q1169" s="1">
        <v>2</v>
      </c>
      <c r="R1169" s="1">
        <v>9</v>
      </c>
      <c r="S1169" s="13">
        <v>0</v>
      </c>
    </row>
    <row r="1170" spans="4:19" x14ac:dyDescent="0.2">
      <c r="D1170" s="104"/>
      <c r="E1170" s="11"/>
      <c r="F1170" s="10"/>
      <c r="G1170" s="9">
        <v>100</v>
      </c>
      <c r="H1170" s="12">
        <v>36.842105263157997</v>
      </c>
      <c r="I1170" s="2">
        <v>58.771929824560999</v>
      </c>
      <c r="J1170" s="2">
        <v>42.982456140350997</v>
      </c>
      <c r="K1170" s="2">
        <v>59.649122807018003</v>
      </c>
      <c r="L1170" s="2">
        <v>38.596491228070001</v>
      </c>
      <c r="M1170" s="2">
        <v>26.315789473683999</v>
      </c>
      <c r="N1170" s="2">
        <v>44.736842105263001</v>
      </c>
      <c r="O1170" s="2">
        <v>24.561403508771999</v>
      </c>
      <c r="P1170" s="2">
        <v>28.070175438595999</v>
      </c>
      <c r="Q1170" s="2">
        <v>1.7543859649119999</v>
      </c>
      <c r="R1170" s="2">
        <v>7.8947368421049999</v>
      </c>
      <c r="S1170" s="21">
        <v>0</v>
      </c>
    </row>
    <row r="1171" spans="4:19" x14ac:dyDescent="0.2">
      <c r="D1171" s="104"/>
      <c r="E1171" s="5" t="s">
        <v>39</v>
      </c>
      <c r="F1171" s="6"/>
      <c r="G1171" s="7">
        <v>95</v>
      </c>
      <c r="H1171" s="8">
        <v>28</v>
      </c>
      <c r="I1171" s="1">
        <v>56</v>
      </c>
      <c r="J1171" s="1">
        <v>35</v>
      </c>
      <c r="K1171" s="1">
        <v>45</v>
      </c>
      <c r="L1171" s="1">
        <v>35</v>
      </c>
      <c r="M1171" s="1">
        <v>15</v>
      </c>
      <c r="N1171" s="1">
        <v>39</v>
      </c>
      <c r="O1171" s="1">
        <v>21</v>
      </c>
      <c r="P1171" s="1">
        <v>17</v>
      </c>
      <c r="Q1171" s="1">
        <v>2</v>
      </c>
      <c r="R1171" s="1">
        <v>6</v>
      </c>
      <c r="S1171" s="13">
        <v>0</v>
      </c>
    </row>
    <row r="1172" spans="4:19" x14ac:dyDescent="0.2">
      <c r="D1172" s="104"/>
      <c r="E1172" s="11"/>
      <c r="F1172" s="10"/>
      <c r="G1172" s="9">
        <v>100</v>
      </c>
      <c r="H1172" s="12">
        <v>29.473684210525999</v>
      </c>
      <c r="I1172" s="2">
        <v>58.947368421053</v>
      </c>
      <c r="J1172" s="2">
        <v>36.842105263157997</v>
      </c>
      <c r="K1172" s="2">
        <v>47.368421052632002</v>
      </c>
      <c r="L1172" s="2">
        <v>36.842105263157997</v>
      </c>
      <c r="M1172" s="2">
        <v>15.789473684211</v>
      </c>
      <c r="N1172" s="2">
        <v>41.052631578947</v>
      </c>
      <c r="O1172" s="2">
        <v>22.105263157894999</v>
      </c>
      <c r="P1172" s="2">
        <v>17.894736842105001</v>
      </c>
      <c r="Q1172" s="2">
        <v>2.1052631578950001</v>
      </c>
      <c r="R1172" s="2">
        <v>6.3157894736840001</v>
      </c>
      <c r="S1172" s="21">
        <v>0</v>
      </c>
    </row>
    <row r="1173" spans="4:19" x14ac:dyDescent="0.2">
      <c r="D1173" s="104"/>
      <c r="E1173" s="5" t="s">
        <v>40</v>
      </c>
      <c r="F1173" s="6"/>
      <c r="G1173" s="7">
        <v>119</v>
      </c>
      <c r="H1173" s="8">
        <v>36</v>
      </c>
      <c r="I1173" s="1">
        <v>65</v>
      </c>
      <c r="J1173" s="1">
        <v>43</v>
      </c>
      <c r="K1173" s="1">
        <v>70</v>
      </c>
      <c r="L1173" s="1">
        <v>44</v>
      </c>
      <c r="M1173" s="1">
        <v>35</v>
      </c>
      <c r="N1173" s="1">
        <v>55</v>
      </c>
      <c r="O1173" s="1">
        <v>23</v>
      </c>
      <c r="P1173" s="1">
        <v>20</v>
      </c>
      <c r="Q1173" s="1">
        <v>1</v>
      </c>
      <c r="R1173" s="1">
        <v>11</v>
      </c>
      <c r="S1173" s="13">
        <v>0</v>
      </c>
    </row>
    <row r="1174" spans="4:19" x14ac:dyDescent="0.2">
      <c r="D1174" s="104"/>
      <c r="E1174" s="11"/>
      <c r="F1174" s="10"/>
      <c r="G1174" s="9">
        <v>100</v>
      </c>
      <c r="H1174" s="12">
        <v>30.252100840335999</v>
      </c>
      <c r="I1174" s="2">
        <v>54.621848739496002</v>
      </c>
      <c r="J1174" s="2">
        <v>36.134453781513002</v>
      </c>
      <c r="K1174" s="2">
        <v>58.823529411765001</v>
      </c>
      <c r="L1174" s="2">
        <v>36.974789915965999</v>
      </c>
      <c r="M1174" s="2">
        <v>29.411764705882</v>
      </c>
      <c r="N1174" s="2">
        <v>46.218487394957997</v>
      </c>
      <c r="O1174" s="2">
        <v>19.327731092436998</v>
      </c>
      <c r="P1174" s="2">
        <v>16.806722689076</v>
      </c>
      <c r="Q1174" s="2">
        <v>0.84033613445400002</v>
      </c>
      <c r="R1174" s="2">
        <v>9.2436974789920008</v>
      </c>
      <c r="S1174" s="21">
        <v>0</v>
      </c>
    </row>
    <row r="1175" spans="4:19" x14ac:dyDescent="0.2">
      <c r="D1175" s="104"/>
      <c r="E1175" s="5" t="s">
        <v>41</v>
      </c>
      <c r="F1175" s="6"/>
      <c r="G1175" s="7">
        <v>78</v>
      </c>
      <c r="H1175" s="8">
        <v>29</v>
      </c>
      <c r="I1175" s="1">
        <v>44</v>
      </c>
      <c r="J1175" s="1">
        <v>15</v>
      </c>
      <c r="K1175" s="1">
        <v>41</v>
      </c>
      <c r="L1175" s="1">
        <v>29</v>
      </c>
      <c r="M1175" s="1">
        <v>17</v>
      </c>
      <c r="N1175" s="1">
        <v>34</v>
      </c>
      <c r="O1175" s="1">
        <v>15</v>
      </c>
      <c r="P1175" s="1">
        <v>18</v>
      </c>
      <c r="Q1175" s="1">
        <v>1</v>
      </c>
      <c r="R1175" s="1">
        <v>8</v>
      </c>
      <c r="S1175" s="13">
        <v>1</v>
      </c>
    </row>
    <row r="1176" spans="4:19" x14ac:dyDescent="0.2">
      <c r="D1176" s="104"/>
      <c r="E1176" s="11"/>
      <c r="F1176" s="10"/>
      <c r="G1176" s="9">
        <v>100</v>
      </c>
      <c r="H1176" s="12">
        <v>37.179487179486998</v>
      </c>
      <c r="I1176" s="2">
        <v>56.410256410255997</v>
      </c>
      <c r="J1176" s="2">
        <v>19.230769230768999</v>
      </c>
      <c r="K1176" s="2">
        <v>52.564102564103003</v>
      </c>
      <c r="L1176" s="2">
        <v>37.179487179486998</v>
      </c>
      <c r="M1176" s="2">
        <v>21.794871794872002</v>
      </c>
      <c r="N1176" s="2">
        <v>43.589743589744003</v>
      </c>
      <c r="O1176" s="2">
        <v>19.230769230768999</v>
      </c>
      <c r="P1176" s="2">
        <v>23.076923076922998</v>
      </c>
      <c r="Q1176" s="2">
        <v>1.2820512820509999</v>
      </c>
      <c r="R1176" s="2">
        <v>10.25641025641</v>
      </c>
      <c r="S1176" s="15">
        <v>1.2820512820509999</v>
      </c>
    </row>
    <row r="1177" spans="4:19" x14ac:dyDescent="0.2">
      <c r="D1177" s="104"/>
      <c r="E1177" s="5" t="s">
        <v>42</v>
      </c>
      <c r="F1177" s="6"/>
      <c r="G1177" s="7">
        <v>67</v>
      </c>
      <c r="H1177" s="8">
        <v>18</v>
      </c>
      <c r="I1177" s="1">
        <v>31</v>
      </c>
      <c r="J1177" s="1">
        <v>21</v>
      </c>
      <c r="K1177" s="1">
        <v>34</v>
      </c>
      <c r="L1177" s="1">
        <v>21</v>
      </c>
      <c r="M1177" s="1">
        <v>14</v>
      </c>
      <c r="N1177" s="1">
        <v>24</v>
      </c>
      <c r="O1177" s="1">
        <v>11</v>
      </c>
      <c r="P1177" s="1">
        <v>11</v>
      </c>
      <c r="Q1177" s="1">
        <v>1</v>
      </c>
      <c r="R1177" s="1">
        <v>6</v>
      </c>
      <c r="S1177" s="13">
        <v>0</v>
      </c>
    </row>
    <row r="1178" spans="4:19" x14ac:dyDescent="0.2">
      <c r="D1178" s="104"/>
      <c r="E1178" s="11"/>
      <c r="F1178" s="10"/>
      <c r="G1178" s="9">
        <v>100</v>
      </c>
      <c r="H1178" s="12">
        <v>26.865671641791</v>
      </c>
      <c r="I1178" s="2">
        <v>46.268656716418</v>
      </c>
      <c r="J1178" s="2">
        <v>31.343283582089999</v>
      </c>
      <c r="K1178" s="2">
        <v>50.746268656715998</v>
      </c>
      <c r="L1178" s="2">
        <v>31.343283582089999</v>
      </c>
      <c r="M1178" s="2">
        <v>20.895522388060002</v>
      </c>
      <c r="N1178" s="2">
        <v>35.820895522388</v>
      </c>
      <c r="O1178" s="2">
        <v>16.417910447760999</v>
      </c>
      <c r="P1178" s="2">
        <v>16.417910447760999</v>
      </c>
      <c r="Q1178" s="2">
        <v>1.492537313433</v>
      </c>
      <c r="R1178" s="2">
        <v>8.9552238805969999</v>
      </c>
      <c r="S1178" s="21">
        <v>0</v>
      </c>
    </row>
    <row r="1179" spans="4:19" x14ac:dyDescent="0.2">
      <c r="D1179" s="104"/>
      <c r="E1179" s="5" t="s">
        <v>43</v>
      </c>
      <c r="F1179" s="6"/>
      <c r="G1179" s="7">
        <v>82</v>
      </c>
      <c r="H1179" s="8">
        <v>25</v>
      </c>
      <c r="I1179" s="1">
        <v>39</v>
      </c>
      <c r="J1179" s="1">
        <v>16</v>
      </c>
      <c r="K1179" s="1">
        <v>48</v>
      </c>
      <c r="L1179" s="1">
        <v>18</v>
      </c>
      <c r="M1179" s="1">
        <v>15</v>
      </c>
      <c r="N1179" s="1">
        <v>32</v>
      </c>
      <c r="O1179" s="1">
        <v>12</v>
      </c>
      <c r="P1179" s="1">
        <v>10</v>
      </c>
      <c r="Q1179" s="1">
        <v>3</v>
      </c>
      <c r="R1179" s="1">
        <v>8</v>
      </c>
      <c r="S1179" s="13">
        <v>0</v>
      </c>
    </row>
    <row r="1180" spans="4:19" x14ac:dyDescent="0.2">
      <c r="D1180" s="104"/>
      <c r="E1180" s="11"/>
      <c r="F1180" s="10"/>
      <c r="G1180" s="9">
        <v>100</v>
      </c>
      <c r="H1180" s="12">
        <v>30.487804878049001</v>
      </c>
      <c r="I1180" s="2">
        <v>47.560975609755999</v>
      </c>
      <c r="J1180" s="2">
        <v>19.512195121950999</v>
      </c>
      <c r="K1180" s="2">
        <v>58.536585365854002</v>
      </c>
      <c r="L1180" s="2">
        <v>21.951219512194999</v>
      </c>
      <c r="M1180" s="2">
        <v>18.292682926828999</v>
      </c>
      <c r="N1180" s="2">
        <v>39.024390243901998</v>
      </c>
      <c r="O1180" s="2">
        <v>14.634146341463</v>
      </c>
      <c r="P1180" s="2">
        <v>12.195121951220001</v>
      </c>
      <c r="Q1180" s="2">
        <v>3.6585365853659999</v>
      </c>
      <c r="R1180" s="2">
        <v>9.7560975609760003</v>
      </c>
      <c r="S1180" s="21">
        <v>0</v>
      </c>
    </row>
    <row r="1181" spans="4:19" x14ac:dyDescent="0.2">
      <c r="D1181" s="104"/>
      <c r="E1181" s="5" t="s">
        <v>44</v>
      </c>
      <c r="F1181" s="6"/>
      <c r="G1181" s="7">
        <v>80</v>
      </c>
      <c r="H1181" s="8">
        <v>12</v>
      </c>
      <c r="I1181" s="1">
        <v>28</v>
      </c>
      <c r="J1181" s="1">
        <v>10</v>
      </c>
      <c r="K1181" s="1">
        <v>34</v>
      </c>
      <c r="L1181" s="1">
        <v>11</v>
      </c>
      <c r="M1181" s="1">
        <v>15</v>
      </c>
      <c r="N1181" s="1">
        <v>29</v>
      </c>
      <c r="O1181" s="1">
        <v>6</v>
      </c>
      <c r="P1181" s="1">
        <v>10</v>
      </c>
      <c r="Q1181" s="1">
        <v>5</v>
      </c>
      <c r="R1181" s="1">
        <v>11</v>
      </c>
      <c r="S1181" s="13">
        <v>1</v>
      </c>
    </row>
    <row r="1182" spans="4:19" x14ac:dyDescent="0.2">
      <c r="D1182" s="104"/>
      <c r="E1182" s="11"/>
      <c r="F1182" s="10"/>
      <c r="G1182" s="9">
        <v>100</v>
      </c>
      <c r="H1182" s="12">
        <v>15</v>
      </c>
      <c r="I1182" s="2">
        <v>35</v>
      </c>
      <c r="J1182" s="2">
        <v>12.5</v>
      </c>
      <c r="K1182" s="2">
        <v>42.5</v>
      </c>
      <c r="L1182" s="2">
        <v>13.75</v>
      </c>
      <c r="M1182" s="2">
        <v>18.75</v>
      </c>
      <c r="N1182" s="2">
        <v>36.25</v>
      </c>
      <c r="O1182" s="2">
        <v>7.5</v>
      </c>
      <c r="P1182" s="2">
        <v>12.5</v>
      </c>
      <c r="Q1182" s="2">
        <v>6.25</v>
      </c>
      <c r="R1182" s="2">
        <v>13.75</v>
      </c>
      <c r="S1182" s="15">
        <v>1.25</v>
      </c>
    </row>
    <row r="1183" spans="4:19" x14ac:dyDescent="0.2">
      <c r="D1183" s="104"/>
      <c r="E1183" s="5" t="s">
        <v>45</v>
      </c>
      <c r="F1183" s="6"/>
      <c r="G1183" s="7">
        <v>56</v>
      </c>
      <c r="H1183" s="8">
        <v>9</v>
      </c>
      <c r="I1183" s="1">
        <v>25</v>
      </c>
      <c r="J1183" s="1">
        <v>6</v>
      </c>
      <c r="K1183" s="1">
        <v>34</v>
      </c>
      <c r="L1183" s="1">
        <v>12</v>
      </c>
      <c r="M1183" s="1">
        <v>9</v>
      </c>
      <c r="N1183" s="1">
        <v>19</v>
      </c>
      <c r="O1183" s="1">
        <v>5</v>
      </c>
      <c r="P1183" s="1">
        <v>4</v>
      </c>
      <c r="Q1183" s="1">
        <v>6</v>
      </c>
      <c r="R1183" s="1">
        <v>2</v>
      </c>
      <c r="S1183" s="13">
        <v>1</v>
      </c>
    </row>
    <row r="1184" spans="4:19" x14ac:dyDescent="0.2">
      <c r="D1184" s="104"/>
      <c r="E1184" s="11"/>
      <c r="F1184" s="10"/>
      <c r="G1184" s="9">
        <v>100</v>
      </c>
      <c r="H1184" s="12">
        <v>16.071428571428999</v>
      </c>
      <c r="I1184" s="2">
        <v>44.642857142856997</v>
      </c>
      <c r="J1184" s="2">
        <v>10.714285714286</v>
      </c>
      <c r="K1184" s="2">
        <v>60.714285714286</v>
      </c>
      <c r="L1184" s="2">
        <v>21.428571428571001</v>
      </c>
      <c r="M1184" s="2">
        <v>16.071428571428999</v>
      </c>
      <c r="N1184" s="2">
        <v>33.928571428570997</v>
      </c>
      <c r="O1184" s="2">
        <v>8.9285714285710007</v>
      </c>
      <c r="P1184" s="2">
        <v>7.1428571428570002</v>
      </c>
      <c r="Q1184" s="2">
        <v>10.714285714286</v>
      </c>
      <c r="R1184" s="2">
        <v>3.5714285714290002</v>
      </c>
      <c r="S1184" s="15">
        <v>1.785714285714</v>
      </c>
    </row>
    <row r="1185" spans="2:19" x14ac:dyDescent="0.2">
      <c r="D1185" s="104"/>
      <c r="E1185" s="5" t="s">
        <v>46</v>
      </c>
      <c r="F1185" s="6"/>
      <c r="G1185" s="7">
        <v>21</v>
      </c>
      <c r="H1185" s="8">
        <v>2</v>
      </c>
      <c r="I1185" s="1">
        <v>3</v>
      </c>
      <c r="J1185" s="1">
        <v>1</v>
      </c>
      <c r="K1185" s="1">
        <v>10</v>
      </c>
      <c r="L1185" s="1">
        <v>2</v>
      </c>
      <c r="M1185" s="1">
        <v>3</v>
      </c>
      <c r="N1185" s="1">
        <v>4</v>
      </c>
      <c r="O1185" s="1">
        <v>1</v>
      </c>
      <c r="P1185" s="1">
        <v>1</v>
      </c>
      <c r="Q1185" s="1">
        <v>0</v>
      </c>
      <c r="R1185" s="1">
        <v>5</v>
      </c>
      <c r="S1185" s="13">
        <v>1</v>
      </c>
    </row>
    <row r="1186" spans="2:19" x14ac:dyDescent="0.2">
      <c r="D1186" s="104"/>
      <c r="E1186" s="11"/>
      <c r="F1186" s="10"/>
      <c r="G1186" s="9">
        <v>100</v>
      </c>
      <c r="H1186" s="12">
        <v>9.5238095238099998</v>
      </c>
      <c r="I1186" s="2">
        <v>14.285714285714</v>
      </c>
      <c r="J1186" s="2">
        <v>4.7619047619049999</v>
      </c>
      <c r="K1186" s="2">
        <v>47.619047619047997</v>
      </c>
      <c r="L1186" s="2">
        <v>9.5238095238099998</v>
      </c>
      <c r="M1186" s="2">
        <v>14.285714285714</v>
      </c>
      <c r="N1186" s="2">
        <v>19.047619047619001</v>
      </c>
      <c r="O1186" s="2">
        <v>4.7619047619049999</v>
      </c>
      <c r="P1186" s="2">
        <v>4.7619047619049999</v>
      </c>
      <c r="Q1186" s="3">
        <v>0</v>
      </c>
      <c r="R1186" s="2">
        <v>23.809523809523998</v>
      </c>
      <c r="S1186" s="15">
        <v>4.7619047619049999</v>
      </c>
    </row>
    <row r="1187" spans="2:19" x14ac:dyDescent="0.2">
      <c r="D1187" s="104"/>
      <c r="E1187" s="5" t="s">
        <v>47</v>
      </c>
      <c r="F1187" s="6"/>
      <c r="G1187" s="7">
        <v>35</v>
      </c>
      <c r="H1187" s="8">
        <v>2</v>
      </c>
      <c r="I1187" s="1">
        <v>7</v>
      </c>
      <c r="J1187" s="1">
        <v>5</v>
      </c>
      <c r="K1187" s="1">
        <v>11</v>
      </c>
      <c r="L1187" s="1">
        <v>4</v>
      </c>
      <c r="M1187" s="1">
        <v>4</v>
      </c>
      <c r="N1187" s="1">
        <v>7</v>
      </c>
      <c r="O1187" s="1">
        <v>4</v>
      </c>
      <c r="P1187" s="1">
        <v>3</v>
      </c>
      <c r="Q1187" s="1">
        <v>6</v>
      </c>
      <c r="R1187" s="1">
        <v>8</v>
      </c>
      <c r="S1187" s="13">
        <v>1</v>
      </c>
    </row>
    <row r="1188" spans="2:19" x14ac:dyDescent="0.2">
      <c r="D1188" s="104"/>
      <c r="E1188" s="11"/>
      <c r="F1188" s="10"/>
      <c r="G1188" s="9">
        <v>100</v>
      </c>
      <c r="H1188" s="12">
        <v>5.7142857142860004</v>
      </c>
      <c r="I1188" s="2">
        <v>20</v>
      </c>
      <c r="J1188" s="2">
        <v>14.285714285714</v>
      </c>
      <c r="K1188" s="2">
        <v>31.428571428571001</v>
      </c>
      <c r="L1188" s="2">
        <v>11.428571428571001</v>
      </c>
      <c r="M1188" s="2">
        <v>11.428571428571001</v>
      </c>
      <c r="N1188" s="2">
        <v>20</v>
      </c>
      <c r="O1188" s="2">
        <v>11.428571428571001</v>
      </c>
      <c r="P1188" s="2">
        <v>8.5714285714289993</v>
      </c>
      <c r="Q1188" s="2">
        <v>17.142857142857</v>
      </c>
      <c r="R1188" s="2">
        <v>22.857142857143</v>
      </c>
      <c r="S1188" s="15">
        <v>2.8571428571430002</v>
      </c>
    </row>
    <row r="1189" spans="2:19" x14ac:dyDescent="0.2">
      <c r="D1189" s="104"/>
      <c r="E1189" s="5" t="s">
        <v>48</v>
      </c>
      <c r="F1189" s="6"/>
      <c r="G1189" s="7">
        <v>9</v>
      </c>
      <c r="H1189" s="8">
        <v>1</v>
      </c>
      <c r="I1189" s="1">
        <v>4</v>
      </c>
      <c r="J1189" s="1">
        <v>1</v>
      </c>
      <c r="K1189" s="1">
        <v>3</v>
      </c>
      <c r="L1189" s="1">
        <v>0</v>
      </c>
      <c r="M1189" s="1">
        <v>1</v>
      </c>
      <c r="N1189" s="1">
        <v>2</v>
      </c>
      <c r="O1189" s="1">
        <v>1</v>
      </c>
      <c r="P1189" s="1">
        <v>0</v>
      </c>
      <c r="Q1189" s="1">
        <v>0</v>
      </c>
      <c r="R1189" s="1">
        <v>2</v>
      </c>
      <c r="S1189" s="13">
        <v>0</v>
      </c>
    </row>
    <row r="1190" spans="2:19" x14ac:dyDescent="0.2">
      <c r="D1190" s="104"/>
      <c r="E1190" s="11"/>
      <c r="F1190" s="10"/>
      <c r="G1190" s="9">
        <v>100</v>
      </c>
      <c r="H1190" s="12">
        <v>11.111111111111001</v>
      </c>
      <c r="I1190" s="2">
        <v>44.444444444444002</v>
      </c>
      <c r="J1190" s="2">
        <v>11.111111111111001</v>
      </c>
      <c r="K1190" s="2">
        <v>33.333333333333002</v>
      </c>
      <c r="L1190" s="3">
        <v>0</v>
      </c>
      <c r="M1190" s="2">
        <v>11.111111111111001</v>
      </c>
      <c r="N1190" s="2">
        <v>22.222222222222001</v>
      </c>
      <c r="O1190" s="2">
        <v>11.111111111111001</v>
      </c>
      <c r="P1190" s="3">
        <v>0</v>
      </c>
      <c r="Q1190" s="3">
        <v>0</v>
      </c>
      <c r="R1190" s="2">
        <v>22.222222222222001</v>
      </c>
      <c r="S1190" s="21">
        <v>0</v>
      </c>
    </row>
    <row r="1191" spans="2:19" x14ac:dyDescent="0.2">
      <c r="D1191" s="104"/>
      <c r="E1191" s="5" t="s">
        <v>49</v>
      </c>
      <c r="F1191" s="6"/>
      <c r="G1191" s="7">
        <v>1</v>
      </c>
      <c r="H1191" s="8">
        <v>0</v>
      </c>
      <c r="I1191" s="1">
        <v>1</v>
      </c>
      <c r="J1191" s="1">
        <v>0</v>
      </c>
      <c r="K1191" s="1">
        <v>0</v>
      </c>
      <c r="L1191" s="1">
        <v>0</v>
      </c>
      <c r="M1191" s="1">
        <v>1</v>
      </c>
      <c r="N1191" s="1">
        <v>0</v>
      </c>
      <c r="O1191" s="1">
        <v>0</v>
      </c>
      <c r="P1191" s="1">
        <v>0</v>
      </c>
      <c r="Q1191" s="1">
        <v>0</v>
      </c>
      <c r="R1191" s="1">
        <v>0</v>
      </c>
      <c r="S1191" s="13">
        <v>0</v>
      </c>
    </row>
    <row r="1192" spans="2:19" x14ac:dyDescent="0.2">
      <c r="D1192" s="105"/>
      <c r="E1192" s="56"/>
      <c r="F1192" s="57"/>
      <c r="G1192" s="69">
        <v>100</v>
      </c>
      <c r="H1192" s="79">
        <v>0</v>
      </c>
      <c r="I1192" s="39">
        <v>100</v>
      </c>
      <c r="J1192" s="36">
        <v>0</v>
      </c>
      <c r="K1192" s="36">
        <v>0</v>
      </c>
      <c r="L1192" s="36">
        <v>0</v>
      </c>
      <c r="M1192" s="39">
        <v>100</v>
      </c>
      <c r="N1192" s="36">
        <v>0</v>
      </c>
      <c r="O1192" s="36">
        <v>0</v>
      </c>
      <c r="P1192" s="36">
        <v>0</v>
      </c>
      <c r="Q1192" s="36">
        <v>0</v>
      </c>
      <c r="R1192" s="36">
        <v>0</v>
      </c>
      <c r="S1192" s="72">
        <v>0</v>
      </c>
    </row>
    <row r="1194" spans="2:19" x14ac:dyDescent="0.2">
      <c r="B1194" s="47" t="str">
        <f xml:space="preserve"> HYPERLINK("#'目次'!B21", "[15]")</f>
        <v>[15]</v>
      </c>
      <c r="C1194" s="31" t="s">
        <v>170</v>
      </c>
    </row>
    <row r="1195" spans="2:19" x14ac:dyDescent="0.2">
      <c r="C1195" s="89" t="s">
        <v>147</v>
      </c>
    </row>
    <row r="1197" spans="2:19" x14ac:dyDescent="0.2">
      <c r="C1197" s="31" t="s">
        <v>13</v>
      </c>
    </row>
    <row r="1198" spans="2:19" ht="48" x14ac:dyDescent="0.2">
      <c r="D1198" s="99"/>
      <c r="E1198" s="100"/>
      <c r="F1198" s="100"/>
      <c r="G1198" s="41" t="s">
        <v>14</v>
      </c>
      <c r="H1198" s="42" t="s">
        <v>171</v>
      </c>
      <c r="I1198" s="16" t="s">
        <v>172</v>
      </c>
      <c r="J1198" s="16" t="s">
        <v>173</v>
      </c>
      <c r="K1198" s="16" t="s">
        <v>174</v>
      </c>
      <c r="L1198" s="16" t="s">
        <v>175</v>
      </c>
      <c r="M1198" s="16" t="s">
        <v>176</v>
      </c>
      <c r="N1198" s="16" t="s">
        <v>177</v>
      </c>
      <c r="O1198" s="16" t="s">
        <v>178</v>
      </c>
      <c r="P1198" s="16" t="s">
        <v>179</v>
      </c>
      <c r="Q1198" s="16" t="s">
        <v>167</v>
      </c>
      <c r="R1198" s="46" t="s">
        <v>24</v>
      </c>
    </row>
    <row r="1199" spans="2:19" x14ac:dyDescent="0.2">
      <c r="D1199" s="101"/>
      <c r="E1199" s="102"/>
      <c r="F1199" s="102"/>
      <c r="G1199" s="44"/>
      <c r="H1199" s="48"/>
      <c r="I1199" s="17"/>
      <c r="J1199" s="17"/>
      <c r="K1199" s="17"/>
      <c r="L1199" s="17"/>
      <c r="M1199" s="17"/>
      <c r="N1199" s="17"/>
      <c r="O1199" s="17"/>
      <c r="P1199" s="17"/>
      <c r="Q1199" s="17"/>
      <c r="R1199" s="43"/>
    </row>
    <row r="1200" spans="2:19" x14ac:dyDescent="0.2">
      <c r="D1200" s="68"/>
      <c r="E1200" s="67" t="s">
        <v>14</v>
      </c>
      <c r="F1200" s="64"/>
      <c r="G1200" s="45">
        <v>2164</v>
      </c>
      <c r="H1200" s="20">
        <v>684</v>
      </c>
      <c r="I1200" s="20">
        <v>443</v>
      </c>
      <c r="J1200" s="20">
        <v>585</v>
      </c>
      <c r="K1200" s="20">
        <v>250</v>
      </c>
      <c r="L1200" s="20">
        <v>363</v>
      </c>
      <c r="M1200" s="20">
        <v>797</v>
      </c>
      <c r="N1200" s="20">
        <v>721</v>
      </c>
      <c r="O1200" s="20">
        <v>358</v>
      </c>
      <c r="P1200" s="20">
        <v>512</v>
      </c>
      <c r="Q1200" s="20">
        <v>228</v>
      </c>
      <c r="R1200" s="61">
        <v>5</v>
      </c>
    </row>
    <row r="1201" spans="4:18" x14ac:dyDescent="0.2">
      <c r="D1201" s="56"/>
      <c r="E1201" s="57"/>
      <c r="F1201" s="65"/>
      <c r="G1201" s="9">
        <v>100</v>
      </c>
      <c r="H1201" s="2">
        <v>31.608133086875998</v>
      </c>
      <c r="I1201" s="2">
        <v>20.471349353050002</v>
      </c>
      <c r="J1201" s="2">
        <v>27.033271719039</v>
      </c>
      <c r="K1201" s="2">
        <v>11.552680221811</v>
      </c>
      <c r="L1201" s="2">
        <v>16.77449168207</v>
      </c>
      <c r="M1201" s="2">
        <v>36.829944547135</v>
      </c>
      <c r="N1201" s="2">
        <v>33.317929759704001</v>
      </c>
      <c r="O1201" s="2">
        <v>16.543438077634001</v>
      </c>
      <c r="P1201" s="2">
        <v>23.65988909427</v>
      </c>
      <c r="Q1201" s="2">
        <v>10.536044362291999</v>
      </c>
      <c r="R1201" s="15">
        <v>0.23105360443600001</v>
      </c>
    </row>
    <row r="1202" spans="4:18" x14ac:dyDescent="0.2">
      <c r="D1202" s="103" t="s">
        <v>25</v>
      </c>
      <c r="E1202" s="24" t="s">
        <v>26</v>
      </c>
      <c r="F1202" s="22"/>
      <c r="G1202" s="23">
        <v>419</v>
      </c>
      <c r="H1202" s="30">
        <v>132</v>
      </c>
      <c r="I1202" s="4">
        <v>63</v>
      </c>
      <c r="J1202" s="4">
        <v>113</v>
      </c>
      <c r="K1202" s="4">
        <v>50</v>
      </c>
      <c r="L1202" s="4">
        <v>47</v>
      </c>
      <c r="M1202" s="4">
        <v>129</v>
      </c>
      <c r="N1202" s="4">
        <v>126</v>
      </c>
      <c r="O1202" s="4">
        <v>49</v>
      </c>
      <c r="P1202" s="4">
        <v>115</v>
      </c>
      <c r="Q1202" s="4">
        <v>69</v>
      </c>
      <c r="R1202" s="34">
        <v>0</v>
      </c>
    </row>
    <row r="1203" spans="4:18" x14ac:dyDescent="0.2">
      <c r="D1203" s="104"/>
      <c r="E1203" s="11"/>
      <c r="F1203" s="10"/>
      <c r="G1203" s="9">
        <v>100</v>
      </c>
      <c r="H1203" s="12">
        <v>31.503579952267</v>
      </c>
      <c r="I1203" s="2">
        <v>15.035799522673001</v>
      </c>
      <c r="J1203" s="2">
        <v>26.968973747016999</v>
      </c>
      <c r="K1203" s="2">
        <v>11.933174224344</v>
      </c>
      <c r="L1203" s="2">
        <v>11.217183770883</v>
      </c>
      <c r="M1203" s="2">
        <v>30.787589498807002</v>
      </c>
      <c r="N1203" s="2">
        <v>30.071599045346002</v>
      </c>
      <c r="O1203" s="2">
        <v>11.694510739857</v>
      </c>
      <c r="P1203" s="2">
        <v>27.446300715989999</v>
      </c>
      <c r="Q1203" s="2">
        <v>16.467780429594001</v>
      </c>
      <c r="R1203" s="21">
        <v>0</v>
      </c>
    </row>
    <row r="1204" spans="4:18" x14ac:dyDescent="0.2">
      <c r="D1204" s="104"/>
      <c r="E1204" s="5" t="s">
        <v>27</v>
      </c>
      <c r="F1204" s="6"/>
      <c r="G1204" s="7">
        <v>311</v>
      </c>
      <c r="H1204" s="8">
        <v>85</v>
      </c>
      <c r="I1204" s="1">
        <v>68</v>
      </c>
      <c r="J1204" s="1">
        <v>91</v>
      </c>
      <c r="K1204" s="1">
        <v>37</v>
      </c>
      <c r="L1204" s="1">
        <v>37</v>
      </c>
      <c r="M1204" s="1">
        <v>77</v>
      </c>
      <c r="N1204" s="1">
        <v>69</v>
      </c>
      <c r="O1204" s="1">
        <v>62</v>
      </c>
      <c r="P1204" s="1">
        <v>61</v>
      </c>
      <c r="Q1204" s="1">
        <v>49</v>
      </c>
      <c r="R1204" s="13">
        <v>1</v>
      </c>
    </row>
    <row r="1205" spans="4:18" x14ac:dyDescent="0.2">
      <c r="D1205" s="104"/>
      <c r="E1205" s="11"/>
      <c r="F1205" s="10"/>
      <c r="G1205" s="9">
        <v>100</v>
      </c>
      <c r="H1205" s="12">
        <v>27.331189710611</v>
      </c>
      <c r="I1205" s="2">
        <v>21.864951768489</v>
      </c>
      <c r="J1205" s="2">
        <v>29.260450160771999</v>
      </c>
      <c r="K1205" s="2">
        <v>11.897106109325</v>
      </c>
      <c r="L1205" s="2">
        <v>11.897106109325</v>
      </c>
      <c r="M1205" s="2">
        <v>24.75884244373</v>
      </c>
      <c r="N1205" s="2">
        <v>22.186495176849</v>
      </c>
      <c r="O1205" s="2">
        <v>19.935691318328001</v>
      </c>
      <c r="P1205" s="2">
        <v>19.614147909968001</v>
      </c>
      <c r="Q1205" s="2">
        <v>15.755627009646</v>
      </c>
      <c r="R1205" s="15">
        <v>0.32154340836</v>
      </c>
    </row>
    <row r="1206" spans="4:18" x14ac:dyDescent="0.2">
      <c r="D1206" s="104"/>
      <c r="E1206" s="5" t="s">
        <v>28</v>
      </c>
      <c r="F1206" s="6"/>
      <c r="G1206" s="7">
        <v>313</v>
      </c>
      <c r="H1206" s="8">
        <v>100</v>
      </c>
      <c r="I1206" s="1">
        <v>65</v>
      </c>
      <c r="J1206" s="1">
        <v>88</v>
      </c>
      <c r="K1206" s="1">
        <v>40</v>
      </c>
      <c r="L1206" s="1">
        <v>59</v>
      </c>
      <c r="M1206" s="1">
        <v>103</v>
      </c>
      <c r="N1206" s="1">
        <v>85</v>
      </c>
      <c r="O1206" s="1">
        <v>64</v>
      </c>
      <c r="P1206" s="1">
        <v>87</v>
      </c>
      <c r="Q1206" s="1">
        <v>32</v>
      </c>
      <c r="R1206" s="13">
        <v>0</v>
      </c>
    </row>
    <row r="1207" spans="4:18" x14ac:dyDescent="0.2">
      <c r="D1207" s="104"/>
      <c r="E1207" s="11"/>
      <c r="F1207" s="10"/>
      <c r="G1207" s="9">
        <v>100</v>
      </c>
      <c r="H1207" s="12">
        <v>31.948881789137001</v>
      </c>
      <c r="I1207" s="2">
        <v>20.766773162939</v>
      </c>
      <c r="J1207" s="2">
        <v>28.115015974441</v>
      </c>
      <c r="K1207" s="2">
        <v>12.779552715655001</v>
      </c>
      <c r="L1207" s="2">
        <v>18.849840255591001</v>
      </c>
      <c r="M1207" s="2">
        <v>32.907348242811999</v>
      </c>
      <c r="N1207" s="2">
        <v>27.156549520767001</v>
      </c>
      <c r="O1207" s="2">
        <v>20.447284345048001</v>
      </c>
      <c r="P1207" s="2">
        <v>27.795527156550001</v>
      </c>
      <c r="Q1207" s="2">
        <v>10.223642172524</v>
      </c>
      <c r="R1207" s="21">
        <v>0</v>
      </c>
    </row>
    <row r="1208" spans="4:18" x14ac:dyDescent="0.2">
      <c r="D1208" s="104"/>
      <c r="E1208" s="5" t="s">
        <v>29</v>
      </c>
      <c r="F1208" s="6"/>
      <c r="G1208" s="7">
        <v>268</v>
      </c>
      <c r="H1208" s="8">
        <v>83</v>
      </c>
      <c r="I1208" s="1">
        <v>51</v>
      </c>
      <c r="J1208" s="1">
        <v>70</v>
      </c>
      <c r="K1208" s="1">
        <v>28</v>
      </c>
      <c r="L1208" s="1">
        <v>41</v>
      </c>
      <c r="M1208" s="1">
        <v>111</v>
      </c>
      <c r="N1208" s="1">
        <v>112</v>
      </c>
      <c r="O1208" s="1">
        <v>42</v>
      </c>
      <c r="P1208" s="1">
        <v>62</v>
      </c>
      <c r="Q1208" s="1">
        <v>25</v>
      </c>
      <c r="R1208" s="13">
        <v>0</v>
      </c>
    </row>
    <row r="1209" spans="4:18" x14ac:dyDescent="0.2">
      <c r="D1209" s="104"/>
      <c r="E1209" s="11"/>
      <c r="F1209" s="10"/>
      <c r="G1209" s="9">
        <v>100</v>
      </c>
      <c r="H1209" s="12">
        <v>30.970149253731002</v>
      </c>
      <c r="I1209" s="2">
        <v>19.029850746268998</v>
      </c>
      <c r="J1209" s="2">
        <v>26.119402985074998</v>
      </c>
      <c r="K1209" s="2">
        <v>10.447761194030001</v>
      </c>
      <c r="L1209" s="2">
        <v>15.298507462687001</v>
      </c>
      <c r="M1209" s="2">
        <v>41.417910447761003</v>
      </c>
      <c r="N1209" s="2">
        <v>41.791044776119001</v>
      </c>
      <c r="O1209" s="2">
        <v>15.671641791044999</v>
      </c>
      <c r="P1209" s="2">
        <v>23.134328358209</v>
      </c>
      <c r="Q1209" s="2">
        <v>9.3283582089550006</v>
      </c>
      <c r="R1209" s="21">
        <v>0</v>
      </c>
    </row>
    <row r="1210" spans="4:18" x14ac:dyDescent="0.2">
      <c r="D1210" s="104"/>
      <c r="E1210" s="5" t="s">
        <v>30</v>
      </c>
      <c r="F1210" s="6"/>
      <c r="G1210" s="7">
        <v>266</v>
      </c>
      <c r="H1210" s="8">
        <v>99</v>
      </c>
      <c r="I1210" s="1">
        <v>79</v>
      </c>
      <c r="J1210" s="1">
        <v>77</v>
      </c>
      <c r="K1210" s="1">
        <v>35</v>
      </c>
      <c r="L1210" s="1">
        <v>48</v>
      </c>
      <c r="M1210" s="1">
        <v>106</v>
      </c>
      <c r="N1210" s="1">
        <v>98</v>
      </c>
      <c r="O1210" s="1">
        <v>49</v>
      </c>
      <c r="P1210" s="1">
        <v>64</v>
      </c>
      <c r="Q1210" s="1">
        <v>15</v>
      </c>
      <c r="R1210" s="13">
        <v>1</v>
      </c>
    </row>
    <row r="1211" spans="4:18" x14ac:dyDescent="0.2">
      <c r="D1211" s="104"/>
      <c r="E1211" s="11"/>
      <c r="F1211" s="10"/>
      <c r="G1211" s="9">
        <v>100</v>
      </c>
      <c r="H1211" s="12">
        <v>37.218045112782001</v>
      </c>
      <c r="I1211" s="2">
        <v>29.699248120301</v>
      </c>
      <c r="J1211" s="2">
        <v>28.947368421053</v>
      </c>
      <c r="K1211" s="2">
        <v>13.157894736842</v>
      </c>
      <c r="L1211" s="2">
        <v>18.045112781955002</v>
      </c>
      <c r="M1211" s="2">
        <v>39.849624060149999</v>
      </c>
      <c r="N1211" s="2">
        <v>36.842105263157997</v>
      </c>
      <c r="O1211" s="2">
        <v>18.421052631578998</v>
      </c>
      <c r="P1211" s="2">
        <v>24.060150375940001</v>
      </c>
      <c r="Q1211" s="2">
        <v>5.639097744361</v>
      </c>
      <c r="R1211" s="15">
        <v>0.37593984962400001</v>
      </c>
    </row>
    <row r="1212" spans="4:18" x14ac:dyDescent="0.2">
      <c r="D1212" s="104"/>
      <c r="E1212" s="5" t="s">
        <v>31</v>
      </c>
      <c r="F1212" s="6"/>
      <c r="G1212" s="7">
        <v>265</v>
      </c>
      <c r="H1212" s="8">
        <v>74</v>
      </c>
      <c r="I1212" s="1">
        <v>55</v>
      </c>
      <c r="J1212" s="1">
        <v>60</v>
      </c>
      <c r="K1212" s="1">
        <v>26</v>
      </c>
      <c r="L1212" s="1">
        <v>55</v>
      </c>
      <c r="M1212" s="1">
        <v>130</v>
      </c>
      <c r="N1212" s="1">
        <v>115</v>
      </c>
      <c r="O1212" s="1">
        <v>39</v>
      </c>
      <c r="P1212" s="1">
        <v>58</v>
      </c>
      <c r="Q1212" s="1">
        <v>17</v>
      </c>
      <c r="R1212" s="13">
        <v>0</v>
      </c>
    </row>
    <row r="1213" spans="4:18" x14ac:dyDescent="0.2">
      <c r="D1213" s="104"/>
      <c r="E1213" s="11"/>
      <c r="F1213" s="10"/>
      <c r="G1213" s="9">
        <v>100</v>
      </c>
      <c r="H1213" s="12">
        <v>27.924528301887001</v>
      </c>
      <c r="I1213" s="2">
        <v>20.754716981131999</v>
      </c>
      <c r="J1213" s="2">
        <v>22.641509433962</v>
      </c>
      <c r="K1213" s="2">
        <v>9.8113207547170003</v>
      </c>
      <c r="L1213" s="2">
        <v>20.754716981131999</v>
      </c>
      <c r="M1213" s="2">
        <v>49.056603773585003</v>
      </c>
      <c r="N1213" s="2">
        <v>43.396226415093999</v>
      </c>
      <c r="O1213" s="2">
        <v>14.716981132075</v>
      </c>
      <c r="P1213" s="2">
        <v>21.886792452830001</v>
      </c>
      <c r="Q1213" s="2">
        <v>6.4150943396229998</v>
      </c>
      <c r="R1213" s="21">
        <v>0</v>
      </c>
    </row>
    <row r="1214" spans="4:18" x14ac:dyDescent="0.2">
      <c r="D1214" s="104"/>
      <c r="E1214" s="5" t="s">
        <v>32</v>
      </c>
      <c r="F1214" s="6"/>
      <c r="G1214" s="7">
        <v>152</v>
      </c>
      <c r="H1214" s="8">
        <v>51</v>
      </c>
      <c r="I1214" s="1">
        <v>40</v>
      </c>
      <c r="J1214" s="1">
        <v>39</v>
      </c>
      <c r="K1214" s="1">
        <v>17</v>
      </c>
      <c r="L1214" s="1">
        <v>37</v>
      </c>
      <c r="M1214" s="1">
        <v>80</v>
      </c>
      <c r="N1214" s="1">
        <v>60</v>
      </c>
      <c r="O1214" s="1">
        <v>21</v>
      </c>
      <c r="P1214" s="1">
        <v>33</v>
      </c>
      <c r="Q1214" s="1">
        <v>8</v>
      </c>
      <c r="R1214" s="13">
        <v>0</v>
      </c>
    </row>
    <row r="1215" spans="4:18" x14ac:dyDescent="0.2">
      <c r="D1215" s="104"/>
      <c r="E1215" s="11"/>
      <c r="F1215" s="10"/>
      <c r="G1215" s="9">
        <v>100</v>
      </c>
      <c r="H1215" s="12">
        <v>33.552631578947</v>
      </c>
      <c r="I1215" s="2">
        <v>26.315789473683999</v>
      </c>
      <c r="J1215" s="2">
        <v>25.657894736842</v>
      </c>
      <c r="K1215" s="2">
        <v>11.184210526316001</v>
      </c>
      <c r="L1215" s="2">
        <v>24.342105263158</v>
      </c>
      <c r="M1215" s="2">
        <v>52.631578947367998</v>
      </c>
      <c r="N1215" s="2">
        <v>39.473684210526002</v>
      </c>
      <c r="O1215" s="2">
        <v>13.815789473683999</v>
      </c>
      <c r="P1215" s="2">
        <v>21.710526315789</v>
      </c>
      <c r="Q1215" s="2">
        <v>5.2631578947369997</v>
      </c>
      <c r="R1215" s="21">
        <v>0</v>
      </c>
    </row>
    <row r="1216" spans="4:18" x14ac:dyDescent="0.2">
      <c r="D1216" s="104"/>
      <c r="E1216" s="5" t="s">
        <v>33</v>
      </c>
      <c r="F1216" s="6"/>
      <c r="G1216" s="7">
        <v>63</v>
      </c>
      <c r="H1216" s="8">
        <v>24</v>
      </c>
      <c r="I1216" s="1">
        <v>9</v>
      </c>
      <c r="J1216" s="1">
        <v>17</v>
      </c>
      <c r="K1216" s="1">
        <v>8</v>
      </c>
      <c r="L1216" s="1">
        <v>21</v>
      </c>
      <c r="M1216" s="1">
        <v>31</v>
      </c>
      <c r="N1216" s="1">
        <v>21</v>
      </c>
      <c r="O1216" s="1">
        <v>13</v>
      </c>
      <c r="P1216" s="1">
        <v>14</v>
      </c>
      <c r="Q1216" s="1">
        <v>3</v>
      </c>
      <c r="R1216" s="13">
        <v>0</v>
      </c>
    </row>
    <row r="1217" spans="4:18" x14ac:dyDescent="0.2">
      <c r="D1217" s="104"/>
      <c r="E1217" s="11"/>
      <c r="F1217" s="10"/>
      <c r="G1217" s="9">
        <v>100</v>
      </c>
      <c r="H1217" s="12">
        <v>38.095238095238003</v>
      </c>
      <c r="I1217" s="2">
        <v>14.285714285714</v>
      </c>
      <c r="J1217" s="2">
        <v>26.984126984126998</v>
      </c>
      <c r="K1217" s="2">
        <v>12.698412698413</v>
      </c>
      <c r="L1217" s="2">
        <v>33.333333333333002</v>
      </c>
      <c r="M1217" s="2">
        <v>49.206349206349003</v>
      </c>
      <c r="N1217" s="2">
        <v>33.333333333333002</v>
      </c>
      <c r="O1217" s="2">
        <v>20.634920634920999</v>
      </c>
      <c r="P1217" s="2">
        <v>22.222222222222001</v>
      </c>
      <c r="Q1217" s="2">
        <v>4.7619047619049999</v>
      </c>
      <c r="R1217" s="21">
        <v>0</v>
      </c>
    </row>
    <row r="1218" spans="4:18" x14ac:dyDescent="0.2">
      <c r="D1218" s="103" t="s">
        <v>34</v>
      </c>
      <c r="E1218" s="24" t="s">
        <v>35</v>
      </c>
      <c r="F1218" s="22"/>
      <c r="G1218" s="23">
        <v>70</v>
      </c>
      <c r="H1218" s="30">
        <v>26</v>
      </c>
      <c r="I1218" s="4">
        <v>18</v>
      </c>
      <c r="J1218" s="4">
        <v>12</v>
      </c>
      <c r="K1218" s="4">
        <v>9</v>
      </c>
      <c r="L1218" s="4">
        <v>17</v>
      </c>
      <c r="M1218" s="4">
        <v>29</v>
      </c>
      <c r="N1218" s="4">
        <v>27</v>
      </c>
      <c r="O1218" s="4">
        <v>7</v>
      </c>
      <c r="P1218" s="4">
        <v>14</v>
      </c>
      <c r="Q1218" s="4">
        <v>14</v>
      </c>
      <c r="R1218" s="34">
        <v>0</v>
      </c>
    </row>
    <row r="1219" spans="4:18" x14ac:dyDescent="0.2">
      <c r="D1219" s="104"/>
      <c r="E1219" s="11"/>
      <c r="F1219" s="10"/>
      <c r="G1219" s="9">
        <v>100</v>
      </c>
      <c r="H1219" s="12">
        <v>37.142857142856997</v>
      </c>
      <c r="I1219" s="2">
        <v>25.714285714286</v>
      </c>
      <c r="J1219" s="2">
        <v>17.142857142857</v>
      </c>
      <c r="K1219" s="2">
        <v>12.857142857143</v>
      </c>
      <c r="L1219" s="2">
        <v>24.285714285714</v>
      </c>
      <c r="M1219" s="2">
        <v>41.428571428570997</v>
      </c>
      <c r="N1219" s="2">
        <v>38.571428571429003</v>
      </c>
      <c r="O1219" s="2">
        <v>10</v>
      </c>
      <c r="P1219" s="2">
        <v>20</v>
      </c>
      <c r="Q1219" s="2">
        <v>20</v>
      </c>
      <c r="R1219" s="21">
        <v>0</v>
      </c>
    </row>
    <row r="1220" spans="4:18" x14ac:dyDescent="0.2">
      <c r="D1220" s="104"/>
      <c r="E1220" s="5" t="s">
        <v>36</v>
      </c>
      <c r="F1220" s="6"/>
      <c r="G1220" s="7">
        <v>90</v>
      </c>
      <c r="H1220" s="8">
        <v>22</v>
      </c>
      <c r="I1220" s="1">
        <v>18</v>
      </c>
      <c r="J1220" s="1">
        <v>19</v>
      </c>
      <c r="K1220" s="1">
        <v>12</v>
      </c>
      <c r="L1220" s="1">
        <v>20</v>
      </c>
      <c r="M1220" s="1">
        <v>42</v>
      </c>
      <c r="N1220" s="1">
        <v>45</v>
      </c>
      <c r="O1220" s="1">
        <v>13</v>
      </c>
      <c r="P1220" s="1">
        <v>23</v>
      </c>
      <c r="Q1220" s="1">
        <v>9</v>
      </c>
      <c r="R1220" s="13">
        <v>0</v>
      </c>
    </row>
    <row r="1221" spans="4:18" x14ac:dyDescent="0.2">
      <c r="D1221" s="104"/>
      <c r="E1221" s="11"/>
      <c r="F1221" s="10"/>
      <c r="G1221" s="9">
        <v>100</v>
      </c>
      <c r="H1221" s="12">
        <v>24.444444444443999</v>
      </c>
      <c r="I1221" s="2">
        <v>20</v>
      </c>
      <c r="J1221" s="2">
        <v>21.111111111111001</v>
      </c>
      <c r="K1221" s="2">
        <v>13.333333333333</v>
      </c>
      <c r="L1221" s="2">
        <v>22.222222222222001</v>
      </c>
      <c r="M1221" s="2">
        <v>46.666666666666998</v>
      </c>
      <c r="N1221" s="2">
        <v>50</v>
      </c>
      <c r="O1221" s="2">
        <v>14.444444444444001</v>
      </c>
      <c r="P1221" s="2">
        <v>25.555555555556001</v>
      </c>
      <c r="Q1221" s="2">
        <v>10</v>
      </c>
      <c r="R1221" s="21">
        <v>0</v>
      </c>
    </row>
    <row r="1222" spans="4:18" x14ac:dyDescent="0.2">
      <c r="D1222" s="104"/>
      <c r="E1222" s="5" t="s">
        <v>37</v>
      </c>
      <c r="F1222" s="6"/>
      <c r="G1222" s="7">
        <v>87</v>
      </c>
      <c r="H1222" s="8">
        <v>26</v>
      </c>
      <c r="I1222" s="1">
        <v>15</v>
      </c>
      <c r="J1222" s="1">
        <v>12</v>
      </c>
      <c r="K1222" s="1">
        <v>8</v>
      </c>
      <c r="L1222" s="1">
        <v>18</v>
      </c>
      <c r="M1222" s="1">
        <v>38</v>
      </c>
      <c r="N1222" s="1">
        <v>44</v>
      </c>
      <c r="O1222" s="1">
        <v>8</v>
      </c>
      <c r="P1222" s="1">
        <v>26</v>
      </c>
      <c r="Q1222" s="1">
        <v>3</v>
      </c>
      <c r="R1222" s="13">
        <v>0</v>
      </c>
    </row>
    <row r="1223" spans="4:18" x14ac:dyDescent="0.2">
      <c r="D1223" s="104"/>
      <c r="E1223" s="11"/>
      <c r="F1223" s="10"/>
      <c r="G1223" s="9">
        <v>100</v>
      </c>
      <c r="H1223" s="12">
        <v>29.885057471263998</v>
      </c>
      <c r="I1223" s="2">
        <v>17.241379310345</v>
      </c>
      <c r="J1223" s="2">
        <v>13.793103448276</v>
      </c>
      <c r="K1223" s="2">
        <v>9.1954022988510005</v>
      </c>
      <c r="L1223" s="2">
        <v>20.689655172414</v>
      </c>
      <c r="M1223" s="2">
        <v>43.678160919539998</v>
      </c>
      <c r="N1223" s="2">
        <v>50.574712643677998</v>
      </c>
      <c r="O1223" s="2">
        <v>9.1954022988510005</v>
      </c>
      <c r="P1223" s="2">
        <v>29.885057471263998</v>
      </c>
      <c r="Q1223" s="2">
        <v>3.4482758620689999</v>
      </c>
      <c r="R1223" s="21">
        <v>0</v>
      </c>
    </row>
    <row r="1224" spans="4:18" x14ac:dyDescent="0.2">
      <c r="D1224" s="104"/>
      <c r="E1224" s="5" t="s">
        <v>38</v>
      </c>
      <c r="F1224" s="6"/>
      <c r="G1224" s="7">
        <v>139</v>
      </c>
      <c r="H1224" s="8">
        <v>46</v>
      </c>
      <c r="I1224" s="1">
        <v>27</v>
      </c>
      <c r="J1224" s="1">
        <v>24</v>
      </c>
      <c r="K1224" s="1">
        <v>15</v>
      </c>
      <c r="L1224" s="1">
        <v>25</v>
      </c>
      <c r="M1224" s="1">
        <v>68</v>
      </c>
      <c r="N1224" s="1">
        <v>64</v>
      </c>
      <c r="O1224" s="1">
        <v>15</v>
      </c>
      <c r="P1224" s="1">
        <v>37</v>
      </c>
      <c r="Q1224" s="1">
        <v>16</v>
      </c>
      <c r="R1224" s="13">
        <v>0</v>
      </c>
    </row>
    <row r="1225" spans="4:18" x14ac:dyDescent="0.2">
      <c r="D1225" s="104"/>
      <c r="E1225" s="11"/>
      <c r="F1225" s="10"/>
      <c r="G1225" s="9">
        <v>100</v>
      </c>
      <c r="H1225" s="12">
        <v>33.093525179856002</v>
      </c>
      <c r="I1225" s="2">
        <v>19.424460431655</v>
      </c>
      <c r="J1225" s="2">
        <v>17.266187050359999</v>
      </c>
      <c r="K1225" s="2">
        <v>10.791366906475</v>
      </c>
      <c r="L1225" s="2">
        <v>17.985611510790999</v>
      </c>
      <c r="M1225" s="2">
        <v>48.920863309353003</v>
      </c>
      <c r="N1225" s="2">
        <v>46.043165467625997</v>
      </c>
      <c r="O1225" s="2">
        <v>10.791366906475</v>
      </c>
      <c r="P1225" s="2">
        <v>26.618705035971001</v>
      </c>
      <c r="Q1225" s="2">
        <v>11.510791366906</v>
      </c>
      <c r="R1225" s="21">
        <v>0</v>
      </c>
    </row>
    <row r="1226" spans="4:18" x14ac:dyDescent="0.2">
      <c r="D1226" s="104"/>
      <c r="E1226" s="5" t="s">
        <v>39</v>
      </c>
      <c r="F1226" s="6"/>
      <c r="G1226" s="7">
        <v>133</v>
      </c>
      <c r="H1226" s="8">
        <v>46</v>
      </c>
      <c r="I1226" s="1">
        <v>25</v>
      </c>
      <c r="J1226" s="1">
        <v>33</v>
      </c>
      <c r="K1226" s="1">
        <v>19</v>
      </c>
      <c r="L1226" s="1">
        <v>28</v>
      </c>
      <c r="M1226" s="1">
        <v>56</v>
      </c>
      <c r="N1226" s="1">
        <v>63</v>
      </c>
      <c r="O1226" s="1">
        <v>13</v>
      </c>
      <c r="P1226" s="1">
        <v>24</v>
      </c>
      <c r="Q1226" s="1">
        <v>12</v>
      </c>
      <c r="R1226" s="13">
        <v>0</v>
      </c>
    </row>
    <row r="1227" spans="4:18" x14ac:dyDescent="0.2">
      <c r="D1227" s="104"/>
      <c r="E1227" s="11"/>
      <c r="F1227" s="10"/>
      <c r="G1227" s="9">
        <v>100</v>
      </c>
      <c r="H1227" s="12">
        <v>34.586466165414002</v>
      </c>
      <c r="I1227" s="2">
        <v>18.796992481202999</v>
      </c>
      <c r="J1227" s="2">
        <v>24.812030075188002</v>
      </c>
      <c r="K1227" s="2">
        <v>14.285714285714</v>
      </c>
      <c r="L1227" s="2">
        <v>21.052631578947</v>
      </c>
      <c r="M1227" s="2">
        <v>42.105263157895003</v>
      </c>
      <c r="N1227" s="2">
        <v>47.368421052632002</v>
      </c>
      <c r="O1227" s="2">
        <v>9.7744360902260006</v>
      </c>
      <c r="P1227" s="2">
        <v>18.045112781955002</v>
      </c>
      <c r="Q1227" s="2">
        <v>9.0225563909769999</v>
      </c>
      <c r="R1227" s="21">
        <v>0</v>
      </c>
    </row>
    <row r="1228" spans="4:18" x14ac:dyDescent="0.2">
      <c r="D1228" s="104"/>
      <c r="E1228" s="5" t="s">
        <v>40</v>
      </c>
      <c r="F1228" s="6"/>
      <c r="G1228" s="7">
        <v>131</v>
      </c>
      <c r="H1228" s="8">
        <v>47</v>
      </c>
      <c r="I1228" s="1">
        <v>26</v>
      </c>
      <c r="J1228" s="1">
        <v>31</v>
      </c>
      <c r="K1228" s="1">
        <v>9</v>
      </c>
      <c r="L1228" s="1">
        <v>27</v>
      </c>
      <c r="M1228" s="1">
        <v>73</v>
      </c>
      <c r="N1228" s="1">
        <v>56</v>
      </c>
      <c r="O1228" s="1">
        <v>14</v>
      </c>
      <c r="P1228" s="1">
        <v>33</v>
      </c>
      <c r="Q1228" s="1">
        <v>8</v>
      </c>
      <c r="R1228" s="13">
        <v>0</v>
      </c>
    </row>
    <row r="1229" spans="4:18" x14ac:dyDescent="0.2">
      <c r="D1229" s="104"/>
      <c r="E1229" s="11"/>
      <c r="F1229" s="10"/>
      <c r="G1229" s="9">
        <v>100</v>
      </c>
      <c r="H1229" s="12">
        <v>35.877862595419998</v>
      </c>
      <c r="I1229" s="2">
        <v>19.847328244275001</v>
      </c>
      <c r="J1229" s="2">
        <v>23.664122137404998</v>
      </c>
      <c r="K1229" s="2">
        <v>6.8702290076340002</v>
      </c>
      <c r="L1229" s="2">
        <v>20.610687022901001</v>
      </c>
      <c r="M1229" s="2">
        <v>55.725190839695003</v>
      </c>
      <c r="N1229" s="2">
        <v>42.748091603052998</v>
      </c>
      <c r="O1229" s="2">
        <v>10.687022900763001</v>
      </c>
      <c r="P1229" s="2">
        <v>25.190839694655999</v>
      </c>
      <c r="Q1229" s="2">
        <v>6.1068702290079999</v>
      </c>
      <c r="R1229" s="21">
        <v>0</v>
      </c>
    </row>
    <row r="1230" spans="4:18" x14ac:dyDescent="0.2">
      <c r="D1230" s="104"/>
      <c r="E1230" s="5" t="s">
        <v>41</v>
      </c>
      <c r="F1230" s="6"/>
      <c r="G1230" s="7">
        <v>94</v>
      </c>
      <c r="H1230" s="8">
        <v>36</v>
      </c>
      <c r="I1230" s="1">
        <v>20</v>
      </c>
      <c r="J1230" s="1">
        <v>23</v>
      </c>
      <c r="K1230" s="1">
        <v>7</v>
      </c>
      <c r="L1230" s="1">
        <v>16</v>
      </c>
      <c r="M1230" s="1">
        <v>44</v>
      </c>
      <c r="N1230" s="1">
        <v>40</v>
      </c>
      <c r="O1230" s="1">
        <v>15</v>
      </c>
      <c r="P1230" s="1">
        <v>26</v>
      </c>
      <c r="Q1230" s="1">
        <v>7</v>
      </c>
      <c r="R1230" s="13">
        <v>0</v>
      </c>
    </row>
    <row r="1231" spans="4:18" x14ac:dyDescent="0.2">
      <c r="D1231" s="104"/>
      <c r="E1231" s="11"/>
      <c r="F1231" s="10"/>
      <c r="G1231" s="9">
        <v>100</v>
      </c>
      <c r="H1231" s="12">
        <v>38.297872340425997</v>
      </c>
      <c r="I1231" s="2">
        <v>21.276595744681</v>
      </c>
      <c r="J1231" s="2">
        <v>24.468085106383</v>
      </c>
      <c r="K1231" s="2">
        <v>7.4468085106380002</v>
      </c>
      <c r="L1231" s="2">
        <v>17.021276595745</v>
      </c>
      <c r="M1231" s="2">
        <v>46.808510638298003</v>
      </c>
      <c r="N1231" s="2">
        <v>42.553191489362</v>
      </c>
      <c r="O1231" s="2">
        <v>15.957446808511</v>
      </c>
      <c r="P1231" s="2">
        <v>27.659574468085001</v>
      </c>
      <c r="Q1231" s="2">
        <v>7.4468085106380002</v>
      </c>
      <c r="R1231" s="21">
        <v>0</v>
      </c>
    </row>
    <row r="1232" spans="4:18" x14ac:dyDescent="0.2">
      <c r="D1232" s="104"/>
      <c r="E1232" s="5" t="s">
        <v>42</v>
      </c>
      <c r="F1232" s="6"/>
      <c r="G1232" s="7">
        <v>104</v>
      </c>
      <c r="H1232" s="8">
        <v>30</v>
      </c>
      <c r="I1232" s="1">
        <v>22</v>
      </c>
      <c r="J1232" s="1">
        <v>24</v>
      </c>
      <c r="K1232" s="1">
        <v>10</v>
      </c>
      <c r="L1232" s="1">
        <v>26</v>
      </c>
      <c r="M1232" s="1">
        <v>48</v>
      </c>
      <c r="N1232" s="1">
        <v>28</v>
      </c>
      <c r="O1232" s="1">
        <v>19</v>
      </c>
      <c r="P1232" s="1">
        <v>17</v>
      </c>
      <c r="Q1232" s="1">
        <v>9</v>
      </c>
      <c r="R1232" s="13">
        <v>1</v>
      </c>
    </row>
    <row r="1233" spans="4:18" x14ac:dyDescent="0.2">
      <c r="D1233" s="104"/>
      <c r="E1233" s="11"/>
      <c r="F1233" s="10"/>
      <c r="G1233" s="9">
        <v>100</v>
      </c>
      <c r="H1233" s="12">
        <v>28.846153846153999</v>
      </c>
      <c r="I1233" s="2">
        <v>21.153846153846001</v>
      </c>
      <c r="J1233" s="2">
        <v>23.076923076922998</v>
      </c>
      <c r="K1233" s="2">
        <v>9.6153846153850004</v>
      </c>
      <c r="L1233" s="2">
        <v>25</v>
      </c>
      <c r="M1233" s="2">
        <v>46.153846153845997</v>
      </c>
      <c r="N1233" s="2">
        <v>26.923076923077002</v>
      </c>
      <c r="O1233" s="2">
        <v>18.269230769231001</v>
      </c>
      <c r="P1233" s="2">
        <v>16.346153846153999</v>
      </c>
      <c r="Q1233" s="2">
        <v>8.6538461538460005</v>
      </c>
      <c r="R1233" s="15">
        <v>0.96153846153800004</v>
      </c>
    </row>
    <row r="1234" spans="4:18" x14ac:dyDescent="0.2">
      <c r="D1234" s="104"/>
      <c r="E1234" s="5" t="s">
        <v>43</v>
      </c>
      <c r="F1234" s="6"/>
      <c r="G1234" s="7">
        <v>96</v>
      </c>
      <c r="H1234" s="8">
        <v>31</v>
      </c>
      <c r="I1234" s="1">
        <v>23</v>
      </c>
      <c r="J1234" s="1">
        <v>27</v>
      </c>
      <c r="K1234" s="1">
        <v>9</v>
      </c>
      <c r="L1234" s="1">
        <v>19</v>
      </c>
      <c r="M1234" s="1">
        <v>44</v>
      </c>
      <c r="N1234" s="1">
        <v>22</v>
      </c>
      <c r="O1234" s="1">
        <v>21</v>
      </c>
      <c r="P1234" s="1">
        <v>14</v>
      </c>
      <c r="Q1234" s="1">
        <v>5</v>
      </c>
      <c r="R1234" s="13">
        <v>0</v>
      </c>
    </row>
    <row r="1235" spans="4:18" x14ac:dyDescent="0.2">
      <c r="D1235" s="104"/>
      <c r="E1235" s="11"/>
      <c r="F1235" s="10"/>
      <c r="G1235" s="9">
        <v>100</v>
      </c>
      <c r="H1235" s="12">
        <v>32.291666666666998</v>
      </c>
      <c r="I1235" s="2">
        <v>23.958333333333002</v>
      </c>
      <c r="J1235" s="2">
        <v>28.125</v>
      </c>
      <c r="K1235" s="2">
        <v>9.375</v>
      </c>
      <c r="L1235" s="2">
        <v>19.791666666666998</v>
      </c>
      <c r="M1235" s="2">
        <v>45.833333333333002</v>
      </c>
      <c r="N1235" s="2">
        <v>22.916666666666998</v>
      </c>
      <c r="O1235" s="2">
        <v>21.875</v>
      </c>
      <c r="P1235" s="2">
        <v>14.583333333333</v>
      </c>
      <c r="Q1235" s="2">
        <v>5.208333333333</v>
      </c>
      <c r="R1235" s="21">
        <v>0</v>
      </c>
    </row>
    <row r="1236" spans="4:18" x14ac:dyDescent="0.2">
      <c r="D1236" s="104"/>
      <c r="E1236" s="5" t="s">
        <v>44</v>
      </c>
      <c r="F1236" s="6"/>
      <c r="G1236" s="7">
        <v>104</v>
      </c>
      <c r="H1236" s="8">
        <v>33</v>
      </c>
      <c r="I1236" s="1">
        <v>38</v>
      </c>
      <c r="J1236" s="1">
        <v>31</v>
      </c>
      <c r="K1236" s="1">
        <v>16</v>
      </c>
      <c r="L1236" s="1">
        <v>20</v>
      </c>
      <c r="M1236" s="1">
        <v>36</v>
      </c>
      <c r="N1236" s="1">
        <v>17</v>
      </c>
      <c r="O1236" s="1">
        <v>31</v>
      </c>
      <c r="P1236" s="1">
        <v>13</v>
      </c>
      <c r="Q1236" s="1">
        <v>7</v>
      </c>
      <c r="R1236" s="13">
        <v>2</v>
      </c>
    </row>
    <row r="1237" spans="4:18" x14ac:dyDescent="0.2">
      <c r="D1237" s="104"/>
      <c r="E1237" s="11"/>
      <c r="F1237" s="10"/>
      <c r="G1237" s="9">
        <v>100</v>
      </c>
      <c r="H1237" s="12">
        <v>31.730769230768999</v>
      </c>
      <c r="I1237" s="2">
        <v>36.538461538462002</v>
      </c>
      <c r="J1237" s="2">
        <v>29.807692307692001</v>
      </c>
      <c r="K1237" s="2">
        <v>15.384615384615</v>
      </c>
      <c r="L1237" s="2">
        <v>19.230769230768999</v>
      </c>
      <c r="M1237" s="2">
        <v>34.615384615384997</v>
      </c>
      <c r="N1237" s="2">
        <v>16.346153846153999</v>
      </c>
      <c r="O1237" s="2">
        <v>29.807692307692001</v>
      </c>
      <c r="P1237" s="2">
        <v>12.5</v>
      </c>
      <c r="Q1237" s="2">
        <v>6.7307692307689999</v>
      </c>
      <c r="R1237" s="15">
        <v>1.923076923077</v>
      </c>
    </row>
    <row r="1238" spans="4:18" x14ac:dyDescent="0.2">
      <c r="D1238" s="104"/>
      <c r="E1238" s="5" t="s">
        <v>45</v>
      </c>
      <c r="F1238" s="6"/>
      <c r="G1238" s="7">
        <v>74</v>
      </c>
      <c r="H1238" s="8">
        <v>18</v>
      </c>
      <c r="I1238" s="1">
        <v>17</v>
      </c>
      <c r="J1238" s="1">
        <v>23</v>
      </c>
      <c r="K1238" s="1">
        <v>9</v>
      </c>
      <c r="L1238" s="1">
        <v>20</v>
      </c>
      <c r="M1238" s="1">
        <v>23</v>
      </c>
      <c r="N1238" s="1">
        <v>9</v>
      </c>
      <c r="O1238" s="1">
        <v>27</v>
      </c>
      <c r="P1238" s="1">
        <v>7</v>
      </c>
      <c r="Q1238" s="1">
        <v>8</v>
      </c>
      <c r="R1238" s="13">
        <v>1</v>
      </c>
    </row>
    <row r="1239" spans="4:18" x14ac:dyDescent="0.2">
      <c r="D1239" s="104"/>
      <c r="E1239" s="11"/>
      <c r="F1239" s="10"/>
      <c r="G1239" s="9">
        <v>100</v>
      </c>
      <c r="H1239" s="12">
        <v>24.324324324323999</v>
      </c>
      <c r="I1239" s="2">
        <v>22.972972972973</v>
      </c>
      <c r="J1239" s="2">
        <v>31.081081081080999</v>
      </c>
      <c r="K1239" s="2">
        <v>12.162162162162</v>
      </c>
      <c r="L1239" s="2">
        <v>27.027027027027</v>
      </c>
      <c r="M1239" s="2">
        <v>31.081081081080999</v>
      </c>
      <c r="N1239" s="2">
        <v>12.162162162162</v>
      </c>
      <c r="O1239" s="2">
        <v>36.486486486486001</v>
      </c>
      <c r="P1239" s="2">
        <v>9.4594594594589996</v>
      </c>
      <c r="Q1239" s="2">
        <v>10.810810810811001</v>
      </c>
      <c r="R1239" s="15">
        <v>1.351351351351</v>
      </c>
    </row>
    <row r="1240" spans="4:18" x14ac:dyDescent="0.2">
      <c r="D1240" s="104"/>
      <c r="E1240" s="5" t="s">
        <v>46</v>
      </c>
      <c r="F1240" s="6"/>
      <c r="G1240" s="7">
        <v>42</v>
      </c>
      <c r="H1240" s="8">
        <v>11</v>
      </c>
      <c r="I1240" s="1">
        <v>11</v>
      </c>
      <c r="J1240" s="1">
        <v>17</v>
      </c>
      <c r="K1240" s="1">
        <v>3</v>
      </c>
      <c r="L1240" s="1">
        <v>6</v>
      </c>
      <c r="M1240" s="1">
        <v>8</v>
      </c>
      <c r="N1240" s="1">
        <v>5</v>
      </c>
      <c r="O1240" s="1">
        <v>14</v>
      </c>
      <c r="P1240" s="1">
        <v>9</v>
      </c>
      <c r="Q1240" s="1">
        <v>5</v>
      </c>
      <c r="R1240" s="13">
        <v>0</v>
      </c>
    </row>
    <row r="1241" spans="4:18" x14ac:dyDescent="0.2">
      <c r="D1241" s="104"/>
      <c r="E1241" s="11"/>
      <c r="F1241" s="10"/>
      <c r="G1241" s="9">
        <v>100</v>
      </c>
      <c r="H1241" s="12">
        <v>26.190476190476002</v>
      </c>
      <c r="I1241" s="2">
        <v>26.190476190476002</v>
      </c>
      <c r="J1241" s="2">
        <v>40.476190476189998</v>
      </c>
      <c r="K1241" s="2">
        <v>7.1428571428570002</v>
      </c>
      <c r="L1241" s="2">
        <v>14.285714285714</v>
      </c>
      <c r="M1241" s="2">
        <v>19.047619047619001</v>
      </c>
      <c r="N1241" s="2">
        <v>11.904761904761999</v>
      </c>
      <c r="O1241" s="2">
        <v>33.333333333333002</v>
      </c>
      <c r="P1241" s="2">
        <v>21.428571428571001</v>
      </c>
      <c r="Q1241" s="2">
        <v>11.904761904761999</v>
      </c>
      <c r="R1241" s="21">
        <v>0</v>
      </c>
    </row>
    <row r="1242" spans="4:18" x14ac:dyDescent="0.2">
      <c r="D1242" s="104"/>
      <c r="E1242" s="5" t="s">
        <v>47</v>
      </c>
      <c r="F1242" s="6"/>
      <c r="G1242" s="7">
        <v>35</v>
      </c>
      <c r="H1242" s="8">
        <v>7</v>
      </c>
      <c r="I1242" s="1">
        <v>9</v>
      </c>
      <c r="J1242" s="1">
        <v>15</v>
      </c>
      <c r="K1242" s="1">
        <v>8</v>
      </c>
      <c r="L1242" s="1">
        <v>2</v>
      </c>
      <c r="M1242" s="1">
        <v>3</v>
      </c>
      <c r="N1242" s="1">
        <v>0</v>
      </c>
      <c r="O1242" s="1">
        <v>18</v>
      </c>
      <c r="P1242" s="1">
        <v>2</v>
      </c>
      <c r="Q1242" s="1">
        <v>3</v>
      </c>
      <c r="R1242" s="13">
        <v>0</v>
      </c>
    </row>
    <row r="1243" spans="4:18" x14ac:dyDescent="0.2">
      <c r="D1243" s="104"/>
      <c r="E1243" s="11"/>
      <c r="F1243" s="10"/>
      <c r="G1243" s="9">
        <v>100</v>
      </c>
      <c r="H1243" s="12">
        <v>20</v>
      </c>
      <c r="I1243" s="2">
        <v>25.714285714286</v>
      </c>
      <c r="J1243" s="2">
        <v>42.857142857143003</v>
      </c>
      <c r="K1243" s="2">
        <v>22.857142857143</v>
      </c>
      <c r="L1243" s="2">
        <v>5.7142857142860004</v>
      </c>
      <c r="M1243" s="2">
        <v>8.5714285714289993</v>
      </c>
      <c r="N1243" s="3">
        <v>0</v>
      </c>
      <c r="O1243" s="2">
        <v>51.428571428570997</v>
      </c>
      <c r="P1243" s="2">
        <v>5.7142857142860004</v>
      </c>
      <c r="Q1243" s="2">
        <v>8.5714285714289993</v>
      </c>
      <c r="R1243" s="21">
        <v>0</v>
      </c>
    </row>
    <row r="1244" spans="4:18" x14ac:dyDescent="0.2">
      <c r="D1244" s="104"/>
      <c r="E1244" s="5" t="s">
        <v>48</v>
      </c>
      <c r="F1244" s="6"/>
      <c r="G1244" s="7">
        <v>13</v>
      </c>
      <c r="H1244" s="8">
        <v>1</v>
      </c>
      <c r="I1244" s="1">
        <v>2</v>
      </c>
      <c r="J1244" s="1">
        <v>3</v>
      </c>
      <c r="K1244" s="1">
        <v>1</v>
      </c>
      <c r="L1244" s="1">
        <v>2</v>
      </c>
      <c r="M1244" s="1">
        <v>1</v>
      </c>
      <c r="N1244" s="1">
        <v>0</v>
      </c>
      <c r="O1244" s="1">
        <v>2</v>
      </c>
      <c r="P1244" s="1">
        <v>2</v>
      </c>
      <c r="Q1244" s="1">
        <v>2</v>
      </c>
      <c r="R1244" s="13">
        <v>1</v>
      </c>
    </row>
    <row r="1245" spans="4:18" x14ac:dyDescent="0.2">
      <c r="D1245" s="104"/>
      <c r="E1245" s="11"/>
      <c r="F1245" s="10"/>
      <c r="G1245" s="9">
        <v>100</v>
      </c>
      <c r="H1245" s="12">
        <v>7.6923076923079998</v>
      </c>
      <c r="I1245" s="2">
        <v>15.384615384615</v>
      </c>
      <c r="J1245" s="2">
        <v>23.076923076922998</v>
      </c>
      <c r="K1245" s="2">
        <v>7.6923076923079998</v>
      </c>
      <c r="L1245" s="2">
        <v>15.384615384615</v>
      </c>
      <c r="M1245" s="2">
        <v>7.6923076923079998</v>
      </c>
      <c r="N1245" s="3">
        <v>0</v>
      </c>
      <c r="O1245" s="2">
        <v>15.384615384615</v>
      </c>
      <c r="P1245" s="2">
        <v>15.384615384615</v>
      </c>
      <c r="Q1245" s="2">
        <v>15.384615384615</v>
      </c>
      <c r="R1245" s="15">
        <v>7.6923076923079998</v>
      </c>
    </row>
    <row r="1246" spans="4:18" x14ac:dyDescent="0.2">
      <c r="D1246" s="104"/>
      <c r="E1246" s="5" t="s">
        <v>49</v>
      </c>
      <c r="F1246" s="6"/>
      <c r="G1246" s="7">
        <v>0</v>
      </c>
      <c r="H1246" s="8">
        <v>0</v>
      </c>
      <c r="I1246" s="1">
        <v>0</v>
      </c>
      <c r="J1246" s="1">
        <v>0</v>
      </c>
      <c r="K1246" s="1">
        <v>0</v>
      </c>
      <c r="L1246" s="1">
        <v>0</v>
      </c>
      <c r="M1246" s="1">
        <v>0</v>
      </c>
      <c r="N1246" s="1">
        <v>0</v>
      </c>
      <c r="O1246" s="1">
        <v>0</v>
      </c>
      <c r="P1246" s="1">
        <v>0</v>
      </c>
      <c r="Q1246" s="1">
        <v>0</v>
      </c>
      <c r="R1246" s="13">
        <v>0</v>
      </c>
    </row>
    <row r="1247" spans="4:18" x14ac:dyDescent="0.2">
      <c r="D1247" s="104"/>
      <c r="E1247" s="11"/>
      <c r="F1247" s="10"/>
      <c r="G1247" s="77">
        <v>0</v>
      </c>
      <c r="H1247" s="40">
        <v>0</v>
      </c>
      <c r="I1247" s="3">
        <v>0</v>
      </c>
      <c r="J1247" s="3">
        <v>0</v>
      </c>
      <c r="K1247" s="3">
        <v>0</v>
      </c>
      <c r="L1247" s="3">
        <v>0</v>
      </c>
      <c r="M1247" s="3">
        <v>0</v>
      </c>
      <c r="N1247" s="3">
        <v>0</v>
      </c>
      <c r="O1247" s="3">
        <v>0</v>
      </c>
      <c r="P1247" s="3">
        <v>0</v>
      </c>
      <c r="Q1247" s="3">
        <v>0</v>
      </c>
      <c r="R1247" s="21">
        <v>0</v>
      </c>
    </row>
    <row r="1248" spans="4:18" x14ac:dyDescent="0.2">
      <c r="D1248" s="103" t="s">
        <v>50</v>
      </c>
      <c r="E1248" s="24" t="s">
        <v>35</v>
      </c>
      <c r="F1248" s="22"/>
      <c r="G1248" s="23">
        <v>44</v>
      </c>
      <c r="H1248" s="30">
        <v>17</v>
      </c>
      <c r="I1248" s="4">
        <v>9</v>
      </c>
      <c r="J1248" s="4">
        <v>10</v>
      </c>
      <c r="K1248" s="4">
        <v>4</v>
      </c>
      <c r="L1248" s="4">
        <v>4</v>
      </c>
      <c r="M1248" s="4">
        <v>17</v>
      </c>
      <c r="N1248" s="4">
        <v>20</v>
      </c>
      <c r="O1248" s="4">
        <v>4</v>
      </c>
      <c r="P1248" s="4">
        <v>20</v>
      </c>
      <c r="Q1248" s="4">
        <v>5</v>
      </c>
      <c r="R1248" s="34">
        <v>0</v>
      </c>
    </row>
    <row r="1249" spans="4:18" x14ac:dyDescent="0.2">
      <c r="D1249" s="104"/>
      <c r="E1249" s="11"/>
      <c r="F1249" s="10"/>
      <c r="G1249" s="9">
        <v>100</v>
      </c>
      <c r="H1249" s="12">
        <v>38.636363636364003</v>
      </c>
      <c r="I1249" s="2">
        <v>20.454545454544999</v>
      </c>
      <c r="J1249" s="2">
        <v>22.727272727273</v>
      </c>
      <c r="K1249" s="2">
        <v>9.0909090909089993</v>
      </c>
      <c r="L1249" s="2">
        <v>9.0909090909089993</v>
      </c>
      <c r="M1249" s="2">
        <v>38.636363636364003</v>
      </c>
      <c r="N1249" s="2">
        <v>45.454545454544999</v>
      </c>
      <c r="O1249" s="2">
        <v>9.0909090909089993</v>
      </c>
      <c r="P1249" s="2">
        <v>45.454545454544999</v>
      </c>
      <c r="Q1249" s="2">
        <v>11.363636363635999</v>
      </c>
      <c r="R1249" s="21">
        <v>0</v>
      </c>
    </row>
    <row r="1250" spans="4:18" x14ac:dyDescent="0.2">
      <c r="D1250" s="104"/>
      <c r="E1250" s="5" t="s">
        <v>36</v>
      </c>
      <c r="F1250" s="6"/>
      <c r="G1250" s="7">
        <v>82</v>
      </c>
      <c r="H1250" s="8">
        <v>24</v>
      </c>
      <c r="I1250" s="1">
        <v>14</v>
      </c>
      <c r="J1250" s="1">
        <v>23</v>
      </c>
      <c r="K1250" s="1">
        <v>8</v>
      </c>
      <c r="L1250" s="1">
        <v>12</v>
      </c>
      <c r="M1250" s="1">
        <v>28</v>
      </c>
      <c r="N1250" s="1">
        <v>32</v>
      </c>
      <c r="O1250" s="1">
        <v>7</v>
      </c>
      <c r="P1250" s="1">
        <v>21</v>
      </c>
      <c r="Q1250" s="1">
        <v>16</v>
      </c>
      <c r="R1250" s="13">
        <v>0</v>
      </c>
    </row>
    <row r="1251" spans="4:18" x14ac:dyDescent="0.2">
      <c r="D1251" s="104"/>
      <c r="E1251" s="11"/>
      <c r="F1251" s="10"/>
      <c r="G1251" s="9">
        <v>100</v>
      </c>
      <c r="H1251" s="12">
        <v>29.268292682927001</v>
      </c>
      <c r="I1251" s="2">
        <v>17.073170731706998</v>
      </c>
      <c r="J1251" s="2">
        <v>28.048780487805001</v>
      </c>
      <c r="K1251" s="2">
        <v>9.7560975609760003</v>
      </c>
      <c r="L1251" s="2">
        <v>14.634146341463</v>
      </c>
      <c r="M1251" s="2">
        <v>34.146341463414998</v>
      </c>
      <c r="N1251" s="2">
        <v>39.024390243901998</v>
      </c>
      <c r="O1251" s="2">
        <v>8.5365853658540001</v>
      </c>
      <c r="P1251" s="2">
        <v>25.609756097561</v>
      </c>
      <c r="Q1251" s="2">
        <v>19.512195121950999</v>
      </c>
      <c r="R1251" s="21">
        <v>0</v>
      </c>
    </row>
    <row r="1252" spans="4:18" x14ac:dyDescent="0.2">
      <c r="D1252" s="104"/>
      <c r="E1252" s="5" t="s">
        <v>37</v>
      </c>
      <c r="F1252" s="6"/>
      <c r="G1252" s="7">
        <v>69</v>
      </c>
      <c r="H1252" s="8">
        <v>21</v>
      </c>
      <c r="I1252" s="1">
        <v>11</v>
      </c>
      <c r="J1252" s="1">
        <v>15</v>
      </c>
      <c r="K1252" s="1">
        <v>9</v>
      </c>
      <c r="L1252" s="1">
        <v>15</v>
      </c>
      <c r="M1252" s="1">
        <v>25</v>
      </c>
      <c r="N1252" s="1">
        <v>37</v>
      </c>
      <c r="O1252" s="1">
        <v>7</v>
      </c>
      <c r="P1252" s="1">
        <v>24</v>
      </c>
      <c r="Q1252" s="1">
        <v>6</v>
      </c>
      <c r="R1252" s="13">
        <v>0</v>
      </c>
    </row>
    <row r="1253" spans="4:18" x14ac:dyDescent="0.2">
      <c r="D1253" s="104"/>
      <c r="E1253" s="11"/>
      <c r="F1253" s="10"/>
      <c r="G1253" s="9">
        <v>100</v>
      </c>
      <c r="H1253" s="12">
        <v>30.434782608696</v>
      </c>
      <c r="I1253" s="2">
        <v>15.942028985506999</v>
      </c>
      <c r="J1253" s="2">
        <v>21.739130434783</v>
      </c>
      <c r="K1253" s="2">
        <v>13.04347826087</v>
      </c>
      <c r="L1253" s="2">
        <v>21.739130434783</v>
      </c>
      <c r="M1253" s="2">
        <v>36.231884057971001</v>
      </c>
      <c r="N1253" s="2">
        <v>53.623188405797002</v>
      </c>
      <c r="O1253" s="2">
        <v>10.144927536232</v>
      </c>
      <c r="P1253" s="2">
        <v>34.782608695652002</v>
      </c>
      <c r="Q1253" s="2">
        <v>8.6956521739130004</v>
      </c>
      <c r="R1253" s="21">
        <v>0</v>
      </c>
    </row>
    <row r="1254" spans="4:18" x14ac:dyDescent="0.2">
      <c r="D1254" s="104"/>
      <c r="E1254" s="5" t="s">
        <v>38</v>
      </c>
      <c r="F1254" s="6"/>
      <c r="G1254" s="7">
        <v>114</v>
      </c>
      <c r="H1254" s="8">
        <v>51</v>
      </c>
      <c r="I1254" s="1">
        <v>23</v>
      </c>
      <c r="J1254" s="1">
        <v>39</v>
      </c>
      <c r="K1254" s="1">
        <v>14</v>
      </c>
      <c r="L1254" s="1">
        <v>13</v>
      </c>
      <c r="M1254" s="1">
        <v>36</v>
      </c>
      <c r="N1254" s="1">
        <v>40</v>
      </c>
      <c r="O1254" s="1">
        <v>9</v>
      </c>
      <c r="P1254" s="1">
        <v>41</v>
      </c>
      <c r="Q1254" s="1">
        <v>12</v>
      </c>
      <c r="R1254" s="13">
        <v>0</v>
      </c>
    </row>
    <row r="1255" spans="4:18" x14ac:dyDescent="0.2">
      <c r="D1255" s="104"/>
      <c r="E1255" s="11"/>
      <c r="F1255" s="10"/>
      <c r="G1255" s="9">
        <v>100</v>
      </c>
      <c r="H1255" s="12">
        <v>44.736842105263001</v>
      </c>
      <c r="I1255" s="2">
        <v>20.175438596490999</v>
      </c>
      <c r="J1255" s="2">
        <v>34.210526315788996</v>
      </c>
      <c r="K1255" s="2">
        <v>12.280701754386</v>
      </c>
      <c r="L1255" s="2">
        <v>11.403508771929999</v>
      </c>
      <c r="M1255" s="2">
        <v>31.578947368421002</v>
      </c>
      <c r="N1255" s="2">
        <v>35.087719298246</v>
      </c>
      <c r="O1255" s="2">
        <v>7.8947368421049999</v>
      </c>
      <c r="P1255" s="2">
        <v>35.964912280702002</v>
      </c>
      <c r="Q1255" s="2">
        <v>10.526315789473999</v>
      </c>
      <c r="R1255" s="21">
        <v>0</v>
      </c>
    </row>
    <row r="1256" spans="4:18" x14ac:dyDescent="0.2">
      <c r="D1256" s="104"/>
      <c r="E1256" s="5" t="s">
        <v>39</v>
      </c>
      <c r="F1256" s="6"/>
      <c r="G1256" s="7">
        <v>95</v>
      </c>
      <c r="H1256" s="8">
        <v>35</v>
      </c>
      <c r="I1256" s="1">
        <v>9</v>
      </c>
      <c r="J1256" s="1">
        <v>18</v>
      </c>
      <c r="K1256" s="1">
        <v>13</v>
      </c>
      <c r="L1256" s="1">
        <v>13</v>
      </c>
      <c r="M1256" s="1">
        <v>31</v>
      </c>
      <c r="N1256" s="1">
        <v>41</v>
      </c>
      <c r="O1256" s="1">
        <v>12</v>
      </c>
      <c r="P1256" s="1">
        <v>27</v>
      </c>
      <c r="Q1256" s="1">
        <v>6</v>
      </c>
      <c r="R1256" s="13">
        <v>0</v>
      </c>
    </row>
    <row r="1257" spans="4:18" x14ac:dyDescent="0.2">
      <c r="D1257" s="104"/>
      <c r="E1257" s="11"/>
      <c r="F1257" s="10"/>
      <c r="G1257" s="9">
        <v>100</v>
      </c>
      <c r="H1257" s="12">
        <v>36.842105263157997</v>
      </c>
      <c r="I1257" s="2">
        <v>9.4736842105260006</v>
      </c>
      <c r="J1257" s="2">
        <v>18.947368421053</v>
      </c>
      <c r="K1257" s="2">
        <v>13.684210526316001</v>
      </c>
      <c r="L1257" s="2">
        <v>13.684210526316001</v>
      </c>
      <c r="M1257" s="2">
        <v>32.631578947367998</v>
      </c>
      <c r="N1257" s="2">
        <v>43.157894736842003</v>
      </c>
      <c r="O1257" s="2">
        <v>12.631578947368</v>
      </c>
      <c r="P1257" s="2">
        <v>28.421052631578998</v>
      </c>
      <c r="Q1257" s="2">
        <v>6.3157894736840001</v>
      </c>
      <c r="R1257" s="21">
        <v>0</v>
      </c>
    </row>
    <row r="1258" spans="4:18" x14ac:dyDescent="0.2">
      <c r="D1258" s="104"/>
      <c r="E1258" s="5" t="s">
        <v>40</v>
      </c>
      <c r="F1258" s="6"/>
      <c r="G1258" s="7">
        <v>119</v>
      </c>
      <c r="H1258" s="8">
        <v>44</v>
      </c>
      <c r="I1258" s="1">
        <v>20</v>
      </c>
      <c r="J1258" s="1">
        <v>29</v>
      </c>
      <c r="K1258" s="1">
        <v>14</v>
      </c>
      <c r="L1258" s="1">
        <v>16</v>
      </c>
      <c r="M1258" s="1">
        <v>49</v>
      </c>
      <c r="N1258" s="1">
        <v>52</v>
      </c>
      <c r="O1258" s="1">
        <v>15</v>
      </c>
      <c r="P1258" s="1">
        <v>39</v>
      </c>
      <c r="Q1258" s="1">
        <v>13</v>
      </c>
      <c r="R1258" s="13">
        <v>0</v>
      </c>
    </row>
    <row r="1259" spans="4:18" x14ac:dyDescent="0.2">
      <c r="D1259" s="104"/>
      <c r="E1259" s="11"/>
      <c r="F1259" s="10"/>
      <c r="G1259" s="9">
        <v>100</v>
      </c>
      <c r="H1259" s="12">
        <v>36.974789915965999</v>
      </c>
      <c r="I1259" s="2">
        <v>16.806722689076</v>
      </c>
      <c r="J1259" s="2">
        <v>24.36974789916</v>
      </c>
      <c r="K1259" s="2">
        <v>11.764705882353001</v>
      </c>
      <c r="L1259" s="2">
        <v>13.445378151261</v>
      </c>
      <c r="M1259" s="2">
        <v>41.176470588234999</v>
      </c>
      <c r="N1259" s="2">
        <v>43.697478991597002</v>
      </c>
      <c r="O1259" s="2">
        <v>12.605042016806999</v>
      </c>
      <c r="P1259" s="2">
        <v>32.773109243697</v>
      </c>
      <c r="Q1259" s="2">
        <v>10.924369747899</v>
      </c>
      <c r="R1259" s="21">
        <v>0</v>
      </c>
    </row>
    <row r="1260" spans="4:18" x14ac:dyDescent="0.2">
      <c r="D1260" s="104"/>
      <c r="E1260" s="5" t="s">
        <v>41</v>
      </c>
      <c r="F1260" s="6"/>
      <c r="G1260" s="7">
        <v>78</v>
      </c>
      <c r="H1260" s="8">
        <v>29</v>
      </c>
      <c r="I1260" s="1">
        <v>18</v>
      </c>
      <c r="J1260" s="1">
        <v>16</v>
      </c>
      <c r="K1260" s="1">
        <v>15</v>
      </c>
      <c r="L1260" s="1">
        <v>12</v>
      </c>
      <c r="M1260" s="1">
        <v>32</v>
      </c>
      <c r="N1260" s="1">
        <v>32</v>
      </c>
      <c r="O1260" s="1">
        <v>11</v>
      </c>
      <c r="P1260" s="1">
        <v>20</v>
      </c>
      <c r="Q1260" s="1">
        <v>6</v>
      </c>
      <c r="R1260" s="13">
        <v>0</v>
      </c>
    </row>
    <row r="1261" spans="4:18" x14ac:dyDescent="0.2">
      <c r="D1261" s="104"/>
      <c r="E1261" s="11"/>
      <c r="F1261" s="10"/>
      <c r="G1261" s="9">
        <v>100</v>
      </c>
      <c r="H1261" s="12">
        <v>37.179487179486998</v>
      </c>
      <c r="I1261" s="2">
        <v>23.076923076922998</v>
      </c>
      <c r="J1261" s="2">
        <v>20.512820512821001</v>
      </c>
      <c r="K1261" s="2">
        <v>19.230769230768999</v>
      </c>
      <c r="L1261" s="2">
        <v>15.384615384615</v>
      </c>
      <c r="M1261" s="2">
        <v>41.025641025641001</v>
      </c>
      <c r="N1261" s="2">
        <v>41.025641025641001</v>
      </c>
      <c r="O1261" s="2">
        <v>14.102564102563999</v>
      </c>
      <c r="P1261" s="2">
        <v>25.641025641026001</v>
      </c>
      <c r="Q1261" s="2">
        <v>7.6923076923079998</v>
      </c>
      <c r="R1261" s="21">
        <v>0</v>
      </c>
    </row>
    <row r="1262" spans="4:18" x14ac:dyDescent="0.2">
      <c r="D1262" s="104"/>
      <c r="E1262" s="5" t="s">
        <v>42</v>
      </c>
      <c r="F1262" s="6"/>
      <c r="G1262" s="7">
        <v>67</v>
      </c>
      <c r="H1262" s="8">
        <v>17</v>
      </c>
      <c r="I1262" s="1">
        <v>11</v>
      </c>
      <c r="J1262" s="1">
        <v>23</v>
      </c>
      <c r="K1262" s="1">
        <v>11</v>
      </c>
      <c r="L1262" s="1">
        <v>8</v>
      </c>
      <c r="M1262" s="1">
        <v>18</v>
      </c>
      <c r="N1262" s="1">
        <v>15</v>
      </c>
      <c r="O1262" s="1">
        <v>12</v>
      </c>
      <c r="P1262" s="1">
        <v>20</v>
      </c>
      <c r="Q1262" s="1">
        <v>11</v>
      </c>
      <c r="R1262" s="13">
        <v>0</v>
      </c>
    </row>
    <row r="1263" spans="4:18" x14ac:dyDescent="0.2">
      <c r="D1263" s="104"/>
      <c r="E1263" s="11"/>
      <c r="F1263" s="10"/>
      <c r="G1263" s="9">
        <v>100</v>
      </c>
      <c r="H1263" s="12">
        <v>25.373134328357999</v>
      </c>
      <c r="I1263" s="2">
        <v>16.417910447760999</v>
      </c>
      <c r="J1263" s="2">
        <v>34.328358208955002</v>
      </c>
      <c r="K1263" s="2">
        <v>16.417910447760999</v>
      </c>
      <c r="L1263" s="2">
        <v>11.940298507463</v>
      </c>
      <c r="M1263" s="2">
        <v>26.865671641791</v>
      </c>
      <c r="N1263" s="2">
        <v>22.388059701492999</v>
      </c>
      <c r="O1263" s="2">
        <v>17.910447761194</v>
      </c>
      <c r="P1263" s="2">
        <v>29.850746268657002</v>
      </c>
      <c r="Q1263" s="2">
        <v>16.417910447760999</v>
      </c>
      <c r="R1263" s="21">
        <v>0</v>
      </c>
    </row>
    <row r="1264" spans="4:18" x14ac:dyDescent="0.2">
      <c r="D1264" s="104"/>
      <c r="E1264" s="5" t="s">
        <v>43</v>
      </c>
      <c r="F1264" s="6"/>
      <c r="G1264" s="7">
        <v>82</v>
      </c>
      <c r="H1264" s="8">
        <v>32</v>
      </c>
      <c r="I1264" s="1">
        <v>18</v>
      </c>
      <c r="J1264" s="1">
        <v>30</v>
      </c>
      <c r="K1264" s="1">
        <v>4</v>
      </c>
      <c r="L1264" s="1">
        <v>9</v>
      </c>
      <c r="M1264" s="1">
        <v>20</v>
      </c>
      <c r="N1264" s="1">
        <v>16</v>
      </c>
      <c r="O1264" s="1">
        <v>14</v>
      </c>
      <c r="P1264" s="1">
        <v>21</v>
      </c>
      <c r="Q1264" s="1">
        <v>10</v>
      </c>
      <c r="R1264" s="13">
        <v>0</v>
      </c>
    </row>
    <row r="1265" spans="2:18" x14ac:dyDescent="0.2">
      <c r="D1265" s="104"/>
      <c r="E1265" s="11"/>
      <c r="F1265" s="10"/>
      <c r="G1265" s="9">
        <v>100</v>
      </c>
      <c r="H1265" s="12">
        <v>39.024390243901998</v>
      </c>
      <c r="I1265" s="2">
        <v>21.951219512194999</v>
      </c>
      <c r="J1265" s="2">
        <v>36.585365853658999</v>
      </c>
      <c r="K1265" s="2">
        <v>4.8780487804880002</v>
      </c>
      <c r="L1265" s="2">
        <v>10.975609756098001</v>
      </c>
      <c r="M1265" s="2">
        <v>24.390243902439</v>
      </c>
      <c r="N1265" s="2">
        <v>19.512195121950999</v>
      </c>
      <c r="O1265" s="2">
        <v>17.073170731706998</v>
      </c>
      <c r="P1265" s="2">
        <v>25.609756097561</v>
      </c>
      <c r="Q1265" s="2">
        <v>12.195121951220001</v>
      </c>
      <c r="R1265" s="21">
        <v>0</v>
      </c>
    </row>
    <row r="1266" spans="2:18" x14ac:dyDescent="0.2">
      <c r="D1266" s="104"/>
      <c r="E1266" s="5" t="s">
        <v>44</v>
      </c>
      <c r="F1266" s="6"/>
      <c r="G1266" s="7">
        <v>80</v>
      </c>
      <c r="H1266" s="8">
        <v>20</v>
      </c>
      <c r="I1266" s="1">
        <v>15</v>
      </c>
      <c r="J1266" s="1">
        <v>28</v>
      </c>
      <c r="K1266" s="1">
        <v>9</v>
      </c>
      <c r="L1266" s="1">
        <v>10</v>
      </c>
      <c r="M1266" s="1">
        <v>16</v>
      </c>
      <c r="N1266" s="1">
        <v>7</v>
      </c>
      <c r="O1266" s="1">
        <v>20</v>
      </c>
      <c r="P1266" s="1">
        <v>12</v>
      </c>
      <c r="Q1266" s="1">
        <v>13</v>
      </c>
      <c r="R1266" s="13">
        <v>0</v>
      </c>
    </row>
    <row r="1267" spans="2:18" x14ac:dyDescent="0.2">
      <c r="D1267" s="104"/>
      <c r="E1267" s="11"/>
      <c r="F1267" s="10"/>
      <c r="G1267" s="9">
        <v>100</v>
      </c>
      <c r="H1267" s="12">
        <v>25</v>
      </c>
      <c r="I1267" s="2">
        <v>18.75</v>
      </c>
      <c r="J1267" s="2">
        <v>35</v>
      </c>
      <c r="K1267" s="2">
        <v>11.25</v>
      </c>
      <c r="L1267" s="2">
        <v>12.5</v>
      </c>
      <c r="M1267" s="2">
        <v>20</v>
      </c>
      <c r="N1267" s="2">
        <v>8.75</v>
      </c>
      <c r="O1267" s="2">
        <v>25</v>
      </c>
      <c r="P1267" s="2">
        <v>15</v>
      </c>
      <c r="Q1267" s="2">
        <v>16.25</v>
      </c>
      <c r="R1267" s="21">
        <v>0</v>
      </c>
    </row>
    <row r="1268" spans="2:18" x14ac:dyDescent="0.2">
      <c r="D1268" s="104"/>
      <c r="E1268" s="5" t="s">
        <v>45</v>
      </c>
      <c r="F1268" s="6"/>
      <c r="G1268" s="7">
        <v>56</v>
      </c>
      <c r="H1268" s="8">
        <v>7</v>
      </c>
      <c r="I1268" s="1">
        <v>16</v>
      </c>
      <c r="J1268" s="1">
        <v>30</v>
      </c>
      <c r="K1268" s="1">
        <v>9</v>
      </c>
      <c r="L1268" s="1">
        <v>3</v>
      </c>
      <c r="M1268" s="1">
        <v>9</v>
      </c>
      <c r="N1268" s="1">
        <v>5</v>
      </c>
      <c r="O1268" s="1">
        <v>14</v>
      </c>
      <c r="P1268" s="1">
        <v>9</v>
      </c>
      <c r="Q1268" s="1">
        <v>5</v>
      </c>
      <c r="R1268" s="13">
        <v>0</v>
      </c>
    </row>
    <row r="1269" spans="2:18" x14ac:dyDescent="0.2">
      <c r="D1269" s="104"/>
      <c r="E1269" s="11"/>
      <c r="F1269" s="10"/>
      <c r="G1269" s="9">
        <v>100</v>
      </c>
      <c r="H1269" s="12">
        <v>12.5</v>
      </c>
      <c r="I1269" s="2">
        <v>28.571428571428999</v>
      </c>
      <c r="J1269" s="2">
        <v>53.571428571429003</v>
      </c>
      <c r="K1269" s="2">
        <v>16.071428571428999</v>
      </c>
      <c r="L1269" s="2">
        <v>5.3571428571429998</v>
      </c>
      <c r="M1269" s="2">
        <v>16.071428571428999</v>
      </c>
      <c r="N1269" s="2">
        <v>8.9285714285710007</v>
      </c>
      <c r="O1269" s="2">
        <v>25</v>
      </c>
      <c r="P1269" s="2">
        <v>16.071428571428999</v>
      </c>
      <c r="Q1269" s="2">
        <v>8.9285714285710007</v>
      </c>
      <c r="R1269" s="21">
        <v>0</v>
      </c>
    </row>
    <row r="1270" spans="2:18" x14ac:dyDescent="0.2">
      <c r="D1270" s="104"/>
      <c r="E1270" s="5" t="s">
        <v>46</v>
      </c>
      <c r="F1270" s="6"/>
      <c r="G1270" s="7">
        <v>21</v>
      </c>
      <c r="H1270" s="8">
        <v>2</v>
      </c>
      <c r="I1270" s="1">
        <v>0</v>
      </c>
      <c r="J1270" s="1">
        <v>9</v>
      </c>
      <c r="K1270" s="1">
        <v>2</v>
      </c>
      <c r="L1270" s="1">
        <v>0</v>
      </c>
      <c r="M1270" s="1">
        <v>1</v>
      </c>
      <c r="N1270" s="1">
        <v>2</v>
      </c>
      <c r="O1270" s="1">
        <v>5</v>
      </c>
      <c r="P1270" s="1">
        <v>3</v>
      </c>
      <c r="Q1270" s="1">
        <v>6</v>
      </c>
      <c r="R1270" s="13">
        <v>0</v>
      </c>
    </row>
    <row r="1271" spans="2:18" x14ac:dyDescent="0.2">
      <c r="D1271" s="104"/>
      <c r="E1271" s="11"/>
      <c r="F1271" s="10"/>
      <c r="G1271" s="9">
        <v>100</v>
      </c>
      <c r="H1271" s="12">
        <v>9.5238095238099998</v>
      </c>
      <c r="I1271" s="3">
        <v>0</v>
      </c>
      <c r="J1271" s="2">
        <v>42.857142857143003</v>
      </c>
      <c r="K1271" s="2">
        <v>9.5238095238099998</v>
      </c>
      <c r="L1271" s="3">
        <v>0</v>
      </c>
      <c r="M1271" s="2">
        <v>4.7619047619049999</v>
      </c>
      <c r="N1271" s="2">
        <v>9.5238095238099998</v>
      </c>
      <c r="O1271" s="2">
        <v>23.809523809523998</v>
      </c>
      <c r="P1271" s="2">
        <v>14.285714285714</v>
      </c>
      <c r="Q1271" s="2">
        <v>28.571428571428999</v>
      </c>
      <c r="R1271" s="21">
        <v>0</v>
      </c>
    </row>
    <row r="1272" spans="2:18" x14ac:dyDescent="0.2">
      <c r="D1272" s="104"/>
      <c r="E1272" s="5" t="s">
        <v>47</v>
      </c>
      <c r="F1272" s="6"/>
      <c r="G1272" s="7">
        <v>35</v>
      </c>
      <c r="H1272" s="8">
        <v>5</v>
      </c>
      <c r="I1272" s="1">
        <v>6</v>
      </c>
      <c r="J1272" s="1">
        <v>16</v>
      </c>
      <c r="K1272" s="1">
        <v>2</v>
      </c>
      <c r="L1272" s="1">
        <v>1</v>
      </c>
      <c r="M1272" s="1">
        <v>2</v>
      </c>
      <c r="N1272" s="1">
        <v>2</v>
      </c>
      <c r="O1272" s="1">
        <v>9</v>
      </c>
      <c r="P1272" s="1">
        <v>5</v>
      </c>
      <c r="Q1272" s="1">
        <v>9</v>
      </c>
      <c r="R1272" s="13">
        <v>0</v>
      </c>
    </row>
    <row r="1273" spans="2:18" x14ac:dyDescent="0.2">
      <c r="D1273" s="104"/>
      <c r="E1273" s="11"/>
      <c r="F1273" s="10"/>
      <c r="G1273" s="9">
        <v>100</v>
      </c>
      <c r="H1273" s="12">
        <v>14.285714285714</v>
      </c>
      <c r="I1273" s="2">
        <v>17.142857142857</v>
      </c>
      <c r="J1273" s="2">
        <v>45.714285714286</v>
      </c>
      <c r="K1273" s="2">
        <v>5.7142857142860004</v>
      </c>
      <c r="L1273" s="2">
        <v>2.8571428571430002</v>
      </c>
      <c r="M1273" s="2">
        <v>5.7142857142860004</v>
      </c>
      <c r="N1273" s="2">
        <v>5.7142857142860004</v>
      </c>
      <c r="O1273" s="2">
        <v>25.714285714286</v>
      </c>
      <c r="P1273" s="2">
        <v>14.285714285714</v>
      </c>
      <c r="Q1273" s="2">
        <v>25.714285714286</v>
      </c>
      <c r="R1273" s="21">
        <v>0</v>
      </c>
    </row>
    <row r="1274" spans="2:18" x14ac:dyDescent="0.2">
      <c r="D1274" s="104"/>
      <c r="E1274" s="5" t="s">
        <v>48</v>
      </c>
      <c r="F1274" s="6"/>
      <c r="G1274" s="7">
        <v>9</v>
      </c>
      <c r="H1274" s="8">
        <v>0</v>
      </c>
      <c r="I1274" s="1">
        <v>2</v>
      </c>
      <c r="J1274" s="1">
        <v>4</v>
      </c>
      <c r="K1274" s="1">
        <v>1</v>
      </c>
      <c r="L1274" s="1">
        <v>1</v>
      </c>
      <c r="M1274" s="1">
        <v>0</v>
      </c>
      <c r="N1274" s="1">
        <v>0</v>
      </c>
      <c r="O1274" s="1">
        <v>2</v>
      </c>
      <c r="P1274" s="1">
        <v>3</v>
      </c>
      <c r="Q1274" s="1">
        <v>2</v>
      </c>
      <c r="R1274" s="13">
        <v>0</v>
      </c>
    </row>
    <row r="1275" spans="2:18" x14ac:dyDescent="0.2">
      <c r="D1275" s="104"/>
      <c r="E1275" s="11"/>
      <c r="F1275" s="10"/>
      <c r="G1275" s="9">
        <v>100</v>
      </c>
      <c r="H1275" s="40">
        <v>0</v>
      </c>
      <c r="I1275" s="2">
        <v>22.222222222222001</v>
      </c>
      <c r="J1275" s="2">
        <v>44.444444444444002</v>
      </c>
      <c r="K1275" s="2">
        <v>11.111111111111001</v>
      </c>
      <c r="L1275" s="2">
        <v>11.111111111111001</v>
      </c>
      <c r="M1275" s="3">
        <v>0</v>
      </c>
      <c r="N1275" s="3">
        <v>0</v>
      </c>
      <c r="O1275" s="2">
        <v>22.222222222222001</v>
      </c>
      <c r="P1275" s="2">
        <v>33.333333333333002</v>
      </c>
      <c r="Q1275" s="2">
        <v>22.222222222222001</v>
      </c>
      <c r="R1275" s="21">
        <v>0</v>
      </c>
    </row>
    <row r="1276" spans="2:18" x14ac:dyDescent="0.2">
      <c r="D1276" s="104"/>
      <c r="E1276" s="5" t="s">
        <v>49</v>
      </c>
      <c r="F1276" s="6"/>
      <c r="G1276" s="7">
        <v>1</v>
      </c>
      <c r="H1276" s="8">
        <v>0</v>
      </c>
      <c r="I1276" s="1">
        <v>0</v>
      </c>
      <c r="J1276" s="1">
        <v>1</v>
      </c>
      <c r="K1276" s="1">
        <v>0</v>
      </c>
      <c r="L1276" s="1">
        <v>0</v>
      </c>
      <c r="M1276" s="1">
        <v>0</v>
      </c>
      <c r="N1276" s="1">
        <v>0</v>
      </c>
      <c r="O1276" s="1">
        <v>0</v>
      </c>
      <c r="P1276" s="1">
        <v>0</v>
      </c>
      <c r="Q1276" s="1">
        <v>0</v>
      </c>
      <c r="R1276" s="13">
        <v>0</v>
      </c>
    </row>
    <row r="1277" spans="2:18" x14ac:dyDescent="0.2">
      <c r="D1277" s="105"/>
      <c r="E1277" s="56"/>
      <c r="F1277" s="57"/>
      <c r="G1277" s="69">
        <v>100</v>
      </c>
      <c r="H1277" s="79">
        <v>0</v>
      </c>
      <c r="I1277" s="36">
        <v>0</v>
      </c>
      <c r="J1277" s="39">
        <v>100</v>
      </c>
      <c r="K1277" s="36">
        <v>0</v>
      </c>
      <c r="L1277" s="36">
        <v>0</v>
      </c>
      <c r="M1277" s="36">
        <v>0</v>
      </c>
      <c r="N1277" s="36">
        <v>0</v>
      </c>
      <c r="O1277" s="36">
        <v>0</v>
      </c>
      <c r="P1277" s="36">
        <v>0</v>
      </c>
      <c r="Q1277" s="36">
        <v>0</v>
      </c>
      <c r="R1277" s="72">
        <v>0</v>
      </c>
    </row>
    <row r="1279" spans="2:18" x14ac:dyDescent="0.2">
      <c r="B1279" s="47" t="str">
        <f xml:space="preserve"> HYPERLINK("#'目次'!B22", "[16]")</f>
        <v>[16]</v>
      </c>
      <c r="C1279" s="31" t="s">
        <v>182</v>
      </c>
    </row>
    <row r="1280" spans="2:18" x14ac:dyDescent="0.2">
      <c r="C1280" s="89" t="s">
        <v>183</v>
      </c>
    </row>
    <row r="1282" spans="3:17" x14ac:dyDescent="0.2">
      <c r="C1282" s="31" t="s">
        <v>13</v>
      </c>
    </row>
    <row r="1283" spans="3:17" ht="48" x14ac:dyDescent="0.2">
      <c r="D1283" s="99"/>
      <c r="E1283" s="100"/>
      <c r="F1283" s="100"/>
      <c r="G1283" s="41" t="s">
        <v>14</v>
      </c>
      <c r="H1283" s="42" t="s">
        <v>184</v>
      </c>
      <c r="I1283" s="16" t="s">
        <v>185</v>
      </c>
      <c r="J1283" s="16" t="s">
        <v>186</v>
      </c>
      <c r="K1283" s="16" t="s">
        <v>187</v>
      </c>
      <c r="L1283" s="16" t="s">
        <v>188</v>
      </c>
      <c r="M1283" s="16" t="s">
        <v>189</v>
      </c>
      <c r="N1283" s="16" t="s">
        <v>190</v>
      </c>
      <c r="O1283" s="16" t="s">
        <v>22</v>
      </c>
      <c r="P1283" s="16" t="s">
        <v>152</v>
      </c>
      <c r="Q1283" s="46" t="s">
        <v>24</v>
      </c>
    </row>
    <row r="1284" spans="3:17" x14ac:dyDescent="0.2">
      <c r="D1284" s="101"/>
      <c r="E1284" s="102"/>
      <c r="F1284" s="102"/>
      <c r="G1284" s="44"/>
      <c r="H1284" s="48"/>
      <c r="I1284" s="17"/>
      <c r="J1284" s="17"/>
      <c r="K1284" s="17"/>
      <c r="L1284" s="17"/>
      <c r="M1284" s="17"/>
      <c r="N1284" s="17"/>
      <c r="O1284" s="17"/>
      <c r="P1284" s="17"/>
      <c r="Q1284" s="43"/>
    </row>
    <row r="1285" spans="3:17" x14ac:dyDescent="0.2">
      <c r="D1285" s="68"/>
      <c r="E1285" s="67" t="s">
        <v>14</v>
      </c>
      <c r="F1285" s="64"/>
      <c r="G1285" s="45">
        <v>4825</v>
      </c>
      <c r="H1285" s="20">
        <v>2109</v>
      </c>
      <c r="I1285" s="20">
        <v>1345</v>
      </c>
      <c r="J1285" s="20">
        <v>1359</v>
      </c>
      <c r="K1285" s="20">
        <v>996</v>
      </c>
      <c r="L1285" s="20">
        <v>1459</v>
      </c>
      <c r="M1285" s="20">
        <v>283</v>
      </c>
      <c r="N1285" s="20">
        <v>110</v>
      </c>
      <c r="O1285" s="20">
        <v>98</v>
      </c>
      <c r="P1285" s="20">
        <v>1230</v>
      </c>
      <c r="Q1285" s="61">
        <v>52</v>
      </c>
    </row>
    <row r="1286" spans="3:17" x14ac:dyDescent="0.2">
      <c r="D1286" s="56"/>
      <c r="E1286" s="57"/>
      <c r="F1286" s="65"/>
      <c r="G1286" s="9">
        <v>100</v>
      </c>
      <c r="H1286" s="2">
        <v>43.709844559585001</v>
      </c>
      <c r="I1286" s="2">
        <v>27.875647668393999</v>
      </c>
      <c r="J1286" s="2">
        <v>28.165803108807999</v>
      </c>
      <c r="K1286" s="2">
        <v>20.642487046631999</v>
      </c>
      <c r="L1286" s="2">
        <v>30.238341968912</v>
      </c>
      <c r="M1286" s="2">
        <v>5.865284974093</v>
      </c>
      <c r="N1286" s="2">
        <v>2.279792746114</v>
      </c>
      <c r="O1286" s="2">
        <v>2.0310880829019999</v>
      </c>
      <c r="P1286" s="2">
        <v>25.492227979275</v>
      </c>
      <c r="Q1286" s="15">
        <v>1.077720207254</v>
      </c>
    </row>
    <row r="1287" spans="3:17" x14ac:dyDescent="0.2">
      <c r="D1287" s="103" t="s">
        <v>25</v>
      </c>
      <c r="E1287" s="24" t="s">
        <v>26</v>
      </c>
      <c r="F1287" s="22"/>
      <c r="G1287" s="23">
        <v>1357</v>
      </c>
      <c r="H1287" s="30">
        <v>578</v>
      </c>
      <c r="I1287" s="4">
        <v>378</v>
      </c>
      <c r="J1287" s="4">
        <v>372</v>
      </c>
      <c r="K1287" s="4">
        <v>296</v>
      </c>
      <c r="L1287" s="4">
        <v>463</v>
      </c>
      <c r="M1287" s="4">
        <v>94</v>
      </c>
      <c r="N1287" s="4">
        <v>16</v>
      </c>
      <c r="O1287" s="4">
        <v>26</v>
      </c>
      <c r="P1287" s="4">
        <v>359</v>
      </c>
      <c r="Q1287" s="34">
        <v>6</v>
      </c>
    </row>
    <row r="1288" spans="3:17" x14ac:dyDescent="0.2">
      <c r="D1288" s="104"/>
      <c r="E1288" s="11"/>
      <c r="F1288" s="10"/>
      <c r="G1288" s="9">
        <v>100</v>
      </c>
      <c r="H1288" s="12">
        <v>42.593957258659003</v>
      </c>
      <c r="I1288" s="2">
        <v>27.855563743552</v>
      </c>
      <c r="J1288" s="2">
        <v>27.413411938098999</v>
      </c>
      <c r="K1288" s="2">
        <v>21.812822402358002</v>
      </c>
      <c r="L1288" s="2">
        <v>34.119380987471999</v>
      </c>
      <c r="M1288" s="2">
        <v>6.9270449521000002</v>
      </c>
      <c r="N1288" s="2">
        <v>1.179071481209</v>
      </c>
      <c r="O1288" s="2">
        <v>1.915991156964</v>
      </c>
      <c r="P1288" s="2">
        <v>26.455416359617001</v>
      </c>
      <c r="Q1288" s="15">
        <v>0.44215180545299998</v>
      </c>
    </row>
    <row r="1289" spans="3:17" x14ac:dyDescent="0.2">
      <c r="D1289" s="104"/>
      <c r="E1289" s="5" t="s">
        <v>27</v>
      </c>
      <c r="F1289" s="6"/>
      <c r="G1289" s="7">
        <v>1015</v>
      </c>
      <c r="H1289" s="8">
        <v>442</v>
      </c>
      <c r="I1289" s="1">
        <v>264</v>
      </c>
      <c r="J1289" s="1">
        <v>272</v>
      </c>
      <c r="K1289" s="1">
        <v>225</v>
      </c>
      <c r="L1289" s="1">
        <v>296</v>
      </c>
      <c r="M1289" s="1">
        <v>64</v>
      </c>
      <c r="N1289" s="1">
        <v>26</v>
      </c>
      <c r="O1289" s="1">
        <v>23</v>
      </c>
      <c r="P1289" s="1">
        <v>271</v>
      </c>
      <c r="Q1289" s="13">
        <v>12</v>
      </c>
    </row>
    <row r="1290" spans="3:17" x14ac:dyDescent="0.2">
      <c r="D1290" s="104"/>
      <c r="E1290" s="11"/>
      <c r="F1290" s="10"/>
      <c r="G1290" s="9">
        <v>100</v>
      </c>
      <c r="H1290" s="12">
        <v>43.546798029557003</v>
      </c>
      <c r="I1290" s="2">
        <v>26.009852216749</v>
      </c>
      <c r="J1290" s="2">
        <v>26.79802955665</v>
      </c>
      <c r="K1290" s="2">
        <v>22.167487684729</v>
      </c>
      <c r="L1290" s="2">
        <v>29.162561576354999</v>
      </c>
      <c r="M1290" s="2">
        <v>6.3054187192119997</v>
      </c>
      <c r="N1290" s="2">
        <v>2.5615763546800001</v>
      </c>
      <c r="O1290" s="2">
        <v>2.266009852217</v>
      </c>
      <c r="P1290" s="2">
        <v>26.699507389162999</v>
      </c>
      <c r="Q1290" s="15">
        <v>1.1822660098519999</v>
      </c>
    </row>
    <row r="1291" spans="3:17" x14ac:dyDescent="0.2">
      <c r="D1291" s="104"/>
      <c r="E1291" s="5" t="s">
        <v>28</v>
      </c>
      <c r="F1291" s="6"/>
      <c r="G1291" s="7">
        <v>759</v>
      </c>
      <c r="H1291" s="8">
        <v>315</v>
      </c>
      <c r="I1291" s="1">
        <v>204</v>
      </c>
      <c r="J1291" s="1">
        <v>209</v>
      </c>
      <c r="K1291" s="1">
        <v>165</v>
      </c>
      <c r="L1291" s="1">
        <v>239</v>
      </c>
      <c r="M1291" s="1">
        <v>39</v>
      </c>
      <c r="N1291" s="1">
        <v>30</v>
      </c>
      <c r="O1291" s="1">
        <v>14</v>
      </c>
      <c r="P1291" s="1">
        <v>195</v>
      </c>
      <c r="Q1291" s="13">
        <v>13</v>
      </c>
    </row>
    <row r="1292" spans="3:17" x14ac:dyDescent="0.2">
      <c r="D1292" s="104"/>
      <c r="E1292" s="11"/>
      <c r="F1292" s="10"/>
      <c r="G1292" s="9">
        <v>100</v>
      </c>
      <c r="H1292" s="12">
        <v>41.501976284584998</v>
      </c>
      <c r="I1292" s="2">
        <v>26.877470355730999</v>
      </c>
      <c r="J1292" s="2">
        <v>27.536231884058001</v>
      </c>
      <c r="K1292" s="2">
        <v>21.739130434783</v>
      </c>
      <c r="L1292" s="2">
        <v>31.488801054018001</v>
      </c>
      <c r="M1292" s="2">
        <v>5.1383399209489999</v>
      </c>
      <c r="N1292" s="2">
        <v>3.9525691699599999</v>
      </c>
      <c r="O1292" s="2">
        <v>1.8445322793150001</v>
      </c>
      <c r="P1292" s="2">
        <v>25.691699604743</v>
      </c>
      <c r="Q1292" s="15">
        <v>1.71277997365</v>
      </c>
    </row>
    <row r="1293" spans="3:17" x14ac:dyDescent="0.2">
      <c r="D1293" s="104"/>
      <c r="E1293" s="5" t="s">
        <v>29</v>
      </c>
      <c r="F1293" s="6"/>
      <c r="G1293" s="7">
        <v>465</v>
      </c>
      <c r="H1293" s="8">
        <v>206</v>
      </c>
      <c r="I1293" s="1">
        <v>134</v>
      </c>
      <c r="J1293" s="1">
        <v>144</v>
      </c>
      <c r="K1293" s="1">
        <v>115</v>
      </c>
      <c r="L1293" s="1">
        <v>144</v>
      </c>
      <c r="M1293" s="1">
        <v>34</v>
      </c>
      <c r="N1293" s="1">
        <v>9</v>
      </c>
      <c r="O1293" s="1">
        <v>10</v>
      </c>
      <c r="P1293" s="1">
        <v>84</v>
      </c>
      <c r="Q1293" s="13">
        <v>4</v>
      </c>
    </row>
    <row r="1294" spans="3:17" x14ac:dyDescent="0.2">
      <c r="D1294" s="104"/>
      <c r="E1294" s="11"/>
      <c r="F1294" s="10"/>
      <c r="G1294" s="9">
        <v>100</v>
      </c>
      <c r="H1294" s="12">
        <v>44.301075268817002</v>
      </c>
      <c r="I1294" s="2">
        <v>28.817204301075002</v>
      </c>
      <c r="J1294" s="2">
        <v>30.967741935484</v>
      </c>
      <c r="K1294" s="2">
        <v>24.731182795698999</v>
      </c>
      <c r="L1294" s="2">
        <v>30.967741935484</v>
      </c>
      <c r="M1294" s="2">
        <v>7.3118279569890001</v>
      </c>
      <c r="N1294" s="2">
        <v>1.935483870968</v>
      </c>
      <c r="O1294" s="2">
        <v>2.1505376344089999</v>
      </c>
      <c r="P1294" s="2">
        <v>18.064516129032</v>
      </c>
      <c r="Q1294" s="15">
        <v>0.860215053763</v>
      </c>
    </row>
    <row r="1295" spans="3:17" x14ac:dyDescent="0.2">
      <c r="D1295" s="104"/>
      <c r="E1295" s="5" t="s">
        <v>30</v>
      </c>
      <c r="F1295" s="6"/>
      <c r="G1295" s="7">
        <v>351</v>
      </c>
      <c r="H1295" s="8">
        <v>169</v>
      </c>
      <c r="I1295" s="1">
        <v>115</v>
      </c>
      <c r="J1295" s="1">
        <v>103</v>
      </c>
      <c r="K1295" s="1">
        <v>64</v>
      </c>
      <c r="L1295" s="1">
        <v>104</v>
      </c>
      <c r="M1295" s="1">
        <v>24</v>
      </c>
      <c r="N1295" s="1">
        <v>7</v>
      </c>
      <c r="O1295" s="1">
        <v>8</v>
      </c>
      <c r="P1295" s="1">
        <v>71</v>
      </c>
      <c r="Q1295" s="13">
        <v>3</v>
      </c>
    </row>
    <row r="1296" spans="3:17" x14ac:dyDescent="0.2">
      <c r="D1296" s="104"/>
      <c r="E1296" s="11"/>
      <c r="F1296" s="10"/>
      <c r="G1296" s="9">
        <v>100</v>
      </c>
      <c r="H1296" s="12">
        <v>48.148148148148003</v>
      </c>
      <c r="I1296" s="2">
        <v>32.763532763533</v>
      </c>
      <c r="J1296" s="2">
        <v>29.344729344729</v>
      </c>
      <c r="K1296" s="2">
        <v>18.233618233617999</v>
      </c>
      <c r="L1296" s="2">
        <v>29.629629629629999</v>
      </c>
      <c r="M1296" s="2">
        <v>6.8376068376069998</v>
      </c>
      <c r="N1296" s="2">
        <v>1.9943019943019999</v>
      </c>
      <c r="O1296" s="2">
        <v>2.2792022792019999</v>
      </c>
      <c r="P1296" s="2">
        <v>20.227920227919999</v>
      </c>
      <c r="Q1296" s="15">
        <v>0.85470085470099999</v>
      </c>
    </row>
    <row r="1297" spans="4:17" x14ac:dyDescent="0.2">
      <c r="D1297" s="104"/>
      <c r="E1297" s="5" t="s">
        <v>31</v>
      </c>
      <c r="F1297" s="6"/>
      <c r="G1297" s="7">
        <v>294</v>
      </c>
      <c r="H1297" s="8">
        <v>165</v>
      </c>
      <c r="I1297" s="1">
        <v>110</v>
      </c>
      <c r="J1297" s="1">
        <v>99</v>
      </c>
      <c r="K1297" s="1">
        <v>60</v>
      </c>
      <c r="L1297" s="1">
        <v>86</v>
      </c>
      <c r="M1297" s="1">
        <v>13</v>
      </c>
      <c r="N1297" s="1">
        <v>5</v>
      </c>
      <c r="O1297" s="1">
        <v>6</v>
      </c>
      <c r="P1297" s="1">
        <v>57</v>
      </c>
      <c r="Q1297" s="13">
        <v>3</v>
      </c>
    </row>
    <row r="1298" spans="4:17" x14ac:dyDescent="0.2">
      <c r="D1298" s="104"/>
      <c r="E1298" s="11"/>
      <c r="F1298" s="10"/>
      <c r="G1298" s="9">
        <v>100</v>
      </c>
      <c r="H1298" s="12">
        <v>56.122448979592001</v>
      </c>
      <c r="I1298" s="2">
        <v>37.414965986395003</v>
      </c>
      <c r="J1298" s="2">
        <v>33.673469387754999</v>
      </c>
      <c r="K1298" s="2">
        <v>20.408163265306001</v>
      </c>
      <c r="L1298" s="2">
        <v>29.251700680271998</v>
      </c>
      <c r="M1298" s="2">
        <v>4.4217687074830003</v>
      </c>
      <c r="N1298" s="2">
        <v>1.700680272109</v>
      </c>
      <c r="O1298" s="2">
        <v>2.040816326531</v>
      </c>
      <c r="P1298" s="2">
        <v>19.387755102041002</v>
      </c>
      <c r="Q1298" s="15">
        <v>1.0204081632649999</v>
      </c>
    </row>
    <row r="1299" spans="4:17" x14ac:dyDescent="0.2">
      <c r="D1299" s="104"/>
      <c r="E1299" s="5" t="s">
        <v>32</v>
      </c>
      <c r="F1299" s="6"/>
      <c r="G1299" s="7">
        <v>132</v>
      </c>
      <c r="H1299" s="8">
        <v>67</v>
      </c>
      <c r="I1299" s="1">
        <v>50</v>
      </c>
      <c r="J1299" s="1">
        <v>48</v>
      </c>
      <c r="K1299" s="1">
        <v>13</v>
      </c>
      <c r="L1299" s="1">
        <v>45</v>
      </c>
      <c r="M1299" s="1">
        <v>3</v>
      </c>
      <c r="N1299" s="1">
        <v>9</v>
      </c>
      <c r="O1299" s="1">
        <v>1</v>
      </c>
      <c r="P1299" s="1">
        <v>22</v>
      </c>
      <c r="Q1299" s="13">
        <v>0</v>
      </c>
    </row>
    <row r="1300" spans="4:17" x14ac:dyDescent="0.2">
      <c r="D1300" s="104"/>
      <c r="E1300" s="11"/>
      <c r="F1300" s="10"/>
      <c r="G1300" s="9">
        <v>100</v>
      </c>
      <c r="H1300" s="12">
        <v>50.757575757575999</v>
      </c>
      <c r="I1300" s="2">
        <v>37.878787878788003</v>
      </c>
      <c r="J1300" s="2">
        <v>36.363636363635997</v>
      </c>
      <c r="K1300" s="2">
        <v>9.8484848484850005</v>
      </c>
      <c r="L1300" s="2">
        <v>34.090909090909001</v>
      </c>
      <c r="M1300" s="2">
        <v>2.2727272727269998</v>
      </c>
      <c r="N1300" s="2">
        <v>6.8181818181820004</v>
      </c>
      <c r="O1300" s="2">
        <v>0.75757575757600004</v>
      </c>
      <c r="P1300" s="2">
        <v>16.666666666666998</v>
      </c>
      <c r="Q1300" s="21">
        <v>0</v>
      </c>
    </row>
    <row r="1301" spans="4:17" x14ac:dyDescent="0.2">
      <c r="D1301" s="104"/>
      <c r="E1301" s="5" t="s">
        <v>33</v>
      </c>
      <c r="F1301" s="6"/>
      <c r="G1301" s="7">
        <v>41</v>
      </c>
      <c r="H1301" s="8">
        <v>19</v>
      </c>
      <c r="I1301" s="1">
        <v>17</v>
      </c>
      <c r="J1301" s="1">
        <v>12</v>
      </c>
      <c r="K1301" s="1">
        <v>4</v>
      </c>
      <c r="L1301" s="1">
        <v>10</v>
      </c>
      <c r="M1301" s="1">
        <v>1</v>
      </c>
      <c r="N1301" s="1">
        <v>5</v>
      </c>
      <c r="O1301" s="1">
        <v>0</v>
      </c>
      <c r="P1301" s="1">
        <v>8</v>
      </c>
      <c r="Q1301" s="13">
        <v>2</v>
      </c>
    </row>
    <row r="1302" spans="4:17" x14ac:dyDescent="0.2">
      <c r="D1302" s="104"/>
      <c r="E1302" s="11"/>
      <c r="F1302" s="10"/>
      <c r="G1302" s="9">
        <v>100</v>
      </c>
      <c r="H1302" s="12">
        <v>46.341463414633999</v>
      </c>
      <c r="I1302" s="2">
        <v>41.463414634145998</v>
      </c>
      <c r="J1302" s="2">
        <v>29.268292682927001</v>
      </c>
      <c r="K1302" s="2">
        <v>9.7560975609760003</v>
      </c>
      <c r="L1302" s="2">
        <v>24.390243902439</v>
      </c>
      <c r="M1302" s="2">
        <v>2.4390243902440001</v>
      </c>
      <c r="N1302" s="2">
        <v>12.195121951220001</v>
      </c>
      <c r="O1302" s="3">
        <v>0</v>
      </c>
      <c r="P1302" s="2">
        <v>19.512195121950999</v>
      </c>
      <c r="Q1302" s="15">
        <v>4.8780487804880002</v>
      </c>
    </row>
    <row r="1303" spans="4:17" x14ac:dyDescent="0.2">
      <c r="D1303" s="103" t="s">
        <v>34</v>
      </c>
      <c r="E1303" s="24" t="s">
        <v>35</v>
      </c>
      <c r="F1303" s="22"/>
      <c r="G1303" s="23">
        <v>136</v>
      </c>
      <c r="H1303" s="30">
        <v>53</v>
      </c>
      <c r="I1303" s="4">
        <v>36</v>
      </c>
      <c r="J1303" s="4">
        <v>38</v>
      </c>
      <c r="K1303" s="4">
        <v>33</v>
      </c>
      <c r="L1303" s="4">
        <v>47</v>
      </c>
      <c r="M1303" s="4">
        <v>14</v>
      </c>
      <c r="N1303" s="4">
        <v>1</v>
      </c>
      <c r="O1303" s="4">
        <v>3</v>
      </c>
      <c r="P1303" s="4">
        <v>36</v>
      </c>
      <c r="Q1303" s="34">
        <v>0</v>
      </c>
    </row>
    <row r="1304" spans="4:17" x14ac:dyDescent="0.2">
      <c r="D1304" s="104"/>
      <c r="E1304" s="11"/>
      <c r="F1304" s="10"/>
      <c r="G1304" s="9">
        <v>100</v>
      </c>
      <c r="H1304" s="12">
        <v>38.970588235294002</v>
      </c>
      <c r="I1304" s="2">
        <v>26.470588235293999</v>
      </c>
      <c r="J1304" s="2">
        <v>27.941176470588001</v>
      </c>
      <c r="K1304" s="2">
        <v>24.264705882352999</v>
      </c>
      <c r="L1304" s="2">
        <v>34.558823529412003</v>
      </c>
      <c r="M1304" s="2">
        <v>10.294117647059</v>
      </c>
      <c r="N1304" s="2">
        <v>0.73529411764700003</v>
      </c>
      <c r="O1304" s="2">
        <v>2.2058823529409999</v>
      </c>
      <c r="P1304" s="2">
        <v>26.470588235293999</v>
      </c>
      <c r="Q1304" s="21">
        <v>0</v>
      </c>
    </row>
    <row r="1305" spans="4:17" x14ac:dyDescent="0.2">
      <c r="D1305" s="104"/>
      <c r="E1305" s="5" t="s">
        <v>36</v>
      </c>
      <c r="F1305" s="6"/>
      <c r="G1305" s="7">
        <v>128</v>
      </c>
      <c r="H1305" s="8">
        <v>56</v>
      </c>
      <c r="I1305" s="1">
        <v>31</v>
      </c>
      <c r="J1305" s="1">
        <v>40</v>
      </c>
      <c r="K1305" s="1">
        <v>34</v>
      </c>
      <c r="L1305" s="1">
        <v>41</v>
      </c>
      <c r="M1305" s="1">
        <v>16</v>
      </c>
      <c r="N1305" s="1">
        <v>1</v>
      </c>
      <c r="O1305" s="1">
        <v>3</v>
      </c>
      <c r="P1305" s="1">
        <v>25</v>
      </c>
      <c r="Q1305" s="13">
        <v>2</v>
      </c>
    </row>
    <row r="1306" spans="4:17" x14ac:dyDescent="0.2">
      <c r="D1306" s="104"/>
      <c r="E1306" s="11"/>
      <c r="F1306" s="10"/>
      <c r="G1306" s="9">
        <v>100</v>
      </c>
      <c r="H1306" s="12">
        <v>43.75</v>
      </c>
      <c r="I1306" s="2">
        <v>24.21875</v>
      </c>
      <c r="J1306" s="2">
        <v>31.25</v>
      </c>
      <c r="K1306" s="2">
        <v>26.5625</v>
      </c>
      <c r="L1306" s="2">
        <v>32.03125</v>
      </c>
      <c r="M1306" s="2">
        <v>12.5</v>
      </c>
      <c r="N1306" s="2">
        <v>0.78125</v>
      </c>
      <c r="O1306" s="2">
        <v>2.34375</v>
      </c>
      <c r="P1306" s="2">
        <v>19.53125</v>
      </c>
      <c r="Q1306" s="15">
        <v>1.5625</v>
      </c>
    </row>
    <row r="1307" spans="4:17" x14ac:dyDescent="0.2">
      <c r="D1307" s="104"/>
      <c r="E1307" s="5" t="s">
        <v>37</v>
      </c>
      <c r="F1307" s="6"/>
      <c r="G1307" s="7">
        <v>131</v>
      </c>
      <c r="H1307" s="8">
        <v>58</v>
      </c>
      <c r="I1307" s="1">
        <v>37</v>
      </c>
      <c r="J1307" s="1">
        <v>38</v>
      </c>
      <c r="K1307" s="1">
        <v>27</v>
      </c>
      <c r="L1307" s="1">
        <v>32</v>
      </c>
      <c r="M1307" s="1">
        <v>8</v>
      </c>
      <c r="N1307" s="1">
        <v>0</v>
      </c>
      <c r="O1307" s="1">
        <v>2</v>
      </c>
      <c r="P1307" s="1">
        <v>40</v>
      </c>
      <c r="Q1307" s="13">
        <v>1</v>
      </c>
    </row>
    <row r="1308" spans="4:17" x14ac:dyDescent="0.2">
      <c r="D1308" s="104"/>
      <c r="E1308" s="11"/>
      <c r="F1308" s="10"/>
      <c r="G1308" s="9">
        <v>100</v>
      </c>
      <c r="H1308" s="12">
        <v>44.274809160304997</v>
      </c>
      <c r="I1308" s="2">
        <v>28.24427480916</v>
      </c>
      <c r="J1308" s="2">
        <v>29.007633587786</v>
      </c>
      <c r="K1308" s="2">
        <v>20.610687022901001</v>
      </c>
      <c r="L1308" s="2">
        <v>24.427480916031001</v>
      </c>
      <c r="M1308" s="2">
        <v>6.1068702290079999</v>
      </c>
      <c r="N1308" s="3">
        <v>0</v>
      </c>
      <c r="O1308" s="2">
        <v>1.526717557252</v>
      </c>
      <c r="P1308" s="2">
        <v>30.534351145037999</v>
      </c>
      <c r="Q1308" s="15">
        <v>0.76335877862599999</v>
      </c>
    </row>
    <row r="1309" spans="4:17" x14ac:dyDescent="0.2">
      <c r="D1309" s="104"/>
      <c r="E1309" s="5" t="s">
        <v>38</v>
      </c>
      <c r="F1309" s="6"/>
      <c r="G1309" s="7">
        <v>174</v>
      </c>
      <c r="H1309" s="8">
        <v>82</v>
      </c>
      <c r="I1309" s="1">
        <v>44</v>
      </c>
      <c r="J1309" s="1">
        <v>62</v>
      </c>
      <c r="K1309" s="1">
        <v>42</v>
      </c>
      <c r="L1309" s="1">
        <v>52</v>
      </c>
      <c r="M1309" s="1">
        <v>13</v>
      </c>
      <c r="N1309" s="1">
        <v>1</v>
      </c>
      <c r="O1309" s="1">
        <v>3</v>
      </c>
      <c r="P1309" s="1">
        <v>37</v>
      </c>
      <c r="Q1309" s="13">
        <v>2</v>
      </c>
    </row>
    <row r="1310" spans="4:17" x14ac:dyDescent="0.2">
      <c r="D1310" s="104"/>
      <c r="E1310" s="11"/>
      <c r="F1310" s="10"/>
      <c r="G1310" s="9">
        <v>100</v>
      </c>
      <c r="H1310" s="12">
        <v>47.126436781609002</v>
      </c>
      <c r="I1310" s="2">
        <v>25.287356321838999</v>
      </c>
      <c r="J1310" s="2">
        <v>35.632183908046002</v>
      </c>
      <c r="K1310" s="2">
        <v>24.137931034483</v>
      </c>
      <c r="L1310" s="2">
        <v>29.885057471263998</v>
      </c>
      <c r="M1310" s="2">
        <v>7.4712643678159996</v>
      </c>
      <c r="N1310" s="2">
        <v>0.57471264367800001</v>
      </c>
      <c r="O1310" s="2">
        <v>1.7241379310339999</v>
      </c>
      <c r="P1310" s="2">
        <v>21.264367816092001</v>
      </c>
      <c r="Q1310" s="15">
        <v>1.149425287356</v>
      </c>
    </row>
    <row r="1311" spans="4:17" x14ac:dyDescent="0.2">
      <c r="D1311" s="104"/>
      <c r="E1311" s="5" t="s">
        <v>39</v>
      </c>
      <c r="F1311" s="6"/>
      <c r="G1311" s="7">
        <v>172</v>
      </c>
      <c r="H1311" s="8">
        <v>81</v>
      </c>
      <c r="I1311" s="1">
        <v>57</v>
      </c>
      <c r="J1311" s="1">
        <v>61</v>
      </c>
      <c r="K1311" s="1">
        <v>30</v>
      </c>
      <c r="L1311" s="1">
        <v>54</v>
      </c>
      <c r="M1311" s="1">
        <v>10</v>
      </c>
      <c r="N1311" s="1">
        <v>3</v>
      </c>
      <c r="O1311" s="1">
        <v>7</v>
      </c>
      <c r="P1311" s="1">
        <v>40</v>
      </c>
      <c r="Q1311" s="13">
        <v>0</v>
      </c>
    </row>
    <row r="1312" spans="4:17" x14ac:dyDescent="0.2">
      <c r="D1312" s="104"/>
      <c r="E1312" s="11"/>
      <c r="F1312" s="10"/>
      <c r="G1312" s="9">
        <v>100</v>
      </c>
      <c r="H1312" s="12">
        <v>47.093023255814003</v>
      </c>
      <c r="I1312" s="2">
        <v>33.139534883720998</v>
      </c>
      <c r="J1312" s="2">
        <v>35.465116279070003</v>
      </c>
      <c r="K1312" s="2">
        <v>17.441860465116001</v>
      </c>
      <c r="L1312" s="2">
        <v>31.395348837208999</v>
      </c>
      <c r="M1312" s="2">
        <v>5.8139534883720003</v>
      </c>
      <c r="N1312" s="2">
        <v>1.744186046512</v>
      </c>
      <c r="O1312" s="2">
        <v>4.0697674418599998</v>
      </c>
      <c r="P1312" s="2">
        <v>23.255813953488001</v>
      </c>
      <c r="Q1312" s="21">
        <v>0</v>
      </c>
    </row>
    <row r="1313" spans="4:17" x14ac:dyDescent="0.2">
      <c r="D1313" s="104"/>
      <c r="E1313" s="5" t="s">
        <v>40</v>
      </c>
      <c r="F1313" s="6"/>
      <c r="G1313" s="7">
        <v>192</v>
      </c>
      <c r="H1313" s="8">
        <v>94</v>
      </c>
      <c r="I1313" s="1">
        <v>57</v>
      </c>
      <c r="J1313" s="1">
        <v>62</v>
      </c>
      <c r="K1313" s="1">
        <v>39</v>
      </c>
      <c r="L1313" s="1">
        <v>50</v>
      </c>
      <c r="M1313" s="1">
        <v>9</v>
      </c>
      <c r="N1313" s="1">
        <v>2</v>
      </c>
      <c r="O1313" s="1">
        <v>5</v>
      </c>
      <c r="P1313" s="1">
        <v>40</v>
      </c>
      <c r="Q1313" s="13">
        <v>0</v>
      </c>
    </row>
    <row r="1314" spans="4:17" x14ac:dyDescent="0.2">
      <c r="D1314" s="104"/>
      <c r="E1314" s="11"/>
      <c r="F1314" s="10"/>
      <c r="G1314" s="9">
        <v>100</v>
      </c>
      <c r="H1314" s="12">
        <v>48.958333333333002</v>
      </c>
      <c r="I1314" s="2">
        <v>29.6875</v>
      </c>
      <c r="J1314" s="2">
        <v>32.291666666666998</v>
      </c>
      <c r="K1314" s="2">
        <v>20.3125</v>
      </c>
      <c r="L1314" s="2">
        <v>26.041666666666998</v>
      </c>
      <c r="M1314" s="2">
        <v>4.6875</v>
      </c>
      <c r="N1314" s="2">
        <v>1.041666666667</v>
      </c>
      <c r="O1314" s="2">
        <v>2.604166666667</v>
      </c>
      <c r="P1314" s="2">
        <v>20.833333333333002</v>
      </c>
      <c r="Q1314" s="21">
        <v>0</v>
      </c>
    </row>
    <row r="1315" spans="4:17" x14ac:dyDescent="0.2">
      <c r="D1315" s="104"/>
      <c r="E1315" s="5" t="s">
        <v>41</v>
      </c>
      <c r="F1315" s="6"/>
      <c r="G1315" s="7">
        <v>166</v>
      </c>
      <c r="H1315" s="8">
        <v>81</v>
      </c>
      <c r="I1315" s="1">
        <v>52</v>
      </c>
      <c r="J1315" s="1">
        <v>49</v>
      </c>
      <c r="K1315" s="1">
        <v>39</v>
      </c>
      <c r="L1315" s="1">
        <v>45</v>
      </c>
      <c r="M1315" s="1">
        <v>11</v>
      </c>
      <c r="N1315" s="1">
        <v>0</v>
      </c>
      <c r="O1315" s="1">
        <v>3</v>
      </c>
      <c r="P1315" s="1">
        <v>32</v>
      </c>
      <c r="Q1315" s="13">
        <v>0</v>
      </c>
    </row>
    <row r="1316" spans="4:17" x14ac:dyDescent="0.2">
      <c r="D1316" s="104"/>
      <c r="E1316" s="11"/>
      <c r="F1316" s="10"/>
      <c r="G1316" s="9">
        <v>100</v>
      </c>
      <c r="H1316" s="12">
        <v>48.795180722891999</v>
      </c>
      <c r="I1316" s="2">
        <v>31.325301204818999</v>
      </c>
      <c r="J1316" s="2">
        <v>29.518072289157001</v>
      </c>
      <c r="K1316" s="2">
        <v>23.493975903614</v>
      </c>
      <c r="L1316" s="2">
        <v>27.10843373494</v>
      </c>
      <c r="M1316" s="2">
        <v>6.6265060240959999</v>
      </c>
      <c r="N1316" s="3">
        <v>0</v>
      </c>
      <c r="O1316" s="2">
        <v>1.8072289156629999</v>
      </c>
      <c r="P1316" s="2">
        <v>19.277108433734998</v>
      </c>
      <c r="Q1316" s="21">
        <v>0</v>
      </c>
    </row>
    <row r="1317" spans="4:17" x14ac:dyDescent="0.2">
      <c r="D1317" s="104"/>
      <c r="E1317" s="5" t="s">
        <v>42</v>
      </c>
      <c r="F1317" s="6"/>
      <c r="G1317" s="7">
        <v>154</v>
      </c>
      <c r="H1317" s="8">
        <v>68</v>
      </c>
      <c r="I1317" s="1">
        <v>52</v>
      </c>
      <c r="J1317" s="1">
        <v>57</v>
      </c>
      <c r="K1317" s="1">
        <v>45</v>
      </c>
      <c r="L1317" s="1">
        <v>47</v>
      </c>
      <c r="M1317" s="1">
        <v>8</v>
      </c>
      <c r="N1317" s="1">
        <v>2</v>
      </c>
      <c r="O1317" s="1">
        <v>3</v>
      </c>
      <c r="P1317" s="1">
        <v>37</v>
      </c>
      <c r="Q1317" s="13">
        <v>2</v>
      </c>
    </row>
    <row r="1318" spans="4:17" x14ac:dyDescent="0.2">
      <c r="D1318" s="104"/>
      <c r="E1318" s="11"/>
      <c r="F1318" s="10"/>
      <c r="G1318" s="9">
        <v>100</v>
      </c>
      <c r="H1318" s="12">
        <v>44.155844155844001</v>
      </c>
      <c r="I1318" s="2">
        <v>33.766233766234002</v>
      </c>
      <c r="J1318" s="2">
        <v>37.012987012986997</v>
      </c>
      <c r="K1318" s="2">
        <v>29.220779220779001</v>
      </c>
      <c r="L1318" s="2">
        <v>30.519480519481</v>
      </c>
      <c r="M1318" s="2">
        <v>5.1948051948050002</v>
      </c>
      <c r="N1318" s="2">
        <v>1.298701298701</v>
      </c>
      <c r="O1318" s="2">
        <v>1.948051948052</v>
      </c>
      <c r="P1318" s="2">
        <v>24.025974025974001</v>
      </c>
      <c r="Q1318" s="15">
        <v>1.298701298701</v>
      </c>
    </row>
    <row r="1319" spans="4:17" x14ac:dyDescent="0.2">
      <c r="D1319" s="104"/>
      <c r="E1319" s="5" t="s">
        <v>43</v>
      </c>
      <c r="F1319" s="6"/>
      <c r="G1319" s="7">
        <v>162</v>
      </c>
      <c r="H1319" s="8">
        <v>74</v>
      </c>
      <c r="I1319" s="1">
        <v>52</v>
      </c>
      <c r="J1319" s="1">
        <v>52</v>
      </c>
      <c r="K1319" s="1">
        <v>35</v>
      </c>
      <c r="L1319" s="1">
        <v>45</v>
      </c>
      <c r="M1319" s="1">
        <v>6</v>
      </c>
      <c r="N1319" s="1">
        <v>7</v>
      </c>
      <c r="O1319" s="1">
        <v>1</v>
      </c>
      <c r="P1319" s="1">
        <v>35</v>
      </c>
      <c r="Q1319" s="13">
        <v>2</v>
      </c>
    </row>
    <row r="1320" spans="4:17" x14ac:dyDescent="0.2">
      <c r="D1320" s="104"/>
      <c r="E1320" s="11"/>
      <c r="F1320" s="10"/>
      <c r="G1320" s="9">
        <v>100</v>
      </c>
      <c r="H1320" s="12">
        <v>45.679012345678998</v>
      </c>
      <c r="I1320" s="2">
        <v>32.098765432099</v>
      </c>
      <c r="J1320" s="2">
        <v>32.098765432099</v>
      </c>
      <c r="K1320" s="2">
        <v>21.604938271605</v>
      </c>
      <c r="L1320" s="2">
        <v>27.777777777777999</v>
      </c>
      <c r="M1320" s="2">
        <v>3.7037037037039999</v>
      </c>
      <c r="N1320" s="2">
        <v>4.3209876543209997</v>
      </c>
      <c r="O1320" s="2">
        <v>0.61728395061700003</v>
      </c>
      <c r="P1320" s="2">
        <v>21.604938271605</v>
      </c>
      <c r="Q1320" s="15">
        <v>1.2345679012349999</v>
      </c>
    </row>
    <row r="1321" spans="4:17" x14ac:dyDescent="0.2">
      <c r="D1321" s="104"/>
      <c r="E1321" s="5" t="s">
        <v>44</v>
      </c>
      <c r="F1321" s="6"/>
      <c r="G1321" s="7">
        <v>232</v>
      </c>
      <c r="H1321" s="8">
        <v>103</v>
      </c>
      <c r="I1321" s="1">
        <v>65</v>
      </c>
      <c r="J1321" s="1">
        <v>82</v>
      </c>
      <c r="K1321" s="1">
        <v>53</v>
      </c>
      <c r="L1321" s="1">
        <v>62</v>
      </c>
      <c r="M1321" s="1">
        <v>9</v>
      </c>
      <c r="N1321" s="1">
        <v>11</v>
      </c>
      <c r="O1321" s="1">
        <v>1</v>
      </c>
      <c r="P1321" s="1">
        <v>52</v>
      </c>
      <c r="Q1321" s="13">
        <v>1</v>
      </c>
    </row>
    <row r="1322" spans="4:17" x14ac:dyDescent="0.2">
      <c r="D1322" s="104"/>
      <c r="E1322" s="11"/>
      <c r="F1322" s="10"/>
      <c r="G1322" s="9">
        <v>100</v>
      </c>
      <c r="H1322" s="12">
        <v>44.396551724138</v>
      </c>
      <c r="I1322" s="2">
        <v>28.017241379310001</v>
      </c>
      <c r="J1322" s="2">
        <v>35.344827586207003</v>
      </c>
      <c r="K1322" s="2">
        <v>22.844827586207</v>
      </c>
      <c r="L1322" s="2">
        <v>26.724137931034001</v>
      </c>
      <c r="M1322" s="2">
        <v>3.8793103448280002</v>
      </c>
      <c r="N1322" s="2">
        <v>4.7413793103449997</v>
      </c>
      <c r="O1322" s="2">
        <v>0.43103448275900003</v>
      </c>
      <c r="P1322" s="2">
        <v>22.413793103448</v>
      </c>
      <c r="Q1322" s="15">
        <v>0.43103448275900003</v>
      </c>
    </row>
    <row r="1323" spans="4:17" x14ac:dyDescent="0.2">
      <c r="D1323" s="104"/>
      <c r="E1323" s="5" t="s">
        <v>45</v>
      </c>
      <c r="F1323" s="6"/>
      <c r="G1323" s="7">
        <v>184</v>
      </c>
      <c r="H1323" s="8">
        <v>63</v>
      </c>
      <c r="I1323" s="1">
        <v>40</v>
      </c>
      <c r="J1323" s="1">
        <v>44</v>
      </c>
      <c r="K1323" s="1">
        <v>46</v>
      </c>
      <c r="L1323" s="1">
        <v>46</v>
      </c>
      <c r="M1323" s="1">
        <v>8</v>
      </c>
      <c r="N1323" s="1">
        <v>14</v>
      </c>
      <c r="O1323" s="1">
        <v>5</v>
      </c>
      <c r="P1323" s="1">
        <v>46</v>
      </c>
      <c r="Q1323" s="13">
        <v>5</v>
      </c>
    </row>
    <row r="1324" spans="4:17" x14ac:dyDescent="0.2">
      <c r="D1324" s="104"/>
      <c r="E1324" s="11"/>
      <c r="F1324" s="10"/>
      <c r="G1324" s="9">
        <v>100</v>
      </c>
      <c r="H1324" s="12">
        <v>34.239130434783</v>
      </c>
      <c r="I1324" s="2">
        <v>21.739130434783</v>
      </c>
      <c r="J1324" s="2">
        <v>23.913043478260999</v>
      </c>
      <c r="K1324" s="2">
        <v>25</v>
      </c>
      <c r="L1324" s="2">
        <v>25</v>
      </c>
      <c r="M1324" s="2">
        <v>4.3478260869570002</v>
      </c>
      <c r="N1324" s="2">
        <v>7.6086956521740001</v>
      </c>
      <c r="O1324" s="2">
        <v>2.7173913043479998</v>
      </c>
      <c r="P1324" s="2">
        <v>25</v>
      </c>
      <c r="Q1324" s="15">
        <v>2.7173913043479998</v>
      </c>
    </row>
    <row r="1325" spans="4:17" x14ac:dyDescent="0.2">
      <c r="D1325" s="104"/>
      <c r="E1325" s="5" t="s">
        <v>46</v>
      </c>
      <c r="F1325" s="6"/>
      <c r="G1325" s="7">
        <v>129</v>
      </c>
      <c r="H1325" s="8">
        <v>40</v>
      </c>
      <c r="I1325" s="1">
        <v>24</v>
      </c>
      <c r="J1325" s="1">
        <v>23</v>
      </c>
      <c r="K1325" s="1">
        <v>24</v>
      </c>
      <c r="L1325" s="1">
        <v>24</v>
      </c>
      <c r="M1325" s="1">
        <v>0</v>
      </c>
      <c r="N1325" s="1">
        <v>4</v>
      </c>
      <c r="O1325" s="1">
        <v>3</v>
      </c>
      <c r="P1325" s="1">
        <v>47</v>
      </c>
      <c r="Q1325" s="13">
        <v>4</v>
      </c>
    </row>
    <row r="1326" spans="4:17" x14ac:dyDescent="0.2">
      <c r="D1326" s="104"/>
      <c r="E1326" s="11"/>
      <c r="F1326" s="10"/>
      <c r="G1326" s="9">
        <v>100</v>
      </c>
      <c r="H1326" s="12">
        <v>31.007751937984001</v>
      </c>
      <c r="I1326" s="2">
        <v>18.604651162791001</v>
      </c>
      <c r="J1326" s="2">
        <v>17.829457364341</v>
      </c>
      <c r="K1326" s="2">
        <v>18.604651162791001</v>
      </c>
      <c r="L1326" s="2">
        <v>18.604651162791001</v>
      </c>
      <c r="M1326" s="3">
        <v>0</v>
      </c>
      <c r="N1326" s="2">
        <v>3.1007751937979999</v>
      </c>
      <c r="O1326" s="2">
        <v>2.3255813953489999</v>
      </c>
      <c r="P1326" s="2">
        <v>36.434108527131997</v>
      </c>
      <c r="Q1326" s="15">
        <v>3.1007751937979999</v>
      </c>
    </row>
    <row r="1327" spans="4:17" x14ac:dyDescent="0.2">
      <c r="D1327" s="104"/>
      <c r="E1327" s="5" t="s">
        <v>47</v>
      </c>
      <c r="F1327" s="6"/>
      <c r="G1327" s="7">
        <v>122</v>
      </c>
      <c r="H1327" s="8">
        <v>41</v>
      </c>
      <c r="I1327" s="1">
        <v>21</v>
      </c>
      <c r="J1327" s="1">
        <v>30</v>
      </c>
      <c r="K1327" s="1">
        <v>22</v>
      </c>
      <c r="L1327" s="1">
        <v>16</v>
      </c>
      <c r="M1327" s="1">
        <v>5</v>
      </c>
      <c r="N1327" s="1">
        <v>6</v>
      </c>
      <c r="O1327" s="1">
        <v>4</v>
      </c>
      <c r="P1327" s="1">
        <v>44</v>
      </c>
      <c r="Q1327" s="13">
        <v>4</v>
      </c>
    </row>
    <row r="1328" spans="4:17" x14ac:dyDescent="0.2">
      <c r="D1328" s="104"/>
      <c r="E1328" s="11"/>
      <c r="F1328" s="10"/>
      <c r="G1328" s="9">
        <v>100</v>
      </c>
      <c r="H1328" s="12">
        <v>33.606557377049</v>
      </c>
      <c r="I1328" s="2">
        <v>17.213114754098001</v>
      </c>
      <c r="J1328" s="2">
        <v>24.590163934425998</v>
      </c>
      <c r="K1328" s="2">
        <v>18.032786885246001</v>
      </c>
      <c r="L1328" s="2">
        <v>13.114754098361001</v>
      </c>
      <c r="M1328" s="2">
        <v>4.0983606557380003</v>
      </c>
      <c r="N1328" s="2">
        <v>4.918032786885</v>
      </c>
      <c r="O1328" s="2">
        <v>3.2786885245900002</v>
      </c>
      <c r="P1328" s="2">
        <v>36.065573770492001</v>
      </c>
      <c r="Q1328" s="15">
        <v>3.2786885245900002</v>
      </c>
    </row>
    <row r="1329" spans="4:17" x14ac:dyDescent="0.2">
      <c r="D1329" s="104"/>
      <c r="E1329" s="5" t="s">
        <v>48</v>
      </c>
      <c r="F1329" s="6"/>
      <c r="G1329" s="7">
        <v>49</v>
      </c>
      <c r="H1329" s="8">
        <v>16</v>
      </c>
      <c r="I1329" s="1">
        <v>10</v>
      </c>
      <c r="J1329" s="1">
        <v>12</v>
      </c>
      <c r="K1329" s="1">
        <v>4</v>
      </c>
      <c r="L1329" s="1">
        <v>7</v>
      </c>
      <c r="M1329" s="1">
        <v>2</v>
      </c>
      <c r="N1329" s="1">
        <v>3</v>
      </c>
      <c r="O1329" s="1">
        <v>2</v>
      </c>
      <c r="P1329" s="1">
        <v>21</v>
      </c>
      <c r="Q1329" s="13">
        <v>0</v>
      </c>
    </row>
    <row r="1330" spans="4:17" x14ac:dyDescent="0.2">
      <c r="D1330" s="104"/>
      <c r="E1330" s="11"/>
      <c r="F1330" s="10"/>
      <c r="G1330" s="9">
        <v>100</v>
      </c>
      <c r="H1330" s="12">
        <v>32.653061224490003</v>
      </c>
      <c r="I1330" s="2">
        <v>20.408163265306001</v>
      </c>
      <c r="J1330" s="2">
        <v>24.489795918367001</v>
      </c>
      <c r="K1330" s="2">
        <v>8.1632653061219997</v>
      </c>
      <c r="L1330" s="2">
        <v>14.285714285714</v>
      </c>
      <c r="M1330" s="2">
        <v>4.0816326530609999</v>
      </c>
      <c r="N1330" s="2">
        <v>6.1224489795919999</v>
      </c>
      <c r="O1330" s="2">
        <v>4.0816326530609999</v>
      </c>
      <c r="P1330" s="2">
        <v>42.857142857143003</v>
      </c>
      <c r="Q1330" s="21">
        <v>0</v>
      </c>
    </row>
    <row r="1331" spans="4:17" x14ac:dyDescent="0.2">
      <c r="D1331" s="104"/>
      <c r="E1331" s="5" t="s">
        <v>49</v>
      </c>
      <c r="F1331" s="6"/>
      <c r="G1331" s="7">
        <v>13</v>
      </c>
      <c r="H1331" s="8">
        <v>3</v>
      </c>
      <c r="I1331" s="1">
        <v>0</v>
      </c>
      <c r="J1331" s="1">
        <v>1</v>
      </c>
      <c r="K1331" s="1">
        <v>2</v>
      </c>
      <c r="L1331" s="1">
        <v>2</v>
      </c>
      <c r="M1331" s="1">
        <v>0</v>
      </c>
      <c r="N1331" s="1">
        <v>0</v>
      </c>
      <c r="O1331" s="1">
        <v>3</v>
      </c>
      <c r="P1331" s="1">
        <v>6</v>
      </c>
      <c r="Q1331" s="13">
        <v>0</v>
      </c>
    </row>
    <row r="1332" spans="4:17" x14ac:dyDescent="0.2">
      <c r="D1332" s="104"/>
      <c r="E1332" s="11"/>
      <c r="F1332" s="10"/>
      <c r="G1332" s="9">
        <v>100</v>
      </c>
      <c r="H1332" s="12">
        <v>23.076923076922998</v>
      </c>
      <c r="I1332" s="3">
        <v>0</v>
      </c>
      <c r="J1332" s="2">
        <v>7.6923076923079998</v>
      </c>
      <c r="K1332" s="2">
        <v>15.384615384615</v>
      </c>
      <c r="L1332" s="2">
        <v>15.384615384615</v>
      </c>
      <c r="M1332" s="3">
        <v>0</v>
      </c>
      <c r="N1332" s="3">
        <v>0</v>
      </c>
      <c r="O1332" s="2">
        <v>23.076923076922998</v>
      </c>
      <c r="P1332" s="2">
        <v>46.153846153845997</v>
      </c>
      <c r="Q1332" s="21">
        <v>0</v>
      </c>
    </row>
    <row r="1333" spans="4:17" x14ac:dyDescent="0.2">
      <c r="D1333" s="103" t="s">
        <v>50</v>
      </c>
      <c r="E1333" s="24" t="s">
        <v>35</v>
      </c>
      <c r="F1333" s="22"/>
      <c r="G1333" s="23">
        <v>130</v>
      </c>
      <c r="H1333" s="30">
        <v>56</v>
      </c>
      <c r="I1333" s="4">
        <v>27</v>
      </c>
      <c r="J1333" s="4">
        <v>32</v>
      </c>
      <c r="K1333" s="4">
        <v>21</v>
      </c>
      <c r="L1333" s="4">
        <v>49</v>
      </c>
      <c r="M1333" s="4">
        <v>17</v>
      </c>
      <c r="N1333" s="4">
        <v>0</v>
      </c>
      <c r="O1333" s="4">
        <v>3</v>
      </c>
      <c r="P1333" s="4">
        <v>34</v>
      </c>
      <c r="Q1333" s="34">
        <v>1</v>
      </c>
    </row>
    <row r="1334" spans="4:17" x14ac:dyDescent="0.2">
      <c r="D1334" s="104"/>
      <c r="E1334" s="11"/>
      <c r="F1334" s="10"/>
      <c r="G1334" s="9">
        <v>100</v>
      </c>
      <c r="H1334" s="12">
        <v>43.076923076923002</v>
      </c>
      <c r="I1334" s="2">
        <v>20.769230769231001</v>
      </c>
      <c r="J1334" s="2">
        <v>24.615384615385</v>
      </c>
      <c r="K1334" s="2">
        <v>16.153846153846001</v>
      </c>
      <c r="L1334" s="2">
        <v>37.692307692307999</v>
      </c>
      <c r="M1334" s="2">
        <v>13.076923076923</v>
      </c>
      <c r="N1334" s="3">
        <v>0</v>
      </c>
      <c r="O1334" s="2">
        <v>2.3076923076920002</v>
      </c>
      <c r="P1334" s="2">
        <v>26.153846153846001</v>
      </c>
      <c r="Q1334" s="15">
        <v>0.76923076923099998</v>
      </c>
    </row>
    <row r="1335" spans="4:17" x14ac:dyDescent="0.2">
      <c r="D1335" s="104"/>
      <c r="E1335" s="5" t="s">
        <v>36</v>
      </c>
      <c r="F1335" s="6"/>
      <c r="G1335" s="7">
        <v>150</v>
      </c>
      <c r="H1335" s="8">
        <v>76</v>
      </c>
      <c r="I1335" s="1">
        <v>53</v>
      </c>
      <c r="J1335" s="1">
        <v>43</v>
      </c>
      <c r="K1335" s="1">
        <v>35</v>
      </c>
      <c r="L1335" s="1">
        <v>61</v>
      </c>
      <c r="M1335" s="1">
        <v>18</v>
      </c>
      <c r="N1335" s="1">
        <v>1</v>
      </c>
      <c r="O1335" s="1">
        <v>2</v>
      </c>
      <c r="P1335" s="1">
        <v>33</v>
      </c>
      <c r="Q1335" s="13">
        <v>2</v>
      </c>
    </row>
    <row r="1336" spans="4:17" x14ac:dyDescent="0.2">
      <c r="D1336" s="104"/>
      <c r="E1336" s="11"/>
      <c r="F1336" s="10"/>
      <c r="G1336" s="9">
        <v>100</v>
      </c>
      <c r="H1336" s="12">
        <v>50.666666666666998</v>
      </c>
      <c r="I1336" s="2">
        <v>35.333333333333002</v>
      </c>
      <c r="J1336" s="2">
        <v>28.666666666666998</v>
      </c>
      <c r="K1336" s="2">
        <v>23.333333333333002</v>
      </c>
      <c r="L1336" s="2">
        <v>40.666666666666998</v>
      </c>
      <c r="M1336" s="2">
        <v>12</v>
      </c>
      <c r="N1336" s="2">
        <v>0.66666666666700003</v>
      </c>
      <c r="O1336" s="2">
        <v>1.333333333333</v>
      </c>
      <c r="P1336" s="2">
        <v>22</v>
      </c>
      <c r="Q1336" s="15">
        <v>1.333333333333</v>
      </c>
    </row>
    <row r="1337" spans="4:17" x14ac:dyDescent="0.2">
      <c r="D1337" s="104"/>
      <c r="E1337" s="5" t="s">
        <v>37</v>
      </c>
      <c r="F1337" s="6"/>
      <c r="G1337" s="7">
        <v>130</v>
      </c>
      <c r="H1337" s="8">
        <v>64</v>
      </c>
      <c r="I1337" s="1">
        <v>42</v>
      </c>
      <c r="J1337" s="1">
        <v>43</v>
      </c>
      <c r="K1337" s="1">
        <v>28</v>
      </c>
      <c r="L1337" s="1">
        <v>39</v>
      </c>
      <c r="M1337" s="1">
        <v>12</v>
      </c>
      <c r="N1337" s="1">
        <v>0</v>
      </c>
      <c r="O1337" s="1">
        <v>1</v>
      </c>
      <c r="P1337" s="1">
        <v>32</v>
      </c>
      <c r="Q1337" s="13">
        <v>1</v>
      </c>
    </row>
    <row r="1338" spans="4:17" x14ac:dyDescent="0.2">
      <c r="D1338" s="104"/>
      <c r="E1338" s="11"/>
      <c r="F1338" s="10"/>
      <c r="G1338" s="9">
        <v>100</v>
      </c>
      <c r="H1338" s="12">
        <v>49.230769230768999</v>
      </c>
      <c r="I1338" s="2">
        <v>32.307692307692001</v>
      </c>
      <c r="J1338" s="2">
        <v>33.076923076923002</v>
      </c>
      <c r="K1338" s="2">
        <v>21.538461538461998</v>
      </c>
      <c r="L1338" s="2">
        <v>30</v>
      </c>
      <c r="M1338" s="2">
        <v>9.2307692307690008</v>
      </c>
      <c r="N1338" s="3">
        <v>0</v>
      </c>
      <c r="O1338" s="2">
        <v>0.76923076923099998</v>
      </c>
      <c r="P1338" s="2">
        <v>24.615384615385</v>
      </c>
      <c r="Q1338" s="15">
        <v>0.76923076923099998</v>
      </c>
    </row>
    <row r="1339" spans="4:17" x14ac:dyDescent="0.2">
      <c r="D1339" s="104"/>
      <c r="E1339" s="5" t="s">
        <v>38</v>
      </c>
      <c r="F1339" s="6"/>
      <c r="G1339" s="7">
        <v>205</v>
      </c>
      <c r="H1339" s="8">
        <v>103</v>
      </c>
      <c r="I1339" s="1">
        <v>70</v>
      </c>
      <c r="J1339" s="1">
        <v>71</v>
      </c>
      <c r="K1339" s="1">
        <v>43</v>
      </c>
      <c r="L1339" s="1">
        <v>75</v>
      </c>
      <c r="M1339" s="1">
        <v>19</v>
      </c>
      <c r="N1339" s="1">
        <v>3</v>
      </c>
      <c r="O1339" s="1">
        <v>1</v>
      </c>
      <c r="P1339" s="1">
        <v>37</v>
      </c>
      <c r="Q1339" s="13">
        <v>2</v>
      </c>
    </row>
    <row r="1340" spans="4:17" x14ac:dyDescent="0.2">
      <c r="D1340" s="104"/>
      <c r="E1340" s="11"/>
      <c r="F1340" s="10"/>
      <c r="G1340" s="9">
        <v>100</v>
      </c>
      <c r="H1340" s="12">
        <v>50.243902439023998</v>
      </c>
      <c r="I1340" s="2">
        <v>34.146341463414998</v>
      </c>
      <c r="J1340" s="2">
        <v>34.634146341463001</v>
      </c>
      <c r="K1340" s="2">
        <v>20.975609756097999</v>
      </c>
      <c r="L1340" s="2">
        <v>36.585365853658999</v>
      </c>
      <c r="M1340" s="2">
        <v>9.2682926829269991</v>
      </c>
      <c r="N1340" s="2">
        <v>1.4634146341459999</v>
      </c>
      <c r="O1340" s="2">
        <v>0.48780487804900002</v>
      </c>
      <c r="P1340" s="2">
        <v>18.048780487805001</v>
      </c>
      <c r="Q1340" s="15">
        <v>0.97560975609800005</v>
      </c>
    </row>
    <row r="1341" spans="4:17" x14ac:dyDescent="0.2">
      <c r="D1341" s="104"/>
      <c r="E1341" s="5" t="s">
        <v>39</v>
      </c>
      <c r="F1341" s="6"/>
      <c r="G1341" s="7">
        <v>174</v>
      </c>
      <c r="H1341" s="8">
        <v>94</v>
      </c>
      <c r="I1341" s="1">
        <v>60</v>
      </c>
      <c r="J1341" s="1">
        <v>59</v>
      </c>
      <c r="K1341" s="1">
        <v>36</v>
      </c>
      <c r="L1341" s="1">
        <v>68</v>
      </c>
      <c r="M1341" s="1">
        <v>15</v>
      </c>
      <c r="N1341" s="1">
        <v>0</v>
      </c>
      <c r="O1341" s="1">
        <v>5</v>
      </c>
      <c r="P1341" s="1">
        <v>36</v>
      </c>
      <c r="Q1341" s="13">
        <v>0</v>
      </c>
    </row>
    <row r="1342" spans="4:17" x14ac:dyDescent="0.2">
      <c r="D1342" s="104"/>
      <c r="E1342" s="11"/>
      <c r="F1342" s="10"/>
      <c r="G1342" s="9">
        <v>100</v>
      </c>
      <c r="H1342" s="12">
        <v>54.022988505747001</v>
      </c>
      <c r="I1342" s="2">
        <v>34.482758620689999</v>
      </c>
      <c r="J1342" s="2">
        <v>33.908045977011</v>
      </c>
      <c r="K1342" s="2">
        <v>20.689655172414</v>
      </c>
      <c r="L1342" s="2">
        <v>39.080459770114999</v>
      </c>
      <c r="M1342" s="2">
        <v>8.6206896551720007</v>
      </c>
      <c r="N1342" s="3">
        <v>0</v>
      </c>
      <c r="O1342" s="2">
        <v>2.8735632183909998</v>
      </c>
      <c r="P1342" s="2">
        <v>20.689655172414</v>
      </c>
      <c r="Q1342" s="21">
        <v>0</v>
      </c>
    </row>
    <row r="1343" spans="4:17" x14ac:dyDescent="0.2">
      <c r="D1343" s="104"/>
      <c r="E1343" s="5" t="s">
        <v>40</v>
      </c>
      <c r="F1343" s="6"/>
      <c r="G1343" s="7">
        <v>227</v>
      </c>
      <c r="H1343" s="8">
        <v>117</v>
      </c>
      <c r="I1343" s="1">
        <v>83</v>
      </c>
      <c r="J1343" s="1">
        <v>72</v>
      </c>
      <c r="K1343" s="1">
        <v>64</v>
      </c>
      <c r="L1343" s="1">
        <v>95</v>
      </c>
      <c r="M1343" s="1">
        <v>18</v>
      </c>
      <c r="N1343" s="1">
        <v>1</v>
      </c>
      <c r="O1343" s="1">
        <v>4</v>
      </c>
      <c r="P1343" s="1">
        <v>46</v>
      </c>
      <c r="Q1343" s="13">
        <v>5</v>
      </c>
    </row>
    <row r="1344" spans="4:17" x14ac:dyDescent="0.2">
      <c r="D1344" s="104"/>
      <c r="E1344" s="11"/>
      <c r="F1344" s="10"/>
      <c r="G1344" s="9">
        <v>100</v>
      </c>
      <c r="H1344" s="12">
        <v>51.541850220264003</v>
      </c>
      <c r="I1344" s="2">
        <v>36.563876651982</v>
      </c>
      <c r="J1344" s="2">
        <v>31.718061674009</v>
      </c>
      <c r="K1344" s="2">
        <v>28.193832599118998</v>
      </c>
      <c r="L1344" s="2">
        <v>41.850220264317002</v>
      </c>
      <c r="M1344" s="2">
        <v>7.9295154185019996</v>
      </c>
      <c r="N1344" s="2">
        <v>0.44052863436099998</v>
      </c>
      <c r="O1344" s="2">
        <v>1.762114537445</v>
      </c>
      <c r="P1344" s="2">
        <v>20.264317180616999</v>
      </c>
      <c r="Q1344" s="15">
        <v>2.2026431718060002</v>
      </c>
    </row>
    <row r="1345" spans="4:17" x14ac:dyDescent="0.2">
      <c r="D1345" s="104"/>
      <c r="E1345" s="5" t="s">
        <v>41</v>
      </c>
      <c r="F1345" s="6"/>
      <c r="G1345" s="7">
        <v>204</v>
      </c>
      <c r="H1345" s="8">
        <v>111</v>
      </c>
      <c r="I1345" s="1">
        <v>66</v>
      </c>
      <c r="J1345" s="1">
        <v>65</v>
      </c>
      <c r="K1345" s="1">
        <v>45</v>
      </c>
      <c r="L1345" s="1">
        <v>85</v>
      </c>
      <c r="M1345" s="1">
        <v>15</v>
      </c>
      <c r="N1345" s="1">
        <v>2</v>
      </c>
      <c r="O1345" s="1">
        <v>0</v>
      </c>
      <c r="P1345" s="1">
        <v>34</v>
      </c>
      <c r="Q1345" s="13">
        <v>2</v>
      </c>
    </row>
    <row r="1346" spans="4:17" x14ac:dyDescent="0.2">
      <c r="D1346" s="104"/>
      <c r="E1346" s="11"/>
      <c r="F1346" s="10"/>
      <c r="G1346" s="9">
        <v>100</v>
      </c>
      <c r="H1346" s="12">
        <v>54.411764705882</v>
      </c>
      <c r="I1346" s="2">
        <v>32.352941176470999</v>
      </c>
      <c r="J1346" s="2">
        <v>31.862745098038999</v>
      </c>
      <c r="K1346" s="2">
        <v>22.058823529411999</v>
      </c>
      <c r="L1346" s="2">
        <v>41.666666666666998</v>
      </c>
      <c r="M1346" s="2">
        <v>7.352941176471</v>
      </c>
      <c r="N1346" s="2">
        <v>0.98039215686299996</v>
      </c>
      <c r="O1346" s="3">
        <v>0</v>
      </c>
      <c r="P1346" s="2">
        <v>16.666666666666998</v>
      </c>
      <c r="Q1346" s="15">
        <v>0.98039215686299996</v>
      </c>
    </row>
    <row r="1347" spans="4:17" x14ac:dyDescent="0.2">
      <c r="D1347" s="104"/>
      <c r="E1347" s="5" t="s">
        <v>42</v>
      </c>
      <c r="F1347" s="6"/>
      <c r="G1347" s="7">
        <v>174</v>
      </c>
      <c r="H1347" s="8">
        <v>90</v>
      </c>
      <c r="I1347" s="1">
        <v>78</v>
      </c>
      <c r="J1347" s="1">
        <v>47</v>
      </c>
      <c r="K1347" s="1">
        <v>37</v>
      </c>
      <c r="L1347" s="1">
        <v>72</v>
      </c>
      <c r="M1347" s="1">
        <v>7</v>
      </c>
      <c r="N1347" s="1">
        <v>1</v>
      </c>
      <c r="O1347" s="1">
        <v>3</v>
      </c>
      <c r="P1347" s="1">
        <v>32</v>
      </c>
      <c r="Q1347" s="13">
        <v>0</v>
      </c>
    </row>
    <row r="1348" spans="4:17" x14ac:dyDescent="0.2">
      <c r="D1348" s="104"/>
      <c r="E1348" s="11"/>
      <c r="F1348" s="10"/>
      <c r="G1348" s="9">
        <v>100</v>
      </c>
      <c r="H1348" s="12">
        <v>51.724137931034001</v>
      </c>
      <c r="I1348" s="2">
        <v>44.827586206897003</v>
      </c>
      <c r="J1348" s="2">
        <v>27.011494252874002</v>
      </c>
      <c r="K1348" s="2">
        <v>21.264367816092001</v>
      </c>
      <c r="L1348" s="2">
        <v>41.379310344827999</v>
      </c>
      <c r="M1348" s="2">
        <v>4.0229885057469996</v>
      </c>
      <c r="N1348" s="2">
        <v>0.57471264367800001</v>
      </c>
      <c r="O1348" s="2">
        <v>1.7241379310339999</v>
      </c>
      <c r="P1348" s="2">
        <v>18.390804597700999</v>
      </c>
      <c r="Q1348" s="21">
        <v>0</v>
      </c>
    </row>
    <row r="1349" spans="4:17" x14ac:dyDescent="0.2">
      <c r="D1349" s="104"/>
      <c r="E1349" s="5" t="s">
        <v>43</v>
      </c>
      <c r="F1349" s="6"/>
      <c r="G1349" s="7">
        <v>181</v>
      </c>
      <c r="H1349" s="8">
        <v>93</v>
      </c>
      <c r="I1349" s="1">
        <v>60</v>
      </c>
      <c r="J1349" s="1">
        <v>53</v>
      </c>
      <c r="K1349" s="1">
        <v>36</v>
      </c>
      <c r="L1349" s="1">
        <v>53</v>
      </c>
      <c r="M1349" s="1">
        <v>6</v>
      </c>
      <c r="N1349" s="1">
        <v>5</v>
      </c>
      <c r="O1349" s="1">
        <v>1</v>
      </c>
      <c r="P1349" s="1">
        <v>39</v>
      </c>
      <c r="Q1349" s="13">
        <v>1</v>
      </c>
    </row>
    <row r="1350" spans="4:17" x14ac:dyDescent="0.2">
      <c r="D1350" s="104"/>
      <c r="E1350" s="11"/>
      <c r="F1350" s="10"/>
      <c r="G1350" s="9">
        <v>100</v>
      </c>
      <c r="H1350" s="12">
        <v>51.381215469612997</v>
      </c>
      <c r="I1350" s="2">
        <v>33.149171270718</v>
      </c>
      <c r="J1350" s="2">
        <v>29.281767955801001</v>
      </c>
      <c r="K1350" s="2">
        <v>19.889502762431</v>
      </c>
      <c r="L1350" s="2">
        <v>29.281767955801001</v>
      </c>
      <c r="M1350" s="2">
        <v>3.3149171270719999</v>
      </c>
      <c r="N1350" s="2">
        <v>2.7624309392269999</v>
      </c>
      <c r="O1350" s="2">
        <v>0.55248618784500003</v>
      </c>
      <c r="P1350" s="2">
        <v>21.546961325967001</v>
      </c>
      <c r="Q1350" s="15">
        <v>0.55248618784500003</v>
      </c>
    </row>
    <row r="1351" spans="4:17" x14ac:dyDescent="0.2">
      <c r="D1351" s="104"/>
      <c r="E1351" s="5" t="s">
        <v>44</v>
      </c>
      <c r="F1351" s="6"/>
      <c r="G1351" s="7">
        <v>284</v>
      </c>
      <c r="H1351" s="8">
        <v>126</v>
      </c>
      <c r="I1351" s="1">
        <v>85</v>
      </c>
      <c r="J1351" s="1">
        <v>73</v>
      </c>
      <c r="K1351" s="1">
        <v>62</v>
      </c>
      <c r="L1351" s="1">
        <v>98</v>
      </c>
      <c r="M1351" s="1">
        <v>8</v>
      </c>
      <c r="N1351" s="1">
        <v>0</v>
      </c>
      <c r="O1351" s="1">
        <v>3</v>
      </c>
      <c r="P1351" s="1">
        <v>71</v>
      </c>
      <c r="Q1351" s="13">
        <v>4</v>
      </c>
    </row>
    <row r="1352" spans="4:17" x14ac:dyDescent="0.2">
      <c r="D1352" s="104"/>
      <c r="E1352" s="11"/>
      <c r="F1352" s="10"/>
      <c r="G1352" s="9">
        <v>100</v>
      </c>
      <c r="H1352" s="12">
        <v>44.366197183098997</v>
      </c>
      <c r="I1352" s="2">
        <v>29.929577464788998</v>
      </c>
      <c r="J1352" s="2">
        <v>25.704225352112999</v>
      </c>
      <c r="K1352" s="2">
        <v>21.830985915492999</v>
      </c>
      <c r="L1352" s="2">
        <v>34.507042253521</v>
      </c>
      <c r="M1352" s="2">
        <v>2.8169014084509998</v>
      </c>
      <c r="N1352" s="3">
        <v>0</v>
      </c>
      <c r="O1352" s="2">
        <v>1.056338028169</v>
      </c>
      <c r="P1352" s="2">
        <v>25</v>
      </c>
      <c r="Q1352" s="15">
        <v>1.4084507042250001</v>
      </c>
    </row>
    <row r="1353" spans="4:17" x14ac:dyDescent="0.2">
      <c r="D1353" s="104"/>
      <c r="E1353" s="5" t="s">
        <v>45</v>
      </c>
      <c r="F1353" s="6"/>
      <c r="G1353" s="7">
        <v>268</v>
      </c>
      <c r="H1353" s="8">
        <v>108</v>
      </c>
      <c r="I1353" s="1">
        <v>75</v>
      </c>
      <c r="J1353" s="1">
        <v>64</v>
      </c>
      <c r="K1353" s="1">
        <v>50</v>
      </c>
      <c r="L1353" s="1">
        <v>83</v>
      </c>
      <c r="M1353" s="1">
        <v>13</v>
      </c>
      <c r="N1353" s="1">
        <v>10</v>
      </c>
      <c r="O1353" s="1">
        <v>5</v>
      </c>
      <c r="P1353" s="1">
        <v>73</v>
      </c>
      <c r="Q1353" s="13">
        <v>4</v>
      </c>
    </row>
    <row r="1354" spans="4:17" x14ac:dyDescent="0.2">
      <c r="D1354" s="104"/>
      <c r="E1354" s="11"/>
      <c r="F1354" s="10"/>
      <c r="G1354" s="9">
        <v>100</v>
      </c>
      <c r="H1354" s="12">
        <v>40.298507462686999</v>
      </c>
      <c r="I1354" s="2">
        <v>27.985074626865998</v>
      </c>
      <c r="J1354" s="2">
        <v>23.880597014925002</v>
      </c>
      <c r="K1354" s="2">
        <v>18.656716417910001</v>
      </c>
      <c r="L1354" s="2">
        <v>30.970149253731002</v>
      </c>
      <c r="M1354" s="2">
        <v>4.8507462686569998</v>
      </c>
      <c r="N1354" s="2">
        <v>3.731343283582</v>
      </c>
      <c r="O1354" s="2">
        <v>1.865671641791</v>
      </c>
      <c r="P1354" s="2">
        <v>27.238805970148999</v>
      </c>
      <c r="Q1354" s="15">
        <v>1.492537313433</v>
      </c>
    </row>
    <row r="1355" spans="4:17" x14ac:dyDescent="0.2">
      <c r="D1355" s="104"/>
      <c r="E1355" s="5" t="s">
        <v>46</v>
      </c>
      <c r="F1355" s="6"/>
      <c r="G1355" s="7">
        <v>170</v>
      </c>
      <c r="H1355" s="8">
        <v>47</v>
      </c>
      <c r="I1355" s="1">
        <v>21</v>
      </c>
      <c r="J1355" s="1">
        <v>34</v>
      </c>
      <c r="K1355" s="1">
        <v>21</v>
      </c>
      <c r="L1355" s="1">
        <v>39</v>
      </c>
      <c r="M1355" s="1">
        <v>3</v>
      </c>
      <c r="N1355" s="1">
        <v>6</v>
      </c>
      <c r="O1355" s="1">
        <v>8</v>
      </c>
      <c r="P1355" s="1">
        <v>64</v>
      </c>
      <c r="Q1355" s="13">
        <v>5</v>
      </c>
    </row>
    <row r="1356" spans="4:17" x14ac:dyDescent="0.2">
      <c r="D1356" s="104"/>
      <c r="E1356" s="11"/>
      <c r="F1356" s="10"/>
      <c r="G1356" s="9">
        <v>100</v>
      </c>
      <c r="H1356" s="12">
        <v>27.647058823529001</v>
      </c>
      <c r="I1356" s="2">
        <v>12.352941176471001</v>
      </c>
      <c r="J1356" s="2">
        <v>20</v>
      </c>
      <c r="K1356" s="2">
        <v>12.352941176471001</v>
      </c>
      <c r="L1356" s="2">
        <v>22.941176470588001</v>
      </c>
      <c r="M1356" s="2">
        <v>1.764705882353</v>
      </c>
      <c r="N1356" s="2">
        <v>3.5294117647059999</v>
      </c>
      <c r="O1356" s="2">
        <v>4.7058823529409999</v>
      </c>
      <c r="P1356" s="2">
        <v>37.647058823529001</v>
      </c>
      <c r="Q1356" s="15">
        <v>2.9411764705880001</v>
      </c>
    </row>
    <row r="1357" spans="4:17" x14ac:dyDescent="0.2">
      <c r="D1357" s="104"/>
      <c r="E1357" s="5" t="s">
        <v>47</v>
      </c>
      <c r="F1357" s="6"/>
      <c r="G1357" s="7">
        <v>252</v>
      </c>
      <c r="H1357" s="8">
        <v>75</v>
      </c>
      <c r="I1357" s="1">
        <v>37</v>
      </c>
      <c r="J1357" s="1">
        <v>39</v>
      </c>
      <c r="K1357" s="1">
        <v>29</v>
      </c>
      <c r="L1357" s="1">
        <v>47</v>
      </c>
      <c r="M1357" s="1">
        <v>7</v>
      </c>
      <c r="N1357" s="1">
        <v>16</v>
      </c>
      <c r="O1357" s="1">
        <v>8</v>
      </c>
      <c r="P1357" s="1">
        <v>98</v>
      </c>
      <c r="Q1357" s="13">
        <v>1</v>
      </c>
    </row>
    <row r="1358" spans="4:17" x14ac:dyDescent="0.2">
      <c r="D1358" s="104"/>
      <c r="E1358" s="11"/>
      <c r="F1358" s="10"/>
      <c r="G1358" s="9">
        <v>100</v>
      </c>
      <c r="H1358" s="12">
        <v>29.761904761905001</v>
      </c>
      <c r="I1358" s="2">
        <v>14.68253968254</v>
      </c>
      <c r="J1358" s="2">
        <v>15.47619047619</v>
      </c>
      <c r="K1358" s="2">
        <v>11.507936507937</v>
      </c>
      <c r="L1358" s="2">
        <v>18.650793650794</v>
      </c>
      <c r="M1358" s="2">
        <v>2.7777777777780002</v>
      </c>
      <c r="N1358" s="2">
        <v>6.3492063492059998</v>
      </c>
      <c r="O1358" s="2">
        <v>3.1746031746029999</v>
      </c>
      <c r="P1358" s="2">
        <v>38.888888888888999</v>
      </c>
      <c r="Q1358" s="15">
        <v>0.39682539682500001</v>
      </c>
    </row>
    <row r="1359" spans="4:17" x14ac:dyDescent="0.2">
      <c r="D1359" s="104"/>
      <c r="E1359" s="5" t="s">
        <v>48</v>
      </c>
      <c r="F1359" s="6"/>
      <c r="G1359" s="7">
        <v>104</v>
      </c>
      <c r="H1359" s="8">
        <v>31</v>
      </c>
      <c r="I1359" s="1">
        <v>8</v>
      </c>
      <c r="J1359" s="1">
        <v>11</v>
      </c>
      <c r="K1359" s="1">
        <v>11</v>
      </c>
      <c r="L1359" s="1">
        <v>19</v>
      </c>
      <c r="M1359" s="1">
        <v>5</v>
      </c>
      <c r="N1359" s="1">
        <v>8</v>
      </c>
      <c r="O1359" s="1">
        <v>5</v>
      </c>
      <c r="P1359" s="1">
        <v>47</v>
      </c>
      <c r="Q1359" s="13">
        <v>1</v>
      </c>
    </row>
    <row r="1360" spans="4:17" x14ac:dyDescent="0.2">
      <c r="D1360" s="104"/>
      <c r="E1360" s="11"/>
      <c r="F1360" s="10"/>
      <c r="G1360" s="9">
        <v>100</v>
      </c>
      <c r="H1360" s="12">
        <v>29.807692307692001</v>
      </c>
      <c r="I1360" s="2">
        <v>7.6923076923079998</v>
      </c>
      <c r="J1360" s="2">
        <v>10.576923076923</v>
      </c>
      <c r="K1360" s="2">
        <v>10.576923076923</v>
      </c>
      <c r="L1360" s="2">
        <v>18.269230769231001</v>
      </c>
      <c r="M1360" s="2">
        <v>4.8076923076920002</v>
      </c>
      <c r="N1360" s="2">
        <v>7.6923076923079998</v>
      </c>
      <c r="O1360" s="2">
        <v>4.8076923076920002</v>
      </c>
      <c r="P1360" s="2">
        <v>45.192307692307999</v>
      </c>
      <c r="Q1360" s="15">
        <v>0.96153846153800004</v>
      </c>
    </row>
    <row r="1361" spans="2:17" x14ac:dyDescent="0.2">
      <c r="D1361" s="104"/>
      <c r="E1361" s="5" t="s">
        <v>49</v>
      </c>
      <c r="F1361" s="6"/>
      <c r="G1361" s="7">
        <v>28</v>
      </c>
      <c r="H1361" s="8">
        <v>5</v>
      </c>
      <c r="I1361" s="1">
        <v>2</v>
      </c>
      <c r="J1361" s="1">
        <v>2</v>
      </c>
      <c r="K1361" s="1">
        <v>3</v>
      </c>
      <c r="L1361" s="1">
        <v>6</v>
      </c>
      <c r="M1361" s="1">
        <v>1</v>
      </c>
      <c r="N1361" s="1">
        <v>2</v>
      </c>
      <c r="O1361" s="1">
        <v>1</v>
      </c>
      <c r="P1361" s="1">
        <v>16</v>
      </c>
      <c r="Q1361" s="13">
        <v>0</v>
      </c>
    </row>
    <row r="1362" spans="2:17" x14ac:dyDescent="0.2">
      <c r="D1362" s="105"/>
      <c r="E1362" s="56"/>
      <c r="F1362" s="57"/>
      <c r="G1362" s="69">
        <v>100</v>
      </c>
      <c r="H1362" s="75">
        <v>17.857142857143</v>
      </c>
      <c r="I1362" s="39">
        <v>7.1428571428570002</v>
      </c>
      <c r="J1362" s="39">
        <v>7.1428571428570002</v>
      </c>
      <c r="K1362" s="39">
        <v>10.714285714286</v>
      </c>
      <c r="L1362" s="39">
        <v>21.428571428571001</v>
      </c>
      <c r="M1362" s="39">
        <v>3.5714285714290002</v>
      </c>
      <c r="N1362" s="39">
        <v>7.1428571428570002</v>
      </c>
      <c r="O1362" s="39">
        <v>3.5714285714290002</v>
      </c>
      <c r="P1362" s="39">
        <v>57.142857142856997</v>
      </c>
      <c r="Q1362" s="72">
        <v>0</v>
      </c>
    </row>
    <row r="1364" spans="2:17" x14ac:dyDescent="0.2">
      <c r="B1364" s="47" t="str">
        <f xml:space="preserve"> HYPERLINK("#'目次'!B23", "[17]")</f>
        <v>[17]</v>
      </c>
      <c r="C1364" s="31" t="s">
        <v>194</v>
      </c>
    </row>
    <row r="1367" spans="2:17" x14ac:dyDescent="0.2">
      <c r="C1367" s="31" t="s">
        <v>13</v>
      </c>
    </row>
    <row r="1368" spans="2:17" ht="84" x14ac:dyDescent="0.2">
      <c r="D1368" s="99"/>
      <c r="E1368" s="100"/>
      <c r="F1368" s="100"/>
      <c r="G1368" s="41" t="s">
        <v>14</v>
      </c>
      <c r="H1368" s="42" t="s">
        <v>195</v>
      </c>
      <c r="I1368" s="16" t="s">
        <v>196</v>
      </c>
      <c r="J1368" s="16" t="s">
        <v>197</v>
      </c>
      <c r="K1368" s="16" t="s">
        <v>198</v>
      </c>
      <c r="L1368" s="16" t="s">
        <v>199</v>
      </c>
      <c r="M1368" s="16" t="s">
        <v>200</v>
      </c>
      <c r="N1368" s="16" t="s">
        <v>22</v>
      </c>
      <c r="O1368" s="46" t="s">
        <v>24</v>
      </c>
    </row>
    <row r="1369" spans="2:17" x14ac:dyDescent="0.2">
      <c r="D1369" s="101"/>
      <c r="E1369" s="102"/>
      <c r="F1369" s="102"/>
      <c r="G1369" s="44"/>
      <c r="H1369" s="48"/>
      <c r="I1369" s="17"/>
      <c r="J1369" s="17"/>
      <c r="K1369" s="17"/>
      <c r="L1369" s="17"/>
      <c r="M1369" s="17"/>
      <c r="N1369" s="17"/>
      <c r="O1369" s="43"/>
    </row>
    <row r="1370" spans="2:17" x14ac:dyDescent="0.2">
      <c r="D1370" s="68"/>
      <c r="E1370" s="67" t="s">
        <v>14</v>
      </c>
      <c r="F1370" s="64"/>
      <c r="G1370" s="45">
        <v>7000</v>
      </c>
      <c r="H1370" s="20">
        <v>94</v>
      </c>
      <c r="I1370" s="20">
        <v>52</v>
      </c>
      <c r="J1370" s="20">
        <v>893</v>
      </c>
      <c r="K1370" s="20">
        <v>91</v>
      </c>
      <c r="L1370" s="20">
        <v>427</v>
      </c>
      <c r="M1370" s="20">
        <v>5007</v>
      </c>
      <c r="N1370" s="20">
        <v>300</v>
      </c>
      <c r="O1370" s="61">
        <v>136</v>
      </c>
    </row>
    <row r="1371" spans="2:17" x14ac:dyDescent="0.2">
      <c r="D1371" s="56"/>
      <c r="E1371" s="57"/>
      <c r="F1371" s="65"/>
      <c r="G1371" s="9">
        <v>100</v>
      </c>
      <c r="H1371" s="2">
        <v>1.342857142857</v>
      </c>
      <c r="I1371" s="2">
        <v>0.742857142857</v>
      </c>
      <c r="J1371" s="2">
        <v>12.757142857143</v>
      </c>
      <c r="K1371" s="2">
        <v>1.3</v>
      </c>
      <c r="L1371" s="2">
        <v>6.1</v>
      </c>
      <c r="M1371" s="2">
        <v>71.528571428570999</v>
      </c>
      <c r="N1371" s="2">
        <v>4.2857142857139996</v>
      </c>
      <c r="O1371" s="15">
        <v>1.9428571428570001</v>
      </c>
    </row>
    <row r="1372" spans="2:17" x14ac:dyDescent="0.2">
      <c r="D1372" s="103" t="s">
        <v>25</v>
      </c>
      <c r="E1372" s="24" t="s">
        <v>26</v>
      </c>
      <c r="F1372" s="22"/>
      <c r="G1372" s="23">
        <v>1780</v>
      </c>
      <c r="H1372" s="30">
        <v>9</v>
      </c>
      <c r="I1372" s="4">
        <v>9</v>
      </c>
      <c r="J1372" s="4">
        <v>125</v>
      </c>
      <c r="K1372" s="4">
        <v>17</v>
      </c>
      <c r="L1372" s="4">
        <v>89</v>
      </c>
      <c r="M1372" s="4">
        <v>1424</v>
      </c>
      <c r="N1372" s="4">
        <v>75</v>
      </c>
      <c r="O1372" s="34">
        <v>32</v>
      </c>
    </row>
    <row r="1373" spans="2:17" x14ac:dyDescent="0.2">
      <c r="D1373" s="104"/>
      <c r="E1373" s="11"/>
      <c r="F1373" s="10"/>
      <c r="G1373" s="9">
        <v>100</v>
      </c>
      <c r="H1373" s="12">
        <v>0.50561797752799997</v>
      </c>
      <c r="I1373" s="2">
        <v>0.50561797752799997</v>
      </c>
      <c r="J1373" s="2">
        <v>7.0224719101120003</v>
      </c>
      <c r="K1373" s="2">
        <v>0.95505617977500001</v>
      </c>
      <c r="L1373" s="2">
        <v>5</v>
      </c>
      <c r="M1373" s="2">
        <v>80</v>
      </c>
      <c r="N1373" s="2">
        <v>4.2134831460670004</v>
      </c>
      <c r="O1373" s="15">
        <v>1.797752808989</v>
      </c>
    </row>
    <row r="1374" spans="2:17" x14ac:dyDescent="0.2">
      <c r="D1374" s="104"/>
      <c r="E1374" s="5" t="s">
        <v>27</v>
      </c>
      <c r="F1374" s="6"/>
      <c r="G1374" s="7">
        <v>1328</v>
      </c>
      <c r="H1374" s="8">
        <v>9</v>
      </c>
      <c r="I1374" s="1">
        <v>5</v>
      </c>
      <c r="J1374" s="1">
        <v>127</v>
      </c>
      <c r="K1374" s="1">
        <v>19</v>
      </c>
      <c r="L1374" s="1">
        <v>41</v>
      </c>
      <c r="M1374" s="1">
        <v>1048</v>
      </c>
      <c r="N1374" s="1">
        <v>55</v>
      </c>
      <c r="O1374" s="13">
        <v>24</v>
      </c>
    </row>
    <row r="1375" spans="2:17" x14ac:dyDescent="0.2">
      <c r="D1375" s="104"/>
      <c r="E1375" s="11"/>
      <c r="F1375" s="10"/>
      <c r="G1375" s="9">
        <v>100</v>
      </c>
      <c r="H1375" s="12">
        <v>0.67771084337300003</v>
      </c>
      <c r="I1375" s="2">
        <v>0.37650602409599998</v>
      </c>
      <c r="J1375" s="2">
        <v>9.5632530120479995</v>
      </c>
      <c r="K1375" s="2">
        <v>1.430722891566</v>
      </c>
      <c r="L1375" s="2">
        <v>3.0873493975900002</v>
      </c>
      <c r="M1375" s="2">
        <v>78.915662650602002</v>
      </c>
      <c r="N1375" s="2">
        <v>4.1415662650599998</v>
      </c>
      <c r="O1375" s="15">
        <v>1.8072289156629999</v>
      </c>
    </row>
    <row r="1376" spans="2:17" x14ac:dyDescent="0.2">
      <c r="D1376" s="104"/>
      <c r="E1376" s="5" t="s">
        <v>28</v>
      </c>
      <c r="F1376" s="6"/>
      <c r="G1376" s="7">
        <v>1075</v>
      </c>
      <c r="H1376" s="8">
        <v>12</v>
      </c>
      <c r="I1376" s="1">
        <v>1</v>
      </c>
      <c r="J1376" s="1">
        <v>138</v>
      </c>
      <c r="K1376" s="1">
        <v>20</v>
      </c>
      <c r="L1376" s="1">
        <v>65</v>
      </c>
      <c r="M1376" s="1">
        <v>772</v>
      </c>
      <c r="N1376" s="1">
        <v>47</v>
      </c>
      <c r="O1376" s="13">
        <v>20</v>
      </c>
    </row>
    <row r="1377" spans="4:15" x14ac:dyDescent="0.2">
      <c r="D1377" s="104"/>
      <c r="E1377" s="11"/>
      <c r="F1377" s="10"/>
      <c r="G1377" s="9">
        <v>100</v>
      </c>
      <c r="H1377" s="12">
        <v>1.116279069767</v>
      </c>
      <c r="I1377" s="2">
        <v>9.3023255814000005E-2</v>
      </c>
      <c r="J1377" s="2">
        <v>12.837209302326</v>
      </c>
      <c r="K1377" s="2">
        <v>1.860465116279</v>
      </c>
      <c r="L1377" s="2">
        <v>6.0465116279069999</v>
      </c>
      <c r="M1377" s="2">
        <v>71.813953488371993</v>
      </c>
      <c r="N1377" s="2">
        <v>4.3720930232560002</v>
      </c>
      <c r="O1377" s="15">
        <v>1.860465116279</v>
      </c>
    </row>
    <row r="1378" spans="4:15" x14ac:dyDescent="0.2">
      <c r="D1378" s="104"/>
      <c r="E1378" s="5" t="s">
        <v>29</v>
      </c>
      <c r="F1378" s="6"/>
      <c r="G1378" s="7">
        <v>733</v>
      </c>
      <c r="H1378" s="8">
        <v>12</v>
      </c>
      <c r="I1378" s="1">
        <v>11</v>
      </c>
      <c r="J1378" s="1">
        <v>104</v>
      </c>
      <c r="K1378" s="1">
        <v>10</v>
      </c>
      <c r="L1378" s="1">
        <v>63</v>
      </c>
      <c r="M1378" s="1">
        <v>498</v>
      </c>
      <c r="N1378" s="1">
        <v>26</v>
      </c>
      <c r="O1378" s="13">
        <v>9</v>
      </c>
    </row>
    <row r="1379" spans="4:15" x14ac:dyDescent="0.2">
      <c r="D1379" s="104"/>
      <c r="E1379" s="11"/>
      <c r="F1379" s="10"/>
      <c r="G1379" s="9">
        <v>100</v>
      </c>
      <c r="H1379" s="12">
        <v>1.6371077762620001</v>
      </c>
      <c r="I1379" s="2">
        <v>1.50068212824</v>
      </c>
      <c r="J1379" s="2">
        <v>14.188267394269999</v>
      </c>
      <c r="K1379" s="2">
        <v>1.3642564802179999</v>
      </c>
      <c r="L1379" s="2">
        <v>8.5948158253750009</v>
      </c>
      <c r="M1379" s="2">
        <v>67.939972714869995</v>
      </c>
      <c r="N1379" s="2">
        <v>3.5470668485679999</v>
      </c>
      <c r="O1379" s="15">
        <v>1.2278308321960001</v>
      </c>
    </row>
    <row r="1380" spans="4:15" x14ac:dyDescent="0.2">
      <c r="D1380" s="104"/>
      <c r="E1380" s="5" t="s">
        <v>30</v>
      </c>
      <c r="F1380" s="6"/>
      <c r="G1380" s="7">
        <v>619</v>
      </c>
      <c r="H1380" s="8">
        <v>18</v>
      </c>
      <c r="I1380" s="1">
        <v>6</v>
      </c>
      <c r="J1380" s="1">
        <v>104</v>
      </c>
      <c r="K1380" s="1">
        <v>9</v>
      </c>
      <c r="L1380" s="1">
        <v>61</v>
      </c>
      <c r="M1380" s="1">
        <v>380</v>
      </c>
      <c r="N1380" s="1">
        <v>32</v>
      </c>
      <c r="O1380" s="13">
        <v>9</v>
      </c>
    </row>
    <row r="1381" spans="4:15" x14ac:dyDescent="0.2">
      <c r="D1381" s="104"/>
      <c r="E1381" s="11"/>
      <c r="F1381" s="10"/>
      <c r="G1381" s="9">
        <v>100</v>
      </c>
      <c r="H1381" s="12">
        <v>2.9079159935379999</v>
      </c>
      <c r="I1381" s="2">
        <v>0.96930533117899997</v>
      </c>
      <c r="J1381" s="2">
        <v>16.801292407108001</v>
      </c>
      <c r="K1381" s="2">
        <v>1.4539579967689999</v>
      </c>
      <c r="L1381" s="2">
        <v>9.8546042003229992</v>
      </c>
      <c r="M1381" s="2">
        <v>61.389337641357002</v>
      </c>
      <c r="N1381" s="2">
        <v>5.1696284329560003</v>
      </c>
      <c r="O1381" s="15">
        <v>1.4539579967689999</v>
      </c>
    </row>
    <row r="1382" spans="4:15" x14ac:dyDescent="0.2">
      <c r="D1382" s="104"/>
      <c r="E1382" s="5" t="s">
        <v>31</v>
      </c>
      <c r="F1382" s="6"/>
      <c r="G1382" s="7">
        <v>559</v>
      </c>
      <c r="H1382" s="8">
        <v>17</v>
      </c>
      <c r="I1382" s="1">
        <v>13</v>
      </c>
      <c r="J1382" s="1">
        <v>122</v>
      </c>
      <c r="K1382" s="1">
        <v>8</v>
      </c>
      <c r="L1382" s="1">
        <v>55</v>
      </c>
      <c r="M1382" s="1">
        <v>315</v>
      </c>
      <c r="N1382" s="1">
        <v>23</v>
      </c>
      <c r="O1382" s="13">
        <v>6</v>
      </c>
    </row>
    <row r="1383" spans="4:15" x14ac:dyDescent="0.2">
      <c r="D1383" s="104"/>
      <c r="E1383" s="11"/>
      <c r="F1383" s="10"/>
      <c r="G1383" s="9">
        <v>100</v>
      </c>
      <c r="H1383" s="12">
        <v>3.0411449016100001</v>
      </c>
      <c r="I1383" s="2">
        <v>2.3255813953489999</v>
      </c>
      <c r="J1383" s="2">
        <v>21.824686940966</v>
      </c>
      <c r="K1383" s="2">
        <v>1.4311270125219999</v>
      </c>
      <c r="L1383" s="2">
        <v>9.8389982110910008</v>
      </c>
      <c r="M1383" s="2">
        <v>56.350626118068</v>
      </c>
      <c r="N1383" s="2">
        <v>4.1144901610020002</v>
      </c>
      <c r="O1383" s="15">
        <v>1.0733452593920001</v>
      </c>
    </row>
    <row r="1384" spans="4:15" x14ac:dyDescent="0.2">
      <c r="D1384" s="104"/>
      <c r="E1384" s="5" t="s">
        <v>32</v>
      </c>
      <c r="F1384" s="6"/>
      <c r="G1384" s="7">
        <v>284</v>
      </c>
      <c r="H1384" s="8">
        <v>11</v>
      </c>
      <c r="I1384" s="1">
        <v>4</v>
      </c>
      <c r="J1384" s="1">
        <v>78</v>
      </c>
      <c r="K1384" s="1">
        <v>6</v>
      </c>
      <c r="L1384" s="1">
        <v>31</v>
      </c>
      <c r="M1384" s="1">
        <v>144</v>
      </c>
      <c r="N1384" s="1">
        <v>8</v>
      </c>
      <c r="O1384" s="13">
        <v>2</v>
      </c>
    </row>
    <row r="1385" spans="4:15" x14ac:dyDescent="0.2">
      <c r="D1385" s="104"/>
      <c r="E1385" s="11"/>
      <c r="F1385" s="10"/>
      <c r="G1385" s="9">
        <v>100</v>
      </c>
      <c r="H1385" s="12">
        <v>3.87323943662</v>
      </c>
      <c r="I1385" s="2">
        <v>1.4084507042250001</v>
      </c>
      <c r="J1385" s="2">
        <v>27.464788732393998</v>
      </c>
      <c r="K1385" s="2">
        <v>2.112676056338</v>
      </c>
      <c r="L1385" s="2">
        <v>10.915492957746</v>
      </c>
      <c r="M1385" s="2">
        <v>50.704225352112999</v>
      </c>
      <c r="N1385" s="2">
        <v>2.8169014084509998</v>
      </c>
      <c r="O1385" s="15">
        <v>0.70422535211299997</v>
      </c>
    </row>
    <row r="1386" spans="4:15" x14ac:dyDescent="0.2">
      <c r="D1386" s="104"/>
      <c r="E1386" s="5" t="s">
        <v>33</v>
      </c>
      <c r="F1386" s="6"/>
      <c r="G1386" s="7">
        <v>104</v>
      </c>
      <c r="H1386" s="8">
        <v>1</v>
      </c>
      <c r="I1386" s="1">
        <v>1</v>
      </c>
      <c r="J1386" s="1">
        <v>52</v>
      </c>
      <c r="K1386" s="1">
        <v>1</v>
      </c>
      <c r="L1386" s="1">
        <v>4</v>
      </c>
      <c r="M1386" s="1">
        <v>36</v>
      </c>
      <c r="N1386" s="1">
        <v>6</v>
      </c>
      <c r="O1386" s="13">
        <v>3</v>
      </c>
    </row>
    <row r="1387" spans="4:15" x14ac:dyDescent="0.2">
      <c r="D1387" s="104"/>
      <c r="E1387" s="11"/>
      <c r="F1387" s="10"/>
      <c r="G1387" s="9">
        <v>100</v>
      </c>
      <c r="H1387" s="12">
        <v>0.96153846153800004</v>
      </c>
      <c r="I1387" s="2">
        <v>0.96153846153800004</v>
      </c>
      <c r="J1387" s="2">
        <v>50</v>
      </c>
      <c r="K1387" s="2">
        <v>0.96153846153800004</v>
      </c>
      <c r="L1387" s="2">
        <v>3.8461538461539999</v>
      </c>
      <c r="M1387" s="2">
        <v>34.615384615384997</v>
      </c>
      <c r="N1387" s="2">
        <v>5.7692307692310001</v>
      </c>
      <c r="O1387" s="15">
        <v>2.884615384615</v>
      </c>
    </row>
    <row r="1388" spans="4:15" x14ac:dyDescent="0.2">
      <c r="D1388" s="103" t="s">
        <v>34</v>
      </c>
      <c r="E1388" s="24" t="s">
        <v>35</v>
      </c>
      <c r="F1388" s="22"/>
      <c r="G1388" s="23">
        <v>206</v>
      </c>
      <c r="H1388" s="30">
        <v>6</v>
      </c>
      <c r="I1388" s="4">
        <v>0</v>
      </c>
      <c r="J1388" s="4">
        <v>7</v>
      </c>
      <c r="K1388" s="4">
        <v>1</v>
      </c>
      <c r="L1388" s="4">
        <v>24</v>
      </c>
      <c r="M1388" s="4">
        <v>160</v>
      </c>
      <c r="N1388" s="4">
        <v>7</v>
      </c>
      <c r="O1388" s="34">
        <v>1</v>
      </c>
    </row>
    <row r="1389" spans="4:15" x14ac:dyDescent="0.2">
      <c r="D1389" s="104"/>
      <c r="E1389" s="11"/>
      <c r="F1389" s="10"/>
      <c r="G1389" s="9">
        <v>100</v>
      </c>
      <c r="H1389" s="12">
        <v>2.9126213592229999</v>
      </c>
      <c r="I1389" s="3">
        <v>0</v>
      </c>
      <c r="J1389" s="2">
        <v>3.398058252427</v>
      </c>
      <c r="K1389" s="2">
        <v>0.48543689320400002</v>
      </c>
      <c r="L1389" s="2">
        <v>11.650485436893</v>
      </c>
      <c r="M1389" s="2">
        <v>77.669902912620998</v>
      </c>
      <c r="N1389" s="2">
        <v>3.398058252427</v>
      </c>
      <c r="O1389" s="15">
        <v>0.48543689320400002</v>
      </c>
    </row>
    <row r="1390" spans="4:15" x14ac:dyDescent="0.2">
      <c r="D1390" s="104"/>
      <c r="E1390" s="5" t="s">
        <v>36</v>
      </c>
      <c r="F1390" s="6"/>
      <c r="G1390" s="7">
        <v>218</v>
      </c>
      <c r="H1390" s="8">
        <v>5</v>
      </c>
      <c r="I1390" s="1">
        <v>1</v>
      </c>
      <c r="J1390" s="1">
        <v>19</v>
      </c>
      <c r="K1390" s="1">
        <v>0</v>
      </c>
      <c r="L1390" s="1">
        <v>31</v>
      </c>
      <c r="M1390" s="1">
        <v>156</v>
      </c>
      <c r="N1390" s="1">
        <v>3</v>
      </c>
      <c r="O1390" s="13">
        <v>3</v>
      </c>
    </row>
    <row r="1391" spans="4:15" x14ac:dyDescent="0.2">
      <c r="D1391" s="104"/>
      <c r="E1391" s="11"/>
      <c r="F1391" s="10"/>
      <c r="G1391" s="9">
        <v>100</v>
      </c>
      <c r="H1391" s="12">
        <v>2.293577981651</v>
      </c>
      <c r="I1391" s="2">
        <v>0.45871559632999998</v>
      </c>
      <c r="J1391" s="2">
        <v>8.7155963302749999</v>
      </c>
      <c r="K1391" s="3">
        <v>0</v>
      </c>
      <c r="L1391" s="2">
        <v>14.220183486239</v>
      </c>
      <c r="M1391" s="2">
        <v>71.559633027523006</v>
      </c>
      <c r="N1391" s="2">
        <v>1.376146788991</v>
      </c>
      <c r="O1391" s="15">
        <v>1.376146788991</v>
      </c>
    </row>
    <row r="1392" spans="4:15" x14ac:dyDescent="0.2">
      <c r="D1392" s="104"/>
      <c r="E1392" s="5" t="s">
        <v>37</v>
      </c>
      <c r="F1392" s="6"/>
      <c r="G1392" s="7">
        <v>218</v>
      </c>
      <c r="H1392" s="8">
        <v>6</v>
      </c>
      <c r="I1392" s="1">
        <v>2</v>
      </c>
      <c r="J1392" s="1">
        <v>24</v>
      </c>
      <c r="K1392" s="1">
        <v>1</v>
      </c>
      <c r="L1392" s="1">
        <v>23</v>
      </c>
      <c r="M1392" s="1">
        <v>149</v>
      </c>
      <c r="N1392" s="1">
        <v>9</v>
      </c>
      <c r="O1392" s="13">
        <v>4</v>
      </c>
    </row>
    <row r="1393" spans="4:15" x14ac:dyDescent="0.2">
      <c r="D1393" s="104"/>
      <c r="E1393" s="11"/>
      <c r="F1393" s="10"/>
      <c r="G1393" s="9">
        <v>100</v>
      </c>
      <c r="H1393" s="12">
        <v>2.7522935779819999</v>
      </c>
      <c r="I1393" s="2">
        <v>0.91743119266100004</v>
      </c>
      <c r="J1393" s="2">
        <v>11.009174311927</v>
      </c>
      <c r="K1393" s="2">
        <v>0.45871559632999998</v>
      </c>
      <c r="L1393" s="2">
        <v>10.550458715595999</v>
      </c>
      <c r="M1393" s="2">
        <v>68.348623853210995</v>
      </c>
      <c r="N1393" s="2">
        <v>4.1284403669719998</v>
      </c>
      <c r="O1393" s="15">
        <v>1.834862385321</v>
      </c>
    </row>
    <row r="1394" spans="4:15" x14ac:dyDescent="0.2">
      <c r="D1394" s="104"/>
      <c r="E1394" s="5" t="s">
        <v>38</v>
      </c>
      <c r="F1394" s="6"/>
      <c r="G1394" s="7">
        <v>313</v>
      </c>
      <c r="H1394" s="8">
        <v>13</v>
      </c>
      <c r="I1394" s="1">
        <v>5</v>
      </c>
      <c r="J1394" s="1">
        <v>44</v>
      </c>
      <c r="K1394" s="1">
        <v>3</v>
      </c>
      <c r="L1394" s="1">
        <v>38</v>
      </c>
      <c r="M1394" s="1">
        <v>191</v>
      </c>
      <c r="N1394" s="1">
        <v>14</v>
      </c>
      <c r="O1394" s="13">
        <v>5</v>
      </c>
    </row>
    <row r="1395" spans="4:15" x14ac:dyDescent="0.2">
      <c r="D1395" s="104"/>
      <c r="E1395" s="11"/>
      <c r="F1395" s="10"/>
      <c r="G1395" s="9">
        <v>100</v>
      </c>
      <c r="H1395" s="12">
        <v>4.153354632588</v>
      </c>
      <c r="I1395" s="2">
        <v>1.5974440894569999</v>
      </c>
      <c r="J1395" s="2">
        <v>14.057507987219999</v>
      </c>
      <c r="K1395" s="2">
        <v>0.95846645367399996</v>
      </c>
      <c r="L1395" s="2">
        <v>12.140575079872001</v>
      </c>
      <c r="M1395" s="2">
        <v>61.022364217251997</v>
      </c>
      <c r="N1395" s="2">
        <v>4.472843450479</v>
      </c>
      <c r="O1395" s="15">
        <v>1.5974440894569999</v>
      </c>
    </row>
    <row r="1396" spans="4:15" x14ac:dyDescent="0.2">
      <c r="D1396" s="104"/>
      <c r="E1396" s="5" t="s">
        <v>39</v>
      </c>
      <c r="F1396" s="6"/>
      <c r="G1396" s="7">
        <v>306</v>
      </c>
      <c r="H1396" s="8">
        <v>11</v>
      </c>
      <c r="I1396" s="1">
        <v>7</v>
      </c>
      <c r="J1396" s="1">
        <v>47</v>
      </c>
      <c r="K1396" s="1">
        <v>1</v>
      </c>
      <c r="L1396" s="1">
        <v>29</v>
      </c>
      <c r="M1396" s="1">
        <v>197</v>
      </c>
      <c r="N1396" s="1">
        <v>14</v>
      </c>
      <c r="O1396" s="13">
        <v>0</v>
      </c>
    </row>
    <row r="1397" spans="4:15" x14ac:dyDescent="0.2">
      <c r="D1397" s="104"/>
      <c r="E1397" s="11"/>
      <c r="F1397" s="10"/>
      <c r="G1397" s="9">
        <v>100</v>
      </c>
      <c r="H1397" s="12">
        <v>3.5947712418300002</v>
      </c>
      <c r="I1397" s="2">
        <v>2.2875816993460001</v>
      </c>
      <c r="J1397" s="2">
        <v>15.359477124183</v>
      </c>
      <c r="K1397" s="2">
        <v>0.32679738562100002</v>
      </c>
      <c r="L1397" s="2">
        <v>9.4771241830069997</v>
      </c>
      <c r="M1397" s="2">
        <v>64.379084967319997</v>
      </c>
      <c r="N1397" s="2">
        <v>4.5751633986930003</v>
      </c>
      <c r="O1397" s="21">
        <v>0</v>
      </c>
    </row>
    <row r="1398" spans="4:15" x14ac:dyDescent="0.2">
      <c r="D1398" s="104"/>
      <c r="E1398" s="5" t="s">
        <v>40</v>
      </c>
      <c r="F1398" s="6"/>
      <c r="G1398" s="7">
        <v>323</v>
      </c>
      <c r="H1398" s="8">
        <v>9</v>
      </c>
      <c r="I1398" s="1">
        <v>3</v>
      </c>
      <c r="J1398" s="1">
        <v>52</v>
      </c>
      <c r="K1398" s="1">
        <v>6</v>
      </c>
      <c r="L1398" s="1">
        <v>27</v>
      </c>
      <c r="M1398" s="1">
        <v>211</v>
      </c>
      <c r="N1398" s="1">
        <v>11</v>
      </c>
      <c r="O1398" s="13">
        <v>4</v>
      </c>
    </row>
    <row r="1399" spans="4:15" x14ac:dyDescent="0.2">
      <c r="D1399" s="104"/>
      <c r="E1399" s="11"/>
      <c r="F1399" s="10"/>
      <c r="G1399" s="9">
        <v>100</v>
      </c>
      <c r="H1399" s="12">
        <v>2.7863777089780002</v>
      </c>
      <c r="I1399" s="2">
        <v>0.92879256965900003</v>
      </c>
      <c r="J1399" s="2">
        <v>16.099071207430001</v>
      </c>
      <c r="K1399" s="2">
        <v>1.8575851393189999</v>
      </c>
      <c r="L1399" s="2">
        <v>8.3591331269349993</v>
      </c>
      <c r="M1399" s="2">
        <v>65.325077399381001</v>
      </c>
      <c r="N1399" s="2">
        <v>3.405572755418</v>
      </c>
      <c r="O1399" s="15">
        <v>1.2383900928789999</v>
      </c>
    </row>
    <row r="1400" spans="4:15" x14ac:dyDescent="0.2">
      <c r="D1400" s="104"/>
      <c r="E1400" s="5" t="s">
        <v>41</v>
      </c>
      <c r="F1400" s="6"/>
      <c r="G1400" s="7">
        <v>260</v>
      </c>
      <c r="H1400" s="8">
        <v>5</v>
      </c>
      <c r="I1400" s="1">
        <v>4</v>
      </c>
      <c r="J1400" s="1">
        <v>30</v>
      </c>
      <c r="K1400" s="1">
        <v>3</v>
      </c>
      <c r="L1400" s="1">
        <v>31</v>
      </c>
      <c r="M1400" s="1">
        <v>172</v>
      </c>
      <c r="N1400" s="1">
        <v>10</v>
      </c>
      <c r="O1400" s="13">
        <v>5</v>
      </c>
    </row>
    <row r="1401" spans="4:15" x14ac:dyDescent="0.2">
      <c r="D1401" s="104"/>
      <c r="E1401" s="11"/>
      <c r="F1401" s="10"/>
      <c r="G1401" s="9">
        <v>100</v>
      </c>
      <c r="H1401" s="12">
        <v>1.923076923077</v>
      </c>
      <c r="I1401" s="2">
        <v>1.538461538462</v>
      </c>
      <c r="J1401" s="2">
        <v>11.538461538462</v>
      </c>
      <c r="K1401" s="2">
        <v>1.1538461538460001</v>
      </c>
      <c r="L1401" s="2">
        <v>11.923076923077</v>
      </c>
      <c r="M1401" s="2">
        <v>66.153846153846004</v>
      </c>
      <c r="N1401" s="2">
        <v>3.8461538461539999</v>
      </c>
      <c r="O1401" s="15">
        <v>1.923076923077</v>
      </c>
    </row>
    <row r="1402" spans="4:15" x14ac:dyDescent="0.2">
      <c r="D1402" s="104"/>
      <c r="E1402" s="5" t="s">
        <v>42</v>
      </c>
      <c r="F1402" s="6"/>
      <c r="G1402" s="7">
        <v>258</v>
      </c>
      <c r="H1402" s="8">
        <v>3</v>
      </c>
      <c r="I1402" s="1">
        <v>3</v>
      </c>
      <c r="J1402" s="1">
        <v>66</v>
      </c>
      <c r="K1402" s="1">
        <v>1</v>
      </c>
      <c r="L1402" s="1">
        <v>8</v>
      </c>
      <c r="M1402" s="1">
        <v>154</v>
      </c>
      <c r="N1402" s="1">
        <v>17</v>
      </c>
      <c r="O1402" s="13">
        <v>6</v>
      </c>
    </row>
    <row r="1403" spans="4:15" x14ac:dyDescent="0.2">
      <c r="D1403" s="104"/>
      <c r="E1403" s="11"/>
      <c r="F1403" s="10"/>
      <c r="G1403" s="9">
        <v>100</v>
      </c>
      <c r="H1403" s="12">
        <v>1.1627906976739999</v>
      </c>
      <c r="I1403" s="2">
        <v>1.1627906976739999</v>
      </c>
      <c r="J1403" s="2">
        <v>25.581395348836999</v>
      </c>
      <c r="K1403" s="2">
        <v>0.38759689922500001</v>
      </c>
      <c r="L1403" s="2">
        <v>3.1007751937979999</v>
      </c>
      <c r="M1403" s="2">
        <v>59.689922480619998</v>
      </c>
      <c r="N1403" s="2">
        <v>6.5891472868219996</v>
      </c>
      <c r="O1403" s="15">
        <v>2.3255813953489999</v>
      </c>
    </row>
    <row r="1404" spans="4:15" x14ac:dyDescent="0.2">
      <c r="D1404" s="104"/>
      <c r="E1404" s="5" t="s">
        <v>43</v>
      </c>
      <c r="F1404" s="6"/>
      <c r="G1404" s="7">
        <v>258</v>
      </c>
      <c r="H1404" s="8">
        <v>6</v>
      </c>
      <c r="I1404" s="1">
        <v>4</v>
      </c>
      <c r="J1404" s="1">
        <v>50</v>
      </c>
      <c r="K1404" s="1">
        <v>6</v>
      </c>
      <c r="L1404" s="1">
        <v>13</v>
      </c>
      <c r="M1404" s="1">
        <v>161</v>
      </c>
      <c r="N1404" s="1">
        <v>11</v>
      </c>
      <c r="O1404" s="13">
        <v>7</v>
      </c>
    </row>
    <row r="1405" spans="4:15" x14ac:dyDescent="0.2">
      <c r="D1405" s="104"/>
      <c r="E1405" s="11"/>
      <c r="F1405" s="10"/>
      <c r="G1405" s="9">
        <v>100</v>
      </c>
      <c r="H1405" s="12">
        <v>2.3255813953489999</v>
      </c>
      <c r="I1405" s="2">
        <v>1.550387596899</v>
      </c>
      <c r="J1405" s="2">
        <v>19.37984496124</v>
      </c>
      <c r="K1405" s="2">
        <v>2.3255813953489999</v>
      </c>
      <c r="L1405" s="2">
        <v>5.0387596899220002</v>
      </c>
      <c r="M1405" s="2">
        <v>62.403100775193998</v>
      </c>
      <c r="N1405" s="2">
        <v>4.2635658914730001</v>
      </c>
      <c r="O1405" s="15">
        <v>2.7131782945739999</v>
      </c>
    </row>
    <row r="1406" spans="4:15" x14ac:dyDescent="0.2">
      <c r="D1406" s="104"/>
      <c r="E1406" s="5" t="s">
        <v>44</v>
      </c>
      <c r="F1406" s="6"/>
      <c r="G1406" s="7">
        <v>336</v>
      </c>
      <c r="H1406" s="8">
        <v>3</v>
      </c>
      <c r="I1406" s="1">
        <v>2</v>
      </c>
      <c r="J1406" s="1">
        <v>84</v>
      </c>
      <c r="K1406" s="1">
        <v>11</v>
      </c>
      <c r="L1406" s="1">
        <v>9</v>
      </c>
      <c r="M1406" s="1">
        <v>213</v>
      </c>
      <c r="N1406" s="1">
        <v>9</v>
      </c>
      <c r="O1406" s="13">
        <v>5</v>
      </c>
    </row>
    <row r="1407" spans="4:15" x14ac:dyDescent="0.2">
      <c r="D1407" s="104"/>
      <c r="E1407" s="11"/>
      <c r="F1407" s="10"/>
      <c r="G1407" s="9">
        <v>100</v>
      </c>
      <c r="H1407" s="12">
        <v>0.89285714285700002</v>
      </c>
      <c r="I1407" s="2">
        <v>0.59523809523799998</v>
      </c>
      <c r="J1407" s="2">
        <v>25</v>
      </c>
      <c r="K1407" s="2">
        <v>3.2738095238099998</v>
      </c>
      <c r="L1407" s="2">
        <v>2.6785714285709998</v>
      </c>
      <c r="M1407" s="2">
        <v>63.392857142856997</v>
      </c>
      <c r="N1407" s="2">
        <v>2.6785714285709998</v>
      </c>
      <c r="O1407" s="15">
        <v>1.4880952380950001</v>
      </c>
    </row>
    <row r="1408" spans="4:15" x14ac:dyDescent="0.2">
      <c r="D1408" s="104"/>
      <c r="E1408" s="5" t="s">
        <v>45</v>
      </c>
      <c r="F1408" s="6"/>
      <c r="G1408" s="7">
        <v>259</v>
      </c>
      <c r="H1408" s="8">
        <v>2</v>
      </c>
      <c r="I1408" s="1">
        <v>2</v>
      </c>
      <c r="J1408" s="1">
        <v>53</v>
      </c>
      <c r="K1408" s="1">
        <v>5</v>
      </c>
      <c r="L1408" s="1">
        <v>3</v>
      </c>
      <c r="M1408" s="1">
        <v>173</v>
      </c>
      <c r="N1408" s="1">
        <v>14</v>
      </c>
      <c r="O1408" s="13">
        <v>7</v>
      </c>
    </row>
    <row r="1409" spans="4:15" x14ac:dyDescent="0.2">
      <c r="D1409" s="104"/>
      <c r="E1409" s="11"/>
      <c r="F1409" s="10"/>
      <c r="G1409" s="9">
        <v>100</v>
      </c>
      <c r="H1409" s="12">
        <v>0.77220077220100003</v>
      </c>
      <c r="I1409" s="2">
        <v>0.77220077220100003</v>
      </c>
      <c r="J1409" s="2">
        <v>20.463320463319999</v>
      </c>
      <c r="K1409" s="2">
        <v>1.9305019305019999</v>
      </c>
      <c r="L1409" s="2">
        <v>1.1583011583009999</v>
      </c>
      <c r="M1409" s="2">
        <v>66.795366795367002</v>
      </c>
      <c r="N1409" s="2">
        <v>5.4054054054050003</v>
      </c>
      <c r="O1409" s="15">
        <v>2.7027027027030002</v>
      </c>
    </row>
    <row r="1410" spans="4:15" x14ac:dyDescent="0.2">
      <c r="D1410" s="104"/>
      <c r="E1410" s="5" t="s">
        <v>46</v>
      </c>
      <c r="F1410" s="6"/>
      <c r="G1410" s="7">
        <v>171</v>
      </c>
      <c r="H1410" s="8">
        <v>0</v>
      </c>
      <c r="I1410" s="1">
        <v>1</v>
      </c>
      <c r="J1410" s="1">
        <v>39</v>
      </c>
      <c r="K1410" s="1">
        <v>6</v>
      </c>
      <c r="L1410" s="1">
        <v>1</v>
      </c>
      <c r="M1410" s="1">
        <v>111</v>
      </c>
      <c r="N1410" s="1">
        <v>7</v>
      </c>
      <c r="O1410" s="13">
        <v>6</v>
      </c>
    </row>
    <row r="1411" spans="4:15" x14ac:dyDescent="0.2">
      <c r="D1411" s="104"/>
      <c r="E1411" s="11"/>
      <c r="F1411" s="10"/>
      <c r="G1411" s="9">
        <v>100</v>
      </c>
      <c r="H1411" s="40">
        <v>0</v>
      </c>
      <c r="I1411" s="2">
        <v>0.58479532163699999</v>
      </c>
      <c r="J1411" s="2">
        <v>22.807017543859999</v>
      </c>
      <c r="K1411" s="2">
        <v>3.508771929825</v>
      </c>
      <c r="L1411" s="2">
        <v>0.58479532163699999</v>
      </c>
      <c r="M1411" s="2">
        <v>64.912280701754</v>
      </c>
      <c r="N1411" s="2">
        <v>4.0935672514619998</v>
      </c>
      <c r="O1411" s="15">
        <v>3.508771929825</v>
      </c>
    </row>
    <row r="1412" spans="4:15" x14ac:dyDescent="0.2">
      <c r="D1412" s="104"/>
      <c r="E1412" s="5" t="s">
        <v>47</v>
      </c>
      <c r="F1412" s="6"/>
      <c r="G1412" s="7">
        <v>158</v>
      </c>
      <c r="H1412" s="8">
        <v>0</v>
      </c>
      <c r="I1412" s="1">
        <v>3</v>
      </c>
      <c r="J1412" s="1">
        <v>24</v>
      </c>
      <c r="K1412" s="1">
        <v>7</v>
      </c>
      <c r="L1412" s="1">
        <v>2</v>
      </c>
      <c r="M1412" s="1">
        <v>111</v>
      </c>
      <c r="N1412" s="1">
        <v>7</v>
      </c>
      <c r="O1412" s="13">
        <v>4</v>
      </c>
    </row>
    <row r="1413" spans="4:15" x14ac:dyDescent="0.2">
      <c r="D1413" s="104"/>
      <c r="E1413" s="11"/>
      <c r="F1413" s="10"/>
      <c r="G1413" s="9">
        <v>100</v>
      </c>
      <c r="H1413" s="40">
        <v>0</v>
      </c>
      <c r="I1413" s="2">
        <v>1.8987341772149999</v>
      </c>
      <c r="J1413" s="2">
        <v>15.189873417722</v>
      </c>
      <c r="K1413" s="2">
        <v>4.4303797468350004</v>
      </c>
      <c r="L1413" s="2">
        <v>1.2658227848100001</v>
      </c>
      <c r="M1413" s="2">
        <v>70.253164556962005</v>
      </c>
      <c r="N1413" s="2">
        <v>4.4303797468350004</v>
      </c>
      <c r="O1413" s="15">
        <v>2.5316455696200002</v>
      </c>
    </row>
    <row r="1414" spans="4:15" x14ac:dyDescent="0.2">
      <c r="D1414" s="104"/>
      <c r="E1414" s="5" t="s">
        <v>48</v>
      </c>
      <c r="F1414" s="6"/>
      <c r="G1414" s="7">
        <v>62</v>
      </c>
      <c r="H1414" s="8">
        <v>0</v>
      </c>
      <c r="I1414" s="1">
        <v>0</v>
      </c>
      <c r="J1414" s="1">
        <v>8</v>
      </c>
      <c r="K1414" s="1">
        <v>0</v>
      </c>
      <c r="L1414" s="1">
        <v>0</v>
      </c>
      <c r="M1414" s="1">
        <v>49</v>
      </c>
      <c r="N1414" s="1">
        <v>4</v>
      </c>
      <c r="O1414" s="13">
        <v>1</v>
      </c>
    </row>
    <row r="1415" spans="4:15" x14ac:dyDescent="0.2">
      <c r="D1415" s="104"/>
      <c r="E1415" s="11"/>
      <c r="F1415" s="10"/>
      <c r="G1415" s="9">
        <v>100</v>
      </c>
      <c r="H1415" s="40">
        <v>0</v>
      </c>
      <c r="I1415" s="3">
        <v>0</v>
      </c>
      <c r="J1415" s="2">
        <v>12.903225806451999</v>
      </c>
      <c r="K1415" s="3">
        <v>0</v>
      </c>
      <c r="L1415" s="3">
        <v>0</v>
      </c>
      <c r="M1415" s="2">
        <v>79.032258064516</v>
      </c>
      <c r="N1415" s="2">
        <v>6.4516129032259997</v>
      </c>
      <c r="O1415" s="15">
        <v>1.6129032258060001</v>
      </c>
    </row>
    <row r="1416" spans="4:15" x14ac:dyDescent="0.2">
      <c r="D1416" s="104"/>
      <c r="E1416" s="5" t="s">
        <v>49</v>
      </c>
      <c r="F1416" s="6"/>
      <c r="G1416" s="7">
        <v>13</v>
      </c>
      <c r="H1416" s="8">
        <v>0</v>
      </c>
      <c r="I1416" s="1">
        <v>0</v>
      </c>
      <c r="J1416" s="1">
        <v>0</v>
      </c>
      <c r="K1416" s="1">
        <v>0</v>
      </c>
      <c r="L1416" s="1">
        <v>0</v>
      </c>
      <c r="M1416" s="1">
        <v>12</v>
      </c>
      <c r="N1416" s="1">
        <v>1</v>
      </c>
      <c r="O1416" s="13">
        <v>0</v>
      </c>
    </row>
    <row r="1417" spans="4:15" x14ac:dyDescent="0.2">
      <c r="D1417" s="104"/>
      <c r="E1417" s="11"/>
      <c r="F1417" s="10"/>
      <c r="G1417" s="9">
        <v>100</v>
      </c>
      <c r="H1417" s="40">
        <v>0</v>
      </c>
      <c r="I1417" s="3">
        <v>0</v>
      </c>
      <c r="J1417" s="3">
        <v>0</v>
      </c>
      <c r="K1417" s="3">
        <v>0</v>
      </c>
      <c r="L1417" s="3">
        <v>0</v>
      </c>
      <c r="M1417" s="2">
        <v>92.307692307691994</v>
      </c>
      <c r="N1417" s="2">
        <v>7.6923076923079998</v>
      </c>
      <c r="O1417" s="21">
        <v>0</v>
      </c>
    </row>
    <row r="1418" spans="4:15" x14ac:dyDescent="0.2">
      <c r="D1418" s="103" t="s">
        <v>50</v>
      </c>
      <c r="E1418" s="24" t="s">
        <v>35</v>
      </c>
      <c r="F1418" s="22"/>
      <c r="G1418" s="23">
        <v>174</v>
      </c>
      <c r="H1418" s="30">
        <v>0</v>
      </c>
      <c r="I1418" s="4">
        <v>0</v>
      </c>
      <c r="J1418" s="4">
        <v>2</v>
      </c>
      <c r="K1418" s="4">
        <v>0</v>
      </c>
      <c r="L1418" s="4">
        <v>12</v>
      </c>
      <c r="M1418" s="4">
        <v>148</v>
      </c>
      <c r="N1418" s="4">
        <v>8</v>
      </c>
      <c r="O1418" s="34">
        <v>4</v>
      </c>
    </row>
    <row r="1419" spans="4:15" x14ac:dyDescent="0.2">
      <c r="D1419" s="104"/>
      <c r="E1419" s="11"/>
      <c r="F1419" s="10"/>
      <c r="G1419" s="9">
        <v>100</v>
      </c>
      <c r="H1419" s="40">
        <v>0</v>
      </c>
      <c r="I1419" s="3">
        <v>0</v>
      </c>
      <c r="J1419" s="2">
        <v>1.149425287356</v>
      </c>
      <c r="K1419" s="3">
        <v>0</v>
      </c>
      <c r="L1419" s="2">
        <v>6.8965517241379999</v>
      </c>
      <c r="M1419" s="2">
        <v>85.057471264368004</v>
      </c>
      <c r="N1419" s="2">
        <v>4.5977011494250002</v>
      </c>
      <c r="O1419" s="15">
        <v>2.2988505747130001</v>
      </c>
    </row>
    <row r="1420" spans="4:15" x14ac:dyDescent="0.2">
      <c r="D1420" s="104"/>
      <c r="E1420" s="5" t="s">
        <v>36</v>
      </c>
      <c r="F1420" s="6"/>
      <c r="G1420" s="7">
        <v>233</v>
      </c>
      <c r="H1420" s="8">
        <v>4</v>
      </c>
      <c r="I1420" s="1">
        <v>1</v>
      </c>
      <c r="J1420" s="1">
        <v>13</v>
      </c>
      <c r="K1420" s="1">
        <v>2</v>
      </c>
      <c r="L1420" s="1">
        <v>13</v>
      </c>
      <c r="M1420" s="1">
        <v>186</v>
      </c>
      <c r="N1420" s="1">
        <v>10</v>
      </c>
      <c r="O1420" s="13">
        <v>4</v>
      </c>
    </row>
    <row r="1421" spans="4:15" x14ac:dyDescent="0.2">
      <c r="D1421" s="104"/>
      <c r="E1421" s="11"/>
      <c r="F1421" s="10"/>
      <c r="G1421" s="9">
        <v>100</v>
      </c>
      <c r="H1421" s="12">
        <v>1.716738197425</v>
      </c>
      <c r="I1421" s="2">
        <v>0.42918454935599998</v>
      </c>
      <c r="J1421" s="2">
        <v>5.5793991416309998</v>
      </c>
      <c r="K1421" s="2">
        <v>0.85836909871199996</v>
      </c>
      <c r="L1421" s="2">
        <v>5.5793991416309998</v>
      </c>
      <c r="M1421" s="2">
        <v>79.828326180258003</v>
      </c>
      <c r="N1421" s="2">
        <v>4.2918454935619996</v>
      </c>
      <c r="O1421" s="15">
        <v>1.716738197425</v>
      </c>
    </row>
    <row r="1422" spans="4:15" x14ac:dyDescent="0.2">
      <c r="D1422" s="104"/>
      <c r="E1422" s="5" t="s">
        <v>37</v>
      </c>
      <c r="F1422" s="6"/>
      <c r="G1422" s="7">
        <v>199</v>
      </c>
      <c r="H1422" s="8">
        <v>6</v>
      </c>
      <c r="I1422" s="1">
        <v>1</v>
      </c>
      <c r="J1422" s="1">
        <v>17</v>
      </c>
      <c r="K1422" s="1">
        <v>0</v>
      </c>
      <c r="L1422" s="1">
        <v>17</v>
      </c>
      <c r="M1422" s="1">
        <v>144</v>
      </c>
      <c r="N1422" s="1">
        <v>7</v>
      </c>
      <c r="O1422" s="13">
        <v>7</v>
      </c>
    </row>
    <row r="1423" spans="4:15" x14ac:dyDescent="0.2">
      <c r="D1423" s="104"/>
      <c r="E1423" s="11"/>
      <c r="F1423" s="10"/>
      <c r="G1423" s="9">
        <v>100</v>
      </c>
      <c r="H1423" s="12">
        <v>3.015075376884</v>
      </c>
      <c r="I1423" s="2">
        <v>0.50251256281400003</v>
      </c>
      <c r="J1423" s="2">
        <v>8.5427135678389998</v>
      </c>
      <c r="K1423" s="3">
        <v>0</v>
      </c>
      <c r="L1423" s="2">
        <v>8.5427135678389998</v>
      </c>
      <c r="M1423" s="2">
        <v>72.361809045225996</v>
      </c>
      <c r="N1423" s="2">
        <v>3.5175879396980001</v>
      </c>
      <c r="O1423" s="15">
        <v>3.5175879396980001</v>
      </c>
    </row>
    <row r="1424" spans="4:15" x14ac:dyDescent="0.2">
      <c r="D1424" s="104"/>
      <c r="E1424" s="5" t="s">
        <v>38</v>
      </c>
      <c r="F1424" s="6"/>
      <c r="G1424" s="7">
        <v>319</v>
      </c>
      <c r="H1424" s="8">
        <v>2</v>
      </c>
      <c r="I1424" s="1">
        <v>2</v>
      </c>
      <c r="J1424" s="1">
        <v>24</v>
      </c>
      <c r="K1424" s="1">
        <v>3</v>
      </c>
      <c r="L1424" s="1">
        <v>32</v>
      </c>
      <c r="M1424" s="1">
        <v>243</v>
      </c>
      <c r="N1424" s="1">
        <v>9</v>
      </c>
      <c r="O1424" s="13">
        <v>4</v>
      </c>
    </row>
    <row r="1425" spans="4:15" x14ac:dyDescent="0.2">
      <c r="D1425" s="104"/>
      <c r="E1425" s="11"/>
      <c r="F1425" s="10"/>
      <c r="G1425" s="9">
        <v>100</v>
      </c>
      <c r="H1425" s="12">
        <v>0.62695924764900002</v>
      </c>
      <c r="I1425" s="2">
        <v>0.62695924764900002</v>
      </c>
      <c r="J1425" s="2">
        <v>7.5235109717870001</v>
      </c>
      <c r="K1425" s="2">
        <v>0.94043887147299998</v>
      </c>
      <c r="L1425" s="2">
        <v>10.031347962382</v>
      </c>
      <c r="M1425" s="2">
        <v>76.175548589342</v>
      </c>
      <c r="N1425" s="2">
        <v>2.8213166144200001</v>
      </c>
      <c r="O1425" s="15">
        <v>1.253918495298</v>
      </c>
    </row>
    <row r="1426" spans="4:15" x14ac:dyDescent="0.2">
      <c r="D1426" s="104"/>
      <c r="E1426" s="5" t="s">
        <v>39</v>
      </c>
      <c r="F1426" s="6"/>
      <c r="G1426" s="7">
        <v>269</v>
      </c>
      <c r="H1426" s="8">
        <v>2</v>
      </c>
      <c r="I1426" s="1">
        <v>1</v>
      </c>
      <c r="J1426" s="1">
        <v>27</v>
      </c>
      <c r="K1426" s="1">
        <v>3</v>
      </c>
      <c r="L1426" s="1">
        <v>21</v>
      </c>
      <c r="M1426" s="1">
        <v>199</v>
      </c>
      <c r="N1426" s="1">
        <v>12</v>
      </c>
      <c r="O1426" s="13">
        <v>4</v>
      </c>
    </row>
    <row r="1427" spans="4:15" x14ac:dyDescent="0.2">
      <c r="D1427" s="104"/>
      <c r="E1427" s="11"/>
      <c r="F1427" s="10"/>
      <c r="G1427" s="9">
        <v>100</v>
      </c>
      <c r="H1427" s="12">
        <v>0.74349442379200004</v>
      </c>
      <c r="I1427" s="2">
        <v>0.37174721189600002</v>
      </c>
      <c r="J1427" s="2">
        <v>10.03717472119</v>
      </c>
      <c r="K1427" s="2">
        <v>1.1152416356879999</v>
      </c>
      <c r="L1427" s="2">
        <v>7.8066914498140001</v>
      </c>
      <c r="M1427" s="2">
        <v>73.977695167286001</v>
      </c>
      <c r="N1427" s="2">
        <v>4.4609665427509997</v>
      </c>
      <c r="O1427" s="15">
        <v>1.4869888475840001</v>
      </c>
    </row>
    <row r="1428" spans="4:15" x14ac:dyDescent="0.2">
      <c r="D1428" s="104"/>
      <c r="E1428" s="5" t="s">
        <v>40</v>
      </c>
      <c r="F1428" s="6"/>
      <c r="G1428" s="7">
        <v>348</v>
      </c>
      <c r="H1428" s="8">
        <v>3</v>
      </c>
      <c r="I1428" s="1">
        <v>2</v>
      </c>
      <c r="J1428" s="1">
        <v>41</v>
      </c>
      <c r="K1428" s="1">
        <v>1</v>
      </c>
      <c r="L1428" s="1">
        <v>28</v>
      </c>
      <c r="M1428" s="1">
        <v>253</v>
      </c>
      <c r="N1428" s="1">
        <v>14</v>
      </c>
      <c r="O1428" s="13">
        <v>6</v>
      </c>
    </row>
    <row r="1429" spans="4:15" x14ac:dyDescent="0.2">
      <c r="D1429" s="104"/>
      <c r="E1429" s="11"/>
      <c r="F1429" s="10"/>
      <c r="G1429" s="9">
        <v>100</v>
      </c>
      <c r="H1429" s="12">
        <v>0.86206896551699996</v>
      </c>
      <c r="I1429" s="2">
        <v>0.57471264367800001</v>
      </c>
      <c r="J1429" s="2">
        <v>11.781609195402</v>
      </c>
      <c r="K1429" s="2">
        <v>0.28735632183900001</v>
      </c>
      <c r="L1429" s="2">
        <v>8.0459770114939992</v>
      </c>
      <c r="M1429" s="2">
        <v>72.701149425286999</v>
      </c>
      <c r="N1429" s="2">
        <v>4.0229885057469996</v>
      </c>
      <c r="O1429" s="15">
        <v>1.7241379310339999</v>
      </c>
    </row>
    <row r="1430" spans="4:15" x14ac:dyDescent="0.2">
      <c r="D1430" s="104"/>
      <c r="E1430" s="5" t="s">
        <v>41</v>
      </c>
      <c r="F1430" s="6"/>
      <c r="G1430" s="7">
        <v>282</v>
      </c>
      <c r="H1430" s="8">
        <v>3</v>
      </c>
      <c r="I1430" s="1">
        <v>0</v>
      </c>
      <c r="J1430" s="1">
        <v>25</v>
      </c>
      <c r="K1430" s="1">
        <v>2</v>
      </c>
      <c r="L1430" s="1">
        <v>20</v>
      </c>
      <c r="M1430" s="1">
        <v>207</v>
      </c>
      <c r="N1430" s="1">
        <v>20</v>
      </c>
      <c r="O1430" s="13">
        <v>5</v>
      </c>
    </row>
    <row r="1431" spans="4:15" x14ac:dyDescent="0.2">
      <c r="D1431" s="104"/>
      <c r="E1431" s="11"/>
      <c r="F1431" s="10"/>
      <c r="G1431" s="9">
        <v>100</v>
      </c>
      <c r="H1431" s="12">
        <v>1.0638297872339999</v>
      </c>
      <c r="I1431" s="3">
        <v>0</v>
      </c>
      <c r="J1431" s="2">
        <v>8.8652482269499995</v>
      </c>
      <c r="K1431" s="2">
        <v>0.70921985815599997</v>
      </c>
      <c r="L1431" s="2">
        <v>7.0921985815599999</v>
      </c>
      <c r="M1431" s="2">
        <v>73.404255319149001</v>
      </c>
      <c r="N1431" s="2">
        <v>7.0921985815599999</v>
      </c>
      <c r="O1431" s="15">
        <v>1.77304964539</v>
      </c>
    </row>
    <row r="1432" spans="4:15" x14ac:dyDescent="0.2">
      <c r="D1432" s="104"/>
      <c r="E1432" s="5" t="s">
        <v>42</v>
      </c>
      <c r="F1432" s="6"/>
      <c r="G1432" s="7">
        <v>242</v>
      </c>
      <c r="H1432" s="8">
        <v>1</v>
      </c>
      <c r="I1432" s="1">
        <v>0</v>
      </c>
      <c r="J1432" s="1">
        <v>28</v>
      </c>
      <c r="K1432" s="1">
        <v>5</v>
      </c>
      <c r="L1432" s="1">
        <v>15</v>
      </c>
      <c r="M1432" s="1">
        <v>172</v>
      </c>
      <c r="N1432" s="1">
        <v>14</v>
      </c>
      <c r="O1432" s="13">
        <v>7</v>
      </c>
    </row>
    <row r="1433" spans="4:15" x14ac:dyDescent="0.2">
      <c r="D1433" s="104"/>
      <c r="E1433" s="11"/>
      <c r="F1433" s="10"/>
      <c r="G1433" s="9">
        <v>100</v>
      </c>
      <c r="H1433" s="12">
        <v>0.41322314049600001</v>
      </c>
      <c r="I1433" s="3">
        <v>0</v>
      </c>
      <c r="J1433" s="2">
        <v>11.570247933884</v>
      </c>
      <c r="K1433" s="2">
        <v>2.0661157024789998</v>
      </c>
      <c r="L1433" s="2">
        <v>6.1983471074379999</v>
      </c>
      <c r="M1433" s="2">
        <v>71.074380165289</v>
      </c>
      <c r="N1433" s="2">
        <v>5.7851239669419998</v>
      </c>
      <c r="O1433" s="15">
        <v>2.8925619834709999</v>
      </c>
    </row>
    <row r="1434" spans="4:15" x14ac:dyDescent="0.2">
      <c r="D1434" s="104"/>
      <c r="E1434" s="5" t="s">
        <v>43</v>
      </c>
      <c r="F1434" s="6"/>
      <c r="G1434" s="7">
        <v>263</v>
      </c>
      <c r="H1434" s="8">
        <v>0</v>
      </c>
      <c r="I1434" s="1">
        <v>2</v>
      </c>
      <c r="J1434" s="1">
        <v>45</v>
      </c>
      <c r="K1434" s="1">
        <v>4</v>
      </c>
      <c r="L1434" s="1">
        <v>15</v>
      </c>
      <c r="M1434" s="1">
        <v>177</v>
      </c>
      <c r="N1434" s="1">
        <v>14</v>
      </c>
      <c r="O1434" s="13">
        <v>6</v>
      </c>
    </row>
    <row r="1435" spans="4:15" x14ac:dyDescent="0.2">
      <c r="D1435" s="104"/>
      <c r="E1435" s="11"/>
      <c r="F1435" s="10"/>
      <c r="G1435" s="9">
        <v>100</v>
      </c>
      <c r="H1435" s="40">
        <v>0</v>
      </c>
      <c r="I1435" s="2">
        <v>0.76045627376400005</v>
      </c>
      <c r="J1435" s="2">
        <v>17.110266159696</v>
      </c>
      <c r="K1435" s="2">
        <v>1.520912547529</v>
      </c>
      <c r="L1435" s="2">
        <v>5.7034220532319999</v>
      </c>
      <c r="M1435" s="2">
        <v>67.300380228137001</v>
      </c>
      <c r="N1435" s="2">
        <v>5.3231939163500002</v>
      </c>
      <c r="O1435" s="15">
        <v>2.2813688212929999</v>
      </c>
    </row>
    <row r="1436" spans="4:15" x14ac:dyDescent="0.2">
      <c r="D1436" s="104"/>
      <c r="E1436" s="5" t="s">
        <v>44</v>
      </c>
      <c r="F1436" s="6"/>
      <c r="G1436" s="7">
        <v>364</v>
      </c>
      <c r="H1436" s="8">
        <v>3</v>
      </c>
      <c r="I1436" s="1">
        <v>1</v>
      </c>
      <c r="J1436" s="1">
        <v>38</v>
      </c>
      <c r="K1436" s="1">
        <v>5</v>
      </c>
      <c r="L1436" s="1">
        <v>7</v>
      </c>
      <c r="M1436" s="1">
        <v>285</v>
      </c>
      <c r="N1436" s="1">
        <v>15</v>
      </c>
      <c r="O1436" s="13">
        <v>10</v>
      </c>
    </row>
    <row r="1437" spans="4:15" x14ac:dyDescent="0.2">
      <c r="D1437" s="104"/>
      <c r="E1437" s="11"/>
      <c r="F1437" s="10"/>
      <c r="G1437" s="9">
        <v>100</v>
      </c>
      <c r="H1437" s="12">
        <v>0.82417582417599999</v>
      </c>
      <c r="I1437" s="2">
        <v>0.27472527472500002</v>
      </c>
      <c r="J1437" s="2">
        <v>10.439560439559999</v>
      </c>
      <c r="K1437" s="2">
        <v>1.3736263736259999</v>
      </c>
      <c r="L1437" s="2">
        <v>1.923076923077</v>
      </c>
      <c r="M1437" s="2">
        <v>78.296703296703001</v>
      </c>
      <c r="N1437" s="2">
        <v>4.1208791208789997</v>
      </c>
      <c r="O1437" s="15">
        <v>2.7472527472529999</v>
      </c>
    </row>
    <row r="1438" spans="4:15" x14ac:dyDescent="0.2">
      <c r="D1438" s="104"/>
      <c r="E1438" s="5" t="s">
        <v>45</v>
      </c>
      <c r="F1438" s="6"/>
      <c r="G1438" s="7">
        <v>324</v>
      </c>
      <c r="H1438" s="8">
        <v>0</v>
      </c>
      <c r="I1438" s="1">
        <v>4</v>
      </c>
      <c r="J1438" s="1">
        <v>43</v>
      </c>
      <c r="K1438" s="1">
        <v>6</v>
      </c>
      <c r="L1438" s="1">
        <v>5</v>
      </c>
      <c r="M1438" s="1">
        <v>249</v>
      </c>
      <c r="N1438" s="1">
        <v>13</v>
      </c>
      <c r="O1438" s="13">
        <v>4</v>
      </c>
    </row>
    <row r="1439" spans="4:15" x14ac:dyDescent="0.2">
      <c r="D1439" s="104"/>
      <c r="E1439" s="11"/>
      <c r="F1439" s="10"/>
      <c r="G1439" s="9">
        <v>100</v>
      </c>
      <c r="H1439" s="40">
        <v>0</v>
      </c>
      <c r="I1439" s="2">
        <v>1.2345679012349999</v>
      </c>
      <c r="J1439" s="2">
        <v>13.271604938272</v>
      </c>
      <c r="K1439" s="2">
        <v>1.851851851852</v>
      </c>
      <c r="L1439" s="2">
        <v>1.543209876543</v>
      </c>
      <c r="M1439" s="2">
        <v>76.851851851852004</v>
      </c>
      <c r="N1439" s="2">
        <v>4.0123456790120002</v>
      </c>
      <c r="O1439" s="15">
        <v>1.2345679012349999</v>
      </c>
    </row>
    <row r="1440" spans="4:15" x14ac:dyDescent="0.2">
      <c r="D1440" s="104"/>
      <c r="E1440" s="5" t="s">
        <v>46</v>
      </c>
      <c r="F1440" s="6"/>
      <c r="G1440" s="7">
        <v>192</v>
      </c>
      <c r="H1440" s="8">
        <v>0</v>
      </c>
      <c r="I1440" s="1">
        <v>0</v>
      </c>
      <c r="J1440" s="1">
        <v>13</v>
      </c>
      <c r="K1440" s="1">
        <v>2</v>
      </c>
      <c r="L1440" s="1">
        <v>1</v>
      </c>
      <c r="M1440" s="1">
        <v>165</v>
      </c>
      <c r="N1440" s="1">
        <v>5</v>
      </c>
      <c r="O1440" s="13">
        <v>6</v>
      </c>
    </row>
    <row r="1441" spans="2:15" x14ac:dyDescent="0.2">
      <c r="D1441" s="104"/>
      <c r="E1441" s="11"/>
      <c r="F1441" s="10"/>
      <c r="G1441" s="9">
        <v>100</v>
      </c>
      <c r="H1441" s="40">
        <v>0</v>
      </c>
      <c r="I1441" s="3">
        <v>0</v>
      </c>
      <c r="J1441" s="2">
        <v>6.770833333333</v>
      </c>
      <c r="K1441" s="2">
        <v>1.041666666667</v>
      </c>
      <c r="L1441" s="2">
        <v>0.52083333333299997</v>
      </c>
      <c r="M1441" s="2">
        <v>85.9375</v>
      </c>
      <c r="N1441" s="2">
        <v>2.604166666667</v>
      </c>
      <c r="O1441" s="15">
        <v>3.125</v>
      </c>
    </row>
    <row r="1442" spans="2:15" x14ac:dyDescent="0.2">
      <c r="D1442" s="104"/>
      <c r="E1442" s="5" t="s">
        <v>47</v>
      </c>
      <c r="F1442" s="6"/>
      <c r="G1442" s="7">
        <v>288</v>
      </c>
      <c r="H1442" s="8">
        <v>1</v>
      </c>
      <c r="I1442" s="1">
        <v>1</v>
      </c>
      <c r="J1442" s="1">
        <v>20</v>
      </c>
      <c r="K1442" s="1">
        <v>5</v>
      </c>
      <c r="L1442" s="1">
        <v>2</v>
      </c>
      <c r="M1442" s="1">
        <v>238</v>
      </c>
      <c r="N1442" s="1">
        <v>15</v>
      </c>
      <c r="O1442" s="13">
        <v>6</v>
      </c>
    </row>
    <row r="1443" spans="2:15" x14ac:dyDescent="0.2">
      <c r="D1443" s="104"/>
      <c r="E1443" s="11"/>
      <c r="F1443" s="10"/>
      <c r="G1443" s="9">
        <v>100</v>
      </c>
      <c r="H1443" s="12">
        <v>0.347222222222</v>
      </c>
      <c r="I1443" s="2">
        <v>0.347222222222</v>
      </c>
      <c r="J1443" s="2">
        <v>6.9444444444439997</v>
      </c>
      <c r="K1443" s="2">
        <v>1.7361111111109999</v>
      </c>
      <c r="L1443" s="2">
        <v>0.694444444444</v>
      </c>
      <c r="M1443" s="2">
        <v>82.638888888888999</v>
      </c>
      <c r="N1443" s="2">
        <v>5.208333333333</v>
      </c>
      <c r="O1443" s="15">
        <v>2.083333333333</v>
      </c>
    </row>
    <row r="1444" spans="2:15" x14ac:dyDescent="0.2">
      <c r="D1444" s="104"/>
      <c r="E1444" s="5" t="s">
        <v>48</v>
      </c>
      <c r="F1444" s="6"/>
      <c r="G1444" s="7">
        <v>114</v>
      </c>
      <c r="H1444" s="8">
        <v>0</v>
      </c>
      <c r="I1444" s="1">
        <v>0</v>
      </c>
      <c r="J1444" s="1">
        <v>9</v>
      </c>
      <c r="K1444" s="1">
        <v>2</v>
      </c>
      <c r="L1444" s="1">
        <v>0</v>
      </c>
      <c r="M1444" s="1">
        <v>95</v>
      </c>
      <c r="N1444" s="1">
        <v>3</v>
      </c>
      <c r="O1444" s="13">
        <v>5</v>
      </c>
    </row>
    <row r="1445" spans="2:15" x14ac:dyDescent="0.2">
      <c r="D1445" s="104"/>
      <c r="E1445" s="11"/>
      <c r="F1445" s="10"/>
      <c r="G1445" s="9">
        <v>100</v>
      </c>
      <c r="H1445" s="40">
        <v>0</v>
      </c>
      <c r="I1445" s="3">
        <v>0</v>
      </c>
      <c r="J1445" s="2">
        <v>7.8947368421049999</v>
      </c>
      <c r="K1445" s="2">
        <v>1.7543859649119999</v>
      </c>
      <c r="L1445" s="3">
        <v>0</v>
      </c>
      <c r="M1445" s="2">
        <v>83.333333333333002</v>
      </c>
      <c r="N1445" s="2">
        <v>2.6315789473679998</v>
      </c>
      <c r="O1445" s="15">
        <v>4.3859649122809996</v>
      </c>
    </row>
    <row r="1446" spans="2:15" x14ac:dyDescent="0.2">
      <c r="D1446" s="104"/>
      <c r="E1446" s="5" t="s">
        <v>49</v>
      </c>
      <c r="F1446" s="6"/>
      <c r="G1446" s="7">
        <v>30</v>
      </c>
      <c r="H1446" s="8">
        <v>0</v>
      </c>
      <c r="I1446" s="1">
        <v>0</v>
      </c>
      <c r="J1446" s="1">
        <v>1</v>
      </c>
      <c r="K1446" s="1">
        <v>0</v>
      </c>
      <c r="L1446" s="1">
        <v>0</v>
      </c>
      <c r="M1446" s="1">
        <v>26</v>
      </c>
      <c r="N1446" s="1">
        <v>3</v>
      </c>
      <c r="O1446" s="13">
        <v>0</v>
      </c>
    </row>
    <row r="1447" spans="2:15" x14ac:dyDescent="0.2">
      <c r="D1447" s="105"/>
      <c r="E1447" s="56"/>
      <c r="F1447" s="57"/>
      <c r="G1447" s="69">
        <v>100</v>
      </c>
      <c r="H1447" s="79">
        <v>0</v>
      </c>
      <c r="I1447" s="36">
        <v>0</v>
      </c>
      <c r="J1447" s="39">
        <v>3.333333333333</v>
      </c>
      <c r="K1447" s="36">
        <v>0</v>
      </c>
      <c r="L1447" s="36">
        <v>0</v>
      </c>
      <c r="M1447" s="39">
        <v>86.666666666666998</v>
      </c>
      <c r="N1447" s="39">
        <v>10</v>
      </c>
      <c r="O1447" s="72">
        <v>0</v>
      </c>
    </row>
    <row r="1449" spans="2:15" x14ac:dyDescent="0.2">
      <c r="B1449" s="47" t="str">
        <f xml:space="preserve"> HYPERLINK("#'目次'!B24", "[18]")</f>
        <v>[18]</v>
      </c>
      <c r="C1449" s="31" t="s">
        <v>203</v>
      </c>
    </row>
    <row r="1452" spans="2:15" x14ac:dyDescent="0.2">
      <c r="C1452" s="31" t="s">
        <v>13</v>
      </c>
    </row>
    <row r="1453" spans="2:15" ht="36" x14ac:dyDescent="0.2">
      <c r="D1453" s="99"/>
      <c r="E1453" s="100"/>
      <c r="F1453" s="100"/>
      <c r="G1453" s="41" t="s">
        <v>14</v>
      </c>
      <c r="H1453" s="42" t="s">
        <v>204</v>
      </c>
      <c r="I1453" s="16" t="s">
        <v>205</v>
      </c>
      <c r="J1453" s="16" t="s">
        <v>206</v>
      </c>
      <c r="K1453" s="46" t="s">
        <v>24</v>
      </c>
    </row>
    <row r="1454" spans="2:15" x14ac:dyDescent="0.2">
      <c r="D1454" s="101"/>
      <c r="E1454" s="102"/>
      <c r="F1454" s="102"/>
      <c r="G1454" s="44"/>
      <c r="H1454" s="48"/>
      <c r="I1454" s="17"/>
      <c r="J1454" s="17"/>
      <c r="K1454" s="43"/>
    </row>
    <row r="1455" spans="2:15" x14ac:dyDescent="0.2">
      <c r="D1455" s="68"/>
      <c r="E1455" s="67" t="s">
        <v>14</v>
      </c>
      <c r="F1455" s="64"/>
      <c r="G1455" s="45">
        <v>7000</v>
      </c>
      <c r="H1455" s="20">
        <v>450</v>
      </c>
      <c r="I1455" s="20">
        <v>890</v>
      </c>
      <c r="J1455" s="20">
        <v>5655</v>
      </c>
      <c r="K1455" s="61">
        <v>5</v>
      </c>
    </row>
    <row r="1456" spans="2:15" x14ac:dyDescent="0.2">
      <c r="D1456" s="56"/>
      <c r="E1456" s="57"/>
      <c r="F1456" s="65"/>
      <c r="G1456" s="9">
        <v>100</v>
      </c>
      <c r="H1456" s="2">
        <v>6.4285714285709998</v>
      </c>
      <c r="I1456" s="2">
        <v>12.714285714286</v>
      </c>
      <c r="J1456" s="2">
        <v>80.785714285713993</v>
      </c>
      <c r="K1456" s="15">
        <v>7.1428571428999998E-2</v>
      </c>
    </row>
    <row r="1457" spans="4:11" x14ac:dyDescent="0.2">
      <c r="D1457" s="103" t="s">
        <v>25</v>
      </c>
      <c r="E1457" s="24" t="s">
        <v>26</v>
      </c>
      <c r="F1457" s="22"/>
      <c r="G1457" s="23">
        <v>1780</v>
      </c>
      <c r="H1457" s="30">
        <v>71</v>
      </c>
      <c r="I1457" s="4">
        <v>199</v>
      </c>
      <c r="J1457" s="4">
        <v>1509</v>
      </c>
      <c r="K1457" s="34">
        <v>1</v>
      </c>
    </row>
    <row r="1458" spans="4:11" x14ac:dyDescent="0.2">
      <c r="D1458" s="104"/>
      <c r="E1458" s="11"/>
      <c r="F1458" s="10"/>
      <c r="G1458" s="9">
        <v>100</v>
      </c>
      <c r="H1458" s="12">
        <v>3.9887640449439998</v>
      </c>
      <c r="I1458" s="2">
        <v>11.179775280898999</v>
      </c>
      <c r="J1458" s="2">
        <v>84.775280898876005</v>
      </c>
      <c r="K1458" s="15">
        <v>5.6179775281000002E-2</v>
      </c>
    </row>
    <row r="1459" spans="4:11" x14ac:dyDescent="0.2">
      <c r="D1459" s="104"/>
      <c r="E1459" s="5" t="s">
        <v>27</v>
      </c>
      <c r="F1459" s="6"/>
      <c r="G1459" s="7">
        <v>1328</v>
      </c>
      <c r="H1459" s="8">
        <v>55</v>
      </c>
      <c r="I1459" s="1">
        <v>155</v>
      </c>
      <c r="J1459" s="1">
        <v>1117</v>
      </c>
      <c r="K1459" s="13">
        <v>1</v>
      </c>
    </row>
    <row r="1460" spans="4:11" x14ac:dyDescent="0.2">
      <c r="D1460" s="104"/>
      <c r="E1460" s="11"/>
      <c r="F1460" s="10"/>
      <c r="G1460" s="9">
        <v>100</v>
      </c>
      <c r="H1460" s="12">
        <v>4.1415662650599998</v>
      </c>
      <c r="I1460" s="2">
        <v>11.671686746988</v>
      </c>
      <c r="J1460" s="2">
        <v>84.111445783132993</v>
      </c>
      <c r="K1460" s="15">
        <v>7.5301204819000003E-2</v>
      </c>
    </row>
    <row r="1461" spans="4:11" x14ac:dyDescent="0.2">
      <c r="D1461" s="104"/>
      <c r="E1461" s="5" t="s">
        <v>28</v>
      </c>
      <c r="F1461" s="6"/>
      <c r="G1461" s="7">
        <v>1075</v>
      </c>
      <c r="H1461" s="8">
        <v>54</v>
      </c>
      <c r="I1461" s="1">
        <v>147</v>
      </c>
      <c r="J1461" s="1">
        <v>873</v>
      </c>
      <c r="K1461" s="13">
        <v>1</v>
      </c>
    </row>
    <row r="1462" spans="4:11" x14ac:dyDescent="0.2">
      <c r="D1462" s="104"/>
      <c r="E1462" s="11"/>
      <c r="F1462" s="10"/>
      <c r="G1462" s="9">
        <v>100</v>
      </c>
      <c r="H1462" s="12">
        <v>5.0232558139529999</v>
      </c>
      <c r="I1462" s="2">
        <v>13.674418604651001</v>
      </c>
      <c r="J1462" s="2">
        <v>81.209302325581007</v>
      </c>
      <c r="K1462" s="15">
        <v>9.3023255814000005E-2</v>
      </c>
    </row>
    <row r="1463" spans="4:11" x14ac:dyDescent="0.2">
      <c r="D1463" s="104"/>
      <c r="E1463" s="5" t="s">
        <v>29</v>
      </c>
      <c r="F1463" s="6"/>
      <c r="G1463" s="7">
        <v>733</v>
      </c>
      <c r="H1463" s="8">
        <v>52</v>
      </c>
      <c r="I1463" s="1">
        <v>100</v>
      </c>
      <c r="J1463" s="1">
        <v>581</v>
      </c>
      <c r="K1463" s="13">
        <v>0</v>
      </c>
    </row>
    <row r="1464" spans="4:11" x14ac:dyDescent="0.2">
      <c r="D1464" s="104"/>
      <c r="E1464" s="11"/>
      <c r="F1464" s="10"/>
      <c r="G1464" s="9">
        <v>100</v>
      </c>
      <c r="H1464" s="12">
        <v>7.0941336971349997</v>
      </c>
      <c r="I1464" s="2">
        <v>13.642564802182999</v>
      </c>
      <c r="J1464" s="2">
        <v>79.263301500682005</v>
      </c>
      <c r="K1464" s="21">
        <v>0</v>
      </c>
    </row>
    <row r="1465" spans="4:11" x14ac:dyDescent="0.2">
      <c r="D1465" s="104"/>
      <c r="E1465" s="5" t="s">
        <v>30</v>
      </c>
      <c r="F1465" s="6"/>
      <c r="G1465" s="7">
        <v>619</v>
      </c>
      <c r="H1465" s="8">
        <v>67</v>
      </c>
      <c r="I1465" s="1">
        <v>89</v>
      </c>
      <c r="J1465" s="1">
        <v>463</v>
      </c>
      <c r="K1465" s="13">
        <v>0</v>
      </c>
    </row>
    <row r="1466" spans="4:11" x14ac:dyDescent="0.2">
      <c r="D1466" s="104"/>
      <c r="E1466" s="11"/>
      <c r="F1466" s="10"/>
      <c r="G1466" s="9">
        <v>100</v>
      </c>
      <c r="H1466" s="12">
        <v>10.823909531502</v>
      </c>
      <c r="I1466" s="2">
        <v>14.378029079159999</v>
      </c>
      <c r="J1466" s="2">
        <v>74.798061389338002</v>
      </c>
      <c r="K1466" s="21">
        <v>0</v>
      </c>
    </row>
    <row r="1467" spans="4:11" x14ac:dyDescent="0.2">
      <c r="D1467" s="104"/>
      <c r="E1467" s="5" t="s">
        <v>31</v>
      </c>
      <c r="F1467" s="6"/>
      <c r="G1467" s="7">
        <v>559</v>
      </c>
      <c r="H1467" s="8">
        <v>74</v>
      </c>
      <c r="I1467" s="1">
        <v>90</v>
      </c>
      <c r="J1467" s="1">
        <v>395</v>
      </c>
      <c r="K1467" s="13">
        <v>0</v>
      </c>
    </row>
    <row r="1468" spans="4:11" x14ac:dyDescent="0.2">
      <c r="D1468" s="104"/>
      <c r="E1468" s="11"/>
      <c r="F1468" s="10"/>
      <c r="G1468" s="9">
        <v>100</v>
      </c>
      <c r="H1468" s="12">
        <v>13.237924865831999</v>
      </c>
      <c r="I1468" s="2">
        <v>16.100178890877</v>
      </c>
      <c r="J1468" s="2">
        <v>70.661896243292006</v>
      </c>
      <c r="K1468" s="21">
        <v>0</v>
      </c>
    </row>
    <row r="1469" spans="4:11" x14ac:dyDescent="0.2">
      <c r="D1469" s="104"/>
      <c r="E1469" s="5" t="s">
        <v>32</v>
      </c>
      <c r="F1469" s="6"/>
      <c r="G1469" s="7">
        <v>284</v>
      </c>
      <c r="H1469" s="8">
        <v>37</v>
      </c>
      <c r="I1469" s="1">
        <v>41</v>
      </c>
      <c r="J1469" s="1">
        <v>206</v>
      </c>
      <c r="K1469" s="13">
        <v>0</v>
      </c>
    </row>
    <row r="1470" spans="4:11" x14ac:dyDescent="0.2">
      <c r="D1470" s="104"/>
      <c r="E1470" s="11"/>
      <c r="F1470" s="10"/>
      <c r="G1470" s="9">
        <v>100</v>
      </c>
      <c r="H1470" s="12">
        <v>13.028169014085</v>
      </c>
      <c r="I1470" s="2">
        <v>14.43661971831</v>
      </c>
      <c r="J1470" s="2">
        <v>72.535211267606002</v>
      </c>
      <c r="K1470" s="21">
        <v>0</v>
      </c>
    </row>
    <row r="1471" spans="4:11" x14ac:dyDescent="0.2">
      <c r="D1471" s="104"/>
      <c r="E1471" s="5" t="s">
        <v>33</v>
      </c>
      <c r="F1471" s="6"/>
      <c r="G1471" s="7">
        <v>104</v>
      </c>
      <c r="H1471" s="8">
        <v>18</v>
      </c>
      <c r="I1471" s="1">
        <v>15</v>
      </c>
      <c r="J1471" s="1">
        <v>71</v>
      </c>
      <c r="K1471" s="13">
        <v>0</v>
      </c>
    </row>
    <row r="1472" spans="4:11" x14ac:dyDescent="0.2">
      <c r="D1472" s="104"/>
      <c r="E1472" s="11"/>
      <c r="F1472" s="10"/>
      <c r="G1472" s="9">
        <v>100</v>
      </c>
      <c r="H1472" s="12">
        <v>17.307692307692001</v>
      </c>
      <c r="I1472" s="2">
        <v>14.423076923077</v>
      </c>
      <c r="J1472" s="2">
        <v>68.269230769231001</v>
      </c>
      <c r="K1472" s="21">
        <v>0</v>
      </c>
    </row>
    <row r="1473" spans="4:11" x14ac:dyDescent="0.2">
      <c r="D1473" s="103" t="s">
        <v>34</v>
      </c>
      <c r="E1473" s="24" t="s">
        <v>35</v>
      </c>
      <c r="F1473" s="22"/>
      <c r="G1473" s="23">
        <v>206</v>
      </c>
      <c r="H1473" s="30">
        <v>19</v>
      </c>
      <c r="I1473" s="4">
        <v>36</v>
      </c>
      <c r="J1473" s="4">
        <v>151</v>
      </c>
      <c r="K1473" s="34">
        <v>0</v>
      </c>
    </row>
    <row r="1474" spans="4:11" x14ac:dyDescent="0.2">
      <c r="D1474" s="104"/>
      <c r="E1474" s="11"/>
      <c r="F1474" s="10"/>
      <c r="G1474" s="9">
        <v>100</v>
      </c>
      <c r="H1474" s="12">
        <v>9.2233009708739999</v>
      </c>
      <c r="I1474" s="2">
        <v>17.475728155340001</v>
      </c>
      <c r="J1474" s="2">
        <v>73.300970873786</v>
      </c>
      <c r="K1474" s="21">
        <v>0</v>
      </c>
    </row>
    <row r="1475" spans="4:11" x14ac:dyDescent="0.2">
      <c r="D1475" s="104"/>
      <c r="E1475" s="5" t="s">
        <v>36</v>
      </c>
      <c r="F1475" s="6"/>
      <c r="G1475" s="7">
        <v>218</v>
      </c>
      <c r="H1475" s="8">
        <v>15</v>
      </c>
      <c r="I1475" s="1">
        <v>41</v>
      </c>
      <c r="J1475" s="1">
        <v>162</v>
      </c>
      <c r="K1475" s="13">
        <v>0</v>
      </c>
    </row>
    <row r="1476" spans="4:11" x14ac:dyDescent="0.2">
      <c r="D1476" s="104"/>
      <c r="E1476" s="11"/>
      <c r="F1476" s="10"/>
      <c r="G1476" s="9">
        <v>100</v>
      </c>
      <c r="H1476" s="12">
        <v>6.8807339449539997</v>
      </c>
      <c r="I1476" s="2">
        <v>18.807339449541001</v>
      </c>
      <c r="J1476" s="2">
        <v>74.311926605504993</v>
      </c>
      <c r="K1476" s="21">
        <v>0</v>
      </c>
    </row>
    <row r="1477" spans="4:11" x14ac:dyDescent="0.2">
      <c r="D1477" s="104"/>
      <c r="E1477" s="5" t="s">
        <v>37</v>
      </c>
      <c r="F1477" s="6"/>
      <c r="G1477" s="7">
        <v>218</v>
      </c>
      <c r="H1477" s="8">
        <v>14</v>
      </c>
      <c r="I1477" s="1">
        <v>32</v>
      </c>
      <c r="J1477" s="1">
        <v>172</v>
      </c>
      <c r="K1477" s="13">
        <v>0</v>
      </c>
    </row>
    <row r="1478" spans="4:11" x14ac:dyDescent="0.2">
      <c r="D1478" s="104"/>
      <c r="E1478" s="11"/>
      <c r="F1478" s="10"/>
      <c r="G1478" s="9">
        <v>100</v>
      </c>
      <c r="H1478" s="12">
        <v>6.4220183486240003</v>
      </c>
      <c r="I1478" s="2">
        <v>14.678899082569</v>
      </c>
      <c r="J1478" s="2">
        <v>78.899082568807003</v>
      </c>
      <c r="K1478" s="21">
        <v>0</v>
      </c>
    </row>
    <row r="1479" spans="4:11" x14ac:dyDescent="0.2">
      <c r="D1479" s="104"/>
      <c r="E1479" s="5" t="s">
        <v>38</v>
      </c>
      <c r="F1479" s="6"/>
      <c r="G1479" s="7">
        <v>313</v>
      </c>
      <c r="H1479" s="8">
        <v>34</v>
      </c>
      <c r="I1479" s="1">
        <v>49</v>
      </c>
      <c r="J1479" s="1">
        <v>230</v>
      </c>
      <c r="K1479" s="13">
        <v>0</v>
      </c>
    </row>
    <row r="1480" spans="4:11" x14ac:dyDescent="0.2">
      <c r="D1480" s="104"/>
      <c r="E1480" s="11"/>
      <c r="F1480" s="10"/>
      <c r="G1480" s="9">
        <v>100</v>
      </c>
      <c r="H1480" s="12">
        <v>10.862619808307</v>
      </c>
      <c r="I1480" s="2">
        <v>15.654952076677001</v>
      </c>
      <c r="J1480" s="2">
        <v>73.482428115016006</v>
      </c>
      <c r="K1480" s="21">
        <v>0</v>
      </c>
    </row>
    <row r="1481" spans="4:11" x14ac:dyDescent="0.2">
      <c r="D1481" s="104"/>
      <c r="E1481" s="5" t="s">
        <v>39</v>
      </c>
      <c r="F1481" s="6"/>
      <c r="G1481" s="7">
        <v>306</v>
      </c>
      <c r="H1481" s="8">
        <v>31</v>
      </c>
      <c r="I1481" s="1">
        <v>47</v>
      </c>
      <c r="J1481" s="1">
        <v>228</v>
      </c>
      <c r="K1481" s="13">
        <v>0</v>
      </c>
    </row>
    <row r="1482" spans="4:11" x14ac:dyDescent="0.2">
      <c r="D1482" s="104"/>
      <c r="E1482" s="11"/>
      <c r="F1482" s="10"/>
      <c r="G1482" s="9">
        <v>100</v>
      </c>
      <c r="H1482" s="12">
        <v>10.130718954248</v>
      </c>
      <c r="I1482" s="2">
        <v>15.359477124183</v>
      </c>
      <c r="J1482" s="2">
        <v>74.509803921569002</v>
      </c>
      <c r="K1482" s="21">
        <v>0</v>
      </c>
    </row>
    <row r="1483" spans="4:11" x14ac:dyDescent="0.2">
      <c r="D1483" s="104"/>
      <c r="E1483" s="5" t="s">
        <v>40</v>
      </c>
      <c r="F1483" s="6"/>
      <c r="G1483" s="7">
        <v>323</v>
      </c>
      <c r="H1483" s="8">
        <v>22</v>
      </c>
      <c r="I1483" s="1">
        <v>37</v>
      </c>
      <c r="J1483" s="1">
        <v>264</v>
      </c>
      <c r="K1483" s="13">
        <v>0</v>
      </c>
    </row>
    <row r="1484" spans="4:11" x14ac:dyDescent="0.2">
      <c r="D1484" s="104"/>
      <c r="E1484" s="11"/>
      <c r="F1484" s="10"/>
      <c r="G1484" s="9">
        <v>100</v>
      </c>
      <c r="H1484" s="12">
        <v>6.8111455108359999</v>
      </c>
      <c r="I1484" s="2">
        <v>11.455108359133</v>
      </c>
      <c r="J1484" s="2">
        <v>81.733746130030994</v>
      </c>
      <c r="K1484" s="21">
        <v>0</v>
      </c>
    </row>
    <row r="1485" spans="4:11" x14ac:dyDescent="0.2">
      <c r="D1485" s="104"/>
      <c r="E1485" s="5" t="s">
        <v>41</v>
      </c>
      <c r="F1485" s="6"/>
      <c r="G1485" s="7">
        <v>260</v>
      </c>
      <c r="H1485" s="8">
        <v>23</v>
      </c>
      <c r="I1485" s="1">
        <v>37</v>
      </c>
      <c r="J1485" s="1">
        <v>199</v>
      </c>
      <c r="K1485" s="13">
        <v>1</v>
      </c>
    </row>
    <row r="1486" spans="4:11" x14ac:dyDescent="0.2">
      <c r="D1486" s="104"/>
      <c r="E1486" s="11"/>
      <c r="F1486" s="10"/>
      <c r="G1486" s="9">
        <v>100</v>
      </c>
      <c r="H1486" s="12">
        <v>8.8461538461539995</v>
      </c>
      <c r="I1486" s="2">
        <v>14.230769230769001</v>
      </c>
      <c r="J1486" s="2">
        <v>76.538461538462002</v>
      </c>
      <c r="K1486" s="15">
        <v>0.384615384615</v>
      </c>
    </row>
    <row r="1487" spans="4:11" x14ac:dyDescent="0.2">
      <c r="D1487" s="104"/>
      <c r="E1487" s="5" t="s">
        <v>42</v>
      </c>
      <c r="F1487" s="6"/>
      <c r="G1487" s="7">
        <v>258</v>
      </c>
      <c r="H1487" s="8">
        <v>21</v>
      </c>
      <c r="I1487" s="1">
        <v>43</v>
      </c>
      <c r="J1487" s="1">
        <v>194</v>
      </c>
      <c r="K1487" s="13">
        <v>0</v>
      </c>
    </row>
    <row r="1488" spans="4:11" x14ac:dyDescent="0.2">
      <c r="D1488" s="104"/>
      <c r="E1488" s="11"/>
      <c r="F1488" s="10"/>
      <c r="G1488" s="9">
        <v>100</v>
      </c>
      <c r="H1488" s="12">
        <v>8.1395348837209998</v>
      </c>
      <c r="I1488" s="2">
        <v>16.666666666666998</v>
      </c>
      <c r="J1488" s="2">
        <v>75.193798449612004</v>
      </c>
      <c r="K1488" s="21">
        <v>0</v>
      </c>
    </row>
    <row r="1489" spans="4:11" x14ac:dyDescent="0.2">
      <c r="D1489" s="104"/>
      <c r="E1489" s="5" t="s">
        <v>43</v>
      </c>
      <c r="F1489" s="6"/>
      <c r="G1489" s="7">
        <v>258</v>
      </c>
      <c r="H1489" s="8">
        <v>20</v>
      </c>
      <c r="I1489" s="1">
        <v>34</v>
      </c>
      <c r="J1489" s="1">
        <v>204</v>
      </c>
      <c r="K1489" s="13">
        <v>0</v>
      </c>
    </row>
    <row r="1490" spans="4:11" x14ac:dyDescent="0.2">
      <c r="D1490" s="104"/>
      <c r="E1490" s="11"/>
      <c r="F1490" s="10"/>
      <c r="G1490" s="9">
        <v>100</v>
      </c>
      <c r="H1490" s="12">
        <v>7.7519379844960001</v>
      </c>
      <c r="I1490" s="2">
        <v>13.178294573643001</v>
      </c>
      <c r="J1490" s="2">
        <v>79.069767441859995</v>
      </c>
      <c r="K1490" s="21">
        <v>0</v>
      </c>
    </row>
    <row r="1491" spans="4:11" x14ac:dyDescent="0.2">
      <c r="D1491" s="104"/>
      <c r="E1491" s="5" t="s">
        <v>44</v>
      </c>
      <c r="F1491" s="6"/>
      <c r="G1491" s="7">
        <v>336</v>
      </c>
      <c r="H1491" s="8">
        <v>33</v>
      </c>
      <c r="I1491" s="1">
        <v>35</v>
      </c>
      <c r="J1491" s="1">
        <v>268</v>
      </c>
      <c r="K1491" s="13">
        <v>0</v>
      </c>
    </row>
    <row r="1492" spans="4:11" x14ac:dyDescent="0.2">
      <c r="D1492" s="104"/>
      <c r="E1492" s="11"/>
      <c r="F1492" s="10"/>
      <c r="G1492" s="9">
        <v>100</v>
      </c>
      <c r="H1492" s="12">
        <v>9.8214285714289993</v>
      </c>
      <c r="I1492" s="2">
        <v>10.416666666667</v>
      </c>
      <c r="J1492" s="2">
        <v>79.761904761905001</v>
      </c>
      <c r="K1492" s="21">
        <v>0</v>
      </c>
    </row>
    <row r="1493" spans="4:11" x14ac:dyDescent="0.2">
      <c r="D1493" s="104"/>
      <c r="E1493" s="5" t="s">
        <v>45</v>
      </c>
      <c r="F1493" s="6"/>
      <c r="G1493" s="7">
        <v>259</v>
      </c>
      <c r="H1493" s="8">
        <v>17</v>
      </c>
      <c r="I1493" s="1">
        <v>24</v>
      </c>
      <c r="J1493" s="1">
        <v>218</v>
      </c>
      <c r="K1493" s="13">
        <v>0</v>
      </c>
    </row>
    <row r="1494" spans="4:11" x14ac:dyDescent="0.2">
      <c r="D1494" s="104"/>
      <c r="E1494" s="11"/>
      <c r="F1494" s="10"/>
      <c r="G1494" s="9">
        <v>100</v>
      </c>
      <c r="H1494" s="12">
        <v>6.563706563707</v>
      </c>
      <c r="I1494" s="2">
        <v>9.2664092664089992</v>
      </c>
      <c r="J1494" s="2">
        <v>84.169884169884</v>
      </c>
      <c r="K1494" s="21">
        <v>0</v>
      </c>
    </row>
    <row r="1495" spans="4:11" x14ac:dyDescent="0.2">
      <c r="D1495" s="104"/>
      <c r="E1495" s="5" t="s">
        <v>46</v>
      </c>
      <c r="F1495" s="6"/>
      <c r="G1495" s="7">
        <v>171</v>
      </c>
      <c r="H1495" s="8">
        <v>9</v>
      </c>
      <c r="I1495" s="1">
        <v>18</v>
      </c>
      <c r="J1495" s="1">
        <v>144</v>
      </c>
      <c r="K1495" s="13">
        <v>0</v>
      </c>
    </row>
    <row r="1496" spans="4:11" x14ac:dyDescent="0.2">
      <c r="D1496" s="104"/>
      <c r="E1496" s="11"/>
      <c r="F1496" s="10"/>
      <c r="G1496" s="9">
        <v>100</v>
      </c>
      <c r="H1496" s="12">
        <v>5.2631578947369997</v>
      </c>
      <c r="I1496" s="2">
        <v>10.526315789473999</v>
      </c>
      <c r="J1496" s="2">
        <v>84.210526315788996</v>
      </c>
      <c r="K1496" s="21">
        <v>0</v>
      </c>
    </row>
    <row r="1497" spans="4:11" x14ac:dyDescent="0.2">
      <c r="D1497" s="104"/>
      <c r="E1497" s="5" t="s">
        <v>47</v>
      </c>
      <c r="F1497" s="6"/>
      <c r="G1497" s="7">
        <v>158</v>
      </c>
      <c r="H1497" s="8">
        <v>8</v>
      </c>
      <c r="I1497" s="1">
        <v>17</v>
      </c>
      <c r="J1497" s="1">
        <v>131</v>
      </c>
      <c r="K1497" s="13">
        <v>2</v>
      </c>
    </row>
    <row r="1498" spans="4:11" x14ac:dyDescent="0.2">
      <c r="D1498" s="104"/>
      <c r="E1498" s="11"/>
      <c r="F1498" s="10"/>
      <c r="G1498" s="9">
        <v>100</v>
      </c>
      <c r="H1498" s="12">
        <v>5.0632911392409996</v>
      </c>
      <c r="I1498" s="2">
        <v>10.759493670886</v>
      </c>
      <c r="J1498" s="2">
        <v>82.911392405062998</v>
      </c>
      <c r="K1498" s="15">
        <v>1.2658227848100001</v>
      </c>
    </row>
    <row r="1499" spans="4:11" x14ac:dyDescent="0.2">
      <c r="D1499" s="104"/>
      <c r="E1499" s="5" t="s">
        <v>48</v>
      </c>
      <c r="F1499" s="6"/>
      <c r="G1499" s="7">
        <v>62</v>
      </c>
      <c r="H1499" s="8">
        <v>5</v>
      </c>
      <c r="I1499" s="1">
        <v>6</v>
      </c>
      <c r="J1499" s="1">
        <v>51</v>
      </c>
      <c r="K1499" s="13">
        <v>0</v>
      </c>
    </row>
    <row r="1500" spans="4:11" x14ac:dyDescent="0.2">
      <c r="D1500" s="104"/>
      <c r="E1500" s="11"/>
      <c r="F1500" s="10"/>
      <c r="G1500" s="9">
        <v>100</v>
      </c>
      <c r="H1500" s="12">
        <v>8.0645161290320004</v>
      </c>
      <c r="I1500" s="2">
        <v>9.6774193548389995</v>
      </c>
      <c r="J1500" s="2">
        <v>82.258064516128997</v>
      </c>
      <c r="K1500" s="21">
        <v>0</v>
      </c>
    </row>
    <row r="1501" spans="4:11" x14ac:dyDescent="0.2">
      <c r="D1501" s="104"/>
      <c r="E1501" s="5" t="s">
        <v>49</v>
      </c>
      <c r="F1501" s="6"/>
      <c r="G1501" s="7">
        <v>13</v>
      </c>
      <c r="H1501" s="8">
        <v>0</v>
      </c>
      <c r="I1501" s="1">
        <v>0</v>
      </c>
      <c r="J1501" s="1">
        <v>13</v>
      </c>
      <c r="K1501" s="13">
        <v>0</v>
      </c>
    </row>
    <row r="1502" spans="4:11" x14ac:dyDescent="0.2">
      <c r="D1502" s="104"/>
      <c r="E1502" s="11"/>
      <c r="F1502" s="10"/>
      <c r="G1502" s="9">
        <v>100</v>
      </c>
      <c r="H1502" s="40">
        <v>0</v>
      </c>
      <c r="I1502" s="3">
        <v>0</v>
      </c>
      <c r="J1502" s="2">
        <v>100</v>
      </c>
      <c r="K1502" s="21">
        <v>0</v>
      </c>
    </row>
    <row r="1503" spans="4:11" x14ac:dyDescent="0.2">
      <c r="D1503" s="103" t="s">
        <v>50</v>
      </c>
      <c r="E1503" s="24" t="s">
        <v>35</v>
      </c>
      <c r="F1503" s="22"/>
      <c r="G1503" s="23">
        <v>174</v>
      </c>
      <c r="H1503" s="30">
        <v>5</v>
      </c>
      <c r="I1503" s="4">
        <v>40</v>
      </c>
      <c r="J1503" s="4">
        <v>129</v>
      </c>
      <c r="K1503" s="34">
        <v>0</v>
      </c>
    </row>
    <row r="1504" spans="4:11" x14ac:dyDescent="0.2">
      <c r="D1504" s="104"/>
      <c r="E1504" s="11"/>
      <c r="F1504" s="10"/>
      <c r="G1504" s="9">
        <v>100</v>
      </c>
      <c r="H1504" s="12">
        <v>2.8735632183909998</v>
      </c>
      <c r="I1504" s="2">
        <v>22.988505747125998</v>
      </c>
      <c r="J1504" s="2">
        <v>74.137931034483003</v>
      </c>
      <c r="K1504" s="21">
        <v>0</v>
      </c>
    </row>
    <row r="1505" spans="4:11" x14ac:dyDescent="0.2">
      <c r="D1505" s="104"/>
      <c r="E1505" s="5" t="s">
        <v>36</v>
      </c>
      <c r="F1505" s="6"/>
      <c r="G1505" s="7">
        <v>233</v>
      </c>
      <c r="H1505" s="8">
        <v>14</v>
      </c>
      <c r="I1505" s="1">
        <v>34</v>
      </c>
      <c r="J1505" s="1">
        <v>185</v>
      </c>
      <c r="K1505" s="13">
        <v>0</v>
      </c>
    </row>
    <row r="1506" spans="4:11" x14ac:dyDescent="0.2">
      <c r="D1506" s="104"/>
      <c r="E1506" s="11"/>
      <c r="F1506" s="10"/>
      <c r="G1506" s="9">
        <v>100</v>
      </c>
      <c r="H1506" s="12">
        <v>6.0085836909869998</v>
      </c>
      <c r="I1506" s="2">
        <v>14.592274678112</v>
      </c>
      <c r="J1506" s="2">
        <v>79.399141630900999</v>
      </c>
      <c r="K1506" s="21">
        <v>0</v>
      </c>
    </row>
    <row r="1507" spans="4:11" x14ac:dyDescent="0.2">
      <c r="D1507" s="104"/>
      <c r="E1507" s="5" t="s">
        <v>37</v>
      </c>
      <c r="F1507" s="6"/>
      <c r="G1507" s="7">
        <v>199</v>
      </c>
      <c r="H1507" s="8">
        <v>11</v>
      </c>
      <c r="I1507" s="1">
        <v>24</v>
      </c>
      <c r="J1507" s="1">
        <v>164</v>
      </c>
      <c r="K1507" s="13">
        <v>0</v>
      </c>
    </row>
    <row r="1508" spans="4:11" x14ac:dyDescent="0.2">
      <c r="D1508" s="104"/>
      <c r="E1508" s="11"/>
      <c r="F1508" s="10"/>
      <c r="G1508" s="9">
        <v>100</v>
      </c>
      <c r="H1508" s="12">
        <v>5.5276381909549999</v>
      </c>
      <c r="I1508" s="2">
        <v>12.060301507538</v>
      </c>
      <c r="J1508" s="2">
        <v>82.412060301508006</v>
      </c>
      <c r="K1508" s="21">
        <v>0</v>
      </c>
    </row>
    <row r="1509" spans="4:11" x14ac:dyDescent="0.2">
      <c r="D1509" s="104"/>
      <c r="E1509" s="5" t="s">
        <v>38</v>
      </c>
      <c r="F1509" s="6"/>
      <c r="G1509" s="7">
        <v>319</v>
      </c>
      <c r="H1509" s="8">
        <v>19</v>
      </c>
      <c r="I1509" s="1">
        <v>38</v>
      </c>
      <c r="J1509" s="1">
        <v>262</v>
      </c>
      <c r="K1509" s="13">
        <v>0</v>
      </c>
    </row>
    <row r="1510" spans="4:11" x14ac:dyDescent="0.2">
      <c r="D1510" s="104"/>
      <c r="E1510" s="11"/>
      <c r="F1510" s="10"/>
      <c r="G1510" s="9">
        <v>100</v>
      </c>
      <c r="H1510" s="12">
        <v>5.956112852665</v>
      </c>
      <c r="I1510" s="2">
        <v>11.912225705329</v>
      </c>
      <c r="J1510" s="2">
        <v>82.131661442006006</v>
      </c>
      <c r="K1510" s="21">
        <v>0</v>
      </c>
    </row>
    <row r="1511" spans="4:11" x14ac:dyDescent="0.2">
      <c r="D1511" s="104"/>
      <c r="E1511" s="5" t="s">
        <v>39</v>
      </c>
      <c r="F1511" s="6"/>
      <c r="G1511" s="7">
        <v>269</v>
      </c>
      <c r="H1511" s="8">
        <v>21</v>
      </c>
      <c r="I1511" s="1">
        <v>33</v>
      </c>
      <c r="J1511" s="1">
        <v>215</v>
      </c>
      <c r="K1511" s="13">
        <v>0</v>
      </c>
    </row>
    <row r="1512" spans="4:11" x14ac:dyDescent="0.2">
      <c r="D1512" s="104"/>
      <c r="E1512" s="11"/>
      <c r="F1512" s="10"/>
      <c r="G1512" s="9">
        <v>100</v>
      </c>
      <c r="H1512" s="12">
        <v>7.8066914498140001</v>
      </c>
      <c r="I1512" s="2">
        <v>12.267657992565001</v>
      </c>
      <c r="J1512" s="2">
        <v>79.925650557620997</v>
      </c>
      <c r="K1512" s="21">
        <v>0</v>
      </c>
    </row>
    <row r="1513" spans="4:11" x14ac:dyDescent="0.2">
      <c r="D1513" s="104"/>
      <c r="E1513" s="5" t="s">
        <v>40</v>
      </c>
      <c r="F1513" s="6"/>
      <c r="G1513" s="7">
        <v>348</v>
      </c>
      <c r="H1513" s="8">
        <v>10</v>
      </c>
      <c r="I1513" s="1">
        <v>48</v>
      </c>
      <c r="J1513" s="1">
        <v>290</v>
      </c>
      <c r="K1513" s="13">
        <v>0</v>
      </c>
    </row>
    <row r="1514" spans="4:11" x14ac:dyDescent="0.2">
      <c r="D1514" s="104"/>
      <c r="E1514" s="11"/>
      <c r="F1514" s="10"/>
      <c r="G1514" s="9">
        <v>100</v>
      </c>
      <c r="H1514" s="12">
        <v>2.8735632183909998</v>
      </c>
      <c r="I1514" s="2">
        <v>13.793103448276</v>
      </c>
      <c r="J1514" s="2">
        <v>83.333333333333002</v>
      </c>
      <c r="K1514" s="21">
        <v>0</v>
      </c>
    </row>
    <row r="1515" spans="4:11" x14ac:dyDescent="0.2">
      <c r="D1515" s="104"/>
      <c r="E1515" s="5" t="s">
        <v>41</v>
      </c>
      <c r="F1515" s="6"/>
      <c r="G1515" s="7">
        <v>282</v>
      </c>
      <c r="H1515" s="8">
        <v>9</v>
      </c>
      <c r="I1515" s="1">
        <v>50</v>
      </c>
      <c r="J1515" s="1">
        <v>222</v>
      </c>
      <c r="K1515" s="13">
        <v>1</v>
      </c>
    </row>
    <row r="1516" spans="4:11" x14ac:dyDescent="0.2">
      <c r="D1516" s="104"/>
      <c r="E1516" s="11"/>
      <c r="F1516" s="10"/>
      <c r="G1516" s="9">
        <v>100</v>
      </c>
      <c r="H1516" s="12">
        <v>3.1914893617020001</v>
      </c>
      <c r="I1516" s="2">
        <v>17.730496453901001</v>
      </c>
      <c r="J1516" s="2">
        <v>78.723404255318997</v>
      </c>
      <c r="K1516" s="15">
        <v>0.35460992907799999</v>
      </c>
    </row>
    <row r="1517" spans="4:11" x14ac:dyDescent="0.2">
      <c r="D1517" s="104"/>
      <c r="E1517" s="5" t="s">
        <v>42</v>
      </c>
      <c r="F1517" s="6"/>
      <c r="G1517" s="7">
        <v>242</v>
      </c>
      <c r="H1517" s="8">
        <v>20</v>
      </c>
      <c r="I1517" s="1">
        <v>37</v>
      </c>
      <c r="J1517" s="1">
        <v>185</v>
      </c>
      <c r="K1517" s="13">
        <v>0</v>
      </c>
    </row>
    <row r="1518" spans="4:11" x14ac:dyDescent="0.2">
      <c r="D1518" s="104"/>
      <c r="E1518" s="11"/>
      <c r="F1518" s="10"/>
      <c r="G1518" s="9">
        <v>100</v>
      </c>
      <c r="H1518" s="12">
        <v>8.2644628099169992</v>
      </c>
      <c r="I1518" s="2">
        <v>15.289256198346999</v>
      </c>
      <c r="J1518" s="2">
        <v>76.446280991736003</v>
      </c>
      <c r="K1518" s="21">
        <v>0</v>
      </c>
    </row>
    <row r="1519" spans="4:11" x14ac:dyDescent="0.2">
      <c r="D1519" s="104"/>
      <c r="E1519" s="5" t="s">
        <v>43</v>
      </c>
      <c r="F1519" s="6"/>
      <c r="G1519" s="7">
        <v>263</v>
      </c>
      <c r="H1519" s="8">
        <v>16</v>
      </c>
      <c r="I1519" s="1">
        <v>30</v>
      </c>
      <c r="J1519" s="1">
        <v>217</v>
      </c>
      <c r="K1519" s="13">
        <v>0</v>
      </c>
    </row>
    <row r="1520" spans="4:11" x14ac:dyDescent="0.2">
      <c r="D1520" s="104"/>
      <c r="E1520" s="11"/>
      <c r="F1520" s="10"/>
      <c r="G1520" s="9">
        <v>100</v>
      </c>
      <c r="H1520" s="12">
        <v>6.0836501901139997</v>
      </c>
      <c r="I1520" s="2">
        <v>11.406844106464</v>
      </c>
      <c r="J1520" s="2">
        <v>82.509505703421993</v>
      </c>
      <c r="K1520" s="21">
        <v>0</v>
      </c>
    </row>
    <row r="1521" spans="2:11" x14ac:dyDescent="0.2">
      <c r="D1521" s="104"/>
      <c r="E1521" s="5" t="s">
        <v>44</v>
      </c>
      <c r="F1521" s="6"/>
      <c r="G1521" s="7">
        <v>364</v>
      </c>
      <c r="H1521" s="8">
        <v>17</v>
      </c>
      <c r="I1521" s="1">
        <v>35</v>
      </c>
      <c r="J1521" s="1">
        <v>311</v>
      </c>
      <c r="K1521" s="13">
        <v>1</v>
      </c>
    </row>
    <row r="1522" spans="2:11" x14ac:dyDescent="0.2">
      <c r="D1522" s="104"/>
      <c r="E1522" s="11"/>
      <c r="F1522" s="10"/>
      <c r="G1522" s="9">
        <v>100</v>
      </c>
      <c r="H1522" s="12">
        <v>4.6703296703300001</v>
      </c>
      <c r="I1522" s="2">
        <v>9.6153846153850004</v>
      </c>
      <c r="J1522" s="2">
        <v>85.439560439559997</v>
      </c>
      <c r="K1522" s="15">
        <v>0.27472527472500002</v>
      </c>
    </row>
    <row r="1523" spans="2:11" x14ac:dyDescent="0.2">
      <c r="D1523" s="104"/>
      <c r="E1523" s="5" t="s">
        <v>45</v>
      </c>
      <c r="F1523" s="6"/>
      <c r="G1523" s="7">
        <v>324</v>
      </c>
      <c r="H1523" s="8">
        <v>14</v>
      </c>
      <c r="I1523" s="1">
        <v>33</v>
      </c>
      <c r="J1523" s="1">
        <v>277</v>
      </c>
      <c r="K1523" s="13">
        <v>0</v>
      </c>
    </row>
    <row r="1524" spans="2:11" x14ac:dyDescent="0.2">
      <c r="D1524" s="104"/>
      <c r="E1524" s="11"/>
      <c r="F1524" s="10"/>
      <c r="G1524" s="9">
        <v>100</v>
      </c>
      <c r="H1524" s="12">
        <v>4.3209876543209997</v>
      </c>
      <c r="I1524" s="2">
        <v>10.185185185185</v>
      </c>
      <c r="J1524" s="2">
        <v>85.493827160494007</v>
      </c>
      <c r="K1524" s="21">
        <v>0</v>
      </c>
    </row>
    <row r="1525" spans="2:11" x14ac:dyDescent="0.2">
      <c r="D1525" s="104"/>
      <c r="E1525" s="5" t="s">
        <v>46</v>
      </c>
      <c r="F1525" s="6"/>
      <c r="G1525" s="7">
        <v>192</v>
      </c>
      <c r="H1525" s="8">
        <v>7</v>
      </c>
      <c r="I1525" s="1">
        <v>11</v>
      </c>
      <c r="J1525" s="1">
        <v>174</v>
      </c>
      <c r="K1525" s="13">
        <v>0</v>
      </c>
    </row>
    <row r="1526" spans="2:11" x14ac:dyDescent="0.2">
      <c r="D1526" s="104"/>
      <c r="E1526" s="11"/>
      <c r="F1526" s="10"/>
      <c r="G1526" s="9">
        <v>100</v>
      </c>
      <c r="H1526" s="12">
        <v>3.645833333333</v>
      </c>
      <c r="I1526" s="2">
        <v>5.729166666667</v>
      </c>
      <c r="J1526" s="2">
        <v>90.625</v>
      </c>
      <c r="K1526" s="21">
        <v>0</v>
      </c>
    </row>
    <row r="1527" spans="2:11" x14ac:dyDescent="0.2">
      <c r="D1527" s="104"/>
      <c r="E1527" s="5" t="s">
        <v>47</v>
      </c>
      <c r="F1527" s="6"/>
      <c r="G1527" s="7">
        <v>288</v>
      </c>
      <c r="H1527" s="8">
        <v>8</v>
      </c>
      <c r="I1527" s="1">
        <v>19</v>
      </c>
      <c r="J1527" s="1">
        <v>261</v>
      </c>
      <c r="K1527" s="13">
        <v>0</v>
      </c>
    </row>
    <row r="1528" spans="2:11" x14ac:dyDescent="0.2">
      <c r="D1528" s="104"/>
      <c r="E1528" s="11"/>
      <c r="F1528" s="10"/>
      <c r="G1528" s="9">
        <v>100</v>
      </c>
      <c r="H1528" s="12">
        <v>2.7777777777780002</v>
      </c>
      <c r="I1528" s="2">
        <v>6.5972222222220003</v>
      </c>
      <c r="J1528" s="2">
        <v>90.625</v>
      </c>
      <c r="K1528" s="21">
        <v>0</v>
      </c>
    </row>
    <row r="1529" spans="2:11" x14ac:dyDescent="0.2">
      <c r="D1529" s="104"/>
      <c r="E1529" s="5" t="s">
        <v>48</v>
      </c>
      <c r="F1529" s="6"/>
      <c r="G1529" s="7">
        <v>114</v>
      </c>
      <c r="H1529" s="8">
        <v>6</v>
      </c>
      <c r="I1529" s="1">
        <v>2</v>
      </c>
      <c r="J1529" s="1">
        <v>106</v>
      </c>
      <c r="K1529" s="13">
        <v>0</v>
      </c>
    </row>
    <row r="1530" spans="2:11" x14ac:dyDescent="0.2">
      <c r="D1530" s="104"/>
      <c r="E1530" s="11"/>
      <c r="F1530" s="10"/>
      <c r="G1530" s="9">
        <v>100</v>
      </c>
      <c r="H1530" s="12">
        <v>5.2631578947369997</v>
      </c>
      <c r="I1530" s="2">
        <v>1.7543859649119999</v>
      </c>
      <c r="J1530" s="2">
        <v>92.982456140351005</v>
      </c>
      <c r="K1530" s="21">
        <v>0</v>
      </c>
    </row>
    <row r="1531" spans="2:11" x14ac:dyDescent="0.2">
      <c r="D1531" s="104"/>
      <c r="E1531" s="5" t="s">
        <v>49</v>
      </c>
      <c r="F1531" s="6"/>
      <c r="G1531" s="7">
        <v>30</v>
      </c>
      <c r="H1531" s="8">
        <v>2</v>
      </c>
      <c r="I1531" s="1">
        <v>0</v>
      </c>
      <c r="J1531" s="1">
        <v>28</v>
      </c>
      <c r="K1531" s="13">
        <v>0</v>
      </c>
    </row>
    <row r="1532" spans="2:11" x14ac:dyDescent="0.2">
      <c r="D1532" s="105"/>
      <c r="E1532" s="56"/>
      <c r="F1532" s="57"/>
      <c r="G1532" s="69">
        <v>100</v>
      </c>
      <c r="H1532" s="75">
        <v>6.666666666667</v>
      </c>
      <c r="I1532" s="36">
        <v>0</v>
      </c>
      <c r="J1532" s="39">
        <v>93.333333333333002</v>
      </c>
      <c r="K1532" s="72">
        <v>0</v>
      </c>
    </row>
    <row r="1534" spans="2:11" x14ac:dyDescent="0.2">
      <c r="B1534" s="47" t="str">
        <f xml:space="preserve"> HYPERLINK("#'目次'!B25", "[19]")</f>
        <v>[19]</v>
      </c>
      <c r="C1534" s="31" t="s">
        <v>209</v>
      </c>
    </row>
    <row r="1537" spans="3:16" x14ac:dyDescent="0.2">
      <c r="C1537" s="31" t="s">
        <v>13</v>
      </c>
    </row>
    <row r="1538" spans="3:16" ht="24" x14ac:dyDescent="0.2">
      <c r="D1538" s="99"/>
      <c r="E1538" s="100"/>
      <c r="F1538" s="100"/>
      <c r="G1538" s="41" t="s">
        <v>14</v>
      </c>
      <c r="H1538" s="42" t="s">
        <v>210</v>
      </c>
      <c r="I1538" s="16" t="s">
        <v>211</v>
      </c>
      <c r="J1538" s="16" t="s">
        <v>212</v>
      </c>
      <c r="K1538" s="16" t="s">
        <v>213</v>
      </c>
      <c r="L1538" s="16" t="s">
        <v>214</v>
      </c>
      <c r="M1538" s="16" t="s">
        <v>215</v>
      </c>
      <c r="N1538" s="16" t="s">
        <v>22</v>
      </c>
      <c r="O1538" s="16" t="s">
        <v>216</v>
      </c>
      <c r="P1538" s="46" t="s">
        <v>24</v>
      </c>
    </row>
    <row r="1539" spans="3:16" x14ac:dyDescent="0.2">
      <c r="D1539" s="101"/>
      <c r="E1539" s="102"/>
      <c r="F1539" s="102"/>
      <c r="G1539" s="44"/>
      <c r="H1539" s="48"/>
      <c r="I1539" s="17"/>
      <c r="J1539" s="17"/>
      <c r="K1539" s="17"/>
      <c r="L1539" s="17"/>
      <c r="M1539" s="17"/>
      <c r="N1539" s="17"/>
      <c r="O1539" s="17"/>
      <c r="P1539" s="43"/>
    </row>
    <row r="1540" spans="3:16" x14ac:dyDescent="0.2">
      <c r="D1540" s="68"/>
      <c r="E1540" s="67" t="s">
        <v>14</v>
      </c>
      <c r="F1540" s="64"/>
      <c r="G1540" s="45">
        <v>7000</v>
      </c>
      <c r="H1540" s="20">
        <v>74</v>
      </c>
      <c r="I1540" s="20">
        <v>976</v>
      </c>
      <c r="J1540" s="20">
        <v>1696</v>
      </c>
      <c r="K1540" s="20">
        <v>1712</v>
      </c>
      <c r="L1540" s="20">
        <v>511</v>
      </c>
      <c r="M1540" s="20">
        <v>929</v>
      </c>
      <c r="N1540" s="20">
        <v>57</v>
      </c>
      <c r="O1540" s="20">
        <v>1019</v>
      </c>
      <c r="P1540" s="61">
        <v>26</v>
      </c>
    </row>
    <row r="1541" spans="3:16" x14ac:dyDescent="0.2">
      <c r="D1541" s="56"/>
      <c r="E1541" s="57"/>
      <c r="F1541" s="65"/>
      <c r="G1541" s="9">
        <v>100</v>
      </c>
      <c r="H1541" s="2">
        <v>1.0571428571429999</v>
      </c>
      <c r="I1541" s="2">
        <v>13.942857142856999</v>
      </c>
      <c r="J1541" s="2">
        <v>24.228571428571001</v>
      </c>
      <c r="K1541" s="2">
        <v>24.457142857143001</v>
      </c>
      <c r="L1541" s="2">
        <v>7.3</v>
      </c>
      <c r="M1541" s="2">
        <v>13.271428571429</v>
      </c>
      <c r="N1541" s="2">
        <v>0.81428571428600005</v>
      </c>
      <c r="O1541" s="2">
        <v>14.557142857143001</v>
      </c>
      <c r="P1541" s="15">
        <v>0.37142857142899999</v>
      </c>
    </row>
    <row r="1542" spans="3:16" x14ac:dyDescent="0.2">
      <c r="D1542" s="103" t="s">
        <v>25</v>
      </c>
      <c r="E1542" s="24" t="s">
        <v>26</v>
      </c>
      <c r="F1542" s="22"/>
      <c r="G1542" s="23">
        <v>1780</v>
      </c>
      <c r="H1542" s="30">
        <v>14</v>
      </c>
      <c r="I1542" s="4">
        <v>256</v>
      </c>
      <c r="J1542" s="4">
        <v>438</v>
      </c>
      <c r="K1542" s="4">
        <v>447</v>
      </c>
      <c r="L1542" s="4">
        <v>123</v>
      </c>
      <c r="M1542" s="4">
        <v>190</v>
      </c>
      <c r="N1542" s="4">
        <v>18</v>
      </c>
      <c r="O1542" s="4">
        <v>287</v>
      </c>
      <c r="P1542" s="34">
        <v>7</v>
      </c>
    </row>
    <row r="1543" spans="3:16" x14ac:dyDescent="0.2">
      <c r="D1543" s="104"/>
      <c r="E1543" s="11"/>
      <c r="F1543" s="10"/>
      <c r="G1543" s="9">
        <v>100</v>
      </c>
      <c r="H1543" s="12">
        <v>0.78651685393299997</v>
      </c>
      <c r="I1543" s="2">
        <v>14.38202247191</v>
      </c>
      <c r="J1543" s="2">
        <v>24.606741573034</v>
      </c>
      <c r="K1543" s="2">
        <v>25.112359550562001</v>
      </c>
      <c r="L1543" s="2">
        <v>6.9101123595510003</v>
      </c>
      <c r="M1543" s="2">
        <v>10.674157303371</v>
      </c>
      <c r="N1543" s="2">
        <v>1.0112359550559999</v>
      </c>
      <c r="O1543" s="2">
        <v>16.123595505617999</v>
      </c>
      <c r="P1543" s="15">
        <v>0.393258426966</v>
      </c>
    </row>
    <row r="1544" spans="3:16" x14ac:dyDescent="0.2">
      <c r="D1544" s="104"/>
      <c r="E1544" s="5" t="s">
        <v>27</v>
      </c>
      <c r="F1544" s="6"/>
      <c r="G1544" s="7">
        <v>1328</v>
      </c>
      <c r="H1544" s="8">
        <v>13</v>
      </c>
      <c r="I1544" s="1">
        <v>165</v>
      </c>
      <c r="J1544" s="1">
        <v>326</v>
      </c>
      <c r="K1544" s="1">
        <v>312</v>
      </c>
      <c r="L1544" s="1">
        <v>94</v>
      </c>
      <c r="M1544" s="1">
        <v>172</v>
      </c>
      <c r="N1544" s="1">
        <v>17</v>
      </c>
      <c r="O1544" s="1">
        <v>224</v>
      </c>
      <c r="P1544" s="13">
        <v>5</v>
      </c>
    </row>
    <row r="1545" spans="3:16" x14ac:dyDescent="0.2">
      <c r="D1545" s="104"/>
      <c r="E1545" s="11"/>
      <c r="F1545" s="10"/>
      <c r="G1545" s="9">
        <v>100</v>
      </c>
      <c r="H1545" s="12">
        <v>0.97891566265100005</v>
      </c>
      <c r="I1545" s="2">
        <v>12.424698795181</v>
      </c>
      <c r="J1545" s="2">
        <v>24.548192771084</v>
      </c>
      <c r="K1545" s="2">
        <v>23.493975903614</v>
      </c>
      <c r="L1545" s="2">
        <v>7.0783132530120003</v>
      </c>
      <c r="M1545" s="2">
        <v>12.951807228916</v>
      </c>
      <c r="N1545" s="2">
        <v>1.2801204819280001</v>
      </c>
      <c r="O1545" s="2">
        <v>16.867469879518001</v>
      </c>
      <c r="P1545" s="15">
        <v>0.37650602409599998</v>
      </c>
    </row>
    <row r="1546" spans="3:16" x14ac:dyDescent="0.2">
      <c r="D1546" s="104"/>
      <c r="E1546" s="5" t="s">
        <v>28</v>
      </c>
      <c r="F1546" s="6"/>
      <c r="G1546" s="7">
        <v>1075</v>
      </c>
      <c r="H1546" s="8">
        <v>12</v>
      </c>
      <c r="I1546" s="1">
        <v>119</v>
      </c>
      <c r="J1546" s="1">
        <v>245</v>
      </c>
      <c r="K1546" s="1">
        <v>277</v>
      </c>
      <c r="L1546" s="1">
        <v>81</v>
      </c>
      <c r="M1546" s="1">
        <v>170</v>
      </c>
      <c r="N1546" s="1">
        <v>11</v>
      </c>
      <c r="O1546" s="1">
        <v>155</v>
      </c>
      <c r="P1546" s="13">
        <v>5</v>
      </c>
    </row>
    <row r="1547" spans="3:16" x14ac:dyDescent="0.2">
      <c r="D1547" s="104"/>
      <c r="E1547" s="11"/>
      <c r="F1547" s="10"/>
      <c r="G1547" s="9">
        <v>100</v>
      </c>
      <c r="H1547" s="12">
        <v>1.116279069767</v>
      </c>
      <c r="I1547" s="2">
        <v>11.06976744186</v>
      </c>
      <c r="J1547" s="2">
        <v>22.790697674419</v>
      </c>
      <c r="K1547" s="2">
        <v>25.767441860464999</v>
      </c>
      <c r="L1547" s="2">
        <v>7.5348837209299999</v>
      </c>
      <c r="M1547" s="2">
        <v>15.813953488372</v>
      </c>
      <c r="N1547" s="2">
        <v>1.0232558139529999</v>
      </c>
      <c r="O1547" s="2">
        <v>14.418604651162999</v>
      </c>
      <c r="P1547" s="15">
        <v>0.46511627907000003</v>
      </c>
    </row>
    <row r="1548" spans="3:16" x14ac:dyDescent="0.2">
      <c r="D1548" s="104"/>
      <c r="E1548" s="5" t="s">
        <v>29</v>
      </c>
      <c r="F1548" s="6"/>
      <c r="G1548" s="7">
        <v>733</v>
      </c>
      <c r="H1548" s="8">
        <v>7</v>
      </c>
      <c r="I1548" s="1">
        <v>115</v>
      </c>
      <c r="J1548" s="1">
        <v>167</v>
      </c>
      <c r="K1548" s="1">
        <v>178</v>
      </c>
      <c r="L1548" s="1">
        <v>60</v>
      </c>
      <c r="M1548" s="1">
        <v>123</v>
      </c>
      <c r="N1548" s="1">
        <v>3</v>
      </c>
      <c r="O1548" s="1">
        <v>80</v>
      </c>
      <c r="P1548" s="13">
        <v>0</v>
      </c>
    </row>
    <row r="1549" spans="3:16" x14ac:dyDescent="0.2">
      <c r="D1549" s="104"/>
      <c r="E1549" s="11"/>
      <c r="F1549" s="10"/>
      <c r="G1549" s="9">
        <v>100</v>
      </c>
      <c r="H1549" s="12">
        <v>0.95497953615300002</v>
      </c>
      <c r="I1549" s="2">
        <v>15.688949522510001</v>
      </c>
      <c r="J1549" s="2">
        <v>22.783083219645</v>
      </c>
      <c r="K1549" s="2">
        <v>24.283765347885002</v>
      </c>
      <c r="L1549" s="2">
        <v>8.1855388813100003</v>
      </c>
      <c r="M1549" s="2">
        <v>16.780354706684999</v>
      </c>
      <c r="N1549" s="2">
        <v>0.40927694406499998</v>
      </c>
      <c r="O1549" s="2">
        <v>10.914051841746</v>
      </c>
      <c r="P1549" s="21">
        <v>0</v>
      </c>
    </row>
    <row r="1550" spans="3:16" x14ac:dyDescent="0.2">
      <c r="D1550" s="104"/>
      <c r="E1550" s="5" t="s">
        <v>30</v>
      </c>
      <c r="F1550" s="6"/>
      <c r="G1550" s="7">
        <v>619</v>
      </c>
      <c r="H1550" s="8">
        <v>8</v>
      </c>
      <c r="I1550" s="1">
        <v>96</v>
      </c>
      <c r="J1550" s="1">
        <v>159</v>
      </c>
      <c r="K1550" s="1">
        <v>145</v>
      </c>
      <c r="L1550" s="1">
        <v>52</v>
      </c>
      <c r="M1550" s="1">
        <v>89</v>
      </c>
      <c r="N1550" s="1">
        <v>1</v>
      </c>
      <c r="O1550" s="1">
        <v>69</v>
      </c>
      <c r="P1550" s="13">
        <v>0</v>
      </c>
    </row>
    <row r="1551" spans="3:16" x14ac:dyDescent="0.2">
      <c r="D1551" s="104"/>
      <c r="E1551" s="11"/>
      <c r="F1551" s="10"/>
      <c r="G1551" s="9">
        <v>100</v>
      </c>
      <c r="H1551" s="12">
        <v>1.2924071082390001</v>
      </c>
      <c r="I1551" s="2">
        <v>15.508885298869</v>
      </c>
      <c r="J1551" s="2">
        <v>25.686591276251999</v>
      </c>
      <c r="K1551" s="2">
        <v>23.424878836834001</v>
      </c>
      <c r="L1551" s="2">
        <v>8.4006462035540004</v>
      </c>
      <c r="M1551" s="2">
        <v>14.378029079159999</v>
      </c>
      <c r="N1551" s="2">
        <v>0.16155088852999999</v>
      </c>
      <c r="O1551" s="2">
        <v>11.147011308562</v>
      </c>
      <c r="P1551" s="21">
        <v>0</v>
      </c>
    </row>
    <row r="1552" spans="3:16" x14ac:dyDescent="0.2">
      <c r="D1552" s="104"/>
      <c r="E1552" s="5" t="s">
        <v>31</v>
      </c>
      <c r="F1552" s="6"/>
      <c r="G1552" s="7">
        <v>559</v>
      </c>
      <c r="H1552" s="8">
        <v>8</v>
      </c>
      <c r="I1552" s="1">
        <v>89</v>
      </c>
      <c r="J1552" s="1">
        <v>146</v>
      </c>
      <c r="K1552" s="1">
        <v>152</v>
      </c>
      <c r="L1552" s="1">
        <v>39</v>
      </c>
      <c r="M1552" s="1">
        <v>83</v>
      </c>
      <c r="N1552" s="1">
        <v>0</v>
      </c>
      <c r="O1552" s="1">
        <v>42</v>
      </c>
      <c r="P1552" s="13">
        <v>0</v>
      </c>
    </row>
    <row r="1553" spans="4:16" x14ac:dyDescent="0.2">
      <c r="D1553" s="104"/>
      <c r="E1553" s="11"/>
      <c r="F1553" s="10"/>
      <c r="G1553" s="9">
        <v>100</v>
      </c>
      <c r="H1553" s="12">
        <v>1.4311270125219999</v>
      </c>
      <c r="I1553" s="2">
        <v>15.921288014310999</v>
      </c>
      <c r="J1553" s="2">
        <v>26.118067978532999</v>
      </c>
      <c r="K1553" s="2">
        <v>27.191413237925001</v>
      </c>
      <c r="L1553" s="2">
        <v>6.9767441860470001</v>
      </c>
      <c r="M1553" s="2">
        <v>14.847942754919</v>
      </c>
      <c r="N1553" s="3">
        <v>0</v>
      </c>
      <c r="O1553" s="2">
        <v>7.5134168157419996</v>
      </c>
      <c r="P1553" s="21">
        <v>0</v>
      </c>
    </row>
    <row r="1554" spans="4:16" x14ac:dyDescent="0.2">
      <c r="D1554" s="104"/>
      <c r="E1554" s="5" t="s">
        <v>32</v>
      </c>
      <c r="F1554" s="6"/>
      <c r="G1554" s="7">
        <v>284</v>
      </c>
      <c r="H1554" s="8">
        <v>6</v>
      </c>
      <c r="I1554" s="1">
        <v>46</v>
      </c>
      <c r="J1554" s="1">
        <v>93</v>
      </c>
      <c r="K1554" s="1">
        <v>60</v>
      </c>
      <c r="L1554" s="1">
        <v>19</v>
      </c>
      <c r="M1554" s="1">
        <v>34</v>
      </c>
      <c r="N1554" s="1">
        <v>3</v>
      </c>
      <c r="O1554" s="1">
        <v>23</v>
      </c>
      <c r="P1554" s="13">
        <v>0</v>
      </c>
    </row>
    <row r="1555" spans="4:16" x14ac:dyDescent="0.2">
      <c r="D1555" s="104"/>
      <c r="E1555" s="11"/>
      <c r="F1555" s="10"/>
      <c r="G1555" s="9">
        <v>100</v>
      </c>
      <c r="H1555" s="12">
        <v>2.112676056338</v>
      </c>
      <c r="I1555" s="2">
        <v>16.197183098591999</v>
      </c>
      <c r="J1555" s="2">
        <v>32.746478873238999</v>
      </c>
      <c r="K1555" s="2">
        <v>21.12676056338</v>
      </c>
      <c r="L1555" s="2">
        <v>6.6901408450700002</v>
      </c>
      <c r="M1555" s="2">
        <v>11.971830985915</v>
      </c>
      <c r="N1555" s="2">
        <v>1.056338028169</v>
      </c>
      <c r="O1555" s="2">
        <v>8.0985915492959997</v>
      </c>
      <c r="P1555" s="21">
        <v>0</v>
      </c>
    </row>
    <row r="1556" spans="4:16" x14ac:dyDescent="0.2">
      <c r="D1556" s="104"/>
      <c r="E1556" s="5" t="s">
        <v>33</v>
      </c>
      <c r="F1556" s="6"/>
      <c r="G1556" s="7">
        <v>104</v>
      </c>
      <c r="H1556" s="8">
        <v>1</v>
      </c>
      <c r="I1556" s="1">
        <v>23</v>
      </c>
      <c r="J1556" s="1">
        <v>30</v>
      </c>
      <c r="K1556" s="1">
        <v>18</v>
      </c>
      <c r="L1556" s="1">
        <v>8</v>
      </c>
      <c r="M1556" s="1">
        <v>13</v>
      </c>
      <c r="N1556" s="1">
        <v>1</v>
      </c>
      <c r="O1556" s="1">
        <v>10</v>
      </c>
      <c r="P1556" s="13">
        <v>0</v>
      </c>
    </row>
    <row r="1557" spans="4:16" x14ac:dyDescent="0.2">
      <c r="D1557" s="104"/>
      <c r="E1557" s="11"/>
      <c r="F1557" s="10"/>
      <c r="G1557" s="9">
        <v>100</v>
      </c>
      <c r="H1557" s="12">
        <v>0.96153846153800004</v>
      </c>
      <c r="I1557" s="2">
        <v>22.115384615385</v>
      </c>
      <c r="J1557" s="2">
        <v>28.846153846153999</v>
      </c>
      <c r="K1557" s="2">
        <v>17.307692307692001</v>
      </c>
      <c r="L1557" s="2">
        <v>7.6923076923079998</v>
      </c>
      <c r="M1557" s="2">
        <v>12.5</v>
      </c>
      <c r="N1557" s="2">
        <v>0.96153846153800004</v>
      </c>
      <c r="O1557" s="2">
        <v>9.6153846153850004</v>
      </c>
      <c r="P1557" s="21">
        <v>0</v>
      </c>
    </row>
    <row r="1558" spans="4:16" x14ac:dyDescent="0.2">
      <c r="D1558" s="103" t="s">
        <v>34</v>
      </c>
      <c r="E1558" s="24" t="s">
        <v>35</v>
      </c>
      <c r="F1558" s="22"/>
      <c r="G1558" s="23">
        <v>206</v>
      </c>
      <c r="H1558" s="30">
        <v>1</v>
      </c>
      <c r="I1558" s="4">
        <v>20</v>
      </c>
      <c r="J1558" s="4">
        <v>36</v>
      </c>
      <c r="K1558" s="4">
        <v>77</v>
      </c>
      <c r="L1558" s="4">
        <v>21</v>
      </c>
      <c r="M1558" s="4">
        <v>27</v>
      </c>
      <c r="N1558" s="4">
        <v>0</v>
      </c>
      <c r="O1558" s="4">
        <v>24</v>
      </c>
      <c r="P1558" s="34">
        <v>0</v>
      </c>
    </row>
    <row r="1559" spans="4:16" x14ac:dyDescent="0.2">
      <c r="D1559" s="104"/>
      <c r="E1559" s="11"/>
      <c r="F1559" s="10"/>
      <c r="G1559" s="9">
        <v>100</v>
      </c>
      <c r="H1559" s="12">
        <v>0.48543689320400002</v>
      </c>
      <c r="I1559" s="2">
        <v>9.7087378640779995</v>
      </c>
      <c r="J1559" s="2">
        <v>17.475728155340001</v>
      </c>
      <c r="K1559" s="2">
        <v>37.378640776699001</v>
      </c>
      <c r="L1559" s="2">
        <v>10.194174757281999</v>
      </c>
      <c r="M1559" s="2">
        <v>13.106796116505</v>
      </c>
      <c r="N1559" s="3">
        <v>0</v>
      </c>
      <c r="O1559" s="2">
        <v>11.650485436893</v>
      </c>
      <c r="P1559" s="21">
        <v>0</v>
      </c>
    </row>
    <row r="1560" spans="4:16" x14ac:dyDescent="0.2">
      <c r="D1560" s="104"/>
      <c r="E1560" s="5" t="s">
        <v>36</v>
      </c>
      <c r="F1560" s="6"/>
      <c r="G1560" s="7">
        <v>218</v>
      </c>
      <c r="H1560" s="8">
        <v>2</v>
      </c>
      <c r="I1560" s="1">
        <v>21</v>
      </c>
      <c r="J1560" s="1">
        <v>43</v>
      </c>
      <c r="K1560" s="1">
        <v>56</v>
      </c>
      <c r="L1560" s="1">
        <v>28</v>
      </c>
      <c r="M1560" s="1">
        <v>36</v>
      </c>
      <c r="N1560" s="1">
        <v>0</v>
      </c>
      <c r="O1560" s="1">
        <v>32</v>
      </c>
      <c r="P1560" s="13">
        <v>0</v>
      </c>
    </row>
    <row r="1561" spans="4:16" x14ac:dyDescent="0.2">
      <c r="D1561" s="104"/>
      <c r="E1561" s="11"/>
      <c r="F1561" s="10"/>
      <c r="G1561" s="9">
        <v>100</v>
      </c>
      <c r="H1561" s="12">
        <v>0.91743119266100004</v>
      </c>
      <c r="I1561" s="2">
        <v>9.6330275229360005</v>
      </c>
      <c r="J1561" s="2">
        <v>19.724770642201999</v>
      </c>
      <c r="K1561" s="2">
        <v>25.688073394494999</v>
      </c>
      <c r="L1561" s="2">
        <v>12.844036697248001</v>
      </c>
      <c r="M1561" s="2">
        <v>16.513761467889999</v>
      </c>
      <c r="N1561" s="3">
        <v>0</v>
      </c>
      <c r="O1561" s="2">
        <v>14.678899082569</v>
      </c>
      <c r="P1561" s="21">
        <v>0</v>
      </c>
    </row>
    <row r="1562" spans="4:16" x14ac:dyDescent="0.2">
      <c r="D1562" s="104"/>
      <c r="E1562" s="5" t="s">
        <v>37</v>
      </c>
      <c r="F1562" s="6"/>
      <c r="G1562" s="7">
        <v>218</v>
      </c>
      <c r="H1562" s="8">
        <v>4</v>
      </c>
      <c r="I1562" s="1">
        <v>32</v>
      </c>
      <c r="J1562" s="1">
        <v>53</v>
      </c>
      <c r="K1562" s="1">
        <v>51</v>
      </c>
      <c r="L1562" s="1">
        <v>21</v>
      </c>
      <c r="M1562" s="1">
        <v>22</v>
      </c>
      <c r="N1562" s="1">
        <v>1</v>
      </c>
      <c r="O1562" s="1">
        <v>34</v>
      </c>
      <c r="P1562" s="13">
        <v>0</v>
      </c>
    </row>
    <row r="1563" spans="4:16" x14ac:dyDescent="0.2">
      <c r="D1563" s="104"/>
      <c r="E1563" s="11"/>
      <c r="F1563" s="10"/>
      <c r="G1563" s="9">
        <v>100</v>
      </c>
      <c r="H1563" s="12">
        <v>1.834862385321</v>
      </c>
      <c r="I1563" s="2">
        <v>14.678899082569</v>
      </c>
      <c r="J1563" s="2">
        <v>24.311926605505001</v>
      </c>
      <c r="K1563" s="2">
        <v>23.394495412844002</v>
      </c>
      <c r="L1563" s="2">
        <v>9.6330275229360005</v>
      </c>
      <c r="M1563" s="2">
        <v>10.091743119266001</v>
      </c>
      <c r="N1563" s="2">
        <v>0.45871559632999998</v>
      </c>
      <c r="O1563" s="2">
        <v>15.596330275229001</v>
      </c>
      <c r="P1563" s="21">
        <v>0</v>
      </c>
    </row>
    <row r="1564" spans="4:16" x14ac:dyDescent="0.2">
      <c r="D1564" s="104"/>
      <c r="E1564" s="5" t="s">
        <v>38</v>
      </c>
      <c r="F1564" s="6"/>
      <c r="G1564" s="7">
        <v>313</v>
      </c>
      <c r="H1564" s="8">
        <v>5</v>
      </c>
      <c r="I1564" s="1">
        <v>58</v>
      </c>
      <c r="J1564" s="1">
        <v>89</v>
      </c>
      <c r="K1564" s="1">
        <v>72</v>
      </c>
      <c r="L1564" s="1">
        <v>18</v>
      </c>
      <c r="M1564" s="1">
        <v>35</v>
      </c>
      <c r="N1564" s="1">
        <v>0</v>
      </c>
      <c r="O1564" s="1">
        <v>36</v>
      </c>
      <c r="P1564" s="13">
        <v>0</v>
      </c>
    </row>
    <row r="1565" spans="4:16" x14ac:dyDescent="0.2">
      <c r="D1565" s="104"/>
      <c r="E1565" s="11"/>
      <c r="F1565" s="10"/>
      <c r="G1565" s="9">
        <v>100</v>
      </c>
      <c r="H1565" s="12">
        <v>1.5974440894569999</v>
      </c>
      <c r="I1565" s="2">
        <v>18.530351437699998</v>
      </c>
      <c r="J1565" s="2">
        <v>28.434504792332</v>
      </c>
      <c r="K1565" s="2">
        <v>23.003194888178999</v>
      </c>
      <c r="L1565" s="2">
        <v>5.7507987220450003</v>
      </c>
      <c r="M1565" s="2">
        <v>11.182108626198</v>
      </c>
      <c r="N1565" s="3">
        <v>0</v>
      </c>
      <c r="O1565" s="2">
        <v>11.501597444089001</v>
      </c>
      <c r="P1565" s="21">
        <v>0</v>
      </c>
    </row>
    <row r="1566" spans="4:16" x14ac:dyDescent="0.2">
      <c r="D1566" s="104"/>
      <c r="E1566" s="5" t="s">
        <v>39</v>
      </c>
      <c r="F1566" s="6"/>
      <c r="G1566" s="7">
        <v>306</v>
      </c>
      <c r="H1566" s="8">
        <v>3</v>
      </c>
      <c r="I1566" s="1">
        <v>55</v>
      </c>
      <c r="J1566" s="1">
        <v>87</v>
      </c>
      <c r="K1566" s="1">
        <v>74</v>
      </c>
      <c r="L1566" s="1">
        <v>19</v>
      </c>
      <c r="M1566" s="1">
        <v>30</v>
      </c>
      <c r="N1566" s="1">
        <v>1</v>
      </c>
      <c r="O1566" s="1">
        <v>36</v>
      </c>
      <c r="P1566" s="13">
        <v>1</v>
      </c>
    </row>
    <row r="1567" spans="4:16" x14ac:dyDescent="0.2">
      <c r="D1567" s="104"/>
      <c r="E1567" s="11"/>
      <c r="F1567" s="10"/>
      <c r="G1567" s="9">
        <v>100</v>
      </c>
      <c r="H1567" s="12">
        <v>0.98039215686299996</v>
      </c>
      <c r="I1567" s="2">
        <v>17.97385620915</v>
      </c>
      <c r="J1567" s="2">
        <v>28.431372549020001</v>
      </c>
      <c r="K1567" s="2">
        <v>24.183006535948</v>
      </c>
      <c r="L1567" s="2">
        <v>6.2091503267970003</v>
      </c>
      <c r="M1567" s="2">
        <v>9.8039215686270005</v>
      </c>
      <c r="N1567" s="2">
        <v>0.32679738562100002</v>
      </c>
      <c r="O1567" s="2">
        <v>11.764705882353001</v>
      </c>
      <c r="P1567" s="15">
        <v>0.32679738562100002</v>
      </c>
    </row>
    <row r="1568" spans="4:16" x14ac:dyDescent="0.2">
      <c r="D1568" s="104"/>
      <c r="E1568" s="5" t="s">
        <v>40</v>
      </c>
      <c r="F1568" s="6"/>
      <c r="G1568" s="7">
        <v>323</v>
      </c>
      <c r="H1568" s="8">
        <v>7</v>
      </c>
      <c r="I1568" s="1">
        <v>51</v>
      </c>
      <c r="J1568" s="1">
        <v>93</v>
      </c>
      <c r="K1568" s="1">
        <v>67</v>
      </c>
      <c r="L1568" s="1">
        <v>20</v>
      </c>
      <c r="M1568" s="1">
        <v>39</v>
      </c>
      <c r="N1568" s="1">
        <v>1</v>
      </c>
      <c r="O1568" s="1">
        <v>45</v>
      </c>
      <c r="P1568" s="13">
        <v>0</v>
      </c>
    </row>
    <row r="1569" spans="4:16" x14ac:dyDescent="0.2">
      <c r="D1569" s="104"/>
      <c r="E1569" s="11"/>
      <c r="F1569" s="10"/>
      <c r="G1569" s="9">
        <v>100</v>
      </c>
      <c r="H1569" s="12">
        <v>2.167182662539</v>
      </c>
      <c r="I1569" s="2">
        <v>15.789473684211</v>
      </c>
      <c r="J1569" s="2">
        <v>28.792569659443</v>
      </c>
      <c r="K1569" s="2">
        <v>20.743034055728</v>
      </c>
      <c r="L1569" s="2">
        <v>6.1919504643960002</v>
      </c>
      <c r="M1569" s="2">
        <v>12.074303405573</v>
      </c>
      <c r="N1569" s="2">
        <v>0.30959752322</v>
      </c>
      <c r="O1569" s="2">
        <v>13.931888544892001</v>
      </c>
      <c r="P1569" s="21">
        <v>0</v>
      </c>
    </row>
    <row r="1570" spans="4:16" x14ac:dyDescent="0.2">
      <c r="D1570" s="104"/>
      <c r="E1570" s="5" t="s">
        <v>41</v>
      </c>
      <c r="F1570" s="6"/>
      <c r="G1570" s="7">
        <v>260</v>
      </c>
      <c r="H1570" s="8">
        <v>3</v>
      </c>
      <c r="I1570" s="1">
        <v>50</v>
      </c>
      <c r="J1570" s="1">
        <v>64</v>
      </c>
      <c r="K1570" s="1">
        <v>59</v>
      </c>
      <c r="L1570" s="1">
        <v>25</v>
      </c>
      <c r="M1570" s="1">
        <v>28</v>
      </c>
      <c r="N1570" s="1">
        <v>0</v>
      </c>
      <c r="O1570" s="1">
        <v>31</v>
      </c>
      <c r="P1570" s="13">
        <v>0</v>
      </c>
    </row>
    <row r="1571" spans="4:16" x14ac:dyDescent="0.2">
      <c r="D1571" s="104"/>
      <c r="E1571" s="11"/>
      <c r="F1571" s="10"/>
      <c r="G1571" s="9">
        <v>100</v>
      </c>
      <c r="H1571" s="12">
        <v>1.1538461538460001</v>
      </c>
      <c r="I1571" s="2">
        <v>19.230769230768999</v>
      </c>
      <c r="J1571" s="2">
        <v>24.615384615385</v>
      </c>
      <c r="K1571" s="2">
        <v>22.692307692307999</v>
      </c>
      <c r="L1571" s="2">
        <v>9.6153846153850004</v>
      </c>
      <c r="M1571" s="2">
        <v>10.769230769230999</v>
      </c>
      <c r="N1571" s="3">
        <v>0</v>
      </c>
      <c r="O1571" s="2">
        <v>11.923076923077</v>
      </c>
      <c r="P1571" s="21">
        <v>0</v>
      </c>
    </row>
    <row r="1572" spans="4:16" x14ac:dyDescent="0.2">
      <c r="D1572" s="104"/>
      <c r="E1572" s="5" t="s">
        <v>42</v>
      </c>
      <c r="F1572" s="6"/>
      <c r="G1572" s="7">
        <v>258</v>
      </c>
      <c r="H1572" s="8">
        <v>3</v>
      </c>
      <c r="I1572" s="1">
        <v>35</v>
      </c>
      <c r="J1572" s="1">
        <v>70</v>
      </c>
      <c r="K1572" s="1">
        <v>51</v>
      </c>
      <c r="L1572" s="1">
        <v>15</v>
      </c>
      <c r="M1572" s="1">
        <v>50</v>
      </c>
      <c r="N1572" s="1">
        <v>1</v>
      </c>
      <c r="O1572" s="1">
        <v>33</v>
      </c>
      <c r="P1572" s="13">
        <v>0</v>
      </c>
    </row>
    <row r="1573" spans="4:16" x14ac:dyDescent="0.2">
      <c r="D1573" s="104"/>
      <c r="E1573" s="11"/>
      <c r="F1573" s="10"/>
      <c r="G1573" s="9">
        <v>100</v>
      </c>
      <c r="H1573" s="12">
        <v>1.1627906976739999</v>
      </c>
      <c r="I1573" s="2">
        <v>13.565891472868</v>
      </c>
      <c r="J1573" s="2">
        <v>27.131782945735999</v>
      </c>
      <c r="K1573" s="2">
        <v>19.767441860464999</v>
      </c>
      <c r="L1573" s="2">
        <v>5.8139534883720003</v>
      </c>
      <c r="M1573" s="2">
        <v>19.37984496124</v>
      </c>
      <c r="N1573" s="2">
        <v>0.38759689922500001</v>
      </c>
      <c r="O1573" s="2">
        <v>12.790697674419</v>
      </c>
      <c r="P1573" s="21">
        <v>0</v>
      </c>
    </row>
    <row r="1574" spans="4:16" x14ac:dyDescent="0.2">
      <c r="D1574" s="104"/>
      <c r="E1574" s="5" t="s">
        <v>43</v>
      </c>
      <c r="F1574" s="6"/>
      <c r="G1574" s="7">
        <v>258</v>
      </c>
      <c r="H1574" s="8">
        <v>3</v>
      </c>
      <c r="I1574" s="1">
        <v>29</v>
      </c>
      <c r="J1574" s="1">
        <v>71</v>
      </c>
      <c r="K1574" s="1">
        <v>69</v>
      </c>
      <c r="L1574" s="1">
        <v>17</v>
      </c>
      <c r="M1574" s="1">
        <v>46</v>
      </c>
      <c r="N1574" s="1">
        <v>1</v>
      </c>
      <c r="O1574" s="1">
        <v>22</v>
      </c>
      <c r="P1574" s="13">
        <v>0</v>
      </c>
    </row>
    <row r="1575" spans="4:16" x14ac:dyDescent="0.2">
      <c r="D1575" s="104"/>
      <c r="E1575" s="11"/>
      <c r="F1575" s="10"/>
      <c r="G1575" s="9">
        <v>100</v>
      </c>
      <c r="H1575" s="12">
        <v>1.1627906976739999</v>
      </c>
      <c r="I1575" s="2">
        <v>11.240310077519</v>
      </c>
      <c r="J1575" s="2">
        <v>27.519379844961001</v>
      </c>
      <c r="K1575" s="2">
        <v>26.744186046511999</v>
      </c>
      <c r="L1575" s="2">
        <v>6.5891472868219996</v>
      </c>
      <c r="M1575" s="2">
        <v>17.829457364341</v>
      </c>
      <c r="N1575" s="2">
        <v>0.38759689922500001</v>
      </c>
      <c r="O1575" s="2">
        <v>8.5271317829460003</v>
      </c>
      <c r="P1575" s="21">
        <v>0</v>
      </c>
    </row>
    <row r="1576" spans="4:16" x14ac:dyDescent="0.2">
      <c r="D1576" s="104"/>
      <c r="E1576" s="5" t="s">
        <v>44</v>
      </c>
      <c r="F1576" s="6"/>
      <c r="G1576" s="7">
        <v>336</v>
      </c>
      <c r="H1576" s="8">
        <v>4</v>
      </c>
      <c r="I1576" s="1">
        <v>32</v>
      </c>
      <c r="J1576" s="1">
        <v>75</v>
      </c>
      <c r="K1576" s="1">
        <v>92</v>
      </c>
      <c r="L1576" s="1">
        <v>21</v>
      </c>
      <c r="M1576" s="1">
        <v>61</v>
      </c>
      <c r="N1576" s="1">
        <v>2</v>
      </c>
      <c r="O1576" s="1">
        <v>49</v>
      </c>
      <c r="P1576" s="13">
        <v>0</v>
      </c>
    </row>
    <row r="1577" spans="4:16" x14ac:dyDescent="0.2">
      <c r="D1577" s="104"/>
      <c r="E1577" s="11"/>
      <c r="F1577" s="10"/>
      <c r="G1577" s="9">
        <v>100</v>
      </c>
      <c r="H1577" s="12">
        <v>1.190476190476</v>
      </c>
      <c r="I1577" s="2">
        <v>9.5238095238099998</v>
      </c>
      <c r="J1577" s="2">
        <v>22.321428571428999</v>
      </c>
      <c r="K1577" s="2">
        <v>27.380952380951999</v>
      </c>
      <c r="L1577" s="2">
        <v>6.25</v>
      </c>
      <c r="M1577" s="2">
        <v>18.154761904762001</v>
      </c>
      <c r="N1577" s="2">
        <v>0.59523809523799998</v>
      </c>
      <c r="O1577" s="2">
        <v>14.583333333333</v>
      </c>
      <c r="P1577" s="21">
        <v>0</v>
      </c>
    </row>
    <row r="1578" spans="4:16" x14ac:dyDescent="0.2">
      <c r="D1578" s="104"/>
      <c r="E1578" s="5" t="s">
        <v>45</v>
      </c>
      <c r="F1578" s="6"/>
      <c r="G1578" s="7">
        <v>259</v>
      </c>
      <c r="H1578" s="8">
        <v>3</v>
      </c>
      <c r="I1578" s="1">
        <v>20</v>
      </c>
      <c r="J1578" s="1">
        <v>60</v>
      </c>
      <c r="K1578" s="1">
        <v>52</v>
      </c>
      <c r="L1578" s="1">
        <v>20</v>
      </c>
      <c r="M1578" s="1">
        <v>51</v>
      </c>
      <c r="N1578" s="1">
        <v>2</v>
      </c>
      <c r="O1578" s="1">
        <v>51</v>
      </c>
      <c r="P1578" s="13">
        <v>0</v>
      </c>
    </row>
    <row r="1579" spans="4:16" x14ac:dyDescent="0.2">
      <c r="D1579" s="104"/>
      <c r="E1579" s="11"/>
      <c r="F1579" s="10"/>
      <c r="G1579" s="9">
        <v>100</v>
      </c>
      <c r="H1579" s="12">
        <v>1.1583011583009999</v>
      </c>
      <c r="I1579" s="2">
        <v>7.7220077220079997</v>
      </c>
      <c r="J1579" s="2">
        <v>23.166023166022999</v>
      </c>
      <c r="K1579" s="2">
        <v>20.077220077220002</v>
      </c>
      <c r="L1579" s="2">
        <v>7.7220077220079997</v>
      </c>
      <c r="M1579" s="2">
        <v>19.691119691120001</v>
      </c>
      <c r="N1579" s="2">
        <v>0.77220077220100003</v>
      </c>
      <c r="O1579" s="2">
        <v>19.691119691120001</v>
      </c>
      <c r="P1579" s="21">
        <v>0</v>
      </c>
    </row>
    <row r="1580" spans="4:16" x14ac:dyDescent="0.2">
      <c r="D1580" s="104"/>
      <c r="E1580" s="5" t="s">
        <v>46</v>
      </c>
      <c r="F1580" s="6"/>
      <c r="G1580" s="7">
        <v>171</v>
      </c>
      <c r="H1580" s="8">
        <v>1</v>
      </c>
      <c r="I1580" s="1">
        <v>17</v>
      </c>
      <c r="J1580" s="1">
        <v>44</v>
      </c>
      <c r="K1580" s="1">
        <v>36</v>
      </c>
      <c r="L1580" s="1">
        <v>10</v>
      </c>
      <c r="M1580" s="1">
        <v>28</v>
      </c>
      <c r="N1580" s="1">
        <v>2</v>
      </c>
      <c r="O1580" s="1">
        <v>33</v>
      </c>
      <c r="P1580" s="13">
        <v>0</v>
      </c>
    </row>
    <row r="1581" spans="4:16" x14ac:dyDescent="0.2">
      <c r="D1581" s="104"/>
      <c r="E1581" s="11"/>
      <c r="F1581" s="10"/>
      <c r="G1581" s="9">
        <v>100</v>
      </c>
      <c r="H1581" s="12">
        <v>0.58479532163699999</v>
      </c>
      <c r="I1581" s="2">
        <v>9.9415204678359999</v>
      </c>
      <c r="J1581" s="2">
        <v>25.730994152047</v>
      </c>
      <c r="K1581" s="2">
        <v>21.052631578947</v>
      </c>
      <c r="L1581" s="2">
        <v>5.847953216374</v>
      </c>
      <c r="M1581" s="2">
        <v>16.374269005847999</v>
      </c>
      <c r="N1581" s="2">
        <v>1.1695906432750001</v>
      </c>
      <c r="O1581" s="2">
        <v>19.298245614035</v>
      </c>
      <c r="P1581" s="21">
        <v>0</v>
      </c>
    </row>
    <row r="1582" spans="4:16" x14ac:dyDescent="0.2">
      <c r="D1582" s="104"/>
      <c r="E1582" s="5" t="s">
        <v>47</v>
      </c>
      <c r="F1582" s="6"/>
      <c r="G1582" s="7">
        <v>158</v>
      </c>
      <c r="H1582" s="8">
        <v>1</v>
      </c>
      <c r="I1582" s="1">
        <v>10</v>
      </c>
      <c r="J1582" s="1">
        <v>22</v>
      </c>
      <c r="K1582" s="1">
        <v>32</v>
      </c>
      <c r="L1582" s="1">
        <v>10</v>
      </c>
      <c r="M1582" s="1">
        <v>33</v>
      </c>
      <c r="N1582" s="1">
        <v>5</v>
      </c>
      <c r="O1582" s="1">
        <v>44</v>
      </c>
      <c r="P1582" s="13">
        <v>1</v>
      </c>
    </row>
    <row r="1583" spans="4:16" x14ac:dyDescent="0.2">
      <c r="D1583" s="104"/>
      <c r="E1583" s="11"/>
      <c r="F1583" s="10"/>
      <c r="G1583" s="9">
        <v>100</v>
      </c>
      <c r="H1583" s="12">
        <v>0.63291139240500005</v>
      </c>
      <c r="I1583" s="2">
        <v>6.3291139240509997</v>
      </c>
      <c r="J1583" s="2">
        <v>13.924050632910999</v>
      </c>
      <c r="K1583" s="2">
        <v>20.253164556961998</v>
      </c>
      <c r="L1583" s="2">
        <v>6.3291139240509997</v>
      </c>
      <c r="M1583" s="2">
        <v>20.886075949367001</v>
      </c>
      <c r="N1583" s="2">
        <v>3.1645569620249998</v>
      </c>
      <c r="O1583" s="2">
        <v>27.848101265823001</v>
      </c>
      <c r="P1583" s="15">
        <v>0.63291139240500005</v>
      </c>
    </row>
    <row r="1584" spans="4:16" x14ac:dyDescent="0.2">
      <c r="D1584" s="104"/>
      <c r="E1584" s="5" t="s">
        <v>48</v>
      </c>
      <c r="F1584" s="6"/>
      <c r="G1584" s="7">
        <v>62</v>
      </c>
      <c r="H1584" s="8">
        <v>2</v>
      </c>
      <c r="I1584" s="1">
        <v>5</v>
      </c>
      <c r="J1584" s="1">
        <v>12</v>
      </c>
      <c r="K1584" s="1">
        <v>12</v>
      </c>
      <c r="L1584" s="1">
        <v>5</v>
      </c>
      <c r="M1584" s="1">
        <v>13</v>
      </c>
      <c r="N1584" s="1">
        <v>0</v>
      </c>
      <c r="O1584" s="1">
        <v>11</v>
      </c>
      <c r="P1584" s="13">
        <v>2</v>
      </c>
    </row>
    <row r="1585" spans="4:16" x14ac:dyDescent="0.2">
      <c r="D1585" s="104"/>
      <c r="E1585" s="11"/>
      <c r="F1585" s="10"/>
      <c r="G1585" s="9">
        <v>100</v>
      </c>
      <c r="H1585" s="12">
        <v>3.2258064516129998</v>
      </c>
      <c r="I1585" s="2">
        <v>8.0645161290320004</v>
      </c>
      <c r="J1585" s="2">
        <v>19.354838709677001</v>
      </c>
      <c r="K1585" s="2">
        <v>19.354838709677001</v>
      </c>
      <c r="L1585" s="2">
        <v>8.0645161290320004</v>
      </c>
      <c r="M1585" s="2">
        <v>20.967741935484</v>
      </c>
      <c r="N1585" s="3">
        <v>0</v>
      </c>
      <c r="O1585" s="2">
        <v>17.741935483871</v>
      </c>
      <c r="P1585" s="15">
        <v>3.2258064516129998</v>
      </c>
    </row>
    <row r="1586" spans="4:16" x14ac:dyDescent="0.2">
      <c r="D1586" s="104"/>
      <c r="E1586" s="5" t="s">
        <v>49</v>
      </c>
      <c r="F1586" s="6"/>
      <c r="G1586" s="7">
        <v>13</v>
      </c>
      <c r="H1586" s="8">
        <v>0</v>
      </c>
      <c r="I1586" s="1">
        <v>0</v>
      </c>
      <c r="J1586" s="1">
        <v>0</v>
      </c>
      <c r="K1586" s="1">
        <v>7</v>
      </c>
      <c r="L1586" s="1">
        <v>0</v>
      </c>
      <c r="M1586" s="1">
        <v>1</v>
      </c>
      <c r="N1586" s="1">
        <v>1</v>
      </c>
      <c r="O1586" s="1">
        <v>4</v>
      </c>
      <c r="P1586" s="13">
        <v>0</v>
      </c>
    </row>
    <row r="1587" spans="4:16" x14ac:dyDescent="0.2">
      <c r="D1587" s="104"/>
      <c r="E1587" s="11"/>
      <c r="F1587" s="10"/>
      <c r="G1587" s="9">
        <v>100</v>
      </c>
      <c r="H1587" s="40">
        <v>0</v>
      </c>
      <c r="I1587" s="3">
        <v>0</v>
      </c>
      <c r="J1587" s="3">
        <v>0</v>
      </c>
      <c r="K1587" s="2">
        <v>53.846153846154003</v>
      </c>
      <c r="L1587" s="3">
        <v>0</v>
      </c>
      <c r="M1587" s="2">
        <v>7.6923076923079998</v>
      </c>
      <c r="N1587" s="2">
        <v>7.6923076923079998</v>
      </c>
      <c r="O1587" s="2">
        <v>30.769230769231001</v>
      </c>
      <c r="P1587" s="21">
        <v>0</v>
      </c>
    </row>
    <row r="1588" spans="4:16" x14ac:dyDescent="0.2">
      <c r="D1588" s="103" t="s">
        <v>50</v>
      </c>
      <c r="E1588" s="24" t="s">
        <v>35</v>
      </c>
      <c r="F1588" s="22"/>
      <c r="G1588" s="23">
        <v>174</v>
      </c>
      <c r="H1588" s="30">
        <v>1</v>
      </c>
      <c r="I1588" s="4">
        <v>11</v>
      </c>
      <c r="J1588" s="4">
        <v>34</v>
      </c>
      <c r="K1588" s="4">
        <v>55</v>
      </c>
      <c r="L1588" s="4">
        <v>30</v>
      </c>
      <c r="M1588" s="4">
        <v>23</v>
      </c>
      <c r="N1588" s="4">
        <v>0</v>
      </c>
      <c r="O1588" s="4">
        <v>19</v>
      </c>
      <c r="P1588" s="34">
        <v>1</v>
      </c>
    </row>
    <row r="1589" spans="4:16" x14ac:dyDescent="0.2">
      <c r="D1589" s="104"/>
      <c r="E1589" s="11"/>
      <c r="F1589" s="10"/>
      <c r="G1589" s="9">
        <v>100</v>
      </c>
      <c r="H1589" s="12">
        <v>0.57471264367800001</v>
      </c>
      <c r="I1589" s="2">
        <v>6.3218390804600002</v>
      </c>
      <c r="J1589" s="2">
        <v>19.540229885056998</v>
      </c>
      <c r="K1589" s="2">
        <v>31.609195402299001</v>
      </c>
      <c r="L1589" s="2">
        <v>17.241379310345</v>
      </c>
      <c r="M1589" s="2">
        <v>13.218390804598</v>
      </c>
      <c r="N1589" s="3">
        <v>0</v>
      </c>
      <c r="O1589" s="2">
        <v>10.919540229885</v>
      </c>
      <c r="P1589" s="15">
        <v>0.57471264367800001</v>
      </c>
    </row>
    <row r="1590" spans="4:16" x14ac:dyDescent="0.2">
      <c r="D1590" s="104"/>
      <c r="E1590" s="5" t="s">
        <v>36</v>
      </c>
      <c r="F1590" s="6"/>
      <c r="G1590" s="7">
        <v>233</v>
      </c>
      <c r="H1590" s="8">
        <v>2</v>
      </c>
      <c r="I1590" s="1">
        <v>29</v>
      </c>
      <c r="J1590" s="1">
        <v>60</v>
      </c>
      <c r="K1590" s="1">
        <v>69</v>
      </c>
      <c r="L1590" s="1">
        <v>19</v>
      </c>
      <c r="M1590" s="1">
        <v>21</v>
      </c>
      <c r="N1590" s="1">
        <v>3</v>
      </c>
      <c r="O1590" s="1">
        <v>30</v>
      </c>
      <c r="P1590" s="13">
        <v>0</v>
      </c>
    </row>
    <row r="1591" spans="4:16" x14ac:dyDescent="0.2">
      <c r="D1591" s="104"/>
      <c r="E1591" s="11"/>
      <c r="F1591" s="10"/>
      <c r="G1591" s="9">
        <v>100</v>
      </c>
      <c r="H1591" s="12">
        <v>0.85836909871199996</v>
      </c>
      <c r="I1591" s="2">
        <v>12.44635193133</v>
      </c>
      <c r="J1591" s="2">
        <v>25.751072961373001</v>
      </c>
      <c r="K1591" s="2">
        <v>29.613733905579</v>
      </c>
      <c r="L1591" s="2">
        <v>8.1545064377679992</v>
      </c>
      <c r="M1591" s="2">
        <v>9.0128755364809994</v>
      </c>
      <c r="N1591" s="2">
        <v>1.287553648069</v>
      </c>
      <c r="O1591" s="2">
        <v>12.875536480687</v>
      </c>
      <c r="P1591" s="21">
        <v>0</v>
      </c>
    </row>
    <row r="1592" spans="4:16" x14ac:dyDescent="0.2">
      <c r="D1592" s="104"/>
      <c r="E1592" s="5" t="s">
        <v>37</v>
      </c>
      <c r="F1592" s="6"/>
      <c r="G1592" s="7">
        <v>199</v>
      </c>
      <c r="H1592" s="8">
        <v>4</v>
      </c>
      <c r="I1592" s="1">
        <v>39</v>
      </c>
      <c r="J1592" s="1">
        <v>38</v>
      </c>
      <c r="K1592" s="1">
        <v>52</v>
      </c>
      <c r="L1592" s="1">
        <v>17</v>
      </c>
      <c r="M1592" s="1">
        <v>24</v>
      </c>
      <c r="N1592" s="1">
        <v>3</v>
      </c>
      <c r="O1592" s="1">
        <v>22</v>
      </c>
      <c r="P1592" s="13">
        <v>0</v>
      </c>
    </row>
    <row r="1593" spans="4:16" x14ac:dyDescent="0.2">
      <c r="D1593" s="104"/>
      <c r="E1593" s="11"/>
      <c r="F1593" s="10"/>
      <c r="G1593" s="9">
        <v>100</v>
      </c>
      <c r="H1593" s="12">
        <v>2.0100502512560001</v>
      </c>
      <c r="I1593" s="2">
        <v>19.597989949749</v>
      </c>
      <c r="J1593" s="2">
        <v>19.095477386934999</v>
      </c>
      <c r="K1593" s="2">
        <v>26.130653266332001</v>
      </c>
      <c r="L1593" s="2">
        <v>8.5427135678389998</v>
      </c>
      <c r="M1593" s="2">
        <v>12.060301507538</v>
      </c>
      <c r="N1593" s="2">
        <v>1.507537688442</v>
      </c>
      <c r="O1593" s="2">
        <v>11.05527638191</v>
      </c>
      <c r="P1593" s="21">
        <v>0</v>
      </c>
    </row>
    <row r="1594" spans="4:16" x14ac:dyDescent="0.2">
      <c r="D1594" s="104"/>
      <c r="E1594" s="5" t="s">
        <v>38</v>
      </c>
      <c r="F1594" s="6"/>
      <c r="G1594" s="7">
        <v>319</v>
      </c>
      <c r="H1594" s="8">
        <v>3</v>
      </c>
      <c r="I1594" s="1">
        <v>83</v>
      </c>
      <c r="J1594" s="1">
        <v>77</v>
      </c>
      <c r="K1594" s="1">
        <v>63</v>
      </c>
      <c r="L1594" s="1">
        <v>28</v>
      </c>
      <c r="M1594" s="1">
        <v>33</v>
      </c>
      <c r="N1594" s="1">
        <v>1</v>
      </c>
      <c r="O1594" s="1">
        <v>31</v>
      </c>
      <c r="P1594" s="13">
        <v>0</v>
      </c>
    </row>
    <row r="1595" spans="4:16" x14ac:dyDescent="0.2">
      <c r="D1595" s="104"/>
      <c r="E1595" s="11"/>
      <c r="F1595" s="10"/>
      <c r="G1595" s="9">
        <v>100</v>
      </c>
      <c r="H1595" s="12">
        <v>0.94043887147299998</v>
      </c>
      <c r="I1595" s="2">
        <v>26.018808777429001</v>
      </c>
      <c r="J1595" s="2">
        <v>24.137931034483</v>
      </c>
      <c r="K1595" s="2">
        <v>19.749216300939999</v>
      </c>
      <c r="L1595" s="2">
        <v>8.7774294670849997</v>
      </c>
      <c r="M1595" s="2">
        <v>10.344827586207</v>
      </c>
      <c r="N1595" s="2">
        <v>0.31347962382400002</v>
      </c>
      <c r="O1595" s="2">
        <v>9.7178683385580005</v>
      </c>
      <c r="P1595" s="21">
        <v>0</v>
      </c>
    </row>
    <row r="1596" spans="4:16" x14ac:dyDescent="0.2">
      <c r="D1596" s="104"/>
      <c r="E1596" s="5" t="s">
        <v>39</v>
      </c>
      <c r="F1596" s="6"/>
      <c r="G1596" s="7">
        <v>269</v>
      </c>
      <c r="H1596" s="8">
        <v>1</v>
      </c>
      <c r="I1596" s="1">
        <v>50</v>
      </c>
      <c r="J1596" s="1">
        <v>75</v>
      </c>
      <c r="K1596" s="1">
        <v>81</v>
      </c>
      <c r="L1596" s="1">
        <v>14</v>
      </c>
      <c r="M1596" s="1">
        <v>18</v>
      </c>
      <c r="N1596" s="1">
        <v>1</v>
      </c>
      <c r="O1596" s="1">
        <v>29</v>
      </c>
      <c r="P1596" s="13">
        <v>0</v>
      </c>
    </row>
    <row r="1597" spans="4:16" x14ac:dyDescent="0.2">
      <c r="D1597" s="104"/>
      <c r="E1597" s="11"/>
      <c r="F1597" s="10"/>
      <c r="G1597" s="9">
        <v>100</v>
      </c>
      <c r="H1597" s="12">
        <v>0.37174721189600002</v>
      </c>
      <c r="I1597" s="2">
        <v>18.587360594795999</v>
      </c>
      <c r="J1597" s="2">
        <v>27.881040892192999</v>
      </c>
      <c r="K1597" s="2">
        <v>30.111524163569001</v>
      </c>
      <c r="L1597" s="2">
        <v>5.2044609665430004</v>
      </c>
      <c r="M1597" s="2">
        <v>6.6914498141259999</v>
      </c>
      <c r="N1597" s="2">
        <v>0.37174721189600002</v>
      </c>
      <c r="O1597" s="2">
        <v>10.780669144980999</v>
      </c>
      <c r="P1597" s="21">
        <v>0</v>
      </c>
    </row>
    <row r="1598" spans="4:16" x14ac:dyDescent="0.2">
      <c r="D1598" s="104"/>
      <c r="E1598" s="5" t="s">
        <v>40</v>
      </c>
      <c r="F1598" s="6"/>
      <c r="G1598" s="7">
        <v>348</v>
      </c>
      <c r="H1598" s="8">
        <v>3</v>
      </c>
      <c r="I1598" s="1">
        <v>57</v>
      </c>
      <c r="J1598" s="1">
        <v>100</v>
      </c>
      <c r="K1598" s="1">
        <v>104</v>
      </c>
      <c r="L1598" s="1">
        <v>21</v>
      </c>
      <c r="M1598" s="1">
        <v>33</v>
      </c>
      <c r="N1598" s="1">
        <v>2</v>
      </c>
      <c r="O1598" s="1">
        <v>28</v>
      </c>
      <c r="P1598" s="13">
        <v>0</v>
      </c>
    </row>
    <row r="1599" spans="4:16" x14ac:dyDescent="0.2">
      <c r="D1599" s="104"/>
      <c r="E1599" s="11"/>
      <c r="F1599" s="10"/>
      <c r="G1599" s="9">
        <v>100</v>
      </c>
      <c r="H1599" s="12">
        <v>0.86206896551699996</v>
      </c>
      <c r="I1599" s="2">
        <v>16.379310344827999</v>
      </c>
      <c r="J1599" s="2">
        <v>28.735632183907999</v>
      </c>
      <c r="K1599" s="2">
        <v>29.885057471263998</v>
      </c>
      <c r="L1599" s="2">
        <v>6.0344827586210004</v>
      </c>
      <c r="M1599" s="2">
        <v>9.4827586206899994</v>
      </c>
      <c r="N1599" s="2">
        <v>0.57471264367800001</v>
      </c>
      <c r="O1599" s="2">
        <v>8.0459770114939992</v>
      </c>
      <c r="P1599" s="21">
        <v>0</v>
      </c>
    </row>
    <row r="1600" spans="4:16" x14ac:dyDescent="0.2">
      <c r="D1600" s="104"/>
      <c r="E1600" s="5" t="s">
        <v>41</v>
      </c>
      <c r="F1600" s="6"/>
      <c r="G1600" s="7">
        <v>282</v>
      </c>
      <c r="H1600" s="8">
        <v>1</v>
      </c>
      <c r="I1600" s="1">
        <v>66</v>
      </c>
      <c r="J1600" s="1">
        <v>68</v>
      </c>
      <c r="K1600" s="1">
        <v>74</v>
      </c>
      <c r="L1600" s="1">
        <v>17</v>
      </c>
      <c r="M1600" s="1">
        <v>23</v>
      </c>
      <c r="N1600" s="1">
        <v>6</v>
      </c>
      <c r="O1600" s="1">
        <v>23</v>
      </c>
      <c r="P1600" s="13">
        <v>4</v>
      </c>
    </row>
    <row r="1601" spans="4:16" x14ac:dyDescent="0.2">
      <c r="D1601" s="104"/>
      <c r="E1601" s="11"/>
      <c r="F1601" s="10"/>
      <c r="G1601" s="9">
        <v>100</v>
      </c>
      <c r="H1601" s="12">
        <v>0.35460992907799999</v>
      </c>
      <c r="I1601" s="2">
        <v>23.404255319149001</v>
      </c>
      <c r="J1601" s="2">
        <v>24.113475177304998</v>
      </c>
      <c r="K1601" s="2">
        <v>26.241134751773</v>
      </c>
      <c r="L1601" s="2">
        <v>6.028368794326</v>
      </c>
      <c r="M1601" s="2">
        <v>8.1560283687940007</v>
      </c>
      <c r="N1601" s="2">
        <v>2.1276595744679998</v>
      </c>
      <c r="O1601" s="2">
        <v>8.1560283687940007</v>
      </c>
      <c r="P1601" s="15">
        <v>1.4184397163119999</v>
      </c>
    </row>
    <row r="1602" spans="4:16" x14ac:dyDescent="0.2">
      <c r="D1602" s="104"/>
      <c r="E1602" s="5" t="s">
        <v>42</v>
      </c>
      <c r="F1602" s="6"/>
      <c r="G1602" s="7">
        <v>242</v>
      </c>
      <c r="H1602" s="8">
        <v>5</v>
      </c>
      <c r="I1602" s="1">
        <v>43</v>
      </c>
      <c r="J1602" s="1">
        <v>70</v>
      </c>
      <c r="K1602" s="1">
        <v>48</v>
      </c>
      <c r="L1602" s="1">
        <v>24</v>
      </c>
      <c r="M1602" s="1">
        <v>27</v>
      </c>
      <c r="N1602" s="1">
        <v>2</v>
      </c>
      <c r="O1602" s="1">
        <v>22</v>
      </c>
      <c r="P1602" s="13">
        <v>1</v>
      </c>
    </row>
    <row r="1603" spans="4:16" x14ac:dyDescent="0.2">
      <c r="D1603" s="104"/>
      <c r="E1603" s="11"/>
      <c r="F1603" s="10"/>
      <c r="G1603" s="9">
        <v>100</v>
      </c>
      <c r="H1603" s="12">
        <v>2.0661157024789998</v>
      </c>
      <c r="I1603" s="2">
        <v>17.768595041322001</v>
      </c>
      <c r="J1603" s="2">
        <v>28.925619834711</v>
      </c>
      <c r="K1603" s="2">
        <v>19.834710743801999</v>
      </c>
      <c r="L1603" s="2">
        <v>9.9173553719009995</v>
      </c>
      <c r="M1603" s="2">
        <v>11.157024793388</v>
      </c>
      <c r="N1603" s="2">
        <v>0.82644628099200002</v>
      </c>
      <c r="O1603" s="2">
        <v>9.0909090909089993</v>
      </c>
      <c r="P1603" s="15">
        <v>0.41322314049600001</v>
      </c>
    </row>
    <row r="1604" spans="4:16" x14ac:dyDescent="0.2">
      <c r="D1604" s="104"/>
      <c r="E1604" s="5" t="s">
        <v>43</v>
      </c>
      <c r="F1604" s="6"/>
      <c r="G1604" s="7">
        <v>263</v>
      </c>
      <c r="H1604" s="8">
        <v>3</v>
      </c>
      <c r="I1604" s="1">
        <v>29</v>
      </c>
      <c r="J1604" s="1">
        <v>79</v>
      </c>
      <c r="K1604" s="1">
        <v>74</v>
      </c>
      <c r="L1604" s="1">
        <v>15</v>
      </c>
      <c r="M1604" s="1">
        <v>30</v>
      </c>
      <c r="N1604" s="1">
        <v>1</v>
      </c>
      <c r="O1604" s="1">
        <v>31</v>
      </c>
      <c r="P1604" s="13">
        <v>1</v>
      </c>
    </row>
    <row r="1605" spans="4:16" x14ac:dyDescent="0.2">
      <c r="D1605" s="104"/>
      <c r="E1605" s="11"/>
      <c r="F1605" s="10"/>
      <c r="G1605" s="9">
        <v>100</v>
      </c>
      <c r="H1605" s="12">
        <v>1.1406844106459999</v>
      </c>
      <c r="I1605" s="2">
        <v>11.026615969582</v>
      </c>
      <c r="J1605" s="2">
        <v>30.038022813687999</v>
      </c>
      <c r="K1605" s="2">
        <v>28.136882129278</v>
      </c>
      <c r="L1605" s="2">
        <v>5.7034220532319999</v>
      </c>
      <c r="M1605" s="2">
        <v>11.406844106464</v>
      </c>
      <c r="N1605" s="2">
        <v>0.38022813688200002</v>
      </c>
      <c r="O1605" s="2">
        <v>11.787072243346</v>
      </c>
      <c r="P1605" s="15">
        <v>0.38022813688200002</v>
      </c>
    </row>
    <row r="1606" spans="4:16" x14ac:dyDescent="0.2">
      <c r="D1606" s="104"/>
      <c r="E1606" s="5" t="s">
        <v>44</v>
      </c>
      <c r="F1606" s="6"/>
      <c r="G1606" s="7">
        <v>364</v>
      </c>
      <c r="H1606" s="8">
        <v>3</v>
      </c>
      <c r="I1606" s="1">
        <v>42</v>
      </c>
      <c r="J1606" s="1">
        <v>92</v>
      </c>
      <c r="K1606" s="1">
        <v>85</v>
      </c>
      <c r="L1606" s="1">
        <v>28</v>
      </c>
      <c r="M1606" s="1">
        <v>50</v>
      </c>
      <c r="N1606" s="1">
        <v>7</v>
      </c>
      <c r="O1606" s="1">
        <v>54</v>
      </c>
      <c r="P1606" s="13">
        <v>3</v>
      </c>
    </row>
    <row r="1607" spans="4:16" x14ac:dyDescent="0.2">
      <c r="D1607" s="104"/>
      <c r="E1607" s="11"/>
      <c r="F1607" s="10"/>
      <c r="G1607" s="9">
        <v>100</v>
      </c>
      <c r="H1607" s="12">
        <v>0.82417582417599999</v>
      </c>
      <c r="I1607" s="2">
        <v>11.538461538462</v>
      </c>
      <c r="J1607" s="2">
        <v>25.274725274725</v>
      </c>
      <c r="K1607" s="2">
        <v>23.351648351647999</v>
      </c>
      <c r="L1607" s="2">
        <v>7.6923076923079998</v>
      </c>
      <c r="M1607" s="2">
        <v>13.736263736264</v>
      </c>
      <c r="N1607" s="2">
        <v>1.923076923077</v>
      </c>
      <c r="O1607" s="2">
        <v>14.835164835164999</v>
      </c>
      <c r="P1607" s="15">
        <v>0.82417582417599999</v>
      </c>
    </row>
    <row r="1608" spans="4:16" x14ac:dyDescent="0.2">
      <c r="D1608" s="104"/>
      <c r="E1608" s="5" t="s">
        <v>45</v>
      </c>
      <c r="F1608" s="6"/>
      <c r="G1608" s="7">
        <v>324</v>
      </c>
      <c r="H1608" s="8">
        <v>3</v>
      </c>
      <c r="I1608" s="1">
        <v>36</v>
      </c>
      <c r="J1608" s="1">
        <v>62</v>
      </c>
      <c r="K1608" s="1">
        <v>88</v>
      </c>
      <c r="L1608" s="1">
        <v>19</v>
      </c>
      <c r="M1608" s="1">
        <v>48</v>
      </c>
      <c r="N1608" s="1">
        <v>3</v>
      </c>
      <c r="O1608" s="1">
        <v>63</v>
      </c>
      <c r="P1608" s="13">
        <v>2</v>
      </c>
    </row>
    <row r="1609" spans="4:16" x14ac:dyDescent="0.2">
      <c r="D1609" s="104"/>
      <c r="E1609" s="11"/>
      <c r="F1609" s="10"/>
      <c r="G1609" s="9">
        <v>100</v>
      </c>
      <c r="H1609" s="12">
        <v>0.92592592592599998</v>
      </c>
      <c r="I1609" s="2">
        <v>11.111111111111001</v>
      </c>
      <c r="J1609" s="2">
        <v>19.135802469135999</v>
      </c>
      <c r="K1609" s="2">
        <v>27.16049382716</v>
      </c>
      <c r="L1609" s="2">
        <v>5.8641975308639998</v>
      </c>
      <c r="M1609" s="2">
        <v>14.814814814815</v>
      </c>
      <c r="N1609" s="2">
        <v>0.92592592592599998</v>
      </c>
      <c r="O1609" s="2">
        <v>19.444444444443999</v>
      </c>
      <c r="P1609" s="15">
        <v>0.61728395061700003</v>
      </c>
    </row>
    <row r="1610" spans="4:16" x14ac:dyDescent="0.2">
      <c r="D1610" s="104"/>
      <c r="E1610" s="5" t="s">
        <v>46</v>
      </c>
      <c r="F1610" s="6"/>
      <c r="G1610" s="7">
        <v>192</v>
      </c>
      <c r="H1610" s="8">
        <v>1</v>
      </c>
      <c r="I1610" s="1">
        <v>17</v>
      </c>
      <c r="J1610" s="1">
        <v>35</v>
      </c>
      <c r="K1610" s="1">
        <v>42</v>
      </c>
      <c r="L1610" s="1">
        <v>10</v>
      </c>
      <c r="M1610" s="1">
        <v>28</v>
      </c>
      <c r="N1610" s="1">
        <v>2</v>
      </c>
      <c r="O1610" s="1">
        <v>56</v>
      </c>
      <c r="P1610" s="13">
        <v>1</v>
      </c>
    </row>
    <row r="1611" spans="4:16" x14ac:dyDescent="0.2">
      <c r="D1611" s="104"/>
      <c r="E1611" s="11"/>
      <c r="F1611" s="10"/>
      <c r="G1611" s="9">
        <v>100</v>
      </c>
      <c r="H1611" s="12">
        <v>0.52083333333299997</v>
      </c>
      <c r="I1611" s="2">
        <v>8.854166666667</v>
      </c>
      <c r="J1611" s="2">
        <v>18.229166666666998</v>
      </c>
      <c r="K1611" s="2">
        <v>21.875</v>
      </c>
      <c r="L1611" s="2">
        <v>5.208333333333</v>
      </c>
      <c r="M1611" s="2">
        <v>14.583333333333</v>
      </c>
      <c r="N1611" s="2">
        <v>1.041666666667</v>
      </c>
      <c r="O1611" s="2">
        <v>29.166666666666998</v>
      </c>
      <c r="P1611" s="15">
        <v>0.52083333333299997</v>
      </c>
    </row>
    <row r="1612" spans="4:16" x14ac:dyDescent="0.2">
      <c r="D1612" s="104"/>
      <c r="E1612" s="5" t="s">
        <v>47</v>
      </c>
      <c r="F1612" s="6"/>
      <c r="G1612" s="7">
        <v>288</v>
      </c>
      <c r="H1612" s="8">
        <v>2</v>
      </c>
      <c r="I1612" s="1">
        <v>30</v>
      </c>
      <c r="J1612" s="1">
        <v>58</v>
      </c>
      <c r="K1612" s="1">
        <v>49</v>
      </c>
      <c r="L1612" s="1">
        <v>11</v>
      </c>
      <c r="M1612" s="1">
        <v>44</v>
      </c>
      <c r="N1612" s="1">
        <v>2</v>
      </c>
      <c r="O1612" s="1">
        <v>85</v>
      </c>
      <c r="P1612" s="13">
        <v>7</v>
      </c>
    </row>
    <row r="1613" spans="4:16" x14ac:dyDescent="0.2">
      <c r="D1613" s="104"/>
      <c r="E1613" s="11"/>
      <c r="F1613" s="10"/>
      <c r="G1613" s="9">
        <v>100</v>
      </c>
      <c r="H1613" s="12">
        <v>0.694444444444</v>
      </c>
      <c r="I1613" s="2">
        <v>10.416666666667</v>
      </c>
      <c r="J1613" s="2">
        <v>20.138888888888999</v>
      </c>
      <c r="K1613" s="2">
        <v>17.013888888888999</v>
      </c>
      <c r="L1613" s="2">
        <v>3.8194444444440001</v>
      </c>
      <c r="M1613" s="2">
        <v>15.277777777778001</v>
      </c>
      <c r="N1613" s="2">
        <v>0.694444444444</v>
      </c>
      <c r="O1613" s="2">
        <v>29.513888888888999</v>
      </c>
      <c r="P1613" s="15">
        <v>2.4305555555559999</v>
      </c>
    </row>
    <row r="1614" spans="4:16" x14ac:dyDescent="0.2">
      <c r="D1614" s="104"/>
      <c r="E1614" s="5" t="s">
        <v>48</v>
      </c>
      <c r="F1614" s="6"/>
      <c r="G1614" s="7">
        <v>114</v>
      </c>
      <c r="H1614" s="8">
        <v>0</v>
      </c>
      <c r="I1614" s="1">
        <v>7</v>
      </c>
      <c r="J1614" s="1">
        <v>23</v>
      </c>
      <c r="K1614" s="1">
        <v>15</v>
      </c>
      <c r="L1614" s="1">
        <v>7</v>
      </c>
      <c r="M1614" s="1">
        <v>23</v>
      </c>
      <c r="N1614" s="1">
        <v>5</v>
      </c>
      <c r="O1614" s="1">
        <v>32</v>
      </c>
      <c r="P1614" s="13">
        <v>2</v>
      </c>
    </row>
    <row r="1615" spans="4:16" x14ac:dyDescent="0.2">
      <c r="D1615" s="104"/>
      <c r="E1615" s="11"/>
      <c r="F1615" s="10"/>
      <c r="G1615" s="9">
        <v>100</v>
      </c>
      <c r="H1615" s="40">
        <v>0</v>
      </c>
      <c r="I1615" s="2">
        <v>6.1403508771929998</v>
      </c>
      <c r="J1615" s="2">
        <v>20.175438596490999</v>
      </c>
      <c r="K1615" s="2">
        <v>13.157894736842</v>
      </c>
      <c r="L1615" s="2">
        <v>6.1403508771929998</v>
      </c>
      <c r="M1615" s="2">
        <v>20.175438596490999</v>
      </c>
      <c r="N1615" s="2">
        <v>4.3859649122809996</v>
      </c>
      <c r="O1615" s="2">
        <v>28.070175438595999</v>
      </c>
      <c r="P1615" s="15">
        <v>1.7543859649119999</v>
      </c>
    </row>
    <row r="1616" spans="4:16" x14ac:dyDescent="0.2">
      <c r="D1616" s="104"/>
      <c r="E1616" s="5" t="s">
        <v>49</v>
      </c>
      <c r="F1616" s="6"/>
      <c r="G1616" s="7">
        <v>30</v>
      </c>
      <c r="H1616" s="8">
        <v>0</v>
      </c>
      <c r="I1616" s="1">
        <v>2</v>
      </c>
      <c r="J1616" s="1">
        <v>6</v>
      </c>
      <c r="K1616" s="1">
        <v>6</v>
      </c>
      <c r="L1616" s="1">
        <v>1</v>
      </c>
      <c r="M1616" s="1">
        <v>4</v>
      </c>
      <c r="N1616" s="1">
        <v>2</v>
      </c>
      <c r="O1616" s="1">
        <v>9</v>
      </c>
      <c r="P1616" s="13">
        <v>0</v>
      </c>
    </row>
    <row r="1617" spans="2:19" x14ac:dyDescent="0.2">
      <c r="D1617" s="105"/>
      <c r="E1617" s="56"/>
      <c r="F1617" s="57"/>
      <c r="G1617" s="69">
        <v>100</v>
      </c>
      <c r="H1617" s="79">
        <v>0</v>
      </c>
      <c r="I1617" s="39">
        <v>6.666666666667</v>
      </c>
      <c r="J1617" s="39">
        <v>20</v>
      </c>
      <c r="K1617" s="39">
        <v>20</v>
      </c>
      <c r="L1617" s="39">
        <v>3.333333333333</v>
      </c>
      <c r="M1617" s="39">
        <v>13.333333333333</v>
      </c>
      <c r="N1617" s="39">
        <v>6.666666666667</v>
      </c>
      <c r="O1617" s="39">
        <v>30</v>
      </c>
      <c r="P1617" s="72">
        <v>0</v>
      </c>
    </row>
    <row r="1619" spans="2:19" x14ac:dyDescent="0.2">
      <c r="B1619" s="47" t="str">
        <f xml:space="preserve"> HYPERLINK("#'目次'!B26", "[20]")</f>
        <v>[20]</v>
      </c>
      <c r="C1619" s="31" t="s">
        <v>219</v>
      </c>
    </row>
    <row r="1622" spans="2:19" x14ac:dyDescent="0.2">
      <c r="C1622" s="31" t="s">
        <v>13</v>
      </c>
    </row>
    <row r="1623" spans="2:19" ht="36" x14ac:dyDescent="0.2">
      <c r="D1623" s="99"/>
      <c r="E1623" s="100"/>
      <c r="F1623" s="100"/>
      <c r="G1623" s="41" t="s">
        <v>14</v>
      </c>
      <c r="H1623" s="42" t="s">
        <v>220</v>
      </c>
      <c r="I1623" s="16" t="s">
        <v>221</v>
      </c>
      <c r="J1623" s="16" t="s">
        <v>222</v>
      </c>
      <c r="K1623" s="16" t="s">
        <v>223</v>
      </c>
      <c r="L1623" s="16" t="s">
        <v>224</v>
      </c>
      <c r="M1623" s="16" t="s">
        <v>225</v>
      </c>
      <c r="N1623" s="16" t="s">
        <v>226</v>
      </c>
      <c r="O1623" s="16" t="s">
        <v>186</v>
      </c>
      <c r="P1623" s="16" t="s">
        <v>227</v>
      </c>
      <c r="Q1623" s="16" t="s">
        <v>228</v>
      </c>
      <c r="R1623" s="16" t="s">
        <v>22</v>
      </c>
      <c r="S1623" s="46" t="s">
        <v>24</v>
      </c>
    </row>
    <row r="1624" spans="2:19" x14ac:dyDescent="0.2">
      <c r="D1624" s="101"/>
      <c r="E1624" s="102"/>
      <c r="F1624" s="102"/>
      <c r="G1624" s="44"/>
      <c r="H1624" s="48"/>
      <c r="I1624" s="17"/>
      <c r="J1624" s="17"/>
      <c r="K1624" s="17"/>
      <c r="L1624" s="17"/>
      <c r="M1624" s="17"/>
      <c r="N1624" s="17"/>
      <c r="O1624" s="17"/>
      <c r="P1624" s="17"/>
      <c r="Q1624" s="17"/>
      <c r="R1624" s="17"/>
      <c r="S1624" s="43"/>
    </row>
    <row r="1625" spans="2:19" x14ac:dyDescent="0.2">
      <c r="D1625" s="68"/>
      <c r="E1625" s="67" t="s">
        <v>14</v>
      </c>
      <c r="F1625" s="64"/>
      <c r="G1625" s="45">
        <v>7000</v>
      </c>
      <c r="H1625" s="20">
        <v>2633</v>
      </c>
      <c r="I1625" s="20">
        <v>1447</v>
      </c>
      <c r="J1625" s="20">
        <v>721</v>
      </c>
      <c r="K1625" s="20">
        <v>193</v>
      </c>
      <c r="L1625" s="20">
        <v>262</v>
      </c>
      <c r="M1625" s="20">
        <v>3563</v>
      </c>
      <c r="N1625" s="20">
        <v>1905</v>
      </c>
      <c r="O1625" s="20">
        <v>2151</v>
      </c>
      <c r="P1625" s="20">
        <v>2144</v>
      </c>
      <c r="Q1625" s="20">
        <v>733</v>
      </c>
      <c r="R1625" s="20">
        <v>144</v>
      </c>
      <c r="S1625" s="61">
        <v>31</v>
      </c>
    </row>
    <row r="1626" spans="2:19" x14ac:dyDescent="0.2">
      <c r="D1626" s="56"/>
      <c r="E1626" s="57"/>
      <c r="F1626" s="65"/>
      <c r="G1626" s="9">
        <v>100</v>
      </c>
      <c r="H1626" s="2">
        <v>37.614285714285998</v>
      </c>
      <c r="I1626" s="2">
        <v>20.671428571429001</v>
      </c>
      <c r="J1626" s="2">
        <v>10.3</v>
      </c>
      <c r="K1626" s="2">
        <v>2.7571428571430001</v>
      </c>
      <c r="L1626" s="2">
        <v>3.7428571428569999</v>
      </c>
      <c r="M1626" s="2">
        <v>50.9</v>
      </c>
      <c r="N1626" s="2">
        <v>27.214285714286</v>
      </c>
      <c r="O1626" s="2">
        <v>30.728571428571001</v>
      </c>
      <c r="P1626" s="2">
        <v>30.628571428571</v>
      </c>
      <c r="Q1626" s="2">
        <v>10.471428571429</v>
      </c>
      <c r="R1626" s="2">
        <v>2.0571428571429999</v>
      </c>
      <c r="S1626" s="15">
        <v>0.44285714285700001</v>
      </c>
    </row>
    <row r="1627" spans="2:19" x14ac:dyDescent="0.2">
      <c r="D1627" s="103" t="s">
        <v>25</v>
      </c>
      <c r="E1627" s="24" t="s">
        <v>26</v>
      </c>
      <c r="F1627" s="22"/>
      <c r="G1627" s="23">
        <v>1780</v>
      </c>
      <c r="H1627" s="30">
        <v>584</v>
      </c>
      <c r="I1627" s="4">
        <v>298</v>
      </c>
      <c r="J1627" s="4">
        <v>138</v>
      </c>
      <c r="K1627" s="4">
        <v>37</v>
      </c>
      <c r="L1627" s="4">
        <v>54</v>
      </c>
      <c r="M1627" s="4">
        <v>974</v>
      </c>
      <c r="N1627" s="4">
        <v>553</v>
      </c>
      <c r="O1627" s="4">
        <v>536</v>
      </c>
      <c r="P1627" s="4">
        <v>645</v>
      </c>
      <c r="Q1627" s="4">
        <v>197</v>
      </c>
      <c r="R1627" s="4">
        <v>42</v>
      </c>
      <c r="S1627" s="34">
        <v>5</v>
      </c>
    </row>
    <row r="1628" spans="2:19" x14ac:dyDescent="0.2">
      <c r="D1628" s="104"/>
      <c r="E1628" s="11"/>
      <c r="F1628" s="10"/>
      <c r="G1628" s="9">
        <v>100</v>
      </c>
      <c r="H1628" s="12">
        <v>32.808988764044997</v>
      </c>
      <c r="I1628" s="2">
        <v>16.741573033708001</v>
      </c>
      <c r="J1628" s="2">
        <v>7.7528089887640004</v>
      </c>
      <c r="K1628" s="2">
        <v>2.0786516853929999</v>
      </c>
      <c r="L1628" s="2">
        <v>3.0337078651690002</v>
      </c>
      <c r="M1628" s="2">
        <v>54.719101123595998</v>
      </c>
      <c r="N1628" s="2">
        <v>31.067415730337</v>
      </c>
      <c r="O1628" s="2">
        <v>30.112359550562001</v>
      </c>
      <c r="P1628" s="2">
        <v>36.235955056180003</v>
      </c>
      <c r="Q1628" s="2">
        <v>11.067415730337</v>
      </c>
      <c r="R1628" s="2">
        <v>2.3595505617980002</v>
      </c>
      <c r="S1628" s="15">
        <v>0.28089887640400002</v>
      </c>
    </row>
    <row r="1629" spans="2:19" x14ac:dyDescent="0.2">
      <c r="D1629" s="104"/>
      <c r="E1629" s="5" t="s">
        <v>27</v>
      </c>
      <c r="F1629" s="6"/>
      <c r="G1629" s="7">
        <v>1328</v>
      </c>
      <c r="H1629" s="8">
        <v>398</v>
      </c>
      <c r="I1629" s="1">
        <v>203</v>
      </c>
      <c r="J1629" s="1">
        <v>98</v>
      </c>
      <c r="K1629" s="1">
        <v>32</v>
      </c>
      <c r="L1629" s="1">
        <v>41</v>
      </c>
      <c r="M1629" s="1">
        <v>694</v>
      </c>
      <c r="N1629" s="1">
        <v>390</v>
      </c>
      <c r="O1629" s="1">
        <v>438</v>
      </c>
      <c r="P1629" s="1">
        <v>460</v>
      </c>
      <c r="Q1629" s="1">
        <v>142</v>
      </c>
      <c r="R1629" s="1">
        <v>24</v>
      </c>
      <c r="S1629" s="13">
        <v>7</v>
      </c>
    </row>
    <row r="1630" spans="2:19" x14ac:dyDescent="0.2">
      <c r="D1630" s="104"/>
      <c r="E1630" s="11"/>
      <c r="F1630" s="10"/>
      <c r="G1630" s="9">
        <v>100</v>
      </c>
      <c r="H1630" s="12">
        <v>29.969879518071998</v>
      </c>
      <c r="I1630" s="2">
        <v>15.286144578312999</v>
      </c>
      <c r="J1630" s="2">
        <v>7.3795180722889997</v>
      </c>
      <c r="K1630" s="2">
        <v>2.409638554217</v>
      </c>
      <c r="L1630" s="2">
        <v>3.0873493975900002</v>
      </c>
      <c r="M1630" s="2">
        <v>52.259036144577998</v>
      </c>
      <c r="N1630" s="2">
        <v>29.367469879518001</v>
      </c>
      <c r="O1630" s="2">
        <v>32.981927710843003</v>
      </c>
      <c r="P1630" s="2">
        <v>34.638554216867</v>
      </c>
      <c r="Q1630" s="2">
        <v>10.692771084337</v>
      </c>
      <c r="R1630" s="2">
        <v>1.8072289156629999</v>
      </c>
      <c r="S1630" s="15">
        <v>0.52710843373500005</v>
      </c>
    </row>
    <row r="1631" spans="2:19" x14ac:dyDescent="0.2">
      <c r="D1631" s="104"/>
      <c r="E1631" s="5" t="s">
        <v>28</v>
      </c>
      <c r="F1631" s="6"/>
      <c r="G1631" s="7">
        <v>1075</v>
      </c>
      <c r="H1631" s="8">
        <v>403</v>
      </c>
      <c r="I1631" s="1">
        <v>213</v>
      </c>
      <c r="J1631" s="1">
        <v>98</v>
      </c>
      <c r="K1631" s="1">
        <v>24</v>
      </c>
      <c r="L1631" s="1">
        <v>42</v>
      </c>
      <c r="M1631" s="1">
        <v>564</v>
      </c>
      <c r="N1631" s="1">
        <v>293</v>
      </c>
      <c r="O1631" s="1">
        <v>340</v>
      </c>
      <c r="P1631" s="1">
        <v>327</v>
      </c>
      <c r="Q1631" s="1">
        <v>116</v>
      </c>
      <c r="R1631" s="1">
        <v>17</v>
      </c>
      <c r="S1631" s="13">
        <v>5</v>
      </c>
    </row>
    <row r="1632" spans="2:19" x14ac:dyDescent="0.2">
      <c r="D1632" s="104"/>
      <c r="E1632" s="11"/>
      <c r="F1632" s="10"/>
      <c r="G1632" s="9">
        <v>100</v>
      </c>
      <c r="H1632" s="12">
        <v>37.488372093023003</v>
      </c>
      <c r="I1632" s="2">
        <v>19.813953488372</v>
      </c>
      <c r="J1632" s="2">
        <v>9.1162790697669998</v>
      </c>
      <c r="K1632" s="2">
        <v>2.232558139535</v>
      </c>
      <c r="L1632" s="2">
        <v>3.9069767441860002</v>
      </c>
      <c r="M1632" s="2">
        <v>52.465116279070003</v>
      </c>
      <c r="N1632" s="2">
        <v>27.255813953488001</v>
      </c>
      <c r="O1632" s="2">
        <v>31.627906976744001</v>
      </c>
      <c r="P1632" s="2">
        <v>30.418604651163001</v>
      </c>
      <c r="Q1632" s="2">
        <v>10.790697674419</v>
      </c>
      <c r="R1632" s="2">
        <v>1.5813953488370001</v>
      </c>
      <c r="S1632" s="15">
        <v>0.46511627907000003</v>
      </c>
    </row>
    <row r="1633" spans="4:19" x14ac:dyDescent="0.2">
      <c r="D1633" s="104"/>
      <c r="E1633" s="5" t="s">
        <v>29</v>
      </c>
      <c r="F1633" s="6"/>
      <c r="G1633" s="7">
        <v>733</v>
      </c>
      <c r="H1633" s="8">
        <v>327</v>
      </c>
      <c r="I1633" s="1">
        <v>183</v>
      </c>
      <c r="J1633" s="1">
        <v>98</v>
      </c>
      <c r="K1633" s="1">
        <v>16</v>
      </c>
      <c r="L1633" s="1">
        <v>38</v>
      </c>
      <c r="M1633" s="1">
        <v>383</v>
      </c>
      <c r="N1633" s="1">
        <v>183</v>
      </c>
      <c r="O1633" s="1">
        <v>234</v>
      </c>
      <c r="P1633" s="1">
        <v>195</v>
      </c>
      <c r="Q1633" s="1">
        <v>59</v>
      </c>
      <c r="R1633" s="1">
        <v>8</v>
      </c>
      <c r="S1633" s="13">
        <v>2</v>
      </c>
    </row>
    <row r="1634" spans="4:19" x14ac:dyDescent="0.2">
      <c r="D1634" s="104"/>
      <c r="E1634" s="11"/>
      <c r="F1634" s="10"/>
      <c r="G1634" s="9">
        <v>100</v>
      </c>
      <c r="H1634" s="12">
        <v>44.611186903137998</v>
      </c>
      <c r="I1634" s="2">
        <v>24.965893587995001</v>
      </c>
      <c r="J1634" s="2">
        <v>13.369713506139</v>
      </c>
      <c r="K1634" s="2">
        <v>2.1828103683490001</v>
      </c>
      <c r="L1634" s="2">
        <v>5.1841746248289997</v>
      </c>
      <c r="M1634" s="2">
        <v>52.251023192360002</v>
      </c>
      <c r="N1634" s="2">
        <v>24.965893587995001</v>
      </c>
      <c r="O1634" s="2">
        <v>31.923601637108</v>
      </c>
      <c r="P1634" s="2">
        <v>26.603001364255999</v>
      </c>
      <c r="Q1634" s="2">
        <v>8.0491132332880007</v>
      </c>
      <c r="R1634" s="2">
        <v>1.0914051841750001</v>
      </c>
      <c r="S1634" s="15">
        <v>0.27285129604399999</v>
      </c>
    </row>
    <row r="1635" spans="4:19" x14ac:dyDescent="0.2">
      <c r="D1635" s="104"/>
      <c r="E1635" s="5" t="s">
        <v>30</v>
      </c>
      <c r="F1635" s="6"/>
      <c r="G1635" s="7">
        <v>619</v>
      </c>
      <c r="H1635" s="8">
        <v>290</v>
      </c>
      <c r="I1635" s="1">
        <v>171</v>
      </c>
      <c r="J1635" s="1">
        <v>100</v>
      </c>
      <c r="K1635" s="1">
        <v>26</v>
      </c>
      <c r="L1635" s="1">
        <v>23</v>
      </c>
      <c r="M1635" s="1">
        <v>289</v>
      </c>
      <c r="N1635" s="1">
        <v>151</v>
      </c>
      <c r="O1635" s="1">
        <v>185</v>
      </c>
      <c r="P1635" s="1">
        <v>155</v>
      </c>
      <c r="Q1635" s="1">
        <v>68</v>
      </c>
      <c r="R1635" s="1">
        <v>15</v>
      </c>
      <c r="S1635" s="13">
        <v>1</v>
      </c>
    </row>
    <row r="1636" spans="4:19" x14ac:dyDescent="0.2">
      <c r="D1636" s="104"/>
      <c r="E1636" s="11"/>
      <c r="F1636" s="10"/>
      <c r="G1636" s="9">
        <v>100</v>
      </c>
      <c r="H1636" s="12">
        <v>46.849757673667</v>
      </c>
      <c r="I1636" s="2">
        <v>27.625201938610999</v>
      </c>
      <c r="J1636" s="2">
        <v>16.155088852989</v>
      </c>
      <c r="K1636" s="2">
        <v>4.2003231017770002</v>
      </c>
      <c r="L1636" s="2">
        <v>3.7156704361870001</v>
      </c>
      <c r="M1636" s="2">
        <v>46.688206785136998</v>
      </c>
      <c r="N1636" s="2">
        <v>24.394184168012998</v>
      </c>
      <c r="O1636" s="2">
        <v>29.886914378029001</v>
      </c>
      <c r="P1636" s="2">
        <v>25.040387722131999</v>
      </c>
      <c r="Q1636" s="2">
        <v>10.985460420032</v>
      </c>
      <c r="R1636" s="2">
        <v>2.4232633279479998</v>
      </c>
      <c r="S1636" s="15">
        <v>0.16155088852999999</v>
      </c>
    </row>
    <row r="1637" spans="4:19" x14ac:dyDescent="0.2">
      <c r="D1637" s="104"/>
      <c r="E1637" s="5" t="s">
        <v>31</v>
      </c>
      <c r="F1637" s="6"/>
      <c r="G1637" s="7">
        <v>559</v>
      </c>
      <c r="H1637" s="8">
        <v>293</v>
      </c>
      <c r="I1637" s="1">
        <v>178</v>
      </c>
      <c r="J1637" s="1">
        <v>85</v>
      </c>
      <c r="K1637" s="1">
        <v>22</v>
      </c>
      <c r="L1637" s="1">
        <v>28</v>
      </c>
      <c r="M1637" s="1">
        <v>249</v>
      </c>
      <c r="N1637" s="1">
        <v>140</v>
      </c>
      <c r="O1637" s="1">
        <v>165</v>
      </c>
      <c r="P1637" s="1">
        <v>140</v>
      </c>
      <c r="Q1637" s="1">
        <v>52</v>
      </c>
      <c r="R1637" s="1">
        <v>4</v>
      </c>
      <c r="S1637" s="13">
        <v>0</v>
      </c>
    </row>
    <row r="1638" spans="4:19" x14ac:dyDescent="0.2">
      <c r="D1638" s="104"/>
      <c r="E1638" s="11"/>
      <c r="F1638" s="10"/>
      <c r="G1638" s="9">
        <v>100</v>
      </c>
      <c r="H1638" s="12">
        <v>52.415026833631003</v>
      </c>
      <c r="I1638" s="2">
        <v>31.842576028623</v>
      </c>
      <c r="J1638" s="2">
        <v>15.20572450805</v>
      </c>
      <c r="K1638" s="2">
        <v>3.9355992844359999</v>
      </c>
      <c r="L1638" s="2">
        <v>5.008944543828</v>
      </c>
      <c r="M1638" s="2">
        <v>44.543828264757998</v>
      </c>
      <c r="N1638" s="2">
        <v>25.044722719140999</v>
      </c>
      <c r="O1638" s="2">
        <v>29.516994633273999</v>
      </c>
      <c r="P1638" s="2">
        <v>25.044722719140999</v>
      </c>
      <c r="Q1638" s="2">
        <v>9.3023255813949994</v>
      </c>
      <c r="R1638" s="2">
        <v>0.71556350626099996</v>
      </c>
      <c r="S1638" s="21">
        <v>0</v>
      </c>
    </row>
    <row r="1639" spans="4:19" x14ac:dyDescent="0.2">
      <c r="D1639" s="104"/>
      <c r="E1639" s="5" t="s">
        <v>32</v>
      </c>
      <c r="F1639" s="6"/>
      <c r="G1639" s="7">
        <v>284</v>
      </c>
      <c r="H1639" s="8">
        <v>151</v>
      </c>
      <c r="I1639" s="1">
        <v>98</v>
      </c>
      <c r="J1639" s="1">
        <v>43</v>
      </c>
      <c r="K1639" s="1">
        <v>16</v>
      </c>
      <c r="L1639" s="1">
        <v>19</v>
      </c>
      <c r="M1639" s="1">
        <v>131</v>
      </c>
      <c r="N1639" s="1">
        <v>56</v>
      </c>
      <c r="O1639" s="1">
        <v>81</v>
      </c>
      <c r="P1639" s="1">
        <v>53</v>
      </c>
      <c r="Q1639" s="1">
        <v>32</v>
      </c>
      <c r="R1639" s="1">
        <v>3</v>
      </c>
      <c r="S1639" s="13">
        <v>1</v>
      </c>
    </row>
    <row r="1640" spans="4:19" x14ac:dyDescent="0.2">
      <c r="D1640" s="104"/>
      <c r="E1640" s="11"/>
      <c r="F1640" s="10"/>
      <c r="G1640" s="9">
        <v>100</v>
      </c>
      <c r="H1640" s="12">
        <v>53.169014084506998</v>
      </c>
      <c r="I1640" s="2">
        <v>34.507042253521</v>
      </c>
      <c r="J1640" s="2">
        <v>15.140845070423</v>
      </c>
      <c r="K1640" s="2">
        <v>5.6338028169010004</v>
      </c>
      <c r="L1640" s="2">
        <v>6.6901408450700002</v>
      </c>
      <c r="M1640" s="2">
        <v>46.126760563380003</v>
      </c>
      <c r="N1640" s="2">
        <v>19.718309859154999</v>
      </c>
      <c r="O1640" s="2">
        <v>28.521126760563</v>
      </c>
      <c r="P1640" s="2">
        <v>18.661971830986001</v>
      </c>
      <c r="Q1640" s="2">
        <v>11.267605633803001</v>
      </c>
      <c r="R1640" s="2">
        <v>1.056338028169</v>
      </c>
      <c r="S1640" s="15">
        <v>0.352112676056</v>
      </c>
    </row>
    <row r="1641" spans="4:19" x14ac:dyDescent="0.2">
      <c r="D1641" s="104"/>
      <c r="E1641" s="5" t="s">
        <v>33</v>
      </c>
      <c r="F1641" s="6"/>
      <c r="G1641" s="7">
        <v>104</v>
      </c>
      <c r="H1641" s="8">
        <v>57</v>
      </c>
      <c r="I1641" s="1">
        <v>43</v>
      </c>
      <c r="J1641" s="1">
        <v>30</v>
      </c>
      <c r="K1641" s="1">
        <v>13</v>
      </c>
      <c r="L1641" s="1">
        <v>6</v>
      </c>
      <c r="M1641" s="1">
        <v>28</v>
      </c>
      <c r="N1641" s="1">
        <v>10</v>
      </c>
      <c r="O1641" s="1">
        <v>19</v>
      </c>
      <c r="P1641" s="1">
        <v>14</v>
      </c>
      <c r="Q1641" s="1">
        <v>6</v>
      </c>
      <c r="R1641" s="1">
        <v>2</v>
      </c>
      <c r="S1641" s="13">
        <v>0</v>
      </c>
    </row>
    <row r="1642" spans="4:19" x14ac:dyDescent="0.2">
      <c r="D1642" s="104"/>
      <c r="E1642" s="11"/>
      <c r="F1642" s="10"/>
      <c r="G1642" s="9">
        <v>100</v>
      </c>
      <c r="H1642" s="12">
        <v>54.807692307692001</v>
      </c>
      <c r="I1642" s="2">
        <v>41.346153846154003</v>
      </c>
      <c r="J1642" s="2">
        <v>28.846153846153999</v>
      </c>
      <c r="K1642" s="2">
        <v>12.5</v>
      </c>
      <c r="L1642" s="2">
        <v>5.7692307692310001</v>
      </c>
      <c r="M1642" s="2">
        <v>26.923076923077002</v>
      </c>
      <c r="N1642" s="2">
        <v>9.6153846153850004</v>
      </c>
      <c r="O1642" s="2">
        <v>18.269230769231001</v>
      </c>
      <c r="P1642" s="2">
        <v>13.461538461538</v>
      </c>
      <c r="Q1642" s="2">
        <v>5.7692307692310001</v>
      </c>
      <c r="R1642" s="2">
        <v>1.923076923077</v>
      </c>
      <c r="S1642" s="21">
        <v>0</v>
      </c>
    </row>
    <row r="1643" spans="4:19" x14ac:dyDescent="0.2">
      <c r="D1643" s="103" t="s">
        <v>34</v>
      </c>
      <c r="E1643" s="24" t="s">
        <v>35</v>
      </c>
      <c r="F1643" s="22"/>
      <c r="G1643" s="23">
        <v>206</v>
      </c>
      <c r="H1643" s="30">
        <v>95</v>
      </c>
      <c r="I1643" s="4">
        <v>39</v>
      </c>
      <c r="J1643" s="4">
        <v>19</v>
      </c>
      <c r="K1643" s="4">
        <v>5</v>
      </c>
      <c r="L1643" s="4">
        <v>17</v>
      </c>
      <c r="M1643" s="4">
        <v>120</v>
      </c>
      <c r="N1643" s="4">
        <v>67</v>
      </c>
      <c r="O1643" s="4">
        <v>56</v>
      </c>
      <c r="P1643" s="4">
        <v>51</v>
      </c>
      <c r="Q1643" s="4">
        <v>22</v>
      </c>
      <c r="R1643" s="4">
        <v>0</v>
      </c>
      <c r="S1643" s="34">
        <v>0</v>
      </c>
    </row>
    <row r="1644" spans="4:19" x14ac:dyDescent="0.2">
      <c r="D1644" s="104"/>
      <c r="E1644" s="11"/>
      <c r="F1644" s="10"/>
      <c r="G1644" s="9">
        <v>100</v>
      </c>
      <c r="H1644" s="12">
        <v>46.116504854368998</v>
      </c>
      <c r="I1644" s="2">
        <v>18.932038834951001</v>
      </c>
      <c r="J1644" s="2">
        <v>9.2233009708739999</v>
      </c>
      <c r="K1644" s="2">
        <v>2.4271844660189998</v>
      </c>
      <c r="L1644" s="2">
        <v>8.2524271844660007</v>
      </c>
      <c r="M1644" s="2">
        <v>58.252427184466001</v>
      </c>
      <c r="N1644" s="2">
        <v>32.524271844659999</v>
      </c>
      <c r="O1644" s="2">
        <v>27.184466019416998</v>
      </c>
      <c r="P1644" s="2">
        <v>24.757281553397998</v>
      </c>
      <c r="Q1644" s="2">
        <v>10.679611650485</v>
      </c>
      <c r="R1644" s="3">
        <v>0</v>
      </c>
      <c r="S1644" s="21">
        <v>0</v>
      </c>
    </row>
    <row r="1645" spans="4:19" x14ac:dyDescent="0.2">
      <c r="D1645" s="104"/>
      <c r="E1645" s="5" t="s">
        <v>36</v>
      </c>
      <c r="F1645" s="6"/>
      <c r="G1645" s="7">
        <v>218</v>
      </c>
      <c r="H1645" s="8">
        <v>97</v>
      </c>
      <c r="I1645" s="1">
        <v>54</v>
      </c>
      <c r="J1645" s="1">
        <v>31</v>
      </c>
      <c r="K1645" s="1">
        <v>3</v>
      </c>
      <c r="L1645" s="1">
        <v>17</v>
      </c>
      <c r="M1645" s="1">
        <v>100</v>
      </c>
      <c r="N1645" s="1">
        <v>63</v>
      </c>
      <c r="O1645" s="1">
        <v>61</v>
      </c>
      <c r="P1645" s="1">
        <v>59</v>
      </c>
      <c r="Q1645" s="1">
        <v>30</v>
      </c>
      <c r="R1645" s="1">
        <v>1</v>
      </c>
      <c r="S1645" s="13">
        <v>1</v>
      </c>
    </row>
    <row r="1646" spans="4:19" x14ac:dyDescent="0.2">
      <c r="D1646" s="104"/>
      <c r="E1646" s="11"/>
      <c r="F1646" s="10"/>
      <c r="G1646" s="9">
        <v>100</v>
      </c>
      <c r="H1646" s="12">
        <v>44.495412844036998</v>
      </c>
      <c r="I1646" s="2">
        <v>24.770642201834999</v>
      </c>
      <c r="J1646" s="2">
        <v>14.220183486239</v>
      </c>
      <c r="K1646" s="2">
        <v>1.376146788991</v>
      </c>
      <c r="L1646" s="2">
        <v>7.7981651376150003</v>
      </c>
      <c r="M1646" s="2">
        <v>45.871559633027999</v>
      </c>
      <c r="N1646" s="2">
        <v>28.899082568807</v>
      </c>
      <c r="O1646" s="2">
        <v>27.981651376146999</v>
      </c>
      <c r="P1646" s="2">
        <v>27.064220183486</v>
      </c>
      <c r="Q1646" s="2">
        <v>13.761467889907999</v>
      </c>
      <c r="R1646" s="2">
        <v>0.45871559632999998</v>
      </c>
      <c r="S1646" s="15">
        <v>0.45871559632999998</v>
      </c>
    </row>
    <row r="1647" spans="4:19" x14ac:dyDescent="0.2">
      <c r="D1647" s="104"/>
      <c r="E1647" s="5" t="s">
        <v>37</v>
      </c>
      <c r="F1647" s="6"/>
      <c r="G1647" s="7">
        <v>218</v>
      </c>
      <c r="H1647" s="8">
        <v>99</v>
      </c>
      <c r="I1647" s="1">
        <v>52</v>
      </c>
      <c r="J1647" s="1">
        <v>36</v>
      </c>
      <c r="K1647" s="1">
        <v>9</v>
      </c>
      <c r="L1647" s="1">
        <v>14</v>
      </c>
      <c r="M1647" s="1">
        <v>107</v>
      </c>
      <c r="N1647" s="1">
        <v>54</v>
      </c>
      <c r="O1647" s="1">
        <v>73</v>
      </c>
      <c r="P1647" s="1">
        <v>49</v>
      </c>
      <c r="Q1647" s="1">
        <v>20</v>
      </c>
      <c r="R1647" s="1">
        <v>3</v>
      </c>
      <c r="S1647" s="13">
        <v>0</v>
      </c>
    </row>
    <row r="1648" spans="4:19" x14ac:dyDescent="0.2">
      <c r="D1648" s="104"/>
      <c r="E1648" s="11"/>
      <c r="F1648" s="10"/>
      <c r="G1648" s="9">
        <v>100</v>
      </c>
      <c r="H1648" s="12">
        <v>45.412844036697003</v>
      </c>
      <c r="I1648" s="2">
        <v>23.853211009174</v>
      </c>
      <c r="J1648" s="2">
        <v>16.513761467889999</v>
      </c>
      <c r="K1648" s="2">
        <v>4.1284403669719998</v>
      </c>
      <c r="L1648" s="2">
        <v>6.4220183486240003</v>
      </c>
      <c r="M1648" s="2">
        <v>49.082568807339001</v>
      </c>
      <c r="N1648" s="2">
        <v>24.770642201834999</v>
      </c>
      <c r="O1648" s="2">
        <v>33.486238532110001</v>
      </c>
      <c r="P1648" s="2">
        <v>22.477064220182999</v>
      </c>
      <c r="Q1648" s="2">
        <v>9.1743119266060003</v>
      </c>
      <c r="R1648" s="2">
        <v>1.376146788991</v>
      </c>
      <c r="S1648" s="21">
        <v>0</v>
      </c>
    </row>
    <row r="1649" spans="4:19" x14ac:dyDescent="0.2">
      <c r="D1649" s="104"/>
      <c r="E1649" s="5" t="s">
        <v>38</v>
      </c>
      <c r="F1649" s="6"/>
      <c r="G1649" s="7">
        <v>313</v>
      </c>
      <c r="H1649" s="8">
        <v>144</v>
      </c>
      <c r="I1649" s="1">
        <v>77</v>
      </c>
      <c r="J1649" s="1">
        <v>48</v>
      </c>
      <c r="K1649" s="1">
        <v>9</v>
      </c>
      <c r="L1649" s="1">
        <v>17</v>
      </c>
      <c r="M1649" s="1">
        <v>145</v>
      </c>
      <c r="N1649" s="1">
        <v>88</v>
      </c>
      <c r="O1649" s="1">
        <v>101</v>
      </c>
      <c r="P1649" s="1">
        <v>75</v>
      </c>
      <c r="Q1649" s="1">
        <v>29</v>
      </c>
      <c r="R1649" s="1">
        <v>6</v>
      </c>
      <c r="S1649" s="13">
        <v>0</v>
      </c>
    </row>
    <row r="1650" spans="4:19" x14ac:dyDescent="0.2">
      <c r="D1650" s="104"/>
      <c r="E1650" s="11"/>
      <c r="F1650" s="10"/>
      <c r="G1650" s="9">
        <v>100</v>
      </c>
      <c r="H1650" s="12">
        <v>46.006389776357999</v>
      </c>
      <c r="I1650" s="2">
        <v>24.600638977635999</v>
      </c>
      <c r="J1650" s="2">
        <v>15.335463258786</v>
      </c>
      <c r="K1650" s="2">
        <v>2.8753993610220001</v>
      </c>
      <c r="L1650" s="2">
        <v>5.4313099041530002</v>
      </c>
      <c r="M1650" s="2">
        <v>46.325878594248998</v>
      </c>
      <c r="N1650" s="2">
        <v>28.115015974441</v>
      </c>
      <c r="O1650" s="2">
        <v>32.268370607028999</v>
      </c>
      <c r="P1650" s="2">
        <v>23.961661341852999</v>
      </c>
      <c r="Q1650" s="2">
        <v>9.2651757188499992</v>
      </c>
      <c r="R1650" s="2">
        <v>1.9169329073479999</v>
      </c>
      <c r="S1650" s="21">
        <v>0</v>
      </c>
    </row>
    <row r="1651" spans="4:19" x14ac:dyDescent="0.2">
      <c r="D1651" s="104"/>
      <c r="E1651" s="5" t="s">
        <v>39</v>
      </c>
      <c r="F1651" s="6"/>
      <c r="G1651" s="7">
        <v>306</v>
      </c>
      <c r="H1651" s="8">
        <v>156</v>
      </c>
      <c r="I1651" s="1">
        <v>104</v>
      </c>
      <c r="J1651" s="1">
        <v>40</v>
      </c>
      <c r="K1651" s="1">
        <v>12</v>
      </c>
      <c r="L1651" s="1">
        <v>8</v>
      </c>
      <c r="M1651" s="1">
        <v>130</v>
      </c>
      <c r="N1651" s="1">
        <v>80</v>
      </c>
      <c r="O1651" s="1">
        <v>90</v>
      </c>
      <c r="P1651" s="1">
        <v>76</v>
      </c>
      <c r="Q1651" s="1">
        <v>35</v>
      </c>
      <c r="R1651" s="1">
        <v>3</v>
      </c>
      <c r="S1651" s="13">
        <v>2</v>
      </c>
    </row>
    <row r="1652" spans="4:19" x14ac:dyDescent="0.2">
      <c r="D1652" s="104"/>
      <c r="E1652" s="11"/>
      <c r="F1652" s="10"/>
      <c r="G1652" s="9">
        <v>100</v>
      </c>
      <c r="H1652" s="12">
        <v>50.980392156862997</v>
      </c>
      <c r="I1652" s="2">
        <v>33.986928104575</v>
      </c>
      <c r="J1652" s="2">
        <v>13.071895424837001</v>
      </c>
      <c r="K1652" s="2">
        <v>3.9215686274510002</v>
      </c>
      <c r="L1652" s="2">
        <v>2.6143790849670001</v>
      </c>
      <c r="M1652" s="2">
        <v>42.483660130719002</v>
      </c>
      <c r="N1652" s="2">
        <v>26.143790849673</v>
      </c>
      <c r="O1652" s="2">
        <v>29.411764705882</v>
      </c>
      <c r="P1652" s="2">
        <v>24.836601307190001</v>
      </c>
      <c r="Q1652" s="2">
        <v>11.437908496732</v>
      </c>
      <c r="R1652" s="2">
        <v>0.98039215686299996</v>
      </c>
      <c r="S1652" s="15">
        <v>0.65359477124200005</v>
      </c>
    </row>
    <row r="1653" spans="4:19" x14ac:dyDescent="0.2">
      <c r="D1653" s="104"/>
      <c r="E1653" s="5" t="s">
        <v>40</v>
      </c>
      <c r="F1653" s="6"/>
      <c r="G1653" s="7">
        <v>323</v>
      </c>
      <c r="H1653" s="8">
        <v>144</v>
      </c>
      <c r="I1653" s="1">
        <v>72</v>
      </c>
      <c r="J1653" s="1">
        <v>38</v>
      </c>
      <c r="K1653" s="1">
        <v>13</v>
      </c>
      <c r="L1653" s="1">
        <v>18</v>
      </c>
      <c r="M1653" s="1">
        <v>159</v>
      </c>
      <c r="N1653" s="1">
        <v>87</v>
      </c>
      <c r="O1653" s="1">
        <v>109</v>
      </c>
      <c r="P1653" s="1">
        <v>82</v>
      </c>
      <c r="Q1653" s="1">
        <v>41</v>
      </c>
      <c r="R1653" s="1">
        <v>5</v>
      </c>
      <c r="S1653" s="13">
        <v>0</v>
      </c>
    </row>
    <row r="1654" spans="4:19" x14ac:dyDescent="0.2">
      <c r="D1654" s="104"/>
      <c r="E1654" s="11"/>
      <c r="F1654" s="10"/>
      <c r="G1654" s="9">
        <v>100</v>
      </c>
      <c r="H1654" s="12">
        <v>44.582043343652998</v>
      </c>
      <c r="I1654" s="2">
        <v>22.291021671827</v>
      </c>
      <c r="J1654" s="2">
        <v>11.764705882353001</v>
      </c>
      <c r="K1654" s="2">
        <v>4.0247678018580002</v>
      </c>
      <c r="L1654" s="2">
        <v>5.5727554179569996</v>
      </c>
      <c r="M1654" s="2">
        <v>49.226006191949999</v>
      </c>
      <c r="N1654" s="2">
        <v>26.934984520124001</v>
      </c>
      <c r="O1654" s="2">
        <v>33.746130030960003</v>
      </c>
      <c r="P1654" s="2">
        <v>25.386996904025001</v>
      </c>
      <c r="Q1654" s="2">
        <v>12.693498452011999</v>
      </c>
      <c r="R1654" s="2">
        <v>1.547987616099</v>
      </c>
      <c r="S1654" s="21">
        <v>0</v>
      </c>
    </row>
    <row r="1655" spans="4:19" x14ac:dyDescent="0.2">
      <c r="D1655" s="104"/>
      <c r="E1655" s="5" t="s">
        <v>41</v>
      </c>
      <c r="F1655" s="6"/>
      <c r="G1655" s="7">
        <v>260</v>
      </c>
      <c r="H1655" s="8">
        <v>109</v>
      </c>
      <c r="I1655" s="1">
        <v>58</v>
      </c>
      <c r="J1655" s="1">
        <v>39</v>
      </c>
      <c r="K1655" s="1">
        <v>11</v>
      </c>
      <c r="L1655" s="1">
        <v>11</v>
      </c>
      <c r="M1655" s="1">
        <v>124</v>
      </c>
      <c r="N1655" s="1">
        <v>81</v>
      </c>
      <c r="O1655" s="1">
        <v>80</v>
      </c>
      <c r="P1655" s="1">
        <v>60</v>
      </c>
      <c r="Q1655" s="1">
        <v>27</v>
      </c>
      <c r="R1655" s="1">
        <v>5</v>
      </c>
      <c r="S1655" s="13">
        <v>0</v>
      </c>
    </row>
    <row r="1656" spans="4:19" x14ac:dyDescent="0.2">
      <c r="D1656" s="104"/>
      <c r="E1656" s="11"/>
      <c r="F1656" s="10"/>
      <c r="G1656" s="9">
        <v>100</v>
      </c>
      <c r="H1656" s="12">
        <v>41.923076923076998</v>
      </c>
      <c r="I1656" s="2">
        <v>22.307692307692001</v>
      </c>
      <c r="J1656" s="2">
        <v>15</v>
      </c>
      <c r="K1656" s="2">
        <v>4.2307692307689999</v>
      </c>
      <c r="L1656" s="2">
        <v>4.2307692307689999</v>
      </c>
      <c r="M1656" s="2">
        <v>47.692307692307999</v>
      </c>
      <c r="N1656" s="2">
        <v>31.153846153846001</v>
      </c>
      <c r="O1656" s="2">
        <v>30.769230769231001</v>
      </c>
      <c r="P1656" s="2">
        <v>23.076923076922998</v>
      </c>
      <c r="Q1656" s="2">
        <v>10.384615384615</v>
      </c>
      <c r="R1656" s="2">
        <v>1.923076923077</v>
      </c>
      <c r="S1656" s="21">
        <v>0</v>
      </c>
    </row>
    <row r="1657" spans="4:19" x14ac:dyDescent="0.2">
      <c r="D1657" s="104"/>
      <c r="E1657" s="5" t="s">
        <v>42</v>
      </c>
      <c r="F1657" s="6"/>
      <c r="G1657" s="7">
        <v>258</v>
      </c>
      <c r="H1657" s="8">
        <v>117</v>
      </c>
      <c r="I1657" s="1">
        <v>62</v>
      </c>
      <c r="J1657" s="1">
        <v>34</v>
      </c>
      <c r="K1657" s="1">
        <v>13</v>
      </c>
      <c r="L1657" s="1">
        <v>14</v>
      </c>
      <c r="M1657" s="1">
        <v>126</v>
      </c>
      <c r="N1657" s="1">
        <v>64</v>
      </c>
      <c r="O1657" s="1">
        <v>89</v>
      </c>
      <c r="P1657" s="1">
        <v>52</v>
      </c>
      <c r="Q1657" s="1">
        <v>31</v>
      </c>
      <c r="R1657" s="1">
        <v>6</v>
      </c>
      <c r="S1657" s="13">
        <v>1</v>
      </c>
    </row>
    <row r="1658" spans="4:19" x14ac:dyDescent="0.2">
      <c r="D1658" s="104"/>
      <c r="E1658" s="11"/>
      <c r="F1658" s="10"/>
      <c r="G1658" s="9">
        <v>100</v>
      </c>
      <c r="H1658" s="12">
        <v>45.348837209301998</v>
      </c>
      <c r="I1658" s="2">
        <v>24.031007751937999</v>
      </c>
      <c r="J1658" s="2">
        <v>13.178294573643001</v>
      </c>
      <c r="K1658" s="2">
        <v>5.0387596899220002</v>
      </c>
      <c r="L1658" s="2">
        <v>5.4263565891469998</v>
      </c>
      <c r="M1658" s="2">
        <v>48.837209302326002</v>
      </c>
      <c r="N1658" s="2">
        <v>24.806201550388</v>
      </c>
      <c r="O1658" s="2">
        <v>34.496124031008002</v>
      </c>
      <c r="P1658" s="2">
        <v>20.155038759690001</v>
      </c>
      <c r="Q1658" s="2">
        <v>12.015503875968999</v>
      </c>
      <c r="R1658" s="2">
        <v>2.3255813953489999</v>
      </c>
      <c r="S1658" s="15">
        <v>0.38759689922500001</v>
      </c>
    </row>
    <row r="1659" spans="4:19" x14ac:dyDescent="0.2">
      <c r="D1659" s="104"/>
      <c r="E1659" s="5" t="s">
        <v>43</v>
      </c>
      <c r="F1659" s="6"/>
      <c r="G1659" s="7">
        <v>258</v>
      </c>
      <c r="H1659" s="8">
        <v>96</v>
      </c>
      <c r="I1659" s="1">
        <v>66</v>
      </c>
      <c r="J1659" s="1">
        <v>29</v>
      </c>
      <c r="K1659" s="1">
        <v>13</v>
      </c>
      <c r="L1659" s="1">
        <v>6</v>
      </c>
      <c r="M1659" s="1">
        <v>113</v>
      </c>
      <c r="N1659" s="1">
        <v>54</v>
      </c>
      <c r="O1659" s="1">
        <v>87</v>
      </c>
      <c r="P1659" s="1">
        <v>53</v>
      </c>
      <c r="Q1659" s="1">
        <v>34</v>
      </c>
      <c r="R1659" s="1">
        <v>2</v>
      </c>
      <c r="S1659" s="13">
        <v>0</v>
      </c>
    </row>
    <row r="1660" spans="4:19" x14ac:dyDescent="0.2">
      <c r="D1660" s="104"/>
      <c r="E1660" s="11"/>
      <c r="F1660" s="10"/>
      <c r="G1660" s="9">
        <v>100</v>
      </c>
      <c r="H1660" s="12">
        <v>37.209302325581</v>
      </c>
      <c r="I1660" s="2">
        <v>25.581395348836999</v>
      </c>
      <c r="J1660" s="2">
        <v>11.240310077519</v>
      </c>
      <c r="K1660" s="2">
        <v>5.0387596899220002</v>
      </c>
      <c r="L1660" s="2">
        <v>2.3255813953489999</v>
      </c>
      <c r="M1660" s="2">
        <v>43.798449612402997</v>
      </c>
      <c r="N1660" s="2">
        <v>20.930232558139998</v>
      </c>
      <c r="O1660" s="2">
        <v>33.720930232557997</v>
      </c>
      <c r="P1660" s="2">
        <v>20.542635658915</v>
      </c>
      <c r="Q1660" s="2">
        <v>13.178294573643001</v>
      </c>
      <c r="R1660" s="2">
        <v>0.77519379845000003</v>
      </c>
      <c r="S1660" s="21">
        <v>0</v>
      </c>
    </row>
    <row r="1661" spans="4:19" x14ac:dyDescent="0.2">
      <c r="D1661" s="104"/>
      <c r="E1661" s="5" t="s">
        <v>44</v>
      </c>
      <c r="F1661" s="6"/>
      <c r="G1661" s="7">
        <v>336</v>
      </c>
      <c r="H1661" s="8">
        <v>126</v>
      </c>
      <c r="I1661" s="1">
        <v>78</v>
      </c>
      <c r="J1661" s="1">
        <v>36</v>
      </c>
      <c r="K1661" s="1">
        <v>18</v>
      </c>
      <c r="L1661" s="1">
        <v>10</v>
      </c>
      <c r="M1661" s="1">
        <v>138</v>
      </c>
      <c r="N1661" s="1">
        <v>81</v>
      </c>
      <c r="O1661" s="1">
        <v>132</v>
      </c>
      <c r="P1661" s="1">
        <v>64</v>
      </c>
      <c r="Q1661" s="1">
        <v>32</v>
      </c>
      <c r="R1661" s="1">
        <v>7</v>
      </c>
      <c r="S1661" s="13">
        <v>1</v>
      </c>
    </row>
    <row r="1662" spans="4:19" x14ac:dyDescent="0.2">
      <c r="D1662" s="104"/>
      <c r="E1662" s="11"/>
      <c r="F1662" s="10"/>
      <c r="G1662" s="9">
        <v>100</v>
      </c>
      <c r="H1662" s="12">
        <v>37.5</v>
      </c>
      <c r="I1662" s="2">
        <v>23.214285714286</v>
      </c>
      <c r="J1662" s="2">
        <v>10.714285714286</v>
      </c>
      <c r="K1662" s="2">
        <v>5.3571428571429998</v>
      </c>
      <c r="L1662" s="2">
        <v>2.9761904761900002</v>
      </c>
      <c r="M1662" s="2">
        <v>41.071428571429003</v>
      </c>
      <c r="N1662" s="2">
        <v>24.107142857143</v>
      </c>
      <c r="O1662" s="2">
        <v>39.285714285714</v>
      </c>
      <c r="P1662" s="2">
        <v>19.047619047619001</v>
      </c>
      <c r="Q1662" s="2">
        <v>9.5238095238099998</v>
      </c>
      <c r="R1662" s="2">
        <v>2.083333333333</v>
      </c>
      <c r="S1662" s="15">
        <v>0.29761904761899999</v>
      </c>
    </row>
    <row r="1663" spans="4:19" x14ac:dyDescent="0.2">
      <c r="D1663" s="104"/>
      <c r="E1663" s="5" t="s">
        <v>45</v>
      </c>
      <c r="F1663" s="6"/>
      <c r="G1663" s="7">
        <v>259</v>
      </c>
      <c r="H1663" s="8">
        <v>91</v>
      </c>
      <c r="I1663" s="1">
        <v>53</v>
      </c>
      <c r="J1663" s="1">
        <v>31</v>
      </c>
      <c r="K1663" s="1">
        <v>6</v>
      </c>
      <c r="L1663" s="1">
        <v>10</v>
      </c>
      <c r="M1663" s="1">
        <v>113</v>
      </c>
      <c r="N1663" s="1">
        <v>58</v>
      </c>
      <c r="O1663" s="1">
        <v>90</v>
      </c>
      <c r="P1663" s="1">
        <v>44</v>
      </c>
      <c r="Q1663" s="1">
        <v>23</v>
      </c>
      <c r="R1663" s="1">
        <v>7</v>
      </c>
      <c r="S1663" s="13">
        <v>4</v>
      </c>
    </row>
    <row r="1664" spans="4:19" x14ac:dyDescent="0.2">
      <c r="D1664" s="104"/>
      <c r="E1664" s="11"/>
      <c r="F1664" s="10"/>
      <c r="G1664" s="9">
        <v>100</v>
      </c>
      <c r="H1664" s="12">
        <v>35.135135135135002</v>
      </c>
      <c r="I1664" s="2">
        <v>20.463320463319999</v>
      </c>
      <c r="J1664" s="2">
        <v>11.969111969111999</v>
      </c>
      <c r="K1664" s="2">
        <v>2.3166023166019998</v>
      </c>
      <c r="L1664" s="2">
        <v>3.8610038610039998</v>
      </c>
      <c r="M1664" s="2">
        <v>43.629343629344</v>
      </c>
      <c r="N1664" s="2">
        <v>22.393822393821999</v>
      </c>
      <c r="O1664" s="2">
        <v>34.749034749034998</v>
      </c>
      <c r="P1664" s="2">
        <v>16.988416988417001</v>
      </c>
      <c r="Q1664" s="2">
        <v>8.8803088803090002</v>
      </c>
      <c r="R1664" s="2">
        <v>2.7027027027030002</v>
      </c>
      <c r="S1664" s="15">
        <v>1.5444015444020001</v>
      </c>
    </row>
    <row r="1665" spans="4:19" x14ac:dyDescent="0.2">
      <c r="D1665" s="104"/>
      <c r="E1665" s="5" t="s">
        <v>46</v>
      </c>
      <c r="F1665" s="6"/>
      <c r="G1665" s="7">
        <v>171</v>
      </c>
      <c r="H1665" s="8">
        <v>53</v>
      </c>
      <c r="I1665" s="1">
        <v>43</v>
      </c>
      <c r="J1665" s="1">
        <v>17</v>
      </c>
      <c r="K1665" s="1">
        <v>5</v>
      </c>
      <c r="L1665" s="1">
        <v>7</v>
      </c>
      <c r="M1665" s="1">
        <v>66</v>
      </c>
      <c r="N1665" s="1">
        <v>28</v>
      </c>
      <c r="O1665" s="1">
        <v>58</v>
      </c>
      <c r="P1665" s="1">
        <v>35</v>
      </c>
      <c r="Q1665" s="1">
        <v>14</v>
      </c>
      <c r="R1665" s="1">
        <v>2</v>
      </c>
      <c r="S1665" s="13">
        <v>1</v>
      </c>
    </row>
    <row r="1666" spans="4:19" x14ac:dyDescent="0.2">
      <c r="D1666" s="104"/>
      <c r="E1666" s="11"/>
      <c r="F1666" s="10"/>
      <c r="G1666" s="9">
        <v>100</v>
      </c>
      <c r="H1666" s="12">
        <v>30.994152046783999</v>
      </c>
      <c r="I1666" s="2">
        <v>25.146198830408999</v>
      </c>
      <c r="J1666" s="2">
        <v>9.9415204678359999</v>
      </c>
      <c r="K1666" s="2">
        <v>2.923976608187</v>
      </c>
      <c r="L1666" s="2">
        <v>4.0935672514619998</v>
      </c>
      <c r="M1666" s="2">
        <v>38.596491228070001</v>
      </c>
      <c r="N1666" s="2">
        <v>16.374269005847999</v>
      </c>
      <c r="O1666" s="2">
        <v>33.918128654970999</v>
      </c>
      <c r="P1666" s="2">
        <v>20.467836257310001</v>
      </c>
      <c r="Q1666" s="2">
        <v>8.1871345029239997</v>
      </c>
      <c r="R1666" s="2">
        <v>1.1695906432750001</v>
      </c>
      <c r="S1666" s="15">
        <v>0.58479532163699999</v>
      </c>
    </row>
    <row r="1667" spans="4:19" x14ac:dyDescent="0.2">
      <c r="D1667" s="104"/>
      <c r="E1667" s="5" t="s">
        <v>47</v>
      </c>
      <c r="F1667" s="6"/>
      <c r="G1667" s="7">
        <v>158</v>
      </c>
      <c r="H1667" s="8">
        <v>35</v>
      </c>
      <c r="I1667" s="1">
        <v>38</v>
      </c>
      <c r="J1667" s="1">
        <v>19</v>
      </c>
      <c r="K1667" s="1">
        <v>1</v>
      </c>
      <c r="L1667" s="1">
        <v>8</v>
      </c>
      <c r="M1667" s="1">
        <v>56</v>
      </c>
      <c r="N1667" s="1">
        <v>34</v>
      </c>
      <c r="O1667" s="1">
        <v>53</v>
      </c>
      <c r="P1667" s="1">
        <v>40</v>
      </c>
      <c r="Q1667" s="1">
        <v>15</v>
      </c>
      <c r="R1667" s="1">
        <v>9</v>
      </c>
      <c r="S1667" s="13">
        <v>2</v>
      </c>
    </row>
    <row r="1668" spans="4:19" x14ac:dyDescent="0.2">
      <c r="D1668" s="104"/>
      <c r="E1668" s="11"/>
      <c r="F1668" s="10"/>
      <c r="G1668" s="9">
        <v>100</v>
      </c>
      <c r="H1668" s="12">
        <v>22.151898734176999</v>
      </c>
      <c r="I1668" s="2">
        <v>24.050632911392</v>
      </c>
      <c r="J1668" s="2">
        <v>12.025316455696</v>
      </c>
      <c r="K1668" s="2">
        <v>0.63291139240500005</v>
      </c>
      <c r="L1668" s="2">
        <v>5.0632911392409996</v>
      </c>
      <c r="M1668" s="2">
        <v>35.443037974684003</v>
      </c>
      <c r="N1668" s="2">
        <v>21.518987341772</v>
      </c>
      <c r="O1668" s="2">
        <v>33.544303797467997</v>
      </c>
      <c r="P1668" s="2">
        <v>25.316455696203001</v>
      </c>
      <c r="Q1668" s="2">
        <v>9.493670886076</v>
      </c>
      <c r="R1668" s="2">
        <v>5.6962025316459997</v>
      </c>
      <c r="S1668" s="15">
        <v>1.2658227848100001</v>
      </c>
    </row>
    <row r="1669" spans="4:19" x14ac:dyDescent="0.2">
      <c r="D1669" s="104"/>
      <c r="E1669" s="5" t="s">
        <v>48</v>
      </c>
      <c r="F1669" s="6"/>
      <c r="G1669" s="7">
        <v>62</v>
      </c>
      <c r="H1669" s="8">
        <v>14</v>
      </c>
      <c r="I1669" s="1">
        <v>8</v>
      </c>
      <c r="J1669" s="1">
        <v>7</v>
      </c>
      <c r="K1669" s="1">
        <v>2</v>
      </c>
      <c r="L1669" s="1">
        <v>2</v>
      </c>
      <c r="M1669" s="1">
        <v>27</v>
      </c>
      <c r="N1669" s="1">
        <v>21</v>
      </c>
      <c r="O1669" s="1">
        <v>16</v>
      </c>
      <c r="P1669" s="1">
        <v>8</v>
      </c>
      <c r="Q1669" s="1">
        <v>3</v>
      </c>
      <c r="R1669" s="1">
        <v>6</v>
      </c>
      <c r="S1669" s="13">
        <v>1</v>
      </c>
    </row>
    <row r="1670" spans="4:19" x14ac:dyDescent="0.2">
      <c r="D1670" s="104"/>
      <c r="E1670" s="11"/>
      <c r="F1670" s="10"/>
      <c r="G1670" s="9">
        <v>100</v>
      </c>
      <c r="H1670" s="12">
        <v>22.580645161290001</v>
      </c>
      <c r="I1670" s="2">
        <v>12.903225806451999</v>
      </c>
      <c r="J1670" s="2">
        <v>11.290322580645</v>
      </c>
      <c r="K1670" s="2">
        <v>3.2258064516129998</v>
      </c>
      <c r="L1670" s="2">
        <v>3.2258064516129998</v>
      </c>
      <c r="M1670" s="2">
        <v>43.548387096774</v>
      </c>
      <c r="N1670" s="2">
        <v>33.870967741934997</v>
      </c>
      <c r="O1670" s="2">
        <v>25.806451612903</v>
      </c>
      <c r="P1670" s="2">
        <v>12.903225806451999</v>
      </c>
      <c r="Q1670" s="2">
        <v>4.8387096774189997</v>
      </c>
      <c r="R1670" s="2">
        <v>9.6774193548389995</v>
      </c>
      <c r="S1670" s="15">
        <v>1.6129032258060001</v>
      </c>
    </row>
    <row r="1671" spans="4:19" x14ac:dyDescent="0.2">
      <c r="D1671" s="104"/>
      <c r="E1671" s="5" t="s">
        <v>49</v>
      </c>
      <c r="F1671" s="6"/>
      <c r="G1671" s="7">
        <v>13</v>
      </c>
      <c r="H1671" s="8">
        <v>2</v>
      </c>
      <c r="I1671" s="1">
        <v>0</v>
      </c>
      <c r="J1671" s="1">
        <v>0</v>
      </c>
      <c r="K1671" s="1">
        <v>0</v>
      </c>
      <c r="L1671" s="1">
        <v>0</v>
      </c>
      <c r="M1671" s="1">
        <v>7</v>
      </c>
      <c r="N1671" s="1">
        <v>5</v>
      </c>
      <c r="O1671" s="1">
        <v>3</v>
      </c>
      <c r="P1671" s="1">
        <v>1</v>
      </c>
      <c r="Q1671" s="1">
        <v>0</v>
      </c>
      <c r="R1671" s="1">
        <v>2</v>
      </c>
      <c r="S1671" s="13">
        <v>0</v>
      </c>
    </row>
    <row r="1672" spans="4:19" x14ac:dyDescent="0.2">
      <c r="D1672" s="104"/>
      <c r="E1672" s="11"/>
      <c r="F1672" s="10"/>
      <c r="G1672" s="9">
        <v>100</v>
      </c>
      <c r="H1672" s="12">
        <v>15.384615384615</v>
      </c>
      <c r="I1672" s="3">
        <v>0</v>
      </c>
      <c r="J1672" s="3">
        <v>0</v>
      </c>
      <c r="K1672" s="3">
        <v>0</v>
      </c>
      <c r="L1672" s="3">
        <v>0</v>
      </c>
      <c r="M1672" s="2">
        <v>53.846153846154003</v>
      </c>
      <c r="N1672" s="2">
        <v>38.461538461537998</v>
      </c>
      <c r="O1672" s="2">
        <v>23.076923076922998</v>
      </c>
      <c r="P1672" s="2">
        <v>7.6923076923079998</v>
      </c>
      <c r="Q1672" s="3">
        <v>0</v>
      </c>
      <c r="R1672" s="2">
        <v>15.384615384615</v>
      </c>
      <c r="S1672" s="21">
        <v>0</v>
      </c>
    </row>
    <row r="1673" spans="4:19" x14ac:dyDescent="0.2">
      <c r="D1673" s="103" t="s">
        <v>50</v>
      </c>
      <c r="E1673" s="24" t="s">
        <v>35</v>
      </c>
      <c r="F1673" s="22"/>
      <c r="G1673" s="23">
        <v>174</v>
      </c>
      <c r="H1673" s="30">
        <v>71</v>
      </c>
      <c r="I1673" s="4">
        <v>30</v>
      </c>
      <c r="J1673" s="4">
        <v>11</v>
      </c>
      <c r="K1673" s="4">
        <v>3</v>
      </c>
      <c r="L1673" s="4">
        <v>7</v>
      </c>
      <c r="M1673" s="4">
        <v>121</v>
      </c>
      <c r="N1673" s="4">
        <v>59</v>
      </c>
      <c r="O1673" s="4">
        <v>55</v>
      </c>
      <c r="P1673" s="4">
        <v>68</v>
      </c>
      <c r="Q1673" s="4">
        <v>14</v>
      </c>
      <c r="R1673" s="4">
        <v>3</v>
      </c>
      <c r="S1673" s="34">
        <v>1</v>
      </c>
    </row>
    <row r="1674" spans="4:19" x14ac:dyDescent="0.2">
      <c r="D1674" s="104"/>
      <c r="E1674" s="11"/>
      <c r="F1674" s="10"/>
      <c r="G1674" s="9">
        <v>100</v>
      </c>
      <c r="H1674" s="12">
        <v>40.804597701149</v>
      </c>
      <c r="I1674" s="2">
        <v>17.241379310345</v>
      </c>
      <c r="J1674" s="2">
        <v>6.3218390804600002</v>
      </c>
      <c r="K1674" s="2">
        <v>1.7241379310339999</v>
      </c>
      <c r="L1674" s="2">
        <v>4.0229885057469996</v>
      </c>
      <c r="M1674" s="2">
        <v>69.540229885057002</v>
      </c>
      <c r="N1674" s="2">
        <v>33.908045977011</v>
      </c>
      <c r="O1674" s="2">
        <v>31.609195402299001</v>
      </c>
      <c r="P1674" s="2">
        <v>39.080459770114999</v>
      </c>
      <c r="Q1674" s="2">
        <v>8.0459770114939992</v>
      </c>
      <c r="R1674" s="2">
        <v>1.7241379310339999</v>
      </c>
      <c r="S1674" s="15">
        <v>0.57471264367800001</v>
      </c>
    </row>
    <row r="1675" spans="4:19" x14ac:dyDescent="0.2">
      <c r="D1675" s="104"/>
      <c r="E1675" s="5" t="s">
        <v>36</v>
      </c>
      <c r="F1675" s="6"/>
      <c r="G1675" s="7">
        <v>233</v>
      </c>
      <c r="H1675" s="8">
        <v>102</v>
      </c>
      <c r="I1675" s="1">
        <v>50</v>
      </c>
      <c r="J1675" s="1">
        <v>27</v>
      </c>
      <c r="K1675" s="1">
        <v>4</v>
      </c>
      <c r="L1675" s="1">
        <v>8</v>
      </c>
      <c r="M1675" s="1">
        <v>161</v>
      </c>
      <c r="N1675" s="1">
        <v>77</v>
      </c>
      <c r="O1675" s="1">
        <v>53</v>
      </c>
      <c r="P1675" s="1">
        <v>103</v>
      </c>
      <c r="Q1675" s="1">
        <v>25</v>
      </c>
      <c r="R1675" s="1">
        <v>3</v>
      </c>
      <c r="S1675" s="13">
        <v>0</v>
      </c>
    </row>
    <row r="1676" spans="4:19" x14ac:dyDescent="0.2">
      <c r="D1676" s="104"/>
      <c r="E1676" s="11"/>
      <c r="F1676" s="10"/>
      <c r="G1676" s="9">
        <v>100</v>
      </c>
      <c r="H1676" s="12">
        <v>43.776824034335</v>
      </c>
      <c r="I1676" s="2">
        <v>21.459227467811001</v>
      </c>
      <c r="J1676" s="2">
        <v>11.587982832618</v>
      </c>
      <c r="K1676" s="2">
        <v>1.716738197425</v>
      </c>
      <c r="L1676" s="2">
        <v>3.43347639485</v>
      </c>
      <c r="M1676" s="2">
        <v>69.098712446351996</v>
      </c>
      <c r="N1676" s="2">
        <v>33.047210300429001</v>
      </c>
      <c r="O1676" s="2">
        <v>22.746781115880001</v>
      </c>
      <c r="P1676" s="2">
        <v>44.206008583691002</v>
      </c>
      <c r="Q1676" s="2">
        <v>10.729613733906</v>
      </c>
      <c r="R1676" s="2">
        <v>1.287553648069</v>
      </c>
      <c r="S1676" s="21">
        <v>0</v>
      </c>
    </row>
    <row r="1677" spans="4:19" x14ac:dyDescent="0.2">
      <c r="D1677" s="104"/>
      <c r="E1677" s="5" t="s">
        <v>37</v>
      </c>
      <c r="F1677" s="6"/>
      <c r="G1677" s="7">
        <v>199</v>
      </c>
      <c r="H1677" s="8">
        <v>79</v>
      </c>
      <c r="I1677" s="1">
        <v>42</v>
      </c>
      <c r="J1677" s="1">
        <v>18</v>
      </c>
      <c r="K1677" s="1">
        <v>2</v>
      </c>
      <c r="L1677" s="1">
        <v>6</v>
      </c>
      <c r="M1677" s="1">
        <v>127</v>
      </c>
      <c r="N1677" s="1">
        <v>55</v>
      </c>
      <c r="O1677" s="1">
        <v>62</v>
      </c>
      <c r="P1677" s="1">
        <v>81</v>
      </c>
      <c r="Q1677" s="1">
        <v>21</v>
      </c>
      <c r="R1677" s="1">
        <v>4</v>
      </c>
      <c r="S1677" s="13">
        <v>0</v>
      </c>
    </row>
    <row r="1678" spans="4:19" x14ac:dyDescent="0.2">
      <c r="D1678" s="104"/>
      <c r="E1678" s="11"/>
      <c r="F1678" s="10"/>
      <c r="G1678" s="9">
        <v>100</v>
      </c>
      <c r="H1678" s="12">
        <v>39.698492462311997</v>
      </c>
      <c r="I1678" s="2">
        <v>21.105527638190999</v>
      </c>
      <c r="J1678" s="2">
        <v>9.0452261306530009</v>
      </c>
      <c r="K1678" s="2">
        <v>1.0050251256280001</v>
      </c>
      <c r="L1678" s="2">
        <v>3.015075376884</v>
      </c>
      <c r="M1678" s="2">
        <v>63.819095477387002</v>
      </c>
      <c r="N1678" s="2">
        <v>27.638190954774</v>
      </c>
      <c r="O1678" s="2">
        <v>31.155778894472</v>
      </c>
      <c r="P1678" s="2">
        <v>40.703517587939999</v>
      </c>
      <c r="Q1678" s="2">
        <v>10.552763819095</v>
      </c>
      <c r="R1678" s="2">
        <v>2.0100502512560001</v>
      </c>
      <c r="S1678" s="21">
        <v>0</v>
      </c>
    </row>
    <row r="1679" spans="4:19" x14ac:dyDescent="0.2">
      <c r="D1679" s="104"/>
      <c r="E1679" s="5" t="s">
        <v>38</v>
      </c>
      <c r="F1679" s="6"/>
      <c r="G1679" s="7">
        <v>319</v>
      </c>
      <c r="H1679" s="8">
        <v>135</v>
      </c>
      <c r="I1679" s="1">
        <v>69</v>
      </c>
      <c r="J1679" s="1">
        <v>45</v>
      </c>
      <c r="K1679" s="1">
        <v>10</v>
      </c>
      <c r="L1679" s="1">
        <v>18</v>
      </c>
      <c r="M1679" s="1">
        <v>194</v>
      </c>
      <c r="N1679" s="1">
        <v>90</v>
      </c>
      <c r="O1679" s="1">
        <v>84</v>
      </c>
      <c r="P1679" s="1">
        <v>137</v>
      </c>
      <c r="Q1679" s="1">
        <v>31</v>
      </c>
      <c r="R1679" s="1">
        <v>2</v>
      </c>
      <c r="S1679" s="13">
        <v>0</v>
      </c>
    </row>
    <row r="1680" spans="4:19" x14ac:dyDescent="0.2">
      <c r="D1680" s="104"/>
      <c r="E1680" s="11"/>
      <c r="F1680" s="10"/>
      <c r="G1680" s="9">
        <v>100</v>
      </c>
      <c r="H1680" s="12">
        <v>42.319749216300998</v>
      </c>
      <c r="I1680" s="2">
        <v>21.630094043886999</v>
      </c>
      <c r="J1680" s="2">
        <v>14.106583072099999</v>
      </c>
      <c r="K1680" s="2">
        <v>3.1347962382449999</v>
      </c>
      <c r="L1680" s="2">
        <v>5.6426332288400003</v>
      </c>
      <c r="M1680" s="2">
        <v>60.815047021943997</v>
      </c>
      <c r="N1680" s="2">
        <v>28.213166144201001</v>
      </c>
      <c r="O1680" s="2">
        <v>26.332288401254001</v>
      </c>
      <c r="P1680" s="2">
        <v>42.946708463950003</v>
      </c>
      <c r="Q1680" s="2">
        <v>9.7178683385580005</v>
      </c>
      <c r="R1680" s="2">
        <v>0.62695924764900002</v>
      </c>
      <c r="S1680" s="21">
        <v>0</v>
      </c>
    </row>
    <row r="1681" spans="4:19" x14ac:dyDescent="0.2">
      <c r="D1681" s="104"/>
      <c r="E1681" s="5" t="s">
        <v>39</v>
      </c>
      <c r="F1681" s="6"/>
      <c r="G1681" s="7">
        <v>269</v>
      </c>
      <c r="H1681" s="8">
        <v>125</v>
      </c>
      <c r="I1681" s="1">
        <v>58</v>
      </c>
      <c r="J1681" s="1">
        <v>26</v>
      </c>
      <c r="K1681" s="1">
        <v>3</v>
      </c>
      <c r="L1681" s="1">
        <v>8</v>
      </c>
      <c r="M1681" s="1">
        <v>167</v>
      </c>
      <c r="N1681" s="1">
        <v>81</v>
      </c>
      <c r="O1681" s="1">
        <v>69</v>
      </c>
      <c r="P1681" s="1">
        <v>103</v>
      </c>
      <c r="Q1681" s="1">
        <v>31</v>
      </c>
      <c r="R1681" s="1">
        <v>1</v>
      </c>
      <c r="S1681" s="13">
        <v>1</v>
      </c>
    </row>
    <row r="1682" spans="4:19" x14ac:dyDescent="0.2">
      <c r="D1682" s="104"/>
      <c r="E1682" s="11"/>
      <c r="F1682" s="10"/>
      <c r="G1682" s="9">
        <v>100</v>
      </c>
      <c r="H1682" s="12">
        <v>46.468401486989002</v>
      </c>
      <c r="I1682" s="2">
        <v>21.561338289963</v>
      </c>
      <c r="J1682" s="2">
        <v>9.6654275092940001</v>
      </c>
      <c r="K1682" s="2">
        <v>1.1152416356879999</v>
      </c>
      <c r="L1682" s="2">
        <v>2.9739776951670001</v>
      </c>
      <c r="M1682" s="2">
        <v>62.081784386617002</v>
      </c>
      <c r="N1682" s="2">
        <v>30.111524163569001</v>
      </c>
      <c r="O1682" s="2">
        <v>25.650557620817999</v>
      </c>
      <c r="P1682" s="2">
        <v>38.289962825278998</v>
      </c>
      <c r="Q1682" s="2">
        <v>11.524163568773</v>
      </c>
      <c r="R1682" s="2">
        <v>0.37174721189600002</v>
      </c>
      <c r="S1682" s="15">
        <v>0.37174721189600002</v>
      </c>
    </row>
    <row r="1683" spans="4:19" x14ac:dyDescent="0.2">
      <c r="D1683" s="104"/>
      <c r="E1683" s="5" t="s">
        <v>40</v>
      </c>
      <c r="F1683" s="6"/>
      <c r="G1683" s="7">
        <v>348</v>
      </c>
      <c r="H1683" s="8">
        <v>153</v>
      </c>
      <c r="I1683" s="1">
        <v>75</v>
      </c>
      <c r="J1683" s="1">
        <v>40</v>
      </c>
      <c r="K1683" s="1">
        <v>12</v>
      </c>
      <c r="L1683" s="1">
        <v>14</v>
      </c>
      <c r="M1683" s="1">
        <v>200</v>
      </c>
      <c r="N1683" s="1">
        <v>113</v>
      </c>
      <c r="O1683" s="1">
        <v>100</v>
      </c>
      <c r="P1683" s="1">
        <v>160</v>
      </c>
      <c r="Q1683" s="1">
        <v>38</v>
      </c>
      <c r="R1683" s="1">
        <v>4</v>
      </c>
      <c r="S1683" s="13">
        <v>2</v>
      </c>
    </row>
    <row r="1684" spans="4:19" x14ac:dyDescent="0.2">
      <c r="D1684" s="104"/>
      <c r="E1684" s="11"/>
      <c r="F1684" s="10"/>
      <c r="G1684" s="9">
        <v>100</v>
      </c>
      <c r="H1684" s="12">
        <v>43.965517241378997</v>
      </c>
      <c r="I1684" s="2">
        <v>21.551724137931</v>
      </c>
      <c r="J1684" s="2">
        <v>11.494252873562999</v>
      </c>
      <c r="K1684" s="2">
        <v>3.4482758620689999</v>
      </c>
      <c r="L1684" s="2">
        <v>4.0229885057469996</v>
      </c>
      <c r="M1684" s="2">
        <v>57.471264367815998</v>
      </c>
      <c r="N1684" s="2">
        <v>32.471264367815998</v>
      </c>
      <c r="O1684" s="2">
        <v>28.735632183907999</v>
      </c>
      <c r="P1684" s="2">
        <v>45.977011494252999</v>
      </c>
      <c r="Q1684" s="2">
        <v>10.919540229885</v>
      </c>
      <c r="R1684" s="2">
        <v>1.149425287356</v>
      </c>
      <c r="S1684" s="15">
        <v>0.57471264367800001</v>
      </c>
    </row>
    <row r="1685" spans="4:19" x14ac:dyDescent="0.2">
      <c r="D1685" s="104"/>
      <c r="E1685" s="5" t="s">
        <v>41</v>
      </c>
      <c r="F1685" s="6"/>
      <c r="G1685" s="7">
        <v>282</v>
      </c>
      <c r="H1685" s="8">
        <v>111</v>
      </c>
      <c r="I1685" s="1">
        <v>51</v>
      </c>
      <c r="J1685" s="1">
        <v>30</v>
      </c>
      <c r="K1685" s="1">
        <v>7</v>
      </c>
      <c r="L1685" s="1">
        <v>7</v>
      </c>
      <c r="M1685" s="1">
        <v>169</v>
      </c>
      <c r="N1685" s="1">
        <v>92</v>
      </c>
      <c r="O1685" s="1">
        <v>92</v>
      </c>
      <c r="P1685" s="1">
        <v>118</v>
      </c>
      <c r="Q1685" s="1">
        <v>35</v>
      </c>
      <c r="R1685" s="1">
        <v>3</v>
      </c>
      <c r="S1685" s="13">
        <v>1</v>
      </c>
    </row>
    <row r="1686" spans="4:19" x14ac:dyDescent="0.2">
      <c r="D1686" s="104"/>
      <c r="E1686" s="11"/>
      <c r="F1686" s="10"/>
      <c r="G1686" s="9">
        <v>100</v>
      </c>
      <c r="H1686" s="12">
        <v>39.361702127660003</v>
      </c>
      <c r="I1686" s="2">
        <v>18.085106382978999</v>
      </c>
      <c r="J1686" s="2">
        <v>10.638297872340001</v>
      </c>
      <c r="K1686" s="2">
        <v>2.4822695035460001</v>
      </c>
      <c r="L1686" s="2">
        <v>2.4822695035460001</v>
      </c>
      <c r="M1686" s="2">
        <v>59.929078014184</v>
      </c>
      <c r="N1686" s="2">
        <v>32.624113475176998</v>
      </c>
      <c r="O1686" s="2">
        <v>32.624113475176998</v>
      </c>
      <c r="P1686" s="2">
        <v>41.843971631206003</v>
      </c>
      <c r="Q1686" s="2">
        <v>12.41134751773</v>
      </c>
      <c r="R1686" s="2">
        <v>1.0638297872339999</v>
      </c>
      <c r="S1686" s="15">
        <v>0.35460992907799999</v>
      </c>
    </row>
    <row r="1687" spans="4:19" x14ac:dyDescent="0.2">
      <c r="D1687" s="104"/>
      <c r="E1687" s="5" t="s">
        <v>42</v>
      </c>
      <c r="F1687" s="6"/>
      <c r="G1687" s="7">
        <v>242</v>
      </c>
      <c r="H1687" s="8">
        <v>86</v>
      </c>
      <c r="I1687" s="1">
        <v>39</v>
      </c>
      <c r="J1687" s="1">
        <v>10</v>
      </c>
      <c r="K1687" s="1">
        <v>5</v>
      </c>
      <c r="L1687" s="1">
        <v>6</v>
      </c>
      <c r="M1687" s="1">
        <v>142</v>
      </c>
      <c r="N1687" s="1">
        <v>70</v>
      </c>
      <c r="O1687" s="1">
        <v>84</v>
      </c>
      <c r="P1687" s="1">
        <v>86</v>
      </c>
      <c r="Q1687" s="1">
        <v>29</v>
      </c>
      <c r="R1687" s="1">
        <v>7</v>
      </c>
      <c r="S1687" s="13">
        <v>0</v>
      </c>
    </row>
    <row r="1688" spans="4:19" x14ac:dyDescent="0.2">
      <c r="D1688" s="104"/>
      <c r="E1688" s="11"/>
      <c r="F1688" s="10"/>
      <c r="G1688" s="9">
        <v>100</v>
      </c>
      <c r="H1688" s="12">
        <v>35.537190082644997</v>
      </c>
      <c r="I1688" s="2">
        <v>16.115702479338999</v>
      </c>
      <c r="J1688" s="2">
        <v>4.1322314049589997</v>
      </c>
      <c r="K1688" s="2">
        <v>2.0661157024789998</v>
      </c>
      <c r="L1688" s="2">
        <v>2.4793388429749998</v>
      </c>
      <c r="M1688" s="2">
        <v>58.677685950413</v>
      </c>
      <c r="N1688" s="2">
        <v>28.925619834711</v>
      </c>
      <c r="O1688" s="2">
        <v>34.710743801653003</v>
      </c>
      <c r="P1688" s="2">
        <v>35.537190082644997</v>
      </c>
      <c r="Q1688" s="2">
        <v>11.983471074380001</v>
      </c>
      <c r="R1688" s="2">
        <v>2.8925619834709999</v>
      </c>
      <c r="S1688" s="21">
        <v>0</v>
      </c>
    </row>
    <row r="1689" spans="4:19" x14ac:dyDescent="0.2">
      <c r="D1689" s="104"/>
      <c r="E1689" s="5" t="s">
        <v>43</v>
      </c>
      <c r="F1689" s="6"/>
      <c r="G1689" s="7">
        <v>263</v>
      </c>
      <c r="H1689" s="8">
        <v>96</v>
      </c>
      <c r="I1689" s="1">
        <v>59</v>
      </c>
      <c r="J1689" s="1">
        <v>15</v>
      </c>
      <c r="K1689" s="1">
        <v>5</v>
      </c>
      <c r="L1689" s="1">
        <v>4</v>
      </c>
      <c r="M1689" s="1">
        <v>141</v>
      </c>
      <c r="N1689" s="1">
        <v>61</v>
      </c>
      <c r="O1689" s="1">
        <v>82</v>
      </c>
      <c r="P1689" s="1">
        <v>97</v>
      </c>
      <c r="Q1689" s="1">
        <v>34</v>
      </c>
      <c r="R1689" s="1">
        <v>6</v>
      </c>
      <c r="S1689" s="13">
        <v>0</v>
      </c>
    </row>
    <row r="1690" spans="4:19" x14ac:dyDescent="0.2">
      <c r="D1690" s="104"/>
      <c r="E1690" s="11"/>
      <c r="F1690" s="10"/>
      <c r="G1690" s="9">
        <v>100</v>
      </c>
      <c r="H1690" s="12">
        <v>36.501901140683998</v>
      </c>
      <c r="I1690" s="2">
        <v>22.433460076046</v>
      </c>
      <c r="J1690" s="2">
        <v>5.7034220532319999</v>
      </c>
      <c r="K1690" s="2">
        <v>1.9011406844109999</v>
      </c>
      <c r="L1690" s="2">
        <v>1.520912547529</v>
      </c>
      <c r="M1690" s="2">
        <v>53.612167300380001</v>
      </c>
      <c r="N1690" s="2">
        <v>23.193916349809999</v>
      </c>
      <c r="O1690" s="2">
        <v>31.178707224335</v>
      </c>
      <c r="P1690" s="2">
        <v>36.882129277567003</v>
      </c>
      <c r="Q1690" s="2">
        <v>12.927756653992001</v>
      </c>
      <c r="R1690" s="2">
        <v>2.2813688212929999</v>
      </c>
      <c r="S1690" s="21">
        <v>0</v>
      </c>
    </row>
    <row r="1691" spans="4:19" x14ac:dyDescent="0.2">
      <c r="D1691" s="104"/>
      <c r="E1691" s="5" t="s">
        <v>44</v>
      </c>
      <c r="F1691" s="6"/>
      <c r="G1691" s="7">
        <v>364</v>
      </c>
      <c r="H1691" s="8">
        <v>111</v>
      </c>
      <c r="I1691" s="1">
        <v>56</v>
      </c>
      <c r="J1691" s="1">
        <v>22</v>
      </c>
      <c r="K1691" s="1">
        <v>9</v>
      </c>
      <c r="L1691" s="1">
        <v>9</v>
      </c>
      <c r="M1691" s="1">
        <v>180</v>
      </c>
      <c r="N1691" s="1">
        <v>89</v>
      </c>
      <c r="O1691" s="1">
        <v>106</v>
      </c>
      <c r="P1691" s="1">
        <v>121</v>
      </c>
      <c r="Q1691" s="1">
        <v>40</v>
      </c>
      <c r="R1691" s="1">
        <v>10</v>
      </c>
      <c r="S1691" s="13">
        <v>1</v>
      </c>
    </row>
    <row r="1692" spans="4:19" x14ac:dyDescent="0.2">
      <c r="D1692" s="104"/>
      <c r="E1692" s="11"/>
      <c r="F1692" s="10"/>
      <c r="G1692" s="9">
        <v>100</v>
      </c>
      <c r="H1692" s="12">
        <v>30.494505494504999</v>
      </c>
      <c r="I1692" s="2">
        <v>15.384615384615</v>
      </c>
      <c r="J1692" s="2">
        <v>6.0439560439560003</v>
      </c>
      <c r="K1692" s="2">
        <v>2.4725274725270001</v>
      </c>
      <c r="L1692" s="2">
        <v>2.4725274725270001</v>
      </c>
      <c r="M1692" s="2">
        <v>49.450549450548998</v>
      </c>
      <c r="N1692" s="2">
        <v>24.450549450549001</v>
      </c>
      <c r="O1692" s="2">
        <v>29.120879120879</v>
      </c>
      <c r="P1692" s="2">
        <v>33.241758241757999</v>
      </c>
      <c r="Q1692" s="2">
        <v>10.989010989011</v>
      </c>
      <c r="R1692" s="2">
        <v>2.7472527472529999</v>
      </c>
      <c r="S1692" s="15">
        <v>0.27472527472500002</v>
      </c>
    </row>
    <row r="1693" spans="4:19" x14ac:dyDescent="0.2">
      <c r="D1693" s="104"/>
      <c r="E1693" s="5" t="s">
        <v>45</v>
      </c>
      <c r="F1693" s="6"/>
      <c r="G1693" s="7">
        <v>324</v>
      </c>
      <c r="H1693" s="8">
        <v>79</v>
      </c>
      <c r="I1693" s="1">
        <v>51</v>
      </c>
      <c r="J1693" s="1">
        <v>18</v>
      </c>
      <c r="K1693" s="1">
        <v>5</v>
      </c>
      <c r="L1693" s="1">
        <v>7</v>
      </c>
      <c r="M1693" s="1">
        <v>164</v>
      </c>
      <c r="N1693" s="1">
        <v>94</v>
      </c>
      <c r="O1693" s="1">
        <v>114</v>
      </c>
      <c r="P1693" s="1">
        <v>113</v>
      </c>
      <c r="Q1693" s="1">
        <v>26</v>
      </c>
      <c r="R1693" s="1">
        <v>6</v>
      </c>
      <c r="S1693" s="13">
        <v>1</v>
      </c>
    </row>
    <row r="1694" spans="4:19" x14ac:dyDescent="0.2">
      <c r="D1694" s="104"/>
      <c r="E1694" s="11"/>
      <c r="F1694" s="10"/>
      <c r="G1694" s="9">
        <v>100</v>
      </c>
      <c r="H1694" s="12">
        <v>24.382716049382999</v>
      </c>
      <c r="I1694" s="2">
        <v>15.740740740741</v>
      </c>
      <c r="J1694" s="2">
        <v>5.5555555555560003</v>
      </c>
      <c r="K1694" s="2">
        <v>1.543209876543</v>
      </c>
      <c r="L1694" s="2">
        <v>2.1604938271599998</v>
      </c>
      <c r="M1694" s="2">
        <v>50.617283950617001</v>
      </c>
      <c r="N1694" s="2">
        <v>29.012345679012</v>
      </c>
      <c r="O1694" s="2">
        <v>35.185185185184999</v>
      </c>
      <c r="P1694" s="2">
        <v>34.876543209876999</v>
      </c>
      <c r="Q1694" s="2">
        <v>8.0246913580250006</v>
      </c>
      <c r="R1694" s="2">
        <v>1.851851851852</v>
      </c>
      <c r="S1694" s="15">
        <v>0.30864197530900001</v>
      </c>
    </row>
    <row r="1695" spans="4:19" x14ac:dyDescent="0.2">
      <c r="D1695" s="104"/>
      <c r="E1695" s="5" t="s">
        <v>46</v>
      </c>
      <c r="F1695" s="6"/>
      <c r="G1695" s="7">
        <v>192</v>
      </c>
      <c r="H1695" s="8">
        <v>39</v>
      </c>
      <c r="I1695" s="1">
        <v>19</v>
      </c>
      <c r="J1695" s="1">
        <v>9</v>
      </c>
      <c r="K1695" s="1">
        <v>5</v>
      </c>
      <c r="L1695" s="1">
        <v>5</v>
      </c>
      <c r="M1695" s="1">
        <v>76</v>
      </c>
      <c r="N1695" s="1">
        <v>52</v>
      </c>
      <c r="O1695" s="1">
        <v>51</v>
      </c>
      <c r="P1695" s="1">
        <v>66</v>
      </c>
      <c r="Q1695" s="1">
        <v>13</v>
      </c>
      <c r="R1695" s="1">
        <v>6</v>
      </c>
      <c r="S1695" s="13">
        <v>2</v>
      </c>
    </row>
    <row r="1696" spans="4:19" x14ac:dyDescent="0.2">
      <c r="D1696" s="104"/>
      <c r="E1696" s="11"/>
      <c r="F1696" s="10"/>
      <c r="G1696" s="9">
        <v>100</v>
      </c>
      <c r="H1696" s="12">
        <v>20.3125</v>
      </c>
      <c r="I1696" s="2">
        <v>9.895833333333</v>
      </c>
      <c r="J1696" s="2">
        <v>4.6875</v>
      </c>
      <c r="K1696" s="2">
        <v>2.604166666667</v>
      </c>
      <c r="L1696" s="2">
        <v>2.604166666667</v>
      </c>
      <c r="M1696" s="2">
        <v>39.583333333333002</v>
      </c>
      <c r="N1696" s="2">
        <v>27.083333333333002</v>
      </c>
      <c r="O1696" s="2">
        <v>26.5625</v>
      </c>
      <c r="P1696" s="2">
        <v>34.375</v>
      </c>
      <c r="Q1696" s="2">
        <v>6.770833333333</v>
      </c>
      <c r="R1696" s="2">
        <v>3.125</v>
      </c>
      <c r="S1696" s="15">
        <v>1.041666666667</v>
      </c>
    </row>
    <row r="1697" spans="2:19" x14ac:dyDescent="0.2">
      <c r="D1697" s="104"/>
      <c r="E1697" s="5" t="s">
        <v>47</v>
      </c>
      <c r="F1697" s="6"/>
      <c r="G1697" s="7">
        <v>288</v>
      </c>
      <c r="H1697" s="8">
        <v>44</v>
      </c>
      <c r="I1697" s="1">
        <v>31</v>
      </c>
      <c r="J1697" s="1">
        <v>20</v>
      </c>
      <c r="K1697" s="1">
        <v>3</v>
      </c>
      <c r="L1697" s="1">
        <v>4</v>
      </c>
      <c r="M1697" s="1">
        <v>126</v>
      </c>
      <c r="N1697" s="1">
        <v>73</v>
      </c>
      <c r="O1697" s="1">
        <v>69</v>
      </c>
      <c r="P1697" s="1">
        <v>95</v>
      </c>
      <c r="Q1697" s="1">
        <v>28</v>
      </c>
      <c r="R1697" s="1">
        <v>14</v>
      </c>
      <c r="S1697" s="13">
        <v>6</v>
      </c>
    </row>
    <row r="1698" spans="2:19" x14ac:dyDescent="0.2">
      <c r="D1698" s="104"/>
      <c r="E1698" s="11"/>
      <c r="F1698" s="10"/>
      <c r="G1698" s="9">
        <v>100</v>
      </c>
      <c r="H1698" s="12">
        <v>15.277777777778001</v>
      </c>
      <c r="I1698" s="2">
        <v>10.763888888888999</v>
      </c>
      <c r="J1698" s="2">
        <v>6.9444444444439997</v>
      </c>
      <c r="K1698" s="2">
        <v>1.041666666667</v>
      </c>
      <c r="L1698" s="2">
        <v>1.3888888888890001</v>
      </c>
      <c r="M1698" s="2">
        <v>43.75</v>
      </c>
      <c r="N1698" s="2">
        <v>25.347222222222001</v>
      </c>
      <c r="O1698" s="2">
        <v>23.958333333333002</v>
      </c>
      <c r="P1698" s="2">
        <v>32.986111111111001</v>
      </c>
      <c r="Q1698" s="2">
        <v>9.7222222222219994</v>
      </c>
      <c r="R1698" s="2">
        <v>4.8611111111109997</v>
      </c>
      <c r="S1698" s="15">
        <v>2.083333333333</v>
      </c>
    </row>
    <row r="1699" spans="2:19" x14ac:dyDescent="0.2">
      <c r="D1699" s="104"/>
      <c r="E1699" s="5" t="s">
        <v>48</v>
      </c>
      <c r="F1699" s="6"/>
      <c r="G1699" s="7">
        <v>114</v>
      </c>
      <c r="H1699" s="8">
        <v>21</v>
      </c>
      <c r="I1699" s="1">
        <v>12</v>
      </c>
      <c r="J1699" s="1">
        <v>5</v>
      </c>
      <c r="K1699" s="1">
        <v>0</v>
      </c>
      <c r="L1699" s="1">
        <v>0</v>
      </c>
      <c r="M1699" s="1">
        <v>52</v>
      </c>
      <c r="N1699" s="1">
        <v>29</v>
      </c>
      <c r="O1699" s="1">
        <v>29</v>
      </c>
      <c r="P1699" s="1">
        <v>41</v>
      </c>
      <c r="Q1699" s="1">
        <v>8</v>
      </c>
      <c r="R1699" s="1">
        <v>5</v>
      </c>
      <c r="S1699" s="13">
        <v>3</v>
      </c>
    </row>
    <row r="1700" spans="2:19" x14ac:dyDescent="0.2">
      <c r="D1700" s="104"/>
      <c r="E1700" s="11"/>
      <c r="F1700" s="10"/>
      <c r="G1700" s="9">
        <v>100</v>
      </c>
      <c r="H1700" s="12">
        <v>18.421052631578998</v>
      </c>
      <c r="I1700" s="2">
        <v>10.526315789473999</v>
      </c>
      <c r="J1700" s="2">
        <v>4.3859649122809996</v>
      </c>
      <c r="K1700" s="3">
        <v>0</v>
      </c>
      <c r="L1700" s="3">
        <v>0</v>
      </c>
      <c r="M1700" s="2">
        <v>45.614035087719003</v>
      </c>
      <c r="N1700" s="2">
        <v>25.438596491228001</v>
      </c>
      <c r="O1700" s="2">
        <v>25.438596491228001</v>
      </c>
      <c r="P1700" s="2">
        <v>35.964912280702002</v>
      </c>
      <c r="Q1700" s="2">
        <v>7.0175438596489998</v>
      </c>
      <c r="R1700" s="2">
        <v>4.3859649122809996</v>
      </c>
      <c r="S1700" s="15">
        <v>2.6315789473679998</v>
      </c>
    </row>
    <row r="1701" spans="2:19" x14ac:dyDescent="0.2">
      <c r="D1701" s="104"/>
      <c r="E1701" s="5" t="s">
        <v>49</v>
      </c>
      <c r="F1701" s="6"/>
      <c r="G1701" s="7">
        <v>30</v>
      </c>
      <c r="H1701" s="8">
        <v>3</v>
      </c>
      <c r="I1701" s="1">
        <v>1</v>
      </c>
      <c r="J1701" s="1">
        <v>1</v>
      </c>
      <c r="K1701" s="1">
        <v>0</v>
      </c>
      <c r="L1701" s="1">
        <v>0</v>
      </c>
      <c r="M1701" s="1">
        <v>12</v>
      </c>
      <c r="N1701" s="1">
        <v>5</v>
      </c>
      <c r="O1701" s="1">
        <v>3</v>
      </c>
      <c r="P1701" s="1">
        <v>6</v>
      </c>
      <c r="Q1701" s="1">
        <v>4</v>
      </c>
      <c r="R1701" s="1">
        <v>6</v>
      </c>
      <c r="S1701" s="13">
        <v>0</v>
      </c>
    </row>
    <row r="1702" spans="2:19" x14ac:dyDescent="0.2">
      <c r="D1702" s="105"/>
      <c r="E1702" s="56"/>
      <c r="F1702" s="57"/>
      <c r="G1702" s="69">
        <v>100</v>
      </c>
      <c r="H1702" s="75">
        <v>10</v>
      </c>
      <c r="I1702" s="39">
        <v>3.333333333333</v>
      </c>
      <c r="J1702" s="39">
        <v>3.333333333333</v>
      </c>
      <c r="K1702" s="36">
        <v>0</v>
      </c>
      <c r="L1702" s="36">
        <v>0</v>
      </c>
      <c r="M1702" s="39">
        <v>40</v>
      </c>
      <c r="N1702" s="39">
        <v>16.666666666666998</v>
      </c>
      <c r="O1702" s="39">
        <v>10</v>
      </c>
      <c r="P1702" s="39">
        <v>20</v>
      </c>
      <c r="Q1702" s="39">
        <v>13.333333333333</v>
      </c>
      <c r="R1702" s="39">
        <v>20</v>
      </c>
      <c r="S1702" s="72">
        <v>0</v>
      </c>
    </row>
    <row r="1704" spans="2:19" x14ac:dyDescent="0.2">
      <c r="B1704" s="47" t="str">
        <f xml:space="preserve"> HYPERLINK("#'目次'!B27", "[21]")</f>
        <v>[21]</v>
      </c>
      <c r="C1704" s="31" t="s">
        <v>231</v>
      </c>
    </row>
    <row r="1707" spans="2:19" x14ac:dyDescent="0.2">
      <c r="C1707" s="31" t="s">
        <v>13</v>
      </c>
    </row>
    <row r="1708" spans="2:19" ht="36" x14ac:dyDescent="0.2">
      <c r="D1708" s="99"/>
      <c r="E1708" s="100"/>
      <c r="F1708" s="100"/>
      <c r="G1708" s="41" t="s">
        <v>14</v>
      </c>
      <c r="H1708" s="42" t="s">
        <v>232</v>
      </c>
      <c r="I1708" s="16" t="s">
        <v>233</v>
      </c>
      <c r="J1708" s="16" t="s">
        <v>234</v>
      </c>
      <c r="K1708" s="16" t="s">
        <v>235</v>
      </c>
      <c r="L1708" s="16" t="s">
        <v>236</v>
      </c>
      <c r="M1708" s="16" t="s">
        <v>237</v>
      </c>
      <c r="N1708" s="16" t="s">
        <v>238</v>
      </c>
      <c r="O1708" s="16" t="s">
        <v>22</v>
      </c>
      <c r="P1708" s="46" t="s">
        <v>24</v>
      </c>
    </row>
    <row r="1709" spans="2:19" x14ac:dyDescent="0.2">
      <c r="D1709" s="101"/>
      <c r="E1709" s="102"/>
      <c r="F1709" s="102"/>
      <c r="G1709" s="44"/>
      <c r="H1709" s="48"/>
      <c r="I1709" s="17"/>
      <c r="J1709" s="17"/>
      <c r="K1709" s="17"/>
      <c r="L1709" s="17"/>
      <c r="M1709" s="17"/>
      <c r="N1709" s="17"/>
      <c r="O1709" s="17"/>
      <c r="P1709" s="43"/>
    </row>
    <row r="1710" spans="2:19" x14ac:dyDescent="0.2">
      <c r="D1710" s="68"/>
      <c r="E1710" s="67" t="s">
        <v>14</v>
      </c>
      <c r="F1710" s="64"/>
      <c r="G1710" s="45">
        <v>7000</v>
      </c>
      <c r="H1710" s="20">
        <v>2782</v>
      </c>
      <c r="I1710" s="20">
        <v>1744</v>
      </c>
      <c r="J1710" s="20">
        <v>3519</v>
      </c>
      <c r="K1710" s="20">
        <v>838</v>
      </c>
      <c r="L1710" s="20">
        <v>2385</v>
      </c>
      <c r="M1710" s="20">
        <v>1745</v>
      </c>
      <c r="N1710" s="20">
        <v>2477</v>
      </c>
      <c r="O1710" s="20">
        <v>373</v>
      </c>
      <c r="P1710" s="61">
        <v>191</v>
      </c>
    </row>
    <row r="1711" spans="2:19" x14ac:dyDescent="0.2">
      <c r="D1711" s="56"/>
      <c r="E1711" s="57"/>
      <c r="F1711" s="65"/>
      <c r="G1711" s="9">
        <v>100</v>
      </c>
      <c r="H1711" s="2">
        <v>39.742857142856998</v>
      </c>
      <c r="I1711" s="2">
        <v>24.914285714285999</v>
      </c>
      <c r="J1711" s="2">
        <v>50.271428571428999</v>
      </c>
      <c r="K1711" s="2">
        <v>11.971428571429</v>
      </c>
      <c r="L1711" s="2">
        <v>34.071428571429003</v>
      </c>
      <c r="M1711" s="2">
        <v>24.928571428571001</v>
      </c>
      <c r="N1711" s="2">
        <v>35.385714285714002</v>
      </c>
      <c r="O1711" s="2">
        <v>5.3285714285710002</v>
      </c>
      <c r="P1711" s="15">
        <v>2.7285714285710001</v>
      </c>
    </row>
    <row r="1712" spans="2:19" x14ac:dyDescent="0.2">
      <c r="D1712" s="103" t="s">
        <v>25</v>
      </c>
      <c r="E1712" s="24" t="s">
        <v>26</v>
      </c>
      <c r="F1712" s="22"/>
      <c r="G1712" s="23">
        <v>1780</v>
      </c>
      <c r="H1712" s="30">
        <v>673</v>
      </c>
      <c r="I1712" s="4">
        <v>450</v>
      </c>
      <c r="J1712" s="4">
        <v>885</v>
      </c>
      <c r="K1712" s="4">
        <v>175</v>
      </c>
      <c r="L1712" s="4">
        <v>591</v>
      </c>
      <c r="M1712" s="4">
        <v>466</v>
      </c>
      <c r="N1712" s="4">
        <v>650</v>
      </c>
      <c r="O1712" s="4">
        <v>111</v>
      </c>
      <c r="P1712" s="34">
        <v>54</v>
      </c>
    </row>
    <row r="1713" spans="4:16" x14ac:dyDescent="0.2">
      <c r="D1713" s="104"/>
      <c r="E1713" s="11"/>
      <c r="F1713" s="10"/>
      <c r="G1713" s="9">
        <v>100</v>
      </c>
      <c r="H1713" s="12">
        <v>37.808988764044997</v>
      </c>
      <c r="I1713" s="2">
        <v>25.280898876403999</v>
      </c>
      <c r="J1713" s="2">
        <v>49.719101123595998</v>
      </c>
      <c r="K1713" s="2">
        <v>9.8314606741570003</v>
      </c>
      <c r="L1713" s="2">
        <v>33.202247191010997</v>
      </c>
      <c r="M1713" s="2">
        <v>26.179775280899001</v>
      </c>
      <c r="N1713" s="2">
        <v>36.516853932583999</v>
      </c>
      <c r="O1713" s="2">
        <v>6.2359550561799999</v>
      </c>
      <c r="P1713" s="15">
        <v>3.0337078651690002</v>
      </c>
    </row>
    <row r="1714" spans="4:16" x14ac:dyDescent="0.2">
      <c r="D1714" s="104"/>
      <c r="E1714" s="5" t="s">
        <v>27</v>
      </c>
      <c r="F1714" s="6"/>
      <c r="G1714" s="7">
        <v>1328</v>
      </c>
      <c r="H1714" s="8">
        <v>506</v>
      </c>
      <c r="I1714" s="1">
        <v>403</v>
      </c>
      <c r="J1714" s="1">
        <v>646</v>
      </c>
      <c r="K1714" s="1">
        <v>137</v>
      </c>
      <c r="L1714" s="1">
        <v>397</v>
      </c>
      <c r="M1714" s="1">
        <v>330</v>
      </c>
      <c r="N1714" s="1">
        <v>470</v>
      </c>
      <c r="O1714" s="1">
        <v>84</v>
      </c>
      <c r="P1714" s="13">
        <v>40</v>
      </c>
    </row>
    <row r="1715" spans="4:16" x14ac:dyDescent="0.2">
      <c r="D1715" s="104"/>
      <c r="E1715" s="11"/>
      <c r="F1715" s="10"/>
      <c r="G1715" s="9">
        <v>100</v>
      </c>
      <c r="H1715" s="12">
        <v>38.102409638554001</v>
      </c>
      <c r="I1715" s="2">
        <v>30.346385542168999</v>
      </c>
      <c r="J1715" s="2">
        <v>48.644578313253</v>
      </c>
      <c r="K1715" s="2">
        <v>10.316265060240999</v>
      </c>
      <c r="L1715" s="2">
        <v>29.894578313253</v>
      </c>
      <c r="M1715" s="2">
        <v>24.849397590361001</v>
      </c>
      <c r="N1715" s="2">
        <v>35.39156626506</v>
      </c>
      <c r="O1715" s="2">
        <v>6.3253012048189996</v>
      </c>
      <c r="P1715" s="15">
        <v>3.0120481927710001</v>
      </c>
    </row>
    <row r="1716" spans="4:16" x14ac:dyDescent="0.2">
      <c r="D1716" s="104"/>
      <c r="E1716" s="5" t="s">
        <v>28</v>
      </c>
      <c r="F1716" s="6"/>
      <c r="G1716" s="7">
        <v>1075</v>
      </c>
      <c r="H1716" s="8">
        <v>431</v>
      </c>
      <c r="I1716" s="1">
        <v>271</v>
      </c>
      <c r="J1716" s="1">
        <v>518</v>
      </c>
      <c r="K1716" s="1">
        <v>131</v>
      </c>
      <c r="L1716" s="1">
        <v>360</v>
      </c>
      <c r="M1716" s="1">
        <v>266</v>
      </c>
      <c r="N1716" s="1">
        <v>387</v>
      </c>
      <c r="O1716" s="1">
        <v>51</v>
      </c>
      <c r="P1716" s="13">
        <v>20</v>
      </c>
    </row>
    <row r="1717" spans="4:16" x14ac:dyDescent="0.2">
      <c r="D1717" s="104"/>
      <c r="E1717" s="11"/>
      <c r="F1717" s="10"/>
      <c r="G1717" s="9">
        <v>100</v>
      </c>
      <c r="H1717" s="12">
        <v>40.093023255814003</v>
      </c>
      <c r="I1717" s="2">
        <v>25.209302325581</v>
      </c>
      <c r="J1717" s="2">
        <v>48.186046511628</v>
      </c>
      <c r="K1717" s="2">
        <v>12.186046511628</v>
      </c>
      <c r="L1717" s="2">
        <v>33.488372093023003</v>
      </c>
      <c r="M1717" s="2">
        <v>24.744186046511999</v>
      </c>
      <c r="N1717" s="2">
        <v>36</v>
      </c>
      <c r="O1717" s="2">
        <v>4.7441860465119996</v>
      </c>
      <c r="P1717" s="15">
        <v>1.860465116279</v>
      </c>
    </row>
    <row r="1718" spans="4:16" x14ac:dyDescent="0.2">
      <c r="D1718" s="104"/>
      <c r="E1718" s="5" t="s">
        <v>29</v>
      </c>
      <c r="F1718" s="6"/>
      <c r="G1718" s="7">
        <v>733</v>
      </c>
      <c r="H1718" s="8">
        <v>319</v>
      </c>
      <c r="I1718" s="1">
        <v>165</v>
      </c>
      <c r="J1718" s="1">
        <v>405</v>
      </c>
      <c r="K1718" s="1">
        <v>109</v>
      </c>
      <c r="L1718" s="1">
        <v>281</v>
      </c>
      <c r="M1718" s="1">
        <v>179</v>
      </c>
      <c r="N1718" s="1">
        <v>270</v>
      </c>
      <c r="O1718" s="1">
        <v>21</v>
      </c>
      <c r="P1718" s="13">
        <v>10</v>
      </c>
    </row>
    <row r="1719" spans="4:16" x14ac:dyDescent="0.2">
      <c r="D1719" s="104"/>
      <c r="E1719" s="11"/>
      <c r="F1719" s="10"/>
      <c r="G1719" s="9">
        <v>100</v>
      </c>
      <c r="H1719" s="12">
        <v>43.519781718963003</v>
      </c>
      <c r="I1719" s="2">
        <v>22.510231923601999</v>
      </c>
      <c r="J1719" s="2">
        <v>55.252387448839997</v>
      </c>
      <c r="K1719" s="2">
        <v>14.870395634378999</v>
      </c>
      <c r="L1719" s="2">
        <v>38.335607094133998</v>
      </c>
      <c r="M1719" s="2">
        <v>24.420190995906999</v>
      </c>
      <c r="N1719" s="2">
        <v>36.834924965893997</v>
      </c>
      <c r="O1719" s="2">
        <v>2.864938608458</v>
      </c>
      <c r="P1719" s="15">
        <v>1.3642564802179999</v>
      </c>
    </row>
    <row r="1720" spans="4:16" x14ac:dyDescent="0.2">
      <c r="D1720" s="104"/>
      <c r="E1720" s="5" t="s">
        <v>30</v>
      </c>
      <c r="F1720" s="6"/>
      <c r="G1720" s="7">
        <v>619</v>
      </c>
      <c r="H1720" s="8">
        <v>272</v>
      </c>
      <c r="I1720" s="1">
        <v>131</v>
      </c>
      <c r="J1720" s="1">
        <v>324</v>
      </c>
      <c r="K1720" s="1">
        <v>93</v>
      </c>
      <c r="L1720" s="1">
        <v>247</v>
      </c>
      <c r="M1720" s="1">
        <v>171</v>
      </c>
      <c r="N1720" s="1">
        <v>216</v>
      </c>
      <c r="O1720" s="1">
        <v>21</v>
      </c>
      <c r="P1720" s="13">
        <v>8</v>
      </c>
    </row>
    <row r="1721" spans="4:16" x14ac:dyDescent="0.2">
      <c r="D1721" s="104"/>
      <c r="E1721" s="11"/>
      <c r="F1721" s="10"/>
      <c r="G1721" s="9">
        <v>100</v>
      </c>
      <c r="H1721" s="12">
        <v>43.941841680129002</v>
      </c>
      <c r="I1721" s="2">
        <v>21.163166397415001</v>
      </c>
      <c r="J1721" s="2">
        <v>52.342487883682999</v>
      </c>
      <c r="K1721" s="2">
        <v>15.024232633279</v>
      </c>
      <c r="L1721" s="2">
        <v>39.903069466882002</v>
      </c>
      <c r="M1721" s="2">
        <v>27.625201938610999</v>
      </c>
      <c r="N1721" s="2">
        <v>34.894991922456001</v>
      </c>
      <c r="O1721" s="2">
        <v>3.392568659128</v>
      </c>
      <c r="P1721" s="15">
        <v>1.2924071082390001</v>
      </c>
    </row>
    <row r="1722" spans="4:16" x14ac:dyDescent="0.2">
      <c r="D1722" s="104"/>
      <c r="E1722" s="5" t="s">
        <v>31</v>
      </c>
      <c r="F1722" s="6"/>
      <c r="G1722" s="7">
        <v>559</v>
      </c>
      <c r="H1722" s="8">
        <v>254</v>
      </c>
      <c r="I1722" s="1">
        <v>120</v>
      </c>
      <c r="J1722" s="1">
        <v>304</v>
      </c>
      <c r="K1722" s="1">
        <v>88</v>
      </c>
      <c r="L1722" s="1">
        <v>245</v>
      </c>
      <c r="M1722" s="1">
        <v>133</v>
      </c>
      <c r="N1722" s="1">
        <v>203</v>
      </c>
      <c r="O1722" s="1">
        <v>18</v>
      </c>
      <c r="P1722" s="13">
        <v>6</v>
      </c>
    </row>
    <row r="1723" spans="4:16" x14ac:dyDescent="0.2">
      <c r="D1723" s="104"/>
      <c r="E1723" s="11"/>
      <c r="F1723" s="10"/>
      <c r="G1723" s="9">
        <v>100</v>
      </c>
      <c r="H1723" s="12">
        <v>45.438282647584998</v>
      </c>
      <c r="I1723" s="2">
        <v>21.466905187835</v>
      </c>
      <c r="J1723" s="2">
        <v>54.382826475850003</v>
      </c>
      <c r="K1723" s="2">
        <v>15.742397137746</v>
      </c>
      <c r="L1723" s="2">
        <v>43.828264758496999</v>
      </c>
      <c r="M1723" s="2">
        <v>23.792486583184001</v>
      </c>
      <c r="N1723" s="2">
        <v>36.314847942755001</v>
      </c>
      <c r="O1723" s="2">
        <v>3.2200357781750002</v>
      </c>
      <c r="P1723" s="15">
        <v>1.0733452593920001</v>
      </c>
    </row>
    <row r="1724" spans="4:16" x14ac:dyDescent="0.2">
      <c r="D1724" s="104"/>
      <c r="E1724" s="5" t="s">
        <v>32</v>
      </c>
      <c r="F1724" s="6"/>
      <c r="G1724" s="7">
        <v>284</v>
      </c>
      <c r="H1724" s="8">
        <v>118</v>
      </c>
      <c r="I1724" s="1">
        <v>71</v>
      </c>
      <c r="J1724" s="1">
        <v>157</v>
      </c>
      <c r="K1724" s="1">
        <v>47</v>
      </c>
      <c r="L1724" s="1">
        <v>122</v>
      </c>
      <c r="M1724" s="1">
        <v>73</v>
      </c>
      <c r="N1724" s="1">
        <v>105</v>
      </c>
      <c r="O1724" s="1">
        <v>8</v>
      </c>
      <c r="P1724" s="13">
        <v>1</v>
      </c>
    </row>
    <row r="1725" spans="4:16" x14ac:dyDescent="0.2">
      <c r="D1725" s="104"/>
      <c r="E1725" s="11"/>
      <c r="F1725" s="10"/>
      <c r="G1725" s="9">
        <v>100</v>
      </c>
      <c r="H1725" s="12">
        <v>41.549295774648002</v>
      </c>
      <c r="I1725" s="2">
        <v>25</v>
      </c>
      <c r="J1725" s="2">
        <v>55.281690140845001</v>
      </c>
      <c r="K1725" s="2">
        <v>16.549295774648002</v>
      </c>
      <c r="L1725" s="2">
        <v>42.957746478872998</v>
      </c>
      <c r="M1725" s="2">
        <v>25.704225352112999</v>
      </c>
      <c r="N1725" s="2">
        <v>36.971830985914998</v>
      </c>
      <c r="O1725" s="2">
        <v>2.8169014084509998</v>
      </c>
      <c r="P1725" s="15">
        <v>0.352112676056</v>
      </c>
    </row>
    <row r="1726" spans="4:16" x14ac:dyDescent="0.2">
      <c r="D1726" s="104"/>
      <c r="E1726" s="5" t="s">
        <v>33</v>
      </c>
      <c r="F1726" s="6"/>
      <c r="G1726" s="7">
        <v>104</v>
      </c>
      <c r="H1726" s="8">
        <v>43</v>
      </c>
      <c r="I1726" s="1">
        <v>27</v>
      </c>
      <c r="J1726" s="1">
        <v>63</v>
      </c>
      <c r="K1726" s="1">
        <v>19</v>
      </c>
      <c r="L1726" s="1">
        <v>35</v>
      </c>
      <c r="M1726" s="1">
        <v>15</v>
      </c>
      <c r="N1726" s="1">
        <v>23</v>
      </c>
      <c r="O1726" s="1">
        <v>3</v>
      </c>
      <c r="P1726" s="13">
        <v>2</v>
      </c>
    </row>
    <row r="1727" spans="4:16" x14ac:dyDescent="0.2">
      <c r="D1727" s="104"/>
      <c r="E1727" s="11"/>
      <c r="F1727" s="10"/>
      <c r="G1727" s="9">
        <v>100</v>
      </c>
      <c r="H1727" s="12">
        <v>41.346153846154003</v>
      </c>
      <c r="I1727" s="2">
        <v>25.961538461538002</v>
      </c>
      <c r="J1727" s="2">
        <v>60.576923076923002</v>
      </c>
      <c r="K1727" s="2">
        <v>18.269230769231001</v>
      </c>
      <c r="L1727" s="2">
        <v>33.653846153845997</v>
      </c>
      <c r="M1727" s="2">
        <v>14.423076923077</v>
      </c>
      <c r="N1727" s="2">
        <v>22.115384615385</v>
      </c>
      <c r="O1727" s="2">
        <v>2.884615384615</v>
      </c>
      <c r="P1727" s="15">
        <v>1.923076923077</v>
      </c>
    </row>
    <row r="1728" spans="4:16" x14ac:dyDescent="0.2">
      <c r="D1728" s="103" t="s">
        <v>34</v>
      </c>
      <c r="E1728" s="24" t="s">
        <v>35</v>
      </c>
      <c r="F1728" s="22"/>
      <c r="G1728" s="23">
        <v>206</v>
      </c>
      <c r="H1728" s="30">
        <v>92</v>
      </c>
      <c r="I1728" s="4">
        <v>28</v>
      </c>
      <c r="J1728" s="4">
        <v>110</v>
      </c>
      <c r="K1728" s="4">
        <v>22</v>
      </c>
      <c r="L1728" s="4">
        <v>91</v>
      </c>
      <c r="M1728" s="4">
        <v>46</v>
      </c>
      <c r="N1728" s="4">
        <v>60</v>
      </c>
      <c r="O1728" s="4">
        <v>4</v>
      </c>
      <c r="P1728" s="34">
        <v>3</v>
      </c>
    </row>
    <row r="1729" spans="4:16" x14ac:dyDescent="0.2">
      <c r="D1729" s="104"/>
      <c r="E1729" s="11"/>
      <c r="F1729" s="10"/>
      <c r="G1729" s="9">
        <v>100</v>
      </c>
      <c r="H1729" s="12">
        <v>44.660194174757002</v>
      </c>
      <c r="I1729" s="2">
        <v>13.592233009709</v>
      </c>
      <c r="J1729" s="2">
        <v>53.398058252426999</v>
      </c>
      <c r="K1729" s="2">
        <v>10.679611650485</v>
      </c>
      <c r="L1729" s="2">
        <v>44.174757281552999</v>
      </c>
      <c r="M1729" s="2">
        <v>22.330097087378999</v>
      </c>
      <c r="N1729" s="2">
        <v>29.126213592233</v>
      </c>
      <c r="O1729" s="2">
        <v>1.9417475728160001</v>
      </c>
      <c r="P1729" s="15">
        <v>1.456310679612</v>
      </c>
    </row>
    <row r="1730" spans="4:16" x14ac:dyDescent="0.2">
      <c r="D1730" s="104"/>
      <c r="E1730" s="5" t="s">
        <v>36</v>
      </c>
      <c r="F1730" s="6"/>
      <c r="G1730" s="7">
        <v>218</v>
      </c>
      <c r="H1730" s="8">
        <v>90</v>
      </c>
      <c r="I1730" s="1">
        <v>29</v>
      </c>
      <c r="J1730" s="1">
        <v>116</v>
      </c>
      <c r="K1730" s="1">
        <v>26</v>
      </c>
      <c r="L1730" s="1">
        <v>86</v>
      </c>
      <c r="M1730" s="1">
        <v>44</v>
      </c>
      <c r="N1730" s="1">
        <v>76</v>
      </c>
      <c r="O1730" s="1">
        <v>5</v>
      </c>
      <c r="P1730" s="13">
        <v>3</v>
      </c>
    </row>
    <row r="1731" spans="4:16" x14ac:dyDescent="0.2">
      <c r="D1731" s="104"/>
      <c r="E1731" s="11"/>
      <c r="F1731" s="10"/>
      <c r="G1731" s="9">
        <v>100</v>
      </c>
      <c r="H1731" s="12">
        <v>41.284403669725002</v>
      </c>
      <c r="I1731" s="2">
        <v>13.302752293577999</v>
      </c>
      <c r="J1731" s="2">
        <v>53.211009174311997</v>
      </c>
      <c r="K1731" s="2">
        <v>11.926605504587</v>
      </c>
      <c r="L1731" s="2">
        <v>39.449541284403999</v>
      </c>
      <c r="M1731" s="2">
        <v>20.183486238532002</v>
      </c>
      <c r="N1731" s="2">
        <v>34.862385321101002</v>
      </c>
      <c r="O1731" s="2">
        <v>2.293577981651</v>
      </c>
      <c r="P1731" s="15">
        <v>1.376146788991</v>
      </c>
    </row>
    <row r="1732" spans="4:16" x14ac:dyDescent="0.2">
      <c r="D1732" s="104"/>
      <c r="E1732" s="5" t="s">
        <v>37</v>
      </c>
      <c r="F1732" s="6"/>
      <c r="G1732" s="7">
        <v>218</v>
      </c>
      <c r="H1732" s="8">
        <v>95</v>
      </c>
      <c r="I1732" s="1">
        <v>43</v>
      </c>
      <c r="J1732" s="1">
        <v>113</v>
      </c>
      <c r="K1732" s="1">
        <v>33</v>
      </c>
      <c r="L1732" s="1">
        <v>86</v>
      </c>
      <c r="M1732" s="1">
        <v>44</v>
      </c>
      <c r="N1732" s="1">
        <v>62</v>
      </c>
      <c r="O1732" s="1">
        <v>7</v>
      </c>
      <c r="P1732" s="13">
        <v>1</v>
      </c>
    </row>
    <row r="1733" spans="4:16" x14ac:dyDescent="0.2">
      <c r="D1733" s="104"/>
      <c r="E1733" s="11"/>
      <c r="F1733" s="10"/>
      <c r="G1733" s="9">
        <v>100</v>
      </c>
      <c r="H1733" s="12">
        <v>43.577981651376</v>
      </c>
      <c r="I1733" s="2">
        <v>19.724770642201999</v>
      </c>
      <c r="J1733" s="2">
        <v>51.834862385321003</v>
      </c>
      <c r="K1733" s="2">
        <v>15.137614678899</v>
      </c>
      <c r="L1733" s="2">
        <v>39.449541284403999</v>
      </c>
      <c r="M1733" s="2">
        <v>20.183486238532002</v>
      </c>
      <c r="N1733" s="2">
        <v>28.440366972477001</v>
      </c>
      <c r="O1733" s="2">
        <v>3.2110091743120002</v>
      </c>
      <c r="P1733" s="15">
        <v>0.45871559632999998</v>
      </c>
    </row>
    <row r="1734" spans="4:16" x14ac:dyDescent="0.2">
      <c r="D1734" s="104"/>
      <c r="E1734" s="5" t="s">
        <v>38</v>
      </c>
      <c r="F1734" s="6"/>
      <c r="G1734" s="7">
        <v>313</v>
      </c>
      <c r="H1734" s="8">
        <v>138</v>
      </c>
      <c r="I1734" s="1">
        <v>58</v>
      </c>
      <c r="J1734" s="1">
        <v>172</v>
      </c>
      <c r="K1734" s="1">
        <v>35</v>
      </c>
      <c r="L1734" s="1">
        <v>128</v>
      </c>
      <c r="M1734" s="1">
        <v>72</v>
      </c>
      <c r="N1734" s="1">
        <v>98</v>
      </c>
      <c r="O1734" s="1">
        <v>9</v>
      </c>
      <c r="P1734" s="13">
        <v>2</v>
      </c>
    </row>
    <row r="1735" spans="4:16" x14ac:dyDescent="0.2">
      <c r="D1735" s="104"/>
      <c r="E1735" s="11"/>
      <c r="F1735" s="10"/>
      <c r="G1735" s="9">
        <v>100</v>
      </c>
      <c r="H1735" s="12">
        <v>44.08945686901</v>
      </c>
      <c r="I1735" s="2">
        <v>18.530351437699998</v>
      </c>
      <c r="J1735" s="2">
        <v>54.952076677316001</v>
      </c>
      <c r="K1735" s="2">
        <v>11.182108626198</v>
      </c>
      <c r="L1735" s="2">
        <v>40.894568690096001</v>
      </c>
      <c r="M1735" s="2">
        <v>23.003194888178999</v>
      </c>
      <c r="N1735" s="2">
        <v>31.309904153354999</v>
      </c>
      <c r="O1735" s="2">
        <v>2.8753993610220001</v>
      </c>
      <c r="P1735" s="15">
        <v>0.63897763578300004</v>
      </c>
    </row>
    <row r="1736" spans="4:16" x14ac:dyDescent="0.2">
      <c r="D1736" s="104"/>
      <c r="E1736" s="5" t="s">
        <v>39</v>
      </c>
      <c r="F1736" s="6"/>
      <c r="G1736" s="7">
        <v>306</v>
      </c>
      <c r="H1736" s="8">
        <v>131</v>
      </c>
      <c r="I1736" s="1">
        <v>66</v>
      </c>
      <c r="J1736" s="1">
        <v>158</v>
      </c>
      <c r="K1736" s="1">
        <v>54</v>
      </c>
      <c r="L1736" s="1">
        <v>122</v>
      </c>
      <c r="M1736" s="1">
        <v>74</v>
      </c>
      <c r="N1736" s="1">
        <v>105</v>
      </c>
      <c r="O1736" s="1">
        <v>10</v>
      </c>
      <c r="P1736" s="13">
        <v>8</v>
      </c>
    </row>
    <row r="1737" spans="4:16" x14ac:dyDescent="0.2">
      <c r="D1737" s="104"/>
      <c r="E1737" s="11"/>
      <c r="F1737" s="10"/>
      <c r="G1737" s="9">
        <v>100</v>
      </c>
      <c r="H1737" s="12">
        <v>42.810457516340001</v>
      </c>
      <c r="I1737" s="2">
        <v>21.568627450979999</v>
      </c>
      <c r="J1737" s="2">
        <v>51.633986928105003</v>
      </c>
      <c r="K1737" s="2">
        <v>17.647058823529001</v>
      </c>
      <c r="L1737" s="2">
        <v>39.869281045751997</v>
      </c>
      <c r="M1737" s="2">
        <v>24.183006535948</v>
      </c>
      <c r="N1737" s="2">
        <v>34.313725490195999</v>
      </c>
      <c r="O1737" s="2">
        <v>3.2679738562090002</v>
      </c>
      <c r="P1737" s="15">
        <v>2.6143790849670001</v>
      </c>
    </row>
    <row r="1738" spans="4:16" x14ac:dyDescent="0.2">
      <c r="D1738" s="104"/>
      <c r="E1738" s="5" t="s">
        <v>40</v>
      </c>
      <c r="F1738" s="6"/>
      <c r="G1738" s="7">
        <v>323</v>
      </c>
      <c r="H1738" s="8">
        <v>139</v>
      </c>
      <c r="I1738" s="1">
        <v>66</v>
      </c>
      <c r="J1738" s="1">
        <v>179</v>
      </c>
      <c r="K1738" s="1">
        <v>57</v>
      </c>
      <c r="L1738" s="1">
        <v>124</v>
      </c>
      <c r="M1738" s="1">
        <v>83</v>
      </c>
      <c r="N1738" s="1">
        <v>111</v>
      </c>
      <c r="O1738" s="1">
        <v>14</v>
      </c>
      <c r="P1738" s="13">
        <v>2</v>
      </c>
    </row>
    <row r="1739" spans="4:16" x14ac:dyDescent="0.2">
      <c r="D1739" s="104"/>
      <c r="E1739" s="11"/>
      <c r="F1739" s="10"/>
      <c r="G1739" s="9">
        <v>100</v>
      </c>
      <c r="H1739" s="12">
        <v>43.034055727553998</v>
      </c>
      <c r="I1739" s="2">
        <v>20.433436532508001</v>
      </c>
      <c r="J1739" s="2">
        <v>55.417956656347002</v>
      </c>
      <c r="K1739" s="2">
        <v>17.647058823529001</v>
      </c>
      <c r="L1739" s="2">
        <v>38.390092879256997</v>
      </c>
      <c r="M1739" s="2">
        <v>25.696594427245</v>
      </c>
      <c r="N1739" s="2">
        <v>34.365325077399</v>
      </c>
      <c r="O1739" s="2">
        <v>4.334365325077</v>
      </c>
      <c r="P1739" s="15">
        <v>0.61919504644000001</v>
      </c>
    </row>
    <row r="1740" spans="4:16" x14ac:dyDescent="0.2">
      <c r="D1740" s="104"/>
      <c r="E1740" s="5" t="s">
        <v>41</v>
      </c>
      <c r="F1740" s="6"/>
      <c r="G1740" s="7">
        <v>260</v>
      </c>
      <c r="H1740" s="8">
        <v>118</v>
      </c>
      <c r="I1740" s="1">
        <v>57</v>
      </c>
      <c r="J1740" s="1">
        <v>146</v>
      </c>
      <c r="K1740" s="1">
        <v>43</v>
      </c>
      <c r="L1740" s="1">
        <v>112</v>
      </c>
      <c r="M1740" s="1">
        <v>65</v>
      </c>
      <c r="N1740" s="1">
        <v>82</v>
      </c>
      <c r="O1740" s="1">
        <v>12</v>
      </c>
      <c r="P1740" s="13">
        <v>2</v>
      </c>
    </row>
    <row r="1741" spans="4:16" x14ac:dyDescent="0.2">
      <c r="D1741" s="104"/>
      <c r="E1741" s="11"/>
      <c r="F1741" s="10"/>
      <c r="G1741" s="9">
        <v>100</v>
      </c>
      <c r="H1741" s="12">
        <v>45.384615384615003</v>
      </c>
      <c r="I1741" s="2">
        <v>21.923076923077002</v>
      </c>
      <c r="J1741" s="2">
        <v>56.153846153845997</v>
      </c>
      <c r="K1741" s="2">
        <v>16.538461538461998</v>
      </c>
      <c r="L1741" s="2">
        <v>43.076923076923002</v>
      </c>
      <c r="M1741" s="2">
        <v>25</v>
      </c>
      <c r="N1741" s="2">
        <v>31.538461538461998</v>
      </c>
      <c r="O1741" s="2">
        <v>4.6153846153850004</v>
      </c>
      <c r="P1741" s="15">
        <v>0.76923076923099998</v>
      </c>
    </row>
    <row r="1742" spans="4:16" x14ac:dyDescent="0.2">
      <c r="D1742" s="104"/>
      <c r="E1742" s="5" t="s">
        <v>42</v>
      </c>
      <c r="F1742" s="6"/>
      <c r="G1742" s="7">
        <v>258</v>
      </c>
      <c r="H1742" s="8">
        <v>119</v>
      </c>
      <c r="I1742" s="1">
        <v>68</v>
      </c>
      <c r="J1742" s="1">
        <v>140</v>
      </c>
      <c r="K1742" s="1">
        <v>45</v>
      </c>
      <c r="L1742" s="1">
        <v>81</v>
      </c>
      <c r="M1742" s="1">
        <v>61</v>
      </c>
      <c r="N1742" s="1">
        <v>96</v>
      </c>
      <c r="O1742" s="1">
        <v>6</v>
      </c>
      <c r="P1742" s="13">
        <v>4</v>
      </c>
    </row>
    <row r="1743" spans="4:16" x14ac:dyDescent="0.2">
      <c r="D1743" s="104"/>
      <c r="E1743" s="11"/>
      <c r="F1743" s="10"/>
      <c r="G1743" s="9">
        <v>100</v>
      </c>
      <c r="H1743" s="12">
        <v>46.124031007752002</v>
      </c>
      <c r="I1743" s="2">
        <v>26.356589147287</v>
      </c>
      <c r="J1743" s="2">
        <v>54.263565891473</v>
      </c>
      <c r="K1743" s="2">
        <v>17.441860465116001</v>
      </c>
      <c r="L1743" s="2">
        <v>31.395348837208999</v>
      </c>
      <c r="M1743" s="2">
        <v>23.643410852713</v>
      </c>
      <c r="N1743" s="2">
        <v>37.209302325581</v>
      </c>
      <c r="O1743" s="2">
        <v>2.3255813953489999</v>
      </c>
      <c r="P1743" s="15">
        <v>1.550387596899</v>
      </c>
    </row>
    <row r="1744" spans="4:16" x14ac:dyDescent="0.2">
      <c r="D1744" s="104"/>
      <c r="E1744" s="5" t="s">
        <v>43</v>
      </c>
      <c r="F1744" s="6"/>
      <c r="G1744" s="7">
        <v>258</v>
      </c>
      <c r="H1744" s="8">
        <v>106</v>
      </c>
      <c r="I1744" s="1">
        <v>72</v>
      </c>
      <c r="J1744" s="1">
        <v>138</v>
      </c>
      <c r="K1744" s="1">
        <v>39</v>
      </c>
      <c r="L1744" s="1">
        <v>87</v>
      </c>
      <c r="M1744" s="1">
        <v>61</v>
      </c>
      <c r="N1744" s="1">
        <v>90</v>
      </c>
      <c r="O1744" s="1">
        <v>8</v>
      </c>
      <c r="P1744" s="13">
        <v>6</v>
      </c>
    </row>
    <row r="1745" spans="4:16" x14ac:dyDescent="0.2">
      <c r="D1745" s="104"/>
      <c r="E1745" s="11"/>
      <c r="F1745" s="10"/>
      <c r="G1745" s="9">
        <v>100</v>
      </c>
      <c r="H1745" s="12">
        <v>41.085271317828997</v>
      </c>
      <c r="I1745" s="2">
        <v>27.906976744186</v>
      </c>
      <c r="J1745" s="2">
        <v>53.488372093023003</v>
      </c>
      <c r="K1745" s="2">
        <v>15.116279069767</v>
      </c>
      <c r="L1745" s="2">
        <v>33.720930232557997</v>
      </c>
      <c r="M1745" s="2">
        <v>23.643410852713</v>
      </c>
      <c r="N1745" s="2">
        <v>34.883720930232997</v>
      </c>
      <c r="O1745" s="2">
        <v>3.1007751937979999</v>
      </c>
      <c r="P1745" s="15">
        <v>2.3255813953489999</v>
      </c>
    </row>
    <row r="1746" spans="4:16" x14ac:dyDescent="0.2">
      <c r="D1746" s="104"/>
      <c r="E1746" s="5" t="s">
        <v>44</v>
      </c>
      <c r="F1746" s="6"/>
      <c r="G1746" s="7">
        <v>336</v>
      </c>
      <c r="H1746" s="8">
        <v>155</v>
      </c>
      <c r="I1746" s="1">
        <v>91</v>
      </c>
      <c r="J1746" s="1">
        <v>169</v>
      </c>
      <c r="K1746" s="1">
        <v>58</v>
      </c>
      <c r="L1746" s="1">
        <v>95</v>
      </c>
      <c r="M1746" s="1">
        <v>76</v>
      </c>
      <c r="N1746" s="1">
        <v>112</v>
      </c>
      <c r="O1746" s="1">
        <v>16</v>
      </c>
      <c r="P1746" s="13">
        <v>8</v>
      </c>
    </row>
    <row r="1747" spans="4:16" x14ac:dyDescent="0.2">
      <c r="D1747" s="104"/>
      <c r="E1747" s="11"/>
      <c r="F1747" s="10"/>
      <c r="G1747" s="9">
        <v>100</v>
      </c>
      <c r="H1747" s="12">
        <v>46.130952380952003</v>
      </c>
      <c r="I1747" s="2">
        <v>27.083333333333002</v>
      </c>
      <c r="J1747" s="2">
        <v>50.297619047619001</v>
      </c>
      <c r="K1747" s="2">
        <v>17.261904761905001</v>
      </c>
      <c r="L1747" s="2">
        <v>28.273809523810002</v>
      </c>
      <c r="M1747" s="2">
        <v>22.619047619048001</v>
      </c>
      <c r="N1747" s="2">
        <v>33.333333333333002</v>
      </c>
      <c r="O1747" s="2">
        <v>4.7619047619049999</v>
      </c>
      <c r="P1747" s="15">
        <v>2.3809523809519999</v>
      </c>
    </row>
    <row r="1748" spans="4:16" x14ac:dyDescent="0.2">
      <c r="D1748" s="104"/>
      <c r="E1748" s="5" t="s">
        <v>45</v>
      </c>
      <c r="F1748" s="6"/>
      <c r="G1748" s="7">
        <v>259</v>
      </c>
      <c r="H1748" s="8">
        <v>93</v>
      </c>
      <c r="I1748" s="1">
        <v>71</v>
      </c>
      <c r="J1748" s="1">
        <v>110</v>
      </c>
      <c r="K1748" s="1">
        <v>32</v>
      </c>
      <c r="L1748" s="1">
        <v>64</v>
      </c>
      <c r="M1748" s="1">
        <v>52</v>
      </c>
      <c r="N1748" s="1">
        <v>71</v>
      </c>
      <c r="O1748" s="1">
        <v>18</v>
      </c>
      <c r="P1748" s="13">
        <v>12</v>
      </c>
    </row>
    <row r="1749" spans="4:16" x14ac:dyDescent="0.2">
      <c r="D1749" s="104"/>
      <c r="E1749" s="11"/>
      <c r="F1749" s="10"/>
      <c r="G1749" s="9">
        <v>100</v>
      </c>
      <c r="H1749" s="12">
        <v>35.907335907335998</v>
      </c>
      <c r="I1749" s="2">
        <v>27.413127413127</v>
      </c>
      <c r="J1749" s="2">
        <v>42.471042471041997</v>
      </c>
      <c r="K1749" s="2">
        <v>12.355212355212</v>
      </c>
      <c r="L1749" s="2">
        <v>24.710424710424999</v>
      </c>
      <c r="M1749" s="2">
        <v>20.077220077220002</v>
      </c>
      <c r="N1749" s="2">
        <v>27.413127413127</v>
      </c>
      <c r="O1749" s="2">
        <v>6.9498069498069999</v>
      </c>
      <c r="P1749" s="15">
        <v>4.6332046332049996</v>
      </c>
    </row>
    <row r="1750" spans="4:16" x14ac:dyDescent="0.2">
      <c r="D1750" s="104"/>
      <c r="E1750" s="5" t="s">
        <v>46</v>
      </c>
      <c r="F1750" s="6"/>
      <c r="G1750" s="7">
        <v>171</v>
      </c>
      <c r="H1750" s="8">
        <v>74</v>
      </c>
      <c r="I1750" s="1">
        <v>49</v>
      </c>
      <c r="J1750" s="1">
        <v>74</v>
      </c>
      <c r="K1750" s="1">
        <v>26</v>
      </c>
      <c r="L1750" s="1">
        <v>40</v>
      </c>
      <c r="M1750" s="1">
        <v>28</v>
      </c>
      <c r="N1750" s="1">
        <v>40</v>
      </c>
      <c r="O1750" s="1">
        <v>8</v>
      </c>
      <c r="P1750" s="13">
        <v>11</v>
      </c>
    </row>
    <row r="1751" spans="4:16" x14ac:dyDescent="0.2">
      <c r="D1751" s="104"/>
      <c r="E1751" s="11"/>
      <c r="F1751" s="10"/>
      <c r="G1751" s="9">
        <v>100</v>
      </c>
      <c r="H1751" s="12">
        <v>43.274853801170003</v>
      </c>
      <c r="I1751" s="2">
        <v>28.654970760234001</v>
      </c>
      <c r="J1751" s="2">
        <v>43.274853801170003</v>
      </c>
      <c r="K1751" s="2">
        <v>15.204678362573</v>
      </c>
      <c r="L1751" s="2">
        <v>23.391812865496998</v>
      </c>
      <c r="M1751" s="2">
        <v>16.374269005847999</v>
      </c>
      <c r="N1751" s="2">
        <v>23.391812865496998</v>
      </c>
      <c r="O1751" s="2">
        <v>4.6783625730990002</v>
      </c>
      <c r="P1751" s="15">
        <v>6.4327485380120004</v>
      </c>
    </row>
    <row r="1752" spans="4:16" x14ac:dyDescent="0.2">
      <c r="D1752" s="104"/>
      <c r="E1752" s="5" t="s">
        <v>47</v>
      </c>
      <c r="F1752" s="6"/>
      <c r="G1752" s="7">
        <v>158</v>
      </c>
      <c r="H1752" s="8">
        <v>49</v>
      </c>
      <c r="I1752" s="1">
        <v>58</v>
      </c>
      <c r="J1752" s="1">
        <v>65</v>
      </c>
      <c r="K1752" s="1">
        <v>14</v>
      </c>
      <c r="L1752" s="1">
        <v>26</v>
      </c>
      <c r="M1752" s="1">
        <v>21</v>
      </c>
      <c r="N1752" s="1">
        <v>44</v>
      </c>
      <c r="O1752" s="1">
        <v>14</v>
      </c>
      <c r="P1752" s="13">
        <v>9</v>
      </c>
    </row>
    <row r="1753" spans="4:16" x14ac:dyDescent="0.2">
      <c r="D1753" s="104"/>
      <c r="E1753" s="11"/>
      <c r="F1753" s="10"/>
      <c r="G1753" s="9">
        <v>100</v>
      </c>
      <c r="H1753" s="12">
        <v>31.012658227848</v>
      </c>
      <c r="I1753" s="2">
        <v>36.708860759494002</v>
      </c>
      <c r="J1753" s="2">
        <v>41.139240506329003</v>
      </c>
      <c r="K1753" s="2">
        <v>8.8607594936710008</v>
      </c>
      <c r="L1753" s="2">
        <v>16.455696202532</v>
      </c>
      <c r="M1753" s="2">
        <v>13.291139240506</v>
      </c>
      <c r="N1753" s="2">
        <v>27.848101265823001</v>
      </c>
      <c r="O1753" s="2">
        <v>8.8607594936710008</v>
      </c>
      <c r="P1753" s="15">
        <v>5.6962025316459997</v>
      </c>
    </row>
    <row r="1754" spans="4:16" x14ac:dyDescent="0.2">
      <c r="D1754" s="104"/>
      <c r="E1754" s="5" t="s">
        <v>48</v>
      </c>
      <c r="F1754" s="6"/>
      <c r="G1754" s="7">
        <v>62</v>
      </c>
      <c r="H1754" s="8">
        <v>20</v>
      </c>
      <c r="I1754" s="1">
        <v>18</v>
      </c>
      <c r="J1754" s="1">
        <v>20</v>
      </c>
      <c r="K1754" s="1">
        <v>7</v>
      </c>
      <c r="L1754" s="1">
        <v>9</v>
      </c>
      <c r="M1754" s="1">
        <v>11</v>
      </c>
      <c r="N1754" s="1">
        <v>11</v>
      </c>
      <c r="O1754" s="1">
        <v>11</v>
      </c>
      <c r="P1754" s="13">
        <v>5</v>
      </c>
    </row>
    <row r="1755" spans="4:16" x14ac:dyDescent="0.2">
      <c r="D1755" s="104"/>
      <c r="E1755" s="11"/>
      <c r="F1755" s="10"/>
      <c r="G1755" s="9">
        <v>100</v>
      </c>
      <c r="H1755" s="12">
        <v>32.258064516128997</v>
      </c>
      <c r="I1755" s="2">
        <v>29.032258064516</v>
      </c>
      <c r="J1755" s="2">
        <v>32.258064516128997</v>
      </c>
      <c r="K1755" s="2">
        <v>11.290322580645</v>
      </c>
      <c r="L1755" s="2">
        <v>14.516129032258</v>
      </c>
      <c r="M1755" s="2">
        <v>17.741935483871</v>
      </c>
      <c r="N1755" s="2">
        <v>17.741935483871</v>
      </c>
      <c r="O1755" s="2">
        <v>17.741935483871</v>
      </c>
      <c r="P1755" s="15">
        <v>8.0645161290320004</v>
      </c>
    </row>
    <row r="1756" spans="4:16" x14ac:dyDescent="0.2">
      <c r="D1756" s="104"/>
      <c r="E1756" s="5" t="s">
        <v>49</v>
      </c>
      <c r="F1756" s="6"/>
      <c r="G1756" s="7">
        <v>13</v>
      </c>
      <c r="H1756" s="8">
        <v>3</v>
      </c>
      <c r="I1756" s="1">
        <v>2</v>
      </c>
      <c r="J1756" s="1">
        <v>4</v>
      </c>
      <c r="K1756" s="1">
        <v>0</v>
      </c>
      <c r="L1756" s="1">
        <v>0</v>
      </c>
      <c r="M1756" s="1">
        <v>1</v>
      </c>
      <c r="N1756" s="1">
        <v>1</v>
      </c>
      <c r="O1756" s="1">
        <v>5</v>
      </c>
      <c r="P1756" s="13">
        <v>1</v>
      </c>
    </row>
    <row r="1757" spans="4:16" x14ac:dyDescent="0.2">
      <c r="D1757" s="104"/>
      <c r="E1757" s="11"/>
      <c r="F1757" s="10"/>
      <c r="G1757" s="9">
        <v>100</v>
      </c>
      <c r="H1757" s="12">
        <v>23.076923076922998</v>
      </c>
      <c r="I1757" s="2">
        <v>15.384615384615</v>
      </c>
      <c r="J1757" s="2">
        <v>30.769230769231001</v>
      </c>
      <c r="K1757" s="3">
        <v>0</v>
      </c>
      <c r="L1757" s="3">
        <v>0</v>
      </c>
      <c r="M1757" s="2">
        <v>7.6923076923079998</v>
      </c>
      <c r="N1757" s="2">
        <v>7.6923076923079998</v>
      </c>
      <c r="O1757" s="2">
        <v>38.461538461537998</v>
      </c>
      <c r="P1757" s="15">
        <v>7.6923076923079998</v>
      </c>
    </row>
    <row r="1758" spans="4:16" x14ac:dyDescent="0.2">
      <c r="D1758" s="103" t="s">
        <v>50</v>
      </c>
      <c r="E1758" s="24" t="s">
        <v>35</v>
      </c>
      <c r="F1758" s="22"/>
      <c r="G1758" s="23">
        <v>174</v>
      </c>
      <c r="H1758" s="30">
        <v>75</v>
      </c>
      <c r="I1758" s="4">
        <v>26</v>
      </c>
      <c r="J1758" s="4">
        <v>97</v>
      </c>
      <c r="K1758" s="4">
        <v>10</v>
      </c>
      <c r="L1758" s="4">
        <v>71</v>
      </c>
      <c r="M1758" s="4">
        <v>46</v>
      </c>
      <c r="N1758" s="4">
        <v>61</v>
      </c>
      <c r="O1758" s="4">
        <v>8</v>
      </c>
      <c r="P1758" s="34">
        <v>7</v>
      </c>
    </row>
    <row r="1759" spans="4:16" x14ac:dyDescent="0.2">
      <c r="D1759" s="104"/>
      <c r="E1759" s="11"/>
      <c r="F1759" s="10"/>
      <c r="G1759" s="9">
        <v>100</v>
      </c>
      <c r="H1759" s="12">
        <v>43.103448275862</v>
      </c>
      <c r="I1759" s="2">
        <v>14.942528735631999</v>
      </c>
      <c r="J1759" s="2">
        <v>55.747126436781997</v>
      </c>
      <c r="K1759" s="2">
        <v>5.7471264367819996</v>
      </c>
      <c r="L1759" s="2">
        <v>40.804597701149</v>
      </c>
      <c r="M1759" s="2">
        <v>26.436781609194998</v>
      </c>
      <c r="N1759" s="2">
        <v>35.057471264367997</v>
      </c>
      <c r="O1759" s="2">
        <v>4.5977011494250002</v>
      </c>
      <c r="P1759" s="15">
        <v>4.0229885057469996</v>
      </c>
    </row>
    <row r="1760" spans="4:16" x14ac:dyDescent="0.2">
      <c r="D1760" s="104"/>
      <c r="E1760" s="5" t="s">
        <v>36</v>
      </c>
      <c r="F1760" s="6"/>
      <c r="G1760" s="7">
        <v>233</v>
      </c>
      <c r="H1760" s="8">
        <v>97</v>
      </c>
      <c r="I1760" s="1">
        <v>37</v>
      </c>
      <c r="J1760" s="1">
        <v>122</v>
      </c>
      <c r="K1760" s="1">
        <v>24</v>
      </c>
      <c r="L1760" s="1">
        <v>112</v>
      </c>
      <c r="M1760" s="1">
        <v>79</v>
      </c>
      <c r="N1760" s="1">
        <v>88</v>
      </c>
      <c r="O1760" s="1">
        <v>14</v>
      </c>
      <c r="P1760" s="13">
        <v>4</v>
      </c>
    </row>
    <row r="1761" spans="4:16" x14ac:dyDescent="0.2">
      <c r="D1761" s="104"/>
      <c r="E1761" s="11"/>
      <c r="F1761" s="10"/>
      <c r="G1761" s="9">
        <v>100</v>
      </c>
      <c r="H1761" s="12">
        <v>41.630901287554003</v>
      </c>
      <c r="I1761" s="2">
        <v>15.87982832618</v>
      </c>
      <c r="J1761" s="2">
        <v>52.360515021459001</v>
      </c>
      <c r="K1761" s="2">
        <v>10.300429184548999</v>
      </c>
      <c r="L1761" s="2">
        <v>48.068669527897001</v>
      </c>
      <c r="M1761" s="2">
        <v>33.905579399141999</v>
      </c>
      <c r="N1761" s="2">
        <v>37.768240343347998</v>
      </c>
      <c r="O1761" s="2">
        <v>6.0085836909869998</v>
      </c>
      <c r="P1761" s="15">
        <v>1.716738197425</v>
      </c>
    </row>
    <row r="1762" spans="4:16" x14ac:dyDescent="0.2">
      <c r="D1762" s="104"/>
      <c r="E1762" s="5" t="s">
        <v>37</v>
      </c>
      <c r="F1762" s="6"/>
      <c r="G1762" s="7">
        <v>199</v>
      </c>
      <c r="H1762" s="8">
        <v>81</v>
      </c>
      <c r="I1762" s="1">
        <v>41</v>
      </c>
      <c r="J1762" s="1">
        <v>107</v>
      </c>
      <c r="K1762" s="1">
        <v>21</v>
      </c>
      <c r="L1762" s="1">
        <v>82</v>
      </c>
      <c r="M1762" s="1">
        <v>51</v>
      </c>
      <c r="N1762" s="1">
        <v>73</v>
      </c>
      <c r="O1762" s="1">
        <v>6</v>
      </c>
      <c r="P1762" s="13">
        <v>5</v>
      </c>
    </row>
    <row r="1763" spans="4:16" x14ac:dyDescent="0.2">
      <c r="D1763" s="104"/>
      <c r="E1763" s="11"/>
      <c r="F1763" s="10"/>
      <c r="G1763" s="9">
        <v>100</v>
      </c>
      <c r="H1763" s="12">
        <v>40.703517587939999</v>
      </c>
      <c r="I1763" s="2">
        <v>20.603015075377002</v>
      </c>
      <c r="J1763" s="2">
        <v>53.768844221106001</v>
      </c>
      <c r="K1763" s="2">
        <v>10.552763819095</v>
      </c>
      <c r="L1763" s="2">
        <v>41.206030150754003</v>
      </c>
      <c r="M1763" s="2">
        <v>25.628140703518</v>
      </c>
      <c r="N1763" s="2">
        <v>36.683417085427003</v>
      </c>
      <c r="O1763" s="2">
        <v>3.015075376884</v>
      </c>
      <c r="P1763" s="15">
        <v>2.5125628140699998</v>
      </c>
    </row>
    <row r="1764" spans="4:16" x14ac:dyDescent="0.2">
      <c r="D1764" s="104"/>
      <c r="E1764" s="5" t="s">
        <v>38</v>
      </c>
      <c r="F1764" s="6"/>
      <c r="G1764" s="7">
        <v>319</v>
      </c>
      <c r="H1764" s="8">
        <v>135</v>
      </c>
      <c r="I1764" s="1">
        <v>73</v>
      </c>
      <c r="J1764" s="1">
        <v>171</v>
      </c>
      <c r="K1764" s="1">
        <v>41</v>
      </c>
      <c r="L1764" s="1">
        <v>143</v>
      </c>
      <c r="M1764" s="1">
        <v>104</v>
      </c>
      <c r="N1764" s="1">
        <v>150</v>
      </c>
      <c r="O1764" s="1">
        <v>7</v>
      </c>
      <c r="P1764" s="13">
        <v>1</v>
      </c>
    </row>
    <row r="1765" spans="4:16" x14ac:dyDescent="0.2">
      <c r="D1765" s="104"/>
      <c r="E1765" s="11"/>
      <c r="F1765" s="10"/>
      <c r="G1765" s="9">
        <v>100</v>
      </c>
      <c r="H1765" s="12">
        <v>42.319749216300998</v>
      </c>
      <c r="I1765" s="2">
        <v>22.884012539185001</v>
      </c>
      <c r="J1765" s="2">
        <v>53.605015673981001</v>
      </c>
      <c r="K1765" s="2">
        <v>12.852664576803001</v>
      </c>
      <c r="L1765" s="2">
        <v>44.827586206897003</v>
      </c>
      <c r="M1765" s="2">
        <v>32.601880877743</v>
      </c>
      <c r="N1765" s="2">
        <v>47.021943573667997</v>
      </c>
      <c r="O1765" s="2">
        <v>2.1943573667709999</v>
      </c>
      <c r="P1765" s="15">
        <v>0.31347962382400002</v>
      </c>
    </row>
    <row r="1766" spans="4:16" x14ac:dyDescent="0.2">
      <c r="D1766" s="104"/>
      <c r="E1766" s="5" t="s">
        <v>39</v>
      </c>
      <c r="F1766" s="6"/>
      <c r="G1766" s="7">
        <v>269</v>
      </c>
      <c r="H1766" s="8">
        <v>109</v>
      </c>
      <c r="I1766" s="1">
        <v>50</v>
      </c>
      <c r="J1766" s="1">
        <v>140</v>
      </c>
      <c r="K1766" s="1">
        <v>33</v>
      </c>
      <c r="L1766" s="1">
        <v>119</v>
      </c>
      <c r="M1766" s="1">
        <v>83</v>
      </c>
      <c r="N1766" s="1">
        <v>125</v>
      </c>
      <c r="O1766" s="1">
        <v>7</v>
      </c>
      <c r="P1766" s="13">
        <v>5</v>
      </c>
    </row>
    <row r="1767" spans="4:16" x14ac:dyDescent="0.2">
      <c r="D1767" s="104"/>
      <c r="E1767" s="11"/>
      <c r="F1767" s="10"/>
      <c r="G1767" s="9">
        <v>100</v>
      </c>
      <c r="H1767" s="12">
        <v>40.520446096653998</v>
      </c>
      <c r="I1767" s="2">
        <v>18.587360594795999</v>
      </c>
      <c r="J1767" s="2">
        <v>52.044609665427998</v>
      </c>
      <c r="K1767" s="2">
        <v>12.267657992565001</v>
      </c>
      <c r="L1767" s="2">
        <v>44.237918215613</v>
      </c>
      <c r="M1767" s="2">
        <v>30.855018587360998</v>
      </c>
      <c r="N1767" s="2">
        <v>46.468401486989002</v>
      </c>
      <c r="O1767" s="2">
        <v>2.6022304832710001</v>
      </c>
      <c r="P1767" s="15">
        <v>1.85873605948</v>
      </c>
    </row>
    <row r="1768" spans="4:16" x14ac:dyDescent="0.2">
      <c r="D1768" s="104"/>
      <c r="E1768" s="5" t="s">
        <v>40</v>
      </c>
      <c r="F1768" s="6"/>
      <c r="G1768" s="7">
        <v>348</v>
      </c>
      <c r="H1768" s="8">
        <v>144</v>
      </c>
      <c r="I1768" s="1">
        <v>82</v>
      </c>
      <c r="J1768" s="1">
        <v>209</v>
      </c>
      <c r="K1768" s="1">
        <v>40</v>
      </c>
      <c r="L1768" s="1">
        <v>153</v>
      </c>
      <c r="M1768" s="1">
        <v>139</v>
      </c>
      <c r="N1768" s="1">
        <v>180</v>
      </c>
      <c r="O1768" s="1">
        <v>11</v>
      </c>
      <c r="P1768" s="13">
        <v>3</v>
      </c>
    </row>
    <row r="1769" spans="4:16" x14ac:dyDescent="0.2">
      <c r="D1769" s="104"/>
      <c r="E1769" s="11"/>
      <c r="F1769" s="10"/>
      <c r="G1769" s="9">
        <v>100</v>
      </c>
      <c r="H1769" s="12">
        <v>41.379310344827999</v>
      </c>
      <c r="I1769" s="2">
        <v>23.563218390805002</v>
      </c>
      <c r="J1769" s="2">
        <v>60.057471264367997</v>
      </c>
      <c r="K1769" s="2">
        <v>11.494252873562999</v>
      </c>
      <c r="L1769" s="2">
        <v>43.965517241378997</v>
      </c>
      <c r="M1769" s="2">
        <v>39.942528735632003</v>
      </c>
      <c r="N1769" s="2">
        <v>51.724137931034001</v>
      </c>
      <c r="O1769" s="2">
        <v>3.1609195402300001</v>
      </c>
      <c r="P1769" s="15">
        <v>0.86206896551699996</v>
      </c>
    </row>
    <row r="1770" spans="4:16" x14ac:dyDescent="0.2">
      <c r="D1770" s="104"/>
      <c r="E1770" s="5" t="s">
        <v>41</v>
      </c>
      <c r="F1770" s="6"/>
      <c r="G1770" s="7">
        <v>282</v>
      </c>
      <c r="H1770" s="8">
        <v>115</v>
      </c>
      <c r="I1770" s="1">
        <v>71</v>
      </c>
      <c r="J1770" s="1">
        <v>169</v>
      </c>
      <c r="K1770" s="1">
        <v>27</v>
      </c>
      <c r="L1770" s="1">
        <v>116</v>
      </c>
      <c r="M1770" s="1">
        <v>97</v>
      </c>
      <c r="N1770" s="1">
        <v>133</v>
      </c>
      <c r="O1770" s="1">
        <v>10</v>
      </c>
      <c r="P1770" s="13">
        <v>6</v>
      </c>
    </row>
    <row r="1771" spans="4:16" x14ac:dyDescent="0.2">
      <c r="D1771" s="104"/>
      <c r="E1771" s="11"/>
      <c r="F1771" s="10"/>
      <c r="G1771" s="9">
        <v>100</v>
      </c>
      <c r="H1771" s="12">
        <v>40.780141843971997</v>
      </c>
      <c r="I1771" s="2">
        <v>25.177304964539001</v>
      </c>
      <c r="J1771" s="2">
        <v>59.929078014184</v>
      </c>
      <c r="K1771" s="2">
        <v>9.574468085106</v>
      </c>
      <c r="L1771" s="2">
        <v>41.134751773049999</v>
      </c>
      <c r="M1771" s="2">
        <v>34.397163120567001</v>
      </c>
      <c r="N1771" s="2">
        <v>47.163120567375998</v>
      </c>
      <c r="O1771" s="2">
        <v>3.54609929078</v>
      </c>
      <c r="P1771" s="15">
        <v>2.1276595744679998</v>
      </c>
    </row>
    <row r="1772" spans="4:16" x14ac:dyDescent="0.2">
      <c r="D1772" s="104"/>
      <c r="E1772" s="5" t="s">
        <v>42</v>
      </c>
      <c r="F1772" s="6"/>
      <c r="G1772" s="7">
        <v>242</v>
      </c>
      <c r="H1772" s="8">
        <v>98</v>
      </c>
      <c r="I1772" s="1">
        <v>70</v>
      </c>
      <c r="J1772" s="1">
        <v>131</v>
      </c>
      <c r="K1772" s="1">
        <v>32</v>
      </c>
      <c r="L1772" s="1">
        <v>90</v>
      </c>
      <c r="M1772" s="1">
        <v>84</v>
      </c>
      <c r="N1772" s="1">
        <v>119</v>
      </c>
      <c r="O1772" s="1">
        <v>15</v>
      </c>
      <c r="P1772" s="13">
        <v>7</v>
      </c>
    </row>
    <row r="1773" spans="4:16" x14ac:dyDescent="0.2">
      <c r="D1773" s="104"/>
      <c r="E1773" s="11"/>
      <c r="F1773" s="10"/>
      <c r="G1773" s="9">
        <v>100</v>
      </c>
      <c r="H1773" s="12">
        <v>40.495867768594998</v>
      </c>
      <c r="I1773" s="2">
        <v>28.925619834711</v>
      </c>
      <c r="J1773" s="2">
        <v>54.132231404959001</v>
      </c>
      <c r="K1773" s="2">
        <v>13.223140495868</v>
      </c>
      <c r="L1773" s="2">
        <v>37.190082644627999</v>
      </c>
      <c r="M1773" s="2">
        <v>34.710743801653003</v>
      </c>
      <c r="N1773" s="2">
        <v>49.173553719007998</v>
      </c>
      <c r="O1773" s="2">
        <v>6.1983471074379999</v>
      </c>
      <c r="P1773" s="15">
        <v>2.8925619834709999</v>
      </c>
    </row>
    <row r="1774" spans="4:16" x14ac:dyDescent="0.2">
      <c r="D1774" s="104"/>
      <c r="E1774" s="5" t="s">
        <v>43</v>
      </c>
      <c r="F1774" s="6"/>
      <c r="G1774" s="7">
        <v>263</v>
      </c>
      <c r="H1774" s="8">
        <v>102</v>
      </c>
      <c r="I1774" s="1">
        <v>80</v>
      </c>
      <c r="J1774" s="1">
        <v>150</v>
      </c>
      <c r="K1774" s="1">
        <v>21</v>
      </c>
      <c r="L1774" s="1">
        <v>87</v>
      </c>
      <c r="M1774" s="1">
        <v>68</v>
      </c>
      <c r="N1774" s="1">
        <v>110</v>
      </c>
      <c r="O1774" s="1">
        <v>11</v>
      </c>
      <c r="P1774" s="13">
        <v>5</v>
      </c>
    </row>
    <row r="1775" spans="4:16" x14ac:dyDescent="0.2">
      <c r="D1775" s="104"/>
      <c r="E1775" s="11"/>
      <c r="F1775" s="10"/>
      <c r="G1775" s="9">
        <v>100</v>
      </c>
      <c r="H1775" s="12">
        <v>38.783269961976998</v>
      </c>
      <c r="I1775" s="2">
        <v>30.418250950569998</v>
      </c>
      <c r="J1775" s="2">
        <v>57.034220532318997</v>
      </c>
      <c r="K1775" s="2">
        <v>7.9847908745250002</v>
      </c>
      <c r="L1775" s="2">
        <v>33.079847908745002</v>
      </c>
      <c r="M1775" s="2">
        <v>25.855513307984999</v>
      </c>
      <c r="N1775" s="2">
        <v>41.825095057033998</v>
      </c>
      <c r="O1775" s="2">
        <v>4.182509505703</v>
      </c>
      <c r="P1775" s="15">
        <v>1.9011406844109999</v>
      </c>
    </row>
    <row r="1776" spans="4:16" x14ac:dyDescent="0.2">
      <c r="D1776" s="104"/>
      <c r="E1776" s="5" t="s">
        <v>44</v>
      </c>
      <c r="F1776" s="6"/>
      <c r="G1776" s="7">
        <v>364</v>
      </c>
      <c r="H1776" s="8">
        <v>128</v>
      </c>
      <c r="I1776" s="1">
        <v>112</v>
      </c>
      <c r="J1776" s="1">
        <v>168</v>
      </c>
      <c r="K1776" s="1">
        <v>33</v>
      </c>
      <c r="L1776" s="1">
        <v>102</v>
      </c>
      <c r="M1776" s="1">
        <v>95</v>
      </c>
      <c r="N1776" s="1">
        <v>125</v>
      </c>
      <c r="O1776" s="1">
        <v>26</v>
      </c>
      <c r="P1776" s="13">
        <v>12</v>
      </c>
    </row>
    <row r="1777" spans="2:16" x14ac:dyDescent="0.2">
      <c r="D1777" s="104"/>
      <c r="E1777" s="11"/>
      <c r="F1777" s="10"/>
      <c r="G1777" s="9">
        <v>100</v>
      </c>
      <c r="H1777" s="12">
        <v>35.164835164834997</v>
      </c>
      <c r="I1777" s="2">
        <v>30.769230769231001</v>
      </c>
      <c r="J1777" s="2">
        <v>46.153846153845997</v>
      </c>
      <c r="K1777" s="2">
        <v>9.065934065934</v>
      </c>
      <c r="L1777" s="2">
        <v>28.021978021978001</v>
      </c>
      <c r="M1777" s="2">
        <v>26.098901098900999</v>
      </c>
      <c r="N1777" s="2">
        <v>34.340659340659002</v>
      </c>
      <c r="O1777" s="2">
        <v>7.1428571428570002</v>
      </c>
      <c r="P1777" s="15">
        <v>3.2967032967029999</v>
      </c>
    </row>
    <row r="1778" spans="2:16" x14ac:dyDescent="0.2">
      <c r="D1778" s="104"/>
      <c r="E1778" s="5" t="s">
        <v>45</v>
      </c>
      <c r="F1778" s="6"/>
      <c r="G1778" s="7">
        <v>324</v>
      </c>
      <c r="H1778" s="8">
        <v>106</v>
      </c>
      <c r="I1778" s="1">
        <v>118</v>
      </c>
      <c r="J1778" s="1">
        <v>131</v>
      </c>
      <c r="K1778" s="1">
        <v>32</v>
      </c>
      <c r="L1778" s="1">
        <v>81</v>
      </c>
      <c r="M1778" s="1">
        <v>83</v>
      </c>
      <c r="N1778" s="1">
        <v>106</v>
      </c>
      <c r="O1778" s="1">
        <v>30</v>
      </c>
      <c r="P1778" s="13">
        <v>10</v>
      </c>
    </row>
    <row r="1779" spans="2:16" x14ac:dyDescent="0.2">
      <c r="D1779" s="104"/>
      <c r="E1779" s="11"/>
      <c r="F1779" s="10"/>
      <c r="G1779" s="9">
        <v>100</v>
      </c>
      <c r="H1779" s="12">
        <v>32.716049382716001</v>
      </c>
      <c r="I1779" s="2">
        <v>36.419753086420002</v>
      </c>
      <c r="J1779" s="2">
        <v>40.432098765432002</v>
      </c>
      <c r="K1779" s="2">
        <v>9.8765432098769992</v>
      </c>
      <c r="L1779" s="2">
        <v>25</v>
      </c>
      <c r="M1779" s="2">
        <v>25.617283950617001</v>
      </c>
      <c r="N1779" s="2">
        <v>32.716049382716001</v>
      </c>
      <c r="O1779" s="2">
        <v>9.2592592592590002</v>
      </c>
      <c r="P1779" s="15">
        <v>3.086419753086</v>
      </c>
    </row>
    <row r="1780" spans="2:16" x14ac:dyDescent="0.2">
      <c r="D1780" s="104"/>
      <c r="E1780" s="5" t="s">
        <v>46</v>
      </c>
      <c r="F1780" s="6"/>
      <c r="G1780" s="7">
        <v>192</v>
      </c>
      <c r="H1780" s="8">
        <v>60</v>
      </c>
      <c r="I1780" s="1">
        <v>70</v>
      </c>
      <c r="J1780" s="1">
        <v>71</v>
      </c>
      <c r="K1780" s="1">
        <v>11</v>
      </c>
      <c r="L1780" s="1">
        <v>24</v>
      </c>
      <c r="M1780" s="1">
        <v>20</v>
      </c>
      <c r="N1780" s="1">
        <v>40</v>
      </c>
      <c r="O1780" s="1">
        <v>19</v>
      </c>
      <c r="P1780" s="13">
        <v>16</v>
      </c>
    </row>
    <row r="1781" spans="2:16" x14ac:dyDescent="0.2">
      <c r="D1781" s="104"/>
      <c r="E1781" s="11"/>
      <c r="F1781" s="10"/>
      <c r="G1781" s="9">
        <v>100</v>
      </c>
      <c r="H1781" s="12">
        <v>31.25</v>
      </c>
      <c r="I1781" s="2">
        <v>36.458333333333002</v>
      </c>
      <c r="J1781" s="2">
        <v>36.979166666666998</v>
      </c>
      <c r="K1781" s="2">
        <v>5.729166666667</v>
      </c>
      <c r="L1781" s="2">
        <v>12.5</v>
      </c>
      <c r="M1781" s="2">
        <v>10.416666666667</v>
      </c>
      <c r="N1781" s="2">
        <v>20.833333333333002</v>
      </c>
      <c r="O1781" s="2">
        <v>9.895833333333</v>
      </c>
      <c r="P1781" s="15">
        <v>8.333333333333</v>
      </c>
    </row>
    <row r="1782" spans="2:16" x14ac:dyDescent="0.2">
      <c r="D1782" s="104"/>
      <c r="E1782" s="5" t="s">
        <v>47</v>
      </c>
      <c r="F1782" s="6"/>
      <c r="G1782" s="7">
        <v>288</v>
      </c>
      <c r="H1782" s="8">
        <v>73</v>
      </c>
      <c r="I1782" s="1">
        <v>95</v>
      </c>
      <c r="J1782" s="1">
        <v>90</v>
      </c>
      <c r="K1782" s="1">
        <v>18</v>
      </c>
      <c r="L1782" s="1">
        <v>42</v>
      </c>
      <c r="M1782" s="1">
        <v>42</v>
      </c>
      <c r="N1782" s="1">
        <v>76</v>
      </c>
      <c r="O1782" s="1">
        <v>39</v>
      </c>
      <c r="P1782" s="13">
        <v>20</v>
      </c>
    </row>
    <row r="1783" spans="2:16" x14ac:dyDescent="0.2">
      <c r="D1783" s="104"/>
      <c r="E1783" s="11"/>
      <c r="F1783" s="10"/>
      <c r="G1783" s="9">
        <v>100</v>
      </c>
      <c r="H1783" s="12">
        <v>25.347222222222001</v>
      </c>
      <c r="I1783" s="2">
        <v>32.986111111111001</v>
      </c>
      <c r="J1783" s="2">
        <v>31.25</v>
      </c>
      <c r="K1783" s="2">
        <v>6.25</v>
      </c>
      <c r="L1783" s="2">
        <v>14.583333333333</v>
      </c>
      <c r="M1783" s="2">
        <v>14.583333333333</v>
      </c>
      <c r="N1783" s="2">
        <v>26.388888888888999</v>
      </c>
      <c r="O1783" s="2">
        <v>13.541666666667</v>
      </c>
      <c r="P1783" s="15">
        <v>6.9444444444439997</v>
      </c>
    </row>
    <row r="1784" spans="2:16" x14ac:dyDescent="0.2">
      <c r="D1784" s="104"/>
      <c r="E1784" s="5" t="s">
        <v>48</v>
      </c>
      <c r="F1784" s="6"/>
      <c r="G1784" s="7">
        <v>114</v>
      </c>
      <c r="H1784" s="8">
        <v>33</v>
      </c>
      <c r="I1784" s="1">
        <v>33</v>
      </c>
      <c r="J1784" s="1">
        <v>44</v>
      </c>
      <c r="K1784" s="1">
        <v>4</v>
      </c>
      <c r="L1784" s="1">
        <v>11</v>
      </c>
      <c r="M1784" s="1">
        <v>14</v>
      </c>
      <c r="N1784" s="1">
        <v>28</v>
      </c>
      <c r="O1784" s="1">
        <v>17</v>
      </c>
      <c r="P1784" s="13">
        <v>8</v>
      </c>
    </row>
    <row r="1785" spans="2:16" x14ac:dyDescent="0.2">
      <c r="D1785" s="104"/>
      <c r="E1785" s="11"/>
      <c r="F1785" s="10"/>
      <c r="G1785" s="9">
        <v>100</v>
      </c>
      <c r="H1785" s="12">
        <v>28.947368421053</v>
      </c>
      <c r="I1785" s="2">
        <v>28.947368421053</v>
      </c>
      <c r="J1785" s="2">
        <v>38.596491228070001</v>
      </c>
      <c r="K1785" s="2">
        <v>3.508771929825</v>
      </c>
      <c r="L1785" s="2">
        <v>9.6491228070179993</v>
      </c>
      <c r="M1785" s="2">
        <v>12.280701754386</v>
      </c>
      <c r="N1785" s="2">
        <v>24.561403508771999</v>
      </c>
      <c r="O1785" s="2">
        <v>14.912280701754</v>
      </c>
      <c r="P1785" s="15">
        <v>7.0175438596489998</v>
      </c>
    </row>
    <row r="1786" spans="2:16" x14ac:dyDescent="0.2">
      <c r="D1786" s="104"/>
      <c r="E1786" s="5" t="s">
        <v>49</v>
      </c>
      <c r="F1786" s="6"/>
      <c r="G1786" s="7">
        <v>30</v>
      </c>
      <c r="H1786" s="8">
        <v>4</v>
      </c>
      <c r="I1786" s="1">
        <v>10</v>
      </c>
      <c r="J1786" s="1">
        <v>5</v>
      </c>
      <c r="K1786" s="1">
        <v>0</v>
      </c>
      <c r="L1786" s="1">
        <v>1</v>
      </c>
      <c r="M1786" s="1">
        <v>1</v>
      </c>
      <c r="N1786" s="1">
        <v>4</v>
      </c>
      <c r="O1786" s="1">
        <v>6</v>
      </c>
      <c r="P1786" s="13">
        <v>5</v>
      </c>
    </row>
    <row r="1787" spans="2:16" x14ac:dyDescent="0.2">
      <c r="D1787" s="105"/>
      <c r="E1787" s="56"/>
      <c r="F1787" s="57"/>
      <c r="G1787" s="69">
        <v>100</v>
      </c>
      <c r="H1787" s="75">
        <v>13.333333333333</v>
      </c>
      <c r="I1787" s="39">
        <v>33.333333333333002</v>
      </c>
      <c r="J1787" s="39">
        <v>16.666666666666998</v>
      </c>
      <c r="K1787" s="36">
        <v>0</v>
      </c>
      <c r="L1787" s="39">
        <v>3.333333333333</v>
      </c>
      <c r="M1787" s="39">
        <v>3.333333333333</v>
      </c>
      <c r="N1787" s="39">
        <v>13.333333333333</v>
      </c>
      <c r="O1787" s="39">
        <v>20</v>
      </c>
      <c r="P1787" s="83">
        <v>16.666666666666998</v>
      </c>
    </row>
    <row r="1789" spans="2:16" x14ac:dyDescent="0.2">
      <c r="B1789" s="47" t="str">
        <f xml:space="preserve"> HYPERLINK("#'目次'!B28", "[22]")</f>
        <v>[22]</v>
      </c>
      <c r="C1789" s="31" t="s">
        <v>241</v>
      </c>
    </row>
    <row r="1792" spans="2:16" x14ac:dyDescent="0.2">
      <c r="C1792" s="31" t="s">
        <v>13</v>
      </c>
    </row>
    <row r="1793" spans="4:11" ht="36" x14ac:dyDescent="0.2">
      <c r="D1793" s="99"/>
      <c r="E1793" s="100"/>
      <c r="F1793" s="100"/>
      <c r="G1793" s="41" t="s">
        <v>14</v>
      </c>
      <c r="H1793" s="42" t="s">
        <v>242</v>
      </c>
      <c r="I1793" s="16" t="s">
        <v>243</v>
      </c>
      <c r="J1793" s="16" t="s">
        <v>244</v>
      </c>
      <c r="K1793" s="46" t="s">
        <v>24</v>
      </c>
    </row>
    <row r="1794" spans="4:11" x14ac:dyDescent="0.2">
      <c r="D1794" s="101"/>
      <c r="E1794" s="102"/>
      <c r="F1794" s="102"/>
      <c r="G1794" s="44"/>
      <c r="H1794" s="48"/>
      <c r="I1794" s="17"/>
      <c r="J1794" s="17"/>
      <c r="K1794" s="43"/>
    </row>
    <row r="1795" spans="4:11" x14ac:dyDescent="0.2">
      <c r="D1795" s="68"/>
      <c r="E1795" s="67" t="s">
        <v>14</v>
      </c>
      <c r="F1795" s="64"/>
      <c r="G1795" s="45">
        <v>7000</v>
      </c>
      <c r="H1795" s="20">
        <v>1039</v>
      </c>
      <c r="I1795" s="20">
        <v>1785</v>
      </c>
      <c r="J1795" s="20">
        <v>4159</v>
      </c>
      <c r="K1795" s="61">
        <v>17</v>
      </c>
    </row>
    <row r="1796" spans="4:11" x14ac:dyDescent="0.2">
      <c r="D1796" s="56"/>
      <c r="E1796" s="57"/>
      <c r="F1796" s="65"/>
      <c r="G1796" s="9">
        <v>100</v>
      </c>
      <c r="H1796" s="2">
        <v>14.842857142857</v>
      </c>
      <c r="I1796" s="2">
        <v>25.5</v>
      </c>
      <c r="J1796" s="2">
        <v>59.414285714286002</v>
      </c>
      <c r="K1796" s="15">
        <v>0.242857142857</v>
      </c>
    </row>
    <row r="1797" spans="4:11" x14ac:dyDescent="0.2">
      <c r="D1797" s="103" t="s">
        <v>25</v>
      </c>
      <c r="E1797" s="24" t="s">
        <v>26</v>
      </c>
      <c r="F1797" s="22"/>
      <c r="G1797" s="23">
        <v>1780</v>
      </c>
      <c r="H1797" s="30">
        <v>135</v>
      </c>
      <c r="I1797" s="4">
        <v>390</v>
      </c>
      <c r="J1797" s="4">
        <v>1250</v>
      </c>
      <c r="K1797" s="34">
        <v>5</v>
      </c>
    </row>
    <row r="1798" spans="4:11" x14ac:dyDescent="0.2">
      <c r="D1798" s="104"/>
      <c r="E1798" s="11"/>
      <c r="F1798" s="10"/>
      <c r="G1798" s="9">
        <v>100</v>
      </c>
      <c r="H1798" s="12">
        <v>7.5842696629209998</v>
      </c>
      <c r="I1798" s="2">
        <v>21.910112359551</v>
      </c>
      <c r="J1798" s="2">
        <v>70.224719101123995</v>
      </c>
      <c r="K1798" s="15">
        <v>0.28089887640400002</v>
      </c>
    </row>
    <row r="1799" spans="4:11" x14ac:dyDescent="0.2">
      <c r="D1799" s="104"/>
      <c r="E1799" s="5" t="s">
        <v>27</v>
      </c>
      <c r="F1799" s="6"/>
      <c r="G1799" s="7">
        <v>1328</v>
      </c>
      <c r="H1799" s="8">
        <v>125</v>
      </c>
      <c r="I1799" s="1">
        <v>314</v>
      </c>
      <c r="J1799" s="1">
        <v>885</v>
      </c>
      <c r="K1799" s="13">
        <v>4</v>
      </c>
    </row>
    <row r="1800" spans="4:11" x14ac:dyDescent="0.2">
      <c r="D1800" s="104"/>
      <c r="E1800" s="11"/>
      <c r="F1800" s="10"/>
      <c r="G1800" s="9">
        <v>100</v>
      </c>
      <c r="H1800" s="12">
        <v>9.4126506024100003</v>
      </c>
      <c r="I1800" s="2">
        <v>23.644578313253</v>
      </c>
      <c r="J1800" s="2">
        <v>66.641566265060007</v>
      </c>
      <c r="K1800" s="15">
        <v>0.30120481927699999</v>
      </c>
    </row>
    <row r="1801" spans="4:11" x14ac:dyDescent="0.2">
      <c r="D1801" s="104"/>
      <c r="E1801" s="5" t="s">
        <v>28</v>
      </c>
      <c r="F1801" s="6"/>
      <c r="G1801" s="7">
        <v>1075</v>
      </c>
      <c r="H1801" s="8">
        <v>155</v>
      </c>
      <c r="I1801" s="1">
        <v>277</v>
      </c>
      <c r="J1801" s="1">
        <v>641</v>
      </c>
      <c r="K1801" s="13">
        <v>2</v>
      </c>
    </row>
    <row r="1802" spans="4:11" x14ac:dyDescent="0.2">
      <c r="D1802" s="104"/>
      <c r="E1802" s="11"/>
      <c r="F1802" s="10"/>
      <c r="G1802" s="9">
        <v>100</v>
      </c>
      <c r="H1802" s="12">
        <v>14.418604651162999</v>
      </c>
      <c r="I1802" s="2">
        <v>25.767441860464999</v>
      </c>
      <c r="J1802" s="2">
        <v>59.627906976744001</v>
      </c>
      <c r="K1802" s="15">
        <v>0.18604651162800001</v>
      </c>
    </row>
    <row r="1803" spans="4:11" x14ac:dyDescent="0.2">
      <c r="D1803" s="104"/>
      <c r="E1803" s="5" t="s">
        <v>29</v>
      </c>
      <c r="F1803" s="6"/>
      <c r="G1803" s="7">
        <v>733</v>
      </c>
      <c r="H1803" s="8">
        <v>137</v>
      </c>
      <c r="I1803" s="1">
        <v>206</v>
      </c>
      <c r="J1803" s="1">
        <v>389</v>
      </c>
      <c r="K1803" s="13">
        <v>1</v>
      </c>
    </row>
    <row r="1804" spans="4:11" x14ac:dyDescent="0.2">
      <c r="D1804" s="104"/>
      <c r="E1804" s="11"/>
      <c r="F1804" s="10"/>
      <c r="G1804" s="9">
        <v>100</v>
      </c>
      <c r="H1804" s="12">
        <v>18.690313778989999</v>
      </c>
      <c r="I1804" s="2">
        <v>28.103683492497002</v>
      </c>
      <c r="J1804" s="2">
        <v>53.069577080491001</v>
      </c>
      <c r="K1804" s="15">
        <v>0.136425648022</v>
      </c>
    </row>
    <row r="1805" spans="4:11" x14ac:dyDescent="0.2">
      <c r="D1805" s="104"/>
      <c r="E1805" s="5" t="s">
        <v>30</v>
      </c>
      <c r="F1805" s="6"/>
      <c r="G1805" s="7">
        <v>619</v>
      </c>
      <c r="H1805" s="8">
        <v>128</v>
      </c>
      <c r="I1805" s="1">
        <v>198</v>
      </c>
      <c r="J1805" s="1">
        <v>292</v>
      </c>
      <c r="K1805" s="13">
        <v>1</v>
      </c>
    </row>
    <row r="1806" spans="4:11" x14ac:dyDescent="0.2">
      <c r="D1806" s="104"/>
      <c r="E1806" s="11"/>
      <c r="F1806" s="10"/>
      <c r="G1806" s="9">
        <v>100</v>
      </c>
      <c r="H1806" s="12">
        <v>20.678513731826001</v>
      </c>
      <c r="I1806" s="2">
        <v>31.987075928917999</v>
      </c>
      <c r="J1806" s="2">
        <v>47.172859450727003</v>
      </c>
      <c r="K1806" s="15">
        <v>0.16155088852999999</v>
      </c>
    </row>
    <row r="1807" spans="4:11" x14ac:dyDescent="0.2">
      <c r="D1807" s="104"/>
      <c r="E1807" s="5" t="s">
        <v>31</v>
      </c>
      <c r="F1807" s="6"/>
      <c r="G1807" s="7">
        <v>559</v>
      </c>
      <c r="H1807" s="8">
        <v>160</v>
      </c>
      <c r="I1807" s="1">
        <v>166</v>
      </c>
      <c r="J1807" s="1">
        <v>233</v>
      </c>
      <c r="K1807" s="13">
        <v>0</v>
      </c>
    </row>
    <row r="1808" spans="4:11" x14ac:dyDescent="0.2">
      <c r="D1808" s="104"/>
      <c r="E1808" s="11"/>
      <c r="F1808" s="10"/>
      <c r="G1808" s="9">
        <v>100</v>
      </c>
      <c r="H1808" s="12">
        <v>28.622540250446999</v>
      </c>
      <c r="I1808" s="2">
        <v>29.695885509839002</v>
      </c>
      <c r="J1808" s="2">
        <v>41.681574239714003</v>
      </c>
      <c r="K1808" s="21">
        <v>0</v>
      </c>
    </row>
    <row r="1809" spans="4:11" x14ac:dyDescent="0.2">
      <c r="D1809" s="104"/>
      <c r="E1809" s="5" t="s">
        <v>32</v>
      </c>
      <c r="F1809" s="6"/>
      <c r="G1809" s="7">
        <v>284</v>
      </c>
      <c r="H1809" s="8">
        <v>92</v>
      </c>
      <c r="I1809" s="1">
        <v>92</v>
      </c>
      <c r="J1809" s="1">
        <v>100</v>
      </c>
      <c r="K1809" s="13">
        <v>0</v>
      </c>
    </row>
    <row r="1810" spans="4:11" x14ac:dyDescent="0.2">
      <c r="D1810" s="104"/>
      <c r="E1810" s="11"/>
      <c r="F1810" s="10"/>
      <c r="G1810" s="9">
        <v>100</v>
      </c>
      <c r="H1810" s="12">
        <v>32.394366197182997</v>
      </c>
      <c r="I1810" s="2">
        <v>32.394366197182997</v>
      </c>
      <c r="J1810" s="2">
        <v>35.211267605633999</v>
      </c>
      <c r="K1810" s="21">
        <v>0</v>
      </c>
    </row>
    <row r="1811" spans="4:11" x14ac:dyDescent="0.2">
      <c r="D1811" s="104"/>
      <c r="E1811" s="5" t="s">
        <v>33</v>
      </c>
      <c r="F1811" s="6"/>
      <c r="G1811" s="7">
        <v>104</v>
      </c>
      <c r="H1811" s="8">
        <v>53</v>
      </c>
      <c r="I1811" s="1">
        <v>23</v>
      </c>
      <c r="J1811" s="1">
        <v>27</v>
      </c>
      <c r="K1811" s="13">
        <v>1</v>
      </c>
    </row>
    <row r="1812" spans="4:11" x14ac:dyDescent="0.2">
      <c r="D1812" s="104"/>
      <c r="E1812" s="11"/>
      <c r="F1812" s="10"/>
      <c r="G1812" s="9">
        <v>100</v>
      </c>
      <c r="H1812" s="12">
        <v>50.961538461537998</v>
      </c>
      <c r="I1812" s="2">
        <v>22.115384615385</v>
      </c>
      <c r="J1812" s="2">
        <v>25.961538461538002</v>
      </c>
      <c r="K1812" s="15">
        <v>0.96153846153800004</v>
      </c>
    </row>
    <row r="1813" spans="4:11" x14ac:dyDescent="0.2">
      <c r="D1813" s="103" t="s">
        <v>34</v>
      </c>
      <c r="E1813" s="24" t="s">
        <v>35</v>
      </c>
      <c r="F1813" s="22"/>
      <c r="G1813" s="23">
        <v>206</v>
      </c>
      <c r="H1813" s="30">
        <v>27</v>
      </c>
      <c r="I1813" s="4">
        <v>34</v>
      </c>
      <c r="J1813" s="4">
        <v>145</v>
      </c>
      <c r="K1813" s="34">
        <v>0</v>
      </c>
    </row>
    <row r="1814" spans="4:11" x14ac:dyDescent="0.2">
      <c r="D1814" s="104"/>
      <c r="E1814" s="11"/>
      <c r="F1814" s="10"/>
      <c r="G1814" s="9">
        <v>100</v>
      </c>
      <c r="H1814" s="12">
        <v>13.106796116505</v>
      </c>
      <c r="I1814" s="2">
        <v>16.504854368932001</v>
      </c>
      <c r="J1814" s="2">
        <v>70.388349514563004</v>
      </c>
      <c r="K1814" s="21">
        <v>0</v>
      </c>
    </row>
    <row r="1815" spans="4:11" x14ac:dyDescent="0.2">
      <c r="D1815" s="104"/>
      <c r="E1815" s="5" t="s">
        <v>36</v>
      </c>
      <c r="F1815" s="6"/>
      <c r="G1815" s="7">
        <v>218</v>
      </c>
      <c r="H1815" s="8">
        <v>37</v>
      </c>
      <c r="I1815" s="1">
        <v>55</v>
      </c>
      <c r="J1815" s="1">
        <v>126</v>
      </c>
      <c r="K1815" s="13">
        <v>0</v>
      </c>
    </row>
    <row r="1816" spans="4:11" x14ac:dyDescent="0.2">
      <c r="D1816" s="104"/>
      <c r="E1816" s="11"/>
      <c r="F1816" s="10"/>
      <c r="G1816" s="9">
        <v>100</v>
      </c>
      <c r="H1816" s="12">
        <v>16.972477064220001</v>
      </c>
      <c r="I1816" s="2">
        <v>25.229357798165001</v>
      </c>
      <c r="J1816" s="2">
        <v>57.798165137615001</v>
      </c>
      <c r="K1816" s="21">
        <v>0</v>
      </c>
    </row>
    <row r="1817" spans="4:11" x14ac:dyDescent="0.2">
      <c r="D1817" s="104"/>
      <c r="E1817" s="5" t="s">
        <v>37</v>
      </c>
      <c r="F1817" s="6"/>
      <c r="G1817" s="7">
        <v>218</v>
      </c>
      <c r="H1817" s="8">
        <v>44</v>
      </c>
      <c r="I1817" s="1">
        <v>55</v>
      </c>
      <c r="J1817" s="1">
        <v>119</v>
      </c>
      <c r="K1817" s="13">
        <v>0</v>
      </c>
    </row>
    <row r="1818" spans="4:11" x14ac:dyDescent="0.2">
      <c r="D1818" s="104"/>
      <c r="E1818" s="11"/>
      <c r="F1818" s="10"/>
      <c r="G1818" s="9">
        <v>100</v>
      </c>
      <c r="H1818" s="12">
        <v>20.183486238532002</v>
      </c>
      <c r="I1818" s="2">
        <v>25.229357798165001</v>
      </c>
      <c r="J1818" s="2">
        <v>54.587155963302997</v>
      </c>
      <c r="K1818" s="21">
        <v>0</v>
      </c>
    </row>
    <row r="1819" spans="4:11" x14ac:dyDescent="0.2">
      <c r="D1819" s="104"/>
      <c r="E1819" s="5" t="s">
        <v>38</v>
      </c>
      <c r="F1819" s="6"/>
      <c r="G1819" s="7">
        <v>313</v>
      </c>
      <c r="H1819" s="8">
        <v>82</v>
      </c>
      <c r="I1819" s="1">
        <v>67</v>
      </c>
      <c r="J1819" s="1">
        <v>164</v>
      </c>
      <c r="K1819" s="13">
        <v>0</v>
      </c>
    </row>
    <row r="1820" spans="4:11" x14ac:dyDescent="0.2">
      <c r="D1820" s="104"/>
      <c r="E1820" s="11"/>
      <c r="F1820" s="10"/>
      <c r="G1820" s="9">
        <v>100</v>
      </c>
      <c r="H1820" s="12">
        <v>26.198083067092998</v>
      </c>
      <c r="I1820" s="2">
        <v>21.405750798722</v>
      </c>
      <c r="J1820" s="2">
        <v>52.396166134185002</v>
      </c>
      <c r="K1820" s="21">
        <v>0</v>
      </c>
    </row>
    <row r="1821" spans="4:11" x14ac:dyDescent="0.2">
      <c r="D1821" s="104"/>
      <c r="E1821" s="5" t="s">
        <v>39</v>
      </c>
      <c r="F1821" s="6"/>
      <c r="G1821" s="7">
        <v>306</v>
      </c>
      <c r="H1821" s="8">
        <v>67</v>
      </c>
      <c r="I1821" s="1">
        <v>83</v>
      </c>
      <c r="J1821" s="1">
        <v>156</v>
      </c>
      <c r="K1821" s="13">
        <v>0</v>
      </c>
    </row>
    <row r="1822" spans="4:11" x14ac:dyDescent="0.2">
      <c r="D1822" s="104"/>
      <c r="E1822" s="11"/>
      <c r="F1822" s="10"/>
      <c r="G1822" s="9">
        <v>100</v>
      </c>
      <c r="H1822" s="12">
        <v>21.895424836600998</v>
      </c>
      <c r="I1822" s="2">
        <v>27.124183006536001</v>
      </c>
      <c r="J1822" s="2">
        <v>50.980392156862997</v>
      </c>
      <c r="K1822" s="21">
        <v>0</v>
      </c>
    </row>
    <row r="1823" spans="4:11" x14ac:dyDescent="0.2">
      <c r="D1823" s="104"/>
      <c r="E1823" s="5" t="s">
        <v>40</v>
      </c>
      <c r="F1823" s="6"/>
      <c r="G1823" s="7">
        <v>323</v>
      </c>
      <c r="H1823" s="8">
        <v>71</v>
      </c>
      <c r="I1823" s="1">
        <v>95</v>
      </c>
      <c r="J1823" s="1">
        <v>157</v>
      </c>
      <c r="K1823" s="13">
        <v>0</v>
      </c>
    </row>
    <row r="1824" spans="4:11" x14ac:dyDescent="0.2">
      <c r="D1824" s="104"/>
      <c r="E1824" s="11"/>
      <c r="F1824" s="10"/>
      <c r="G1824" s="9">
        <v>100</v>
      </c>
      <c r="H1824" s="12">
        <v>21.981424148607001</v>
      </c>
      <c r="I1824" s="2">
        <v>29.411764705882</v>
      </c>
      <c r="J1824" s="2">
        <v>48.606811145511003</v>
      </c>
      <c r="K1824" s="21">
        <v>0</v>
      </c>
    </row>
    <row r="1825" spans="4:11" x14ac:dyDescent="0.2">
      <c r="D1825" s="104"/>
      <c r="E1825" s="5" t="s">
        <v>41</v>
      </c>
      <c r="F1825" s="6"/>
      <c r="G1825" s="7">
        <v>260</v>
      </c>
      <c r="H1825" s="8">
        <v>47</v>
      </c>
      <c r="I1825" s="1">
        <v>102</v>
      </c>
      <c r="J1825" s="1">
        <v>111</v>
      </c>
      <c r="K1825" s="13">
        <v>0</v>
      </c>
    </row>
    <row r="1826" spans="4:11" x14ac:dyDescent="0.2">
      <c r="D1826" s="104"/>
      <c r="E1826" s="11"/>
      <c r="F1826" s="10"/>
      <c r="G1826" s="9">
        <v>100</v>
      </c>
      <c r="H1826" s="12">
        <v>18.076923076922998</v>
      </c>
      <c r="I1826" s="2">
        <v>39.230769230768999</v>
      </c>
      <c r="J1826" s="2">
        <v>42.692307692307999</v>
      </c>
      <c r="K1826" s="21">
        <v>0</v>
      </c>
    </row>
    <row r="1827" spans="4:11" x14ac:dyDescent="0.2">
      <c r="D1827" s="104"/>
      <c r="E1827" s="5" t="s">
        <v>42</v>
      </c>
      <c r="F1827" s="6"/>
      <c r="G1827" s="7">
        <v>258</v>
      </c>
      <c r="H1827" s="8">
        <v>55</v>
      </c>
      <c r="I1827" s="1">
        <v>75</v>
      </c>
      <c r="J1827" s="1">
        <v>128</v>
      </c>
      <c r="K1827" s="13">
        <v>0</v>
      </c>
    </row>
    <row r="1828" spans="4:11" x14ac:dyDescent="0.2">
      <c r="D1828" s="104"/>
      <c r="E1828" s="11"/>
      <c r="F1828" s="10"/>
      <c r="G1828" s="9">
        <v>100</v>
      </c>
      <c r="H1828" s="12">
        <v>21.317829457363999</v>
      </c>
      <c r="I1828" s="2">
        <v>29.069767441860002</v>
      </c>
      <c r="J1828" s="2">
        <v>49.612403100774998</v>
      </c>
      <c r="K1828" s="21">
        <v>0</v>
      </c>
    </row>
    <row r="1829" spans="4:11" x14ac:dyDescent="0.2">
      <c r="D1829" s="104"/>
      <c r="E1829" s="5" t="s">
        <v>43</v>
      </c>
      <c r="F1829" s="6"/>
      <c r="G1829" s="7">
        <v>258</v>
      </c>
      <c r="H1829" s="8">
        <v>59</v>
      </c>
      <c r="I1829" s="1">
        <v>79</v>
      </c>
      <c r="J1829" s="1">
        <v>120</v>
      </c>
      <c r="K1829" s="13">
        <v>0</v>
      </c>
    </row>
    <row r="1830" spans="4:11" x14ac:dyDescent="0.2">
      <c r="D1830" s="104"/>
      <c r="E1830" s="11"/>
      <c r="F1830" s="10"/>
      <c r="G1830" s="9">
        <v>100</v>
      </c>
      <c r="H1830" s="12">
        <v>22.868217054264001</v>
      </c>
      <c r="I1830" s="2">
        <v>30.62015503876</v>
      </c>
      <c r="J1830" s="2">
        <v>46.511627906976997</v>
      </c>
      <c r="K1830" s="21">
        <v>0</v>
      </c>
    </row>
    <row r="1831" spans="4:11" x14ac:dyDescent="0.2">
      <c r="D1831" s="104"/>
      <c r="E1831" s="5" t="s">
        <v>44</v>
      </c>
      <c r="F1831" s="6"/>
      <c r="G1831" s="7">
        <v>336</v>
      </c>
      <c r="H1831" s="8">
        <v>73</v>
      </c>
      <c r="I1831" s="1">
        <v>105</v>
      </c>
      <c r="J1831" s="1">
        <v>158</v>
      </c>
      <c r="K1831" s="13">
        <v>0</v>
      </c>
    </row>
    <row r="1832" spans="4:11" x14ac:dyDescent="0.2">
      <c r="D1832" s="104"/>
      <c r="E1832" s="11"/>
      <c r="F1832" s="10"/>
      <c r="G1832" s="9">
        <v>100</v>
      </c>
      <c r="H1832" s="12">
        <v>21.726190476189998</v>
      </c>
      <c r="I1832" s="2">
        <v>31.25</v>
      </c>
      <c r="J1832" s="2">
        <v>47.023809523810002</v>
      </c>
      <c r="K1832" s="21">
        <v>0</v>
      </c>
    </row>
    <row r="1833" spans="4:11" x14ac:dyDescent="0.2">
      <c r="D1833" s="104"/>
      <c r="E1833" s="5" t="s">
        <v>45</v>
      </c>
      <c r="F1833" s="6"/>
      <c r="G1833" s="7">
        <v>259</v>
      </c>
      <c r="H1833" s="8">
        <v>46</v>
      </c>
      <c r="I1833" s="1">
        <v>67</v>
      </c>
      <c r="J1833" s="1">
        <v>144</v>
      </c>
      <c r="K1833" s="13">
        <v>2</v>
      </c>
    </row>
    <row r="1834" spans="4:11" x14ac:dyDescent="0.2">
      <c r="D1834" s="104"/>
      <c r="E1834" s="11"/>
      <c r="F1834" s="10"/>
      <c r="G1834" s="9">
        <v>100</v>
      </c>
      <c r="H1834" s="12">
        <v>17.760617760618</v>
      </c>
      <c r="I1834" s="2">
        <v>25.868725868725999</v>
      </c>
      <c r="J1834" s="2">
        <v>55.598455598455999</v>
      </c>
      <c r="K1834" s="15">
        <v>0.77220077220100003</v>
      </c>
    </row>
    <row r="1835" spans="4:11" x14ac:dyDescent="0.2">
      <c r="D1835" s="104"/>
      <c r="E1835" s="5" t="s">
        <v>46</v>
      </c>
      <c r="F1835" s="6"/>
      <c r="G1835" s="7">
        <v>171</v>
      </c>
      <c r="H1835" s="8">
        <v>39</v>
      </c>
      <c r="I1835" s="1">
        <v>50</v>
      </c>
      <c r="J1835" s="1">
        <v>81</v>
      </c>
      <c r="K1835" s="13">
        <v>1</v>
      </c>
    </row>
    <row r="1836" spans="4:11" x14ac:dyDescent="0.2">
      <c r="D1836" s="104"/>
      <c r="E1836" s="11"/>
      <c r="F1836" s="10"/>
      <c r="G1836" s="9">
        <v>100</v>
      </c>
      <c r="H1836" s="12">
        <v>22.807017543859999</v>
      </c>
      <c r="I1836" s="2">
        <v>29.239766081871</v>
      </c>
      <c r="J1836" s="2">
        <v>47.368421052632002</v>
      </c>
      <c r="K1836" s="15">
        <v>0.58479532163699999</v>
      </c>
    </row>
    <row r="1837" spans="4:11" x14ac:dyDescent="0.2">
      <c r="D1837" s="104"/>
      <c r="E1837" s="5" t="s">
        <v>47</v>
      </c>
      <c r="F1837" s="6"/>
      <c r="G1837" s="7">
        <v>158</v>
      </c>
      <c r="H1837" s="8">
        <v>29</v>
      </c>
      <c r="I1837" s="1">
        <v>43</v>
      </c>
      <c r="J1837" s="1">
        <v>84</v>
      </c>
      <c r="K1837" s="13">
        <v>2</v>
      </c>
    </row>
    <row r="1838" spans="4:11" x14ac:dyDescent="0.2">
      <c r="D1838" s="104"/>
      <c r="E1838" s="11"/>
      <c r="F1838" s="10"/>
      <c r="G1838" s="9">
        <v>100</v>
      </c>
      <c r="H1838" s="12">
        <v>18.354430379747001</v>
      </c>
      <c r="I1838" s="2">
        <v>27.215189873418002</v>
      </c>
      <c r="J1838" s="2">
        <v>53.164556962025003</v>
      </c>
      <c r="K1838" s="15">
        <v>1.2658227848100001</v>
      </c>
    </row>
    <row r="1839" spans="4:11" x14ac:dyDescent="0.2">
      <c r="D1839" s="104"/>
      <c r="E1839" s="5" t="s">
        <v>48</v>
      </c>
      <c r="F1839" s="6"/>
      <c r="G1839" s="7">
        <v>62</v>
      </c>
      <c r="H1839" s="8">
        <v>7</v>
      </c>
      <c r="I1839" s="1">
        <v>18</v>
      </c>
      <c r="J1839" s="1">
        <v>36</v>
      </c>
      <c r="K1839" s="13">
        <v>1</v>
      </c>
    </row>
    <row r="1840" spans="4:11" x14ac:dyDescent="0.2">
      <c r="D1840" s="104"/>
      <c r="E1840" s="11"/>
      <c r="F1840" s="10"/>
      <c r="G1840" s="9">
        <v>100</v>
      </c>
      <c r="H1840" s="12">
        <v>11.290322580645</v>
      </c>
      <c r="I1840" s="2">
        <v>29.032258064516</v>
      </c>
      <c r="J1840" s="2">
        <v>58.064516129032</v>
      </c>
      <c r="K1840" s="15">
        <v>1.6129032258060001</v>
      </c>
    </row>
    <row r="1841" spans="4:11" x14ac:dyDescent="0.2">
      <c r="D1841" s="104"/>
      <c r="E1841" s="5" t="s">
        <v>49</v>
      </c>
      <c r="F1841" s="6"/>
      <c r="G1841" s="7">
        <v>13</v>
      </c>
      <c r="H1841" s="8">
        <v>1</v>
      </c>
      <c r="I1841" s="1">
        <v>1</v>
      </c>
      <c r="J1841" s="1">
        <v>11</v>
      </c>
      <c r="K1841" s="13">
        <v>0</v>
      </c>
    </row>
    <row r="1842" spans="4:11" x14ac:dyDescent="0.2">
      <c r="D1842" s="104"/>
      <c r="E1842" s="11"/>
      <c r="F1842" s="10"/>
      <c r="G1842" s="9">
        <v>100</v>
      </c>
      <c r="H1842" s="12">
        <v>7.6923076923079998</v>
      </c>
      <c r="I1842" s="2">
        <v>7.6923076923079998</v>
      </c>
      <c r="J1842" s="2">
        <v>84.615384615384997</v>
      </c>
      <c r="K1842" s="21">
        <v>0</v>
      </c>
    </row>
    <row r="1843" spans="4:11" x14ac:dyDescent="0.2">
      <c r="D1843" s="103" t="s">
        <v>50</v>
      </c>
      <c r="E1843" s="24" t="s">
        <v>35</v>
      </c>
      <c r="F1843" s="22"/>
      <c r="G1843" s="23">
        <v>174</v>
      </c>
      <c r="H1843" s="30">
        <v>6</v>
      </c>
      <c r="I1843" s="4">
        <v>28</v>
      </c>
      <c r="J1843" s="4">
        <v>140</v>
      </c>
      <c r="K1843" s="34">
        <v>0</v>
      </c>
    </row>
    <row r="1844" spans="4:11" x14ac:dyDescent="0.2">
      <c r="D1844" s="104"/>
      <c r="E1844" s="11"/>
      <c r="F1844" s="10"/>
      <c r="G1844" s="9">
        <v>100</v>
      </c>
      <c r="H1844" s="12">
        <v>3.4482758620689999</v>
      </c>
      <c r="I1844" s="2">
        <v>16.091954022989</v>
      </c>
      <c r="J1844" s="2">
        <v>80.459770114942998</v>
      </c>
      <c r="K1844" s="21">
        <v>0</v>
      </c>
    </row>
    <row r="1845" spans="4:11" x14ac:dyDescent="0.2">
      <c r="D1845" s="104"/>
      <c r="E1845" s="5" t="s">
        <v>36</v>
      </c>
      <c r="F1845" s="6"/>
      <c r="G1845" s="7">
        <v>233</v>
      </c>
      <c r="H1845" s="8">
        <v>22</v>
      </c>
      <c r="I1845" s="1">
        <v>48</v>
      </c>
      <c r="J1845" s="1">
        <v>162</v>
      </c>
      <c r="K1845" s="13">
        <v>1</v>
      </c>
    </row>
    <row r="1846" spans="4:11" x14ac:dyDescent="0.2">
      <c r="D1846" s="104"/>
      <c r="E1846" s="11"/>
      <c r="F1846" s="10"/>
      <c r="G1846" s="9">
        <v>100</v>
      </c>
      <c r="H1846" s="12">
        <v>9.4420600858369994</v>
      </c>
      <c r="I1846" s="2">
        <v>20.600858369099001</v>
      </c>
      <c r="J1846" s="2">
        <v>69.527896995708005</v>
      </c>
      <c r="K1846" s="15">
        <v>0.42918454935599998</v>
      </c>
    </row>
    <row r="1847" spans="4:11" x14ac:dyDescent="0.2">
      <c r="D1847" s="104"/>
      <c r="E1847" s="5" t="s">
        <v>37</v>
      </c>
      <c r="F1847" s="6"/>
      <c r="G1847" s="7">
        <v>199</v>
      </c>
      <c r="H1847" s="8">
        <v>24</v>
      </c>
      <c r="I1847" s="1">
        <v>37</v>
      </c>
      <c r="J1847" s="1">
        <v>138</v>
      </c>
      <c r="K1847" s="13">
        <v>0</v>
      </c>
    </row>
    <row r="1848" spans="4:11" x14ac:dyDescent="0.2">
      <c r="D1848" s="104"/>
      <c r="E1848" s="11"/>
      <c r="F1848" s="10"/>
      <c r="G1848" s="9">
        <v>100</v>
      </c>
      <c r="H1848" s="12">
        <v>12.060301507538</v>
      </c>
      <c r="I1848" s="2">
        <v>18.592964824121001</v>
      </c>
      <c r="J1848" s="2">
        <v>69.346733668341997</v>
      </c>
      <c r="K1848" s="21">
        <v>0</v>
      </c>
    </row>
    <row r="1849" spans="4:11" x14ac:dyDescent="0.2">
      <c r="D1849" s="104"/>
      <c r="E1849" s="5" t="s">
        <v>38</v>
      </c>
      <c r="F1849" s="6"/>
      <c r="G1849" s="7">
        <v>319</v>
      </c>
      <c r="H1849" s="8">
        <v>38</v>
      </c>
      <c r="I1849" s="1">
        <v>77</v>
      </c>
      <c r="J1849" s="1">
        <v>204</v>
      </c>
      <c r="K1849" s="13">
        <v>0</v>
      </c>
    </row>
    <row r="1850" spans="4:11" x14ac:dyDescent="0.2">
      <c r="D1850" s="104"/>
      <c r="E1850" s="11"/>
      <c r="F1850" s="10"/>
      <c r="G1850" s="9">
        <v>100</v>
      </c>
      <c r="H1850" s="12">
        <v>11.912225705329</v>
      </c>
      <c r="I1850" s="2">
        <v>24.137931034483</v>
      </c>
      <c r="J1850" s="2">
        <v>63.949843260187997</v>
      </c>
      <c r="K1850" s="21">
        <v>0</v>
      </c>
    </row>
    <row r="1851" spans="4:11" x14ac:dyDescent="0.2">
      <c r="D1851" s="104"/>
      <c r="E1851" s="5" t="s">
        <v>39</v>
      </c>
      <c r="F1851" s="6"/>
      <c r="G1851" s="7">
        <v>269</v>
      </c>
      <c r="H1851" s="8">
        <v>37</v>
      </c>
      <c r="I1851" s="1">
        <v>57</v>
      </c>
      <c r="J1851" s="1">
        <v>175</v>
      </c>
      <c r="K1851" s="13">
        <v>0</v>
      </c>
    </row>
    <row r="1852" spans="4:11" x14ac:dyDescent="0.2">
      <c r="D1852" s="104"/>
      <c r="E1852" s="11"/>
      <c r="F1852" s="10"/>
      <c r="G1852" s="9">
        <v>100</v>
      </c>
      <c r="H1852" s="12">
        <v>13.754646840149</v>
      </c>
      <c r="I1852" s="2">
        <v>21.189591078067</v>
      </c>
      <c r="J1852" s="2">
        <v>65.055762081783996</v>
      </c>
      <c r="K1852" s="21">
        <v>0</v>
      </c>
    </row>
    <row r="1853" spans="4:11" x14ac:dyDescent="0.2">
      <c r="D1853" s="104"/>
      <c r="E1853" s="5" t="s">
        <v>40</v>
      </c>
      <c r="F1853" s="6"/>
      <c r="G1853" s="7">
        <v>348</v>
      </c>
      <c r="H1853" s="8">
        <v>42</v>
      </c>
      <c r="I1853" s="1">
        <v>77</v>
      </c>
      <c r="J1853" s="1">
        <v>229</v>
      </c>
      <c r="K1853" s="13">
        <v>0</v>
      </c>
    </row>
    <row r="1854" spans="4:11" x14ac:dyDescent="0.2">
      <c r="D1854" s="104"/>
      <c r="E1854" s="11"/>
      <c r="F1854" s="10"/>
      <c r="G1854" s="9">
        <v>100</v>
      </c>
      <c r="H1854" s="12">
        <v>12.068965517241001</v>
      </c>
      <c r="I1854" s="2">
        <v>22.126436781609002</v>
      </c>
      <c r="J1854" s="2">
        <v>65.804597701149007</v>
      </c>
      <c r="K1854" s="21">
        <v>0</v>
      </c>
    </row>
    <row r="1855" spans="4:11" x14ac:dyDescent="0.2">
      <c r="D1855" s="104"/>
      <c r="E1855" s="5" t="s">
        <v>41</v>
      </c>
      <c r="F1855" s="6"/>
      <c r="G1855" s="7">
        <v>282</v>
      </c>
      <c r="H1855" s="8">
        <v>28</v>
      </c>
      <c r="I1855" s="1">
        <v>68</v>
      </c>
      <c r="J1855" s="1">
        <v>184</v>
      </c>
      <c r="K1855" s="13">
        <v>2</v>
      </c>
    </row>
    <row r="1856" spans="4:11" x14ac:dyDescent="0.2">
      <c r="D1856" s="104"/>
      <c r="E1856" s="11"/>
      <c r="F1856" s="10"/>
      <c r="G1856" s="9">
        <v>100</v>
      </c>
      <c r="H1856" s="12">
        <v>9.9290780141840003</v>
      </c>
      <c r="I1856" s="2">
        <v>24.113475177304998</v>
      </c>
      <c r="J1856" s="2">
        <v>65.248226950355004</v>
      </c>
      <c r="K1856" s="15">
        <v>0.70921985815599997</v>
      </c>
    </row>
    <row r="1857" spans="4:11" x14ac:dyDescent="0.2">
      <c r="D1857" s="104"/>
      <c r="E1857" s="5" t="s">
        <v>42</v>
      </c>
      <c r="F1857" s="6"/>
      <c r="G1857" s="7">
        <v>242</v>
      </c>
      <c r="H1857" s="8">
        <v>24</v>
      </c>
      <c r="I1857" s="1">
        <v>75</v>
      </c>
      <c r="J1857" s="1">
        <v>142</v>
      </c>
      <c r="K1857" s="13">
        <v>1</v>
      </c>
    </row>
    <row r="1858" spans="4:11" x14ac:dyDescent="0.2">
      <c r="D1858" s="104"/>
      <c r="E1858" s="11"/>
      <c r="F1858" s="10"/>
      <c r="G1858" s="9">
        <v>100</v>
      </c>
      <c r="H1858" s="12">
        <v>9.9173553719009995</v>
      </c>
      <c r="I1858" s="2">
        <v>30.991735537189999</v>
      </c>
      <c r="J1858" s="2">
        <v>58.677685950413</v>
      </c>
      <c r="K1858" s="15">
        <v>0.41322314049600001</v>
      </c>
    </row>
    <row r="1859" spans="4:11" x14ac:dyDescent="0.2">
      <c r="D1859" s="104"/>
      <c r="E1859" s="5" t="s">
        <v>43</v>
      </c>
      <c r="F1859" s="6"/>
      <c r="G1859" s="7">
        <v>263</v>
      </c>
      <c r="H1859" s="8">
        <v>30</v>
      </c>
      <c r="I1859" s="1">
        <v>87</v>
      </c>
      <c r="J1859" s="1">
        <v>145</v>
      </c>
      <c r="K1859" s="13">
        <v>1</v>
      </c>
    </row>
    <row r="1860" spans="4:11" x14ac:dyDescent="0.2">
      <c r="D1860" s="104"/>
      <c r="E1860" s="11"/>
      <c r="F1860" s="10"/>
      <c r="G1860" s="9">
        <v>100</v>
      </c>
      <c r="H1860" s="12">
        <v>11.406844106464</v>
      </c>
      <c r="I1860" s="2">
        <v>33.079847908745002</v>
      </c>
      <c r="J1860" s="2">
        <v>55.133079847909002</v>
      </c>
      <c r="K1860" s="15">
        <v>0.38022813688200002</v>
      </c>
    </row>
    <row r="1861" spans="4:11" x14ac:dyDescent="0.2">
      <c r="D1861" s="104"/>
      <c r="E1861" s="5" t="s">
        <v>44</v>
      </c>
      <c r="F1861" s="6"/>
      <c r="G1861" s="7">
        <v>364</v>
      </c>
      <c r="H1861" s="8">
        <v>42</v>
      </c>
      <c r="I1861" s="1">
        <v>98</v>
      </c>
      <c r="J1861" s="1">
        <v>222</v>
      </c>
      <c r="K1861" s="13">
        <v>2</v>
      </c>
    </row>
    <row r="1862" spans="4:11" x14ac:dyDescent="0.2">
      <c r="D1862" s="104"/>
      <c r="E1862" s="11"/>
      <c r="F1862" s="10"/>
      <c r="G1862" s="9">
        <v>100</v>
      </c>
      <c r="H1862" s="12">
        <v>11.538461538462</v>
      </c>
      <c r="I1862" s="2">
        <v>26.923076923077002</v>
      </c>
      <c r="J1862" s="2">
        <v>60.989010989011</v>
      </c>
      <c r="K1862" s="15">
        <v>0.54945054945100003</v>
      </c>
    </row>
    <row r="1863" spans="4:11" x14ac:dyDescent="0.2">
      <c r="D1863" s="104"/>
      <c r="E1863" s="5" t="s">
        <v>45</v>
      </c>
      <c r="F1863" s="6"/>
      <c r="G1863" s="7">
        <v>324</v>
      </c>
      <c r="H1863" s="8">
        <v>26</v>
      </c>
      <c r="I1863" s="1">
        <v>88</v>
      </c>
      <c r="J1863" s="1">
        <v>209</v>
      </c>
      <c r="K1863" s="13">
        <v>1</v>
      </c>
    </row>
    <row r="1864" spans="4:11" x14ac:dyDescent="0.2">
      <c r="D1864" s="104"/>
      <c r="E1864" s="11"/>
      <c r="F1864" s="10"/>
      <c r="G1864" s="9">
        <v>100</v>
      </c>
      <c r="H1864" s="12">
        <v>8.0246913580250006</v>
      </c>
      <c r="I1864" s="2">
        <v>27.16049382716</v>
      </c>
      <c r="J1864" s="2">
        <v>64.506172839505993</v>
      </c>
      <c r="K1864" s="15">
        <v>0.30864197530900001</v>
      </c>
    </row>
    <row r="1865" spans="4:11" x14ac:dyDescent="0.2">
      <c r="D1865" s="104"/>
      <c r="E1865" s="5" t="s">
        <v>46</v>
      </c>
      <c r="F1865" s="6"/>
      <c r="G1865" s="7">
        <v>192</v>
      </c>
      <c r="H1865" s="8">
        <v>11</v>
      </c>
      <c r="I1865" s="1">
        <v>39</v>
      </c>
      <c r="J1865" s="1">
        <v>140</v>
      </c>
      <c r="K1865" s="13">
        <v>2</v>
      </c>
    </row>
    <row r="1866" spans="4:11" x14ac:dyDescent="0.2">
      <c r="D1866" s="104"/>
      <c r="E1866" s="11"/>
      <c r="F1866" s="10"/>
      <c r="G1866" s="9">
        <v>100</v>
      </c>
      <c r="H1866" s="12">
        <v>5.729166666667</v>
      </c>
      <c r="I1866" s="2">
        <v>20.3125</v>
      </c>
      <c r="J1866" s="2">
        <v>72.916666666666998</v>
      </c>
      <c r="K1866" s="15">
        <v>1.041666666667</v>
      </c>
    </row>
    <row r="1867" spans="4:11" x14ac:dyDescent="0.2">
      <c r="D1867" s="104"/>
      <c r="E1867" s="5" t="s">
        <v>47</v>
      </c>
      <c r="F1867" s="6"/>
      <c r="G1867" s="7">
        <v>288</v>
      </c>
      <c r="H1867" s="8">
        <v>15</v>
      </c>
      <c r="I1867" s="1">
        <v>57</v>
      </c>
      <c r="J1867" s="1">
        <v>215</v>
      </c>
      <c r="K1867" s="13">
        <v>1</v>
      </c>
    </row>
    <row r="1868" spans="4:11" x14ac:dyDescent="0.2">
      <c r="D1868" s="104"/>
      <c r="E1868" s="11"/>
      <c r="F1868" s="10"/>
      <c r="G1868" s="9">
        <v>100</v>
      </c>
      <c r="H1868" s="12">
        <v>5.208333333333</v>
      </c>
      <c r="I1868" s="2">
        <v>19.791666666666998</v>
      </c>
      <c r="J1868" s="2">
        <v>74.652777777777999</v>
      </c>
      <c r="K1868" s="15">
        <v>0.347222222222</v>
      </c>
    </row>
    <row r="1869" spans="4:11" x14ac:dyDescent="0.2">
      <c r="D1869" s="104"/>
      <c r="E1869" s="5" t="s">
        <v>48</v>
      </c>
      <c r="F1869" s="6"/>
      <c r="G1869" s="7">
        <v>114</v>
      </c>
      <c r="H1869" s="8">
        <v>8</v>
      </c>
      <c r="I1869" s="1">
        <v>17</v>
      </c>
      <c r="J1869" s="1">
        <v>89</v>
      </c>
      <c r="K1869" s="13">
        <v>0</v>
      </c>
    </row>
    <row r="1870" spans="4:11" x14ac:dyDescent="0.2">
      <c r="D1870" s="104"/>
      <c r="E1870" s="11"/>
      <c r="F1870" s="10"/>
      <c r="G1870" s="9">
        <v>100</v>
      </c>
      <c r="H1870" s="12">
        <v>7.0175438596489998</v>
      </c>
      <c r="I1870" s="2">
        <v>14.912280701754</v>
      </c>
      <c r="J1870" s="2">
        <v>78.070175438595996</v>
      </c>
      <c r="K1870" s="21">
        <v>0</v>
      </c>
    </row>
    <row r="1871" spans="4:11" x14ac:dyDescent="0.2">
      <c r="D1871" s="104"/>
      <c r="E1871" s="5" t="s">
        <v>49</v>
      </c>
      <c r="F1871" s="6"/>
      <c r="G1871" s="7">
        <v>30</v>
      </c>
      <c r="H1871" s="8">
        <v>2</v>
      </c>
      <c r="I1871" s="1">
        <v>3</v>
      </c>
      <c r="J1871" s="1">
        <v>25</v>
      </c>
      <c r="K1871" s="13">
        <v>0</v>
      </c>
    </row>
    <row r="1872" spans="4:11" x14ac:dyDescent="0.2">
      <c r="D1872" s="105"/>
      <c r="E1872" s="56"/>
      <c r="F1872" s="57"/>
      <c r="G1872" s="69">
        <v>100</v>
      </c>
      <c r="H1872" s="75">
        <v>6.666666666667</v>
      </c>
      <c r="I1872" s="39">
        <v>10</v>
      </c>
      <c r="J1872" s="39">
        <v>83.333333333333002</v>
      </c>
      <c r="K1872" s="72">
        <v>0</v>
      </c>
    </row>
    <row r="1874" spans="2:13" x14ac:dyDescent="0.2">
      <c r="B1874" s="47" t="str">
        <f xml:space="preserve"> HYPERLINK("#'目次'!B29", "[23]")</f>
        <v>[23]</v>
      </c>
      <c r="C1874" s="31" t="s">
        <v>247</v>
      </c>
    </row>
    <row r="1877" spans="2:13" x14ac:dyDescent="0.2">
      <c r="C1877" s="31" t="s">
        <v>13</v>
      </c>
    </row>
    <row r="1878" spans="2:13" ht="72" x14ac:dyDescent="0.2">
      <c r="D1878" s="99"/>
      <c r="E1878" s="100"/>
      <c r="F1878" s="100"/>
      <c r="G1878" s="41" t="s">
        <v>14</v>
      </c>
      <c r="H1878" s="42" t="s">
        <v>248</v>
      </c>
      <c r="I1878" s="16" t="s">
        <v>249</v>
      </c>
      <c r="J1878" s="16" t="s">
        <v>250</v>
      </c>
      <c r="K1878" s="16" t="s">
        <v>251</v>
      </c>
      <c r="L1878" s="16" t="s">
        <v>244</v>
      </c>
      <c r="M1878" s="46" t="s">
        <v>24</v>
      </c>
    </row>
    <row r="1879" spans="2:13" x14ac:dyDescent="0.2">
      <c r="D1879" s="101"/>
      <c r="E1879" s="102"/>
      <c r="F1879" s="102"/>
      <c r="G1879" s="44"/>
      <c r="H1879" s="48"/>
      <c r="I1879" s="17"/>
      <c r="J1879" s="17"/>
      <c r="K1879" s="17"/>
      <c r="L1879" s="17"/>
      <c r="M1879" s="43"/>
    </row>
    <row r="1880" spans="2:13" x14ac:dyDescent="0.2">
      <c r="D1880" s="68"/>
      <c r="E1880" s="67" t="s">
        <v>14</v>
      </c>
      <c r="F1880" s="64"/>
      <c r="G1880" s="45">
        <v>7000</v>
      </c>
      <c r="H1880" s="20">
        <v>46</v>
      </c>
      <c r="I1880" s="20">
        <v>149</v>
      </c>
      <c r="J1880" s="20">
        <v>243</v>
      </c>
      <c r="K1880" s="20">
        <v>461</v>
      </c>
      <c r="L1880" s="20">
        <v>6067</v>
      </c>
      <c r="M1880" s="61">
        <v>34</v>
      </c>
    </row>
    <row r="1881" spans="2:13" x14ac:dyDescent="0.2">
      <c r="D1881" s="56"/>
      <c r="E1881" s="57"/>
      <c r="F1881" s="65"/>
      <c r="G1881" s="9">
        <v>100</v>
      </c>
      <c r="H1881" s="2">
        <v>0.65714285714300003</v>
      </c>
      <c r="I1881" s="2">
        <v>2.128571428571</v>
      </c>
      <c r="J1881" s="2">
        <v>3.4714285714290001</v>
      </c>
      <c r="K1881" s="2">
        <v>6.5857142857140003</v>
      </c>
      <c r="L1881" s="2">
        <v>86.671428571429004</v>
      </c>
      <c r="M1881" s="15">
        <v>0.48571428571399999</v>
      </c>
    </row>
    <row r="1882" spans="2:13" x14ac:dyDescent="0.2">
      <c r="D1882" s="103" t="s">
        <v>25</v>
      </c>
      <c r="E1882" s="24" t="s">
        <v>26</v>
      </c>
      <c r="F1882" s="22"/>
      <c r="G1882" s="23">
        <v>1780</v>
      </c>
      <c r="H1882" s="30">
        <v>4</v>
      </c>
      <c r="I1882" s="4">
        <v>13</v>
      </c>
      <c r="J1882" s="4">
        <v>24</v>
      </c>
      <c r="K1882" s="4">
        <v>68</v>
      </c>
      <c r="L1882" s="4">
        <v>1663</v>
      </c>
      <c r="M1882" s="34">
        <v>8</v>
      </c>
    </row>
    <row r="1883" spans="2:13" x14ac:dyDescent="0.2">
      <c r="D1883" s="104"/>
      <c r="E1883" s="11"/>
      <c r="F1883" s="10"/>
      <c r="G1883" s="9">
        <v>100</v>
      </c>
      <c r="H1883" s="12">
        <v>0.22471910112400001</v>
      </c>
      <c r="I1883" s="2">
        <v>0.73033707865200004</v>
      </c>
      <c r="J1883" s="2">
        <v>1.348314606742</v>
      </c>
      <c r="K1883" s="2">
        <v>3.8202247191010001</v>
      </c>
      <c r="L1883" s="2">
        <v>93.426966292135006</v>
      </c>
      <c r="M1883" s="15">
        <v>0.44943820224699998</v>
      </c>
    </row>
    <row r="1884" spans="2:13" x14ac:dyDescent="0.2">
      <c r="D1884" s="104"/>
      <c r="E1884" s="5" t="s">
        <v>27</v>
      </c>
      <c r="F1884" s="6"/>
      <c r="G1884" s="7">
        <v>1328</v>
      </c>
      <c r="H1884" s="8">
        <v>4</v>
      </c>
      <c r="I1884" s="1">
        <v>15</v>
      </c>
      <c r="J1884" s="1">
        <v>18</v>
      </c>
      <c r="K1884" s="1">
        <v>60</v>
      </c>
      <c r="L1884" s="1">
        <v>1228</v>
      </c>
      <c r="M1884" s="13">
        <v>3</v>
      </c>
    </row>
    <row r="1885" spans="2:13" x14ac:dyDescent="0.2">
      <c r="D1885" s="104"/>
      <c r="E1885" s="11"/>
      <c r="F1885" s="10"/>
      <c r="G1885" s="9">
        <v>100</v>
      </c>
      <c r="H1885" s="12">
        <v>0.30120481927699999</v>
      </c>
      <c r="I1885" s="2">
        <v>1.1295180722889999</v>
      </c>
      <c r="J1885" s="2">
        <v>1.3554216867469999</v>
      </c>
      <c r="K1885" s="2">
        <v>4.5180722891569998</v>
      </c>
      <c r="L1885" s="2">
        <v>92.469879518072005</v>
      </c>
      <c r="M1885" s="15">
        <v>0.225903614458</v>
      </c>
    </row>
    <row r="1886" spans="2:13" x14ac:dyDescent="0.2">
      <c r="D1886" s="104"/>
      <c r="E1886" s="5" t="s">
        <v>28</v>
      </c>
      <c r="F1886" s="6"/>
      <c r="G1886" s="7">
        <v>1075</v>
      </c>
      <c r="H1886" s="8">
        <v>8</v>
      </c>
      <c r="I1886" s="1">
        <v>14</v>
      </c>
      <c r="J1886" s="1">
        <v>33</v>
      </c>
      <c r="K1886" s="1">
        <v>81</v>
      </c>
      <c r="L1886" s="1">
        <v>932</v>
      </c>
      <c r="M1886" s="13">
        <v>7</v>
      </c>
    </row>
    <row r="1887" spans="2:13" x14ac:dyDescent="0.2">
      <c r="D1887" s="104"/>
      <c r="E1887" s="11"/>
      <c r="F1887" s="10"/>
      <c r="G1887" s="9">
        <v>100</v>
      </c>
      <c r="H1887" s="12">
        <v>0.74418604651200004</v>
      </c>
      <c r="I1887" s="2">
        <v>1.3023255813950001</v>
      </c>
      <c r="J1887" s="2">
        <v>3.0697674418599998</v>
      </c>
      <c r="K1887" s="2">
        <v>7.5348837209299999</v>
      </c>
      <c r="L1887" s="2">
        <v>86.697674418605004</v>
      </c>
      <c r="M1887" s="15">
        <v>0.65116279069799998</v>
      </c>
    </row>
    <row r="1888" spans="2:13" x14ac:dyDescent="0.2">
      <c r="D1888" s="104"/>
      <c r="E1888" s="5" t="s">
        <v>29</v>
      </c>
      <c r="F1888" s="6"/>
      <c r="G1888" s="7">
        <v>733</v>
      </c>
      <c r="H1888" s="8">
        <v>2</v>
      </c>
      <c r="I1888" s="1">
        <v>20</v>
      </c>
      <c r="J1888" s="1">
        <v>39</v>
      </c>
      <c r="K1888" s="1">
        <v>54</v>
      </c>
      <c r="L1888" s="1">
        <v>615</v>
      </c>
      <c r="M1888" s="13">
        <v>3</v>
      </c>
    </row>
    <row r="1889" spans="4:13" x14ac:dyDescent="0.2">
      <c r="D1889" s="104"/>
      <c r="E1889" s="11"/>
      <c r="F1889" s="10"/>
      <c r="G1889" s="9">
        <v>100</v>
      </c>
      <c r="H1889" s="12">
        <v>0.27285129604399999</v>
      </c>
      <c r="I1889" s="2">
        <v>2.728512960437</v>
      </c>
      <c r="J1889" s="2">
        <v>5.3206002728510002</v>
      </c>
      <c r="K1889" s="2">
        <v>7.3669849931789999</v>
      </c>
      <c r="L1889" s="2">
        <v>83.901773533424006</v>
      </c>
      <c r="M1889" s="15">
        <v>0.40927694406499998</v>
      </c>
    </row>
    <row r="1890" spans="4:13" x14ac:dyDescent="0.2">
      <c r="D1890" s="104"/>
      <c r="E1890" s="5" t="s">
        <v>30</v>
      </c>
      <c r="F1890" s="6"/>
      <c r="G1890" s="7">
        <v>619</v>
      </c>
      <c r="H1890" s="8">
        <v>4</v>
      </c>
      <c r="I1890" s="1">
        <v>24</v>
      </c>
      <c r="J1890" s="1">
        <v>28</v>
      </c>
      <c r="K1890" s="1">
        <v>69</v>
      </c>
      <c r="L1890" s="1">
        <v>490</v>
      </c>
      <c r="M1890" s="13">
        <v>4</v>
      </c>
    </row>
    <row r="1891" spans="4:13" x14ac:dyDescent="0.2">
      <c r="D1891" s="104"/>
      <c r="E1891" s="11"/>
      <c r="F1891" s="10"/>
      <c r="G1891" s="9">
        <v>100</v>
      </c>
      <c r="H1891" s="12">
        <v>0.64620355411999997</v>
      </c>
      <c r="I1891" s="2">
        <v>3.877221324717</v>
      </c>
      <c r="J1891" s="2">
        <v>4.523424878837</v>
      </c>
      <c r="K1891" s="2">
        <v>11.147011308562</v>
      </c>
      <c r="L1891" s="2">
        <v>79.159935379645006</v>
      </c>
      <c r="M1891" s="15">
        <v>0.64620355411999997</v>
      </c>
    </row>
    <row r="1892" spans="4:13" x14ac:dyDescent="0.2">
      <c r="D1892" s="104"/>
      <c r="E1892" s="5" t="s">
        <v>31</v>
      </c>
      <c r="F1892" s="6"/>
      <c r="G1892" s="7">
        <v>559</v>
      </c>
      <c r="H1892" s="8">
        <v>10</v>
      </c>
      <c r="I1892" s="1">
        <v>27</v>
      </c>
      <c r="J1892" s="1">
        <v>48</v>
      </c>
      <c r="K1892" s="1">
        <v>55</v>
      </c>
      <c r="L1892" s="1">
        <v>418</v>
      </c>
      <c r="M1892" s="13">
        <v>1</v>
      </c>
    </row>
    <row r="1893" spans="4:13" x14ac:dyDescent="0.2">
      <c r="D1893" s="104"/>
      <c r="E1893" s="11"/>
      <c r="F1893" s="10"/>
      <c r="G1893" s="9">
        <v>100</v>
      </c>
      <c r="H1893" s="12">
        <v>1.7889087656530001</v>
      </c>
      <c r="I1893" s="2">
        <v>4.8300536672629999</v>
      </c>
      <c r="J1893" s="2">
        <v>8.5867620751340006</v>
      </c>
      <c r="K1893" s="2">
        <v>9.8389982110910008</v>
      </c>
      <c r="L1893" s="2">
        <v>74.776386404293007</v>
      </c>
      <c r="M1893" s="15">
        <v>0.178890876565</v>
      </c>
    </row>
    <row r="1894" spans="4:13" x14ac:dyDescent="0.2">
      <c r="D1894" s="104"/>
      <c r="E1894" s="5" t="s">
        <v>32</v>
      </c>
      <c r="F1894" s="6"/>
      <c r="G1894" s="7">
        <v>284</v>
      </c>
      <c r="H1894" s="8">
        <v>7</v>
      </c>
      <c r="I1894" s="1">
        <v>16</v>
      </c>
      <c r="J1894" s="1">
        <v>24</v>
      </c>
      <c r="K1894" s="1">
        <v>41</v>
      </c>
      <c r="L1894" s="1">
        <v>196</v>
      </c>
      <c r="M1894" s="13">
        <v>0</v>
      </c>
    </row>
    <row r="1895" spans="4:13" x14ac:dyDescent="0.2">
      <c r="D1895" s="104"/>
      <c r="E1895" s="11"/>
      <c r="F1895" s="10"/>
      <c r="G1895" s="9">
        <v>100</v>
      </c>
      <c r="H1895" s="12">
        <v>2.4647887323940001</v>
      </c>
      <c r="I1895" s="2">
        <v>5.6338028169010004</v>
      </c>
      <c r="J1895" s="2">
        <v>8.4507042253520002</v>
      </c>
      <c r="K1895" s="2">
        <v>14.43661971831</v>
      </c>
      <c r="L1895" s="2">
        <v>69.014084507042</v>
      </c>
      <c r="M1895" s="21">
        <v>0</v>
      </c>
    </row>
    <row r="1896" spans="4:13" x14ac:dyDescent="0.2">
      <c r="D1896" s="104"/>
      <c r="E1896" s="5" t="s">
        <v>33</v>
      </c>
      <c r="F1896" s="6"/>
      <c r="G1896" s="7">
        <v>104</v>
      </c>
      <c r="H1896" s="8">
        <v>5</v>
      </c>
      <c r="I1896" s="1">
        <v>17</v>
      </c>
      <c r="J1896" s="1">
        <v>19</v>
      </c>
      <c r="K1896" s="1">
        <v>12</v>
      </c>
      <c r="L1896" s="1">
        <v>50</v>
      </c>
      <c r="M1896" s="13">
        <v>1</v>
      </c>
    </row>
    <row r="1897" spans="4:13" x14ac:dyDescent="0.2">
      <c r="D1897" s="104"/>
      <c r="E1897" s="11"/>
      <c r="F1897" s="10"/>
      <c r="G1897" s="9">
        <v>100</v>
      </c>
      <c r="H1897" s="12">
        <v>4.8076923076920002</v>
      </c>
      <c r="I1897" s="2">
        <v>16.346153846153999</v>
      </c>
      <c r="J1897" s="2">
        <v>18.269230769231001</v>
      </c>
      <c r="K1897" s="2">
        <v>11.538461538462</v>
      </c>
      <c r="L1897" s="2">
        <v>48.076923076923002</v>
      </c>
      <c r="M1897" s="15">
        <v>0.96153846153800004</v>
      </c>
    </row>
    <row r="1898" spans="4:13" x14ac:dyDescent="0.2">
      <c r="D1898" s="103" t="s">
        <v>34</v>
      </c>
      <c r="E1898" s="24" t="s">
        <v>35</v>
      </c>
      <c r="F1898" s="22"/>
      <c r="G1898" s="23">
        <v>206</v>
      </c>
      <c r="H1898" s="30">
        <v>0</v>
      </c>
      <c r="I1898" s="4">
        <v>4</v>
      </c>
      <c r="J1898" s="4">
        <v>2</v>
      </c>
      <c r="K1898" s="4">
        <v>15</v>
      </c>
      <c r="L1898" s="4">
        <v>185</v>
      </c>
      <c r="M1898" s="34">
        <v>0</v>
      </c>
    </row>
    <row r="1899" spans="4:13" x14ac:dyDescent="0.2">
      <c r="D1899" s="104"/>
      <c r="E1899" s="11"/>
      <c r="F1899" s="10"/>
      <c r="G1899" s="9">
        <v>100</v>
      </c>
      <c r="H1899" s="40">
        <v>0</v>
      </c>
      <c r="I1899" s="2">
        <v>1.9417475728160001</v>
      </c>
      <c r="J1899" s="2">
        <v>0.97087378640800004</v>
      </c>
      <c r="K1899" s="2">
        <v>7.2815533980579996</v>
      </c>
      <c r="L1899" s="2">
        <v>89.805825242718001</v>
      </c>
      <c r="M1899" s="21">
        <v>0</v>
      </c>
    </row>
    <row r="1900" spans="4:13" x14ac:dyDescent="0.2">
      <c r="D1900" s="104"/>
      <c r="E1900" s="5" t="s">
        <v>36</v>
      </c>
      <c r="F1900" s="6"/>
      <c r="G1900" s="7">
        <v>218</v>
      </c>
      <c r="H1900" s="8">
        <v>2</v>
      </c>
      <c r="I1900" s="1">
        <v>8</v>
      </c>
      <c r="J1900" s="1">
        <v>5</v>
      </c>
      <c r="K1900" s="1">
        <v>16</v>
      </c>
      <c r="L1900" s="1">
        <v>186</v>
      </c>
      <c r="M1900" s="13">
        <v>1</v>
      </c>
    </row>
    <row r="1901" spans="4:13" x14ac:dyDescent="0.2">
      <c r="D1901" s="104"/>
      <c r="E1901" s="11"/>
      <c r="F1901" s="10"/>
      <c r="G1901" s="9">
        <v>100</v>
      </c>
      <c r="H1901" s="12">
        <v>0.91743119266100004</v>
      </c>
      <c r="I1901" s="2">
        <v>3.669724770642</v>
      </c>
      <c r="J1901" s="2">
        <v>2.293577981651</v>
      </c>
      <c r="K1901" s="2">
        <v>7.339449541284</v>
      </c>
      <c r="L1901" s="2">
        <v>85.321100917430996</v>
      </c>
      <c r="M1901" s="15">
        <v>0.45871559632999998</v>
      </c>
    </row>
    <row r="1902" spans="4:13" x14ac:dyDescent="0.2">
      <c r="D1902" s="104"/>
      <c r="E1902" s="5" t="s">
        <v>37</v>
      </c>
      <c r="F1902" s="6"/>
      <c r="G1902" s="7">
        <v>218</v>
      </c>
      <c r="H1902" s="8">
        <v>1</v>
      </c>
      <c r="I1902" s="1">
        <v>1</v>
      </c>
      <c r="J1902" s="1">
        <v>11</v>
      </c>
      <c r="K1902" s="1">
        <v>14</v>
      </c>
      <c r="L1902" s="1">
        <v>191</v>
      </c>
      <c r="M1902" s="13">
        <v>0</v>
      </c>
    </row>
    <row r="1903" spans="4:13" x14ac:dyDescent="0.2">
      <c r="D1903" s="104"/>
      <c r="E1903" s="11"/>
      <c r="F1903" s="10"/>
      <c r="G1903" s="9">
        <v>100</v>
      </c>
      <c r="H1903" s="12">
        <v>0.45871559632999998</v>
      </c>
      <c r="I1903" s="2">
        <v>0.45871559632999998</v>
      </c>
      <c r="J1903" s="2">
        <v>5.0458715596330004</v>
      </c>
      <c r="K1903" s="2">
        <v>6.4220183486240003</v>
      </c>
      <c r="L1903" s="2">
        <v>87.614678899083003</v>
      </c>
      <c r="M1903" s="21">
        <v>0</v>
      </c>
    </row>
    <row r="1904" spans="4:13" x14ac:dyDescent="0.2">
      <c r="D1904" s="104"/>
      <c r="E1904" s="5" t="s">
        <v>38</v>
      </c>
      <c r="F1904" s="6"/>
      <c r="G1904" s="7">
        <v>313</v>
      </c>
      <c r="H1904" s="8">
        <v>2</v>
      </c>
      <c r="I1904" s="1">
        <v>17</v>
      </c>
      <c r="J1904" s="1">
        <v>22</v>
      </c>
      <c r="K1904" s="1">
        <v>29</v>
      </c>
      <c r="L1904" s="1">
        <v>242</v>
      </c>
      <c r="M1904" s="13">
        <v>1</v>
      </c>
    </row>
    <row r="1905" spans="4:13" x14ac:dyDescent="0.2">
      <c r="D1905" s="104"/>
      <c r="E1905" s="11"/>
      <c r="F1905" s="10"/>
      <c r="G1905" s="9">
        <v>100</v>
      </c>
      <c r="H1905" s="12">
        <v>0.63897763578300004</v>
      </c>
      <c r="I1905" s="2">
        <v>5.4313099041530002</v>
      </c>
      <c r="J1905" s="2">
        <v>7.0287539936099996</v>
      </c>
      <c r="K1905" s="2">
        <v>9.2651757188499992</v>
      </c>
      <c r="L1905" s="2">
        <v>77.316293929712003</v>
      </c>
      <c r="M1905" s="15">
        <v>0.31948881789099998</v>
      </c>
    </row>
    <row r="1906" spans="4:13" x14ac:dyDescent="0.2">
      <c r="D1906" s="104"/>
      <c r="E1906" s="5" t="s">
        <v>39</v>
      </c>
      <c r="F1906" s="6"/>
      <c r="G1906" s="7">
        <v>306</v>
      </c>
      <c r="H1906" s="8">
        <v>2</v>
      </c>
      <c r="I1906" s="1">
        <v>16</v>
      </c>
      <c r="J1906" s="1">
        <v>21</v>
      </c>
      <c r="K1906" s="1">
        <v>28</v>
      </c>
      <c r="L1906" s="1">
        <v>238</v>
      </c>
      <c r="M1906" s="13">
        <v>1</v>
      </c>
    </row>
    <row r="1907" spans="4:13" x14ac:dyDescent="0.2">
      <c r="D1907" s="104"/>
      <c r="E1907" s="11"/>
      <c r="F1907" s="10"/>
      <c r="G1907" s="9">
        <v>100</v>
      </c>
      <c r="H1907" s="12">
        <v>0.65359477124200005</v>
      </c>
      <c r="I1907" s="2">
        <v>5.2287581699350003</v>
      </c>
      <c r="J1907" s="2">
        <v>6.8627450980390003</v>
      </c>
      <c r="K1907" s="2">
        <v>9.1503267973860005</v>
      </c>
      <c r="L1907" s="2">
        <v>77.777777777777999</v>
      </c>
      <c r="M1907" s="15">
        <v>0.32679738562100002</v>
      </c>
    </row>
    <row r="1908" spans="4:13" x14ac:dyDescent="0.2">
      <c r="D1908" s="104"/>
      <c r="E1908" s="5" t="s">
        <v>40</v>
      </c>
      <c r="F1908" s="6"/>
      <c r="G1908" s="7">
        <v>323</v>
      </c>
      <c r="H1908" s="8">
        <v>4</v>
      </c>
      <c r="I1908" s="1">
        <v>15</v>
      </c>
      <c r="J1908" s="1">
        <v>11</v>
      </c>
      <c r="K1908" s="1">
        <v>37</v>
      </c>
      <c r="L1908" s="1">
        <v>254</v>
      </c>
      <c r="M1908" s="13">
        <v>2</v>
      </c>
    </row>
    <row r="1909" spans="4:13" x14ac:dyDescent="0.2">
      <c r="D1909" s="104"/>
      <c r="E1909" s="11"/>
      <c r="F1909" s="10"/>
      <c r="G1909" s="9">
        <v>100</v>
      </c>
      <c r="H1909" s="12">
        <v>1.2383900928789999</v>
      </c>
      <c r="I1909" s="2">
        <v>4.6439628482969999</v>
      </c>
      <c r="J1909" s="2">
        <v>3.405572755418</v>
      </c>
      <c r="K1909" s="2">
        <v>11.455108359133</v>
      </c>
      <c r="L1909" s="2">
        <v>78.637770897832993</v>
      </c>
      <c r="M1909" s="15">
        <v>0.61919504644000001</v>
      </c>
    </row>
    <row r="1910" spans="4:13" x14ac:dyDescent="0.2">
      <c r="D1910" s="104"/>
      <c r="E1910" s="5" t="s">
        <v>41</v>
      </c>
      <c r="F1910" s="6"/>
      <c r="G1910" s="7">
        <v>260</v>
      </c>
      <c r="H1910" s="8">
        <v>0</v>
      </c>
      <c r="I1910" s="1">
        <v>7</v>
      </c>
      <c r="J1910" s="1">
        <v>18</v>
      </c>
      <c r="K1910" s="1">
        <v>27</v>
      </c>
      <c r="L1910" s="1">
        <v>208</v>
      </c>
      <c r="M1910" s="13">
        <v>0</v>
      </c>
    </row>
    <row r="1911" spans="4:13" x14ac:dyDescent="0.2">
      <c r="D1911" s="104"/>
      <c r="E1911" s="11"/>
      <c r="F1911" s="10"/>
      <c r="G1911" s="9">
        <v>100</v>
      </c>
      <c r="H1911" s="40">
        <v>0</v>
      </c>
      <c r="I1911" s="2">
        <v>2.6923076923079998</v>
      </c>
      <c r="J1911" s="2">
        <v>6.9230769230769997</v>
      </c>
      <c r="K1911" s="2">
        <v>10.384615384615</v>
      </c>
      <c r="L1911" s="2">
        <v>80</v>
      </c>
      <c r="M1911" s="21">
        <v>0</v>
      </c>
    </row>
    <row r="1912" spans="4:13" x14ac:dyDescent="0.2">
      <c r="D1912" s="104"/>
      <c r="E1912" s="5" t="s">
        <v>42</v>
      </c>
      <c r="F1912" s="6"/>
      <c r="G1912" s="7">
        <v>258</v>
      </c>
      <c r="H1912" s="8">
        <v>4</v>
      </c>
      <c r="I1912" s="1">
        <v>8</v>
      </c>
      <c r="J1912" s="1">
        <v>18</v>
      </c>
      <c r="K1912" s="1">
        <v>32</v>
      </c>
      <c r="L1912" s="1">
        <v>196</v>
      </c>
      <c r="M1912" s="13">
        <v>0</v>
      </c>
    </row>
    <row r="1913" spans="4:13" x14ac:dyDescent="0.2">
      <c r="D1913" s="104"/>
      <c r="E1913" s="11"/>
      <c r="F1913" s="10"/>
      <c r="G1913" s="9">
        <v>100</v>
      </c>
      <c r="H1913" s="12">
        <v>1.550387596899</v>
      </c>
      <c r="I1913" s="2">
        <v>3.1007751937979999</v>
      </c>
      <c r="J1913" s="2">
        <v>6.9767441860470001</v>
      </c>
      <c r="K1913" s="2">
        <v>12.403100775194</v>
      </c>
      <c r="L1913" s="2">
        <v>75.968992248061994</v>
      </c>
      <c r="M1913" s="21">
        <v>0</v>
      </c>
    </row>
    <row r="1914" spans="4:13" x14ac:dyDescent="0.2">
      <c r="D1914" s="104"/>
      <c r="E1914" s="5" t="s">
        <v>43</v>
      </c>
      <c r="F1914" s="6"/>
      <c r="G1914" s="7">
        <v>258</v>
      </c>
      <c r="H1914" s="8">
        <v>3</v>
      </c>
      <c r="I1914" s="1">
        <v>7</v>
      </c>
      <c r="J1914" s="1">
        <v>21</v>
      </c>
      <c r="K1914" s="1">
        <v>19</v>
      </c>
      <c r="L1914" s="1">
        <v>207</v>
      </c>
      <c r="M1914" s="13">
        <v>1</v>
      </c>
    </row>
    <row r="1915" spans="4:13" x14ac:dyDescent="0.2">
      <c r="D1915" s="104"/>
      <c r="E1915" s="11"/>
      <c r="F1915" s="10"/>
      <c r="G1915" s="9">
        <v>100</v>
      </c>
      <c r="H1915" s="12">
        <v>1.1627906976739999</v>
      </c>
      <c r="I1915" s="2">
        <v>2.7131782945739999</v>
      </c>
      <c r="J1915" s="2">
        <v>8.1395348837209998</v>
      </c>
      <c r="K1915" s="2">
        <v>7.3643410852709996</v>
      </c>
      <c r="L1915" s="2">
        <v>80.232558139535001</v>
      </c>
      <c r="M1915" s="15">
        <v>0.38759689922500001</v>
      </c>
    </row>
    <row r="1916" spans="4:13" x14ac:dyDescent="0.2">
      <c r="D1916" s="104"/>
      <c r="E1916" s="5" t="s">
        <v>44</v>
      </c>
      <c r="F1916" s="6"/>
      <c r="G1916" s="7">
        <v>336</v>
      </c>
      <c r="H1916" s="8">
        <v>6</v>
      </c>
      <c r="I1916" s="1">
        <v>17</v>
      </c>
      <c r="J1916" s="1">
        <v>21</v>
      </c>
      <c r="K1916" s="1">
        <v>27</v>
      </c>
      <c r="L1916" s="1">
        <v>264</v>
      </c>
      <c r="M1916" s="13">
        <v>1</v>
      </c>
    </row>
    <row r="1917" spans="4:13" x14ac:dyDescent="0.2">
      <c r="D1917" s="104"/>
      <c r="E1917" s="11"/>
      <c r="F1917" s="10"/>
      <c r="G1917" s="9">
        <v>100</v>
      </c>
      <c r="H1917" s="12">
        <v>1.785714285714</v>
      </c>
      <c r="I1917" s="2">
        <v>5.0595238095240003</v>
      </c>
      <c r="J1917" s="2">
        <v>6.25</v>
      </c>
      <c r="K1917" s="2">
        <v>8.0357142857140005</v>
      </c>
      <c r="L1917" s="2">
        <v>78.571428571428996</v>
      </c>
      <c r="M1917" s="15">
        <v>0.29761904761899999</v>
      </c>
    </row>
    <row r="1918" spans="4:13" x14ac:dyDescent="0.2">
      <c r="D1918" s="104"/>
      <c r="E1918" s="5" t="s">
        <v>45</v>
      </c>
      <c r="F1918" s="6"/>
      <c r="G1918" s="7">
        <v>259</v>
      </c>
      <c r="H1918" s="8">
        <v>4</v>
      </c>
      <c r="I1918" s="1">
        <v>5</v>
      </c>
      <c r="J1918" s="1">
        <v>16</v>
      </c>
      <c r="K1918" s="1">
        <v>24</v>
      </c>
      <c r="L1918" s="1">
        <v>205</v>
      </c>
      <c r="M1918" s="13">
        <v>5</v>
      </c>
    </row>
    <row r="1919" spans="4:13" x14ac:dyDescent="0.2">
      <c r="D1919" s="104"/>
      <c r="E1919" s="11"/>
      <c r="F1919" s="10"/>
      <c r="G1919" s="9">
        <v>100</v>
      </c>
      <c r="H1919" s="12">
        <v>1.5444015444020001</v>
      </c>
      <c r="I1919" s="2">
        <v>1.9305019305019999</v>
      </c>
      <c r="J1919" s="2">
        <v>6.1776061776060001</v>
      </c>
      <c r="K1919" s="2">
        <v>9.2664092664089992</v>
      </c>
      <c r="L1919" s="2">
        <v>79.150579150579006</v>
      </c>
      <c r="M1919" s="15">
        <v>1.9305019305019999</v>
      </c>
    </row>
    <row r="1920" spans="4:13" x14ac:dyDescent="0.2">
      <c r="D1920" s="104"/>
      <c r="E1920" s="5" t="s">
        <v>46</v>
      </c>
      <c r="F1920" s="6"/>
      <c r="G1920" s="7">
        <v>171</v>
      </c>
      <c r="H1920" s="8">
        <v>3</v>
      </c>
      <c r="I1920" s="1">
        <v>5</v>
      </c>
      <c r="J1920" s="1">
        <v>4</v>
      </c>
      <c r="K1920" s="1">
        <v>19</v>
      </c>
      <c r="L1920" s="1">
        <v>138</v>
      </c>
      <c r="M1920" s="13">
        <v>2</v>
      </c>
    </row>
    <row r="1921" spans="4:13" x14ac:dyDescent="0.2">
      <c r="D1921" s="104"/>
      <c r="E1921" s="11"/>
      <c r="F1921" s="10"/>
      <c r="G1921" s="9">
        <v>100</v>
      </c>
      <c r="H1921" s="12">
        <v>1.7543859649119999</v>
      </c>
      <c r="I1921" s="2">
        <v>2.923976608187</v>
      </c>
      <c r="J1921" s="2">
        <v>2.3391812865500001</v>
      </c>
      <c r="K1921" s="2">
        <v>11.111111111111001</v>
      </c>
      <c r="L1921" s="2">
        <v>80.701754385965003</v>
      </c>
      <c r="M1921" s="15">
        <v>1.1695906432750001</v>
      </c>
    </row>
    <row r="1922" spans="4:13" x14ac:dyDescent="0.2">
      <c r="D1922" s="104"/>
      <c r="E1922" s="5" t="s">
        <v>47</v>
      </c>
      <c r="F1922" s="6"/>
      <c r="G1922" s="7">
        <v>158</v>
      </c>
      <c r="H1922" s="8">
        <v>3</v>
      </c>
      <c r="I1922" s="1">
        <v>5</v>
      </c>
      <c r="J1922" s="1">
        <v>3</v>
      </c>
      <c r="K1922" s="1">
        <v>13</v>
      </c>
      <c r="L1922" s="1">
        <v>133</v>
      </c>
      <c r="M1922" s="13">
        <v>1</v>
      </c>
    </row>
    <row r="1923" spans="4:13" x14ac:dyDescent="0.2">
      <c r="D1923" s="104"/>
      <c r="E1923" s="11"/>
      <c r="F1923" s="10"/>
      <c r="G1923" s="9">
        <v>100</v>
      </c>
      <c r="H1923" s="12">
        <v>1.8987341772149999</v>
      </c>
      <c r="I1923" s="2">
        <v>3.1645569620249998</v>
      </c>
      <c r="J1923" s="2">
        <v>1.8987341772149999</v>
      </c>
      <c r="K1923" s="2">
        <v>8.2278481012659999</v>
      </c>
      <c r="L1923" s="2">
        <v>84.177215189872996</v>
      </c>
      <c r="M1923" s="15">
        <v>0.63291139240500005</v>
      </c>
    </row>
    <row r="1924" spans="4:13" x14ac:dyDescent="0.2">
      <c r="D1924" s="104"/>
      <c r="E1924" s="5" t="s">
        <v>48</v>
      </c>
      <c r="F1924" s="6"/>
      <c r="G1924" s="7">
        <v>62</v>
      </c>
      <c r="H1924" s="8">
        <v>1</v>
      </c>
      <c r="I1924" s="1">
        <v>1</v>
      </c>
      <c r="J1924" s="1">
        <v>1</v>
      </c>
      <c r="K1924" s="1">
        <v>3</v>
      </c>
      <c r="L1924" s="1">
        <v>55</v>
      </c>
      <c r="M1924" s="13">
        <v>1</v>
      </c>
    </row>
    <row r="1925" spans="4:13" x14ac:dyDescent="0.2">
      <c r="D1925" s="104"/>
      <c r="E1925" s="11"/>
      <c r="F1925" s="10"/>
      <c r="G1925" s="9">
        <v>100</v>
      </c>
      <c r="H1925" s="12">
        <v>1.6129032258060001</v>
      </c>
      <c r="I1925" s="2">
        <v>1.6129032258060001</v>
      </c>
      <c r="J1925" s="2">
        <v>1.6129032258060001</v>
      </c>
      <c r="K1925" s="2">
        <v>4.8387096774189997</v>
      </c>
      <c r="L1925" s="2">
        <v>88.709677419355003</v>
      </c>
      <c r="M1925" s="15">
        <v>1.6129032258060001</v>
      </c>
    </row>
    <row r="1926" spans="4:13" x14ac:dyDescent="0.2">
      <c r="D1926" s="104"/>
      <c r="E1926" s="5" t="s">
        <v>49</v>
      </c>
      <c r="F1926" s="6"/>
      <c r="G1926" s="7">
        <v>13</v>
      </c>
      <c r="H1926" s="8">
        <v>0</v>
      </c>
      <c r="I1926" s="1">
        <v>0</v>
      </c>
      <c r="J1926" s="1">
        <v>0</v>
      </c>
      <c r="K1926" s="1">
        <v>0</v>
      </c>
      <c r="L1926" s="1">
        <v>13</v>
      </c>
      <c r="M1926" s="13">
        <v>0</v>
      </c>
    </row>
    <row r="1927" spans="4:13" x14ac:dyDescent="0.2">
      <c r="D1927" s="104"/>
      <c r="E1927" s="11"/>
      <c r="F1927" s="10"/>
      <c r="G1927" s="9">
        <v>100</v>
      </c>
      <c r="H1927" s="40">
        <v>0</v>
      </c>
      <c r="I1927" s="3">
        <v>0</v>
      </c>
      <c r="J1927" s="3">
        <v>0</v>
      </c>
      <c r="K1927" s="3">
        <v>0</v>
      </c>
      <c r="L1927" s="2">
        <v>100</v>
      </c>
      <c r="M1927" s="21">
        <v>0</v>
      </c>
    </row>
    <row r="1928" spans="4:13" x14ac:dyDescent="0.2">
      <c r="D1928" s="103" t="s">
        <v>50</v>
      </c>
      <c r="E1928" s="24" t="s">
        <v>35</v>
      </c>
      <c r="F1928" s="22"/>
      <c r="G1928" s="23">
        <v>174</v>
      </c>
      <c r="H1928" s="30">
        <v>0</v>
      </c>
      <c r="I1928" s="4">
        <v>1</v>
      </c>
      <c r="J1928" s="4">
        <v>2</v>
      </c>
      <c r="K1928" s="4">
        <v>5</v>
      </c>
      <c r="L1928" s="4">
        <v>165</v>
      </c>
      <c r="M1928" s="34">
        <v>1</v>
      </c>
    </row>
    <row r="1929" spans="4:13" x14ac:dyDescent="0.2">
      <c r="D1929" s="104"/>
      <c r="E1929" s="11"/>
      <c r="F1929" s="10"/>
      <c r="G1929" s="9">
        <v>100</v>
      </c>
      <c r="H1929" s="40">
        <v>0</v>
      </c>
      <c r="I1929" s="2">
        <v>0.57471264367800001</v>
      </c>
      <c r="J1929" s="2">
        <v>1.149425287356</v>
      </c>
      <c r="K1929" s="2">
        <v>2.8735632183909998</v>
      </c>
      <c r="L1929" s="2">
        <v>94.827586206896996</v>
      </c>
      <c r="M1929" s="15">
        <v>0.57471264367800001</v>
      </c>
    </row>
    <row r="1930" spans="4:13" x14ac:dyDescent="0.2">
      <c r="D1930" s="104"/>
      <c r="E1930" s="5" t="s">
        <v>36</v>
      </c>
      <c r="F1930" s="6"/>
      <c r="G1930" s="7">
        <v>233</v>
      </c>
      <c r="H1930" s="8">
        <v>0</v>
      </c>
      <c r="I1930" s="1">
        <v>3</v>
      </c>
      <c r="J1930" s="1">
        <v>2</v>
      </c>
      <c r="K1930" s="1">
        <v>8</v>
      </c>
      <c r="L1930" s="1">
        <v>219</v>
      </c>
      <c r="M1930" s="13">
        <v>1</v>
      </c>
    </row>
    <row r="1931" spans="4:13" x14ac:dyDescent="0.2">
      <c r="D1931" s="104"/>
      <c r="E1931" s="11"/>
      <c r="F1931" s="10"/>
      <c r="G1931" s="9">
        <v>100</v>
      </c>
      <c r="H1931" s="40">
        <v>0</v>
      </c>
      <c r="I1931" s="2">
        <v>1.287553648069</v>
      </c>
      <c r="J1931" s="2">
        <v>0.85836909871199996</v>
      </c>
      <c r="K1931" s="2">
        <v>3.43347639485</v>
      </c>
      <c r="L1931" s="2">
        <v>93.991416309013005</v>
      </c>
      <c r="M1931" s="15">
        <v>0.42918454935599998</v>
      </c>
    </row>
    <row r="1932" spans="4:13" x14ac:dyDescent="0.2">
      <c r="D1932" s="104"/>
      <c r="E1932" s="5" t="s">
        <v>37</v>
      </c>
      <c r="F1932" s="6"/>
      <c r="G1932" s="7">
        <v>199</v>
      </c>
      <c r="H1932" s="8">
        <v>1</v>
      </c>
      <c r="I1932" s="1">
        <v>3</v>
      </c>
      <c r="J1932" s="1">
        <v>8</v>
      </c>
      <c r="K1932" s="1">
        <v>4</v>
      </c>
      <c r="L1932" s="1">
        <v>183</v>
      </c>
      <c r="M1932" s="13">
        <v>0</v>
      </c>
    </row>
    <row r="1933" spans="4:13" x14ac:dyDescent="0.2">
      <c r="D1933" s="104"/>
      <c r="E1933" s="11"/>
      <c r="F1933" s="10"/>
      <c r="G1933" s="9">
        <v>100</v>
      </c>
      <c r="H1933" s="12">
        <v>0.50251256281400003</v>
      </c>
      <c r="I1933" s="2">
        <v>1.507537688442</v>
      </c>
      <c r="J1933" s="2">
        <v>4.0201005025130003</v>
      </c>
      <c r="K1933" s="2">
        <v>2.0100502512560001</v>
      </c>
      <c r="L1933" s="2">
        <v>91.959798994975003</v>
      </c>
      <c r="M1933" s="21">
        <v>0</v>
      </c>
    </row>
    <row r="1934" spans="4:13" x14ac:dyDescent="0.2">
      <c r="D1934" s="104"/>
      <c r="E1934" s="5" t="s">
        <v>38</v>
      </c>
      <c r="F1934" s="6"/>
      <c r="G1934" s="7">
        <v>319</v>
      </c>
      <c r="H1934" s="8">
        <v>0</v>
      </c>
      <c r="I1934" s="1">
        <v>3</v>
      </c>
      <c r="J1934" s="1">
        <v>9</v>
      </c>
      <c r="K1934" s="1">
        <v>8</v>
      </c>
      <c r="L1934" s="1">
        <v>299</v>
      </c>
      <c r="M1934" s="13">
        <v>0</v>
      </c>
    </row>
    <row r="1935" spans="4:13" x14ac:dyDescent="0.2">
      <c r="D1935" s="104"/>
      <c r="E1935" s="11"/>
      <c r="F1935" s="10"/>
      <c r="G1935" s="9">
        <v>100</v>
      </c>
      <c r="H1935" s="40">
        <v>0</v>
      </c>
      <c r="I1935" s="2">
        <v>0.94043887147299998</v>
      </c>
      <c r="J1935" s="2">
        <v>2.8213166144200001</v>
      </c>
      <c r="K1935" s="2">
        <v>2.5078369905960001</v>
      </c>
      <c r="L1935" s="2">
        <v>93.730407523511005</v>
      </c>
      <c r="M1935" s="21">
        <v>0</v>
      </c>
    </row>
    <row r="1936" spans="4:13" x14ac:dyDescent="0.2">
      <c r="D1936" s="104"/>
      <c r="E1936" s="5" t="s">
        <v>39</v>
      </c>
      <c r="F1936" s="6"/>
      <c r="G1936" s="7">
        <v>269</v>
      </c>
      <c r="H1936" s="8">
        <v>1</v>
      </c>
      <c r="I1936" s="1">
        <v>3</v>
      </c>
      <c r="J1936" s="1">
        <v>7</v>
      </c>
      <c r="K1936" s="1">
        <v>8</v>
      </c>
      <c r="L1936" s="1">
        <v>250</v>
      </c>
      <c r="M1936" s="13">
        <v>0</v>
      </c>
    </row>
    <row r="1937" spans="4:13" x14ac:dyDescent="0.2">
      <c r="D1937" s="104"/>
      <c r="E1937" s="11"/>
      <c r="F1937" s="10"/>
      <c r="G1937" s="9">
        <v>100</v>
      </c>
      <c r="H1937" s="12">
        <v>0.37174721189600002</v>
      </c>
      <c r="I1937" s="2">
        <v>1.1152416356879999</v>
      </c>
      <c r="J1937" s="2">
        <v>2.6022304832710001</v>
      </c>
      <c r="K1937" s="2">
        <v>2.9739776951670001</v>
      </c>
      <c r="L1937" s="2">
        <v>92.936802973978004</v>
      </c>
      <c r="M1937" s="21">
        <v>0</v>
      </c>
    </row>
    <row r="1938" spans="4:13" x14ac:dyDescent="0.2">
      <c r="D1938" s="104"/>
      <c r="E1938" s="5" t="s">
        <v>40</v>
      </c>
      <c r="F1938" s="6"/>
      <c r="G1938" s="7">
        <v>348</v>
      </c>
      <c r="H1938" s="8">
        <v>1</v>
      </c>
      <c r="I1938" s="1">
        <v>5</v>
      </c>
      <c r="J1938" s="1">
        <v>3</v>
      </c>
      <c r="K1938" s="1">
        <v>21</v>
      </c>
      <c r="L1938" s="1">
        <v>318</v>
      </c>
      <c r="M1938" s="13">
        <v>0</v>
      </c>
    </row>
    <row r="1939" spans="4:13" x14ac:dyDescent="0.2">
      <c r="D1939" s="104"/>
      <c r="E1939" s="11"/>
      <c r="F1939" s="10"/>
      <c r="G1939" s="9">
        <v>100</v>
      </c>
      <c r="H1939" s="12">
        <v>0.28735632183900001</v>
      </c>
      <c r="I1939" s="2">
        <v>1.4367816091950001</v>
      </c>
      <c r="J1939" s="2">
        <v>0.86206896551699996</v>
      </c>
      <c r="K1939" s="2">
        <v>6.0344827586210004</v>
      </c>
      <c r="L1939" s="2">
        <v>91.379310344827999</v>
      </c>
      <c r="M1939" s="21">
        <v>0</v>
      </c>
    </row>
    <row r="1940" spans="4:13" x14ac:dyDescent="0.2">
      <c r="D1940" s="104"/>
      <c r="E1940" s="5" t="s">
        <v>41</v>
      </c>
      <c r="F1940" s="6"/>
      <c r="G1940" s="7">
        <v>282</v>
      </c>
      <c r="H1940" s="8">
        <v>1</v>
      </c>
      <c r="I1940" s="1">
        <v>6</v>
      </c>
      <c r="J1940" s="1">
        <v>4</v>
      </c>
      <c r="K1940" s="1">
        <v>11</v>
      </c>
      <c r="L1940" s="1">
        <v>258</v>
      </c>
      <c r="M1940" s="13">
        <v>2</v>
      </c>
    </row>
    <row r="1941" spans="4:13" x14ac:dyDescent="0.2">
      <c r="D1941" s="104"/>
      <c r="E1941" s="11"/>
      <c r="F1941" s="10"/>
      <c r="G1941" s="9">
        <v>100</v>
      </c>
      <c r="H1941" s="12">
        <v>0.35460992907799999</v>
      </c>
      <c r="I1941" s="2">
        <v>2.1276595744679998</v>
      </c>
      <c r="J1941" s="2">
        <v>1.4184397163119999</v>
      </c>
      <c r="K1941" s="2">
        <v>3.9007092198579998</v>
      </c>
      <c r="L1941" s="2">
        <v>91.489361702127994</v>
      </c>
      <c r="M1941" s="15">
        <v>0.70921985815599997</v>
      </c>
    </row>
    <row r="1942" spans="4:13" x14ac:dyDescent="0.2">
      <c r="D1942" s="104"/>
      <c r="E1942" s="5" t="s">
        <v>42</v>
      </c>
      <c r="F1942" s="6"/>
      <c r="G1942" s="7">
        <v>242</v>
      </c>
      <c r="H1942" s="8">
        <v>0</v>
      </c>
      <c r="I1942" s="1">
        <v>3</v>
      </c>
      <c r="J1942" s="1">
        <v>3</v>
      </c>
      <c r="K1942" s="1">
        <v>17</v>
      </c>
      <c r="L1942" s="1">
        <v>217</v>
      </c>
      <c r="M1942" s="13">
        <v>2</v>
      </c>
    </row>
    <row r="1943" spans="4:13" x14ac:dyDescent="0.2">
      <c r="D1943" s="104"/>
      <c r="E1943" s="11"/>
      <c r="F1943" s="10"/>
      <c r="G1943" s="9">
        <v>100</v>
      </c>
      <c r="H1943" s="40">
        <v>0</v>
      </c>
      <c r="I1943" s="2">
        <v>1.239669421488</v>
      </c>
      <c r="J1943" s="2">
        <v>1.239669421488</v>
      </c>
      <c r="K1943" s="2">
        <v>7.02479338843</v>
      </c>
      <c r="L1943" s="2">
        <v>89.669421487603003</v>
      </c>
      <c r="M1943" s="15">
        <v>0.82644628099200002</v>
      </c>
    </row>
    <row r="1944" spans="4:13" x14ac:dyDescent="0.2">
      <c r="D1944" s="104"/>
      <c r="E1944" s="5" t="s">
        <v>43</v>
      </c>
      <c r="F1944" s="6"/>
      <c r="G1944" s="7">
        <v>263</v>
      </c>
      <c r="H1944" s="8">
        <v>1</v>
      </c>
      <c r="I1944" s="1">
        <v>2</v>
      </c>
      <c r="J1944" s="1">
        <v>4</v>
      </c>
      <c r="K1944" s="1">
        <v>16</v>
      </c>
      <c r="L1944" s="1">
        <v>239</v>
      </c>
      <c r="M1944" s="13">
        <v>1</v>
      </c>
    </row>
    <row r="1945" spans="4:13" x14ac:dyDescent="0.2">
      <c r="D1945" s="104"/>
      <c r="E1945" s="11"/>
      <c r="F1945" s="10"/>
      <c r="G1945" s="9">
        <v>100</v>
      </c>
      <c r="H1945" s="12">
        <v>0.38022813688200002</v>
      </c>
      <c r="I1945" s="2">
        <v>0.76045627376400005</v>
      </c>
      <c r="J1945" s="2">
        <v>1.520912547529</v>
      </c>
      <c r="K1945" s="2">
        <v>6.0836501901139997</v>
      </c>
      <c r="L1945" s="2">
        <v>90.874524714828993</v>
      </c>
      <c r="M1945" s="15">
        <v>0.38022813688200002</v>
      </c>
    </row>
    <row r="1946" spans="4:13" x14ac:dyDescent="0.2">
      <c r="D1946" s="104"/>
      <c r="E1946" s="5" t="s">
        <v>44</v>
      </c>
      <c r="F1946" s="6"/>
      <c r="G1946" s="7">
        <v>364</v>
      </c>
      <c r="H1946" s="8">
        <v>4</v>
      </c>
      <c r="I1946" s="1">
        <v>3</v>
      </c>
      <c r="J1946" s="1">
        <v>6</v>
      </c>
      <c r="K1946" s="1">
        <v>17</v>
      </c>
      <c r="L1946" s="1">
        <v>330</v>
      </c>
      <c r="M1946" s="13">
        <v>4</v>
      </c>
    </row>
    <row r="1947" spans="4:13" x14ac:dyDescent="0.2">
      <c r="D1947" s="104"/>
      <c r="E1947" s="11"/>
      <c r="F1947" s="10"/>
      <c r="G1947" s="9">
        <v>100</v>
      </c>
      <c r="H1947" s="12">
        <v>1.098901098901</v>
      </c>
      <c r="I1947" s="2">
        <v>0.82417582417599999</v>
      </c>
      <c r="J1947" s="2">
        <v>1.648351648352</v>
      </c>
      <c r="K1947" s="2">
        <v>4.6703296703300001</v>
      </c>
      <c r="L1947" s="2">
        <v>90.659340659340998</v>
      </c>
      <c r="M1947" s="15">
        <v>1.098901098901</v>
      </c>
    </row>
    <row r="1948" spans="4:13" x14ac:dyDescent="0.2">
      <c r="D1948" s="104"/>
      <c r="E1948" s="5" t="s">
        <v>45</v>
      </c>
      <c r="F1948" s="6"/>
      <c r="G1948" s="7">
        <v>324</v>
      </c>
      <c r="H1948" s="8">
        <v>2</v>
      </c>
      <c r="I1948" s="1">
        <v>0</v>
      </c>
      <c r="J1948" s="1">
        <v>12</v>
      </c>
      <c r="K1948" s="1">
        <v>20</v>
      </c>
      <c r="L1948" s="1">
        <v>288</v>
      </c>
      <c r="M1948" s="13">
        <v>2</v>
      </c>
    </row>
    <row r="1949" spans="4:13" x14ac:dyDescent="0.2">
      <c r="D1949" s="104"/>
      <c r="E1949" s="11"/>
      <c r="F1949" s="10"/>
      <c r="G1949" s="9">
        <v>100</v>
      </c>
      <c r="H1949" s="12">
        <v>0.61728395061700003</v>
      </c>
      <c r="I1949" s="3">
        <v>0</v>
      </c>
      <c r="J1949" s="2">
        <v>3.7037037037039999</v>
      </c>
      <c r="K1949" s="2">
        <v>6.1728395061730001</v>
      </c>
      <c r="L1949" s="2">
        <v>88.888888888888999</v>
      </c>
      <c r="M1949" s="15">
        <v>0.61728395061700003</v>
      </c>
    </row>
    <row r="1950" spans="4:13" x14ac:dyDescent="0.2">
      <c r="D1950" s="104"/>
      <c r="E1950" s="5" t="s">
        <v>46</v>
      </c>
      <c r="F1950" s="6"/>
      <c r="G1950" s="7">
        <v>192</v>
      </c>
      <c r="H1950" s="8">
        <v>0</v>
      </c>
      <c r="I1950" s="1">
        <v>1</v>
      </c>
      <c r="J1950" s="1">
        <v>2</v>
      </c>
      <c r="K1950" s="1">
        <v>8</v>
      </c>
      <c r="L1950" s="1">
        <v>177</v>
      </c>
      <c r="M1950" s="13">
        <v>4</v>
      </c>
    </row>
    <row r="1951" spans="4:13" x14ac:dyDescent="0.2">
      <c r="D1951" s="104"/>
      <c r="E1951" s="11"/>
      <c r="F1951" s="10"/>
      <c r="G1951" s="9">
        <v>100</v>
      </c>
      <c r="H1951" s="40">
        <v>0</v>
      </c>
      <c r="I1951" s="2">
        <v>0.52083333333299997</v>
      </c>
      <c r="J1951" s="2">
        <v>1.041666666667</v>
      </c>
      <c r="K1951" s="2">
        <v>4.166666666667</v>
      </c>
      <c r="L1951" s="2">
        <v>92.1875</v>
      </c>
      <c r="M1951" s="15">
        <v>2.083333333333</v>
      </c>
    </row>
    <row r="1952" spans="4:13" x14ac:dyDescent="0.2">
      <c r="D1952" s="104"/>
      <c r="E1952" s="5" t="s">
        <v>47</v>
      </c>
      <c r="F1952" s="6"/>
      <c r="G1952" s="7">
        <v>288</v>
      </c>
      <c r="H1952" s="8">
        <v>0</v>
      </c>
      <c r="I1952" s="1">
        <v>0</v>
      </c>
      <c r="J1952" s="1">
        <v>3</v>
      </c>
      <c r="K1952" s="1">
        <v>12</v>
      </c>
      <c r="L1952" s="1">
        <v>272</v>
      </c>
      <c r="M1952" s="13">
        <v>1</v>
      </c>
    </row>
    <row r="1953" spans="2:13" x14ac:dyDescent="0.2">
      <c r="D1953" s="104"/>
      <c r="E1953" s="11"/>
      <c r="F1953" s="10"/>
      <c r="G1953" s="9">
        <v>100</v>
      </c>
      <c r="H1953" s="40">
        <v>0</v>
      </c>
      <c r="I1953" s="3">
        <v>0</v>
      </c>
      <c r="J1953" s="2">
        <v>1.041666666667</v>
      </c>
      <c r="K1953" s="2">
        <v>4.166666666667</v>
      </c>
      <c r="L1953" s="2">
        <v>94.444444444444002</v>
      </c>
      <c r="M1953" s="15">
        <v>0.347222222222</v>
      </c>
    </row>
    <row r="1954" spans="2:13" x14ac:dyDescent="0.2">
      <c r="D1954" s="104"/>
      <c r="E1954" s="5" t="s">
        <v>48</v>
      </c>
      <c r="F1954" s="6"/>
      <c r="G1954" s="7">
        <v>114</v>
      </c>
      <c r="H1954" s="8">
        <v>0</v>
      </c>
      <c r="I1954" s="1">
        <v>0</v>
      </c>
      <c r="J1954" s="1">
        <v>3</v>
      </c>
      <c r="K1954" s="1">
        <v>3</v>
      </c>
      <c r="L1954" s="1">
        <v>108</v>
      </c>
      <c r="M1954" s="13">
        <v>0</v>
      </c>
    </row>
    <row r="1955" spans="2:13" x14ac:dyDescent="0.2">
      <c r="D1955" s="104"/>
      <c r="E1955" s="11"/>
      <c r="F1955" s="10"/>
      <c r="G1955" s="9">
        <v>100</v>
      </c>
      <c r="H1955" s="40">
        <v>0</v>
      </c>
      <c r="I1955" s="3">
        <v>0</v>
      </c>
      <c r="J1955" s="2">
        <v>2.6315789473679998</v>
      </c>
      <c r="K1955" s="2">
        <v>2.6315789473679998</v>
      </c>
      <c r="L1955" s="2">
        <v>94.736842105262994</v>
      </c>
      <c r="M1955" s="21">
        <v>0</v>
      </c>
    </row>
    <row r="1956" spans="2:13" x14ac:dyDescent="0.2">
      <c r="D1956" s="104"/>
      <c r="E1956" s="5" t="s">
        <v>49</v>
      </c>
      <c r="F1956" s="6"/>
      <c r="G1956" s="7">
        <v>30</v>
      </c>
      <c r="H1956" s="8">
        <v>0</v>
      </c>
      <c r="I1956" s="1">
        <v>0</v>
      </c>
      <c r="J1956" s="1">
        <v>1</v>
      </c>
      <c r="K1956" s="1">
        <v>0</v>
      </c>
      <c r="L1956" s="1">
        <v>29</v>
      </c>
      <c r="M1956" s="13">
        <v>0</v>
      </c>
    </row>
    <row r="1957" spans="2:13" x14ac:dyDescent="0.2">
      <c r="D1957" s="105"/>
      <c r="E1957" s="56"/>
      <c r="F1957" s="57"/>
      <c r="G1957" s="69">
        <v>100</v>
      </c>
      <c r="H1957" s="79">
        <v>0</v>
      </c>
      <c r="I1957" s="36">
        <v>0</v>
      </c>
      <c r="J1957" s="39">
        <v>3.333333333333</v>
      </c>
      <c r="K1957" s="36">
        <v>0</v>
      </c>
      <c r="L1957" s="39">
        <v>96.666666666666998</v>
      </c>
      <c r="M1957" s="72">
        <v>0</v>
      </c>
    </row>
    <row r="1959" spans="2:13" x14ac:dyDescent="0.2">
      <c r="B1959" s="47" t="str">
        <f xml:space="preserve"> HYPERLINK("#'目次'!B30", "[24]")</f>
        <v>[24]</v>
      </c>
      <c r="C1959" s="31" t="s">
        <v>254</v>
      </c>
    </row>
    <row r="1962" spans="2:13" x14ac:dyDescent="0.2">
      <c r="C1962" s="31" t="s">
        <v>13</v>
      </c>
    </row>
    <row r="1963" spans="2:13" ht="36" x14ac:dyDescent="0.2">
      <c r="D1963" s="99"/>
      <c r="E1963" s="100"/>
      <c r="F1963" s="100"/>
      <c r="G1963" s="41" t="s">
        <v>14</v>
      </c>
      <c r="H1963" s="42" t="s">
        <v>255</v>
      </c>
      <c r="I1963" s="16" t="s">
        <v>256</v>
      </c>
      <c r="J1963" s="16" t="s">
        <v>257</v>
      </c>
      <c r="K1963" s="46" t="s">
        <v>24</v>
      </c>
    </row>
    <row r="1964" spans="2:13" x14ac:dyDescent="0.2">
      <c r="D1964" s="101"/>
      <c r="E1964" s="102"/>
      <c r="F1964" s="102"/>
      <c r="G1964" s="44"/>
      <c r="H1964" s="48"/>
      <c r="I1964" s="17"/>
      <c r="J1964" s="17"/>
      <c r="K1964" s="43"/>
    </row>
    <row r="1965" spans="2:13" x14ac:dyDescent="0.2">
      <c r="D1965" s="68"/>
      <c r="E1965" s="67" t="s">
        <v>14</v>
      </c>
      <c r="F1965" s="64"/>
      <c r="G1965" s="45">
        <v>7000</v>
      </c>
      <c r="H1965" s="20">
        <v>361</v>
      </c>
      <c r="I1965" s="20">
        <v>2296</v>
      </c>
      <c r="J1965" s="20">
        <v>4287</v>
      </c>
      <c r="K1965" s="61">
        <v>56</v>
      </c>
    </row>
    <row r="1966" spans="2:13" x14ac:dyDescent="0.2">
      <c r="D1966" s="56"/>
      <c r="E1966" s="57"/>
      <c r="F1966" s="65"/>
      <c r="G1966" s="9">
        <v>100</v>
      </c>
      <c r="H1966" s="2">
        <v>5.1571428571429996</v>
      </c>
      <c r="I1966" s="2">
        <v>32.799999999999997</v>
      </c>
      <c r="J1966" s="2">
        <v>61.242857142856998</v>
      </c>
      <c r="K1966" s="15">
        <v>0.8</v>
      </c>
    </row>
    <row r="1967" spans="2:13" x14ac:dyDescent="0.2">
      <c r="D1967" s="103" t="s">
        <v>25</v>
      </c>
      <c r="E1967" s="24" t="s">
        <v>26</v>
      </c>
      <c r="F1967" s="22"/>
      <c r="G1967" s="23">
        <v>1780</v>
      </c>
      <c r="H1967" s="30">
        <v>40</v>
      </c>
      <c r="I1967" s="4">
        <v>466</v>
      </c>
      <c r="J1967" s="4">
        <v>1256</v>
      </c>
      <c r="K1967" s="34">
        <v>18</v>
      </c>
    </row>
    <row r="1968" spans="2:13" x14ac:dyDescent="0.2">
      <c r="D1968" s="104"/>
      <c r="E1968" s="11"/>
      <c r="F1968" s="10"/>
      <c r="G1968" s="9">
        <v>100</v>
      </c>
      <c r="H1968" s="12">
        <v>2.2471910112360001</v>
      </c>
      <c r="I1968" s="2">
        <v>26.179775280899001</v>
      </c>
      <c r="J1968" s="2">
        <v>70.561797752808999</v>
      </c>
      <c r="K1968" s="15">
        <v>1.0112359550559999</v>
      </c>
    </row>
    <row r="1969" spans="4:11" x14ac:dyDescent="0.2">
      <c r="D1969" s="104"/>
      <c r="E1969" s="5" t="s">
        <v>27</v>
      </c>
      <c r="F1969" s="6"/>
      <c r="G1969" s="7">
        <v>1328</v>
      </c>
      <c r="H1969" s="8">
        <v>29</v>
      </c>
      <c r="I1969" s="1">
        <v>370</v>
      </c>
      <c r="J1969" s="1">
        <v>919</v>
      </c>
      <c r="K1969" s="13">
        <v>10</v>
      </c>
    </row>
    <row r="1970" spans="4:11" x14ac:dyDescent="0.2">
      <c r="D1970" s="104"/>
      <c r="E1970" s="11"/>
      <c r="F1970" s="10"/>
      <c r="G1970" s="9">
        <v>100</v>
      </c>
      <c r="H1970" s="12">
        <v>2.1837349397589998</v>
      </c>
      <c r="I1970" s="2">
        <v>27.861445783133</v>
      </c>
      <c r="J1970" s="2">
        <v>69.201807228915996</v>
      </c>
      <c r="K1970" s="15">
        <v>0.75301204819300005</v>
      </c>
    </row>
    <row r="1971" spans="4:11" x14ac:dyDescent="0.2">
      <c r="D1971" s="104"/>
      <c r="E1971" s="5" t="s">
        <v>28</v>
      </c>
      <c r="F1971" s="6"/>
      <c r="G1971" s="7">
        <v>1075</v>
      </c>
      <c r="H1971" s="8">
        <v>55</v>
      </c>
      <c r="I1971" s="1">
        <v>377</v>
      </c>
      <c r="J1971" s="1">
        <v>629</v>
      </c>
      <c r="K1971" s="13">
        <v>14</v>
      </c>
    </row>
    <row r="1972" spans="4:11" x14ac:dyDescent="0.2">
      <c r="D1972" s="104"/>
      <c r="E1972" s="11"/>
      <c r="F1972" s="10"/>
      <c r="G1972" s="9">
        <v>100</v>
      </c>
      <c r="H1972" s="12">
        <v>5.1162790697669998</v>
      </c>
      <c r="I1972" s="2">
        <v>35.069767441860002</v>
      </c>
      <c r="J1972" s="2">
        <v>58.511627906976997</v>
      </c>
      <c r="K1972" s="15">
        <v>1.3023255813950001</v>
      </c>
    </row>
    <row r="1973" spans="4:11" x14ac:dyDescent="0.2">
      <c r="D1973" s="104"/>
      <c r="E1973" s="5" t="s">
        <v>29</v>
      </c>
      <c r="F1973" s="6"/>
      <c r="G1973" s="7">
        <v>733</v>
      </c>
      <c r="H1973" s="8">
        <v>51</v>
      </c>
      <c r="I1973" s="1">
        <v>277</v>
      </c>
      <c r="J1973" s="1">
        <v>402</v>
      </c>
      <c r="K1973" s="13">
        <v>3</v>
      </c>
    </row>
    <row r="1974" spans="4:11" x14ac:dyDescent="0.2">
      <c r="D1974" s="104"/>
      <c r="E1974" s="11"/>
      <c r="F1974" s="10"/>
      <c r="G1974" s="9">
        <v>100</v>
      </c>
      <c r="H1974" s="12">
        <v>6.9577080491130001</v>
      </c>
      <c r="I1974" s="2">
        <v>37.789904502045999</v>
      </c>
      <c r="J1974" s="2">
        <v>54.843110504774998</v>
      </c>
      <c r="K1974" s="15">
        <v>0.40927694406499998</v>
      </c>
    </row>
    <row r="1975" spans="4:11" x14ac:dyDescent="0.2">
      <c r="D1975" s="104"/>
      <c r="E1975" s="5" t="s">
        <v>30</v>
      </c>
      <c r="F1975" s="6"/>
      <c r="G1975" s="7">
        <v>619</v>
      </c>
      <c r="H1975" s="8">
        <v>50</v>
      </c>
      <c r="I1975" s="1">
        <v>259</v>
      </c>
      <c r="J1975" s="1">
        <v>306</v>
      </c>
      <c r="K1975" s="13">
        <v>4</v>
      </c>
    </row>
    <row r="1976" spans="4:11" x14ac:dyDescent="0.2">
      <c r="D1976" s="104"/>
      <c r="E1976" s="11"/>
      <c r="F1976" s="10"/>
      <c r="G1976" s="9">
        <v>100</v>
      </c>
      <c r="H1976" s="12">
        <v>8.0775444264940006</v>
      </c>
      <c r="I1976" s="2">
        <v>41.841680129240999</v>
      </c>
      <c r="J1976" s="2">
        <v>49.434571890145001</v>
      </c>
      <c r="K1976" s="15">
        <v>0.64620355411999997</v>
      </c>
    </row>
    <row r="1977" spans="4:11" x14ac:dyDescent="0.2">
      <c r="D1977" s="104"/>
      <c r="E1977" s="5" t="s">
        <v>31</v>
      </c>
      <c r="F1977" s="6"/>
      <c r="G1977" s="7">
        <v>559</v>
      </c>
      <c r="H1977" s="8">
        <v>60</v>
      </c>
      <c r="I1977" s="1">
        <v>241</v>
      </c>
      <c r="J1977" s="1">
        <v>258</v>
      </c>
      <c r="K1977" s="13">
        <v>0</v>
      </c>
    </row>
    <row r="1978" spans="4:11" x14ac:dyDescent="0.2">
      <c r="D1978" s="104"/>
      <c r="E1978" s="11"/>
      <c r="F1978" s="10"/>
      <c r="G1978" s="9">
        <v>100</v>
      </c>
      <c r="H1978" s="12">
        <v>10.733452593918001</v>
      </c>
      <c r="I1978" s="2">
        <v>43.112701252236</v>
      </c>
      <c r="J1978" s="2">
        <v>46.153846153845997</v>
      </c>
      <c r="K1978" s="21">
        <v>0</v>
      </c>
    </row>
    <row r="1979" spans="4:11" x14ac:dyDescent="0.2">
      <c r="D1979" s="104"/>
      <c r="E1979" s="5" t="s">
        <v>32</v>
      </c>
      <c r="F1979" s="6"/>
      <c r="G1979" s="7">
        <v>284</v>
      </c>
      <c r="H1979" s="8">
        <v>33</v>
      </c>
      <c r="I1979" s="1">
        <v>130</v>
      </c>
      <c r="J1979" s="1">
        <v>120</v>
      </c>
      <c r="K1979" s="13">
        <v>1</v>
      </c>
    </row>
    <row r="1980" spans="4:11" x14ac:dyDescent="0.2">
      <c r="D1980" s="104"/>
      <c r="E1980" s="11"/>
      <c r="F1980" s="10"/>
      <c r="G1980" s="9">
        <v>100</v>
      </c>
      <c r="H1980" s="12">
        <v>11.619718309859</v>
      </c>
      <c r="I1980" s="2">
        <v>45.774647887324001</v>
      </c>
      <c r="J1980" s="2">
        <v>42.253521126761001</v>
      </c>
      <c r="K1980" s="15">
        <v>0.352112676056</v>
      </c>
    </row>
    <row r="1981" spans="4:11" x14ac:dyDescent="0.2">
      <c r="D1981" s="104"/>
      <c r="E1981" s="5" t="s">
        <v>33</v>
      </c>
      <c r="F1981" s="6"/>
      <c r="G1981" s="7">
        <v>104</v>
      </c>
      <c r="H1981" s="8">
        <v>26</v>
      </c>
      <c r="I1981" s="1">
        <v>42</v>
      </c>
      <c r="J1981" s="1">
        <v>35</v>
      </c>
      <c r="K1981" s="13">
        <v>1</v>
      </c>
    </row>
    <row r="1982" spans="4:11" x14ac:dyDescent="0.2">
      <c r="D1982" s="104"/>
      <c r="E1982" s="11"/>
      <c r="F1982" s="10"/>
      <c r="G1982" s="9">
        <v>100</v>
      </c>
      <c r="H1982" s="12">
        <v>25</v>
      </c>
      <c r="I1982" s="2">
        <v>40.384615384615003</v>
      </c>
      <c r="J1982" s="2">
        <v>33.653846153845997</v>
      </c>
      <c r="K1982" s="15">
        <v>0.96153846153800004</v>
      </c>
    </row>
    <row r="1983" spans="4:11" x14ac:dyDescent="0.2">
      <c r="D1983" s="103" t="s">
        <v>34</v>
      </c>
      <c r="E1983" s="24" t="s">
        <v>35</v>
      </c>
      <c r="F1983" s="22"/>
      <c r="G1983" s="23">
        <v>206</v>
      </c>
      <c r="H1983" s="30">
        <v>4</v>
      </c>
      <c r="I1983" s="4">
        <v>59</v>
      </c>
      <c r="J1983" s="4">
        <v>143</v>
      </c>
      <c r="K1983" s="34">
        <v>0</v>
      </c>
    </row>
    <row r="1984" spans="4:11" x14ac:dyDescent="0.2">
      <c r="D1984" s="104"/>
      <c r="E1984" s="11"/>
      <c r="F1984" s="10"/>
      <c r="G1984" s="9">
        <v>100</v>
      </c>
      <c r="H1984" s="12">
        <v>1.9417475728160001</v>
      </c>
      <c r="I1984" s="2">
        <v>28.640776699029001</v>
      </c>
      <c r="J1984" s="2">
        <v>69.417475728154997</v>
      </c>
      <c r="K1984" s="21">
        <v>0</v>
      </c>
    </row>
    <row r="1985" spans="4:11" x14ac:dyDescent="0.2">
      <c r="D1985" s="104"/>
      <c r="E1985" s="5" t="s">
        <v>36</v>
      </c>
      <c r="F1985" s="6"/>
      <c r="G1985" s="7">
        <v>218</v>
      </c>
      <c r="H1985" s="8">
        <v>13</v>
      </c>
      <c r="I1985" s="1">
        <v>69</v>
      </c>
      <c r="J1985" s="1">
        <v>135</v>
      </c>
      <c r="K1985" s="13">
        <v>1</v>
      </c>
    </row>
    <row r="1986" spans="4:11" x14ac:dyDescent="0.2">
      <c r="D1986" s="104"/>
      <c r="E1986" s="11"/>
      <c r="F1986" s="10"/>
      <c r="G1986" s="9">
        <v>100</v>
      </c>
      <c r="H1986" s="12">
        <v>5.9633027522940001</v>
      </c>
      <c r="I1986" s="2">
        <v>31.651376146789001</v>
      </c>
      <c r="J1986" s="2">
        <v>61.926605504587002</v>
      </c>
      <c r="K1986" s="15">
        <v>0.45871559632999998</v>
      </c>
    </row>
    <row r="1987" spans="4:11" x14ac:dyDescent="0.2">
      <c r="D1987" s="104"/>
      <c r="E1987" s="5" t="s">
        <v>37</v>
      </c>
      <c r="F1987" s="6"/>
      <c r="G1987" s="7">
        <v>218</v>
      </c>
      <c r="H1987" s="8">
        <v>12</v>
      </c>
      <c r="I1987" s="1">
        <v>76</v>
      </c>
      <c r="J1987" s="1">
        <v>130</v>
      </c>
      <c r="K1987" s="13">
        <v>0</v>
      </c>
    </row>
    <row r="1988" spans="4:11" x14ac:dyDescent="0.2">
      <c r="D1988" s="104"/>
      <c r="E1988" s="11"/>
      <c r="F1988" s="10"/>
      <c r="G1988" s="9">
        <v>100</v>
      </c>
      <c r="H1988" s="12">
        <v>5.5045871559629997</v>
      </c>
      <c r="I1988" s="2">
        <v>34.862385321101002</v>
      </c>
      <c r="J1988" s="2">
        <v>59.633027522935997</v>
      </c>
      <c r="K1988" s="21">
        <v>0</v>
      </c>
    </row>
    <row r="1989" spans="4:11" x14ac:dyDescent="0.2">
      <c r="D1989" s="104"/>
      <c r="E1989" s="5" t="s">
        <v>38</v>
      </c>
      <c r="F1989" s="6"/>
      <c r="G1989" s="7">
        <v>313</v>
      </c>
      <c r="H1989" s="8">
        <v>25</v>
      </c>
      <c r="I1989" s="1">
        <v>118</v>
      </c>
      <c r="J1989" s="1">
        <v>167</v>
      </c>
      <c r="K1989" s="13">
        <v>3</v>
      </c>
    </row>
    <row r="1990" spans="4:11" x14ac:dyDescent="0.2">
      <c r="D1990" s="104"/>
      <c r="E1990" s="11"/>
      <c r="F1990" s="10"/>
      <c r="G1990" s="9">
        <v>100</v>
      </c>
      <c r="H1990" s="12">
        <v>7.9872204472839998</v>
      </c>
      <c r="I1990" s="2">
        <v>37.699680511182002</v>
      </c>
      <c r="J1990" s="2">
        <v>53.354632587859001</v>
      </c>
      <c r="K1990" s="15">
        <v>0.95846645367399996</v>
      </c>
    </row>
    <row r="1991" spans="4:11" x14ac:dyDescent="0.2">
      <c r="D1991" s="104"/>
      <c r="E1991" s="5" t="s">
        <v>39</v>
      </c>
      <c r="F1991" s="6"/>
      <c r="G1991" s="7">
        <v>306</v>
      </c>
      <c r="H1991" s="8">
        <v>26</v>
      </c>
      <c r="I1991" s="1">
        <v>122</v>
      </c>
      <c r="J1991" s="1">
        <v>157</v>
      </c>
      <c r="K1991" s="13">
        <v>1</v>
      </c>
    </row>
    <row r="1992" spans="4:11" x14ac:dyDescent="0.2">
      <c r="D1992" s="104"/>
      <c r="E1992" s="11"/>
      <c r="F1992" s="10"/>
      <c r="G1992" s="9">
        <v>100</v>
      </c>
      <c r="H1992" s="12">
        <v>8.4967320261440005</v>
      </c>
      <c r="I1992" s="2">
        <v>39.869281045751997</v>
      </c>
      <c r="J1992" s="2">
        <v>51.307189542483997</v>
      </c>
      <c r="K1992" s="15">
        <v>0.32679738562100002</v>
      </c>
    </row>
    <row r="1993" spans="4:11" x14ac:dyDescent="0.2">
      <c r="D1993" s="104"/>
      <c r="E1993" s="5" t="s">
        <v>40</v>
      </c>
      <c r="F1993" s="6"/>
      <c r="G1993" s="7">
        <v>323</v>
      </c>
      <c r="H1993" s="8">
        <v>33</v>
      </c>
      <c r="I1993" s="1">
        <v>131</v>
      </c>
      <c r="J1993" s="1">
        <v>159</v>
      </c>
      <c r="K1993" s="13">
        <v>0</v>
      </c>
    </row>
    <row r="1994" spans="4:11" x14ac:dyDescent="0.2">
      <c r="D1994" s="104"/>
      <c r="E1994" s="11"/>
      <c r="F1994" s="10"/>
      <c r="G1994" s="9">
        <v>100</v>
      </c>
      <c r="H1994" s="12">
        <v>10.216718266254</v>
      </c>
      <c r="I1994" s="2">
        <v>40.557275541796002</v>
      </c>
      <c r="J1994" s="2">
        <v>49.226006191949999</v>
      </c>
      <c r="K1994" s="21">
        <v>0</v>
      </c>
    </row>
    <row r="1995" spans="4:11" x14ac:dyDescent="0.2">
      <c r="D1995" s="104"/>
      <c r="E1995" s="5" t="s">
        <v>41</v>
      </c>
      <c r="F1995" s="6"/>
      <c r="G1995" s="7">
        <v>260</v>
      </c>
      <c r="H1995" s="8">
        <v>20</v>
      </c>
      <c r="I1995" s="1">
        <v>111</v>
      </c>
      <c r="J1995" s="1">
        <v>129</v>
      </c>
      <c r="K1995" s="13">
        <v>0</v>
      </c>
    </row>
    <row r="1996" spans="4:11" x14ac:dyDescent="0.2">
      <c r="D1996" s="104"/>
      <c r="E1996" s="11"/>
      <c r="F1996" s="10"/>
      <c r="G1996" s="9">
        <v>100</v>
      </c>
      <c r="H1996" s="12">
        <v>7.6923076923079998</v>
      </c>
      <c r="I1996" s="2">
        <v>42.692307692307999</v>
      </c>
      <c r="J1996" s="2">
        <v>49.615384615384997</v>
      </c>
      <c r="K1996" s="21">
        <v>0</v>
      </c>
    </row>
    <row r="1997" spans="4:11" x14ac:dyDescent="0.2">
      <c r="D1997" s="104"/>
      <c r="E1997" s="5" t="s">
        <v>42</v>
      </c>
      <c r="F1997" s="6"/>
      <c r="G1997" s="7">
        <v>258</v>
      </c>
      <c r="H1997" s="8">
        <v>27</v>
      </c>
      <c r="I1997" s="1">
        <v>98</v>
      </c>
      <c r="J1997" s="1">
        <v>132</v>
      </c>
      <c r="K1997" s="13">
        <v>1</v>
      </c>
    </row>
    <row r="1998" spans="4:11" x14ac:dyDescent="0.2">
      <c r="D1998" s="104"/>
      <c r="E1998" s="11"/>
      <c r="F1998" s="10"/>
      <c r="G1998" s="9">
        <v>100</v>
      </c>
      <c r="H1998" s="12">
        <v>10.465116279069999</v>
      </c>
      <c r="I1998" s="2">
        <v>37.984496124030997</v>
      </c>
      <c r="J1998" s="2">
        <v>51.162790697673998</v>
      </c>
      <c r="K1998" s="15">
        <v>0.38759689922500001</v>
      </c>
    </row>
    <row r="1999" spans="4:11" x14ac:dyDescent="0.2">
      <c r="D1999" s="104"/>
      <c r="E1999" s="5" t="s">
        <v>43</v>
      </c>
      <c r="F1999" s="6"/>
      <c r="G1999" s="7">
        <v>258</v>
      </c>
      <c r="H1999" s="8">
        <v>29</v>
      </c>
      <c r="I1999" s="1">
        <v>106</v>
      </c>
      <c r="J1999" s="1">
        <v>123</v>
      </c>
      <c r="K1999" s="13">
        <v>0</v>
      </c>
    </row>
    <row r="2000" spans="4:11" x14ac:dyDescent="0.2">
      <c r="D2000" s="104"/>
      <c r="E2000" s="11"/>
      <c r="F2000" s="10"/>
      <c r="G2000" s="9">
        <v>100</v>
      </c>
      <c r="H2000" s="12">
        <v>11.240310077519</v>
      </c>
      <c r="I2000" s="2">
        <v>41.085271317828997</v>
      </c>
      <c r="J2000" s="2">
        <v>47.674418604651002</v>
      </c>
      <c r="K2000" s="21">
        <v>0</v>
      </c>
    </row>
    <row r="2001" spans="4:11" x14ac:dyDescent="0.2">
      <c r="D2001" s="104"/>
      <c r="E2001" s="5" t="s">
        <v>44</v>
      </c>
      <c r="F2001" s="6"/>
      <c r="G2001" s="7">
        <v>336</v>
      </c>
      <c r="H2001" s="8">
        <v>37</v>
      </c>
      <c r="I2001" s="1">
        <v>143</v>
      </c>
      <c r="J2001" s="1">
        <v>155</v>
      </c>
      <c r="K2001" s="13">
        <v>1</v>
      </c>
    </row>
    <row r="2002" spans="4:11" x14ac:dyDescent="0.2">
      <c r="D2002" s="104"/>
      <c r="E2002" s="11"/>
      <c r="F2002" s="10"/>
      <c r="G2002" s="9">
        <v>100</v>
      </c>
      <c r="H2002" s="12">
        <v>11.011904761905001</v>
      </c>
      <c r="I2002" s="2">
        <v>42.559523809524002</v>
      </c>
      <c r="J2002" s="2">
        <v>46.130952380952003</v>
      </c>
      <c r="K2002" s="15">
        <v>0.29761904761899999</v>
      </c>
    </row>
    <row r="2003" spans="4:11" x14ac:dyDescent="0.2">
      <c r="D2003" s="104"/>
      <c r="E2003" s="5" t="s">
        <v>45</v>
      </c>
      <c r="F2003" s="6"/>
      <c r="G2003" s="7">
        <v>259</v>
      </c>
      <c r="H2003" s="8">
        <v>28</v>
      </c>
      <c r="I2003" s="1">
        <v>108</v>
      </c>
      <c r="J2003" s="1">
        <v>117</v>
      </c>
      <c r="K2003" s="13">
        <v>6</v>
      </c>
    </row>
    <row r="2004" spans="4:11" x14ac:dyDescent="0.2">
      <c r="D2004" s="104"/>
      <c r="E2004" s="11"/>
      <c r="F2004" s="10"/>
      <c r="G2004" s="9">
        <v>100</v>
      </c>
      <c r="H2004" s="12">
        <v>10.810810810811001</v>
      </c>
      <c r="I2004" s="2">
        <v>41.698841698842003</v>
      </c>
      <c r="J2004" s="2">
        <v>45.173745173744997</v>
      </c>
      <c r="K2004" s="15">
        <v>2.3166023166019998</v>
      </c>
    </row>
    <row r="2005" spans="4:11" x14ac:dyDescent="0.2">
      <c r="D2005" s="104"/>
      <c r="E2005" s="5" t="s">
        <v>46</v>
      </c>
      <c r="F2005" s="6"/>
      <c r="G2005" s="7">
        <v>171</v>
      </c>
      <c r="H2005" s="8">
        <v>13</v>
      </c>
      <c r="I2005" s="1">
        <v>81</v>
      </c>
      <c r="J2005" s="1">
        <v>73</v>
      </c>
      <c r="K2005" s="13">
        <v>4</v>
      </c>
    </row>
    <row r="2006" spans="4:11" x14ac:dyDescent="0.2">
      <c r="D2006" s="104"/>
      <c r="E2006" s="11"/>
      <c r="F2006" s="10"/>
      <c r="G2006" s="9">
        <v>100</v>
      </c>
      <c r="H2006" s="12">
        <v>7.6023391812870003</v>
      </c>
      <c r="I2006" s="2">
        <v>47.368421052632002</v>
      </c>
      <c r="J2006" s="2">
        <v>42.690058479531999</v>
      </c>
      <c r="K2006" s="15">
        <v>2.3391812865500001</v>
      </c>
    </row>
    <row r="2007" spans="4:11" x14ac:dyDescent="0.2">
      <c r="D2007" s="104"/>
      <c r="E2007" s="5" t="s">
        <v>47</v>
      </c>
      <c r="F2007" s="6"/>
      <c r="G2007" s="7">
        <v>158</v>
      </c>
      <c r="H2007" s="8">
        <v>7</v>
      </c>
      <c r="I2007" s="1">
        <v>66</v>
      </c>
      <c r="J2007" s="1">
        <v>83</v>
      </c>
      <c r="K2007" s="13">
        <v>2</v>
      </c>
    </row>
    <row r="2008" spans="4:11" x14ac:dyDescent="0.2">
      <c r="D2008" s="104"/>
      <c r="E2008" s="11"/>
      <c r="F2008" s="10"/>
      <c r="G2008" s="9">
        <v>100</v>
      </c>
      <c r="H2008" s="12">
        <v>4.4303797468350004</v>
      </c>
      <c r="I2008" s="2">
        <v>41.772151898734002</v>
      </c>
      <c r="J2008" s="2">
        <v>52.531645569619997</v>
      </c>
      <c r="K2008" s="15">
        <v>1.2658227848100001</v>
      </c>
    </row>
    <row r="2009" spans="4:11" x14ac:dyDescent="0.2">
      <c r="D2009" s="104"/>
      <c r="E2009" s="5" t="s">
        <v>48</v>
      </c>
      <c r="F2009" s="6"/>
      <c r="G2009" s="7">
        <v>62</v>
      </c>
      <c r="H2009" s="8">
        <v>1</v>
      </c>
      <c r="I2009" s="1">
        <v>17</v>
      </c>
      <c r="J2009" s="1">
        <v>43</v>
      </c>
      <c r="K2009" s="13">
        <v>1</v>
      </c>
    </row>
    <row r="2010" spans="4:11" x14ac:dyDescent="0.2">
      <c r="D2010" s="104"/>
      <c r="E2010" s="11"/>
      <c r="F2010" s="10"/>
      <c r="G2010" s="9">
        <v>100</v>
      </c>
      <c r="H2010" s="12">
        <v>1.6129032258060001</v>
      </c>
      <c r="I2010" s="2">
        <v>27.419354838709999</v>
      </c>
      <c r="J2010" s="2">
        <v>69.354838709676997</v>
      </c>
      <c r="K2010" s="15">
        <v>1.6129032258060001</v>
      </c>
    </row>
    <row r="2011" spans="4:11" x14ac:dyDescent="0.2">
      <c r="D2011" s="104"/>
      <c r="E2011" s="5" t="s">
        <v>49</v>
      </c>
      <c r="F2011" s="6"/>
      <c r="G2011" s="7">
        <v>13</v>
      </c>
      <c r="H2011" s="8">
        <v>0</v>
      </c>
      <c r="I2011" s="1">
        <v>1</v>
      </c>
      <c r="J2011" s="1">
        <v>12</v>
      </c>
      <c r="K2011" s="13">
        <v>0</v>
      </c>
    </row>
    <row r="2012" spans="4:11" x14ac:dyDescent="0.2">
      <c r="D2012" s="104"/>
      <c r="E2012" s="11"/>
      <c r="F2012" s="10"/>
      <c r="G2012" s="9">
        <v>100</v>
      </c>
      <c r="H2012" s="40">
        <v>0</v>
      </c>
      <c r="I2012" s="2">
        <v>7.6923076923079998</v>
      </c>
      <c r="J2012" s="2">
        <v>92.307692307691994</v>
      </c>
      <c r="K2012" s="21">
        <v>0</v>
      </c>
    </row>
    <row r="2013" spans="4:11" x14ac:dyDescent="0.2">
      <c r="D2013" s="103" t="s">
        <v>50</v>
      </c>
      <c r="E2013" s="24" t="s">
        <v>35</v>
      </c>
      <c r="F2013" s="22"/>
      <c r="G2013" s="23">
        <v>174</v>
      </c>
      <c r="H2013" s="30">
        <v>0</v>
      </c>
      <c r="I2013" s="4">
        <v>26</v>
      </c>
      <c r="J2013" s="4">
        <v>148</v>
      </c>
      <c r="K2013" s="34">
        <v>0</v>
      </c>
    </row>
    <row r="2014" spans="4:11" x14ac:dyDescent="0.2">
      <c r="D2014" s="104"/>
      <c r="E2014" s="11"/>
      <c r="F2014" s="10"/>
      <c r="G2014" s="9">
        <v>100</v>
      </c>
      <c r="H2014" s="40">
        <v>0</v>
      </c>
      <c r="I2014" s="2">
        <v>14.942528735631999</v>
      </c>
      <c r="J2014" s="2">
        <v>85.057471264368004</v>
      </c>
      <c r="K2014" s="21">
        <v>0</v>
      </c>
    </row>
    <row r="2015" spans="4:11" x14ac:dyDescent="0.2">
      <c r="D2015" s="104"/>
      <c r="E2015" s="5" t="s">
        <v>36</v>
      </c>
      <c r="F2015" s="6"/>
      <c r="G2015" s="7">
        <v>233</v>
      </c>
      <c r="H2015" s="8">
        <v>3</v>
      </c>
      <c r="I2015" s="1">
        <v>51</v>
      </c>
      <c r="J2015" s="1">
        <v>177</v>
      </c>
      <c r="K2015" s="13">
        <v>2</v>
      </c>
    </row>
    <row r="2016" spans="4:11" x14ac:dyDescent="0.2">
      <c r="D2016" s="104"/>
      <c r="E2016" s="11"/>
      <c r="F2016" s="10"/>
      <c r="G2016" s="9">
        <v>100</v>
      </c>
      <c r="H2016" s="12">
        <v>1.287553648069</v>
      </c>
      <c r="I2016" s="2">
        <v>21.888412017166999</v>
      </c>
      <c r="J2016" s="2">
        <v>75.965665236052004</v>
      </c>
      <c r="K2016" s="15">
        <v>0.85836909871199996</v>
      </c>
    </row>
    <row r="2017" spans="4:11" x14ac:dyDescent="0.2">
      <c r="D2017" s="104"/>
      <c r="E2017" s="5" t="s">
        <v>37</v>
      </c>
      <c r="F2017" s="6"/>
      <c r="G2017" s="7">
        <v>199</v>
      </c>
      <c r="H2017" s="8">
        <v>4</v>
      </c>
      <c r="I2017" s="1">
        <v>42</v>
      </c>
      <c r="J2017" s="1">
        <v>152</v>
      </c>
      <c r="K2017" s="13">
        <v>1</v>
      </c>
    </row>
    <row r="2018" spans="4:11" x14ac:dyDescent="0.2">
      <c r="D2018" s="104"/>
      <c r="E2018" s="11"/>
      <c r="F2018" s="10"/>
      <c r="G2018" s="9">
        <v>100</v>
      </c>
      <c r="H2018" s="12">
        <v>2.0100502512560001</v>
      </c>
      <c r="I2018" s="2">
        <v>21.105527638190999</v>
      </c>
      <c r="J2018" s="2">
        <v>76.381909547738999</v>
      </c>
      <c r="K2018" s="15">
        <v>0.50251256281400003</v>
      </c>
    </row>
    <row r="2019" spans="4:11" x14ac:dyDescent="0.2">
      <c r="D2019" s="104"/>
      <c r="E2019" s="5" t="s">
        <v>38</v>
      </c>
      <c r="F2019" s="6"/>
      <c r="G2019" s="7">
        <v>319</v>
      </c>
      <c r="H2019" s="8">
        <v>9</v>
      </c>
      <c r="I2019" s="1">
        <v>80</v>
      </c>
      <c r="J2019" s="1">
        <v>229</v>
      </c>
      <c r="K2019" s="13">
        <v>1</v>
      </c>
    </row>
    <row r="2020" spans="4:11" x14ac:dyDescent="0.2">
      <c r="D2020" s="104"/>
      <c r="E2020" s="11"/>
      <c r="F2020" s="10"/>
      <c r="G2020" s="9">
        <v>100</v>
      </c>
      <c r="H2020" s="12">
        <v>2.8213166144200001</v>
      </c>
      <c r="I2020" s="2">
        <v>25.078369905955999</v>
      </c>
      <c r="J2020" s="2">
        <v>71.786833855799003</v>
      </c>
      <c r="K2020" s="15">
        <v>0.31347962382400002</v>
      </c>
    </row>
    <row r="2021" spans="4:11" x14ac:dyDescent="0.2">
      <c r="D2021" s="104"/>
      <c r="E2021" s="5" t="s">
        <v>39</v>
      </c>
      <c r="F2021" s="6"/>
      <c r="G2021" s="7">
        <v>269</v>
      </c>
      <c r="H2021" s="8">
        <v>10</v>
      </c>
      <c r="I2021" s="1">
        <v>88</v>
      </c>
      <c r="J2021" s="1">
        <v>170</v>
      </c>
      <c r="K2021" s="13">
        <v>1</v>
      </c>
    </row>
    <row r="2022" spans="4:11" x14ac:dyDescent="0.2">
      <c r="D2022" s="104"/>
      <c r="E2022" s="11"/>
      <c r="F2022" s="10"/>
      <c r="G2022" s="9">
        <v>100</v>
      </c>
      <c r="H2022" s="12">
        <v>3.7174721189589999</v>
      </c>
      <c r="I2022" s="2">
        <v>32.713754646840002</v>
      </c>
      <c r="J2022" s="2">
        <v>63.197026022305003</v>
      </c>
      <c r="K2022" s="15">
        <v>0.37174721189600002</v>
      </c>
    </row>
    <row r="2023" spans="4:11" x14ac:dyDescent="0.2">
      <c r="D2023" s="104"/>
      <c r="E2023" s="5" t="s">
        <v>40</v>
      </c>
      <c r="F2023" s="6"/>
      <c r="G2023" s="7">
        <v>348</v>
      </c>
      <c r="H2023" s="8">
        <v>5</v>
      </c>
      <c r="I2023" s="1">
        <v>135</v>
      </c>
      <c r="J2023" s="1">
        <v>207</v>
      </c>
      <c r="K2023" s="13">
        <v>1</v>
      </c>
    </row>
    <row r="2024" spans="4:11" x14ac:dyDescent="0.2">
      <c r="D2024" s="104"/>
      <c r="E2024" s="11"/>
      <c r="F2024" s="10"/>
      <c r="G2024" s="9">
        <v>100</v>
      </c>
      <c r="H2024" s="12">
        <v>1.4367816091950001</v>
      </c>
      <c r="I2024" s="2">
        <v>38.793103448276</v>
      </c>
      <c r="J2024" s="2">
        <v>59.482758620689999</v>
      </c>
      <c r="K2024" s="15">
        <v>0.28735632183900001</v>
      </c>
    </row>
    <row r="2025" spans="4:11" x14ac:dyDescent="0.2">
      <c r="D2025" s="104"/>
      <c r="E2025" s="5" t="s">
        <v>41</v>
      </c>
      <c r="F2025" s="6"/>
      <c r="G2025" s="7">
        <v>282</v>
      </c>
      <c r="H2025" s="8">
        <v>13</v>
      </c>
      <c r="I2025" s="1">
        <v>83</v>
      </c>
      <c r="J2025" s="1">
        <v>184</v>
      </c>
      <c r="K2025" s="13">
        <v>2</v>
      </c>
    </row>
    <row r="2026" spans="4:11" x14ac:dyDescent="0.2">
      <c r="D2026" s="104"/>
      <c r="E2026" s="11"/>
      <c r="F2026" s="10"/>
      <c r="G2026" s="9">
        <v>100</v>
      </c>
      <c r="H2026" s="12">
        <v>4.6099290780139999</v>
      </c>
      <c r="I2026" s="2">
        <v>29.432624113475001</v>
      </c>
      <c r="J2026" s="2">
        <v>65.248226950355004</v>
      </c>
      <c r="K2026" s="15">
        <v>0.70921985815599997</v>
      </c>
    </row>
    <row r="2027" spans="4:11" x14ac:dyDescent="0.2">
      <c r="D2027" s="104"/>
      <c r="E2027" s="5" t="s">
        <v>42</v>
      </c>
      <c r="F2027" s="6"/>
      <c r="G2027" s="7">
        <v>242</v>
      </c>
      <c r="H2027" s="8">
        <v>5</v>
      </c>
      <c r="I2027" s="1">
        <v>88</v>
      </c>
      <c r="J2027" s="1">
        <v>146</v>
      </c>
      <c r="K2027" s="13">
        <v>3</v>
      </c>
    </row>
    <row r="2028" spans="4:11" x14ac:dyDescent="0.2">
      <c r="D2028" s="104"/>
      <c r="E2028" s="11"/>
      <c r="F2028" s="10"/>
      <c r="G2028" s="9">
        <v>100</v>
      </c>
      <c r="H2028" s="12">
        <v>2.0661157024789998</v>
      </c>
      <c r="I2028" s="2">
        <v>36.363636363635997</v>
      </c>
      <c r="J2028" s="2">
        <v>60.330578512396997</v>
      </c>
      <c r="K2028" s="15">
        <v>1.239669421488</v>
      </c>
    </row>
    <row r="2029" spans="4:11" x14ac:dyDescent="0.2">
      <c r="D2029" s="104"/>
      <c r="E2029" s="5" t="s">
        <v>43</v>
      </c>
      <c r="F2029" s="6"/>
      <c r="G2029" s="7">
        <v>263</v>
      </c>
      <c r="H2029" s="8">
        <v>7</v>
      </c>
      <c r="I2029" s="1">
        <v>87</v>
      </c>
      <c r="J2029" s="1">
        <v>169</v>
      </c>
      <c r="K2029" s="13">
        <v>0</v>
      </c>
    </row>
    <row r="2030" spans="4:11" x14ac:dyDescent="0.2">
      <c r="D2030" s="104"/>
      <c r="E2030" s="11"/>
      <c r="F2030" s="10"/>
      <c r="G2030" s="9">
        <v>100</v>
      </c>
      <c r="H2030" s="12">
        <v>2.6615969581750001</v>
      </c>
      <c r="I2030" s="2">
        <v>33.079847908745002</v>
      </c>
      <c r="J2030" s="2">
        <v>64.258555133079994</v>
      </c>
      <c r="K2030" s="21">
        <v>0</v>
      </c>
    </row>
    <row r="2031" spans="4:11" x14ac:dyDescent="0.2">
      <c r="D2031" s="104"/>
      <c r="E2031" s="5" t="s">
        <v>44</v>
      </c>
      <c r="F2031" s="6"/>
      <c r="G2031" s="7">
        <v>364</v>
      </c>
      <c r="H2031" s="8">
        <v>13</v>
      </c>
      <c r="I2031" s="1">
        <v>98</v>
      </c>
      <c r="J2031" s="1">
        <v>249</v>
      </c>
      <c r="K2031" s="13">
        <v>4</v>
      </c>
    </row>
    <row r="2032" spans="4:11" x14ac:dyDescent="0.2">
      <c r="D2032" s="104"/>
      <c r="E2032" s="11"/>
      <c r="F2032" s="10"/>
      <c r="G2032" s="9">
        <v>100</v>
      </c>
      <c r="H2032" s="12">
        <v>3.5714285714290002</v>
      </c>
      <c r="I2032" s="2">
        <v>26.923076923077002</v>
      </c>
      <c r="J2032" s="2">
        <v>68.406593406593004</v>
      </c>
      <c r="K2032" s="15">
        <v>1.098901098901</v>
      </c>
    </row>
    <row r="2033" spans="2:11" x14ac:dyDescent="0.2">
      <c r="D2033" s="104"/>
      <c r="E2033" s="5" t="s">
        <v>45</v>
      </c>
      <c r="F2033" s="6"/>
      <c r="G2033" s="7">
        <v>324</v>
      </c>
      <c r="H2033" s="8">
        <v>7</v>
      </c>
      <c r="I2033" s="1">
        <v>106</v>
      </c>
      <c r="J2033" s="1">
        <v>204</v>
      </c>
      <c r="K2033" s="13">
        <v>7</v>
      </c>
    </row>
    <row r="2034" spans="2:11" x14ac:dyDescent="0.2">
      <c r="D2034" s="104"/>
      <c r="E2034" s="11"/>
      <c r="F2034" s="10"/>
      <c r="G2034" s="9">
        <v>100</v>
      </c>
      <c r="H2034" s="12">
        <v>2.1604938271599998</v>
      </c>
      <c r="I2034" s="2">
        <v>32.716049382716001</v>
      </c>
      <c r="J2034" s="2">
        <v>62.962962962962997</v>
      </c>
      <c r="K2034" s="15">
        <v>2.1604938271599998</v>
      </c>
    </row>
    <row r="2035" spans="2:11" x14ac:dyDescent="0.2">
      <c r="D2035" s="104"/>
      <c r="E2035" s="5" t="s">
        <v>46</v>
      </c>
      <c r="F2035" s="6"/>
      <c r="G2035" s="7">
        <v>192</v>
      </c>
      <c r="H2035" s="8">
        <v>2</v>
      </c>
      <c r="I2035" s="1">
        <v>41</v>
      </c>
      <c r="J2035" s="1">
        <v>143</v>
      </c>
      <c r="K2035" s="13">
        <v>6</v>
      </c>
    </row>
    <row r="2036" spans="2:11" x14ac:dyDescent="0.2">
      <c r="D2036" s="104"/>
      <c r="E2036" s="11"/>
      <c r="F2036" s="10"/>
      <c r="G2036" s="9">
        <v>100</v>
      </c>
      <c r="H2036" s="12">
        <v>1.041666666667</v>
      </c>
      <c r="I2036" s="2">
        <v>21.354166666666998</v>
      </c>
      <c r="J2036" s="2">
        <v>74.479166666666998</v>
      </c>
      <c r="K2036" s="15">
        <v>3.125</v>
      </c>
    </row>
    <row r="2037" spans="2:11" x14ac:dyDescent="0.2">
      <c r="D2037" s="104"/>
      <c r="E2037" s="5" t="s">
        <v>47</v>
      </c>
      <c r="F2037" s="6"/>
      <c r="G2037" s="7">
        <v>288</v>
      </c>
      <c r="H2037" s="8">
        <v>7</v>
      </c>
      <c r="I2037" s="1">
        <v>49</v>
      </c>
      <c r="J2037" s="1">
        <v>228</v>
      </c>
      <c r="K2037" s="13">
        <v>4</v>
      </c>
    </row>
    <row r="2038" spans="2:11" x14ac:dyDescent="0.2">
      <c r="D2038" s="104"/>
      <c r="E2038" s="11"/>
      <c r="F2038" s="10"/>
      <c r="G2038" s="9">
        <v>100</v>
      </c>
      <c r="H2038" s="12">
        <v>2.4305555555559999</v>
      </c>
      <c r="I2038" s="2">
        <v>17.013888888888999</v>
      </c>
      <c r="J2038" s="2">
        <v>79.166666666666998</v>
      </c>
      <c r="K2038" s="15">
        <v>1.3888888888890001</v>
      </c>
    </row>
    <row r="2039" spans="2:11" x14ac:dyDescent="0.2">
      <c r="D2039" s="104"/>
      <c r="E2039" s="5" t="s">
        <v>48</v>
      </c>
      <c r="F2039" s="6"/>
      <c r="G2039" s="7">
        <v>114</v>
      </c>
      <c r="H2039" s="8">
        <v>1</v>
      </c>
      <c r="I2039" s="1">
        <v>15</v>
      </c>
      <c r="J2039" s="1">
        <v>95</v>
      </c>
      <c r="K2039" s="13">
        <v>3</v>
      </c>
    </row>
    <row r="2040" spans="2:11" x14ac:dyDescent="0.2">
      <c r="D2040" s="104"/>
      <c r="E2040" s="11"/>
      <c r="F2040" s="10"/>
      <c r="G2040" s="9">
        <v>100</v>
      </c>
      <c r="H2040" s="12">
        <v>0.87719298245599997</v>
      </c>
      <c r="I2040" s="2">
        <v>13.157894736842</v>
      </c>
      <c r="J2040" s="2">
        <v>83.333333333333002</v>
      </c>
      <c r="K2040" s="15">
        <v>2.6315789473679998</v>
      </c>
    </row>
    <row r="2041" spans="2:11" x14ac:dyDescent="0.2">
      <c r="D2041" s="104"/>
      <c r="E2041" s="5" t="s">
        <v>49</v>
      </c>
      <c r="F2041" s="6"/>
      <c r="G2041" s="7">
        <v>30</v>
      </c>
      <c r="H2041" s="8">
        <v>0</v>
      </c>
      <c r="I2041" s="1">
        <v>1</v>
      </c>
      <c r="J2041" s="1">
        <v>28</v>
      </c>
      <c r="K2041" s="13">
        <v>1</v>
      </c>
    </row>
    <row r="2042" spans="2:11" x14ac:dyDescent="0.2">
      <c r="D2042" s="105"/>
      <c r="E2042" s="56"/>
      <c r="F2042" s="57"/>
      <c r="G2042" s="69">
        <v>100</v>
      </c>
      <c r="H2042" s="79">
        <v>0</v>
      </c>
      <c r="I2042" s="39">
        <v>3.333333333333</v>
      </c>
      <c r="J2042" s="39">
        <v>93.333333333333002</v>
      </c>
      <c r="K2042" s="83">
        <v>3.333333333333</v>
      </c>
    </row>
    <row r="2044" spans="2:11" x14ac:dyDescent="0.2">
      <c r="B2044" s="47" t="str">
        <f xml:space="preserve"> HYPERLINK("#'目次'!B31", "[25]")</f>
        <v>[25]</v>
      </c>
      <c r="C2044" s="31" t="s">
        <v>260</v>
      </c>
    </row>
    <row r="2047" spans="2:11" x14ac:dyDescent="0.2">
      <c r="C2047" s="31" t="s">
        <v>13</v>
      </c>
    </row>
    <row r="2048" spans="2:11" ht="36" x14ac:dyDescent="0.2">
      <c r="D2048" s="99"/>
      <c r="E2048" s="100"/>
      <c r="F2048" s="100"/>
      <c r="G2048" s="41" t="s">
        <v>14</v>
      </c>
      <c r="H2048" s="42" t="s">
        <v>255</v>
      </c>
      <c r="I2048" s="16" t="s">
        <v>256</v>
      </c>
      <c r="J2048" s="16" t="s">
        <v>257</v>
      </c>
      <c r="K2048" s="46" t="s">
        <v>24</v>
      </c>
    </row>
    <row r="2049" spans="4:11" x14ac:dyDescent="0.2">
      <c r="D2049" s="101"/>
      <c r="E2049" s="102"/>
      <c r="F2049" s="102"/>
      <c r="G2049" s="44"/>
      <c r="H2049" s="48"/>
      <c r="I2049" s="17"/>
      <c r="J2049" s="17"/>
      <c r="K2049" s="43"/>
    </row>
    <row r="2050" spans="4:11" x14ac:dyDescent="0.2">
      <c r="D2050" s="68"/>
      <c r="E2050" s="67" t="s">
        <v>14</v>
      </c>
      <c r="F2050" s="64"/>
      <c r="G2050" s="45">
        <v>7000</v>
      </c>
      <c r="H2050" s="20">
        <v>101</v>
      </c>
      <c r="I2050" s="20">
        <v>794</v>
      </c>
      <c r="J2050" s="20">
        <v>6022</v>
      </c>
      <c r="K2050" s="61">
        <v>83</v>
      </c>
    </row>
    <row r="2051" spans="4:11" x14ac:dyDescent="0.2">
      <c r="D2051" s="56"/>
      <c r="E2051" s="57"/>
      <c r="F2051" s="65"/>
      <c r="G2051" s="9">
        <v>100</v>
      </c>
      <c r="H2051" s="2">
        <v>1.4428571428570001</v>
      </c>
      <c r="I2051" s="2">
        <v>11.342857142857</v>
      </c>
      <c r="J2051" s="2">
        <v>86.028571428570999</v>
      </c>
      <c r="K2051" s="15">
        <v>1.1857142857139999</v>
      </c>
    </row>
    <row r="2052" spans="4:11" x14ac:dyDescent="0.2">
      <c r="D2052" s="103" t="s">
        <v>25</v>
      </c>
      <c r="E2052" s="24" t="s">
        <v>26</v>
      </c>
      <c r="F2052" s="22"/>
      <c r="G2052" s="23">
        <v>1780</v>
      </c>
      <c r="H2052" s="30">
        <v>13</v>
      </c>
      <c r="I2052" s="4">
        <v>116</v>
      </c>
      <c r="J2052" s="4">
        <v>1623</v>
      </c>
      <c r="K2052" s="34">
        <v>28</v>
      </c>
    </row>
    <row r="2053" spans="4:11" x14ac:dyDescent="0.2">
      <c r="D2053" s="104"/>
      <c r="E2053" s="11"/>
      <c r="F2053" s="10"/>
      <c r="G2053" s="9">
        <v>100</v>
      </c>
      <c r="H2053" s="12">
        <v>0.73033707865200004</v>
      </c>
      <c r="I2053" s="2">
        <v>6.5168539325839996</v>
      </c>
      <c r="J2053" s="2">
        <v>91.179775280898994</v>
      </c>
      <c r="K2053" s="15">
        <v>1.5730337078650001</v>
      </c>
    </row>
    <row r="2054" spans="4:11" x14ac:dyDescent="0.2">
      <c r="D2054" s="104"/>
      <c r="E2054" s="5" t="s">
        <v>27</v>
      </c>
      <c r="F2054" s="6"/>
      <c r="G2054" s="7">
        <v>1328</v>
      </c>
      <c r="H2054" s="8">
        <v>7</v>
      </c>
      <c r="I2054" s="1">
        <v>126</v>
      </c>
      <c r="J2054" s="1">
        <v>1182</v>
      </c>
      <c r="K2054" s="13">
        <v>13</v>
      </c>
    </row>
    <row r="2055" spans="4:11" x14ac:dyDescent="0.2">
      <c r="D2055" s="104"/>
      <c r="E2055" s="11"/>
      <c r="F2055" s="10"/>
      <c r="G2055" s="9">
        <v>100</v>
      </c>
      <c r="H2055" s="12">
        <v>0.52710843373500005</v>
      </c>
      <c r="I2055" s="2">
        <v>9.4879518072290008</v>
      </c>
      <c r="J2055" s="2">
        <v>89.006024096386</v>
      </c>
      <c r="K2055" s="15">
        <v>0.97891566265100005</v>
      </c>
    </row>
    <row r="2056" spans="4:11" x14ac:dyDescent="0.2">
      <c r="D2056" s="104"/>
      <c r="E2056" s="5" t="s">
        <v>28</v>
      </c>
      <c r="F2056" s="6"/>
      <c r="G2056" s="7">
        <v>1075</v>
      </c>
      <c r="H2056" s="8">
        <v>13</v>
      </c>
      <c r="I2056" s="1">
        <v>142</v>
      </c>
      <c r="J2056" s="1">
        <v>902</v>
      </c>
      <c r="K2056" s="13">
        <v>18</v>
      </c>
    </row>
    <row r="2057" spans="4:11" x14ac:dyDescent="0.2">
      <c r="D2057" s="104"/>
      <c r="E2057" s="11"/>
      <c r="F2057" s="10"/>
      <c r="G2057" s="9">
        <v>100</v>
      </c>
      <c r="H2057" s="12">
        <v>1.209302325581</v>
      </c>
      <c r="I2057" s="2">
        <v>13.209302325581</v>
      </c>
      <c r="J2057" s="2">
        <v>83.906976744185997</v>
      </c>
      <c r="K2057" s="15">
        <v>1.6744186046509999</v>
      </c>
    </row>
    <row r="2058" spans="4:11" x14ac:dyDescent="0.2">
      <c r="D2058" s="104"/>
      <c r="E2058" s="5" t="s">
        <v>29</v>
      </c>
      <c r="F2058" s="6"/>
      <c r="G2058" s="7">
        <v>733</v>
      </c>
      <c r="H2058" s="8">
        <v>12</v>
      </c>
      <c r="I2058" s="1">
        <v>103</v>
      </c>
      <c r="J2058" s="1">
        <v>613</v>
      </c>
      <c r="K2058" s="13">
        <v>5</v>
      </c>
    </row>
    <row r="2059" spans="4:11" x14ac:dyDescent="0.2">
      <c r="D2059" s="104"/>
      <c r="E2059" s="11"/>
      <c r="F2059" s="10"/>
      <c r="G2059" s="9">
        <v>100</v>
      </c>
      <c r="H2059" s="12">
        <v>1.6371077762620001</v>
      </c>
      <c r="I2059" s="2">
        <v>14.051841746248</v>
      </c>
      <c r="J2059" s="2">
        <v>83.628922237381005</v>
      </c>
      <c r="K2059" s="15">
        <v>0.68212824010899997</v>
      </c>
    </row>
    <row r="2060" spans="4:11" x14ac:dyDescent="0.2">
      <c r="D2060" s="104"/>
      <c r="E2060" s="5" t="s">
        <v>30</v>
      </c>
      <c r="F2060" s="6"/>
      <c r="G2060" s="7">
        <v>619</v>
      </c>
      <c r="H2060" s="8">
        <v>14</v>
      </c>
      <c r="I2060" s="1">
        <v>95</v>
      </c>
      <c r="J2060" s="1">
        <v>505</v>
      </c>
      <c r="K2060" s="13">
        <v>5</v>
      </c>
    </row>
    <row r="2061" spans="4:11" x14ac:dyDescent="0.2">
      <c r="D2061" s="104"/>
      <c r="E2061" s="11"/>
      <c r="F2061" s="10"/>
      <c r="G2061" s="9">
        <v>100</v>
      </c>
      <c r="H2061" s="12">
        <v>2.2617124394179999</v>
      </c>
      <c r="I2061" s="2">
        <v>15.347334410339</v>
      </c>
      <c r="J2061" s="2">
        <v>81.583198707592999</v>
      </c>
      <c r="K2061" s="15">
        <v>0.80775444264899998</v>
      </c>
    </row>
    <row r="2062" spans="4:11" x14ac:dyDescent="0.2">
      <c r="D2062" s="104"/>
      <c r="E2062" s="5" t="s">
        <v>31</v>
      </c>
      <c r="F2062" s="6"/>
      <c r="G2062" s="7">
        <v>559</v>
      </c>
      <c r="H2062" s="8">
        <v>20</v>
      </c>
      <c r="I2062" s="1">
        <v>90</v>
      </c>
      <c r="J2062" s="1">
        <v>446</v>
      </c>
      <c r="K2062" s="13">
        <v>3</v>
      </c>
    </row>
    <row r="2063" spans="4:11" x14ac:dyDescent="0.2">
      <c r="D2063" s="104"/>
      <c r="E2063" s="11"/>
      <c r="F2063" s="10"/>
      <c r="G2063" s="9">
        <v>100</v>
      </c>
      <c r="H2063" s="12">
        <v>3.5778175313060001</v>
      </c>
      <c r="I2063" s="2">
        <v>16.100178890877</v>
      </c>
      <c r="J2063" s="2">
        <v>79.785330948121995</v>
      </c>
      <c r="K2063" s="15">
        <v>0.53667262969600005</v>
      </c>
    </row>
    <row r="2064" spans="4:11" x14ac:dyDescent="0.2">
      <c r="D2064" s="104"/>
      <c r="E2064" s="5" t="s">
        <v>32</v>
      </c>
      <c r="F2064" s="6"/>
      <c r="G2064" s="7">
        <v>284</v>
      </c>
      <c r="H2064" s="8">
        <v>9</v>
      </c>
      <c r="I2064" s="1">
        <v>51</v>
      </c>
      <c r="J2064" s="1">
        <v>222</v>
      </c>
      <c r="K2064" s="13">
        <v>2</v>
      </c>
    </row>
    <row r="2065" spans="4:11" x14ac:dyDescent="0.2">
      <c r="D2065" s="104"/>
      <c r="E2065" s="11"/>
      <c r="F2065" s="10"/>
      <c r="G2065" s="9">
        <v>100</v>
      </c>
      <c r="H2065" s="12">
        <v>3.1690140845069998</v>
      </c>
      <c r="I2065" s="2">
        <v>17.957746478872998</v>
      </c>
      <c r="J2065" s="2">
        <v>78.169014084506998</v>
      </c>
      <c r="K2065" s="15">
        <v>0.70422535211299997</v>
      </c>
    </row>
    <row r="2066" spans="4:11" x14ac:dyDescent="0.2">
      <c r="D2066" s="104"/>
      <c r="E2066" s="5" t="s">
        <v>33</v>
      </c>
      <c r="F2066" s="6"/>
      <c r="G2066" s="7">
        <v>104</v>
      </c>
      <c r="H2066" s="8">
        <v>10</v>
      </c>
      <c r="I2066" s="1">
        <v>21</v>
      </c>
      <c r="J2066" s="1">
        <v>70</v>
      </c>
      <c r="K2066" s="13">
        <v>3</v>
      </c>
    </row>
    <row r="2067" spans="4:11" x14ac:dyDescent="0.2">
      <c r="D2067" s="104"/>
      <c r="E2067" s="11"/>
      <c r="F2067" s="10"/>
      <c r="G2067" s="9">
        <v>100</v>
      </c>
      <c r="H2067" s="12">
        <v>9.6153846153850004</v>
      </c>
      <c r="I2067" s="2">
        <v>20.192307692307999</v>
      </c>
      <c r="J2067" s="2">
        <v>67.307692307691994</v>
      </c>
      <c r="K2067" s="15">
        <v>2.884615384615</v>
      </c>
    </row>
    <row r="2068" spans="4:11" x14ac:dyDescent="0.2">
      <c r="D2068" s="103" t="s">
        <v>34</v>
      </c>
      <c r="E2068" s="24" t="s">
        <v>35</v>
      </c>
      <c r="F2068" s="22"/>
      <c r="G2068" s="23">
        <v>206</v>
      </c>
      <c r="H2068" s="30">
        <v>4</v>
      </c>
      <c r="I2068" s="4">
        <v>18</v>
      </c>
      <c r="J2068" s="4">
        <v>184</v>
      </c>
      <c r="K2068" s="34">
        <v>0</v>
      </c>
    </row>
    <row r="2069" spans="4:11" x14ac:dyDescent="0.2">
      <c r="D2069" s="104"/>
      <c r="E2069" s="11"/>
      <c r="F2069" s="10"/>
      <c r="G2069" s="9">
        <v>100</v>
      </c>
      <c r="H2069" s="12">
        <v>1.9417475728160001</v>
      </c>
      <c r="I2069" s="2">
        <v>8.7378640776700003</v>
      </c>
      <c r="J2069" s="2">
        <v>89.320388349515</v>
      </c>
      <c r="K2069" s="21">
        <v>0</v>
      </c>
    </row>
    <row r="2070" spans="4:11" x14ac:dyDescent="0.2">
      <c r="D2070" s="104"/>
      <c r="E2070" s="5" t="s">
        <v>36</v>
      </c>
      <c r="F2070" s="6"/>
      <c r="G2070" s="7">
        <v>218</v>
      </c>
      <c r="H2070" s="8">
        <v>3</v>
      </c>
      <c r="I2070" s="1">
        <v>31</v>
      </c>
      <c r="J2070" s="1">
        <v>183</v>
      </c>
      <c r="K2070" s="13">
        <v>1</v>
      </c>
    </row>
    <row r="2071" spans="4:11" x14ac:dyDescent="0.2">
      <c r="D2071" s="104"/>
      <c r="E2071" s="11"/>
      <c r="F2071" s="10"/>
      <c r="G2071" s="9">
        <v>100</v>
      </c>
      <c r="H2071" s="12">
        <v>1.376146788991</v>
      </c>
      <c r="I2071" s="2">
        <v>14.220183486239</v>
      </c>
      <c r="J2071" s="2">
        <v>83.944954128440003</v>
      </c>
      <c r="K2071" s="15">
        <v>0.45871559632999998</v>
      </c>
    </row>
    <row r="2072" spans="4:11" x14ac:dyDescent="0.2">
      <c r="D2072" s="104"/>
      <c r="E2072" s="5" t="s">
        <v>37</v>
      </c>
      <c r="F2072" s="6"/>
      <c r="G2072" s="7">
        <v>218</v>
      </c>
      <c r="H2072" s="8">
        <v>5</v>
      </c>
      <c r="I2072" s="1">
        <v>28</v>
      </c>
      <c r="J2072" s="1">
        <v>185</v>
      </c>
      <c r="K2072" s="13">
        <v>0</v>
      </c>
    </row>
    <row r="2073" spans="4:11" x14ac:dyDescent="0.2">
      <c r="D2073" s="104"/>
      <c r="E2073" s="11"/>
      <c r="F2073" s="10"/>
      <c r="G2073" s="9">
        <v>100</v>
      </c>
      <c r="H2073" s="12">
        <v>2.293577981651</v>
      </c>
      <c r="I2073" s="2">
        <v>12.844036697248001</v>
      </c>
      <c r="J2073" s="2">
        <v>84.862385321101002</v>
      </c>
      <c r="K2073" s="21">
        <v>0</v>
      </c>
    </row>
    <row r="2074" spans="4:11" x14ac:dyDescent="0.2">
      <c r="D2074" s="104"/>
      <c r="E2074" s="5" t="s">
        <v>38</v>
      </c>
      <c r="F2074" s="6"/>
      <c r="G2074" s="7">
        <v>313</v>
      </c>
      <c r="H2074" s="8">
        <v>8</v>
      </c>
      <c r="I2074" s="1">
        <v>47</v>
      </c>
      <c r="J2074" s="1">
        <v>255</v>
      </c>
      <c r="K2074" s="13">
        <v>3</v>
      </c>
    </row>
    <row r="2075" spans="4:11" x14ac:dyDescent="0.2">
      <c r="D2075" s="104"/>
      <c r="E2075" s="11"/>
      <c r="F2075" s="10"/>
      <c r="G2075" s="9">
        <v>100</v>
      </c>
      <c r="H2075" s="12">
        <v>2.5559105431310001</v>
      </c>
      <c r="I2075" s="2">
        <v>15.015974440895</v>
      </c>
      <c r="J2075" s="2">
        <v>81.469648562299994</v>
      </c>
      <c r="K2075" s="15">
        <v>0.95846645367399996</v>
      </c>
    </row>
    <row r="2076" spans="4:11" x14ac:dyDescent="0.2">
      <c r="D2076" s="104"/>
      <c r="E2076" s="5" t="s">
        <v>39</v>
      </c>
      <c r="F2076" s="6"/>
      <c r="G2076" s="7">
        <v>306</v>
      </c>
      <c r="H2076" s="8">
        <v>7</v>
      </c>
      <c r="I2076" s="1">
        <v>41</v>
      </c>
      <c r="J2076" s="1">
        <v>256</v>
      </c>
      <c r="K2076" s="13">
        <v>2</v>
      </c>
    </row>
    <row r="2077" spans="4:11" x14ac:dyDescent="0.2">
      <c r="D2077" s="104"/>
      <c r="E2077" s="11"/>
      <c r="F2077" s="10"/>
      <c r="G2077" s="9">
        <v>100</v>
      </c>
      <c r="H2077" s="12">
        <v>2.2875816993460001</v>
      </c>
      <c r="I2077" s="2">
        <v>13.398692810458</v>
      </c>
      <c r="J2077" s="2">
        <v>83.660130718953994</v>
      </c>
      <c r="K2077" s="15">
        <v>0.65359477124200005</v>
      </c>
    </row>
    <row r="2078" spans="4:11" x14ac:dyDescent="0.2">
      <c r="D2078" s="104"/>
      <c r="E2078" s="5" t="s">
        <v>40</v>
      </c>
      <c r="F2078" s="6"/>
      <c r="G2078" s="7">
        <v>323</v>
      </c>
      <c r="H2078" s="8">
        <v>7</v>
      </c>
      <c r="I2078" s="1">
        <v>52</v>
      </c>
      <c r="J2078" s="1">
        <v>264</v>
      </c>
      <c r="K2078" s="13">
        <v>0</v>
      </c>
    </row>
    <row r="2079" spans="4:11" x14ac:dyDescent="0.2">
      <c r="D2079" s="104"/>
      <c r="E2079" s="11"/>
      <c r="F2079" s="10"/>
      <c r="G2079" s="9">
        <v>100</v>
      </c>
      <c r="H2079" s="12">
        <v>2.167182662539</v>
      </c>
      <c r="I2079" s="2">
        <v>16.099071207430001</v>
      </c>
      <c r="J2079" s="2">
        <v>81.733746130030994</v>
      </c>
      <c r="K2079" s="21">
        <v>0</v>
      </c>
    </row>
    <row r="2080" spans="4:11" x14ac:dyDescent="0.2">
      <c r="D2080" s="104"/>
      <c r="E2080" s="5" t="s">
        <v>41</v>
      </c>
      <c r="F2080" s="6"/>
      <c r="G2080" s="7">
        <v>260</v>
      </c>
      <c r="H2080" s="8">
        <v>4</v>
      </c>
      <c r="I2080" s="1">
        <v>34</v>
      </c>
      <c r="J2080" s="1">
        <v>220</v>
      </c>
      <c r="K2080" s="13">
        <v>2</v>
      </c>
    </row>
    <row r="2081" spans="4:11" x14ac:dyDescent="0.2">
      <c r="D2081" s="104"/>
      <c r="E2081" s="11"/>
      <c r="F2081" s="10"/>
      <c r="G2081" s="9">
        <v>100</v>
      </c>
      <c r="H2081" s="12">
        <v>1.538461538462</v>
      </c>
      <c r="I2081" s="2">
        <v>13.076923076923</v>
      </c>
      <c r="J2081" s="2">
        <v>84.615384615384997</v>
      </c>
      <c r="K2081" s="15">
        <v>0.76923076923099998</v>
      </c>
    </row>
    <row r="2082" spans="4:11" x14ac:dyDescent="0.2">
      <c r="D2082" s="104"/>
      <c r="E2082" s="5" t="s">
        <v>42</v>
      </c>
      <c r="F2082" s="6"/>
      <c r="G2082" s="7">
        <v>258</v>
      </c>
      <c r="H2082" s="8">
        <v>8</v>
      </c>
      <c r="I2082" s="1">
        <v>39</v>
      </c>
      <c r="J2082" s="1">
        <v>209</v>
      </c>
      <c r="K2082" s="13">
        <v>2</v>
      </c>
    </row>
    <row r="2083" spans="4:11" x14ac:dyDescent="0.2">
      <c r="D2083" s="104"/>
      <c r="E2083" s="11"/>
      <c r="F2083" s="10"/>
      <c r="G2083" s="9">
        <v>100</v>
      </c>
      <c r="H2083" s="12">
        <v>3.1007751937979999</v>
      </c>
      <c r="I2083" s="2">
        <v>15.116279069767</v>
      </c>
      <c r="J2083" s="2">
        <v>81.007751937983997</v>
      </c>
      <c r="K2083" s="15">
        <v>0.77519379845000003</v>
      </c>
    </row>
    <row r="2084" spans="4:11" x14ac:dyDescent="0.2">
      <c r="D2084" s="104"/>
      <c r="E2084" s="5" t="s">
        <v>43</v>
      </c>
      <c r="F2084" s="6"/>
      <c r="G2084" s="7">
        <v>258</v>
      </c>
      <c r="H2084" s="8">
        <v>6</v>
      </c>
      <c r="I2084" s="1">
        <v>48</v>
      </c>
      <c r="J2084" s="1">
        <v>203</v>
      </c>
      <c r="K2084" s="13">
        <v>1</v>
      </c>
    </row>
    <row r="2085" spans="4:11" x14ac:dyDescent="0.2">
      <c r="D2085" s="104"/>
      <c r="E2085" s="11"/>
      <c r="F2085" s="10"/>
      <c r="G2085" s="9">
        <v>100</v>
      </c>
      <c r="H2085" s="12">
        <v>2.3255813953489999</v>
      </c>
      <c r="I2085" s="2">
        <v>18.604651162791001</v>
      </c>
      <c r="J2085" s="2">
        <v>78.682170542636001</v>
      </c>
      <c r="K2085" s="15">
        <v>0.38759689922500001</v>
      </c>
    </row>
    <row r="2086" spans="4:11" x14ac:dyDescent="0.2">
      <c r="D2086" s="104"/>
      <c r="E2086" s="5" t="s">
        <v>44</v>
      </c>
      <c r="F2086" s="6"/>
      <c r="G2086" s="7">
        <v>336</v>
      </c>
      <c r="H2086" s="8">
        <v>8</v>
      </c>
      <c r="I2086" s="1">
        <v>40</v>
      </c>
      <c r="J2086" s="1">
        <v>283</v>
      </c>
      <c r="K2086" s="13">
        <v>5</v>
      </c>
    </row>
    <row r="2087" spans="4:11" x14ac:dyDescent="0.2">
      <c r="D2087" s="104"/>
      <c r="E2087" s="11"/>
      <c r="F2087" s="10"/>
      <c r="G2087" s="9">
        <v>100</v>
      </c>
      <c r="H2087" s="12">
        <v>2.3809523809519999</v>
      </c>
      <c r="I2087" s="2">
        <v>11.904761904761999</v>
      </c>
      <c r="J2087" s="2">
        <v>84.226190476189998</v>
      </c>
      <c r="K2087" s="15">
        <v>1.4880952380950001</v>
      </c>
    </row>
    <row r="2088" spans="4:11" x14ac:dyDescent="0.2">
      <c r="D2088" s="104"/>
      <c r="E2088" s="5" t="s">
        <v>45</v>
      </c>
      <c r="F2088" s="6"/>
      <c r="G2088" s="7">
        <v>259</v>
      </c>
      <c r="H2088" s="8">
        <v>4</v>
      </c>
      <c r="I2088" s="1">
        <v>41</v>
      </c>
      <c r="J2088" s="1">
        <v>204</v>
      </c>
      <c r="K2088" s="13">
        <v>10</v>
      </c>
    </row>
    <row r="2089" spans="4:11" x14ac:dyDescent="0.2">
      <c r="D2089" s="104"/>
      <c r="E2089" s="11"/>
      <c r="F2089" s="10"/>
      <c r="G2089" s="9">
        <v>100</v>
      </c>
      <c r="H2089" s="12">
        <v>1.5444015444020001</v>
      </c>
      <c r="I2089" s="2">
        <v>15.830115830116</v>
      </c>
      <c r="J2089" s="2">
        <v>78.764478764478994</v>
      </c>
      <c r="K2089" s="15">
        <v>3.8610038610039998</v>
      </c>
    </row>
    <row r="2090" spans="4:11" x14ac:dyDescent="0.2">
      <c r="D2090" s="104"/>
      <c r="E2090" s="5" t="s">
        <v>46</v>
      </c>
      <c r="F2090" s="6"/>
      <c r="G2090" s="7">
        <v>171</v>
      </c>
      <c r="H2090" s="8">
        <v>4</v>
      </c>
      <c r="I2090" s="1">
        <v>33</v>
      </c>
      <c r="J2090" s="1">
        <v>127</v>
      </c>
      <c r="K2090" s="13">
        <v>7</v>
      </c>
    </row>
    <row r="2091" spans="4:11" x14ac:dyDescent="0.2">
      <c r="D2091" s="104"/>
      <c r="E2091" s="11"/>
      <c r="F2091" s="10"/>
      <c r="G2091" s="9">
        <v>100</v>
      </c>
      <c r="H2091" s="12">
        <v>2.3391812865500001</v>
      </c>
      <c r="I2091" s="2">
        <v>19.298245614035</v>
      </c>
      <c r="J2091" s="2">
        <v>74.269005847952997</v>
      </c>
      <c r="K2091" s="15">
        <v>4.0935672514619998</v>
      </c>
    </row>
    <row r="2092" spans="4:11" x14ac:dyDescent="0.2">
      <c r="D2092" s="104"/>
      <c r="E2092" s="5" t="s">
        <v>47</v>
      </c>
      <c r="F2092" s="6"/>
      <c r="G2092" s="7">
        <v>158</v>
      </c>
      <c r="H2092" s="8">
        <v>3</v>
      </c>
      <c r="I2092" s="1">
        <v>25</v>
      </c>
      <c r="J2092" s="1">
        <v>129</v>
      </c>
      <c r="K2092" s="13">
        <v>1</v>
      </c>
    </row>
    <row r="2093" spans="4:11" x14ac:dyDescent="0.2">
      <c r="D2093" s="104"/>
      <c r="E2093" s="11"/>
      <c r="F2093" s="10"/>
      <c r="G2093" s="9">
        <v>100</v>
      </c>
      <c r="H2093" s="12">
        <v>1.8987341772149999</v>
      </c>
      <c r="I2093" s="2">
        <v>15.822784810127001</v>
      </c>
      <c r="J2093" s="2">
        <v>81.645569620252999</v>
      </c>
      <c r="K2093" s="15">
        <v>0.63291139240500005</v>
      </c>
    </row>
    <row r="2094" spans="4:11" x14ac:dyDescent="0.2">
      <c r="D2094" s="104"/>
      <c r="E2094" s="5" t="s">
        <v>48</v>
      </c>
      <c r="F2094" s="6"/>
      <c r="G2094" s="7">
        <v>62</v>
      </c>
      <c r="H2094" s="8">
        <v>0</v>
      </c>
      <c r="I2094" s="1">
        <v>7</v>
      </c>
      <c r="J2094" s="1">
        <v>53</v>
      </c>
      <c r="K2094" s="13">
        <v>2</v>
      </c>
    </row>
    <row r="2095" spans="4:11" x14ac:dyDescent="0.2">
      <c r="D2095" s="104"/>
      <c r="E2095" s="11"/>
      <c r="F2095" s="10"/>
      <c r="G2095" s="9">
        <v>100</v>
      </c>
      <c r="H2095" s="40">
        <v>0</v>
      </c>
      <c r="I2095" s="2">
        <v>11.290322580645</v>
      </c>
      <c r="J2095" s="2">
        <v>85.483870967742007</v>
      </c>
      <c r="K2095" s="15">
        <v>3.2258064516129998</v>
      </c>
    </row>
    <row r="2096" spans="4:11" x14ac:dyDescent="0.2">
      <c r="D2096" s="104"/>
      <c r="E2096" s="5" t="s">
        <v>49</v>
      </c>
      <c r="F2096" s="6"/>
      <c r="G2096" s="7">
        <v>13</v>
      </c>
      <c r="H2096" s="8">
        <v>0</v>
      </c>
      <c r="I2096" s="1">
        <v>0</v>
      </c>
      <c r="J2096" s="1">
        <v>13</v>
      </c>
      <c r="K2096" s="13">
        <v>0</v>
      </c>
    </row>
    <row r="2097" spans="4:11" x14ac:dyDescent="0.2">
      <c r="D2097" s="104"/>
      <c r="E2097" s="11"/>
      <c r="F2097" s="10"/>
      <c r="G2097" s="9">
        <v>100</v>
      </c>
      <c r="H2097" s="40">
        <v>0</v>
      </c>
      <c r="I2097" s="3">
        <v>0</v>
      </c>
      <c r="J2097" s="2">
        <v>100</v>
      </c>
      <c r="K2097" s="21">
        <v>0</v>
      </c>
    </row>
    <row r="2098" spans="4:11" x14ac:dyDescent="0.2">
      <c r="D2098" s="103" t="s">
        <v>50</v>
      </c>
      <c r="E2098" s="24" t="s">
        <v>35</v>
      </c>
      <c r="F2098" s="22"/>
      <c r="G2098" s="23">
        <v>174</v>
      </c>
      <c r="H2098" s="30">
        <v>0</v>
      </c>
      <c r="I2098" s="4">
        <v>13</v>
      </c>
      <c r="J2098" s="4">
        <v>160</v>
      </c>
      <c r="K2098" s="34">
        <v>1</v>
      </c>
    </row>
    <row r="2099" spans="4:11" x14ac:dyDescent="0.2">
      <c r="D2099" s="104"/>
      <c r="E2099" s="11"/>
      <c r="F2099" s="10"/>
      <c r="G2099" s="9">
        <v>100</v>
      </c>
      <c r="H2099" s="40">
        <v>0</v>
      </c>
      <c r="I2099" s="2">
        <v>7.4712643678159996</v>
      </c>
      <c r="J2099" s="2">
        <v>91.954022988505997</v>
      </c>
      <c r="K2099" s="15">
        <v>0.57471264367800001</v>
      </c>
    </row>
    <row r="2100" spans="4:11" x14ac:dyDescent="0.2">
      <c r="D2100" s="104"/>
      <c r="E2100" s="5" t="s">
        <v>36</v>
      </c>
      <c r="F2100" s="6"/>
      <c r="G2100" s="7">
        <v>233</v>
      </c>
      <c r="H2100" s="8">
        <v>4</v>
      </c>
      <c r="I2100" s="1">
        <v>15</v>
      </c>
      <c r="J2100" s="1">
        <v>212</v>
      </c>
      <c r="K2100" s="13">
        <v>2</v>
      </c>
    </row>
    <row r="2101" spans="4:11" x14ac:dyDescent="0.2">
      <c r="D2101" s="104"/>
      <c r="E2101" s="11"/>
      <c r="F2101" s="10"/>
      <c r="G2101" s="9">
        <v>100</v>
      </c>
      <c r="H2101" s="12">
        <v>1.716738197425</v>
      </c>
      <c r="I2101" s="2">
        <v>6.4377682403429999</v>
      </c>
      <c r="J2101" s="2">
        <v>90.987124463518995</v>
      </c>
      <c r="K2101" s="15">
        <v>0.85836909871199996</v>
      </c>
    </row>
    <row r="2102" spans="4:11" x14ac:dyDescent="0.2">
      <c r="D2102" s="104"/>
      <c r="E2102" s="5" t="s">
        <v>37</v>
      </c>
      <c r="F2102" s="6"/>
      <c r="G2102" s="7">
        <v>199</v>
      </c>
      <c r="H2102" s="8">
        <v>3</v>
      </c>
      <c r="I2102" s="1">
        <v>18</v>
      </c>
      <c r="J2102" s="1">
        <v>177</v>
      </c>
      <c r="K2102" s="13">
        <v>1</v>
      </c>
    </row>
    <row r="2103" spans="4:11" x14ac:dyDescent="0.2">
      <c r="D2103" s="104"/>
      <c r="E2103" s="11"/>
      <c r="F2103" s="10"/>
      <c r="G2103" s="9">
        <v>100</v>
      </c>
      <c r="H2103" s="12">
        <v>1.507537688442</v>
      </c>
      <c r="I2103" s="2">
        <v>9.0452261306530009</v>
      </c>
      <c r="J2103" s="2">
        <v>88.944723618089995</v>
      </c>
      <c r="K2103" s="15">
        <v>0.50251256281400003</v>
      </c>
    </row>
    <row r="2104" spans="4:11" x14ac:dyDescent="0.2">
      <c r="D2104" s="104"/>
      <c r="E2104" s="5" t="s">
        <v>38</v>
      </c>
      <c r="F2104" s="6"/>
      <c r="G2104" s="7">
        <v>319</v>
      </c>
      <c r="H2104" s="8">
        <v>2</v>
      </c>
      <c r="I2104" s="1">
        <v>22</v>
      </c>
      <c r="J2104" s="1">
        <v>294</v>
      </c>
      <c r="K2104" s="13">
        <v>1</v>
      </c>
    </row>
    <row r="2105" spans="4:11" x14ac:dyDescent="0.2">
      <c r="D2105" s="104"/>
      <c r="E2105" s="11"/>
      <c r="F2105" s="10"/>
      <c r="G2105" s="9">
        <v>100</v>
      </c>
      <c r="H2105" s="12">
        <v>0.62695924764900002</v>
      </c>
      <c r="I2105" s="2">
        <v>6.8965517241379999</v>
      </c>
      <c r="J2105" s="2">
        <v>92.163009404389001</v>
      </c>
      <c r="K2105" s="15">
        <v>0.31347962382400002</v>
      </c>
    </row>
    <row r="2106" spans="4:11" x14ac:dyDescent="0.2">
      <c r="D2106" s="104"/>
      <c r="E2106" s="5" t="s">
        <v>39</v>
      </c>
      <c r="F2106" s="6"/>
      <c r="G2106" s="7">
        <v>269</v>
      </c>
      <c r="H2106" s="8">
        <v>4</v>
      </c>
      <c r="I2106" s="1">
        <v>27</v>
      </c>
      <c r="J2106" s="1">
        <v>235</v>
      </c>
      <c r="K2106" s="13">
        <v>3</v>
      </c>
    </row>
    <row r="2107" spans="4:11" x14ac:dyDescent="0.2">
      <c r="D2107" s="104"/>
      <c r="E2107" s="11"/>
      <c r="F2107" s="10"/>
      <c r="G2107" s="9">
        <v>100</v>
      </c>
      <c r="H2107" s="12">
        <v>1.4869888475840001</v>
      </c>
      <c r="I2107" s="2">
        <v>10.03717472119</v>
      </c>
      <c r="J2107" s="2">
        <v>87.360594795539001</v>
      </c>
      <c r="K2107" s="15">
        <v>1.1152416356879999</v>
      </c>
    </row>
    <row r="2108" spans="4:11" x14ac:dyDescent="0.2">
      <c r="D2108" s="104"/>
      <c r="E2108" s="5" t="s">
        <v>40</v>
      </c>
      <c r="F2108" s="6"/>
      <c r="G2108" s="7">
        <v>348</v>
      </c>
      <c r="H2108" s="8">
        <v>2</v>
      </c>
      <c r="I2108" s="1">
        <v>34</v>
      </c>
      <c r="J2108" s="1">
        <v>311</v>
      </c>
      <c r="K2108" s="13">
        <v>1</v>
      </c>
    </row>
    <row r="2109" spans="4:11" x14ac:dyDescent="0.2">
      <c r="D2109" s="104"/>
      <c r="E2109" s="11"/>
      <c r="F2109" s="10"/>
      <c r="G2109" s="9">
        <v>100</v>
      </c>
      <c r="H2109" s="12">
        <v>0.57471264367800001</v>
      </c>
      <c r="I2109" s="2">
        <v>9.7701149425290001</v>
      </c>
      <c r="J2109" s="2">
        <v>89.367816091953998</v>
      </c>
      <c r="K2109" s="15">
        <v>0.28735632183900001</v>
      </c>
    </row>
    <row r="2110" spans="4:11" x14ac:dyDescent="0.2">
      <c r="D2110" s="104"/>
      <c r="E2110" s="5" t="s">
        <v>41</v>
      </c>
      <c r="F2110" s="6"/>
      <c r="G2110" s="7">
        <v>282</v>
      </c>
      <c r="H2110" s="8">
        <v>4</v>
      </c>
      <c r="I2110" s="1">
        <v>23</v>
      </c>
      <c r="J2110" s="1">
        <v>252</v>
      </c>
      <c r="K2110" s="13">
        <v>3</v>
      </c>
    </row>
    <row r="2111" spans="4:11" x14ac:dyDescent="0.2">
      <c r="D2111" s="104"/>
      <c r="E2111" s="11"/>
      <c r="F2111" s="10"/>
      <c r="G2111" s="9">
        <v>100</v>
      </c>
      <c r="H2111" s="12">
        <v>1.4184397163119999</v>
      </c>
      <c r="I2111" s="2">
        <v>8.1560283687940007</v>
      </c>
      <c r="J2111" s="2">
        <v>89.361702127659996</v>
      </c>
      <c r="K2111" s="15">
        <v>1.0638297872339999</v>
      </c>
    </row>
    <row r="2112" spans="4:11" x14ac:dyDescent="0.2">
      <c r="D2112" s="104"/>
      <c r="E2112" s="5" t="s">
        <v>42</v>
      </c>
      <c r="F2112" s="6"/>
      <c r="G2112" s="7">
        <v>242</v>
      </c>
      <c r="H2112" s="8">
        <v>1</v>
      </c>
      <c r="I2112" s="1">
        <v>25</v>
      </c>
      <c r="J2112" s="1">
        <v>212</v>
      </c>
      <c r="K2112" s="13">
        <v>4</v>
      </c>
    </row>
    <row r="2113" spans="4:11" x14ac:dyDescent="0.2">
      <c r="D2113" s="104"/>
      <c r="E2113" s="11"/>
      <c r="F2113" s="10"/>
      <c r="G2113" s="9">
        <v>100</v>
      </c>
      <c r="H2113" s="12">
        <v>0.41322314049600001</v>
      </c>
      <c r="I2113" s="2">
        <v>10.330578512397</v>
      </c>
      <c r="J2113" s="2">
        <v>87.603305785123993</v>
      </c>
      <c r="K2113" s="15">
        <v>1.6528925619829999</v>
      </c>
    </row>
    <row r="2114" spans="4:11" x14ac:dyDescent="0.2">
      <c r="D2114" s="104"/>
      <c r="E2114" s="5" t="s">
        <v>43</v>
      </c>
      <c r="F2114" s="6"/>
      <c r="G2114" s="7">
        <v>263</v>
      </c>
      <c r="H2114" s="8">
        <v>2</v>
      </c>
      <c r="I2114" s="1">
        <v>28</v>
      </c>
      <c r="J2114" s="1">
        <v>232</v>
      </c>
      <c r="K2114" s="13">
        <v>1</v>
      </c>
    </row>
    <row r="2115" spans="4:11" x14ac:dyDescent="0.2">
      <c r="D2115" s="104"/>
      <c r="E2115" s="11"/>
      <c r="F2115" s="10"/>
      <c r="G2115" s="9">
        <v>100</v>
      </c>
      <c r="H2115" s="12">
        <v>0.76045627376400005</v>
      </c>
      <c r="I2115" s="2">
        <v>10.6463878327</v>
      </c>
      <c r="J2115" s="2">
        <v>88.212927756653997</v>
      </c>
      <c r="K2115" s="15">
        <v>0.38022813688200002</v>
      </c>
    </row>
    <row r="2116" spans="4:11" x14ac:dyDescent="0.2">
      <c r="D2116" s="104"/>
      <c r="E2116" s="5" t="s">
        <v>44</v>
      </c>
      <c r="F2116" s="6"/>
      <c r="G2116" s="7">
        <v>364</v>
      </c>
      <c r="H2116" s="8">
        <v>2</v>
      </c>
      <c r="I2116" s="1">
        <v>23</v>
      </c>
      <c r="J2116" s="1">
        <v>335</v>
      </c>
      <c r="K2116" s="13">
        <v>4</v>
      </c>
    </row>
    <row r="2117" spans="4:11" x14ac:dyDescent="0.2">
      <c r="D2117" s="104"/>
      <c r="E2117" s="11"/>
      <c r="F2117" s="10"/>
      <c r="G2117" s="9">
        <v>100</v>
      </c>
      <c r="H2117" s="12">
        <v>0.54945054945100003</v>
      </c>
      <c r="I2117" s="2">
        <v>6.3186813186809996</v>
      </c>
      <c r="J2117" s="2">
        <v>92.032967032966994</v>
      </c>
      <c r="K2117" s="15">
        <v>1.098901098901</v>
      </c>
    </row>
    <row r="2118" spans="4:11" x14ac:dyDescent="0.2">
      <c r="D2118" s="104"/>
      <c r="E2118" s="5" t="s">
        <v>45</v>
      </c>
      <c r="F2118" s="6"/>
      <c r="G2118" s="7">
        <v>324</v>
      </c>
      <c r="H2118" s="8">
        <v>4</v>
      </c>
      <c r="I2118" s="1">
        <v>34</v>
      </c>
      <c r="J2118" s="1">
        <v>277</v>
      </c>
      <c r="K2118" s="13">
        <v>9</v>
      </c>
    </row>
    <row r="2119" spans="4:11" x14ac:dyDescent="0.2">
      <c r="D2119" s="104"/>
      <c r="E2119" s="11"/>
      <c r="F2119" s="10"/>
      <c r="G2119" s="9">
        <v>100</v>
      </c>
      <c r="H2119" s="12">
        <v>1.2345679012349999</v>
      </c>
      <c r="I2119" s="2">
        <v>10.493827160494</v>
      </c>
      <c r="J2119" s="2">
        <v>85.493827160494007</v>
      </c>
      <c r="K2119" s="15">
        <v>2.7777777777780002</v>
      </c>
    </row>
    <row r="2120" spans="4:11" x14ac:dyDescent="0.2">
      <c r="D2120" s="104"/>
      <c r="E2120" s="5" t="s">
        <v>46</v>
      </c>
      <c r="F2120" s="6"/>
      <c r="G2120" s="7">
        <v>192</v>
      </c>
      <c r="H2120" s="8">
        <v>0</v>
      </c>
      <c r="I2120" s="1">
        <v>19</v>
      </c>
      <c r="J2120" s="1">
        <v>166</v>
      </c>
      <c r="K2120" s="13">
        <v>7</v>
      </c>
    </row>
    <row r="2121" spans="4:11" x14ac:dyDescent="0.2">
      <c r="D2121" s="104"/>
      <c r="E2121" s="11"/>
      <c r="F2121" s="10"/>
      <c r="G2121" s="9">
        <v>100</v>
      </c>
      <c r="H2121" s="40">
        <v>0</v>
      </c>
      <c r="I2121" s="2">
        <v>9.895833333333</v>
      </c>
      <c r="J2121" s="2">
        <v>86.458333333333002</v>
      </c>
      <c r="K2121" s="15">
        <v>3.645833333333</v>
      </c>
    </row>
    <row r="2122" spans="4:11" x14ac:dyDescent="0.2">
      <c r="D2122" s="104"/>
      <c r="E2122" s="5" t="s">
        <v>47</v>
      </c>
      <c r="F2122" s="6"/>
      <c r="G2122" s="7">
        <v>288</v>
      </c>
      <c r="H2122" s="8">
        <v>2</v>
      </c>
      <c r="I2122" s="1">
        <v>22</v>
      </c>
      <c r="J2122" s="1">
        <v>258</v>
      </c>
      <c r="K2122" s="13">
        <v>6</v>
      </c>
    </row>
    <row r="2123" spans="4:11" x14ac:dyDescent="0.2">
      <c r="D2123" s="104"/>
      <c r="E2123" s="11"/>
      <c r="F2123" s="10"/>
      <c r="G2123" s="9">
        <v>100</v>
      </c>
      <c r="H2123" s="12">
        <v>0.694444444444</v>
      </c>
      <c r="I2123" s="2">
        <v>7.6388888888890003</v>
      </c>
      <c r="J2123" s="2">
        <v>89.583333333333002</v>
      </c>
      <c r="K2123" s="15">
        <v>2.083333333333</v>
      </c>
    </row>
    <row r="2124" spans="4:11" x14ac:dyDescent="0.2">
      <c r="D2124" s="104"/>
      <c r="E2124" s="5" t="s">
        <v>48</v>
      </c>
      <c r="F2124" s="6"/>
      <c r="G2124" s="7">
        <v>114</v>
      </c>
      <c r="H2124" s="8">
        <v>0</v>
      </c>
      <c r="I2124" s="1">
        <v>7</v>
      </c>
      <c r="J2124" s="1">
        <v>104</v>
      </c>
      <c r="K2124" s="13">
        <v>3</v>
      </c>
    </row>
    <row r="2125" spans="4:11" x14ac:dyDescent="0.2">
      <c r="D2125" s="104"/>
      <c r="E2125" s="11"/>
      <c r="F2125" s="10"/>
      <c r="G2125" s="9">
        <v>100</v>
      </c>
      <c r="H2125" s="40">
        <v>0</v>
      </c>
      <c r="I2125" s="2">
        <v>6.1403508771929998</v>
      </c>
      <c r="J2125" s="2">
        <v>91.228070175439001</v>
      </c>
      <c r="K2125" s="15">
        <v>2.6315789473679998</v>
      </c>
    </row>
    <row r="2126" spans="4:11" x14ac:dyDescent="0.2">
      <c r="D2126" s="104"/>
      <c r="E2126" s="5" t="s">
        <v>49</v>
      </c>
      <c r="F2126" s="6"/>
      <c r="G2126" s="7">
        <v>30</v>
      </c>
      <c r="H2126" s="8">
        <v>0</v>
      </c>
      <c r="I2126" s="1">
        <v>0</v>
      </c>
      <c r="J2126" s="1">
        <v>29</v>
      </c>
      <c r="K2126" s="13">
        <v>1</v>
      </c>
    </row>
    <row r="2127" spans="4:11" x14ac:dyDescent="0.2">
      <c r="D2127" s="105"/>
      <c r="E2127" s="56"/>
      <c r="F2127" s="57"/>
      <c r="G2127" s="69">
        <v>100</v>
      </c>
      <c r="H2127" s="79">
        <v>0</v>
      </c>
      <c r="I2127" s="36">
        <v>0</v>
      </c>
      <c r="J2127" s="39">
        <v>96.666666666666998</v>
      </c>
      <c r="K2127" s="83">
        <v>3.333333333333</v>
      </c>
    </row>
    <row r="2129" spans="2:11" x14ac:dyDescent="0.2">
      <c r="B2129" s="47" t="str">
        <f xml:space="preserve"> HYPERLINK("#'目次'!B32", "[26]")</f>
        <v>[26]</v>
      </c>
      <c r="C2129" s="31" t="s">
        <v>263</v>
      </c>
    </row>
    <row r="2132" spans="2:11" x14ac:dyDescent="0.2">
      <c r="C2132" s="31" t="s">
        <v>13</v>
      </c>
    </row>
    <row r="2133" spans="2:11" ht="36" x14ac:dyDescent="0.2">
      <c r="D2133" s="99"/>
      <c r="E2133" s="100"/>
      <c r="F2133" s="100"/>
      <c r="G2133" s="41" t="s">
        <v>14</v>
      </c>
      <c r="H2133" s="42" t="s">
        <v>255</v>
      </c>
      <c r="I2133" s="16" t="s">
        <v>256</v>
      </c>
      <c r="J2133" s="16" t="s">
        <v>257</v>
      </c>
      <c r="K2133" s="46" t="s">
        <v>24</v>
      </c>
    </row>
    <row r="2134" spans="2:11" x14ac:dyDescent="0.2">
      <c r="D2134" s="101"/>
      <c r="E2134" s="102"/>
      <c r="F2134" s="102"/>
      <c r="G2134" s="44"/>
      <c r="H2134" s="48"/>
      <c r="I2134" s="17"/>
      <c r="J2134" s="17"/>
      <c r="K2134" s="43"/>
    </row>
    <row r="2135" spans="2:11" x14ac:dyDescent="0.2">
      <c r="D2135" s="68"/>
      <c r="E2135" s="67" t="s">
        <v>14</v>
      </c>
      <c r="F2135" s="64"/>
      <c r="G2135" s="45">
        <v>7000</v>
      </c>
      <c r="H2135" s="20">
        <v>265</v>
      </c>
      <c r="I2135" s="20">
        <v>1968</v>
      </c>
      <c r="J2135" s="20">
        <v>4693</v>
      </c>
      <c r="K2135" s="61">
        <v>74</v>
      </c>
    </row>
    <row r="2136" spans="2:11" x14ac:dyDescent="0.2">
      <c r="D2136" s="56"/>
      <c r="E2136" s="57"/>
      <c r="F2136" s="65"/>
      <c r="G2136" s="9">
        <v>100</v>
      </c>
      <c r="H2136" s="2">
        <v>3.785714285714</v>
      </c>
      <c r="I2136" s="2">
        <v>28.114285714286002</v>
      </c>
      <c r="J2136" s="2">
        <v>67.042857142857002</v>
      </c>
      <c r="K2136" s="15">
        <v>1.0571428571429999</v>
      </c>
    </row>
    <row r="2137" spans="2:11" x14ac:dyDescent="0.2">
      <c r="D2137" s="103" t="s">
        <v>25</v>
      </c>
      <c r="E2137" s="24" t="s">
        <v>26</v>
      </c>
      <c r="F2137" s="22"/>
      <c r="G2137" s="23">
        <v>1780</v>
      </c>
      <c r="H2137" s="30">
        <v>34</v>
      </c>
      <c r="I2137" s="4">
        <v>376</v>
      </c>
      <c r="J2137" s="4">
        <v>1346</v>
      </c>
      <c r="K2137" s="34">
        <v>24</v>
      </c>
    </row>
    <row r="2138" spans="2:11" x14ac:dyDescent="0.2">
      <c r="D2138" s="104"/>
      <c r="E2138" s="11"/>
      <c r="F2138" s="10"/>
      <c r="G2138" s="9">
        <v>100</v>
      </c>
      <c r="H2138" s="12">
        <v>1.9101123595509999</v>
      </c>
      <c r="I2138" s="2">
        <v>21.123595505617999</v>
      </c>
      <c r="J2138" s="2">
        <v>75.617977528089995</v>
      </c>
      <c r="K2138" s="15">
        <v>1.348314606742</v>
      </c>
    </row>
    <row r="2139" spans="2:11" x14ac:dyDescent="0.2">
      <c r="D2139" s="104"/>
      <c r="E2139" s="5" t="s">
        <v>27</v>
      </c>
      <c r="F2139" s="6"/>
      <c r="G2139" s="7">
        <v>1328</v>
      </c>
      <c r="H2139" s="8">
        <v>25</v>
      </c>
      <c r="I2139" s="1">
        <v>347</v>
      </c>
      <c r="J2139" s="1">
        <v>942</v>
      </c>
      <c r="K2139" s="13">
        <v>14</v>
      </c>
    </row>
    <row r="2140" spans="2:11" x14ac:dyDescent="0.2">
      <c r="D2140" s="104"/>
      <c r="E2140" s="11"/>
      <c r="F2140" s="10"/>
      <c r="G2140" s="9">
        <v>100</v>
      </c>
      <c r="H2140" s="12">
        <v>1.882530120482</v>
      </c>
      <c r="I2140" s="2">
        <v>26.129518072288999</v>
      </c>
      <c r="J2140" s="2">
        <v>70.933734939759006</v>
      </c>
      <c r="K2140" s="15">
        <v>1.0542168674700001</v>
      </c>
    </row>
    <row r="2141" spans="2:11" x14ac:dyDescent="0.2">
      <c r="D2141" s="104"/>
      <c r="E2141" s="5" t="s">
        <v>28</v>
      </c>
      <c r="F2141" s="6"/>
      <c r="G2141" s="7">
        <v>1075</v>
      </c>
      <c r="H2141" s="8">
        <v>38</v>
      </c>
      <c r="I2141" s="1">
        <v>353</v>
      </c>
      <c r="J2141" s="1">
        <v>669</v>
      </c>
      <c r="K2141" s="13">
        <v>15</v>
      </c>
    </row>
    <row r="2142" spans="2:11" x14ac:dyDescent="0.2">
      <c r="D2142" s="104"/>
      <c r="E2142" s="11"/>
      <c r="F2142" s="10"/>
      <c r="G2142" s="9">
        <v>100</v>
      </c>
      <c r="H2142" s="12">
        <v>3.5348837209299999</v>
      </c>
      <c r="I2142" s="2">
        <v>32.837209302326002</v>
      </c>
      <c r="J2142" s="2">
        <v>62.232558139535001</v>
      </c>
      <c r="K2142" s="15">
        <v>1.3953488372089999</v>
      </c>
    </row>
    <row r="2143" spans="2:11" x14ac:dyDescent="0.2">
      <c r="D2143" s="104"/>
      <c r="E2143" s="5" t="s">
        <v>29</v>
      </c>
      <c r="F2143" s="6"/>
      <c r="G2143" s="7">
        <v>733</v>
      </c>
      <c r="H2143" s="8">
        <v>35</v>
      </c>
      <c r="I2143" s="1">
        <v>254</v>
      </c>
      <c r="J2143" s="1">
        <v>439</v>
      </c>
      <c r="K2143" s="13">
        <v>5</v>
      </c>
    </row>
    <row r="2144" spans="2:11" x14ac:dyDescent="0.2">
      <c r="D2144" s="104"/>
      <c r="E2144" s="11"/>
      <c r="F2144" s="10"/>
      <c r="G2144" s="9">
        <v>100</v>
      </c>
      <c r="H2144" s="12">
        <v>4.774897680764</v>
      </c>
      <c r="I2144" s="2">
        <v>34.652114597543999</v>
      </c>
      <c r="J2144" s="2">
        <v>59.890859481583</v>
      </c>
      <c r="K2144" s="15">
        <v>0.68212824010899997</v>
      </c>
    </row>
    <row r="2145" spans="4:11" x14ac:dyDescent="0.2">
      <c r="D2145" s="104"/>
      <c r="E2145" s="5" t="s">
        <v>30</v>
      </c>
      <c r="F2145" s="6"/>
      <c r="G2145" s="7">
        <v>619</v>
      </c>
      <c r="H2145" s="8">
        <v>37</v>
      </c>
      <c r="I2145" s="1">
        <v>209</v>
      </c>
      <c r="J2145" s="1">
        <v>369</v>
      </c>
      <c r="K2145" s="13">
        <v>4</v>
      </c>
    </row>
    <row r="2146" spans="4:11" x14ac:dyDescent="0.2">
      <c r="D2146" s="104"/>
      <c r="E2146" s="11"/>
      <c r="F2146" s="10"/>
      <c r="G2146" s="9">
        <v>100</v>
      </c>
      <c r="H2146" s="12">
        <v>5.9773828756059997</v>
      </c>
      <c r="I2146" s="2">
        <v>33.764135702746003</v>
      </c>
      <c r="J2146" s="2">
        <v>59.612277867528</v>
      </c>
      <c r="K2146" s="15">
        <v>0.64620355411999997</v>
      </c>
    </row>
    <row r="2147" spans="4:11" x14ac:dyDescent="0.2">
      <c r="D2147" s="104"/>
      <c r="E2147" s="5" t="s">
        <v>31</v>
      </c>
      <c r="F2147" s="6"/>
      <c r="G2147" s="7">
        <v>559</v>
      </c>
      <c r="H2147" s="8">
        <v>49</v>
      </c>
      <c r="I2147" s="1">
        <v>163</v>
      </c>
      <c r="J2147" s="1">
        <v>347</v>
      </c>
      <c r="K2147" s="13">
        <v>0</v>
      </c>
    </row>
    <row r="2148" spans="4:11" x14ac:dyDescent="0.2">
      <c r="D2148" s="104"/>
      <c r="E2148" s="11"/>
      <c r="F2148" s="10"/>
      <c r="G2148" s="9">
        <v>100</v>
      </c>
      <c r="H2148" s="12">
        <v>8.7656529516989998</v>
      </c>
      <c r="I2148" s="2">
        <v>29.159212880142999</v>
      </c>
      <c r="J2148" s="2">
        <v>62.075134168157</v>
      </c>
      <c r="K2148" s="21">
        <v>0</v>
      </c>
    </row>
    <row r="2149" spans="4:11" x14ac:dyDescent="0.2">
      <c r="D2149" s="104"/>
      <c r="E2149" s="5" t="s">
        <v>32</v>
      </c>
      <c r="F2149" s="6"/>
      <c r="G2149" s="7">
        <v>284</v>
      </c>
      <c r="H2149" s="8">
        <v>17</v>
      </c>
      <c r="I2149" s="1">
        <v>103</v>
      </c>
      <c r="J2149" s="1">
        <v>163</v>
      </c>
      <c r="K2149" s="13">
        <v>1</v>
      </c>
    </row>
    <row r="2150" spans="4:11" x14ac:dyDescent="0.2">
      <c r="D2150" s="104"/>
      <c r="E2150" s="11"/>
      <c r="F2150" s="10"/>
      <c r="G2150" s="9">
        <v>100</v>
      </c>
      <c r="H2150" s="12">
        <v>5.9859154929580001</v>
      </c>
      <c r="I2150" s="2">
        <v>36.267605633803001</v>
      </c>
      <c r="J2150" s="2">
        <v>57.394366197182997</v>
      </c>
      <c r="K2150" s="15">
        <v>0.352112676056</v>
      </c>
    </row>
    <row r="2151" spans="4:11" x14ac:dyDescent="0.2">
      <c r="D2151" s="104"/>
      <c r="E2151" s="5" t="s">
        <v>33</v>
      </c>
      <c r="F2151" s="6"/>
      <c r="G2151" s="7">
        <v>104</v>
      </c>
      <c r="H2151" s="8">
        <v>19</v>
      </c>
      <c r="I2151" s="1">
        <v>42</v>
      </c>
      <c r="J2151" s="1">
        <v>41</v>
      </c>
      <c r="K2151" s="13">
        <v>2</v>
      </c>
    </row>
    <row r="2152" spans="4:11" x14ac:dyDescent="0.2">
      <c r="D2152" s="104"/>
      <c r="E2152" s="11"/>
      <c r="F2152" s="10"/>
      <c r="G2152" s="9">
        <v>100</v>
      </c>
      <c r="H2152" s="12">
        <v>18.269230769231001</v>
      </c>
      <c r="I2152" s="2">
        <v>40.384615384615003</v>
      </c>
      <c r="J2152" s="2">
        <v>39.423076923076998</v>
      </c>
      <c r="K2152" s="15">
        <v>1.923076923077</v>
      </c>
    </row>
    <row r="2153" spans="4:11" x14ac:dyDescent="0.2">
      <c r="D2153" s="103" t="s">
        <v>34</v>
      </c>
      <c r="E2153" s="24" t="s">
        <v>35</v>
      </c>
      <c r="F2153" s="22"/>
      <c r="G2153" s="23">
        <v>206</v>
      </c>
      <c r="H2153" s="30">
        <v>5</v>
      </c>
      <c r="I2153" s="4">
        <v>47</v>
      </c>
      <c r="J2153" s="4">
        <v>154</v>
      </c>
      <c r="K2153" s="34">
        <v>0</v>
      </c>
    </row>
    <row r="2154" spans="4:11" x14ac:dyDescent="0.2">
      <c r="D2154" s="104"/>
      <c r="E2154" s="11"/>
      <c r="F2154" s="10"/>
      <c r="G2154" s="9">
        <v>100</v>
      </c>
      <c r="H2154" s="12">
        <v>2.4271844660189998</v>
      </c>
      <c r="I2154" s="2">
        <v>22.815533980583002</v>
      </c>
      <c r="J2154" s="2">
        <v>74.757281553398002</v>
      </c>
      <c r="K2154" s="21">
        <v>0</v>
      </c>
    </row>
    <row r="2155" spans="4:11" x14ac:dyDescent="0.2">
      <c r="D2155" s="104"/>
      <c r="E2155" s="5" t="s">
        <v>36</v>
      </c>
      <c r="F2155" s="6"/>
      <c r="G2155" s="7">
        <v>218</v>
      </c>
      <c r="H2155" s="8">
        <v>6</v>
      </c>
      <c r="I2155" s="1">
        <v>70</v>
      </c>
      <c r="J2155" s="1">
        <v>141</v>
      </c>
      <c r="K2155" s="13">
        <v>1</v>
      </c>
    </row>
    <row r="2156" spans="4:11" x14ac:dyDescent="0.2">
      <c r="D2156" s="104"/>
      <c r="E2156" s="11"/>
      <c r="F2156" s="10"/>
      <c r="G2156" s="9">
        <v>100</v>
      </c>
      <c r="H2156" s="12">
        <v>2.7522935779819999</v>
      </c>
      <c r="I2156" s="2">
        <v>32.110091743119</v>
      </c>
      <c r="J2156" s="2">
        <v>64.678899082569004</v>
      </c>
      <c r="K2156" s="15">
        <v>0.45871559632999998</v>
      </c>
    </row>
    <row r="2157" spans="4:11" x14ac:dyDescent="0.2">
      <c r="D2157" s="104"/>
      <c r="E2157" s="5" t="s">
        <v>37</v>
      </c>
      <c r="F2157" s="6"/>
      <c r="G2157" s="7">
        <v>218</v>
      </c>
      <c r="H2157" s="8">
        <v>10</v>
      </c>
      <c r="I2157" s="1">
        <v>53</v>
      </c>
      <c r="J2157" s="1">
        <v>155</v>
      </c>
      <c r="K2157" s="13">
        <v>0</v>
      </c>
    </row>
    <row r="2158" spans="4:11" x14ac:dyDescent="0.2">
      <c r="D2158" s="104"/>
      <c r="E2158" s="11"/>
      <c r="F2158" s="10"/>
      <c r="G2158" s="9">
        <v>100</v>
      </c>
      <c r="H2158" s="12">
        <v>4.5871559633030001</v>
      </c>
      <c r="I2158" s="2">
        <v>24.311926605505001</v>
      </c>
      <c r="J2158" s="2">
        <v>71.100917431192997</v>
      </c>
      <c r="K2158" s="21">
        <v>0</v>
      </c>
    </row>
    <row r="2159" spans="4:11" x14ac:dyDescent="0.2">
      <c r="D2159" s="104"/>
      <c r="E2159" s="5" t="s">
        <v>38</v>
      </c>
      <c r="F2159" s="6"/>
      <c r="G2159" s="7">
        <v>313</v>
      </c>
      <c r="H2159" s="8">
        <v>18</v>
      </c>
      <c r="I2159" s="1">
        <v>85</v>
      </c>
      <c r="J2159" s="1">
        <v>207</v>
      </c>
      <c r="K2159" s="13">
        <v>3</v>
      </c>
    </row>
    <row r="2160" spans="4:11" x14ac:dyDescent="0.2">
      <c r="D2160" s="104"/>
      <c r="E2160" s="11"/>
      <c r="F2160" s="10"/>
      <c r="G2160" s="9">
        <v>100</v>
      </c>
      <c r="H2160" s="12">
        <v>5.7507987220450003</v>
      </c>
      <c r="I2160" s="2">
        <v>27.156549520767001</v>
      </c>
      <c r="J2160" s="2">
        <v>66.134185303514002</v>
      </c>
      <c r="K2160" s="15">
        <v>0.95846645367399996</v>
      </c>
    </row>
    <row r="2161" spans="4:11" x14ac:dyDescent="0.2">
      <c r="D2161" s="104"/>
      <c r="E2161" s="5" t="s">
        <v>39</v>
      </c>
      <c r="F2161" s="6"/>
      <c r="G2161" s="7">
        <v>306</v>
      </c>
      <c r="H2161" s="8">
        <v>14</v>
      </c>
      <c r="I2161" s="1">
        <v>93</v>
      </c>
      <c r="J2161" s="1">
        <v>196</v>
      </c>
      <c r="K2161" s="13">
        <v>3</v>
      </c>
    </row>
    <row r="2162" spans="4:11" x14ac:dyDescent="0.2">
      <c r="D2162" s="104"/>
      <c r="E2162" s="11"/>
      <c r="F2162" s="10"/>
      <c r="G2162" s="9">
        <v>100</v>
      </c>
      <c r="H2162" s="12">
        <v>4.5751633986930003</v>
      </c>
      <c r="I2162" s="2">
        <v>30.392156862745001</v>
      </c>
      <c r="J2162" s="2">
        <v>64.052287581699005</v>
      </c>
      <c r="K2162" s="15">
        <v>0.98039215686299996</v>
      </c>
    </row>
    <row r="2163" spans="4:11" x14ac:dyDescent="0.2">
      <c r="D2163" s="104"/>
      <c r="E2163" s="5" t="s">
        <v>40</v>
      </c>
      <c r="F2163" s="6"/>
      <c r="G2163" s="7">
        <v>323</v>
      </c>
      <c r="H2163" s="8">
        <v>14</v>
      </c>
      <c r="I2163" s="1">
        <v>101</v>
      </c>
      <c r="J2163" s="1">
        <v>207</v>
      </c>
      <c r="K2163" s="13">
        <v>1</v>
      </c>
    </row>
    <row r="2164" spans="4:11" x14ac:dyDescent="0.2">
      <c r="D2164" s="104"/>
      <c r="E2164" s="11"/>
      <c r="F2164" s="10"/>
      <c r="G2164" s="9">
        <v>100</v>
      </c>
      <c r="H2164" s="12">
        <v>4.334365325077</v>
      </c>
      <c r="I2164" s="2">
        <v>31.269349845200999</v>
      </c>
      <c r="J2164" s="2">
        <v>64.086687306502</v>
      </c>
      <c r="K2164" s="15">
        <v>0.30959752322</v>
      </c>
    </row>
    <row r="2165" spans="4:11" x14ac:dyDescent="0.2">
      <c r="D2165" s="104"/>
      <c r="E2165" s="5" t="s">
        <v>41</v>
      </c>
      <c r="F2165" s="6"/>
      <c r="G2165" s="7">
        <v>260</v>
      </c>
      <c r="H2165" s="8">
        <v>13</v>
      </c>
      <c r="I2165" s="1">
        <v>84</v>
      </c>
      <c r="J2165" s="1">
        <v>163</v>
      </c>
      <c r="K2165" s="13">
        <v>0</v>
      </c>
    </row>
    <row r="2166" spans="4:11" x14ac:dyDescent="0.2">
      <c r="D2166" s="104"/>
      <c r="E2166" s="11"/>
      <c r="F2166" s="10"/>
      <c r="G2166" s="9">
        <v>100</v>
      </c>
      <c r="H2166" s="12">
        <v>5</v>
      </c>
      <c r="I2166" s="2">
        <v>32.307692307692001</v>
      </c>
      <c r="J2166" s="2">
        <v>62.692307692307999</v>
      </c>
      <c r="K2166" s="21">
        <v>0</v>
      </c>
    </row>
    <row r="2167" spans="4:11" x14ac:dyDescent="0.2">
      <c r="D2167" s="104"/>
      <c r="E2167" s="5" t="s">
        <v>42</v>
      </c>
      <c r="F2167" s="6"/>
      <c r="G2167" s="7">
        <v>258</v>
      </c>
      <c r="H2167" s="8">
        <v>21</v>
      </c>
      <c r="I2167" s="1">
        <v>85</v>
      </c>
      <c r="J2167" s="1">
        <v>151</v>
      </c>
      <c r="K2167" s="13">
        <v>1</v>
      </c>
    </row>
    <row r="2168" spans="4:11" x14ac:dyDescent="0.2">
      <c r="D2168" s="104"/>
      <c r="E2168" s="11"/>
      <c r="F2168" s="10"/>
      <c r="G2168" s="9">
        <v>100</v>
      </c>
      <c r="H2168" s="12">
        <v>8.1395348837209998</v>
      </c>
      <c r="I2168" s="2">
        <v>32.945736434109001</v>
      </c>
      <c r="J2168" s="2">
        <v>58.527131782946</v>
      </c>
      <c r="K2168" s="15">
        <v>0.38759689922500001</v>
      </c>
    </row>
    <row r="2169" spans="4:11" x14ac:dyDescent="0.2">
      <c r="D2169" s="104"/>
      <c r="E2169" s="5" t="s">
        <v>43</v>
      </c>
      <c r="F2169" s="6"/>
      <c r="G2169" s="7">
        <v>258</v>
      </c>
      <c r="H2169" s="8">
        <v>19</v>
      </c>
      <c r="I2169" s="1">
        <v>104</v>
      </c>
      <c r="J2169" s="1">
        <v>135</v>
      </c>
      <c r="K2169" s="13">
        <v>0</v>
      </c>
    </row>
    <row r="2170" spans="4:11" x14ac:dyDescent="0.2">
      <c r="D2170" s="104"/>
      <c r="E2170" s="11"/>
      <c r="F2170" s="10"/>
      <c r="G2170" s="9">
        <v>100</v>
      </c>
      <c r="H2170" s="12">
        <v>7.3643410852709996</v>
      </c>
      <c r="I2170" s="2">
        <v>40.310077519380002</v>
      </c>
      <c r="J2170" s="2">
        <v>52.325581395348998</v>
      </c>
      <c r="K2170" s="21">
        <v>0</v>
      </c>
    </row>
    <row r="2171" spans="4:11" x14ac:dyDescent="0.2">
      <c r="D2171" s="104"/>
      <c r="E2171" s="5" t="s">
        <v>44</v>
      </c>
      <c r="F2171" s="6"/>
      <c r="G2171" s="7">
        <v>336</v>
      </c>
      <c r="H2171" s="8">
        <v>26</v>
      </c>
      <c r="I2171" s="1">
        <v>124</v>
      </c>
      <c r="J2171" s="1">
        <v>184</v>
      </c>
      <c r="K2171" s="13">
        <v>2</v>
      </c>
    </row>
    <row r="2172" spans="4:11" x14ac:dyDescent="0.2">
      <c r="D2172" s="104"/>
      <c r="E2172" s="11"/>
      <c r="F2172" s="10"/>
      <c r="G2172" s="9">
        <v>100</v>
      </c>
      <c r="H2172" s="12">
        <v>7.7380952380950001</v>
      </c>
      <c r="I2172" s="2">
        <v>36.904761904761997</v>
      </c>
      <c r="J2172" s="2">
        <v>54.761904761905001</v>
      </c>
      <c r="K2172" s="15">
        <v>0.59523809523799998</v>
      </c>
    </row>
    <row r="2173" spans="4:11" x14ac:dyDescent="0.2">
      <c r="D2173" s="104"/>
      <c r="E2173" s="5" t="s">
        <v>45</v>
      </c>
      <c r="F2173" s="6"/>
      <c r="G2173" s="7">
        <v>259</v>
      </c>
      <c r="H2173" s="8">
        <v>24</v>
      </c>
      <c r="I2173" s="1">
        <v>100</v>
      </c>
      <c r="J2173" s="1">
        <v>126</v>
      </c>
      <c r="K2173" s="13">
        <v>9</v>
      </c>
    </row>
    <row r="2174" spans="4:11" x14ac:dyDescent="0.2">
      <c r="D2174" s="104"/>
      <c r="E2174" s="11"/>
      <c r="F2174" s="10"/>
      <c r="G2174" s="9">
        <v>100</v>
      </c>
      <c r="H2174" s="12">
        <v>9.2664092664089992</v>
      </c>
      <c r="I2174" s="2">
        <v>38.610038610038998</v>
      </c>
      <c r="J2174" s="2">
        <v>48.648648648649001</v>
      </c>
      <c r="K2174" s="15">
        <v>3.4749034749029999</v>
      </c>
    </row>
    <row r="2175" spans="4:11" x14ac:dyDescent="0.2">
      <c r="D2175" s="104"/>
      <c r="E2175" s="5" t="s">
        <v>46</v>
      </c>
      <c r="F2175" s="6"/>
      <c r="G2175" s="7">
        <v>171</v>
      </c>
      <c r="H2175" s="8">
        <v>11</v>
      </c>
      <c r="I2175" s="1">
        <v>73</v>
      </c>
      <c r="J2175" s="1">
        <v>83</v>
      </c>
      <c r="K2175" s="13">
        <v>4</v>
      </c>
    </row>
    <row r="2176" spans="4:11" x14ac:dyDescent="0.2">
      <c r="D2176" s="104"/>
      <c r="E2176" s="11"/>
      <c r="F2176" s="10"/>
      <c r="G2176" s="9">
        <v>100</v>
      </c>
      <c r="H2176" s="12">
        <v>6.4327485380120004</v>
      </c>
      <c r="I2176" s="2">
        <v>42.690058479531999</v>
      </c>
      <c r="J2176" s="2">
        <v>48.538011695906</v>
      </c>
      <c r="K2176" s="15">
        <v>2.3391812865500001</v>
      </c>
    </row>
    <row r="2177" spans="4:11" x14ac:dyDescent="0.2">
      <c r="D2177" s="104"/>
      <c r="E2177" s="5" t="s">
        <v>47</v>
      </c>
      <c r="F2177" s="6"/>
      <c r="G2177" s="7">
        <v>158</v>
      </c>
      <c r="H2177" s="8">
        <v>8</v>
      </c>
      <c r="I2177" s="1">
        <v>71</v>
      </c>
      <c r="J2177" s="1">
        <v>78</v>
      </c>
      <c r="K2177" s="13">
        <v>1</v>
      </c>
    </row>
    <row r="2178" spans="4:11" x14ac:dyDescent="0.2">
      <c r="D2178" s="104"/>
      <c r="E2178" s="11"/>
      <c r="F2178" s="10"/>
      <c r="G2178" s="9">
        <v>100</v>
      </c>
      <c r="H2178" s="12">
        <v>5.0632911392409996</v>
      </c>
      <c r="I2178" s="2">
        <v>44.936708860758998</v>
      </c>
      <c r="J2178" s="2">
        <v>49.367088607595001</v>
      </c>
      <c r="K2178" s="15">
        <v>0.63291139240500005</v>
      </c>
    </row>
    <row r="2179" spans="4:11" x14ac:dyDescent="0.2">
      <c r="D2179" s="104"/>
      <c r="E2179" s="5" t="s">
        <v>48</v>
      </c>
      <c r="F2179" s="6"/>
      <c r="G2179" s="7">
        <v>62</v>
      </c>
      <c r="H2179" s="8">
        <v>1</v>
      </c>
      <c r="I2179" s="1">
        <v>18</v>
      </c>
      <c r="J2179" s="1">
        <v>41</v>
      </c>
      <c r="K2179" s="13">
        <v>2</v>
      </c>
    </row>
    <row r="2180" spans="4:11" x14ac:dyDescent="0.2">
      <c r="D2180" s="104"/>
      <c r="E2180" s="11"/>
      <c r="F2180" s="10"/>
      <c r="G2180" s="9">
        <v>100</v>
      </c>
      <c r="H2180" s="12">
        <v>1.6129032258060001</v>
      </c>
      <c r="I2180" s="2">
        <v>29.032258064516</v>
      </c>
      <c r="J2180" s="2">
        <v>66.129032258064996</v>
      </c>
      <c r="K2180" s="15">
        <v>3.2258064516129998</v>
      </c>
    </row>
    <row r="2181" spans="4:11" x14ac:dyDescent="0.2">
      <c r="D2181" s="104"/>
      <c r="E2181" s="5" t="s">
        <v>49</v>
      </c>
      <c r="F2181" s="6"/>
      <c r="G2181" s="7">
        <v>13</v>
      </c>
      <c r="H2181" s="8">
        <v>0</v>
      </c>
      <c r="I2181" s="1">
        <v>2</v>
      </c>
      <c r="J2181" s="1">
        <v>11</v>
      </c>
      <c r="K2181" s="13">
        <v>0</v>
      </c>
    </row>
    <row r="2182" spans="4:11" x14ac:dyDescent="0.2">
      <c r="D2182" s="104"/>
      <c r="E2182" s="11"/>
      <c r="F2182" s="10"/>
      <c r="G2182" s="9">
        <v>100</v>
      </c>
      <c r="H2182" s="40">
        <v>0</v>
      </c>
      <c r="I2182" s="2">
        <v>15.384615384615</v>
      </c>
      <c r="J2182" s="2">
        <v>84.615384615384997</v>
      </c>
      <c r="K2182" s="21">
        <v>0</v>
      </c>
    </row>
    <row r="2183" spans="4:11" x14ac:dyDescent="0.2">
      <c r="D2183" s="103" t="s">
        <v>50</v>
      </c>
      <c r="E2183" s="24" t="s">
        <v>35</v>
      </c>
      <c r="F2183" s="22"/>
      <c r="G2183" s="23">
        <v>174</v>
      </c>
      <c r="H2183" s="30">
        <v>3</v>
      </c>
      <c r="I2183" s="4">
        <v>27</v>
      </c>
      <c r="J2183" s="4">
        <v>143</v>
      </c>
      <c r="K2183" s="34">
        <v>1</v>
      </c>
    </row>
    <row r="2184" spans="4:11" x14ac:dyDescent="0.2">
      <c r="D2184" s="104"/>
      <c r="E2184" s="11"/>
      <c r="F2184" s="10"/>
      <c r="G2184" s="9">
        <v>100</v>
      </c>
      <c r="H2184" s="12">
        <v>1.7241379310339999</v>
      </c>
      <c r="I2184" s="2">
        <v>15.517241379310001</v>
      </c>
      <c r="J2184" s="2">
        <v>82.183908045977006</v>
      </c>
      <c r="K2184" s="15">
        <v>0.57471264367800001</v>
      </c>
    </row>
    <row r="2185" spans="4:11" x14ac:dyDescent="0.2">
      <c r="D2185" s="104"/>
      <c r="E2185" s="5" t="s">
        <v>36</v>
      </c>
      <c r="F2185" s="6"/>
      <c r="G2185" s="7">
        <v>233</v>
      </c>
      <c r="H2185" s="8">
        <v>7</v>
      </c>
      <c r="I2185" s="1">
        <v>41</v>
      </c>
      <c r="J2185" s="1">
        <v>183</v>
      </c>
      <c r="K2185" s="13">
        <v>2</v>
      </c>
    </row>
    <row r="2186" spans="4:11" x14ac:dyDescent="0.2">
      <c r="D2186" s="104"/>
      <c r="E2186" s="11"/>
      <c r="F2186" s="10"/>
      <c r="G2186" s="9">
        <v>100</v>
      </c>
      <c r="H2186" s="12">
        <v>3.004291845494</v>
      </c>
      <c r="I2186" s="2">
        <v>17.596566523604999</v>
      </c>
      <c r="J2186" s="2">
        <v>78.540772532188996</v>
      </c>
      <c r="K2186" s="15">
        <v>0.85836909871199996</v>
      </c>
    </row>
    <row r="2187" spans="4:11" x14ac:dyDescent="0.2">
      <c r="D2187" s="104"/>
      <c r="E2187" s="5" t="s">
        <v>37</v>
      </c>
      <c r="F2187" s="6"/>
      <c r="G2187" s="7">
        <v>199</v>
      </c>
      <c r="H2187" s="8">
        <v>6</v>
      </c>
      <c r="I2187" s="1">
        <v>36</v>
      </c>
      <c r="J2187" s="1">
        <v>156</v>
      </c>
      <c r="K2187" s="13">
        <v>1</v>
      </c>
    </row>
    <row r="2188" spans="4:11" x14ac:dyDescent="0.2">
      <c r="D2188" s="104"/>
      <c r="E2188" s="11"/>
      <c r="F2188" s="10"/>
      <c r="G2188" s="9">
        <v>100</v>
      </c>
      <c r="H2188" s="12">
        <v>3.015075376884</v>
      </c>
      <c r="I2188" s="2">
        <v>18.090452261307</v>
      </c>
      <c r="J2188" s="2">
        <v>78.391959798995003</v>
      </c>
      <c r="K2188" s="15">
        <v>0.50251256281400003</v>
      </c>
    </row>
    <row r="2189" spans="4:11" x14ac:dyDescent="0.2">
      <c r="D2189" s="104"/>
      <c r="E2189" s="5" t="s">
        <v>38</v>
      </c>
      <c r="F2189" s="6"/>
      <c r="G2189" s="7">
        <v>319</v>
      </c>
      <c r="H2189" s="8">
        <v>8</v>
      </c>
      <c r="I2189" s="1">
        <v>63</v>
      </c>
      <c r="J2189" s="1">
        <v>247</v>
      </c>
      <c r="K2189" s="13">
        <v>1</v>
      </c>
    </row>
    <row r="2190" spans="4:11" x14ac:dyDescent="0.2">
      <c r="D2190" s="104"/>
      <c r="E2190" s="11"/>
      <c r="F2190" s="10"/>
      <c r="G2190" s="9">
        <v>100</v>
      </c>
      <c r="H2190" s="12">
        <v>2.5078369905960001</v>
      </c>
      <c r="I2190" s="2">
        <v>19.749216300939999</v>
      </c>
      <c r="J2190" s="2">
        <v>77.429467084639001</v>
      </c>
      <c r="K2190" s="15">
        <v>0.31347962382400002</v>
      </c>
    </row>
    <row r="2191" spans="4:11" x14ac:dyDescent="0.2">
      <c r="D2191" s="104"/>
      <c r="E2191" s="5" t="s">
        <v>39</v>
      </c>
      <c r="F2191" s="6"/>
      <c r="G2191" s="7">
        <v>269</v>
      </c>
      <c r="H2191" s="8">
        <v>6</v>
      </c>
      <c r="I2191" s="1">
        <v>66</v>
      </c>
      <c r="J2191" s="1">
        <v>195</v>
      </c>
      <c r="K2191" s="13">
        <v>2</v>
      </c>
    </row>
    <row r="2192" spans="4:11" x14ac:dyDescent="0.2">
      <c r="D2192" s="104"/>
      <c r="E2192" s="11"/>
      <c r="F2192" s="10"/>
      <c r="G2192" s="9">
        <v>100</v>
      </c>
      <c r="H2192" s="12">
        <v>2.2304832713749998</v>
      </c>
      <c r="I2192" s="2">
        <v>24.535315985130001</v>
      </c>
      <c r="J2192" s="2">
        <v>72.490706319702994</v>
      </c>
      <c r="K2192" s="15">
        <v>0.74349442379200004</v>
      </c>
    </row>
    <row r="2193" spans="4:11" x14ac:dyDescent="0.2">
      <c r="D2193" s="104"/>
      <c r="E2193" s="5" t="s">
        <v>40</v>
      </c>
      <c r="F2193" s="6"/>
      <c r="G2193" s="7">
        <v>348</v>
      </c>
      <c r="H2193" s="8">
        <v>5</v>
      </c>
      <c r="I2193" s="1">
        <v>82</v>
      </c>
      <c r="J2193" s="1">
        <v>258</v>
      </c>
      <c r="K2193" s="13">
        <v>3</v>
      </c>
    </row>
    <row r="2194" spans="4:11" x14ac:dyDescent="0.2">
      <c r="D2194" s="104"/>
      <c r="E2194" s="11"/>
      <c r="F2194" s="10"/>
      <c r="G2194" s="9">
        <v>100</v>
      </c>
      <c r="H2194" s="12">
        <v>1.4367816091950001</v>
      </c>
      <c r="I2194" s="2">
        <v>23.563218390805002</v>
      </c>
      <c r="J2194" s="2">
        <v>74.137931034483003</v>
      </c>
      <c r="K2194" s="15">
        <v>0.86206896551699996</v>
      </c>
    </row>
    <row r="2195" spans="4:11" x14ac:dyDescent="0.2">
      <c r="D2195" s="104"/>
      <c r="E2195" s="5" t="s">
        <v>41</v>
      </c>
      <c r="F2195" s="6"/>
      <c r="G2195" s="7">
        <v>282</v>
      </c>
      <c r="H2195" s="8">
        <v>9</v>
      </c>
      <c r="I2195" s="1">
        <v>61</v>
      </c>
      <c r="J2195" s="1">
        <v>209</v>
      </c>
      <c r="K2195" s="13">
        <v>3</v>
      </c>
    </row>
    <row r="2196" spans="4:11" x14ac:dyDescent="0.2">
      <c r="D2196" s="104"/>
      <c r="E2196" s="11"/>
      <c r="F2196" s="10"/>
      <c r="G2196" s="9">
        <v>100</v>
      </c>
      <c r="H2196" s="12">
        <v>3.1914893617020001</v>
      </c>
      <c r="I2196" s="2">
        <v>21.631205673758998</v>
      </c>
      <c r="J2196" s="2">
        <v>74.113475177305006</v>
      </c>
      <c r="K2196" s="15">
        <v>1.0638297872339999</v>
      </c>
    </row>
    <row r="2197" spans="4:11" x14ac:dyDescent="0.2">
      <c r="D2197" s="104"/>
      <c r="E2197" s="5" t="s">
        <v>42</v>
      </c>
      <c r="F2197" s="6"/>
      <c r="G2197" s="7">
        <v>242</v>
      </c>
      <c r="H2197" s="8">
        <v>5</v>
      </c>
      <c r="I2197" s="1">
        <v>71</v>
      </c>
      <c r="J2197" s="1">
        <v>162</v>
      </c>
      <c r="K2197" s="13">
        <v>4</v>
      </c>
    </row>
    <row r="2198" spans="4:11" x14ac:dyDescent="0.2">
      <c r="D2198" s="104"/>
      <c r="E2198" s="11"/>
      <c r="F2198" s="10"/>
      <c r="G2198" s="9">
        <v>100</v>
      </c>
      <c r="H2198" s="12">
        <v>2.0661157024789998</v>
      </c>
      <c r="I2198" s="2">
        <v>29.338842975207001</v>
      </c>
      <c r="J2198" s="2">
        <v>66.942148760330994</v>
      </c>
      <c r="K2198" s="15">
        <v>1.6528925619829999</v>
      </c>
    </row>
    <row r="2199" spans="4:11" x14ac:dyDescent="0.2">
      <c r="D2199" s="104"/>
      <c r="E2199" s="5" t="s">
        <v>43</v>
      </c>
      <c r="F2199" s="6"/>
      <c r="G2199" s="7">
        <v>263</v>
      </c>
      <c r="H2199" s="8">
        <v>6</v>
      </c>
      <c r="I2199" s="1">
        <v>81</v>
      </c>
      <c r="J2199" s="1">
        <v>176</v>
      </c>
      <c r="K2199" s="13">
        <v>0</v>
      </c>
    </row>
    <row r="2200" spans="4:11" x14ac:dyDescent="0.2">
      <c r="D2200" s="104"/>
      <c r="E2200" s="11"/>
      <c r="F2200" s="10"/>
      <c r="G2200" s="9">
        <v>100</v>
      </c>
      <c r="H2200" s="12">
        <v>2.2813688212929999</v>
      </c>
      <c r="I2200" s="2">
        <v>30.798479087452002</v>
      </c>
      <c r="J2200" s="2">
        <v>66.920152091255005</v>
      </c>
      <c r="K2200" s="21">
        <v>0</v>
      </c>
    </row>
    <row r="2201" spans="4:11" x14ac:dyDescent="0.2">
      <c r="D2201" s="104"/>
      <c r="E2201" s="5" t="s">
        <v>44</v>
      </c>
      <c r="F2201" s="6"/>
      <c r="G2201" s="7">
        <v>364</v>
      </c>
      <c r="H2201" s="8">
        <v>6</v>
      </c>
      <c r="I2201" s="1">
        <v>96</v>
      </c>
      <c r="J2201" s="1">
        <v>257</v>
      </c>
      <c r="K2201" s="13">
        <v>5</v>
      </c>
    </row>
    <row r="2202" spans="4:11" x14ac:dyDescent="0.2">
      <c r="D2202" s="104"/>
      <c r="E2202" s="11"/>
      <c r="F2202" s="10"/>
      <c r="G2202" s="9">
        <v>100</v>
      </c>
      <c r="H2202" s="12">
        <v>1.648351648352</v>
      </c>
      <c r="I2202" s="2">
        <v>26.373626373625999</v>
      </c>
      <c r="J2202" s="2">
        <v>70.604395604396004</v>
      </c>
      <c r="K2202" s="15">
        <v>1.3736263736259999</v>
      </c>
    </row>
    <row r="2203" spans="4:11" x14ac:dyDescent="0.2">
      <c r="D2203" s="104"/>
      <c r="E2203" s="5" t="s">
        <v>45</v>
      </c>
      <c r="F2203" s="6"/>
      <c r="G2203" s="7">
        <v>324</v>
      </c>
      <c r="H2203" s="8">
        <v>7</v>
      </c>
      <c r="I2203" s="1">
        <v>98</v>
      </c>
      <c r="J2203" s="1">
        <v>208</v>
      </c>
      <c r="K2203" s="13">
        <v>11</v>
      </c>
    </row>
    <row r="2204" spans="4:11" x14ac:dyDescent="0.2">
      <c r="D2204" s="104"/>
      <c r="E2204" s="11"/>
      <c r="F2204" s="10"/>
      <c r="G2204" s="9">
        <v>100</v>
      </c>
      <c r="H2204" s="12">
        <v>2.1604938271599998</v>
      </c>
      <c r="I2204" s="2">
        <v>30.246913580247</v>
      </c>
      <c r="J2204" s="2">
        <v>64.197530864198001</v>
      </c>
      <c r="K2204" s="15">
        <v>3.395061728395</v>
      </c>
    </row>
    <row r="2205" spans="4:11" x14ac:dyDescent="0.2">
      <c r="D2205" s="104"/>
      <c r="E2205" s="5" t="s">
        <v>46</v>
      </c>
      <c r="F2205" s="6"/>
      <c r="G2205" s="7">
        <v>192</v>
      </c>
      <c r="H2205" s="8">
        <v>2</v>
      </c>
      <c r="I2205" s="1">
        <v>44</v>
      </c>
      <c r="J2205" s="1">
        <v>140</v>
      </c>
      <c r="K2205" s="13">
        <v>6</v>
      </c>
    </row>
    <row r="2206" spans="4:11" x14ac:dyDescent="0.2">
      <c r="D2206" s="104"/>
      <c r="E2206" s="11"/>
      <c r="F2206" s="10"/>
      <c r="G2206" s="9">
        <v>100</v>
      </c>
      <c r="H2206" s="12">
        <v>1.041666666667</v>
      </c>
      <c r="I2206" s="2">
        <v>22.916666666666998</v>
      </c>
      <c r="J2206" s="2">
        <v>72.916666666666998</v>
      </c>
      <c r="K2206" s="15">
        <v>3.125</v>
      </c>
    </row>
    <row r="2207" spans="4:11" x14ac:dyDescent="0.2">
      <c r="D2207" s="104"/>
      <c r="E2207" s="5" t="s">
        <v>47</v>
      </c>
      <c r="F2207" s="6"/>
      <c r="G2207" s="7">
        <v>288</v>
      </c>
      <c r="H2207" s="8">
        <v>3</v>
      </c>
      <c r="I2207" s="1">
        <v>66</v>
      </c>
      <c r="J2207" s="1">
        <v>215</v>
      </c>
      <c r="K2207" s="13">
        <v>4</v>
      </c>
    </row>
    <row r="2208" spans="4:11" x14ac:dyDescent="0.2">
      <c r="D2208" s="104"/>
      <c r="E2208" s="11"/>
      <c r="F2208" s="10"/>
      <c r="G2208" s="9">
        <v>100</v>
      </c>
      <c r="H2208" s="12">
        <v>1.041666666667</v>
      </c>
      <c r="I2208" s="2">
        <v>22.916666666666998</v>
      </c>
      <c r="J2208" s="2">
        <v>74.652777777777999</v>
      </c>
      <c r="K2208" s="15">
        <v>1.3888888888890001</v>
      </c>
    </row>
    <row r="2209" spans="2:11" x14ac:dyDescent="0.2">
      <c r="D2209" s="104"/>
      <c r="E2209" s="5" t="s">
        <v>48</v>
      </c>
      <c r="F2209" s="6"/>
      <c r="G2209" s="7">
        <v>114</v>
      </c>
      <c r="H2209" s="8">
        <v>1</v>
      </c>
      <c r="I2209" s="1">
        <v>24</v>
      </c>
      <c r="J2209" s="1">
        <v>86</v>
      </c>
      <c r="K2209" s="13">
        <v>3</v>
      </c>
    </row>
    <row r="2210" spans="2:11" x14ac:dyDescent="0.2">
      <c r="D2210" s="104"/>
      <c r="E2210" s="11"/>
      <c r="F2210" s="10"/>
      <c r="G2210" s="9">
        <v>100</v>
      </c>
      <c r="H2210" s="12">
        <v>0.87719298245599997</v>
      </c>
      <c r="I2210" s="2">
        <v>21.052631578947</v>
      </c>
      <c r="J2210" s="2">
        <v>75.438596491227997</v>
      </c>
      <c r="K2210" s="15">
        <v>2.6315789473679998</v>
      </c>
    </row>
    <row r="2211" spans="2:11" x14ac:dyDescent="0.2">
      <c r="D2211" s="104"/>
      <c r="E2211" s="5" t="s">
        <v>49</v>
      </c>
      <c r="F2211" s="6"/>
      <c r="G2211" s="7">
        <v>30</v>
      </c>
      <c r="H2211" s="8">
        <v>1</v>
      </c>
      <c r="I2211" s="1">
        <v>2</v>
      </c>
      <c r="J2211" s="1">
        <v>26</v>
      </c>
      <c r="K2211" s="13">
        <v>1</v>
      </c>
    </row>
    <row r="2212" spans="2:11" x14ac:dyDescent="0.2">
      <c r="D2212" s="105"/>
      <c r="E2212" s="56"/>
      <c r="F2212" s="57"/>
      <c r="G2212" s="69">
        <v>100</v>
      </c>
      <c r="H2212" s="75">
        <v>3.333333333333</v>
      </c>
      <c r="I2212" s="39">
        <v>6.666666666667</v>
      </c>
      <c r="J2212" s="39">
        <v>86.666666666666998</v>
      </c>
      <c r="K2212" s="83">
        <v>3.333333333333</v>
      </c>
    </row>
    <row r="2214" spans="2:11" x14ac:dyDescent="0.2">
      <c r="B2214" s="47" t="str">
        <f xml:space="preserve"> HYPERLINK("#'目次'!B33", "[27]")</f>
        <v>[27]</v>
      </c>
      <c r="C2214" s="31" t="s">
        <v>266</v>
      </c>
    </row>
    <row r="2217" spans="2:11" x14ac:dyDescent="0.2">
      <c r="C2217" s="31" t="s">
        <v>13</v>
      </c>
    </row>
    <row r="2218" spans="2:11" ht="36" x14ac:dyDescent="0.2">
      <c r="D2218" s="99"/>
      <c r="E2218" s="100"/>
      <c r="F2218" s="100"/>
      <c r="G2218" s="41" t="s">
        <v>14</v>
      </c>
      <c r="H2218" s="42" t="s">
        <v>255</v>
      </c>
      <c r="I2218" s="16" t="s">
        <v>256</v>
      </c>
      <c r="J2218" s="16" t="s">
        <v>257</v>
      </c>
      <c r="K2218" s="46" t="s">
        <v>24</v>
      </c>
    </row>
    <row r="2219" spans="2:11" x14ac:dyDescent="0.2">
      <c r="D2219" s="101"/>
      <c r="E2219" s="102"/>
      <c r="F2219" s="102"/>
      <c r="G2219" s="44"/>
      <c r="H2219" s="48"/>
      <c r="I2219" s="17"/>
      <c r="J2219" s="17"/>
      <c r="K2219" s="43"/>
    </row>
    <row r="2220" spans="2:11" x14ac:dyDescent="0.2">
      <c r="D2220" s="68"/>
      <c r="E2220" s="67" t="s">
        <v>14</v>
      </c>
      <c r="F2220" s="64"/>
      <c r="G2220" s="45">
        <v>7000</v>
      </c>
      <c r="H2220" s="20">
        <v>1087</v>
      </c>
      <c r="I2220" s="20">
        <v>4003</v>
      </c>
      <c r="J2220" s="20">
        <v>1868</v>
      </c>
      <c r="K2220" s="61">
        <v>42</v>
      </c>
    </row>
    <row r="2221" spans="2:11" x14ac:dyDescent="0.2">
      <c r="D2221" s="56"/>
      <c r="E2221" s="57"/>
      <c r="F2221" s="65"/>
      <c r="G2221" s="9">
        <v>100</v>
      </c>
      <c r="H2221" s="2">
        <v>15.528571428571</v>
      </c>
      <c r="I2221" s="2">
        <v>57.185714285713999</v>
      </c>
      <c r="J2221" s="2">
        <v>26.685714285713999</v>
      </c>
      <c r="K2221" s="15">
        <v>0.6</v>
      </c>
    </row>
    <row r="2222" spans="2:11" x14ac:dyDescent="0.2">
      <c r="D2222" s="103" t="s">
        <v>25</v>
      </c>
      <c r="E2222" s="24" t="s">
        <v>26</v>
      </c>
      <c r="F2222" s="22"/>
      <c r="G2222" s="23">
        <v>1780</v>
      </c>
      <c r="H2222" s="30">
        <v>177</v>
      </c>
      <c r="I2222" s="4">
        <v>1027</v>
      </c>
      <c r="J2222" s="4">
        <v>565</v>
      </c>
      <c r="K2222" s="34">
        <v>11</v>
      </c>
    </row>
    <row r="2223" spans="2:11" x14ac:dyDescent="0.2">
      <c r="D2223" s="104"/>
      <c r="E2223" s="11"/>
      <c r="F2223" s="10"/>
      <c r="G2223" s="9">
        <v>100</v>
      </c>
      <c r="H2223" s="12">
        <v>9.9438202247189995</v>
      </c>
      <c r="I2223" s="2">
        <v>57.696629213483</v>
      </c>
      <c r="J2223" s="2">
        <v>31.741573033708001</v>
      </c>
      <c r="K2223" s="15">
        <v>0.61797752808999995</v>
      </c>
    </row>
    <row r="2224" spans="2:11" x14ac:dyDescent="0.2">
      <c r="D2224" s="104"/>
      <c r="E2224" s="5" t="s">
        <v>27</v>
      </c>
      <c r="F2224" s="6"/>
      <c r="G2224" s="7">
        <v>1328</v>
      </c>
      <c r="H2224" s="8">
        <v>128</v>
      </c>
      <c r="I2224" s="1">
        <v>791</v>
      </c>
      <c r="J2224" s="1">
        <v>404</v>
      </c>
      <c r="K2224" s="13">
        <v>5</v>
      </c>
    </row>
    <row r="2225" spans="4:11" x14ac:dyDescent="0.2">
      <c r="D2225" s="104"/>
      <c r="E2225" s="11"/>
      <c r="F2225" s="10"/>
      <c r="G2225" s="9">
        <v>100</v>
      </c>
      <c r="H2225" s="12">
        <v>9.638554216867</v>
      </c>
      <c r="I2225" s="2">
        <v>59.563253012048001</v>
      </c>
      <c r="J2225" s="2">
        <v>30.421686746988001</v>
      </c>
      <c r="K2225" s="15">
        <v>0.37650602409599998</v>
      </c>
    </row>
    <row r="2226" spans="4:11" x14ac:dyDescent="0.2">
      <c r="D2226" s="104"/>
      <c r="E2226" s="5" t="s">
        <v>28</v>
      </c>
      <c r="F2226" s="6"/>
      <c r="G2226" s="7">
        <v>1075</v>
      </c>
      <c r="H2226" s="8">
        <v>160</v>
      </c>
      <c r="I2226" s="1">
        <v>608</v>
      </c>
      <c r="J2226" s="1">
        <v>296</v>
      </c>
      <c r="K2226" s="13">
        <v>11</v>
      </c>
    </row>
    <row r="2227" spans="4:11" x14ac:dyDescent="0.2">
      <c r="D2227" s="104"/>
      <c r="E2227" s="11"/>
      <c r="F2227" s="10"/>
      <c r="G2227" s="9">
        <v>100</v>
      </c>
      <c r="H2227" s="12">
        <v>14.883720930233</v>
      </c>
      <c r="I2227" s="2">
        <v>56.558139534883999</v>
      </c>
      <c r="J2227" s="2">
        <v>27.534883720930001</v>
      </c>
      <c r="K2227" s="15">
        <v>1.0232558139529999</v>
      </c>
    </row>
    <row r="2228" spans="4:11" x14ac:dyDescent="0.2">
      <c r="D2228" s="104"/>
      <c r="E2228" s="5" t="s">
        <v>29</v>
      </c>
      <c r="F2228" s="6"/>
      <c r="G2228" s="7">
        <v>733</v>
      </c>
      <c r="H2228" s="8">
        <v>136</v>
      </c>
      <c r="I2228" s="1">
        <v>429</v>
      </c>
      <c r="J2228" s="1">
        <v>164</v>
      </c>
      <c r="K2228" s="13">
        <v>4</v>
      </c>
    </row>
    <row r="2229" spans="4:11" x14ac:dyDescent="0.2">
      <c r="D2229" s="104"/>
      <c r="E2229" s="11"/>
      <c r="F2229" s="10"/>
      <c r="G2229" s="9">
        <v>100</v>
      </c>
      <c r="H2229" s="12">
        <v>18.553888130969</v>
      </c>
      <c r="I2229" s="2">
        <v>58.526603001364002</v>
      </c>
      <c r="J2229" s="2">
        <v>22.373806275580002</v>
      </c>
      <c r="K2229" s="15">
        <v>0.545702592087</v>
      </c>
    </row>
    <row r="2230" spans="4:11" x14ac:dyDescent="0.2">
      <c r="D2230" s="104"/>
      <c r="E2230" s="5" t="s">
        <v>30</v>
      </c>
      <c r="F2230" s="6"/>
      <c r="G2230" s="7">
        <v>619</v>
      </c>
      <c r="H2230" s="8">
        <v>133</v>
      </c>
      <c r="I2230" s="1">
        <v>358</v>
      </c>
      <c r="J2230" s="1">
        <v>123</v>
      </c>
      <c r="K2230" s="13">
        <v>5</v>
      </c>
    </row>
    <row r="2231" spans="4:11" x14ac:dyDescent="0.2">
      <c r="D2231" s="104"/>
      <c r="E2231" s="11"/>
      <c r="F2231" s="10"/>
      <c r="G2231" s="9">
        <v>100</v>
      </c>
      <c r="H2231" s="12">
        <v>21.486268174475001</v>
      </c>
      <c r="I2231" s="2">
        <v>57.8352180937</v>
      </c>
      <c r="J2231" s="2">
        <v>19.870759289176</v>
      </c>
      <c r="K2231" s="15">
        <v>0.80775444264899998</v>
      </c>
    </row>
    <row r="2232" spans="4:11" x14ac:dyDescent="0.2">
      <c r="D2232" s="104"/>
      <c r="E2232" s="5" t="s">
        <v>31</v>
      </c>
      <c r="F2232" s="6"/>
      <c r="G2232" s="7">
        <v>559</v>
      </c>
      <c r="H2232" s="8">
        <v>156</v>
      </c>
      <c r="I2232" s="1">
        <v>309</v>
      </c>
      <c r="J2232" s="1">
        <v>94</v>
      </c>
      <c r="K2232" s="13">
        <v>0</v>
      </c>
    </row>
    <row r="2233" spans="4:11" x14ac:dyDescent="0.2">
      <c r="D2233" s="104"/>
      <c r="E2233" s="11"/>
      <c r="F2233" s="10"/>
      <c r="G2233" s="9">
        <v>100</v>
      </c>
      <c r="H2233" s="12">
        <v>27.906976744186</v>
      </c>
      <c r="I2233" s="2">
        <v>55.277280858676001</v>
      </c>
      <c r="J2233" s="2">
        <v>16.815742397137999</v>
      </c>
      <c r="K2233" s="21">
        <v>0</v>
      </c>
    </row>
    <row r="2234" spans="4:11" x14ac:dyDescent="0.2">
      <c r="D2234" s="104"/>
      <c r="E2234" s="5" t="s">
        <v>32</v>
      </c>
      <c r="F2234" s="6"/>
      <c r="G2234" s="7">
        <v>284</v>
      </c>
      <c r="H2234" s="8">
        <v>94</v>
      </c>
      <c r="I2234" s="1">
        <v>154</v>
      </c>
      <c r="J2234" s="1">
        <v>35</v>
      </c>
      <c r="K2234" s="13">
        <v>1</v>
      </c>
    </row>
    <row r="2235" spans="4:11" x14ac:dyDescent="0.2">
      <c r="D2235" s="104"/>
      <c r="E2235" s="11"/>
      <c r="F2235" s="10"/>
      <c r="G2235" s="9">
        <v>100</v>
      </c>
      <c r="H2235" s="12">
        <v>33.098591549296003</v>
      </c>
      <c r="I2235" s="2">
        <v>54.225352112675999</v>
      </c>
      <c r="J2235" s="2">
        <v>12.323943661972001</v>
      </c>
      <c r="K2235" s="15">
        <v>0.352112676056</v>
      </c>
    </row>
    <row r="2236" spans="4:11" x14ac:dyDescent="0.2">
      <c r="D2236" s="104"/>
      <c r="E2236" s="5" t="s">
        <v>33</v>
      </c>
      <c r="F2236" s="6"/>
      <c r="G2236" s="7">
        <v>104</v>
      </c>
      <c r="H2236" s="8">
        <v>49</v>
      </c>
      <c r="I2236" s="1">
        <v>45</v>
      </c>
      <c r="J2236" s="1">
        <v>9</v>
      </c>
      <c r="K2236" s="13">
        <v>1</v>
      </c>
    </row>
    <row r="2237" spans="4:11" x14ac:dyDescent="0.2">
      <c r="D2237" s="104"/>
      <c r="E2237" s="11"/>
      <c r="F2237" s="10"/>
      <c r="G2237" s="9">
        <v>100</v>
      </c>
      <c r="H2237" s="12">
        <v>47.115384615384997</v>
      </c>
      <c r="I2237" s="2">
        <v>43.269230769231001</v>
      </c>
      <c r="J2237" s="2">
        <v>8.6538461538460005</v>
      </c>
      <c r="K2237" s="15">
        <v>0.96153846153800004</v>
      </c>
    </row>
    <row r="2238" spans="4:11" x14ac:dyDescent="0.2">
      <c r="D2238" s="103" t="s">
        <v>34</v>
      </c>
      <c r="E2238" s="24" t="s">
        <v>35</v>
      </c>
      <c r="F2238" s="22"/>
      <c r="G2238" s="23">
        <v>206</v>
      </c>
      <c r="H2238" s="30">
        <v>22</v>
      </c>
      <c r="I2238" s="4">
        <v>98</v>
      </c>
      <c r="J2238" s="4">
        <v>86</v>
      </c>
      <c r="K2238" s="34">
        <v>0</v>
      </c>
    </row>
    <row r="2239" spans="4:11" x14ac:dyDescent="0.2">
      <c r="D2239" s="104"/>
      <c r="E2239" s="11"/>
      <c r="F2239" s="10"/>
      <c r="G2239" s="9">
        <v>100</v>
      </c>
      <c r="H2239" s="12">
        <v>10.679611650485</v>
      </c>
      <c r="I2239" s="2">
        <v>47.572815533981</v>
      </c>
      <c r="J2239" s="2">
        <v>41.747572815533999</v>
      </c>
      <c r="K2239" s="21">
        <v>0</v>
      </c>
    </row>
    <row r="2240" spans="4:11" x14ac:dyDescent="0.2">
      <c r="D2240" s="104"/>
      <c r="E2240" s="5" t="s">
        <v>36</v>
      </c>
      <c r="F2240" s="6"/>
      <c r="G2240" s="7">
        <v>218</v>
      </c>
      <c r="H2240" s="8">
        <v>23</v>
      </c>
      <c r="I2240" s="1">
        <v>111</v>
      </c>
      <c r="J2240" s="1">
        <v>83</v>
      </c>
      <c r="K2240" s="13">
        <v>1</v>
      </c>
    </row>
    <row r="2241" spans="4:11" x14ac:dyDescent="0.2">
      <c r="D2241" s="104"/>
      <c r="E2241" s="11"/>
      <c r="F2241" s="10"/>
      <c r="G2241" s="9">
        <v>100</v>
      </c>
      <c r="H2241" s="12">
        <v>10.550458715595999</v>
      </c>
      <c r="I2241" s="2">
        <v>50.917431192660999</v>
      </c>
      <c r="J2241" s="2">
        <v>38.073394495412998</v>
      </c>
      <c r="K2241" s="15">
        <v>0.45871559632999998</v>
      </c>
    </row>
    <row r="2242" spans="4:11" x14ac:dyDescent="0.2">
      <c r="D2242" s="104"/>
      <c r="E2242" s="5" t="s">
        <v>37</v>
      </c>
      <c r="F2242" s="6"/>
      <c r="G2242" s="7">
        <v>218</v>
      </c>
      <c r="H2242" s="8">
        <v>32</v>
      </c>
      <c r="I2242" s="1">
        <v>119</v>
      </c>
      <c r="J2242" s="1">
        <v>67</v>
      </c>
      <c r="K2242" s="13">
        <v>0</v>
      </c>
    </row>
    <row r="2243" spans="4:11" x14ac:dyDescent="0.2">
      <c r="D2243" s="104"/>
      <c r="E2243" s="11"/>
      <c r="F2243" s="10"/>
      <c r="G2243" s="9">
        <v>100</v>
      </c>
      <c r="H2243" s="12">
        <v>14.678899082569</v>
      </c>
      <c r="I2243" s="2">
        <v>54.587155963302997</v>
      </c>
      <c r="J2243" s="2">
        <v>30.733944954127999</v>
      </c>
      <c r="K2243" s="21">
        <v>0</v>
      </c>
    </row>
    <row r="2244" spans="4:11" x14ac:dyDescent="0.2">
      <c r="D2244" s="104"/>
      <c r="E2244" s="5" t="s">
        <v>38</v>
      </c>
      <c r="F2244" s="6"/>
      <c r="G2244" s="7">
        <v>313</v>
      </c>
      <c r="H2244" s="8">
        <v>65</v>
      </c>
      <c r="I2244" s="1">
        <v>171</v>
      </c>
      <c r="J2244" s="1">
        <v>74</v>
      </c>
      <c r="K2244" s="13">
        <v>3</v>
      </c>
    </row>
    <row r="2245" spans="4:11" x14ac:dyDescent="0.2">
      <c r="D2245" s="104"/>
      <c r="E2245" s="11"/>
      <c r="F2245" s="10"/>
      <c r="G2245" s="9">
        <v>100</v>
      </c>
      <c r="H2245" s="12">
        <v>20.766773162939</v>
      </c>
      <c r="I2245" s="2">
        <v>54.632587859425001</v>
      </c>
      <c r="J2245" s="2">
        <v>23.642172523962</v>
      </c>
      <c r="K2245" s="15">
        <v>0.95846645367399996</v>
      </c>
    </row>
    <row r="2246" spans="4:11" x14ac:dyDescent="0.2">
      <c r="D2246" s="104"/>
      <c r="E2246" s="5" t="s">
        <v>39</v>
      </c>
      <c r="F2246" s="6"/>
      <c r="G2246" s="7">
        <v>306</v>
      </c>
      <c r="H2246" s="8">
        <v>56</v>
      </c>
      <c r="I2246" s="1">
        <v>174</v>
      </c>
      <c r="J2246" s="1">
        <v>74</v>
      </c>
      <c r="K2246" s="13">
        <v>2</v>
      </c>
    </row>
    <row r="2247" spans="4:11" x14ac:dyDescent="0.2">
      <c r="D2247" s="104"/>
      <c r="E2247" s="11"/>
      <c r="F2247" s="10"/>
      <c r="G2247" s="9">
        <v>100</v>
      </c>
      <c r="H2247" s="12">
        <v>18.300653594770999</v>
      </c>
      <c r="I2247" s="2">
        <v>56.862745098038999</v>
      </c>
      <c r="J2247" s="2">
        <v>24.183006535948</v>
      </c>
      <c r="K2247" s="15">
        <v>0.65359477124200005</v>
      </c>
    </row>
    <row r="2248" spans="4:11" x14ac:dyDescent="0.2">
      <c r="D2248" s="104"/>
      <c r="E2248" s="5" t="s">
        <v>40</v>
      </c>
      <c r="F2248" s="6"/>
      <c r="G2248" s="7">
        <v>323</v>
      </c>
      <c r="H2248" s="8">
        <v>75</v>
      </c>
      <c r="I2248" s="1">
        <v>187</v>
      </c>
      <c r="J2248" s="1">
        <v>61</v>
      </c>
      <c r="K2248" s="13">
        <v>0</v>
      </c>
    </row>
    <row r="2249" spans="4:11" x14ac:dyDescent="0.2">
      <c r="D2249" s="104"/>
      <c r="E2249" s="11"/>
      <c r="F2249" s="10"/>
      <c r="G2249" s="9">
        <v>100</v>
      </c>
      <c r="H2249" s="12">
        <v>23.219814241485999</v>
      </c>
      <c r="I2249" s="2">
        <v>57.894736842104997</v>
      </c>
      <c r="J2249" s="2">
        <v>18.885448916409</v>
      </c>
      <c r="K2249" s="21">
        <v>0</v>
      </c>
    </row>
    <row r="2250" spans="4:11" x14ac:dyDescent="0.2">
      <c r="D2250" s="104"/>
      <c r="E2250" s="5" t="s">
        <v>41</v>
      </c>
      <c r="F2250" s="6"/>
      <c r="G2250" s="7">
        <v>260</v>
      </c>
      <c r="H2250" s="8">
        <v>67</v>
      </c>
      <c r="I2250" s="1">
        <v>154</v>
      </c>
      <c r="J2250" s="1">
        <v>39</v>
      </c>
      <c r="K2250" s="13">
        <v>0</v>
      </c>
    </row>
    <row r="2251" spans="4:11" x14ac:dyDescent="0.2">
      <c r="D2251" s="104"/>
      <c r="E2251" s="11"/>
      <c r="F2251" s="10"/>
      <c r="G2251" s="9">
        <v>100</v>
      </c>
      <c r="H2251" s="12">
        <v>25.769230769231001</v>
      </c>
      <c r="I2251" s="2">
        <v>59.230769230768999</v>
      </c>
      <c r="J2251" s="2">
        <v>15</v>
      </c>
      <c r="K2251" s="21">
        <v>0</v>
      </c>
    </row>
    <row r="2252" spans="4:11" x14ac:dyDescent="0.2">
      <c r="D2252" s="104"/>
      <c r="E2252" s="5" t="s">
        <v>42</v>
      </c>
      <c r="F2252" s="6"/>
      <c r="G2252" s="7">
        <v>258</v>
      </c>
      <c r="H2252" s="8">
        <v>73</v>
      </c>
      <c r="I2252" s="1">
        <v>138</v>
      </c>
      <c r="J2252" s="1">
        <v>46</v>
      </c>
      <c r="K2252" s="13">
        <v>1</v>
      </c>
    </row>
    <row r="2253" spans="4:11" x14ac:dyDescent="0.2">
      <c r="D2253" s="104"/>
      <c r="E2253" s="11"/>
      <c r="F2253" s="10"/>
      <c r="G2253" s="9">
        <v>100</v>
      </c>
      <c r="H2253" s="12">
        <v>28.294573643410999</v>
      </c>
      <c r="I2253" s="2">
        <v>53.488372093023003</v>
      </c>
      <c r="J2253" s="2">
        <v>17.829457364341</v>
      </c>
      <c r="K2253" s="15">
        <v>0.38759689922500001</v>
      </c>
    </row>
    <row r="2254" spans="4:11" x14ac:dyDescent="0.2">
      <c r="D2254" s="104"/>
      <c r="E2254" s="5" t="s">
        <v>43</v>
      </c>
      <c r="F2254" s="6"/>
      <c r="G2254" s="7">
        <v>258</v>
      </c>
      <c r="H2254" s="8">
        <v>69</v>
      </c>
      <c r="I2254" s="1">
        <v>146</v>
      </c>
      <c r="J2254" s="1">
        <v>43</v>
      </c>
      <c r="K2254" s="13">
        <v>0</v>
      </c>
    </row>
    <row r="2255" spans="4:11" x14ac:dyDescent="0.2">
      <c r="D2255" s="104"/>
      <c r="E2255" s="11"/>
      <c r="F2255" s="10"/>
      <c r="G2255" s="9">
        <v>100</v>
      </c>
      <c r="H2255" s="12">
        <v>26.744186046511999</v>
      </c>
      <c r="I2255" s="2">
        <v>56.589147286821998</v>
      </c>
      <c r="J2255" s="2">
        <v>16.666666666666998</v>
      </c>
      <c r="K2255" s="21">
        <v>0</v>
      </c>
    </row>
    <row r="2256" spans="4:11" x14ac:dyDescent="0.2">
      <c r="D2256" s="104"/>
      <c r="E2256" s="5" t="s">
        <v>44</v>
      </c>
      <c r="F2256" s="6"/>
      <c r="G2256" s="7">
        <v>336</v>
      </c>
      <c r="H2256" s="8">
        <v>96</v>
      </c>
      <c r="I2256" s="1">
        <v>182</v>
      </c>
      <c r="J2256" s="1">
        <v>56</v>
      </c>
      <c r="K2256" s="13">
        <v>2</v>
      </c>
    </row>
    <row r="2257" spans="4:11" x14ac:dyDescent="0.2">
      <c r="D2257" s="104"/>
      <c r="E2257" s="11"/>
      <c r="F2257" s="10"/>
      <c r="G2257" s="9">
        <v>100</v>
      </c>
      <c r="H2257" s="12">
        <v>28.571428571428999</v>
      </c>
      <c r="I2257" s="2">
        <v>54.166666666666998</v>
      </c>
      <c r="J2257" s="2">
        <v>16.666666666666998</v>
      </c>
      <c r="K2257" s="15">
        <v>0.59523809523799998</v>
      </c>
    </row>
    <row r="2258" spans="4:11" x14ac:dyDescent="0.2">
      <c r="D2258" s="104"/>
      <c r="E2258" s="5" t="s">
        <v>45</v>
      </c>
      <c r="F2258" s="6"/>
      <c r="G2258" s="7">
        <v>259</v>
      </c>
      <c r="H2258" s="8">
        <v>59</v>
      </c>
      <c r="I2258" s="1">
        <v>145</v>
      </c>
      <c r="J2258" s="1">
        <v>50</v>
      </c>
      <c r="K2258" s="13">
        <v>5</v>
      </c>
    </row>
    <row r="2259" spans="4:11" x14ac:dyDescent="0.2">
      <c r="D2259" s="104"/>
      <c r="E2259" s="11"/>
      <c r="F2259" s="10"/>
      <c r="G2259" s="9">
        <v>100</v>
      </c>
      <c r="H2259" s="12">
        <v>22.779922779923002</v>
      </c>
      <c r="I2259" s="2">
        <v>55.984555984556003</v>
      </c>
      <c r="J2259" s="2">
        <v>19.305019305019002</v>
      </c>
      <c r="K2259" s="15">
        <v>1.9305019305019999</v>
      </c>
    </row>
    <row r="2260" spans="4:11" x14ac:dyDescent="0.2">
      <c r="D2260" s="104"/>
      <c r="E2260" s="5" t="s">
        <v>46</v>
      </c>
      <c r="F2260" s="6"/>
      <c r="G2260" s="7">
        <v>171</v>
      </c>
      <c r="H2260" s="8">
        <v>36</v>
      </c>
      <c r="I2260" s="1">
        <v>101</v>
      </c>
      <c r="J2260" s="1">
        <v>31</v>
      </c>
      <c r="K2260" s="13">
        <v>3</v>
      </c>
    </row>
    <row r="2261" spans="4:11" x14ac:dyDescent="0.2">
      <c r="D2261" s="104"/>
      <c r="E2261" s="11"/>
      <c r="F2261" s="10"/>
      <c r="G2261" s="9">
        <v>100</v>
      </c>
      <c r="H2261" s="12">
        <v>21.052631578947</v>
      </c>
      <c r="I2261" s="2">
        <v>59.064327485379998</v>
      </c>
      <c r="J2261" s="2">
        <v>18.12865497076</v>
      </c>
      <c r="K2261" s="15">
        <v>1.7543859649119999</v>
      </c>
    </row>
    <row r="2262" spans="4:11" x14ac:dyDescent="0.2">
      <c r="D2262" s="104"/>
      <c r="E2262" s="5" t="s">
        <v>47</v>
      </c>
      <c r="F2262" s="6"/>
      <c r="G2262" s="7">
        <v>158</v>
      </c>
      <c r="H2262" s="8">
        <v>29</v>
      </c>
      <c r="I2262" s="1">
        <v>90</v>
      </c>
      <c r="J2262" s="1">
        <v>38</v>
      </c>
      <c r="K2262" s="13">
        <v>1</v>
      </c>
    </row>
    <row r="2263" spans="4:11" x14ac:dyDescent="0.2">
      <c r="D2263" s="104"/>
      <c r="E2263" s="11"/>
      <c r="F2263" s="10"/>
      <c r="G2263" s="9">
        <v>100</v>
      </c>
      <c r="H2263" s="12">
        <v>18.354430379747001</v>
      </c>
      <c r="I2263" s="2">
        <v>56.962025316456</v>
      </c>
      <c r="J2263" s="2">
        <v>24.050632911392</v>
      </c>
      <c r="K2263" s="15">
        <v>0.63291139240500005</v>
      </c>
    </row>
    <row r="2264" spans="4:11" x14ac:dyDescent="0.2">
      <c r="D2264" s="104"/>
      <c r="E2264" s="5" t="s">
        <v>48</v>
      </c>
      <c r="F2264" s="6"/>
      <c r="G2264" s="7">
        <v>62</v>
      </c>
      <c r="H2264" s="8">
        <v>6</v>
      </c>
      <c r="I2264" s="1">
        <v>36</v>
      </c>
      <c r="J2264" s="1">
        <v>18</v>
      </c>
      <c r="K2264" s="13">
        <v>2</v>
      </c>
    </row>
    <row r="2265" spans="4:11" x14ac:dyDescent="0.2">
      <c r="D2265" s="104"/>
      <c r="E2265" s="11"/>
      <c r="F2265" s="10"/>
      <c r="G2265" s="9">
        <v>100</v>
      </c>
      <c r="H2265" s="12">
        <v>9.6774193548389995</v>
      </c>
      <c r="I2265" s="2">
        <v>58.064516129032</v>
      </c>
      <c r="J2265" s="2">
        <v>29.032258064516</v>
      </c>
      <c r="K2265" s="15">
        <v>3.2258064516129998</v>
      </c>
    </row>
    <row r="2266" spans="4:11" x14ac:dyDescent="0.2">
      <c r="D2266" s="104"/>
      <c r="E2266" s="5" t="s">
        <v>49</v>
      </c>
      <c r="F2266" s="6"/>
      <c r="G2266" s="7">
        <v>13</v>
      </c>
      <c r="H2266" s="8">
        <v>0</v>
      </c>
      <c r="I2266" s="1">
        <v>6</v>
      </c>
      <c r="J2266" s="1">
        <v>7</v>
      </c>
      <c r="K2266" s="13">
        <v>0</v>
      </c>
    </row>
    <row r="2267" spans="4:11" x14ac:dyDescent="0.2">
      <c r="D2267" s="104"/>
      <c r="E2267" s="11"/>
      <c r="F2267" s="10"/>
      <c r="G2267" s="9">
        <v>100</v>
      </c>
      <c r="H2267" s="40">
        <v>0</v>
      </c>
      <c r="I2267" s="2">
        <v>46.153846153845997</v>
      </c>
      <c r="J2267" s="2">
        <v>53.846153846154003</v>
      </c>
      <c r="K2267" s="21">
        <v>0</v>
      </c>
    </row>
    <row r="2268" spans="4:11" x14ac:dyDescent="0.2">
      <c r="D2268" s="103" t="s">
        <v>50</v>
      </c>
      <c r="E2268" s="24" t="s">
        <v>35</v>
      </c>
      <c r="F2268" s="22"/>
      <c r="G2268" s="23">
        <v>174</v>
      </c>
      <c r="H2268" s="30">
        <v>7</v>
      </c>
      <c r="I2268" s="4">
        <v>80</v>
      </c>
      <c r="J2268" s="4">
        <v>86</v>
      </c>
      <c r="K2268" s="34">
        <v>1</v>
      </c>
    </row>
    <row r="2269" spans="4:11" x14ac:dyDescent="0.2">
      <c r="D2269" s="104"/>
      <c r="E2269" s="11"/>
      <c r="F2269" s="10"/>
      <c r="G2269" s="9">
        <v>100</v>
      </c>
      <c r="H2269" s="12">
        <v>4.0229885057469996</v>
      </c>
      <c r="I2269" s="2">
        <v>45.977011494252999</v>
      </c>
      <c r="J2269" s="2">
        <v>49.425287356322002</v>
      </c>
      <c r="K2269" s="15">
        <v>0.57471264367800001</v>
      </c>
    </row>
    <row r="2270" spans="4:11" x14ac:dyDescent="0.2">
      <c r="D2270" s="104"/>
      <c r="E2270" s="5" t="s">
        <v>36</v>
      </c>
      <c r="F2270" s="6"/>
      <c r="G2270" s="7">
        <v>233</v>
      </c>
      <c r="H2270" s="8">
        <v>19</v>
      </c>
      <c r="I2270" s="1">
        <v>107</v>
      </c>
      <c r="J2270" s="1">
        <v>105</v>
      </c>
      <c r="K2270" s="13">
        <v>2</v>
      </c>
    </row>
    <row r="2271" spans="4:11" x14ac:dyDescent="0.2">
      <c r="D2271" s="104"/>
      <c r="E2271" s="11"/>
      <c r="F2271" s="10"/>
      <c r="G2271" s="9">
        <v>100</v>
      </c>
      <c r="H2271" s="12">
        <v>8.1545064377679992</v>
      </c>
      <c r="I2271" s="2">
        <v>45.922746781115997</v>
      </c>
      <c r="J2271" s="2">
        <v>45.064377682402998</v>
      </c>
      <c r="K2271" s="15">
        <v>0.85836909871199996</v>
      </c>
    </row>
    <row r="2272" spans="4:11" x14ac:dyDescent="0.2">
      <c r="D2272" s="104"/>
      <c r="E2272" s="5" t="s">
        <v>37</v>
      </c>
      <c r="F2272" s="6"/>
      <c r="G2272" s="7">
        <v>199</v>
      </c>
      <c r="H2272" s="8">
        <v>19</v>
      </c>
      <c r="I2272" s="1">
        <v>102</v>
      </c>
      <c r="J2272" s="1">
        <v>78</v>
      </c>
      <c r="K2272" s="13">
        <v>0</v>
      </c>
    </row>
    <row r="2273" spans="4:11" x14ac:dyDescent="0.2">
      <c r="D2273" s="104"/>
      <c r="E2273" s="11"/>
      <c r="F2273" s="10"/>
      <c r="G2273" s="9">
        <v>100</v>
      </c>
      <c r="H2273" s="12">
        <v>9.5477386934670001</v>
      </c>
      <c r="I2273" s="2">
        <v>51.256281407034997</v>
      </c>
      <c r="J2273" s="2">
        <v>39.195979899496997</v>
      </c>
      <c r="K2273" s="21">
        <v>0</v>
      </c>
    </row>
    <row r="2274" spans="4:11" x14ac:dyDescent="0.2">
      <c r="D2274" s="104"/>
      <c r="E2274" s="5" t="s">
        <v>38</v>
      </c>
      <c r="F2274" s="6"/>
      <c r="G2274" s="7">
        <v>319</v>
      </c>
      <c r="H2274" s="8">
        <v>29</v>
      </c>
      <c r="I2274" s="1">
        <v>193</v>
      </c>
      <c r="J2274" s="1">
        <v>96</v>
      </c>
      <c r="K2274" s="13">
        <v>1</v>
      </c>
    </row>
    <row r="2275" spans="4:11" x14ac:dyDescent="0.2">
      <c r="D2275" s="104"/>
      <c r="E2275" s="11"/>
      <c r="F2275" s="10"/>
      <c r="G2275" s="9">
        <v>100</v>
      </c>
      <c r="H2275" s="12">
        <v>9.0909090909089993</v>
      </c>
      <c r="I2275" s="2">
        <v>60.501567398119001</v>
      </c>
      <c r="J2275" s="2">
        <v>30.094043887146999</v>
      </c>
      <c r="K2275" s="15">
        <v>0.31347962382400002</v>
      </c>
    </row>
    <row r="2276" spans="4:11" x14ac:dyDescent="0.2">
      <c r="D2276" s="104"/>
      <c r="E2276" s="5" t="s">
        <v>39</v>
      </c>
      <c r="F2276" s="6"/>
      <c r="G2276" s="7">
        <v>269</v>
      </c>
      <c r="H2276" s="8">
        <v>32</v>
      </c>
      <c r="I2276" s="1">
        <v>171</v>
      </c>
      <c r="J2276" s="1">
        <v>66</v>
      </c>
      <c r="K2276" s="13">
        <v>0</v>
      </c>
    </row>
    <row r="2277" spans="4:11" x14ac:dyDescent="0.2">
      <c r="D2277" s="104"/>
      <c r="E2277" s="11"/>
      <c r="F2277" s="10"/>
      <c r="G2277" s="9">
        <v>100</v>
      </c>
      <c r="H2277" s="12">
        <v>11.895910780669</v>
      </c>
      <c r="I2277" s="2">
        <v>63.568773234200997</v>
      </c>
      <c r="J2277" s="2">
        <v>24.535315985130001</v>
      </c>
      <c r="K2277" s="21">
        <v>0</v>
      </c>
    </row>
    <row r="2278" spans="4:11" x14ac:dyDescent="0.2">
      <c r="D2278" s="104"/>
      <c r="E2278" s="5" t="s">
        <v>40</v>
      </c>
      <c r="F2278" s="6"/>
      <c r="G2278" s="7">
        <v>348</v>
      </c>
      <c r="H2278" s="8">
        <v>46</v>
      </c>
      <c r="I2278" s="1">
        <v>224</v>
      </c>
      <c r="J2278" s="1">
        <v>77</v>
      </c>
      <c r="K2278" s="13">
        <v>1</v>
      </c>
    </row>
    <row r="2279" spans="4:11" x14ac:dyDescent="0.2">
      <c r="D2279" s="104"/>
      <c r="E2279" s="11"/>
      <c r="F2279" s="10"/>
      <c r="G2279" s="9">
        <v>100</v>
      </c>
      <c r="H2279" s="12">
        <v>13.218390804598</v>
      </c>
      <c r="I2279" s="2">
        <v>64.367816091953998</v>
      </c>
      <c r="J2279" s="2">
        <v>22.126436781609002</v>
      </c>
      <c r="K2279" s="15">
        <v>0.28735632183900001</v>
      </c>
    </row>
    <row r="2280" spans="4:11" x14ac:dyDescent="0.2">
      <c r="D2280" s="104"/>
      <c r="E2280" s="5" t="s">
        <v>41</v>
      </c>
      <c r="F2280" s="6"/>
      <c r="G2280" s="7">
        <v>282</v>
      </c>
      <c r="H2280" s="8">
        <v>41</v>
      </c>
      <c r="I2280" s="1">
        <v>166</v>
      </c>
      <c r="J2280" s="1">
        <v>73</v>
      </c>
      <c r="K2280" s="13">
        <v>2</v>
      </c>
    </row>
    <row r="2281" spans="4:11" x14ac:dyDescent="0.2">
      <c r="D2281" s="104"/>
      <c r="E2281" s="11"/>
      <c r="F2281" s="10"/>
      <c r="G2281" s="9">
        <v>100</v>
      </c>
      <c r="H2281" s="12">
        <v>14.539007092199</v>
      </c>
      <c r="I2281" s="2">
        <v>58.865248226950001</v>
      </c>
      <c r="J2281" s="2">
        <v>25.886524822695002</v>
      </c>
      <c r="K2281" s="15">
        <v>0.70921985815599997</v>
      </c>
    </row>
    <row r="2282" spans="4:11" x14ac:dyDescent="0.2">
      <c r="D2282" s="104"/>
      <c r="E2282" s="5" t="s">
        <v>42</v>
      </c>
      <c r="F2282" s="6"/>
      <c r="G2282" s="7">
        <v>242</v>
      </c>
      <c r="H2282" s="8">
        <v>35</v>
      </c>
      <c r="I2282" s="1">
        <v>157</v>
      </c>
      <c r="J2282" s="1">
        <v>48</v>
      </c>
      <c r="K2282" s="13">
        <v>2</v>
      </c>
    </row>
    <row r="2283" spans="4:11" x14ac:dyDescent="0.2">
      <c r="D2283" s="104"/>
      <c r="E2283" s="11"/>
      <c r="F2283" s="10"/>
      <c r="G2283" s="9">
        <v>100</v>
      </c>
      <c r="H2283" s="12">
        <v>14.462809917355001</v>
      </c>
      <c r="I2283" s="2">
        <v>64.876033057851004</v>
      </c>
      <c r="J2283" s="2">
        <v>19.834710743801999</v>
      </c>
      <c r="K2283" s="15">
        <v>0.82644628099200002</v>
      </c>
    </row>
    <row r="2284" spans="4:11" x14ac:dyDescent="0.2">
      <c r="D2284" s="104"/>
      <c r="E2284" s="5" t="s">
        <v>43</v>
      </c>
      <c r="F2284" s="6"/>
      <c r="G2284" s="7">
        <v>263</v>
      </c>
      <c r="H2284" s="8">
        <v>36</v>
      </c>
      <c r="I2284" s="1">
        <v>184</v>
      </c>
      <c r="J2284" s="1">
        <v>43</v>
      </c>
      <c r="K2284" s="13">
        <v>0</v>
      </c>
    </row>
    <row r="2285" spans="4:11" x14ac:dyDescent="0.2">
      <c r="D2285" s="104"/>
      <c r="E2285" s="11"/>
      <c r="F2285" s="10"/>
      <c r="G2285" s="9">
        <v>100</v>
      </c>
      <c r="H2285" s="12">
        <v>13.688212927757</v>
      </c>
      <c r="I2285" s="2">
        <v>69.961977186311998</v>
      </c>
      <c r="J2285" s="2">
        <v>16.349809885932</v>
      </c>
      <c r="K2285" s="21">
        <v>0</v>
      </c>
    </row>
    <row r="2286" spans="4:11" x14ac:dyDescent="0.2">
      <c r="D2286" s="104"/>
      <c r="E2286" s="5" t="s">
        <v>44</v>
      </c>
      <c r="F2286" s="6"/>
      <c r="G2286" s="7">
        <v>364</v>
      </c>
      <c r="H2286" s="8">
        <v>47</v>
      </c>
      <c r="I2286" s="1">
        <v>231</v>
      </c>
      <c r="J2286" s="1">
        <v>83</v>
      </c>
      <c r="K2286" s="13">
        <v>3</v>
      </c>
    </row>
    <row r="2287" spans="4:11" x14ac:dyDescent="0.2">
      <c r="D2287" s="104"/>
      <c r="E2287" s="11"/>
      <c r="F2287" s="10"/>
      <c r="G2287" s="9">
        <v>100</v>
      </c>
      <c r="H2287" s="12">
        <v>12.912087912087999</v>
      </c>
      <c r="I2287" s="2">
        <v>63.461538461537998</v>
      </c>
      <c r="J2287" s="2">
        <v>22.802197802197998</v>
      </c>
      <c r="K2287" s="15">
        <v>0.82417582417599999</v>
      </c>
    </row>
    <row r="2288" spans="4:11" x14ac:dyDescent="0.2">
      <c r="D2288" s="104"/>
      <c r="E2288" s="5" t="s">
        <v>45</v>
      </c>
      <c r="F2288" s="6"/>
      <c r="G2288" s="7">
        <v>324</v>
      </c>
      <c r="H2288" s="8">
        <v>32</v>
      </c>
      <c r="I2288" s="1">
        <v>208</v>
      </c>
      <c r="J2288" s="1">
        <v>82</v>
      </c>
      <c r="K2288" s="13">
        <v>2</v>
      </c>
    </row>
    <row r="2289" spans="2:11" x14ac:dyDescent="0.2">
      <c r="D2289" s="104"/>
      <c r="E2289" s="11"/>
      <c r="F2289" s="10"/>
      <c r="G2289" s="9">
        <v>100</v>
      </c>
      <c r="H2289" s="12">
        <v>9.8765432098769992</v>
      </c>
      <c r="I2289" s="2">
        <v>64.197530864198001</v>
      </c>
      <c r="J2289" s="2">
        <v>25.308641975309001</v>
      </c>
      <c r="K2289" s="15">
        <v>0.61728395061700003</v>
      </c>
    </row>
    <row r="2290" spans="2:11" x14ac:dyDescent="0.2">
      <c r="D2290" s="104"/>
      <c r="E2290" s="5" t="s">
        <v>46</v>
      </c>
      <c r="F2290" s="6"/>
      <c r="G2290" s="7">
        <v>192</v>
      </c>
      <c r="H2290" s="8">
        <v>10</v>
      </c>
      <c r="I2290" s="1">
        <v>109</v>
      </c>
      <c r="J2290" s="1">
        <v>71</v>
      </c>
      <c r="K2290" s="13">
        <v>2</v>
      </c>
    </row>
    <row r="2291" spans="2:11" x14ac:dyDescent="0.2">
      <c r="D2291" s="104"/>
      <c r="E2291" s="11"/>
      <c r="F2291" s="10"/>
      <c r="G2291" s="9">
        <v>100</v>
      </c>
      <c r="H2291" s="12">
        <v>5.208333333333</v>
      </c>
      <c r="I2291" s="2">
        <v>56.770833333333002</v>
      </c>
      <c r="J2291" s="2">
        <v>36.979166666666998</v>
      </c>
      <c r="K2291" s="15">
        <v>1.041666666667</v>
      </c>
    </row>
    <row r="2292" spans="2:11" x14ac:dyDescent="0.2">
      <c r="D2292" s="104"/>
      <c r="E2292" s="5" t="s">
        <v>47</v>
      </c>
      <c r="F2292" s="6"/>
      <c r="G2292" s="7">
        <v>288</v>
      </c>
      <c r="H2292" s="8">
        <v>20</v>
      </c>
      <c r="I2292" s="1">
        <v>148</v>
      </c>
      <c r="J2292" s="1">
        <v>117</v>
      </c>
      <c r="K2292" s="13">
        <v>3</v>
      </c>
    </row>
    <row r="2293" spans="2:11" x14ac:dyDescent="0.2">
      <c r="D2293" s="104"/>
      <c r="E2293" s="11"/>
      <c r="F2293" s="10"/>
      <c r="G2293" s="9">
        <v>100</v>
      </c>
      <c r="H2293" s="12">
        <v>6.9444444444439997</v>
      </c>
      <c r="I2293" s="2">
        <v>51.388888888888999</v>
      </c>
      <c r="J2293" s="2">
        <v>40.625</v>
      </c>
      <c r="K2293" s="15">
        <v>1.041666666667</v>
      </c>
    </row>
    <row r="2294" spans="2:11" x14ac:dyDescent="0.2">
      <c r="D2294" s="104"/>
      <c r="E2294" s="5" t="s">
        <v>48</v>
      </c>
      <c r="F2294" s="6"/>
      <c r="G2294" s="7">
        <v>114</v>
      </c>
      <c r="H2294" s="8">
        <v>5</v>
      </c>
      <c r="I2294" s="1">
        <v>57</v>
      </c>
      <c r="J2294" s="1">
        <v>50</v>
      </c>
      <c r="K2294" s="13">
        <v>2</v>
      </c>
    </row>
    <row r="2295" spans="2:11" x14ac:dyDescent="0.2">
      <c r="D2295" s="104"/>
      <c r="E2295" s="11"/>
      <c r="F2295" s="10"/>
      <c r="G2295" s="9">
        <v>100</v>
      </c>
      <c r="H2295" s="12">
        <v>4.3859649122809996</v>
      </c>
      <c r="I2295" s="2">
        <v>50</v>
      </c>
      <c r="J2295" s="2">
        <v>43.859649122806999</v>
      </c>
      <c r="K2295" s="15">
        <v>1.7543859649119999</v>
      </c>
    </row>
    <row r="2296" spans="2:11" x14ac:dyDescent="0.2">
      <c r="D2296" s="104"/>
      <c r="E2296" s="5" t="s">
        <v>49</v>
      </c>
      <c r="F2296" s="6"/>
      <c r="G2296" s="7">
        <v>30</v>
      </c>
      <c r="H2296" s="8">
        <v>1</v>
      </c>
      <c r="I2296" s="1">
        <v>8</v>
      </c>
      <c r="J2296" s="1">
        <v>20</v>
      </c>
      <c r="K2296" s="13">
        <v>1</v>
      </c>
    </row>
    <row r="2297" spans="2:11" x14ac:dyDescent="0.2">
      <c r="D2297" s="105"/>
      <c r="E2297" s="56"/>
      <c r="F2297" s="57"/>
      <c r="G2297" s="69">
        <v>100</v>
      </c>
      <c r="H2297" s="75">
        <v>3.333333333333</v>
      </c>
      <c r="I2297" s="39">
        <v>26.666666666666998</v>
      </c>
      <c r="J2297" s="39">
        <v>66.666666666666998</v>
      </c>
      <c r="K2297" s="83">
        <v>3.333333333333</v>
      </c>
    </row>
    <row r="2299" spans="2:11" x14ac:dyDescent="0.2">
      <c r="B2299" s="47" t="str">
        <f xml:space="preserve"> HYPERLINK("#'目次'!B34", "[28]")</f>
        <v>[28]</v>
      </c>
      <c r="C2299" s="31" t="s">
        <v>269</v>
      </c>
    </row>
    <row r="2302" spans="2:11" x14ac:dyDescent="0.2">
      <c r="C2302" s="31" t="s">
        <v>13</v>
      </c>
    </row>
    <row r="2303" spans="2:11" ht="36" x14ac:dyDescent="0.2">
      <c r="D2303" s="99"/>
      <c r="E2303" s="100"/>
      <c r="F2303" s="100"/>
      <c r="G2303" s="41" t="s">
        <v>14</v>
      </c>
      <c r="H2303" s="42" t="s">
        <v>255</v>
      </c>
      <c r="I2303" s="16" t="s">
        <v>256</v>
      </c>
      <c r="J2303" s="16" t="s">
        <v>257</v>
      </c>
      <c r="K2303" s="46" t="s">
        <v>24</v>
      </c>
    </row>
    <row r="2304" spans="2:11" x14ac:dyDescent="0.2">
      <c r="D2304" s="101"/>
      <c r="E2304" s="102"/>
      <c r="F2304" s="102"/>
      <c r="G2304" s="44"/>
      <c r="H2304" s="48"/>
      <c r="I2304" s="17"/>
      <c r="J2304" s="17"/>
      <c r="K2304" s="43"/>
    </row>
    <row r="2305" spans="4:11" x14ac:dyDescent="0.2">
      <c r="D2305" s="68"/>
      <c r="E2305" s="67" t="s">
        <v>14</v>
      </c>
      <c r="F2305" s="64"/>
      <c r="G2305" s="45">
        <v>7000</v>
      </c>
      <c r="H2305" s="20">
        <v>75</v>
      </c>
      <c r="I2305" s="20">
        <v>635</v>
      </c>
      <c r="J2305" s="20">
        <v>6214</v>
      </c>
      <c r="K2305" s="61">
        <v>76</v>
      </c>
    </row>
    <row r="2306" spans="4:11" x14ac:dyDescent="0.2">
      <c r="D2306" s="56"/>
      <c r="E2306" s="57"/>
      <c r="F2306" s="65"/>
      <c r="G2306" s="9">
        <v>100</v>
      </c>
      <c r="H2306" s="2">
        <v>1.0714285714289999</v>
      </c>
      <c r="I2306" s="2">
        <v>9.0714285714289993</v>
      </c>
      <c r="J2306" s="2">
        <v>88.771428571428999</v>
      </c>
      <c r="K2306" s="15">
        <v>1.0857142857140001</v>
      </c>
    </row>
    <row r="2307" spans="4:11" x14ac:dyDescent="0.2">
      <c r="D2307" s="103" t="s">
        <v>25</v>
      </c>
      <c r="E2307" s="24" t="s">
        <v>26</v>
      </c>
      <c r="F2307" s="22"/>
      <c r="G2307" s="23">
        <v>1780</v>
      </c>
      <c r="H2307" s="30">
        <v>8</v>
      </c>
      <c r="I2307" s="4">
        <v>94</v>
      </c>
      <c r="J2307" s="4">
        <v>1652</v>
      </c>
      <c r="K2307" s="34">
        <v>26</v>
      </c>
    </row>
    <row r="2308" spans="4:11" x14ac:dyDescent="0.2">
      <c r="D2308" s="104"/>
      <c r="E2308" s="11"/>
      <c r="F2308" s="10"/>
      <c r="G2308" s="9">
        <v>100</v>
      </c>
      <c r="H2308" s="12">
        <v>0.44943820224699998</v>
      </c>
      <c r="I2308" s="2">
        <v>5.2808988764039997</v>
      </c>
      <c r="J2308" s="2">
        <v>92.808988764044997</v>
      </c>
      <c r="K2308" s="15">
        <v>1.460674157303</v>
      </c>
    </row>
    <row r="2309" spans="4:11" x14ac:dyDescent="0.2">
      <c r="D2309" s="104"/>
      <c r="E2309" s="5" t="s">
        <v>27</v>
      </c>
      <c r="F2309" s="6"/>
      <c r="G2309" s="7">
        <v>1328</v>
      </c>
      <c r="H2309" s="8">
        <v>4</v>
      </c>
      <c r="I2309" s="1">
        <v>98</v>
      </c>
      <c r="J2309" s="1">
        <v>1214</v>
      </c>
      <c r="K2309" s="13">
        <v>12</v>
      </c>
    </row>
    <row r="2310" spans="4:11" x14ac:dyDescent="0.2">
      <c r="D2310" s="104"/>
      <c r="E2310" s="11"/>
      <c r="F2310" s="10"/>
      <c r="G2310" s="9">
        <v>100</v>
      </c>
      <c r="H2310" s="12">
        <v>0.30120481927699999</v>
      </c>
      <c r="I2310" s="2">
        <v>7.3795180722889997</v>
      </c>
      <c r="J2310" s="2">
        <v>91.415662650602002</v>
      </c>
      <c r="K2310" s="15">
        <v>0.90361445783100003</v>
      </c>
    </row>
    <row r="2311" spans="4:11" x14ac:dyDescent="0.2">
      <c r="D2311" s="104"/>
      <c r="E2311" s="5" t="s">
        <v>28</v>
      </c>
      <c r="F2311" s="6"/>
      <c r="G2311" s="7">
        <v>1075</v>
      </c>
      <c r="H2311" s="8">
        <v>8</v>
      </c>
      <c r="I2311" s="1">
        <v>105</v>
      </c>
      <c r="J2311" s="1">
        <v>945</v>
      </c>
      <c r="K2311" s="13">
        <v>17</v>
      </c>
    </row>
    <row r="2312" spans="4:11" x14ac:dyDescent="0.2">
      <c r="D2312" s="104"/>
      <c r="E2312" s="11"/>
      <c r="F2312" s="10"/>
      <c r="G2312" s="9">
        <v>100</v>
      </c>
      <c r="H2312" s="12">
        <v>0.74418604651200004</v>
      </c>
      <c r="I2312" s="2">
        <v>9.7674418604650004</v>
      </c>
      <c r="J2312" s="2">
        <v>87.906976744185997</v>
      </c>
      <c r="K2312" s="15">
        <v>1.5813953488370001</v>
      </c>
    </row>
    <row r="2313" spans="4:11" x14ac:dyDescent="0.2">
      <c r="D2313" s="104"/>
      <c r="E2313" s="5" t="s">
        <v>29</v>
      </c>
      <c r="F2313" s="6"/>
      <c r="G2313" s="7">
        <v>733</v>
      </c>
      <c r="H2313" s="8">
        <v>8</v>
      </c>
      <c r="I2313" s="1">
        <v>90</v>
      </c>
      <c r="J2313" s="1">
        <v>631</v>
      </c>
      <c r="K2313" s="13">
        <v>4</v>
      </c>
    </row>
    <row r="2314" spans="4:11" x14ac:dyDescent="0.2">
      <c r="D2314" s="104"/>
      <c r="E2314" s="11"/>
      <c r="F2314" s="10"/>
      <c r="G2314" s="9">
        <v>100</v>
      </c>
      <c r="H2314" s="12">
        <v>1.0914051841750001</v>
      </c>
      <c r="I2314" s="2">
        <v>12.278308321965</v>
      </c>
      <c r="J2314" s="2">
        <v>86.084583901773996</v>
      </c>
      <c r="K2314" s="15">
        <v>0.545702592087</v>
      </c>
    </row>
    <row r="2315" spans="4:11" x14ac:dyDescent="0.2">
      <c r="D2315" s="104"/>
      <c r="E2315" s="5" t="s">
        <v>30</v>
      </c>
      <c r="F2315" s="6"/>
      <c r="G2315" s="7">
        <v>619</v>
      </c>
      <c r="H2315" s="8">
        <v>10</v>
      </c>
      <c r="I2315" s="1">
        <v>90</v>
      </c>
      <c r="J2315" s="1">
        <v>514</v>
      </c>
      <c r="K2315" s="13">
        <v>5</v>
      </c>
    </row>
    <row r="2316" spans="4:11" x14ac:dyDescent="0.2">
      <c r="D2316" s="104"/>
      <c r="E2316" s="11"/>
      <c r="F2316" s="10"/>
      <c r="G2316" s="9">
        <v>100</v>
      </c>
      <c r="H2316" s="12">
        <v>1.6155088852990001</v>
      </c>
      <c r="I2316" s="2">
        <v>14.539579967690001</v>
      </c>
      <c r="J2316" s="2">
        <v>83.037156704362005</v>
      </c>
      <c r="K2316" s="15">
        <v>0.80775444264899998</v>
      </c>
    </row>
    <row r="2317" spans="4:11" x14ac:dyDescent="0.2">
      <c r="D2317" s="104"/>
      <c r="E2317" s="5" t="s">
        <v>31</v>
      </c>
      <c r="F2317" s="6"/>
      <c r="G2317" s="7">
        <v>559</v>
      </c>
      <c r="H2317" s="8">
        <v>17</v>
      </c>
      <c r="I2317" s="1">
        <v>70</v>
      </c>
      <c r="J2317" s="1">
        <v>471</v>
      </c>
      <c r="K2317" s="13">
        <v>1</v>
      </c>
    </row>
    <row r="2318" spans="4:11" x14ac:dyDescent="0.2">
      <c r="D2318" s="104"/>
      <c r="E2318" s="11"/>
      <c r="F2318" s="10"/>
      <c r="G2318" s="9">
        <v>100</v>
      </c>
      <c r="H2318" s="12">
        <v>3.0411449016100001</v>
      </c>
      <c r="I2318" s="2">
        <v>12.522361359571001</v>
      </c>
      <c r="J2318" s="2">
        <v>84.257602862254004</v>
      </c>
      <c r="K2318" s="15">
        <v>0.178890876565</v>
      </c>
    </row>
    <row r="2319" spans="4:11" x14ac:dyDescent="0.2">
      <c r="D2319" s="104"/>
      <c r="E2319" s="5" t="s">
        <v>32</v>
      </c>
      <c r="F2319" s="6"/>
      <c r="G2319" s="7">
        <v>284</v>
      </c>
      <c r="H2319" s="8">
        <v>8</v>
      </c>
      <c r="I2319" s="1">
        <v>42</v>
      </c>
      <c r="J2319" s="1">
        <v>233</v>
      </c>
      <c r="K2319" s="13">
        <v>1</v>
      </c>
    </row>
    <row r="2320" spans="4:11" x14ac:dyDescent="0.2">
      <c r="D2320" s="104"/>
      <c r="E2320" s="11"/>
      <c r="F2320" s="10"/>
      <c r="G2320" s="9">
        <v>100</v>
      </c>
      <c r="H2320" s="12">
        <v>2.8169014084509998</v>
      </c>
      <c r="I2320" s="2">
        <v>14.788732394366001</v>
      </c>
      <c r="J2320" s="2">
        <v>82.042253521126995</v>
      </c>
      <c r="K2320" s="15">
        <v>0.352112676056</v>
      </c>
    </row>
    <row r="2321" spans="4:11" x14ac:dyDescent="0.2">
      <c r="D2321" s="104"/>
      <c r="E2321" s="5" t="s">
        <v>33</v>
      </c>
      <c r="F2321" s="6"/>
      <c r="G2321" s="7">
        <v>104</v>
      </c>
      <c r="H2321" s="8">
        <v>7</v>
      </c>
      <c r="I2321" s="1">
        <v>15</v>
      </c>
      <c r="J2321" s="1">
        <v>79</v>
      </c>
      <c r="K2321" s="13">
        <v>3</v>
      </c>
    </row>
    <row r="2322" spans="4:11" x14ac:dyDescent="0.2">
      <c r="D2322" s="104"/>
      <c r="E2322" s="11"/>
      <c r="F2322" s="10"/>
      <c r="G2322" s="9">
        <v>100</v>
      </c>
      <c r="H2322" s="12">
        <v>6.7307692307689999</v>
      </c>
      <c r="I2322" s="2">
        <v>14.423076923077</v>
      </c>
      <c r="J2322" s="2">
        <v>75.961538461537998</v>
      </c>
      <c r="K2322" s="15">
        <v>2.884615384615</v>
      </c>
    </row>
    <row r="2323" spans="4:11" x14ac:dyDescent="0.2">
      <c r="D2323" s="103" t="s">
        <v>34</v>
      </c>
      <c r="E2323" s="24" t="s">
        <v>35</v>
      </c>
      <c r="F2323" s="22"/>
      <c r="G2323" s="23">
        <v>206</v>
      </c>
      <c r="H2323" s="30">
        <v>2</v>
      </c>
      <c r="I2323" s="4">
        <v>12</v>
      </c>
      <c r="J2323" s="4">
        <v>192</v>
      </c>
      <c r="K2323" s="34">
        <v>0</v>
      </c>
    </row>
    <row r="2324" spans="4:11" x14ac:dyDescent="0.2">
      <c r="D2324" s="104"/>
      <c r="E2324" s="11"/>
      <c r="F2324" s="10"/>
      <c r="G2324" s="9">
        <v>100</v>
      </c>
      <c r="H2324" s="12">
        <v>0.97087378640800004</v>
      </c>
      <c r="I2324" s="2">
        <v>5.8252427184469999</v>
      </c>
      <c r="J2324" s="2">
        <v>93.203883495146002</v>
      </c>
      <c r="K2324" s="21">
        <v>0</v>
      </c>
    </row>
    <row r="2325" spans="4:11" x14ac:dyDescent="0.2">
      <c r="D2325" s="104"/>
      <c r="E2325" s="5" t="s">
        <v>36</v>
      </c>
      <c r="F2325" s="6"/>
      <c r="G2325" s="7">
        <v>218</v>
      </c>
      <c r="H2325" s="8">
        <v>2</v>
      </c>
      <c r="I2325" s="1">
        <v>28</v>
      </c>
      <c r="J2325" s="1">
        <v>187</v>
      </c>
      <c r="K2325" s="13">
        <v>1</v>
      </c>
    </row>
    <row r="2326" spans="4:11" x14ac:dyDescent="0.2">
      <c r="D2326" s="104"/>
      <c r="E2326" s="11"/>
      <c r="F2326" s="10"/>
      <c r="G2326" s="9">
        <v>100</v>
      </c>
      <c r="H2326" s="12">
        <v>0.91743119266100004</v>
      </c>
      <c r="I2326" s="2">
        <v>12.844036697248001</v>
      </c>
      <c r="J2326" s="2">
        <v>85.779816513761006</v>
      </c>
      <c r="K2326" s="15">
        <v>0.45871559632999998</v>
      </c>
    </row>
    <row r="2327" spans="4:11" x14ac:dyDescent="0.2">
      <c r="D2327" s="104"/>
      <c r="E2327" s="5" t="s">
        <v>37</v>
      </c>
      <c r="F2327" s="6"/>
      <c r="G2327" s="7">
        <v>218</v>
      </c>
      <c r="H2327" s="8">
        <v>5</v>
      </c>
      <c r="I2327" s="1">
        <v>28</v>
      </c>
      <c r="J2327" s="1">
        <v>185</v>
      </c>
      <c r="K2327" s="13">
        <v>0</v>
      </c>
    </row>
    <row r="2328" spans="4:11" x14ac:dyDescent="0.2">
      <c r="D2328" s="104"/>
      <c r="E2328" s="11"/>
      <c r="F2328" s="10"/>
      <c r="G2328" s="9">
        <v>100</v>
      </c>
      <c r="H2328" s="12">
        <v>2.293577981651</v>
      </c>
      <c r="I2328" s="2">
        <v>12.844036697248001</v>
      </c>
      <c r="J2328" s="2">
        <v>84.862385321101002</v>
      </c>
      <c r="K2328" s="21">
        <v>0</v>
      </c>
    </row>
    <row r="2329" spans="4:11" x14ac:dyDescent="0.2">
      <c r="D2329" s="104"/>
      <c r="E2329" s="5" t="s">
        <v>38</v>
      </c>
      <c r="F2329" s="6"/>
      <c r="G2329" s="7">
        <v>313</v>
      </c>
      <c r="H2329" s="8">
        <v>7</v>
      </c>
      <c r="I2329" s="1">
        <v>37</v>
      </c>
      <c r="J2329" s="1">
        <v>266</v>
      </c>
      <c r="K2329" s="13">
        <v>3</v>
      </c>
    </row>
    <row r="2330" spans="4:11" x14ac:dyDescent="0.2">
      <c r="D2330" s="104"/>
      <c r="E2330" s="11"/>
      <c r="F2330" s="10"/>
      <c r="G2330" s="9">
        <v>100</v>
      </c>
      <c r="H2330" s="12">
        <v>2.23642172524</v>
      </c>
      <c r="I2330" s="2">
        <v>11.821086261981</v>
      </c>
      <c r="J2330" s="2">
        <v>84.984025559105007</v>
      </c>
      <c r="K2330" s="15">
        <v>0.95846645367399996</v>
      </c>
    </row>
    <row r="2331" spans="4:11" x14ac:dyDescent="0.2">
      <c r="D2331" s="104"/>
      <c r="E2331" s="5" t="s">
        <v>39</v>
      </c>
      <c r="F2331" s="6"/>
      <c r="G2331" s="7">
        <v>306</v>
      </c>
      <c r="H2331" s="8">
        <v>6</v>
      </c>
      <c r="I2331" s="1">
        <v>37</v>
      </c>
      <c r="J2331" s="1">
        <v>261</v>
      </c>
      <c r="K2331" s="13">
        <v>2</v>
      </c>
    </row>
    <row r="2332" spans="4:11" x14ac:dyDescent="0.2">
      <c r="D2332" s="104"/>
      <c r="E2332" s="11"/>
      <c r="F2332" s="10"/>
      <c r="G2332" s="9">
        <v>100</v>
      </c>
      <c r="H2332" s="12">
        <v>1.9607843137250001</v>
      </c>
      <c r="I2332" s="2">
        <v>12.091503267974</v>
      </c>
      <c r="J2332" s="2">
        <v>85.294117647058997</v>
      </c>
      <c r="K2332" s="15">
        <v>0.65359477124200005</v>
      </c>
    </row>
    <row r="2333" spans="4:11" x14ac:dyDescent="0.2">
      <c r="D2333" s="104"/>
      <c r="E2333" s="5" t="s">
        <v>40</v>
      </c>
      <c r="F2333" s="6"/>
      <c r="G2333" s="7">
        <v>323</v>
      </c>
      <c r="H2333" s="8">
        <v>4</v>
      </c>
      <c r="I2333" s="1">
        <v>36</v>
      </c>
      <c r="J2333" s="1">
        <v>283</v>
      </c>
      <c r="K2333" s="13">
        <v>0</v>
      </c>
    </row>
    <row r="2334" spans="4:11" x14ac:dyDescent="0.2">
      <c r="D2334" s="104"/>
      <c r="E2334" s="11"/>
      <c r="F2334" s="10"/>
      <c r="G2334" s="9">
        <v>100</v>
      </c>
      <c r="H2334" s="12">
        <v>1.2383900928789999</v>
      </c>
      <c r="I2334" s="2">
        <v>11.145510835913001</v>
      </c>
      <c r="J2334" s="2">
        <v>87.616099071207003</v>
      </c>
      <c r="K2334" s="21">
        <v>0</v>
      </c>
    </row>
    <row r="2335" spans="4:11" x14ac:dyDescent="0.2">
      <c r="D2335" s="104"/>
      <c r="E2335" s="5" t="s">
        <v>41</v>
      </c>
      <c r="F2335" s="6"/>
      <c r="G2335" s="7">
        <v>260</v>
      </c>
      <c r="H2335" s="8">
        <v>5</v>
      </c>
      <c r="I2335" s="1">
        <v>24</v>
      </c>
      <c r="J2335" s="1">
        <v>230</v>
      </c>
      <c r="K2335" s="13">
        <v>1</v>
      </c>
    </row>
    <row r="2336" spans="4:11" x14ac:dyDescent="0.2">
      <c r="D2336" s="104"/>
      <c r="E2336" s="11"/>
      <c r="F2336" s="10"/>
      <c r="G2336" s="9">
        <v>100</v>
      </c>
      <c r="H2336" s="12">
        <v>1.923076923077</v>
      </c>
      <c r="I2336" s="2">
        <v>9.2307692307690008</v>
      </c>
      <c r="J2336" s="2">
        <v>88.461538461537998</v>
      </c>
      <c r="K2336" s="15">
        <v>0.384615384615</v>
      </c>
    </row>
    <row r="2337" spans="4:11" x14ac:dyDescent="0.2">
      <c r="D2337" s="104"/>
      <c r="E2337" s="5" t="s">
        <v>42</v>
      </c>
      <c r="F2337" s="6"/>
      <c r="G2337" s="7">
        <v>258</v>
      </c>
      <c r="H2337" s="8">
        <v>6</v>
      </c>
      <c r="I2337" s="1">
        <v>29</v>
      </c>
      <c r="J2337" s="1">
        <v>222</v>
      </c>
      <c r="K2337" s="13">
        <v>1</v>
      </c>
    </row>
    <row r="2338" spans="4:11" x14ac:dyDescent="0.2">
      <c r="D2338" s="104"/>
      <c r="E2338" s="11"/>
      <c r="F2338" s="10"/>
      <c r="G2338" s="9">
        <v>100</v>
      </c>
      <c r="H2338" s="12">
        <v>2.3255813953489999</v>
      </c>
      <c r="I2338" s="2">
        <v>11.240310077519</v>
      </c>
      <c r="J2338" s="2">
        <v>86.046511627906995</v>
      </c>
      <c r="K2338" s="15">
        <v>0.38759689922500001</v>
      </c>
    </row>
    <row r="2339" spans="4:11" x14ac:dyDescent="0.2">
      <c r="D2339" s="104"/>
      <c r="E2339" s="5" t="s">
        <v>43</v>
      </c>
      <c r="F2339" s="6"/>
      <c r="G2339" s="7">
        <v>258</v>
      </c>
      <c r="H2339" s="8">
        <v>5</v>
      </c>
      <c r="I2339" s="1">
        <v>30</v>
      </c>
      <c r="J2339" s="1">
        <v>223</v>
      </c>
      <c r="K2339" s="13">
        <v>0</v>
      </c>
    </row>
    <row r="2340" spans="4:11" x14ac:dyDescent="0.2">
      <c r="D2340" s="104"/>
      <c r="E2340" s="11"/>
      <c r="F2340" s="10"/>
      <c r="G2340" s="9">
        <v>100</v>
      </c>
      <c r="H2340" s="12">
        <v>1.937984496124</v>
      </c>
      <c r="I2340" s="2">
        <v>11.627906976744001</v>
      </c>
      <c r="J2340" s="2">
        <v>86.434108527131997</v>
      </c>
      <c r="K2340" s="21">
        <v>0</v>
      </c>
    </row>
    <row r="2341" spans="4:11" x14ac:dyDescent="0.2">
      <c r="D2341" s="104"/>
      <c r="E2341" s="5" t="s">
        <v>44</v>
      </c>
      <c r="F2341" s="6"/>
      <c r="G2341" s="7">
        <v>336</v>
      </c>
      <c r="H2341" s="8">
        <v>5</v>
      </c>
      <c r="I2341" s="1">
        <v>33</v>
      </c>
      <c r="J2341" s="1">
        <v>294</v>
      </c>
      <c r="K2341" s="13">
        <v>4</v>
      </c>
    </row>
    <row r="2342" spans="4:11" x14ac:dyDescent="0.2">
      <c r="D2342" s="104"/>
      <c r="E2342" s="11"/>
      <c r="F2342" s="10"/>
      <c r="G2342" s="9">
        <v>100</v>
      </c>
      <c r="H2342" s="12">
        <v>1.4880952380950001</v>
      </c>
      <c r="I2342" s="2">
        <v>9.8214285714289993</v>
      </c>
      <c r="J2342" s="2">
        <v>87.5</v>
      </c>
      <c r="K2342" s="15">
        <v>1.190476190476</v>
      </c>
    </row>
    <row r="2343" spans="4:11" x14ac:dyDescent="0.2">
      <c r="D2343" s="104"/>
      <c r="E2343" s="5" t="s">
        <v>45</v>
      </c>
      <c r="F2343" s="6"/>
      <c r="G2343" s="7">
        <v>259</v>
      </c>
      <c r="H2343" s="8">
        <v>4</v>
      </c>
      <c r="I2343" s="1">
        <v>41</v>
      </c>
      <c r="J2343" s="1">
        <v>204</v>
      </c>
      <c r="K2343" s="13">
        <v>10</v>
      </c>
    </row>
    <row r="2344" spans="4:11" x14ac:dyDescent="0.2">
      <c r="D2344" s="104"/>
      <c r="E2344" s="11"/>
      <c r="F2344" s="10"/>
      <c r="G2344" s="9">
        <v>100</v>
      </c>
      <c r="H2344" s="12">
        <v>1.5444015444020001</v>
      </c>
      <c r="I2344" s="2">
        <v>15.830115830116</v>
      </c>
      <c r="J2344" s="2">
        <v>78.764478764478994</v>
      </c>
      <c r="K2344" s="15">
        <v>3.8610038610039998</v>
      </c>
    </row>
    <row r="2345" spans="4:11" x14ac:dyDescent="0.2">
      <c r="D2345" s="104"/>
      <c r="E2345" s="5" t="s">
        <v>46</v>
      </c>
      <c r="F2345" s="6"/>
      <c r="G2345" s="7">
        <v>171</v>
      </c>
      <c r="H2345" s="8">
        <v>3</v>
      </c>
      <c r="I2345" s="1">
        <v>23</v>
      </c>
      <c r="J2345" s="1">
        <v>141</v>
      </c>
      <c r="K2345" s="13">
        <v>4</v>
      </c>
    </row>
    <row r="2346" spans="4:11" x14ac:dyDescent="0.2">
      <c r="D2346" s="104"/>
      <c r="E2346" s="11"/>
      <c r="F2346" s="10"/>
      <c r="G2346" s="9">
        <v>100</v>
      </c>
      <c r="H2346" s="12">
        <v>1.7543859649119999</v>
      </c>
      <c r="I2346" s="2">
        <v>13.450292397661</v>
      </c>
      <c r="J2346" s="2">
        <v>82.456140350877007</v>
      </c>
      <c r="K2346" s="15">
        <v>2.3391812865500001</v>
      </c>
    </row>
    <row r="2347" spans="4:11" x14ac:dyDescent="0.2">
      <c r="D2347" s="104"/>
      <c r="E2347" s="5" t="s">
        <v>47</v>
      </c>
      <c r="F2347" s="6"/>
      <c r="G2347" s="7">
        <v>158</v>
      </c>
      <c r="H2347" s="8">
        <v>1</v>
      </c>
      <c r="I2347" s="1">
        <v>19</v>
      </c>
      <c r="J2347" s="1">
        <v>136</v>
      </c>
      <c r="K2347" s="13">
        <v>2</v>
      </c>
    </row>
    <row r="2348" spans="4:11" x14ac:dyDescent="0.2">
      <c r="D2348" s="104"/>
      <c r="E2348" s="11"/>
      <c r="F2348" s="10"/>
      <c r="G2348" s="9">
        <v>100</v>
      </c>
      <c r="H2348" s="12">
        <v>0.63291139240500005</v>
      </c>
      <c r="I2348" s="2">
        <v>12.025316455696</v>
      </c>
      <c r="J2348" s="2">
        <v>86.075949367088995</v>
      </c>
      <c r="K2348" s="15">
        <v>1.2658227848100001</v>
      </c>
    </row>
    <row r="2349" spans="4:11" x14ac:dyDescent="0.2">
      <c r="D2349" s="104"/>
      <c r="E2349" s="5" t="s">
        <v>48</v>
      </c>
      <c r="F2349" s="6"/>
      <c r="G2349" s="7">
        <v>62</v>
      </c>
      <c r="H2349" s="8">
        <v>0</v>
      </c>
      <c r="I2349" s="1">
        <v>7</v>
      </c>
      <c r="J2349" s="1">
        <v>53</v>
      </c>
      <c r="K2349" s="13">
        <v>2</v>
      </c>
    </row>
    <row r="2350" spans="4:11" x14ac:dyDescent="0.2">
      <c r="D2350" s="104"/>
      <c r="E2350" s="11"/>
      <c r="F2350" s="10"/>
      <c r="G2350" s="9">
        <v>100</v>
      </c>
      <c r="H2350" s="40">
        <v>0</v>
      </c>
      <c r="I2350" s="2">
        <v>11.290322580645</v>
      </c>
      <c r="J2350" s="2">
        <v>85.483870967742007</v>
      </c>
      <c r="K2350" s="15">
        <v>3.2258064516129998</v>
      </c>
    </row>
    <row r="2351" spans="4:11" x14ac:dyDescent="0.2">
      <c r="D2351" s="104"/>
      <c r="E2351" s="5" t="s">
        <v>49</v>
      </c>
      <c r="F2351" s="6"/>
      <c r="G2351" s="7">
        <v>13</v>
      </c>
      <c r="H2351" s="8">
        <v>0</v>
      </c>
      <c r="I2351" s="1">
        <v>0</v>
      </c>
      <c r="J2351" s="1">
        <v>13</v>
      </c>
      <c r="K2351" s="13">
        <v>0</v>
      </c>
    </row>
    <row r="2352" spans="4:11" x14ac:dyDescent="0.2">
      <c r="D2352" s="104"/>
      <c r="E2352" s="11"/>
      <c r="F2352" s="10"/>
      <c r="G2352" s="9">
        <v>100</v>
      </c>
      <c r="H2352" s="40">
        <v>0</v>
      </c>
      <c r="I2352" s="3">
        <v>0</v>
      </c>
      <c r="J2352" s="2">
        <v>100</v>
      </c>
      <c r="K2352" s="21">
        <v>0</v>
      </c>
    </row>
    <row r="2353" spans="4:11" x14ac:dyDescent="0.2">
      <c r="D2353" s="103" t="s">
        <v>50</v>
      </c>
      <c r="E2353" s="24" t="s">
        <v>35</v>
      </c>
      <c r="F2353" s="22"/>
      <c r="G2353" s="23">
        <v>174</v>
      </c>
      <c r="H2353" s="30">
        <v>1</v>
      </c>
      <c r="I2353" s="4">
        <v>8</v>
      </c>
      <c r="J2353" s="4">
        <v>164</v>
      </c>
      <c r="K2353" s="34">
        <v>1</v>
      </c>
    </row>
    <row r="2354" spans="4:11" x14ac:dyDescent="0.2">
      <c r="D2354" s="104"/>
      <c r="E2354" s="11"/>
      <c r="F2354" s="10"/>
      <c r="G2354" s="9">
        <v>100</v>
      </c>
      <c r="H2354" s="12">
        <v>0.57471264367800001</v>
      </c>
      <c r="I2354" s="2">
        <v>4.5977011494250002</v>
      </c>
      <c r="J2354" s="2">
        <v>94.252873563218003</v>
      </c>
      <c r="K2354" s="15">
        <v>0.57471264367800001</v>
      </c>
    </row>
    <row r="2355" spans="4:11" x14ac:dyDescent="0.2">
      <c r="D2355" s="104"/>
      <c r="E2355" s="5" t="s">
        <v>36</v>
      </c>
      <c r="F2355" s="6"/>
      <c r="G2355" s="7">
        <v>233</v>
      </c>
      <c r="H2355" s="8">
        <v>3</v>
      </c>
      <c r="I2355" s="1">
        <v>11</v>
      </c>
      <c r="J2355" s="1">
        <v>217</v>
      </c>
      <c r="K2355" s="13">
        <v>2</v>
      </c>
    </row>
    <row r="2356" spans="4:11" x14ac:dyDescent="0.2">
      <c r="D2356" s="104"/>
      <c r="E2356" s="11"/>
      <c r="F2356" s="10"/>
      <c r="G2356" s="9">
        <v>100</v>
      </c>
      <c r="H2356" s="12">
        <v>1.287553648069</v>
      </c>
      <c r="I2356" s="2">
        <v>4.7210300429179997</v>
      </c>
      <c r="J2356" s="2">
        <v>93.133047210300006</v>
      </c>
      <c r="K2356" s="15">
        <v>0.85836909871199996</v>
      </c>
    </row>
    <row r="2357" spans="4:11" x14ac:dyDescent="0.2">
      <c r="D2357" s="104"/>
      <c r="E2357" s="5" t="s">
        <v>37</v>
      </c>
      <c r="F2357" s="6"/>
      <c r="G2357" s="7">
        <v>199</v>
      </c>
      <c r="H2357" s="8">
        <v>2</v>
      </c>
      <c r="I2357" s="1">
        <v>15</v>
      </c>
      <c r="J2357" s="1">
        <v>181</v>
      </c>
      <c r="K2357" s="13">
        <v>1</v>
      </c>
    </row>
    <row r="2358" spans="4:11" x14ac:dyDescent="0.2">
      <c r="D2358" s="104"/>
      <c r="E2358" s="11"/>
      <c r="F2358" s="10"/>
      <c r="G2358" s="9">
        <v>100</v>
      </c>
      <c r="H2358" s="12">
        <v>1.0050251256280001</v>
      </c>
      <c r="I2358" s="2">
        <v>7.5376884422110004</v>
      </c>
      <c r="J2358" s="2">
        <v>90.954773869346994</v>
      </c>
      <c r="K2358" s="15">
        <v>0.50251256281400003</v>
      </c>
    </row>
    <row r="2359" spans="4:11" x14ac:dyDescent="0.2">
      <c r="D2359" s="104"/>
      <c r="E2359" s="5" t="s">
        <v>38</v>
      </c>
      <c r="F2359" s="6"/>
      <c r="G2359" s="7">
        <v>319</v>
      </c>
      <c r="H2359" s="8">
        <v>1</v>
      </c>
      <c r="I2359" s="1">
        <v>24</v>
      </c>
      <c r="J2359" s="1">
        <v>292</v>
      </c>
      <c r="K2359" s="13">
        <v>2</v>
      </c>
    </row>
    <row r="2360" spans="4:11" x14ac:dyDescent="0.2">
      <c r="D2360" s="104"/>
      <c r="E2360" s="11"/>
      <c r="F2360" s="10"/>
      <c r="G2360" s="9">
        <v>100</v>
      </c>
      <c r="H2360" s="12">
        <v>0.31347962382400002</v>
      </c>
      <c r="I2360" s="2">
        <v>7.5235109717870001</v>
      </c>
      <c r="J2360" s="2">
        <v>91.536050156740004</v>
      </c>
      <c r="K2360" s="15">
        <v>0.62695924764900002</v>
      </c>
    </row>
    <row r="2361" spans="4:11" x14ac:dyDescent="0.2">
      <c r="D2361" s="104"/>
      <c r="E2361" s="5" t="s">
        <v>39</v>
      </c>
      <c r="F2361" s="6"/>
      <c r="G2361" s="7">
        <v>269</v>
      </c>
      <c r="H2361" s="8">
        <v>3</v>
      </c>
      <c r="I2361" s="1">
        <v>25</v>
      </c>
      <c r="J2361" s="1">
        <v>239</v>
      </c>
      <c r="K2361" s="13">
        <v>2</v>
      </c>
    </row>
    <row r="2362" spans="4:11" x14ac:dyDescent="0.2">
      <c r="D2362" s="104"/>
      <c r="E2362" s="11"/>
      <c r="F2362" s="10"/>
      <c r="G2362" s="9">
        <v>100</v>
      </c>
      <c r="H2362" s="12">
        <v>1.1152416356879999</v>
      </c>
      <c r="I2362" s="2">
        <v>9.2936802973979997</v>
      </c>
      <c r="J2362" s="2">
        <v>88.847583643123002</v>
      </c>
      <c r="K2362" s="15">
        <v>0.74349442379200004</v>
      </c>
    </row>
    <row r="2363" spans="4:11" x14ac:dyDescent="0.2">
      <c r="D2363" s="104"/>
      <c r="E2363" s="5" t="s">
        <v>40</v>
      </c>
      <c r="F2363" s="6"/>
      <c r="G2363" s="7">
        <v>348</v>
      </c>
      <c r="H2363" s="8">
        <v>0</v>
      </c>
      <c r="I2363" s="1">
        <v>26</v>
      </c>
      <c r="J2363" s="1">
        <v>321</v>
      </c>
      <c r="K2363" s="13">
        <v>1</v>
      </c>
    </row>
    <row r="2364" spans="4:11" x14ac:dyDescent="0.2">
      <c r="D2364" s="104"/>
      <c r="E2364" s="11"/>
      <c r="F2364" s="10"/>
      <c r="G2364" s="9">
        <v>100</v>
      </c>
      <c r="H2364" s="40">
        <v>0</v>
      </c>
      <c r="I2364" s="2">
        <v>7.4712643678159996</v>
      </c>
      <c r="J2364" s="2">
        <v>92.241379310344996</v>
      </c>
      <c r="K2364" s="15">
        <v>0.28735632183900001</v>
      </c>
    </row>
    <row r="2365" spans="4:11" x14ac:dyDescent="0.2">
      <c r="D2365" s="104"/>
      <c r="E2365" s="5" t="s">
        <v>41</v>
      </c>
      <c r="F2365" s="6"/>
      <c r="G2365" s="7">
        <v>282</v>
      </c>
      <c r="H2365" s="8">
        <v>3</v>
      </c>
      <c r="I2365" s="1">
        <v>18</v>
      </c>
      <c r="J2365" s="1">
        <v>258</v>
      </c>
      <c r="K2365" s="13">
        <v>3</v>
      </c>
    </row>
    <row r="2366" spans="4:11" x14ac:dyDescent="0.2">
      <c r="D2366" s="104"/>
      <c r="E2366" s="11"/>
      <c r="F2366" s="10"/>
      <c r="G2366" s="9">
        <v>100</v>
      </c>
      <c r="H2366" s="12">
        <v>1.0638297872339999</v>
      </c>
      <c r="I2366" s="2">
        <v>6.3829787234040003</v>
      </c>
      <c r="J2366" s="2">
        <v>91.489361702127994</v>
      </c>
      <c r="K2366" s="15">
        <v>1.0638297872339999</v>
      </c>
    </row>
    <row r="2367" spans="4:11" x14ac:dyDescent="0.2">
      <c r="D2367" s="104"/>
      <c r="E2367" s="5" t="s">
        <v>42</v>
      </c>
      <c r="F2367" s="6"/>
      <c r="G2367" s="7">
        <v>242</v>
      </c>
      <c r="H2367" s="8">
        <v>1</v>
      </c>
      <c r="I2367" s="1">
        <v>19</v>
      </c>
      <c r="J2367" s="1">
        <v>218</v>
      </c>
      <c r="K2367" s="13">
        <v>4</v>
      </c>
    </row>
    <row r="2368" spans="4:11" x14ac:dyDescent="0.2">
      <c r="D2368" s="104"/>
      <c r="E2368" s="11"/>
      <c r="F2368" s="10"/>
      <c r="G2368" s="9">
        <v>100</v>
      </c>
      <c r="H2368" s="12">
        <v>0.41322314049600001</v>
      </c>
      <c r="I2368" s="2">
        <v>7.851239669421</v>
      </c>
      <c r="J2368" s="2">
        <v>90.082644628099004</v>
      </c>
      <c r="K2368" s="15">
        <v>1.6528925619829999</v>
      </c>
    </row>
    <row r="2369" spans="2:11" x14ac:dyDescent="0.2">
      <c r="D2369" s="104"/>
      <c r="E2369" s="5" t="s">
        <v>43</v>
      </c>
      <c r="F2369" s="6"/>
      <c r="G2369" s="7">
        <v>263</v>
      </c>
      <c r="H2369" s="8">
        <v>2</v>
      </c>
      <c r="I2369" s="1">
        <v>24</v>
      </c>
      <c r="J2369" s="1">
        <v>237</v>
      </c>
      <c r="K2369" s="13">
        <v>0</v>
      </c>
    </row>
    <row r="2370" spans="2:11" x14ac:dyDescent="0.2">
      <c r="D2370" s="104"/>
      <c r="E2370" s="11"/>
      <c r="F2370" s="10"/>
      <c r="G2370" s="9">
        <v>100</v>
      </c>
      <c r="H2370" s="12">
        <v>0.76045627376400005</v>
      </c>
      <c r="I2370" s="2">
        <v>9.1254752851709995</v>
      </c>
      <c r="J2370" s="2">
        <v>90.114068441065001</v>
      </c>
      <c r="K2370" s="21">
        <v>0</v>
      </c>
    </row>
    <row r="2371" spans="2:11" x14ac:dyDescent="0.2">
      <c r="D2371" s="104"/>
      <c r="E2371" s="5" t="s">
        <v>44</v>
      </c>
      <c r="F2371" s="6"/>
      <c r="G2371" s="7">
        <v>364</v>
      </c>
      <c r="H2371" s="8">
        <v>1</v>
      </c>
      <c r="I2371" s="1">
        <v>18</v>
      </c>
      <c r="J2371" s="1">
        <v>341</v>
      </c>
      <c r="K2371" s="13">
        <v>4</v>
      </c>
    </row>
    <row r="2372" spans="2:11" x14ac:dyDescent="0.2">
      <c r="D2372" s="104"/>
      <c r="E2372" s="11"/>
      <c r="F2372" s="10"/>
      <c r="G2372" s="9">
        <v>100</v>
      </c>
      <c r="H2372" s="12">
        <v>0.27472527472500002</v>
      </c>
      <c r="I2372" s="2">
        <v>4.9450549450550003</v>
      </c>
      <c r="J2372" s="2">
        <v>93.681318681318999</v>
      </c>
      <c r="K2372" s="15">
        <v>1.098901098901</v>
      </c>
    </row>
    <row r="2373" spans="2:11" x14ac:dyDescent="0.2">
      <c r="D2373" s="104"/>
      <c r="E2373" s="5" t="s">
        <v>45</v>
      </c>
      <c r="F2373" s="6"/>
      <c r="G2373" s="7">
        <v>324</v>
      </c>
      <c r="H2373" s="8">
        <v>1</v>
      </c>
      <c r="I2373" s="1">
        <v>28</v>
      </c>
      <c r="J2373" s="1">
        <v>286</v>
      </c>
      <c r="K2373" s="13">
        <v>9</v>
      </c>
    </row>
    <row r="2374" spans="2:11" x14ac:dyDescent="0.2">
      <c r="D2374" s="104"/>
      <c r="E2374" s="11"/>
      <c r="F2374" s="10"/>
      <c r="G2374" s="9">
        <v>100</v>
      </c>
      <c r="H2374" s="12">
        <v>0.30864197530900001</v>
      </c>
      <c r="I2374" s="2">
        <v>8.6419753086419995</v>
      </c>
      <c r="J2374" s="2">
        <v>88.271604938272006</v>
      </c>
      <c r="K2374" s="15">
        <v>2.7777777777780002</v>
      </c>
    </row>
    <row r="2375" spans="2:11" x14ac:dyDescent="0.2">
      <c r="D2375" s="104"/>
      <c r="E2375" s="5" t="s">
        <v>46</v>
      </c>
      <c r="F2375" s="6"/>
      <c r="G2375" s="7">
        <v>192</v>
      </c>
      <c r="H2375" s="8">
        <v>1</v>
      </c>
      <c r="I2375" s="1">
        <v>12</v>
      </c>
      <c r="J2375" s="1">
        <v>173</v>
      </c>
      <c r="K2375" s="13">
        <v>6</v>
      </c>
    </row>
    <row r="2376" spans="2:11" x14ac:dyDescent="0.2">
      <c r="D2376" s="104"/>
      <c r="E2376" s="11"/>
      <c r="F2376" s="10"/>
      <c r="G2376" s="9">
        <v>100</v>
      </c>
      <c r="H2376" s="12">
        <v>0.52083333333299997</v>
      </c>
      <c r="I2376" s="2">
        <v>6.25</v>
      </c>
      <c r="J2376" s="2">
        <v>90.104166666666998</v>
      </c>
      <c r="K2376" s="15">
        <v>3.125</v>
      </c>
    </row>
    <row r="2377" spans="2:11" x14ac:dyDescent="0.2">
      <c r="D2377" s="104"/>
      <c r="E2377" s="5" t="s">
        <v>47</v>
      </c>
      <c r="F2377" s="6"/>
      <c r="G2377" s="7">
        <v>288</v>
      </c>
      <c r="H2377" s="8">
        <v>1</v>
      </c>
      <c r="I2377" s="1">
        <v>14</v>
      </c>
      <c r="J2377" s="1">
        <v>266</v>
      </c>
      <c r="K2377" s="13">
        <v>7</v>
      </c>
    </row>
    <row r="2378" spans="2:11" x14ac:dyDescent="0.2">
      <c r="D2378" s="104"/>
      <c r="E2378" s="11"/>
      <c r="F2378" s="10"/>
      <c r="G2378" s="9">
        <v>100</v>
      </c>
      <c r="H2378" s="12">
        <v>0.347222222222</v>
      </c>
      <c r="I2378" s="2">
        <v>4.8611111111109997</v>
      </c>
      <c r="J2378" s="2">
        <v>92.361111111111001</v>
      </c>
      <c r="K2378" s="15">
        <v>2.4305555555559999</v>
      </c>
    </row>
    <row r="2379" spans="2:11" x14ac:dyDescent="0.2">
      <c r="D2379" s="104"/>
      <c r="E2379" s="5" t="s">
        <v>48</v>
      </c>
      <c r="F2379" s="6"/>
      <c r="G2379" s="7">
        <v>114</v>
      </c>
      <c r="H2379" s="8">
        <v>0</v>
      </c>
      <c r="I2379" s="1">
        <v>9</v>
      </c>
      <c r="J2379" s="1">
        <v>102</v>
      </c>
      <c r="K2379" s="13">
        <v>3</v>
      </c>
    </row>
    <row r="2380" spans="2:11" x14ac:dyDescent="0.2">
      <c r="D2380" s="104"/>
      <c r="E2380" s="11"/>
      <c r="F2380" s="10"/>
      <c r="G2380" s="9">
        <v>100</v>
      </c>
      <c r="H2380" s="40">
        <v>0</v>
      </c>
      <c r="I2380" s="2">
        <v>7.8947368421049999</v>
      </c>
      <c r="J2380" s="2">
        <v>89.473684210526002</v>
      </c>
      <c r="K2380" s="15">
        <v>2.6315789473679998</v>
      </c>
    </row>
    <row r="2381" spans="2:11" x14ac:dyDescent="0.2">
      <c r="D2381" s="104"/>
      <c r="E2381" s="5" t="s">
        <v>49</v>
      </c>
      <c r="F2381" s="6"/>
      <c r="G2381" s="7">
        <v>30</v>
      </c>
      <c r="H2381" s="8">
        <v>0</v>
      </c>
      <c r="I2381" s="1">
        <v>0</v>
      </c>
      <c r="J2381" s="1">
        <v>29</v>
      </c>
      <c r="K2381" s="13">
        <v>1</v>
      </c>
    </row>
    <row r="2382" spans="2:11" x14ac:dyDescent="0.2">
      <c r="D2382" s="105"/>
      <c r="E2382" s="56"/>
      <c r="F2382" s="57"/>
      <c r="G2382" s="69">
        <v>100</v>
      </c>
      <c r="H2382" s="79">
        <v>0</v>
      </c>
      <c r="I2382" s="36">
        <v>0</v>
      </c>
      <c r="J2382" s="39">
        <v>96.666666666666998</v>
      </c>
      <c r="K2382" s="83">
        <v>3.333333333333</v>
      </c>
    </row>
    <row r="2384" spans="2:11" x14ac:dyDescent="0.2">
      <c r="B2384" s="47" t="str">
        <f xml:space="preserve"> HYPERLINK("#'目次'!B35", "[29]")</f>
        <v>[29]</v>
      </c>
      <c r="C2384" s="31" t="s">
        <v>272</v>
      </c>
    </row>
    <row r="2387" spans="3:10" x14ac:dyDescent="0.2">
      <c r="C2387" s="31" t="s">
        <v>13</v>
      </c>
    </row>
    <row r="2388" spans="3:10" ht="24" x14ac:dyDescent="0.2">
      <c r="D2388" s="99"/>
      <c r="E2388" s="100"/>
      <c r="F2388" s="100"/>
      <c r="G2388" s="41" t="s">
        <v>14</v>
      </c>
      <c r="H2388" s="42" t="s">
        <v>273</v>
      </c>
      <c r="I2388" s="16" t="s">
        <v>274</v>
      </c>
      <c r="J2388" s="46" t="s">
        <v>24</v>
      </c>
    </row>
    <row r="2389" spans="3:10" x14ac:dyDescent="0.2">
      <c r="D2389" s="101"/>
      <c r="E2389" s="102"/>
      <c r="F2389" s="102"/>
      <c r="G2389" s="44"/>
      <c r="H2389" s="48"/>
      <c r="I2389" s="17"/>
      <c r="J2389" s="43"/>
    </row>
    <row r="2390" spans="3:10" x14ac:dyDescent="0.2">
      <c r="D2390" s="68"/>
      <c r="E2390" s="67" t="s">
        <v>14</v>
      </c>
      <c r="F2390" s="64"/>
      <c r="G2390" s="45">
        <v>7000</v>
      </c>
      <c r="H2390" s="20">
        <v>228</v>
      </c>
      <c r="I2390" s="20">
        <v>6738</v>
      </c>
      <c r="J2390" s="61">
        <v>34</v>
      </c>
    </row>
    <row r="2391" spans="3:10" x14ac:dyDescent="0.2">
      <c r="D2391" s="56"/>
      <c r="E2391" s="57"/>
      <c r="F2391" s="65"/>
      <c r="G2391" s="9">
        <v>100</v>
      </c>
      <c r="H2391" s="2">
        <v>3.2571428571430001</v>
      </c>
      <c r="I2391" s="2">
        <v>96.257142857142995</v>
      </c>
      <c r="J2391" s="15">
        <v>0.48571428571399999</v>
      </c>
    </row>
    <row r="2392" spans="3:10" x14ac:dyDescent="0.2">
      <c r="D2392" s="103" t="s">
        <v>25</v>
      </c>
      <c r="E2392" s="24" t="s">
        <v>26</v>
      </c>
      <c r="F2392" s="22"/>
      <c r="G2392" s="23">
        <v>1780</v>
      </c>
      <c r="H2392" s="30">
        <v>30</v>
      </c>
      <c r="I2392" s="4">
        <v>1743</v>
      </c>
      <c r="J2392" s="34">
        <v>7</v>
      </c>
    </row>
    <row r="2393" spans="3:10" x14ac:dyDescent="0.2">
      <c r="D2393" s="104"/>
      <c r="E2393" s="11"/>
      <c r="F2393" s="10"/>
      <c r="G2393" s="9">
        <v>100</v>
      </c>
      <c r="H2393" s="12">
        <v>1.6853932584269999</v>
      </c>
      <c r="I2393" s="2">
        <v>97.921348314607002</v>
      </c>
      <c r="J2393" s="15">
        <v>0.393258426966</v>
      </c>
    </row>
    <row r="2394" spans="3:10" x14ac:dyDescent="0.2">
      <c r="D2394" s="104"/>
      <c r="E2394" s="5" t="s">
        <v>27</v>
      </c>
      <c r="F2394" s="6"/>
      <c r="G2394" s="7">
        <v>1328</v>
      </c>
      <c r="H2394" s="8">
        <v>36</v>
      </c>
      <c r="I2394" s="1">
        <v>1280</v>
      </c>
      <c r="J2394" s="13">
        <v>12</v>
      </c>
    </row>
    <row r="2395" spans="3:10" x14ac:dyDescent="0.2">
      <c r="D2395" s="104"/>
      <c r="E2395" s="11"/>
      <c r="F2395" s="10"/>
      <c r="G2395" s="9">
        <v>100</v>
      </c>
      <c r="H2395" s="12">
        <v>2.7108433734939998</v>
      </c>
      <c r="I2395" s="2">
        <v>96.385542168675002</v>
      </c>
      <c r="J2395" s="15">
        <v>0.90361445783100003</v>
      </c>
    </row>
    <row r="2396" spans="3:10" x14ac:dyDescent="0.2">
      <c r="D2396" s="104"/>
      <c r="E2396" s="5" t="s">
        <v>28</v>
      </c>
      <c r="F2396" s="6"/>
      <c r="G2396" s="7">
        <v>1075</v>
      </c>
      <c r="H2396" s="8">
        <v>40</v>
      </c>
      <c r="I2396" s="1">
        <v>1030</v>
      </c>
      <c r="J2396" s="13">
        <v>5</v>
      </c>
    </row>
    <row r="2397" spans="3:10" x14ac:dyDescent="0.2">
      <c r="D2397" s="104"/>
      <c r="E2397" s="11"/>
      <c r="F2397" s="10"/>
      <c r="G2397" s="9">
        <v>100</v>
      </c>
      <c r="H2397" s="12">
        <v>3.720930232558</v>
      </c>
      <c r="I2397" s="2">
        <v>95.813953488371993</v>
      </c>
      <c r="J2397" s="15">
        <v>0.46511627907000003</v>
      </c>
    </row>
    <row r="2398" spans="3:10" x14ac:dyDescent="0.2">
      <c r="D2398" s="104"/>
      <c r="E2398" s="5" t="s">
        <v>29</v>
      </c>
      <c r="F2398" s="6"/>
      <c r="G2398" s="7">
        <v>733</v>
      </c>
      <c r="H2398" s="8">
        <v>33</v>
      </c>
      <c r="I2398" s="1">
        <v>698</v>
      </c>
      <c r="J2398" s="13">
        <v>2</v>
      </c>
    </row>
    <row r="2399" spans="3:10" x14ac:dyDescent="0.2">
      <c r="D2399" s="104"/>
      <c r="E2399" s="11"/>
      <c r="F2399" s="10"/>
      <c r="G2399" s="9">
        <v>100</v>
      </c>
      <c r="H2399" s="12">
        <v>4.5020463847199998</v>
      </c>
      <c r="I2399" s="2">
        <v>95.225102319236001</v>
      </c>
      <c r="J2399" s="15">
        <v>0.27285129604399999</v>
      </c>
    </row>
    <row r="2400" spans="3:10" x14ac:dyDescent="0.2">
      <c r="D2400" s="104"/>
      <c r="E2400" s="5" t="s">
        <v>30</v>
      </c>
      <c r="F2400" s="6"/>
      <c r="G2400" s="7">
        <v>619</v>
      </c>
      <c r="H2400" s="8">
        <v>27</v>
      </c>
      <c r="I2400" s="1">
        <v>589</v>
      </c>
      <c r="J2400" s="13">
        <v>3</v>
      </c>
    </row>
    <row r="2401" spans="4:10" x14ac:dyDescent="0.2">
      <c r="D2401" s="104"/>
      <c r="E2401" s="11"/>
      <c r="F2401" s="10"/>
      <c r="G2401" s="9">
        <v>100</v>
      </c>
      <c r="H2401" s="12">
        <v>4.3618739903070001</v>
      </c>
      <c r="I2401" s="2">
        <v>95.153473344103006</v>
      </c>
      <c r="J2401" s="15">
        <v>0.48465266558999998</v>
      </c>
    </row>
    <row r="2402" spans="4:10" x14ac:dyDescent="0.2">
      <c r="D2402" s="104"/>
      <c r="E2402" s="5" t="s">
        <v>31</v>
      </c>
      <c r="F2402" s="6"/>
      <c r="G2402" s="7">
        <v>559</v>
      </c>
      <c r="H2402" s="8">
        <v>27</v>
      </c>
      <c r="I2402" s="1">
        <v>530</v>
      </c>
      <c r="J2402" s="13">
        <v>2</v>
      </c>
    </row>
    <row r="2403" spans="4:10" x14ac:dyDescent="0.2">
      <c r="D2403" s="104"/>
      <c r="E2403" s="11"/>
      <c r="F2403" s="10"/>
      <c r="G2403" s="9">
        <v>100</v>
      </c>
      <c r="H2403" s="12">
        <v>4.8300536672629999</v>
      </c>
      <c r="I2403" s="2">
        <v>94.812164579606005</v>
      </c>
      <c r="J2403" s="15">
        <v>0.35778175313100002</v>
      </c>
    </row>
    <row r="2404" spans="4:10" x14ac:dyDescent="0.2">
      <c r="D2404" s="104"/>
      <c r="E2404" s="5" t="s">
        <v>32</v>
      </c>
      <c r="F2404" s="6"/>
      <c r="G2404" s="7">
        <v>284</v>
      </c>
      <c r="H2404" s="8">
        <v>12</v>
      </c>
      <c r="I2404" s="1">
        <v>272</v>
      </c>
      <c r="J2404" s="13">
        <v>0</v>
      </c>
    </row>
    <row r="2405" spans="4:10" x14ac:dyDescent="0.2">
      <c r="D2405" s="104"/>
      <c r="E2405" s="11"/>
      <c r="F2405" s="10"/>
      <c r="G2405" s="9">
        <v>100</v>
      </c>
      <c r="H2405" s="12">
        <v>4.2253521126760001</v>
      </c>
      <c r="I2405" s="2">
        <v>95.774647887323994</v>
      </c>
      <c r="J2405" s="21">
        <v>0</v>
      </c>
    </row>
    <row r="2406" spans="4:10" x14ac:dyDescent="0.2">
      <c r="D2406" s="104"/>
      <c r="E2406" s="5" t="s">
        <v>33</v>
      </c>
      <c r="F2406" s="6"/>
      <c r="G2406" s="7">
        <v>104</v>
      </c>
      <c r="H2406" s="8">
        <v>7</v>
      </c>
      <c r="I2406" s="1">
        <v>96</v>
      </c>
      <c r="J2406" s="13">
        <v>1</v>
      </c>
    </row>
    <row r="2407" spans="4:10" x14ac:dyDescent="0.2">
      <c r="D2407" s="104"/>
      <c r="E2407" s="11"/>
      <c r="F2407" s="10"/>
      <c r="G2407" s="9">
        <v>100</v>
      </c>
      <c r="H2407" s="12">
        <v>6.7307692307689999</v>
      </c>
      <c r="I2407" s="2">
        <v>92.307692307691994</v>
      </c>
      <c r="J2407" s="15">
        <v>0.96153846153800004</v>
      </c>
    </row>
    <row r="2408" spans="4:10" x14ac:dyDescent="0.2">
      <c r="D2408" s="103" t="s">
        <v>34</v>
      </c>
      <c r="E2408" s="24" t="s">
        <v>35</v>
      </c>
      <c r="F2408" s="22"/>
      <c r="G2408" s="23">
        <v>206</v>
      </c>
      <c r="H2408" s="30">
        <v>1</v>
      </c>
      <c r="I2408" s="4">
        <v>205</v>
      </c>
      <c r="J2408" s="34">
        <v>0</v>
      </c>
    </row>
    <row r="2409" spans="4:10" x14ac:dyDescent="0.2">
      <c r="D2409" s="104"/>
      <c r="E2409" s="11"/>
      <c r="F2409" s="10"/>
      <c r="G2409" s="9">
        <v>100</v>
      </c>
      <c r="H2409" s="12">
        <v>0.48543689320400002</v>
      </c>
      <c r="I2409" s="2">
        <v>99.514563106796004</v>
      </c>
      <c r="J2409" s="21">
        <v>0</v>
      </c>
    </row>
    <row r="2410" spans="4:10" x14ac:dyDescent="0.2">
      <c r="D2410" s="104"/>
      <c r="E2410" s="5" t="s">
        <v>36</v>
      </c>
      <c r="F2410" s="6"/>
      <c r="G2410" s="7">
        <v>218</v>
      </c>
      <c r="H2410" s="8">
        <v>10</v>
      </c>
      <c r="I2410" s="1">
        <v>208</v>
      </c>
      <c r="J2410" s="13">
        <v>0</v>
      </c>
    </row>
    <row r="2411" spans="4:10" x14ac:dyDescent="0.2">
      <c r="D2411" s="104"/>
      <c r="E2411" s="11"/>
      <c r="F2411" s="10"/>
      <c r="G2411" s="9">
        <v>100</v>
      </c>
      <c r="H2411" s="12">
        <v>4.5871559633030001</v>
      </c>
      <c r="I2411" s="2">
        <v>95.412844036696995</v>
      </c>
      <c r="J2411" s="21">
        <v>0</v>
      </c>
    </row>
    <row r="2412" spans="4:10" x14ac:dyDescent="0.2">
      <c r="D2412" s="104"/>
      <c r="E2412" s="5" t="s">
        <v>37</v>
      </c>
      <c r="F2412" s="6"/>
      <c r="G2412" s="7">
        <v>218</v>
      </c>
      <c r="H2412" s="8">
        <v>11</v>
      </c>
      <c r="I2412" s="1">
        <v>207</v>
      </c>
      <c r="J2412" s="13">
        <v>0</v>
      </c>
    </row>
    <row r="2413" spans="4:10" x14ac:dyDescent="0.2">
      <c r="D2413" s="104"/>
      <c r="E2413" s="11"/>
      <c r="F2413" s="10"/>
      <c r="G2413" s="9">
        <v>100</v>
      </c>
      <c r="H2413" s="12">
        <v>5.0458715596330004</v>
      </c>
      <c r="I2413" s="2">
        <v>94.954128440367001</v>
      </c>
      <c r="J2413" s="21">
        <v>0</v>
      </c>
    </row>
    <row r="2414" spans="4:10" x14ac:dyDescent="0.2">
      <c r="D2414" s="104"/>
      <c r="E2414" s="5" t="s">
        <v>38</v>
      </c>
      <c r="F2414" s="6"/>
      <c r="G2414" s="7">
        <v>313</v>
      </c>
      <c r="H2414" s="8">
        <v>14</v>
      </c>
      <c r="I2414" s="1">
        <v>297</v>
      </c>
      <c r="J2414" s="13">
        <v>2</v>
      </c>
    </row>
    <row r="2415" spans="4:10" x14ac:dyDescent="0.2">
      <c r="D2415" s="104"/>
      <c r="E2415" s="11"/>
      <c r="F2415" s="10"/>
      <c r="G2415" s="9">
        <v>100</v>
      </c>
      <c r="H2415" s="12">
        <v>4.472843450479</v>
      </c>
      <c r="I2415" s="2">
        <v>94.888178913738003</v>
      </c>
      <c r="J2415" s="15">
        <v>0.63897763578300004</v>
      </c>
    </row>
    <row r="2416" spans="4:10" x14ac:dyDescent="0.2">
      <c r="D2416" s="104"/>
      <c r="E2416" s="5" t="s">
        <v>39</v>
      </c>
      <c r="F2416" s="6"/>
      <c r="G2416" s="7">
        <v>306</v>
      </c>
      <c r="H2416" s="8">
        <v>11</v>
      </c>
      <c r="I2416" s="1">
        <v>295</v>
      </c>
      <c r="J2416" s="13">
        <v>0</v>
      </c>
    </row>
    <row r="2417" spans="4:10" x14ac:dyDescent="0.2">
      <c r="D2417" s="104"/>
      <c r="E2417" s="11"/>
      <c r="F2417" s="10"/>
      <c r="G2417" s="9">
        <v>100</v>
      </c>
      <c r="H2417" s="12">
        <v>3.5947712418300002</v>
      </c>
      <c r="I2417" s="2">
        <v>96.405228758169997</v>
      </c>
      <c r="J2417" s="21">
        <v>0</v>
      </c>
    </row>
    <row r="2418" spans="4:10" x14ac:dyDescent="0.2">
      <c r="D2418" s="104"/>
      <c r="E2418" s="5" t="s">
        <v>40</v>
      </c>
      <c r="F2418" s="6"/>
      <c r="G2418" s="7">
        <v>323</v>
      </c>
      <c r="H2418" s="8">
        <v>12</v>
      </c>
      <c r="I2418" s="1">
        <v>311</v>
      </c>
      <c r="J2418" s="13">
        <v>0</v>
      </c>
    </row>
    <row r="2419" spans="4:10" x14ac:dyDescent="0.2">
      <c r="D2419" s="104"/>
      <c r="E2419" s="11"/>
      <c r="F2419" s="10"/>
      <c r="G2419" s="9">
        <v>100</v>
      </c>
      <c r="H2419" s="12">
        <v>3.7151702786379999</v>
      </c>
      <c r="I2419" s="2">
        <v>96.284829721362001</v>
      </c>
      <c r="J2419" s="21">
        <v>0</v>
      </c>
    </row>
    <row r="2420" spans="4:10" x14ac:dyDescent="0.2">
      <c r="D2420" s="104"/>
      <c r="E2420" s="5" t="s">
        <v>41</v>
      </c>
      <c r="F2420" s="6"/>
      <c r="G2420" s="7">
        <v>260</v>
      </c>
      <c r="H2420" s="8">
        <v>11</v>
      </c>
      <c r="I2420" s="1">
        <v>249</v>
      </c>
      <c r="J2420" s="13">
        <v>0</v>
      </c>
    </row>
    <row r="2421" spans="4:10" x14ac:dyDescent="0.2">
      <c r="D2421" s="104"/>
      <c r="E2421" s="11"/>
      <c r="F2421" s="10"/>
      <c r="G2421" s="9">
        <v>100</v>
      </c>
      <c r="H2421" s="12">
        <v>4.2307692307689999</v>
      </c>
      <c r="I2421" s="2">
        <v>95.769230769231001</v>
      </c>
      <c r="J2421" s="21">
        <v>0</v>
      </c>
    </row>
    <row r="2422" spans="4:10" x14ac:dyDescent="0.2">
      <c r="D2422" s="104"/>
      <c r="E2422" s="5" t="s">
        <v>42</v>
      </c>
      <c r="F2422" s="6"/>
      <c r="G2422" s="7">
        <v>258</v>
      </c>
      <c r="H2422" s="8">
        <v>11</v>
      </c>
      <c r="I2422" s="1">
        <v>247</v>
      </c>
      <c r="J2422" s="13">
        <v>0</v>
      </c>
    </row>
    <row r="2423" spans="4:10" x14ac:dyDescent="0.2">
      <c r="D2423" s="104"/>
      <c r="E2423" s="11"/>
      <c r="F2423" s="10"/>
      <c r="G2423" s="9">
        <v>100</v>
      </c>
      <c r="H2423" s="12">
        <v>4.2635658914730001</v>
      </c>
      <c r="I2423" s="2">
        <v>95.736434108527007</v>
      </c>
      <c r="J2423" s="21">
        <v>0</v>
      </c>
    </row>
    <row r="2424" spans="4:10" x14ac:dyDescent="0.2">
      <c r="D2424" s="104"/>
      <c r="E2424" s="5" t="s">
        <v>43</v>
      </c>
      <c r="F2424" s="6"/>
      <c r="G2424" s="7">
        <v>258</v>
      </c>
      <c r="H2424" s="8">
        <v>10</v>
      </c>
      <c r="I2424" s="1">
        <v>248</v>
      </c>
      <c r="J2424" s="13">
        <v>0</v>
      </c>
    </row>
    <row r="2425" spans="4:10" x14ac:dyDescent="0.2">
      <c r="D2425" s="104"/>
      <c r="E2425" s="11"/>
      <c r="F2425" s="10"/>
      <c r="G2425" s="9">
        <v>100</v>
      </c>
      <c r="H2425" s="12">
        <v>3.8759689922480001</v>
      </c>
      <c r="I2425" s="2">
        <v>96.124031007751995</v>
      </c>
      <c r="J2425" s="21">
        <v>0</v>
      </c>
    </row>
    <row r="2426" spans="4:10" x14ac:dyDescent="0.2">
      <c r="D2426" s="104"/>
      <c r="E2426" s="5" t="s">
        <v>44</v>
      </c>
      <c r="F2426" s="6"/>
      <c r="G2426" s="7">
        <v>336</v>
      </c>
      <c r="H2426" s="8">
        <v>12</v>
      </c>
      <c r="I2426" s="1">
        <v>324</v>
      </c>
      <c r="J2426" s="13">
        <v>0</v>
      </c>
    </row>
    <row r="2427" spans="4:10" x14ac:dyDescent="0.2">
      <c r="D2427" s="104"/>
      <c r="E2427" s="11"/>
      <c r="F2427" s="10"/>
      <c r="G2427" s="9">
        <v>100</v>
      </c>
      <c r="H2427" s="12">
        <v>3.5714285714290002</v>
      </c>
      <c r="I2427" s="2">
        <v>96.428571428571004</v>
      </c>
      <c r="J2427" s="21">
        <v>0</v>
      </c>
    </row>
    <row r="2428" spans="4:10" x14ac:dyDescent="0.2">
      <c r="D2428" s="104"/>
      <c r="E2428" s="5" t="s">
        <v>45</v>
      </c>
      <c r="F2428" s="6"/>
      <c r="G2428" s="7">
        <v>259</v>
      </c>
      <c r="H2428" s="8">
        <v>13</v>
      </c>
      <c r="I2428" s="1">
        <v>241</v>
      </c>
      <c r="J2428" s="13">
        <v>5</v>
      </c>
    </row>
    <row r="2429" spans="4:10" x14ac:dyDescent="0.2">
      <c r="D2429" s="104"/>
      <c r="E2429" s="11"/>
      <c r="F2429" s="10"/>
      <c r="G2429" s="9">
        <v>100</v>
      </c>
      <c r="H2429" s="12">
        <v>5.0193050193050004</v>
      </c>
      <c r="I2429" s="2">
        <v>93.050193050193002</v>
      </c>
      <c r="J2429" s="15">
        <v>1.9305019305019999</v>
      </c>
    </row>
    <row r="2430" spans="4:10" x14ac:dyDescent="0.2">
      <c r="D2430" s="104"/>
      <c r="E2430" s="5" t="s">
        <v>46</v>
      </c>
      <c r="F2430" s="6"/>
      <c r="G2430" s="7">
        <v>171</v>
      </c>
      <c r="H2430" s="8">
        <v>14</v>
      </c>
      <c r="I2430" s="1">
        <v>157</v>
      </c>
      <c r="J2430" s="13">
        <v>0</v>
      </c>
    </row>
    <row r="2431" spans="4:10" x14ac:dyDescent="0.2">
      <c r="D2431" s="104"/>
      <c r="E2431" s="11"/>
      <c r="F2431" s="10"/>
      <c r="G2431" s="9">
        <v>100</v>
      </c>
      <c r="H2431" s="12">
        <v>8.1871345029239997</v>
      </c>
      <c r="I2431" s="2">
        <v>91.812865497076004</v>
      </c>
      <c r="J2431" s="21">
        <v>0</v>
      </c>
    </row>
    <row r="2432" spans="4:10" x14ac:dyDescent="0.2">
      <c r="D2432" s="104"/>
      <c r="E2432" s="5" t="s">
        <v>47</v>
      </c>
      <c r="F2432" s="6"/>
      <c r="G2432" s="7">
        <v>158</v>
      </c>
      <c r="H2432" s="8">
        <v>6</v>
      </c>
      <c r="I2432" s="1">
        <v>149</v>
      </c>
      <c r="J2432" s="13">
        <v>3</v>
      </c>
    </row>
    <row r="2433" spans="4:10" x14ac:dyDescent="0.2">
      <c r="D2433" s="104"/>
      <c r="E2433" s="11"/>
      <c r="F2433" s="10"/>
      <c r="G2433" s="9">
        <v>100</v>
      </c>
      <c r="H2433" s="12">
        <v>3.7974683544299999</v>
      </c>
      <c r="I2433" s="2">
        <v>94.303797468354006</v>
      </c>
      <c r="J2433" s="15">
        <v>1.8987341772149999</v>
      </c>
    </row>
    <row r="2434" spans="4:10" x14ac:dyDescent="0.2">
      <c r="D2434" s="104"/>
      <c r="E2434" s="5" t="s">
        <v>48</v>
      </c>
      <c r="F2434" s="6"/>
      <c r="G2434" s="7">
        <v>62</v>
      </c>
      <c r="H2434" s="8">
        <v>7</v>
      </c>
      <c r="I2434" s="1">
        <v>54</v>
      </c>
      <c r="J2434" s="13">
        <v>1</v>
      </c>
    </row>
    <row r="2435" spans="4:10" x14ac:dyDescent="0.2">
      <c r="D2435" s="104"/>
      <c r="E2435" s="11"/>
      <c r="F2435" s="10"/>
      <c r="G2435" s="9">
        <v>100</v>
      </c>
      <c r="H2435" s="12">
        <v>11.290322580645</v>
      </c>
      <c r="I2435" s="2">
        <v>87.096774193548001</v>
      </c>
      <c r="J2435" s="15">
        <v>1.6129032258060001</v>
      </c>
    </row>
    <row r="2436" spans="4:10" x14ac:dyDescent="0.2">
      <c r="D2436" s="104"/>
      <c r="E2436" s="5" t="s">
        <v>49</v>
      </c>
      <c r="F2436" s="6"/>
      <c r="G2436" s="7">
        <v>13</v>
      </c>
      <c r="H2436" s="8">
        <v>0</v>
      </c>
      <c r="I2436" s="1">
        <v>13</v>
      </c>
      <c r="J2436" s="13">
        <v>0</v>
      </c>
    </row>
    <row r="2437" spans="4:10" x14ac:dyDescent="0.2">
      <c r="D2437" s="104"/>
      <c r="E2437" s="11"/>
      <c r="F2437" s="10"/>
      <c r="G2437" s="9">
        <v>100</v>
      </c>
      <c r="H2437" s="40">
        <v>0</v>
      </c>
      <c r="I2437" s="2">
        <v>100</v>
      </c>
      <c r="J2437" s="21">
        <v>0</v>
      </c>
    </row>
    <row r="2438" spans="4:10" x14ac:dyDescent="0.2">
      <c r="D2438" s="103" t="s">
        <v>50</v>
      </c>
      <c r="E2438" s="24" t="s">
        <v>35</v>
      </c>
      <c r="F2438" s="22"/>
      <c r="G2438" s="23">
        <v>174</v>
      </c>
      <c r="H2438" s="30">
        <v>2</v>
      </c>
      <c r="I2438" s="4">
        <v>170</v>
      </c>
      <c r="J2438" s="34">
        <v>2</v>
      </c>
    </row>
    <row r="2439" spans="4:10" x14ac:dyDescent="0.2">
      <c r="D2439" s="104"/>
      <c r="E2439" s="11"/>
      <c r="F2439" s="10"/>
      <c r="G2439" s="9">
        <v>100</v>
      </c>
      <c r="H2439" s="12">
        <v>1.149425287356</v>
      </c>
      <c r="I2439" s="2">
        <v>97.701149425286999</v>
      </c>
      <c r="J2439" s="15">
        <v>1.149425287356</v>
      </c>
    </row>
    <row r="2440" spans="4:10" x14ac:dyDescent="0.2">
      <c r="D2440" s="104"/>
      <c r="E2440" s="5" t="s">
        <v>36</v>
      </c>
      <c r="F2440" s="6"/>
      <c r="G2440" s="7">
        <v>233</v>
      </c>
      <c r="H2440" s="8">
        <v>5</v>
      </c>
      <c r="I2440" s="1">
        <v>227</v>
      </c>
      <c r="J2440" s="13">
        <v>1</v>
      </c>
    </row>
    <row r="2441" spans="4:10" x14ac:dyDescent="0.2">
      <c r="D2441" s="104"/>
      <c r="E2441" s="11"/>
      <c r="F2441" s="10"/>
      <c r="G2441" s="9">
        <v>100</v>
      </c>
      <c r="H2441" s="12">
        <v>2.1459227467809998</v>
      </c>
      <c r="I2441" s="2">
        <v>97.424892703862994</v>
      </c>
      <c r="J2441" s="15">
        <v>0.42918454935599998</v>
      </c>
    </row>
    <row r="2442" spans="4:10" x14ac:dyDescent="0.2">
      <c r="D2442" s="104"/>
      <c r="E2442" s="5" t="s">
        <v>37</v>
      </c>
      <c r="F2442" s="6"/>
      <c r="G2442" s="7">
        <v>199</v>
      </c>
      <c r="H2442" s="8">
        <v>3</v>
      </c>
      <c r="I2442" s="1">
        <v>195</v>
      </c>
      <c r="J2442" s="13">
        <v>1</v>
      </c>
    </row>
    <row r="2443" spans="4:10" x14ac:dyDescent="0.2">
      <c r="D2443" s="104"/>
      <c r="E2443" s="11"/>
      <c r="F2443" s="10"/>
      <c r="G2443" s="9">
        <v>100</v>
      </c>
      <c r="H2443" s="12">
        <v>1.507537688442</v>
      </c>
      <c r="I2443" s="2">
        <v>97.989949748743996</v>
      </c>
      <c r="J2443" s="15">
        <v>0.50251256281400003</v>
      </c>
    </row>
    <row r="2444" spans="4:10" x14ac:dyDescent="0.2">
      <c r="D2444" s="104"/>
      <c r="E2444" s="5" t="s">
        <v>38</v>
      </c>
      <c r="F2444" s="6"/>
      <c r="G2444" s="7">
        <v>319</v>
      </c>
      <c r="H2444" s="8">
        <v>3</v>
      </c>
      <c r="I2444" s="1">
        <v>316</v>
      </c>
      <c r="J2444" s="13">
        <v>0</v>
      </c>
    </row>
    <row r="2445" spans="4:10" x14ac:dyDescent="0.2">
      <c r="D2445" s="104"/>
      <c r="E2445" s="11"/>
      <c r="F2445" s="10"/>
      <c r="G2445" s="9">
        <v>100</v>
      </c>
      <c r="H2445" s="12">
        <v>0.94043887147299998</v>
      </c>
      <c r="I2445" s="2">
        <v>99.059561128526994</v>
      </c>
      <c r="J2445" s="21">
        <v>0</v>
      </c>
    </row>
    <row r="2446" spans="4:10" x14ac:dyDescent="0.2">
      <c r="D2446" s="104"/>
      <c r="E2446" s="5" t="s">
        <v>39</v>
      </c>
      <c r="F2446" s="6"/>
      <c r="G2446" s="7">
        <v>269</v>
      </c>
      <c r="H2446" s="8">
        <v>3</v>
      </c>
      <c r="I2446" s="1">
        <v>265</v>
      </c>
      <c r="J2446" s="13">
        <v>1</v>
      </c>
    </row>
    <row r="2447" spans="4:10" x14ac:dyDescent="0.2">
      <c r="D2447" s="104"/>
      <c r="E2447" s="11"/>
      <c r="F2447" s="10"/>
      <c r="G2447" s="9">
        <v>100</v>
      </c>
      <c r="H2447" s="12">
        <v>1.1152416356879999</v>
      </c>
      <c r="I2447" s="2">
        <v>98.513011152415999</v>
      </c>
      <c r="J2447" s="15">
        <v>0.37174721189600002</v>
      </c>
    </row>
    <row r="2448" spans="4:10" x14ac:dyDescent="0.2">
      <c r="D2448" s="104"/>
      <c r="E2448" s="5" t="s">
        <v>40</v>
      </c>
      <c r="F2448" s="6"/>
      <c r="G2448" s="7">
        <v>348</v>
      </c>
      <c r="H2448" s="8">
        <v>9</v>
      </c>
      <c r="I2448" s="1">
        <v>336</v>
      </c>
      <c r="J2448" s="13">
        <v>3</v>
      </c>
    </row>
    <row r="2449" spans="4:10" x14ac:dyDescent="0.2">
      <c r="D2449" s="104"/>
      <c r="E2449" s="11"/>
      <c r="F2449" s="10"/>
      <c r="G2449" s="9">
        <v>100</v>
      </c>
      <c r="H2449" s="12">
        <v>2.586206896552</v>
      </c>
      <c r="I2449" s="2">
        <v>96.551724137931004</v>
      </c>
      <c r="J2449" s="15">
        <v>0.86206896551699996</v>
      </c>
    </row>
    <row r="2450" spans="4:10" x14ac:dyDescent="0.2">
      <c r="D2450" s="104"/>
      <c r="E2450" s="5" t="s">
        <v>41</v>
      </c>
      <c r="F2450" s="6"/>
      <c r="G2450" s="7">
        <v>282</v>
      </c>
      <c r="H2450" s="8">
        <v>10</v>
      </c>
      <c r="I2450" s="1">
        <v>272</v>
      </c>
      <c r="J2450" s="13">
        <v>0</v>
      </c>
    </row>
    <row r="2451" spans="4:10" x14ac:dyDescent="0.2">
      <c r="D2451" s="104"/>
      <c r="E2451" s="11"/>
      <c r="F2451" s="10"/>
      <c r="G2451" s="9">
        <v>100</v>
      </c>
      <c r="H2451" s="12">
        <v>3.54609929078</v>
      </c>
      <c r="I2451" s="2">
        <v>96.453900709219994</v>
      </c>
      <c r="J2451" s="21">
        <v>0</v>
      </c>
    </row>
    <row r="2452" spans="4:10" x14ac:dyDescent="0.2">
      <c r="D2452" s="104"/>
      <c r="E2452" s="5" t="s">
        <v>42</v>
      </c>
      <c r="F2452" s="6"/>
      <c r="G2452" s="7">
        <v>242</v>
      </c>
      <c r="H2452" s="8">
        <v>8</v>
      </c>
      <c r="I2452" s="1">
        <v>233</v>
      </c>
      <c r="J2452" s="13">
        <v>1</v>
      </c>
    </row>
    <row r="2453" spans="4:10" x14ac:dyDescent="0.2">
      <c r="D2453" s="104"/>
      <c r="E2453" s="11"/>
      <c r="F2453" s="10"/>
      <c r="G2453" s="9">
        <v>100</v>
      </c>
      <c r="H2453" s="12">
        <v>3.305785123967</v>
      </c>
      <c r="I2453" s="2">
        <v>96.280991735537</v>
      </c>
      <c r="J2453" s="15">
        <v>0.41322314049600001</v>
      </c>
    </row>
    <row r="2454" spans="4:10" x14ac:dyDescent="0.2">
      <c r="D2454" s="104"/>
      <c r="E2454" s="5" t="s">
        <v>43</v>
      </c>
      <c r="F2454" s="6"/>
      <c r="G2454" s="7">
        <v>263</v>
      </c>
      <c r="H2454" s="8">
        <v>9</v>
      </c>
      <c r="I2454" s="1">
        <v>250</v>
      </c>
      <c r="J2454" s="13">
        <v>4</v>
      </c>
    </row>
    <row r="2455" spans="4:10" x14ac:dyDescent="0.2">
      <c r="D2455" s="104"/>
      <c r="E2455" s="11"/>
      <c r="F2455" s="10"/>
      <c r="G2455" s="9">
        <v>100</v>
      </c>
      <c r="H2455" s="12">
        <v>3.422053231939</v>
      </c>
      <c r="I2455" s="2">
        <v>95.057034220532003</v>
      </c>
      <c r="J2455" s="15">
        <v>1.520912547529</v>
      </c>
    </row>
    <row r="2456" spans="4:10" x14ac:dyDescent="0.2">
      <c r="D2456" s="104"/>
      <c r="E2456" s="5" t="s">
        <v>44</v>
      </c>
      <c r="F2456" s="6"/>
      <c r="G2456" s="7">
        <v>364</v>
      </c>
      <c r="H2456" s="8">
        <v>7</v>
      </c>
      <c r="I2456" s="1">
        <v>351</v>
      </c>
      <c r="J2456" s="13">
        <v>6</v>
      </c>
    </row>
    <row r="2457" spans="4:10" x14ac:dyDescent="0.2">
      <c r="D2457" s="104"/>
      <c r="E2457" s="11"/>
      <c r="F2457" s="10"/>
      <c r="G2457" s="9">
        <v>100</v>
      </c>
      <c r="H2457" s="12">
        <v>1.923076923077</v>
      </c>
      <c r="I2457" s="2">
        <v>96.428571428571004</v>
      </c>
      <c r="J2457" s="15">
        <v>1.648351648352</v>
      </c>
    </row>
    <row r="2458" spans="4:10" x14ac:dyDescent="0.2">
      <c r="D2458" s="104"/>
      <c r="E2458" s="5" t="s">
        <v>45</v>
      </c>
      <c r="F2458" s="6"/>
      <c r="G2458" s="7">
        <v>324</v>
      </c>
      <c r="H2458" s="8">
        <v>10</v>
      </c>
      <c r="I2458" s="1">
        <v>313</v>
      </c>
      <c r="J2458" s="13">
        <v>1</v>
      </c>
    </row>
    <row r="2459" spans="4:10" x14ac:dyDescent="0.2">
      <c r="D2459" s="104"/>
      <c r="E2459" s="11"/>
      <c r="F2459" s="10"/>
      <c r="G2459" s="9">
        <v>100</v>
      </c>
      <c r="H2459" s="12">
        <v>3.086419753086</v>
      </c>
      <c r="I2459" s="2">
        <v>96.604938271604993</v>
      </c>
      <c r="J2459" s="15">
        <v>0.30864197530900001</v>
      </c>
    </row>
    <row r="2460" spans="4:10" x14ac:dyDescent="0.2">
      <c r="D2460" s="104"/>
      <c r="E2460" s="5" t="s">
        <v>46</v>
      </c>
      <c r="F2460" s="6"/>
      <c r="G2460" s="7">
        <v>192</v>
      </c>
      <c r="H2460" s="8">
        <v>5</v>
      </c>
      <c r="I2460" s="1">
        <v>186</v>
      </c>
      <c r="J2460" s="13">
        <v>1</v>
      </c>
    </row>
    <row r="2461" spans="4:10" x14ac:dyDescent="0.2">
      <c r="D2461" s="104"/>
      <c r="E2461" s="11"/>
      <c r="F2461" s="10"/>
      <c r="G2461" s="9">
        <v>100</v>
      </c>
      <c r="H2461" s="12">
        <v>2.604166666667</v>
      </c>
      <c r="I2461" s="2">
        <v>96.875</v>
      </c>
      <c r="J2461" s="15">
        <v>0.52083333333299997</v>
      </c>
    </row>
    <row r="2462" spans="4:10" x14ac:dyDescent="0.2">
      <c r="D2462" s="104"/>
      <c r="E2462" s="5" t="s">
        <v>47</v>
      </c>
      <c r="F2462" s="6"/>
      <c r="G2462" s="7">
        <v>288</v>
      </c>
      <c r="H2462" s="8">
        <v>8</v>
      </c>
      <c r="I2462" s="1">
        <v>278</v>
      </c>
      <c r="J2462" s="13">
        <v>2</v>
      </c>
    </row>
    <row r="2463" spans="4:10" x14ac:dyDescent="0.2">
      <c r="D2463" s="104"/>
      <c r="E2463" s="11"/>
      <c r="F2463" s="10"/>
      <c r="G2463" s="9">
        <v>100</v>
      </c>
      <c r="H2463" s="12">
        <v>2.7777777777780002</v>
      </c>
      <c r="I2463" s="2">
        <v>96.527777777777999</v>
      </c>
      <c r="J2463" s="15">
        <v>0.694444444444</v>
      </c>
    </row>
    <row r="2464" spans="4:10" x14ac:dyDescent="0.2">
      <c r="D2464" s="104"/>
      <c r="E2464" s="5" t="s">
        <v>48</v>
      </c>
      <c r="F2464" s="6"/>
      <c r="G2464" s="7">
        <v>114</v>
      </c>
      <c r="H2464" s="8">
        <v>3</v>
      </c>
      <c r="I2464" s="1">
        <v>111</v>
      </c>
      <c r="J2464" s="13">
        <v>0</v>
      </c>
    </row>
    <row r="2465" spans="2:15" x14ac:dyDescent="0.2">
      <c r="D2465" s="104"/>
      <c r="E2465" s="11"/>
      <c r="F2465" s="10"/>
      <c r="G2465" s="9">
        <v>100</v>
      </c>
      <c r="H2465" s="12">
        <v>2.6315789473679998</v>
      </c>
      <c r="I2465" s="2">
        <v>97.368421052632002</v>
      </c>
      <c r="J2465" s="21">
        <v>0</v>
      </c>
    </row>
    <row r="2466" spans="2:15" x14ac:dyDescent="0.2">
      <c r="D2466" s="104"/>
      <c r="E2466" s="5" t="s">
        <v>49</v>
      </c>
      <c r="F2466" s="6"/>
      <c r="G2466" s="7">
        <v>30</v>
      </c>
      <c r="H2466" s="8">
        <v>0</v>
      </c>
      <c r="I2466" s="1">
        <v>30</v>
      </c>
      <c r="J2466" s="13">
        <v>0</v>
      </c>
    </row>
    <row r="2467" spans="2:15" x14ac:dyDescent="0.2">
      <c r="D2467" s="105"/>
      <c r="E2467" s="56"/>
      <c r="F2467" s="57"/>
      <c r="G2467" s="69">
        <v>100</v>
      </c>
      <c r="H2467" s="79">
        <v>0</v>
      </c>
      <c r="I2467" s="39">
        <v>100</v>
      </c>
      <c r="J2467" s="72">
        <v>0</v>
      </c>
    </row>
    <row r="2469" spans="2:15" x14ac:dyDescent="0.2">
      <c r="B2469" s="47" t="str">
        <f xml:space="preserve"> HYPERLINK("#'目次'!B36", "[30]")</f>
        <v>[30]</v>
      </c>
      <c r="C2469" s="31" t="s">
        <v>277</v>
      </c>
    </row>
    <row r="2472" spans="2:15" x14ac:dyDescent="0.2">
      <c r="C2472" s="31" t="s">
        <v>13</v>
      </c>
    </row>
    <row r="2473" spans="2:15" ht="36" x14ac:dyDescent="0.2">
      <c r="D2473" s="99"/>
      <c r="E2473" s="100"/>
      <c r="F2473" s="100"/>
      <c r="G2473" s="41" t="s">
        <v>14</v>
      </c>
      <c r="H2473" s="42" t="s">
        <v>278</v>
      </c>
      <c r="I2473" s="16" t="s">
        <v>279</v>
      </c>
      <c r="J2473" s="16" t="s">
        <v>280</v>
      </c>
      <c r="K2473" s="16" t="s">
        <v>281</v>
      </c>
      <c r="L2473" s="16" t="s">
        <v>282</v>
      </c>
      <c r="M2473" s="16" t="s">
        <v>283</v>
      </c>
      <c r="N2473" s="16" t="s">
        <v>257</v>
      </c>
      <c r="O2473" s="46" t="s">
        <v>24</v>
      </c>
    </row>
    <row r="2474" spans="2:15" x14ac:dyDescent="0.2">
      <c r="D2474" s="101"/>
      <c r="E2474" s="102"/>
      <c r="F2474" s="102"/>
      <c r="G2474" s="44"/>
      <c r="H2474" s="48"/>
      <c r="I2474" s="17"/>
      <c r="J2474" s="17"/>
      <c r="K2474" s="17"/>
      <c r="L2474" s="17"/>
      <c r="M2474" s="17"/>
      <c r="N2474" s="17"/>
      <c r="O2474" s="43"/>
    </row>
    <row r="2475" spans="2:15" x14ac:dyDescent="0.2">
      <c r="D2475" s="68"/>
      <c r="E2475" s="67" t="s">
        <v>14</v>
      </c>
      <c r="F2475" s="64"/>
      <c r="G2475" s="45">
        <v>7000</v>
      </c>
      <c r="H2475" s="20">
        <v>528</v>
      </c>
      <c r="I2475" s="20">
        <v>200</v>
      </c>
      <c r="J2475" s="20">
        <v>159</v>
      </c>
      <c r="K2475" s="20">
        <v>340</v>
      </c>
      <c r="L2475" s="20">
        <v>694</v>
      </c>
      <c r="M2475" s="20">
        <v>2114</v>
      </c>
      <c r="N2475" s="20">
        <v>2937</v>
      </c>
      <c r="O2475" s="61">
        <v>28</v>
      </c>
    </row>
    <row r="2476" spans="2:15" x14ac:dyDescent="0.2">
      <c r="D2476" s="56"/>
      <c r="E2476" s="57"/>
      <c r="F2476" s="65"/>
      <c r="G2476" s="9">
        <v>100</v>
      </c>
      <c r="H2476" s="2">
        <v>7.5428571428569997</v>
      </c>
      <c r="I2476" s="2">
        <v>2.8571428571430002</v>
      </c>
      <c r="J2476" s="2">
        <v>2.2714285714289999</v>
      </c>
      <c r="K2476" s="2">
        <v>4.8571428571429998</v>
      </c>
      <c r="L2476" s="2">
        <v>9.9142857142860006</v>
      </c>
      <c r="M2476" s="2">
        <v>30.2</v>
      </c>
      <c r="N2476" s="2">
        <v>41.957142857142998</v>
      </c>
      <c r="O2476" s="15">
        <v>0.4</v>
      </c>
    </row>
    <row r="2477" spans="2:15" x14ac:dyDescent="0.2">
      <c r="D2477" s="103" t="s">
        <v>25</v>
      </c>
      <c r="E2477" s="24" t="s">
        <v>26</v>
      </c>
      <c r="F2477" s="22"/>
      <c r="G2477" s="23">
        <v>1780</v>
      </c>
      <c r="H2477" s="30">
        <v>73</v>
      </c>
      <c r="I2477" s="4">
        <v>36</v>
      </c>
      <c r="J2477" s="4">
        <v>26</v>
      </c>
      <c r="K2477" s="4">
        <v>62</v>
      </c>
      <c r="L2477" s="4">
        <v>165</v>
      </c>
      <c r="M2477" s="4">
        <v>556</v>
      </c>
      <c r="N2477" s="4">
        <v>858</v>
      </c>
      <c r="O2477" s="34">
        <v>4</v>
      </c>
    </row>
    <row r="2478" spans="2:15" x14ac:dyDescent="0.2">
      <c r="D2478" s="104"/>
      <c r="E2478" s="11"/>
      <c r="F2478" s="10"/>
      <c r="G2478" s="9">
        <v>100</v>
      </c>
      <c r="H2478" s="12">
        <v>4.1011235955060004</v>
      </c>
      <c r="I2478" s="2">
        <v>2.0224719101119999</v>
      </c>
      <c r="J2478" s="2">
        <v>1.460674157303</v>
      </c>
      <c r="K2478" s="2">
        <v>3.483146067416</v>
      </c>
      <c r="L2478" s="2">
        <v>9.2696629213480009</v>
      </c>
      <c r="M2478" s="2">
        <v>31.23595505618</v>
      </c>
      <c r="N2478" s="2">
        <v>48.202247191010997</v>
      </c>
      <c r="O2478" s="15">
        <v>0.22471910112400001</v>
      </c>
    </row>
    <row r="2479" spans="2:15" x14ac:dyDescent="0.2">
      <c r="D2479" s="104"/>
      <c r="E2479" s="5" t="s">
        <v>27</v>
      </c>
      <c r="F2479" s="6"/>
      <c r="G2479" s="7">
        <v>1328</v>
      </c>
      <c r="H2479" s="8">
        <v>81</v>
      </c>
      <c r="I2479" s="1">
        <v>29</v>
      </c>
      <c r="J2479" s="1">
        <v>13</v>
      </c>
      <c r="K2479" s="1">
        <v>43</v>
      </c>
      <c r="L2479" s="1">
        <v>89</v>
      </c>
      <c r="M2479" s="1">
        <v>396</v>
      </c>
      <c r="N2479" s="1">
        <v>671</v>
      </c>
      <c r="O2479" s="13">
        <v>6</v>
      </c>
    </row>
    <row r="2480" spans="2:15" x14ac:dyDescent="0.2">
      <c r="D2480" s="104"/>
      <c r="E2480" s="11"/>
      <c r="F2480" s="10"/>
      <c r="G2480" s="9">
        <v>100</v>
      </c>
      <c r="H2480" s="12">
        <v>6.0993975903609998</v>
      </c>
      <c r="I2480" s="2">
        <v>2.1837349397589998</v>
      </c>
      <c r="J2480" s="2">
        <v>0.97891566265100005</v>
      </c>
      <c r="K2480" s="2">
        <v>3.2379518072289999</v>
      </c>
      <c r="L2480" s="2">
        <v>6.7018072289159996</v>
      </c>
      <c r="M2480" s="2">
        <v>29.819277108434001</v>
      </c>
      <c r="N2480" s="2">
        <v>50.527108433735002</v>
      </c>
      <c r="O2480" s="15">
        <v>0.451807228916</v>
      </c>
    </row>
    <row r="2481" spans="4:15" x14ac:dyDescent="0.2">
      <c r="D2481" s="104"/>
      <c r="E2481" s="5" t="s">
        <v>28</v>
      </c>
      <c r="F2481" s="6"/>
      <c r="G2481" s="7">
        <v>1075</v>
      </c>
      <c r="H2481" s="8">
        <v>79</v>
      </c>
      <c r="I2481" s="1">
        <v>27</v>
      </c>
      <c r="J2481" s="1">
        <v>29</v>
      </c>
      <c r="K2481" s="1">
        <v>52</v>
      </c>
      <c r="L2481" s="1">
        <v>104</v>
      </c>
      <c r="M2481" s="1">
        <v>300</v>
      </c>
      <c r="N2481" s="1">
        <v>481</v>
      </c>
      <c r="O2481" s="13">
        <v>3</v>
      </c>
    </row>
    <row r="2482" spans="4:15" x14ac:dyDescent="0.2">
      <c r="D2482" s="104"/>
      <c r="E2482" s="11"/>
      <c r="F2482" s="10"/>
      <c r="G2482" s="9">
        <v>100</v>
      </c>
      <c r="H2482" s="12">
        <v>7.3488372093020002</v>
      </c>
      <c r="I2482" s="2">
        <v>2.511627906977</v>
      </c>
      <c r="J2482" s="2">
        <v>2.6976744186050001</v>
      </c>
      <c r="K2482" s="2">
        <v>4.8372093023260003</v>
      </c>
      <c r="L2482" s="2">
        <v>9.6744186046510006</v>
      </c>
      <c r="M2482" s="2">
        <v>27.906976744186</v>
      </c>
      <c r="N2482" s="2">
        <v>44.744186046511999</v>
      </c>
      <c r="O2482" s="15">
        <v>0.27906976744200002</v>
      </c>
    </row>
    <row r="2483" spans="4:15" x14ac:dyDescent="0.2">
      <c r="D2483" s="104"/>
      <c r="E2483" s="5" t="s">
        <v>29</v>
      </c>
      <c r="F2483" s="6"/>
      <c r="G2483" s="7">
        <v>733</v>
      </c>
      <c r="H2483" s="8">
        <v>67</v>
      </c>
      <c r="I2483" s="1">
        <v>30</v>
      </c>
      <c r="J2483" s="1">
        <v>17</v>
      </c>
      <c r="K2483" s="1">
        <v>33</v>
      </c>
      <c r="L2483" s="1">
        <v>91</v>
      </c>
      <c r="M2483" s="1">
        <v>221</v>
      </c>
      <c r="N2483" s="1">
        <v>270</v>
      </c>
      <c r="O2483" s="13">
        <v>4</v>
      </c>
    </row>
    <row r="2484" spans="4:15" x14ac:dyDescent="0.2">
      <c r="D2484" s="104"/>
      <c r="E2484" s="11"/>
      <c r="F2484" s="10"/>
      <c r="G2484" s="9">
        <v>100</v>
      </c>
      <c r="H2484" s="12">
        <v>9.1405184174619993</v>
      </c>
      <c r="I2484" s="2">
        <v>4.0927694406550001</v>
      </c>
      <c r="J2484" s="2">
        <v>2.3192360163710002</v>
      </c>
      <c r="K2484" s="2">
        <v>4.5020463847199998</v>
      </c>
      <c r="L2484" s="2">
        <v>12.414733969986001</v>
      </c>
      <c r="M2484" s="2">
        <v>30.150068212823999</v>
      </c>
      <c r="N2484" s="2">
        <v>36.834924965893997</v>
      </c>
      <c r="O2484" s="15">
        <v>0.545702592087</v>
      </c>
    </row>
    <row r="2485" spans="4:15" x14ac:dyDescent="0.2">
      <c r="D2485" s="104"/>
      <c r="E2485" s="5" t="s">
        <v>30</v>
      </c>
      <c r="F2485" s="6"/>
      <c r="G2485" s="7">
        <v>619</v>
      </c>
      <c r="H2485" s="8">
        <v>63</v>
      </c>
      <c r="I2485" s="1">
        <v>22</v>
      </c>
      <c r="J2485" s="1">
        <v>24</v>
      </c>
      <c r="K2485" s="1">
        <v>37</v>
      </c>
      <c r="L2485" s="1">
        <v>99</v>
      </c>
      <c r="M2485" s="1">
        <v>197</v>
      </c>
      <c r="N2485" s="1">
        <v>175</v>
      </c>
      <c r="O2485" s="13">
        <v>2</v>
      </c>
    </row>
    <row r="2486" spans="4:15" x14ac:dyDescent="0.2">
      <c r="D2486" s="104"/>
      <c r="E2486" s="11"/>
      <c r="F2486" s="10"/>
      <c r="G2486" s="9">
        <v>100</v>
      </c>
      <c r="H2486" s="12">
        <v>10.177705977383001</v>
      </c>
      <c r="I2486" s="2">
        <v>3.5541195476579999</v>
      </c>
      <c r="J2486" s="2">
        <v>3.877221324717</v>
      </c>
      <c r="K2486" s="2">
        <v>5.9773828756059997</v>
      </c>
      <c r="L2486" s="2">
        <v>15.993537964459</v>
      </c>
      <c r="M2486" s="2">
        <v>31.825525040388001</v>
      </c>
      <c r="N2486" s="2">
        <v>28.27140549273</v>
      </c>
      <c r="O2486" s="15">
        <v>0.32310177705999998</v>
      </c>
    </row>
    <row r="2487" spans="4:15" x14ac:dyDescent="0.2">
      <c r="D2487" s="104"/>
      <c r="E2487" s="5" t="s">
        <v>31</v>
      </c>
      <c r="F2487" s="6"/>
      <c r="G2487" s="7">
        <v>559</v>
      </c>
      <c r="H2487" s="8">
        <v>70</v>
      </c>
      <c r="I2487" s="1">
        <v>27</v>
      </c>
      <c r="J2487" s="1">
        <v>27</v>
      </c>
      <c r="K2487" s="1">
        <v>49</v>
      </c>
      <c r="L2487" s="1">
        <v>73</v>
      </c>
      <c r="M2487" s="1">
        <v>173</v>
      </c>
      <c r="N2487" s="1">
        <v>135</v>
      </c>
      <c r="O2487" s="13">
        <v>5</v>
      </c>
    </row>
    <row r="2488" spans="4:15" x14ac:dyDescent="0.2">
      <c r="D2488" s="104"/>
      <c r="E2488" s="11"/>
      <c r="F2488" s="10"/>
      <c r="G2488" s="9">
        <v>100</v>
      </c>
      <c r="H2488" s="12">
        <v>12.522361359571001</v>
      </c>
      <c r="I2488" s="2">
        <v>4.8300536672629999</v>
      </c>
      <c r="J2488" s="2">
        <v>4.8300536672629999</v>
      </c>
      <c r="K2488" s="2">
        <v>8.7656529516989998</v>
      </c>
      <c r="L2488" s="2">
        <v>13.059033989267</v>
      </c>
      <c r="M2488" s="2">
        <v>30.948121645796</v>
      </c>
      <c r="N2488" s="2">
        <v>24.150268336315001</v>
      </c>
      <c r="O2488" s="15">
        <v>0.89445438282599998</v>
      </c>
    </row>
    <row r="2489" spans="4:15" x14ac:dyDescent="0.2">
      <c r="D2489" s="104"/>
      <c r="E2489" s="5" t="s">
        <v>32</v>
      </c>
      <c r="F2489" s="6"/>
      <c r="G2489" s="7">
        <v>284</v>
      </c>
      <c r="H2489" s="8">
        <v>43</v>
      </c>
      <c r="I2489" s="1">
        <v>16</v>
      </c>
      <c r="J2489" s="1">
        <v>13</v>
      </c>
      <c r="K2489" s="1">
        <v>32</v>
      </c>
      <c r="L2489" s="1">
        <v>38</v>
      </c>
      <c r="M2489" s="1">
        <v>68</v>
      </c>
      <c r="N2489" s="1">
        <v>73</v>
      </c>
      <c r="O2489" s="13">
        <v>1</v>
      </c>
    </row>
    <row r="2490" spans="4:15" x14ac:dyDescent="0.2">
      <c r="D2490" s="104"/>
      <c r="E2490" s="11"/>
      <c r="F2490" s="10"/>
      <c r="G2490" s="9">
        <v>100</v>
      </c>
      <c r="H2490" s="12">
        <v>15.140845070423</v>
      </c>
      <c r="I2490" s="2">
        <v>5.6338028169010004</v>
      </c>
      <c r="J2490" s="2">
        <v>4.5774647887319997</v>
      </c>
      <c r="K2490" s="2">
        <v>11.267605633803001</v>
      </c>
      <c r="L2490" s="2">
        <v>13.380281690141</v>
      </c>
      <c r="M2490" s="2">
        <v>23.943661971830998</v>
      </c>
      <c r="N2490" s="2">
        <v>25.704225352112999</v>
      </c>
      <c r="O2490" s="15">
        <v>0.352112676056</v>
      </c>
    </row>
    <row r="2491" spans="4:15" x14ac:dyDescent="0.2">
      <c r="D2491" s="104"/>
      <c r="E2491" s="5" t="s">
        <v>33</v>
      </c>
      <c r="F2491" s="6"/>
      <c r="G2491" s="7">
        <v>104</v>
      </c>
      <c r="H2491" s="8">
        <v>22</v>
      </c>
      <c r="I2491" s="1">
        <v>9</v>
      </c>
      <c r="J2491" s="1">
        <v>4</v>
      </c>
      <c r="K2491" s="1">
        <v>15</v>
      </c>
      <c r="L2491" s="1">
        <v>9</v>
      </c>
      <c r="M2491" s="1">
        <v>24</v>
      </c>
      <c r="N2491" s="1">
        <v>20</v>
      </c>
      <c r="O2491" s="13">
        <v>1</v>
      </c>
    </row>
    <row r="2492" spans="4:15" x14ac:dyDescent="0.2">
      <c r="D2492" s="104"/>
      <c r="E2492" s="11"/>
      <c r="F2492" s="10"/>
      <c r="G2492" s="9">
        <v>100</v>
      </c>
      <c r="H2492" s="12">
        <v>21.153846153846001</v>
      </c>
      <c r="I2492" s="2">
        <v>8.6538461538460005</v>
      </c>
      <c r="J2492" s="2">
        <v>3.8461538461539999</v>
      </c>
      <c r="K2492" s="2">
        <v>14.423076923077</v>
      </c>
      <c r="L2492" s="2">
        <v>8.6538461538460005</v>
      </c>
      <c r="M2492" s="2">
        <v>23.076923076922998</v>
      </c>
      <c r="N2492" s="2">
        <v>19.230769230768999</v>
      </c>
      <c r="O2492" s="15">
        <v>0.96153846153800004</v>
      </c>
    </row>
    <row r="2493" spans="4:15" x14ac:dyDescent="0.2">
      <c r="D2493" s="103" t="s">
        <v>34</v>
      </c>
      <c r="E2493" s="24" t="s">
        <v>35</v>
      </c>
      <c r="F2493" s="22"/>
      <c r="G2493" s="23">
        <v>206</v>
      </c>
      <c r="H2493" s="30">
        <v>4</v>
      </c>
      <c r="I2493" s="4">
        <v>3</v>
      </c>
      <c r="J2493" s="4">
        <v>8</v>
      </c>
      <c r="K2493" s="4">
        <v>5</v>
      </c>
      <c r="L2493" s="4">
        <v>31</v>
      </c>
      <c r="M2493" s="4">
        <v>43</v>
      </c>
      <c r="N2493" s="4">
        <v>111</v>
      </c>
      <c r="O2493" s="34">
        <v>1</v>
      </c>
    </row>
    <row r="2494" spans="4:15" x14ac:dyDescent="0.2">
      <c r="D2494" s="104"/>
      <c r="E2494" s="11"/>
      <c r="F2494" s="10"/>
      <c r="G2494" s="9">
        <v>100</v>
      </c>
      <c r="H2494" s="12">
        <v>1.9417475728160001</v>
      </c>
      <c r="I2494" s="2">
        <v>1.456310679612</v>
      </c>
      <c r="J2494" s="2">
        <v>3.8834951456310001</v>
      </c>
      <c r="K2494" s="2">
        <v>2.4271844660189998</v>
      </c>
      <c r="L2494" s="2">
        <v>15.048543689320001</v>
      </c>
      <c r="M2494" s="2">
        <v>20.873786407767</v>
      </c>
      <c r="N2494" s="2">
        <v>53.883495145631002</v>
      </c>
      <c r="O2494" s="15">
        <v>0.48543689320400002</v>
      </c>
    </row>
    <row r="2495" spans="4:15" x14ac:dyDescent="0.2">
      <c r="D2495" s="104"/>
      <c r="E2495" s="5" t="s">
        <v>36</v>
      </c>
      <c r="F2495" s="6"/>
      <c r="G2495" s="7">
        <v>218</v>
      </c>
      <c r="H2495" s="8">
        <v>14</v>
      </c>
      <c r="I2495" s="1">
        <v>8</v>
      </c>
      <c r="J2495" s="1">
        <v>14</v>
      </c>
      <c r="K2495" s="1">
        <v>5</v>
      </c>
      <c r="L2495" s="1">
        <v>28</v>
      </c>
      <c r="M2495" s="1">
        <v>56</v>
      </c>
      <c r="N2495" s="1">
        <v>91</v>
      </c>
      <c r="O2495" s="13">
        <v>2</v>
      </c>
    </row>
    <row r="2496" spans="4:15" x14ac:dyDescent="0.2">
      <c r="D2496" s="104"/>
      <c r="E2496" s="11"/>
      <c r="F2496" s="10"/>
      <c r="G2496" s="9">
        <v>100</v>
      </c>
      <c r="H2496" s="12">
        <v>6.4220183486240003</v>
      </c>
      <c r="I2496" s="2">
        <v>3.669724770642</v>
      </c>
      <c r="J2496" s="2">
        <v>6.4220183486240003</v>
      </c>
      <c r="K2496" s="2">
        <v>2.293577981651</v>
      </c>
      <c r="L2496" s="2">
        <v>12.844036697248001</v>
      </c>
      <c r="M2496" s="2">
        <v>25.688073394494999</v>
      </c>
      <c r="N2496" s="2">
        <v>41.743119266054997</v>
      </c>
      <c r="O2496" s="15">
        <v>0.91743119266100004</v>
      </c>
    </row>
    <row r="2497" spans="4:15" x14ac:dyDescent="0.2">
      <c r="D2497" s="104"/>
      <c r="E2497" s="5" t="s">
        <v>37</v>
      </c>
      <c r="F2497" s="6"/>
      <c r="G2497" s="7">
        <v>218</v>
      </c>
      <c r="H2497" s="8">
        <v>13</v>
      </c>
      <c r="I2497" s="1">
        <v>5</v>
      </c>
      <c r="J2497" s="1">
        <v>11</v>
      </c>
      <c r="K2497" s="1">
        <v>13</v>
      </c>
      <c r="L2497" s="1">
        <v>28</v>
      </c>
      <c r="M2497" s="1">
        <v>56</v>
      </c>
      <c r="N2497" s="1">
        <v>91</v>
      </c>
      <c r="O2497" s="13">
        <v>1</v>
      </c>
    </row>
    <row r="2498" spans="4:15" x14ac:dyDescent="0.2">
      <c r="D2498" s="104"/>
      <c r="E2498" s="11"/>
      <c r="F2498" s="10"/>
      <c r="G2498" s="9">
        <v>100</v>
      </c>
      <c r="H2498" s="12">
        <v>5.9633027522940001</v>
      </c>
      <c r="I2498" s="2">
        <v>2.293577981651</v>
      </c>
      <c r="J2498" s="2">
        <v>5.0458715596330004</v>
      </c>
      <c r="K2498" s="2">
        <v>5.9633027522940001</v>
      </c>
      <c r="L2498" s="2">
        <v>12.844036697248001</v>
      </c>
      <c r="M2498" s="2">
        <v>25.688073394494999</v>
      </c>
      <c r="N2498" s="2">
        <v>41.743119266054997</v>
      </c>
      <c r="O2498" s="15">
        <v>0.45871559632999998</v>
      </c>
    </row>
    <row r="2499" spans="4:15" x14ac:dyDescent="0.2">
      <c r="D2499" s="104"/>
      <c r="E2499" s="5" t="s">
        <v>38</v>
      </c>
      <c r="F2499" s="6"/>
      <c r="G2499" s="7">
        <v>313</v>
      </c>
      <c r="H2499" s="8">
        <v>29</v>
      </c>
      <c r="I2499" s="1">
        <v>11</v>
      </c>
      <c r="J2499" s="1">
        <v>18</v>
      </c>
      <c r="K2499" s="1">
        <v>28</v>
      </c>
      <c r="L2499" s="1">
        <v>31</v>
      </c>
      <c r="M2499" s="1">
        <v>94</v>
      </c>
      <c r="N2499" s="1">
        <v>102</v>
      </c>
      <c r="O2499" s="13">
        <v>0</v>
      </c>
    </row>
    <row r="2500" spans="4:15" x14ac:dyDescent="0.2">
      <c r="D2500" s="104"/>
      <c r="E2500" s="11"/>
      <c r="F2500" s="10"/>
      <c r="G2500" s="9">
        <v>100</v>
      </c>
      <c r="H2500" s="12">
        <v>9.2651757188499992</v>
      </c>
      <c r="I2500" s="2">
        <v>3.5143769968049998</v>
      </c>
      <c r="J2500" s="2">
        <v>5.7507987220450003</v>
      </c>
      <c r="K2500" s="2">
        <v>8.945686900958</v>
      </c>
      <c r="L2500" s="2">
        <v>9.9041533546329994</v>
      </c>
      <c r="M2500" s="2">
        <v>30.031948881788999</v>
      </c>
      <c r="N2500" s="2">
        <v>32.587859424919998</v>
      </c>
      <c r="O2500" s="21">
        <v>0</v>
      </c>
    </row>
    <row r="2501" spans="4:15" x14ac:dyDescent="0.2">
      <c r="D2501" s="104"/>
      <c r="E2501" s="5" t="s">
        <v>39</v>
      </c>
      <c r="F2501" s="6"/>
      <c r="G2501" s="7">
        <v>306</v>
      </c>
      <c r="H2501" s="8">
        <v>27</v>
      </c>
      <c r="I2501" s="1">
        <v>9</v>
      </c>
      <c r="J2501" s="1">
        <v>15</v>
      </c>
      <c r="K2501" s="1">
        <v>19</v>
      </c>
      <c r="L2501" s="1">
        <v>52</v>
      </c>
      <c r="M2501" s="1">
        <v>81</v>
      </c>
      <c r="N2501" s="1">
        <v>101</v>
      </c>
      <c r="O2501" s="13">
        <v>2</v>
      </c>
    </row>
    <row r="2502" spans="4:15" x14ac:dyDescent="0.2">
      <c r="D2502" s="104"/>
      <c r="E2502" s="11"/>
      <c r="F2502" s="10"/>
      <c r="G2502" s="9">
        <v>100</v>
      </c>
      <c r="H2502" s="12">
        <v>8.8235294117649996</v>
      </c>
      <c r="I2502" s="2">
        <v>2.9411764705880001</v>
      </c>
      <c r="J2502" s="2">
        <v>4.9019607843140003</v>
      </c>
      <c r="K2502" s="2">
        <v>6.2091503267970003</v>
      </c>
      <c r="L2502" s="2">
        <v>16.993464052288001</v>
      </c>
      <c r="M2502" s="2">
        <v>26.470588235293999</v>
      </c>
      <c r="N2502" s="2">
        <v>33.006535947712003</v>
      </c>
      <c r="O2502" s="15">
        <v>0.65359477124200005</v>
      </c>
    </row>
    <row r="2503" spans="4:15" x14ac:dyDescent="0.2">
      <c r="D2503" s="104"/>
      <c r="E2503" s="5" t="s">
        <v>40</v>
      </c>
      <c r="F2503" s="6"/>
      <c r="G2503" s="7">
        <v>323</v>
      </c>
      <c r="H2503" s="8">
        <v>31</v>
      </c>
      <c r="I2503" s="1">
        <v>7</v>
      </c>
      <c r="J2503" s="1">
        <v>13</v>
      </c>
      <c r="K2503" s="1">
        <v>26</v>
      </c>
      <c r="L2503" s="1">
        <v>50</v>
      </c>
      <c r="M2503" s="1">
        <v>101</v>
      </c>
      <c r="N2503" s="1">
        <v>95</v>
      </c>
      <c r="O2503" s="13">
        <v>0</v>
      </c>
    </row>
    <row r="2504" spans="4:15" x14ac:dyDescent="0.2">
      <c r="D2504" s="104"/>
      <c r="E2504" s="11"/>
      <c r="F2504" s="10"/>
      <c r="G2504" s="9">
        <v>100</v>
      </c>
      <c r="H2504" s="12">
        <v>9.5975232198140006</v>
      </c>
      <c r="I2504" s="2">
        <v>2.167182662539</v>
      </c>
      <c r="J2504" s="2">
        <v>4.0247678018580002</v>
      </c>
      <c r="K2504" s="2">
        <v>8.0495356037150003</v>
      </c>
      <c r="L2504" s="2">
        <v>15.479876160990999</v>
      </c>
      <c r="M2504" s="2">
        <v>31.269349845200999</v>
      </c>
      <c r="N2504" s="2">
        <v>29.411764705882</v>
      </c>
      <c r="O2504" s="21">
        <v>0</v>
      </c>
    </row>
    <row r="2505" spans="4:15" x14ac:dyDescent="0.2">
      <c r="D2505" s="104"/>
      <c r="E2505" s="5" t="s">
        <v>41</v>
      </c>
      <c r="F2505" s="6"/>
      <c r="G2505" s="7">
        <v>260</v>
      </c>
      <c r="H2505" s="8">
        <v>14</v>
      </c>
      <c r="I2505" s="1">
        <v>8</v>
      </c>
      <c r="J2505" s="1">
        <v>5</v>
      </c>
      <c r="K2505" s="1">
        <v>15</v>
      </c>
      <c r="L2505" s="1">
        <v>34</v>
      </c>
      <c r="M2505" s="1">
        <v>96</v>
      </c>
      <c r="N2505" s="1">
        <v>87</v>
      </c>
      <c r="O2505" s="13">
        <v>1</v>
      </c>
    </row>
    <row r="2506" spans="4:15" x14ac:dyDescent="0.2">
      <c r="D2506" s="104"/>
      <c r="E2506" s="11"/>
      <c r="F2506" s="10"/>
      <c r="G2506" s="9">
        <v>100</v>
      </c>
      <c r="H2506" s="12">
        <v>5.3846153846150004</v>
      </c>
      <c r="I2506" s="2">
        <v>3.0769230769229998</v>
      </c>
      <c r="J2506" s="2">
        <v>1.923076923077</v>
      </c>
      <c r="K2506" s="2">
        <v>5.7692307692310001</v>
      </c>
      <c r="L2506" s="2">
        <v>13.076923076923</v>
      </c>
      <c r="M2506" s="2">
        <v>36.923076923076998</v>
      </c>
      <c r="N2506" s="2">
        <v>33.461538461537998</v>
      </c>
      <c r="O2506" s="15">
        <v>0.384615384615</v>
      </c>
    </row>
    <row r="2507" spans="4:15" x14ac:dyDescent="0.2">
      <c r="D2507" s="104"/>
      <c r="E2507" s="5" t="s">
        <v>42</v>
      </c>
      <c r="F2507" s="6"/>
      <c r="G2507" s="7">
        <v>258</v>
      </c>
      <c r="H2507" s="8">
        <v>26</v>
      </c>
      <c r="I2507" s="1">
        <v>11</v>
      </c>
      <c r="J2507" s="1">
        <v>8</v>
      </c>
      <c r="K2507" s="1">
        <v>17</v>
      </c>
      <c r="L2507" s="1">
        <v>34</v>
      </c>
      <c r="M2507" s="1">
        <v>77</v>
      </c>
      <c r="N2507" s="1">
        <v>85</v>
      </c>
      <c r="O2507" s="13">
        <v>0</v>
      </c>
    </row>
    <row r="2508" spans="4:15" x14ac:dyDescent="0.2">
      <c r="D2508" s="104"/>
      <c r="E2508" s="11"/>
      <c r="F2508" s="10"/>
      <c r="G2508" s="9">
        <v>100</v>
      </c>
      <c r="H2508" s="12">
        <v>10.077519379845</v>
      </c>
      <c r="I2508" s="2">
        <v>4.2635658914730001</v>
      </c>
      <c r="J2508" s="2">
        <v>3.1007751937979999</v>
      </c>
      <c r="K2508" s="2">
        <v>6.5891472868219996</v>
      </c>
      <c r="L2508" s="2">
        <v>13.178294573643001</v>
      </c>
      <c r="M2508" s="2">
        <v>29.844961240309999</v>
      </c>
      <c r="N2508" s="2">
        <v>32.945736434109001</v>
      </c>
      <c r="O2508" s="21">
        <v>0</v>
      </c>
    </row>
    <row r="2509" spans="4:15" x14ac:dyDescent="0.2">
      <c r="D2509" s="104"/>
      <c r="E2509" s="5" t="s">
        <v>43</v>
      </c>
      <c r="F2509" s="6"/>
      <c r="G2509" s="7">
        <v>258</v>
      </c>
      <c r="H2509" s="8">
        <v>35</v>
      </c>
      <c r="I2509" s="1">
        <v>12</v>
      </c>
      <c r="J2509" s="1">
        <v>2</v>
      </c>
      <c r="K2509" s="1">
        <v>21</v>
      </c>
      <c r="L2509" s="1">
        <v>21</v>
      </c>
      <c r="M2509" s="1">
        <v>67</v>
      </c>
      <c r="N2509" s="1">
        <v>98</v>
      </c>
      <c r="O2509" s="13">
        <v>2</v>
      </c>
    </row>
    <row r="2510" spans="4:15" x14ac:dyDescent="0.2">
      <c r="D2510" s="104"/>
      <c r="E2510" s="11"/>
      <c r="F2510" s="10"/>
      <c r="G2510" s="9">
        <v>100</v>
      </c>
      <c r="H2510" s="12">
        <v>13.565891472868</v>
      </c>
      <c r="I2510" s="2">
        <v>4.6511627906979998</v>
      </c>
      <c r="J2510" s="2">
        <v>0.77519379845000003</v>
      </c>
      <c r="K2510" s="2">
        <v>8.1395348837209998</v>
      </c>
      <c r="L2510" s="2">
        <v>8.1395348837209998</v>
      </c>
      <c r="M2510" s="2">
        <v>25.968992248062001</v>
      </c>
      <c r="N2510" s="2">
        <v>37.984496124030997</v>
      </c>
      <c r="O2510" s="15">
        <v>0.77519379845000003</v>
      </c>
    </row>
    <row r="2511" spans="4:15" x14ac:dyDescent="0.2">
      <c r="D2511" s="104"/>
      <c r="E2511" s="5" t="s">
        <v>44</v>
      </c>
      <c r="F2511" s="6"/>
      <c r="G2511" s="7">
        <v>336</v>
      </c>
      <c r="H2511" s="8">
        <v>46</v>
      </c>
      <c r="I2511" s="1">
        <v>17</v>
      </c>
      <c r="J2511" s="1">
        <v>3</v>
      </c>
      <c r="K2511" s="1">
        <v>19</v>
      </c>
      <c r="L2511" s="1">
        <v>14</v>
      </c>
      <c r="M2511" s="1">
        <v>111</v>
      </c>
      <c r="N2511" s="1">
        <v>124</v>
      </c>
      <c r="O2511" s="13">
        <v>2</v>
      </c>
    </row>
    <row r="2512" spans="4:15" x14ac:dyDescent="0.2">
      <c r="D2512" s="104"/>
      <c r="E2512" s="11"/>
      <c r="F2512" s="10"/>
      <c r="G2512" s="9">
        <v>100</v>
      </c>
      <c r="H2512" s="12">
        <v>13.690476190476</v>
      </c>
      <c r="I2512" s="2">
        <v>5.0595238095240003</v>
      </c>
      <c r="J2512" s="2">
        <v>0.89285714285700002</v>
      </c>
      <c r="K2512" s="2">
        <v>5.6547619047620001</v>
      </c>
      <c r="L2512" s="2">
        <v>4.166666666667</v>
      </c>
      <c r="M2512" s="2">
        <v>33.035714285714</v>
      </c>
      <c r="N2512" s="2">
        <v>36.904761904761997</v>
      </c>
      <c r="O2512" s="15">
        <v>0.59523809523799998</v>
      </c>
    </row>
    <row r="2513" spans="4:15" x14ac:dyDescent="0.2">
      <c r="D2513" s="104"/>
      <c r="E2513" s="5" t="s">
        <v>45</v>
      </c>
      <c r="F2513" s="6"/>
      <c r="G2513" s="7">
        <v>259</v>
      </c>
      <c r="H2513" s="8">
        <v>33</v>
      </c>
      <c r="I2513" s="1">
        <v>9</v>
      </c>
      <c r="J2513" s="1">
        <v>2</v>
      </c>
      <c r="K2513" s="1">
        <v>15</v>
      </c>
      <c r="L2513" s="1">
        <v>9</v>
      </c>
      <c r="M2513" s="1">
        <v>69</v>
      </c>
      <c r="N2513" s="1">
        <v>120</v>
      </c>
      <c r="O2513" s="13">
        <v>2</v>
      </c>
    </row>
    <row r="2514" spans="4:15" x14ac:dyDescent="0.2">
      <c r="D2514" s="104"/>
      <c r="E2514" s="11"/>
      <c r="F2514" s="10"/>
      <c r="G2514" s="9">
        <v>100</v>
      </c>
      <c r="H2514" s="12">
        <v>12.741312741312999</v>
      </c>
      <c r="I2514" s="2">
        <v>3.4749034749029999</v>
      </c>
      <c r="J2514" s="2">
        <v>0.77220077220100003</v>
      </c>
      <c r="K2514" s="2">
        <v>5.7915057915060002</v>
      </c>
      <c r="L2514" s="2">
        <v>3.4749034749029999</v>
      </c>
      <c r="M2514" s="2">
        <v>26.640926640926999</v>
      </c>
      <c r="N2514" s="2">
        <v>46.332046332045998</v>
      </c>
      <c r="O2514" s="15">
        <v>0.77220077220100003</v>
      </c>
    </row>
    <row r="2515" spans="4:15" x14ac:dyDescent="0.2">
      <c r="D2515" s="104"/>
      <c r="E2515" s="5" t="s">
        <v>46</v>
      </c>
      <c r="F2515" s="6"/>
      <c r="G2515" s="7">
        <v>171</v>
      </c>
      <c r="H2515" s="8">
        <v>16</v>
      </c>
      <c r="I2515" s="1">
        <v>4</v>
      </c>
      <c r="J2515" s="1">
        <v>1</v>
      </c>
      <c r="K2515" s="1">
        <v>15</v>
      </c>
      <c r="L2515" s="1">
        <v>6</v>
      </c>
      <c r="M2515" s="1">
        <v>39</v>
      </c>
      <c r="N2515" s="1">
        <v>89</v>
      </c>
      <c r="O2515" s="13">
        <v>1</v>
      </c>
    </row>
    <row r="2516" spans="4:15" x14ac:dyDescent="0.2">
      <c r="D2516" s="104"/>
      <c r="E2516" s="11"/>
      <c r="F2516" s="10"/>
      <c r="G2516" s="9">
        <v>100</v>
      </c>
      <c r="H2516" s="12">
        <v>9.3567251461990004</v>
      </c>
      <c r="I2516" s="2">
        <v>2.3391812865500001</v>
      </c>
      <c r="J2516" s="2">
        <v>0.58479532163699999</v>
      </c>
      <c r="K2516" s="2">
        <v>8.7719298245609991</v>
      </c>
      <c r="L2516" s="2">
        <v>3.508771929825</v>
      </c>
      <c r="M2516" s="2">
        <v>22.807017543859999</v>
      </c>
      <c r="N2516" s="2">
        <v>52.046783625731003</v>
      </c>
      <c r="O2516" s="15">
        <v>0.58479532163699999</v>
      </c>
    </row>
    <row r="2517" spans="4:15" x14ac:dyDescent="0.2">
      <c r="D2517" s="104"/>
      <c r="E2517" s="5" t="s">
        <v>47</v>
      </c>
      <c r="F2517" s="6"/>
      <c r="G2517" s="7">
        <v>158</v>
      </c>
      <c r="H2517" s="8">
        <v>14</v>
      </c>
      <c r="I2517" s="1">
        <v>5</v>
      </c>
      <c r="J2517" s="1">
        <v>0</v>
      </c>
      <c r="K2517" s="1">
        <v>10</v>
      </c>
      <c r="L2517" s="1">
        <v>3</v>
      </c>
      <c r="M2517" s="1">
        <v>30</v>
      </c>
      <c r="N2517" s="1">
        <v>95</v>
      </c>
      <c r="O2517" s="13">
        <v>1</v>
      </c>
    </row>
    <row r="2518" spans="4:15" x14ac:dyDescent="0.2">
      <c r="D2518" s="104"/>
      <c r="E2518" s="11"/>
      <c r="F2518" s="10"/>
      <c r="G2518" s="9">
        <v>100</v>
      </c>
      <c r="H2518" s="12">
        <v>8.8607594936710008</v>
      </c>
      <c r="I2518" s="2">
        <v>3.1645569620249998</v>
      </c>
      <c r="J2518" s="3">
        <v>0</v>
      </c>
      <c r="K2518" s="2">
        <v>6.3291139240509997</v>
      </c>
      <c r="L2518" s="2">
        <v>1.8987341772149999</v>
      </c>
      <c r="M2518" s="2">
        <v>18.987341772152</v>
      </c>
      <c r="N2518" s="2">
        <v>60.126582278481003</v>
      </c>
      <c r="O2518" s="15">
        <v>0.63291139240500005</v>
      </c>
    </row>
    <row r="2519" spans="4:15" x14ac:dyDescent="0.2">
      <c r="D2519" s="104"/>
      <c r="E2519" s="5" t="s">
        <v>48</v>
      </c>
      <c r="F2519" s="6"/>
      <c r="G2519" s="7">
        <v>62</v>
      </c>
      <c r="H2519" s="8">
        <v>2</v>
      </c>
      <c r="I2519" s="1">
        <v>2</v>
      </c>
      <c r="J2519" s="1">
        <v>0</v>
      </c>
      <c r="K2519" s="1">
        <v>4</v>
      </c>
      <c r="L2519" s="1">
        <v>1</v>
      </c>
      <c r="M2519" s="1">
        <v>13</v>
      </c>
      <c r="N2519" s="1">
        <v>40</v>
      </c>
      <c r="O2519" s="13">
        <v>0</v>
      </c>
    </row>
    <row r="2520" spans="4:15" x14ac:dyDescent="0.2">
      <c r="D2520" s="104"/>
      <c r="E2520" s="11"/>
      <c r="F2520" s="10"/>
      <c r="G2520" s="9">
        <v>100</v>
      </c>
      <c r="H2520" s="12">
        <v>3.2258064516129998</v>
      </c>
      <c r="I2520" s="2">
        <v>3.2258064516129998</v>
      </c>
      <c r="J2520" s="3">
        <v>0</v>
      </c>
      <c r="K2520" s="2">
        <v>6.4516129032259997</v>
      </c>
      <c r="L2520" s="2">
        <v>1.6129032258060001</v>
      </c>
      <c r="M2520" s="2">
        <v>20.967741935484</v>
      </c>
      <c r="N2520" s="2">
        <v>64.516129032257993</v>
      </c>
      <c r="O2520" s="21">
        <v>0</v>
      </c>
    </row>
    <row r="2521" spans="4:15" x14ac:dyDescent="0.2">
      <c r="D2521" s="104"/>
      <c r="E2521" s="5" t="s">
        <v>49</v>
      </c>
      <c r="F2521" s="6"/>
      <c r="G2521" s="7">
        <v>13</v>
      </c>
      <c r="H2521" s="8">
        <v>0</v>
      </c>
      <c r="I2521" s="1">
        <v>0</v>
      </c>
      <c r="J2521" s="1">
        <v>0</v>
      </c>
      <c r="K2521" s="1">
        <v>0</v>
      </c>
      <c r="L2521" s="1">
        <v>0</v>
      </c>
      <c r="M2521" s="1">
        <v>2</v>
      </c>
      <c r="N2521" s="1">
        <v>11</v>
      </c>
      <c r="O2521" s="13">
        <v>0</v>
      </c>
    </row>
    <row r="2522" spans="4:15" x14ac:dyDescent="0.2">
      <c r="D2522" s="104"/>
      <c r="E2522" s="11"/>
      <c r="F2522" s="10"/>
      <c r="G2522" s="9">
        <v>100</v>
      </c>
      <c r="H2522" s="40">
        <v>0</v>
      </c>
      <c r="I2522" s="3">
        <v>0</v>
      </c>
      <c r="J2522" s="3">
        <v>0</v>
      </c>
      <c r="K2522" s="3">
        <v>0</v>
      </c>
      <c r="L2522" s="3">
        <v>0</v>
      </c>
      <c r="M2522" s="2">
        <v>15.384615384615</v>
      </c>
      <c r="N2522" s="2">
        <v>84.615384615384997</v>
      </c>
      <c r="O2522" s="21">
        <v>0</v>
      </c>
    </row>
    <row r="2523" spans="4:15" x14ac:dyDescent="0.2">
      <c r="D2523" s="103" t="s">
        <v>50</v>
      </c>
      <c r="E2523" s="24" t="s">
        <v>35</v>
      </c>
      <c r="F2523" s="22"/>
      <c r="G2523" s="23">
        <v>174</v>
      </c>
      <c r="H2523" s="30">
        <v>2</v>
      </c>
      <c r="I2523" s="4">
        <v>0</v>
      </c>
      <c r="J2523" s="4">
        <v>2</v>
      </c>
      <c r="K2523" s="4">
        <v>3</v>
      </c>
      <c r="L2523" s="4">
        <v>16</v>
      </c>
      <c r="M2523" s="4">
        <v>46</v>
      </c>
      <c r="N2523" s="4">
        <v>105</v>
      </c>
      <c r="O2523" s="34">
        <v>0</v>
      </c>
    </row>
    <row r="2524" spans="4:15" x14ac:dyDescent="0.2">
      <c r="D2524" s="104"/>
      <c r="E2524" s="11"/>
      <c r="F2524" s="10"/>
      <c r="G2524" s="9">
        <v>100</v>
      </c>
      <c r="H2524" s="12">
        <v>1.149425287356</v>
      </c>
      <c r="I2524" s="3">
        <v>0</v>
      </c>
      <c r="J2524" s="2">
        <v>1.149425287356</v>
      </c>
      <c r="K2524" s="2">
        <v>1.7241379310339999</v>
      </c>
      <c r="L2524" s="2">
        <v>9.1954022988510005</v>
      </c>
      <c r="M2524" s="2">
        <v>26.436781609194998</v>
      </c>
      <c r="N2524" s="2">
        <v>60.344827586207003</v>
      </c>
      <c r="O2524" s="21">
        <v>0</v>
      </c>
    </row>
    <row r="2525" spans="4:15" x14ac:dyDescent="0.2">
      <c r="D2525" s="104"/>
      <c r="E2525" s="5" t="s">
        <v>36</v>
      </c>
      <c r="F2525" s="6"/>
      <c r="G2525" s="7">
        <v>233</v>
      </c>
      <c r="H2525" s="8">
        <v>12</v>
      </c>
      <c r="I2525" s="1">
        <v>6</v>
      </c>
      <c r="J2525" s="1">
        <v>8</v>
      </c>
      <c r="K2525" s="1">
        <v>6</v>
      </c>
      <c r="L2525" s="1">
        <v>36</v>
      </c>
      <c r="M2525" s="1">
        <v>75</v>
      </c>
      <c r="N2525" s="1">
        <v>89</v>
      </c>
      <c r="O2525" s="13">
        <v>1</v>
      </c>
    </row>
    <row r="2526" spans="4:15" x14ac:dyDescent="0.2">
      <c r="D2526" s="104"/>
      <c r="E2526" s="11"/>
      <c r="F2526" s="10"/>
      <c r="G2526" s="9">
        <v>100</v>
      </c>
      <c r="H2526" s="12">
        <v>5.1502145922749998</v>
      </c>
      <c r="I2526" s="2">
        <v>2.5751072961369998</v>
      </c>
      <c r="J2526" s="2">
        <v>3.43347639485</v>
      </c>
      <c r="K2526" s="2">
        <v>2.5751072961369998</v>
      </c>
      <c r="L2526" s="2">
        <v>15.450643776824</v>
      </c>
      <c r="M2526" s="2">
        <v>32.188841201716997</v>
      </c>
      <c r="N2526" s="2">
        <v>38.197424892703999</v>
      </c>
      <c r="O2526" s="15">
        <v>0.42918454935599998</v>
      </c>
    </row>
    <row r="2527" spans="4:15" x14ac:dyDescent="0.2">
      <c r="D2527" s="104"/>
      <c r="E2527" s="5" t="s">
        <v>37</v>
      </c>
      <c r="F2527" s="6"/>
      <c r="G2527" s="7">
        <v>199</v>
      </c>
      <c r="H2527" s="8">
        <v>14</v>
      </c>
      <c r="I2527" s="1">
        <v>4</v>
      </c>
      <c r="J2527" s="1">
        <v>9</v>
      </c>
      <c r="K2527" s="1">
        <v>7</v>
      </c>
      <c r="L2527" s="1">
        <v>30</v>
      </c>
      <c r="M2527" s="1">
        <v>71</v>
      </c>
      <c r="N2527" s="1">
        <v>64</v>
      </c>
      <c r="O2527" s="13">
        <v>0</v>
      </c>
    </row>
    <row r="2528" spans="4:15" x14ac:dyDescent="0.2">
      <c r="D2528" s="104"/>
      <c r="E2528" s="11"/>
      <c r="F2528" s="10"/>
      <c r="G2528" s="9">
        <v>100</v>
      </c>
      <c r="H2528" s="12">
        <v>7.0351758793970003</v>
      </c>
      <c r="I2528" s="2">
        <v>2.0100502512560001</v>
      </c>
      <c r="J2528" s="2">
        <v>4.5226130653269996</v>
      </c>
      <c r="K2528" s="2">
        <v>3.5175879396980001</v>
      </c>
      <c r="L2528" s="2">
        <v>15.075376884422001</v>
      </c>
      <c r="M2528" s="2">
        <v>35.678391959799001</v>
      </c>
      <c r="N2528" s="2">
        <v>32.160804020100997</v>
      </c>
      <c r="O2528" s="21">
        <v>0</v>
      </c>
    </row>
    <row r="2529" spans="4:15" x14ac:dyDescent="0.2">
      <c r="D2529" s="104"/>
      <c r="E2529" s="5" t="s">
        <v>38</v>
      </c>
      <c r="F2529" s="6"/>
      <c r="G2529" s="7">
        <v>319</v>
      </c>
      <c r="H2529" s="8">
        <v>23</v>
      </c>
      <c r="I2529" s="1">
        <v>7</v>
      </c>
      <c r="J2529" s="1">
        <v>12</v>
      </c>
      <c r="K2529" s="1">
        <v>8</v>
      </c>
      <c r="L2529" s="1">
        <v>51</v>
      </c>
      <c r="M2529" s="1">
        <v>108</v>
      </c>
      <c r="N2529" s="1">
        <v>110</v>
      </c>
      <c r="O2529" s="13">
        <v>0</v>
      </c>
    </row>
    <row r="2530" spans="4:15" x14ac:dyDescent="0.2">
      <c r="D2530" s="104"/>
      <c r="E2530" s="11"/>
      <c r="F2530" s="10"/>
      <c r="G2530" s="9">
        <v>100</v>
      </c>
      <c r="H2530" s="12">
        <v>7.2100313479620004</v>
      </c>
      <c r="I2530" s="2">
        <v>2.1943573667709999</v>
      </c>
      <c r="J2530" s="2">
        <v>3.761755485893</v>
      </c>
      <c r="K2530" s="2">
        <v>2.5078369905960001</v>
      </c>
      <c r="L2530" s="2">
        <v>15.987460815046999</v>
      </c>
      <c r="M2530" s="2">
        <v>33.855799373041002</v>
      </c>
      <c r="N2530" s="2">
        <v>34.482758620689999</v>
      </c>
      <c r="O2530" s="21">
        <v>0</v>
      </c>
    </row>
    <row r="2531" spans="4:15" x14ac:dyDescent="0.2">
      <c r="D2531" s="104"/>
      <c r="E2531" s="5" t="s">
        <v>39</v>
      </c>
      <c r="F2531" s="6"/>
      <c r="G2531" s="7">
        <v>269</v>
      </c>
      <c r="H2531" s="8">
        <v>16</v>
      </c>
      <c r="I2531" s="1">
        <v>7</v>
      </c>
      <c r="J2531" s="1">
        <v>6</v>
      </c>
      <c r="K2531" s="1">
        <v>9</v>
      </c>
      <c r="L2531" s="1">
        <v>52</v>
      </c>
      <c r="M2531" s="1">
        <v>86</v>
      </c>
      <c r="N2531" s="1">
        <v>93</v>
      </c>
      <c r="O2531" s="13">
        <v>0</v>
      </c>
    </row>
    <row r="2532" spans="4:15" x14ac:dyDescent="0.2">
      <c r="D2532" s="104"/>
      <c r="E2532" s="11"/>
      <c r="F2532" s="10"/>
      <c r="G2532" s="9">
        <v>100</v>
      </c>
      <c r="H2532" s="12">
        <v>5.9479553903350002</v>
      </c>
      <c r="I2532" s="2">
        <v>2.6022304832710001</v>
      </c>
      <c r="J2532" s="2">
        <v>2.2304832713749998</v>
      </c>
      <c r="K2532" s="2">
        <v>3.345724907063</v>
      </c>
      <c r="L2532" s="2">
        <v>19.330855018586998</v>
      </c>
      <c r="M2532" s="2">
        <v>31.970260223048001</v>
      </c>
      <c r="N2532" s="2">
        <v>34.572490706320004</v>
      </c>
      <c r="O2532" s="21">
        <v>0</v>
      </c>
    </row>
    <row r="2533" spans="4:15" x14ac:dyDescent="0.2">
      <c r="D2533" s="104"/>
      <c r="E2533" s="5" t="s">
        <v>40</v>
      </c>
      <c r="F2533" s="6"/>
      <c r="G2533" s="7">
        <v>348</v>
      </c>
      <c r="H2533" s="8">
        <v>23</v>
      </c>
      <c r="I2533" s="1">
        <v>5</v>
      </c>
      <c r="J2533" s="1">
        <v>11</v>
      </c>
      <c r="K2533" s="1">
        <v>11</v>
      </c>
      <c r="L2533" s="1">
        <v>50</v>
      </c>
      <c r="M2533" s="1">
        <v>131</v>
      </c>
      <c r="N2533" s="1">
        <v>114</v>
      </c>
      <c r="O2533" s="13">
        <v>3</v>
      </c>
    </row>
    <row r="2534" spans="4:15" x14ac:dyDescent="0.2">
      <c r="D2534" s="104"/>
      <c r="E2534" s="11"/>
      <c r="F2534" s="10"/>
      <c r="G2534" s="9">
        <v>100</v>
      </c>
      <c r="H2534" s="12">
        <v>6.609195402299</v>
      </c>
      <c r="I2534" s="2">
        <v>1.4367816091950001</v>
      </c>
      <c r="J2534" s="2">
        <v>3.1609195402300001</v>
      </c>
      <c r="K2534" s="2">
        <v>3.1609195402300001</v>
      </c>
      <c r="L2534" s="2">
        <v>14.367816091953999</v>
      </c>
      <c r="M2534" s="2">
        <v>37.643678160919997</v>
      </c>
      <c r="N2534" s="2">
        <v>32.758620689654997</v>
      </c>
      <c r="O2534" s="15">
        <v>0.86206896551699996</v>
      </c>
    </row>
    <row r="2535" spans="4:15" x14ac:dyDescent="0.2">
      <c r="D2535" s="104"/>
      <c r="E2535" s="5" t="s">
        <v>41</v>
      </c>
      <c r="F2535" s="6"/>
      <c r="G2535" s="7">
        <v>282</v>
      </c>
      <c r="H2535" s="8">
        <v>13</v>
      </c>
      <c r="I2535" s="1">
        <v>9</v>
      </c>
      <c r="J2535" s="1">
        <v>5</v>
      </c>
      <c r="K2535" s="1">
        <v>13</v>
      </c>
      <c r="L2535" s="1">
        <v>29</v>
      </c>
      <c r="M2535" s="1">
        <v>103</v>
      </c>
      <c r="N2535" s="1">
        <v>109</v>
      </c>
      <c r="O2535" s="13">
        <v>1</v>
      </c>
    </row>
    <row r="2536" spans="4:15" x14ac:dyDescent="0.2">
      <c r="D2536" s="104"/>
      <c r="E2536" s="11"/>
      <c r="F2536" s="10"/>
      <c r="G2536" s="9">
        <v>100</v>
      </c>
      <c r="H2536" s="12">
        <v>4.6099290780139999</v>
      </c>
      <c r="I2536" s="2">
        <v>3.1914893617020001</v>
      </c>
      <c r="J2536" s="2">
        <v>1.77304964539</v>
      </c>
      <c r="K2536" s="2">
        <v>4.6099290780139999</v>
      </c>
      <c r="L2536" s="2">
        <v>10.283687943262001</v>
      </c>
      <c r="M2536" s="2">
        <v>36.524822695034999</v>
      </c>
      <c r="N2536" s="2">
        <v>38.652482269503999</v>
      </c>
      <c r="O2536" s="15">
        <v>0.35460992907799999</v>
      </c>
    </row>
    <row r="2537" spans="4:15" x14ac:dyDescent="0.2">
      <c r="D2537" s="104"/>
      <c r="E2537" s="5" t="s">
        <v>42</v>
      </c>
      <c r="F2537" s="6"/>
      <c r="G2537" s="7">
        <v>242</v>
      </c>
      <c r="H2537" s="8">
        <v>22</v>
      </c>
      <c r="I2537" s="1">
        <v>7</v>
      </c>
      <c r="J2537" s="1">
        <v>2</v>
      </c>
      <c r="K2537" s="1">
        <v>17</v>
      </c>
      <c r="L2537" s="1">
        <v>30</v>
      </c>
      <c r="M2537" s="1">
        <v>88</v>
      </c>
      <c r="N2537" s="1">
        <v>76</v>
      </c>
      <c r="O2537" s="13">
        <v>0</v>
      </c>
    </row>
    <row r="2538" spans="4:15" x14ac:dyDescent="0.2">
      <c r="D2538" s="104"/>
      <c r="E2538" s="11"/>
      <c r="F2538" s="10"/>
      <c r="G2538" s="9">
        <v>100</v>
      </c>
      <c r="H2538" s="12">
        <v>9.0909090909089993</v>
      </c>
      <c r="I2538" s="2">
        <v>2.8925619834709999</v>
      </c>
      <c r="J2538" s="2">
        <v>0.82644628099200002</v>
      </c>
      <c r="K2538" s="2">
        <v>7.02479338843</v>
      </c>
      <c r="L2538" s="2">
        <v>12.396694214876</v>
      </c>
      <c r="M2538" s="2">
        <v>36.363636363635997</v>
      </c>
      <c r="N2538" s="2">
        <v>31.404958677686</v>
      </c>
      <c r="O2538" s="21">
        <v>0</v>
      </c>
    </row>
    <row r="2539" spans="4:15" x14ac:dyDescent="0.2">
      <c r="D2539" s="104"/>
      <c r="E2539" s="5" t="s">
        <v>43</v>
      </c>
      <c r="F2539" s="6"/>
      <c r="G2539" s="7">
        <v>263</v>
      </c>
      <c r="H2539" s="8">
        <v>27</v>
      </c>
      <c r="I2539" s="1">
        <v>7</v>
      </c>
      <c r="J2539" s="1">
        <v>1</v>
      </c>
      <c r="K2539" s="1">
        <v>14</v>
      </c>
      <c r="L2539" s="1">
        <v>29</v>
      </c>
      <c r="M2539" s="1">
        <v>100</v>
      </c>
      <c r="N2539" s="1">
        <v>85</v>
      </c>
      <c r="O2539" s="13">
        <v>0</v>
      </c>
    </row>
    <row r="2540" spans="4:15" x14ac:dyDescent="0.2">
      <c r="D2540" s="104"/>
      <c r="E2540" s="11"/>
      <c r="F2540" s="10"/>
      <c r="G2540" s="9">
        <v>100</v>
      </c>
      <c r="H2540" s="12">
        <v>10.266159695817</v>
      </c>
      <c r="I2540" s="2">
        <v>2.6615969581750001</v>
      </c>
      <c r="J2540" s="2">
        <v>0.38022813688200002</v>
      </c>
      <c r="K2540" s="2">
        <v>5.3231939163500002</v>
      </c>
      <c r="L2540" s="2">
        <v>11.026615969582</v>
      </c>
      <c r="M2540" s="2">
        <v>38.022813688212999</v>
      </c>
      <c r="N2540" s="2">
        <v>32.319391634981002</v>
      </c>
      <c r="O2540" s="21">
        <v>0</v>
      </c>
    </row>
    <row r="2541" spans="4:15" x14ac:dyDescent="0.2">
      <c r="D2541" s="104"/>
      <c r="E2541" s="5" t="s">
        <v>44</v>
      </c>
      <c r="F2541" s="6"/>
      <c r="G2541" s="7">
        <v>364</v>
      </c>
      <c r="H2541" s="8">
        <v>25</v>
      </c>
      <c r="I2541" s="1">
        <v>17</v>
      </c>
      <c r="J2541" s="1">
        <v>3</v>
      </c>
      <c r="K2541" s="1">
        <v>14</v>
      </c>
      <c r="L2541" s="1">
        <v>8</v>
      </c>
      <c r="M2541" s="1">
        <v>143</v>
      </c>
      <c r="N2541" s="1">
        <v>153</v>
      </c>
      <c r="O2541" s="13">
        <v>1</v>
      </c>
    </row>
    <row r="2542" spans="4:15" x14ac:dyDescent="0.2">
      <c r="D2542" s="104"/>
      <c r="E2542" s="11"/>
      <c r="F2542" s="10"/>
      <c r="G2542" s="9">
        <v>100</v>
      </c>
      <c r="H2542" s="12">
        <v>6.8681318681320001</v>
      </c>
      <c r="I2542" s="2">
        <v>4.6703296703300001</v>
      </c>
      <c r="J2542" s="2">
        <v>0.82417582417599999</v>
      </c>
      <c r="K2542" s="2">
        <v>3.8461538461539999</v>
      </c>
      <c r="L2542" s="2">
        <v>2.1978021978019999</v>
      </c>
      <c r="M2542" s="2">
        <v>39.285714285714</v>
      </c>
      <c r="N2542" s="2">
        <v>42.032967032967001</v>
      </c>
      <c r="O2542" s="15">
        <v>0.27472527472500002</v>
      </c>
    </row>
    <row r="2543" spans="4:15" x14ac:dyDescent="0.2">
      <c r="D2543" s="104"/>
      <c r="E2543" s="5" t="s">
        <v>45</v>
      </c>
      <c r="F2543" s="6"/>
      <c r="G2543" s="7">
        <v>324</v>
      </c>
      <c r="H2543" s="8">
        <v>26</v>
      </c>
      <c r="I2543" s="1">
        <v>6</v>
      </c>
      <c r="J2543" s="1">
        <v>0</v>
      </c>
      <c r="K2543" s="1">
        <v>10</v>
      </c>
      <c r="L2543" s="1">
        <v>14</v>
      </c>
      <c r="M2543" s="1">
        <v>107</v>
      </c>
      <c r="N2543" s="1">
        <v>161</v>
      </c>
      <c r="O2543" s="13">
        <v>0</v>
      </c>
    </row>
    <row r="2544" spans="4:15" x14ac:dyDescent="0.2">
      <c r="D2544" s="104"/>
      <c r="E2544" s="11"/>
      <c r="F2544" s="10"/>
      <c r="G2544" s="9">
        <v>100</v>
      </c>
      <c r="H2544" s="12">
        <v>8.0246913580250006</v>
      </c>
      <c r="I2544" s="2">
        <v>1.851851851852</v>
      </c>
      <c r="J2544" s="3">
        <v>0</v>
      </c>
      <c r="K2544" s="2">
        <v>3.086419753086</v>
      </c>
      <c r="L2544" s="2">
        <v>4.3209876543209997</v>
      </c>
      <c r="M2544" s="2">
        <v>33.024691358025002</v>
      </c>
      <c r="N2544" s="2">
        <v>49.691358024690999</v>
      </c>
      <c r="O2544" s="21">
        <v>0</v>
      </c>
    </row>
    <row r="2545" spans="2:17" x14ac:dyDescent="0.2">
      <c r="D2545" s="104"/>
      <c r="E2545" s="5" t="s">
        <v>46</v>
      </c>
      <c r="F2545" s="6"/>
      <c r="G2545" s="7">
        <v>192</v>
      </c>
      <c r="H2545" s="8">
        <v>7</v>
      </c>
      <c r="I2545" s="1">
        <v>2</v>
      </c>
      <c r="J2545" s="1">
        <v>0</v>
      </c>
      <c r="K2545" s="1">
        <v>5</v>
      </c>
      <c r="L2545" s="1">
        <v>4</v>
      </c>
      <c r="M2545" s="1">
        <v>45</v>
      </c>
      <c r="N2545" s="1">
        <v>127</v>
      </c>
      <c r="O2545" s="13">
        <v>2</v>
      </c>
    </row>
    <row r="2546" spans="2:17" x14ac:dyDescent="0.2">
      <c r="D2546" s="104"/>
      <c r="E2546" s="11"/>
      <c r="F2546" s="10"/>
      <c r="G2546" s="9">
        <v>100</v>
      </c>
      <c r="H2546" s="12">
        <v>3.645833333333</v>
      </c>
      <c r="I2546" s="2">
        <v>1.041666666667</v>
      </c>
      <c r="J2546" s="3">
        <v>0</v>
      </c>
      <c r="K2546" s="2">
        <v>2.604166666667</v>
      </c>
      <c r="L2546" s="2">
        <v>2.083333333333</v>
      </c>
      <c r="M2546" s="2">
        <v>23.4375</v>
      </c>
      <c r="N2546" s="2">
        <v>66.145833333333002</v>
      </c>
      <c r="O2546" s="15">
        <v>1.041666666667</v>
      </c>
    </row>
    <row r="2547" spans="2:17" x14ac:dyDescent="0.2">
      <c r="D2547" s="104"/>
      <c r="E2547" s="5" t="s">
        <v>47</v>
      </c>
      <c r="F2547" s="6"/>
      <c r="G2547" s="7">
        <v>288</v>
      </c>
      <c r="H2547" s="8">
        <v>9</v>
      </c>
      <c r="I2547" s="1">
        <v>7</v>
      </c>
      <c r="J2547" s="1">
        <v>0</v>
      </c>
      <c r="K2547" s="1">
        <v>8</v>
      </c>
      <c r="L2547" s="1">
        <v>3</v>
      </c>
      <c r="M2547" s="1">
        <v>62</v>
      </c>
      <c r="N2547" s="1">
        <v>196</v>
      </c>
      <c r="O2547" s="13">
        <v>3</v>
      </c>
    </row>
    <row r="2548" spans="2:17" x14ac:dyDescent="0.2">
      <c r="D2548" s="104"/>
      <c r="E2548" s="11"/>
      <c r="F2548" s="10"/>
      <c r="G2548" s="9">
        <v>100</v>
      </c>
      <c r="H2548" s="12">
        <v>3.125</v>
      </c>
      <c r="I2548" s="2">
        <v>2.4305555555559999</v>
      </c>
      <c r="J2548" s="3">
        <v>0</v>
      </c>
      <c r="K2548" s="2">
        <v>2.7777777777780002</v>
      </c>
      <c r="L2548" s="2">
        <v>1.041666666667</v>
      </c>
      <c r="M2548" s="2">
        <v>21.527777777777999</v>
      </c>
      <c r="N2548" s="2">
        <v>68.055555555555998</v>
      </c>
      <c r="O2548" s="15">
        <v>1.041666666667</v>
      </c>
    </row>
    <row r="2549" spans="2:17" x14ac:dyDescent="0.2">
      <c r="D2549" s="104"/>
      <c r="E2549" s="5" t="s">
        <v>48</v>
      </c>
      <c r="F2549" s="6"/>
      <c r="G2549" s="7">
        <v>114</v>
      </c>
      <c r="H2549" s="8">
        <v>5</v>
      </c>
      <c r="I2549" s="1">
        <v>5</v>
      </c>
      <c r="J2549" s="1">
        <v>0</v>
      </c>
      <c r="K2549" s="1">
        <v>2</v>
      </c>
      <c r="L2549" s="1">
        <v>0</v>
      </c>
      <c r="M2549" s="1">
        <v>11</v>
      </c>
      <c r="N2549" s="1">
        <v>89</v>
      </c>
      <c r="O2549" s="13">
        <v>2</v>
      </c>
    </row>
    <row r="2550" spans="2:17" x14ac:dyDescent="0.2">
      <c r="D2550" s="104"/>
      <c r="E2550" s="11"/>
      <c r="F2550" s="10"/>
      <c r="G2550" s="9">
        <v>100</v>
      </c>
      <c r="H2550" s="12">
        <v>4.3859649122809996</v>
      </c>
      <c r="I2550" s="2">
        <v>4.3859649122809996</v>
      </c>
      <c r="J2550" s="3">
        <v>0</v>
      </c>
      <c r="K2550" s="2">
        <v>1.7543859649119999</v>
      </c>
      <c r="L2550" s="3">
        <v>0</v>
      </c>
      <c r="M2550" s="2">
        <v>9.6491228070179993</v>
      </c>
      <c r="N2550" s="2">
        <v>78.070175438595996</v>
      </c>
      <c r="O2550" s="15">
        <v>1.7543859649119999</v>
      </c>
    </row>
    <row r="2551" spans="2:17" x14ac:dyDescent="0.2">
      <c r="D2551" s="104"/>
      <c r="E2551" s="5" t="s">
        <v>49</v>
      </c>
      <c r="F2551" s="6"/>
      <c r="G2551" s="7">
        <v>30</v>
      </c>
      <c r="H2551" s="8">
        <v>0</v>
      </c>
      <c r="I2551" s="1">
        <v>0</v>
      </c>
      <c r="J2551" s="1">
        <v>0</v>
      </c>
      <c r="K2551" s="1">
        <v>1</v>
      </c>
      <c r="L2551" s="1">
        <v>0</v>
      </c>
      <c r="M2551" s="1">
        <v>3</v>
      </c>
      <c r="N2551" s="1">
        <v>26</v>
      </c>
      <c r="O2551" s="13">
        <v>0</v>
      </c>
    </row>
    <row r="2552" spans="2:17" x14ac:dyDescent="0.2">
      <c r="D2552" s="105"/>
      <c r="E2552" s="56"/>
      <c r="F2552" s="57"/>
      <c r="G2552" s="69">
        <v>100</v>
      </c>
      <c r="H2552" s="79">
        <v>0</v>
      </c>
      <c r="I2552" s="36">
        <v>0</v>
      </c>
      <c r="J2552" s="36">
        <v>0</v>
      </c>
      <c r="K2552" s="39">
        <v>3.333333333333</v>
      </c>
      <c r="L2552" s="36">
        <v>0</v>
      </c>
      <c r="M2552" s="39">
        <v>10</v>
      </c>
      <c r="N2552" s="39">
        <v>86.666666666666998</v>
      </c>
      <c r="O2552" s="72">
        <v>0</v>
      </c>
    </row>
    <row r="2554" spans="2:17" x14ac:dyDescent="0.2">
      <c r="B2554" s="47" t="str">
        <f xml:space="preserve"> HYPERLINK("#'目次'!B37", "[31]")</f>
        <v>[31]</v>
      </c>
      <c r="C2554" s="31" t="s">
        <v>286</v>
      </c>
    </row>
    <row r="2555" spans="2:17" x14ac:dyDescent="0.2">
      <c r="C2555" s="89" t="s">
        <v>287</v>
      </c>
    </row>
    <row r="2557" spans="2:17" x14ac:dyDescent="0.2">
      <c r="C2557" s="31" t="s">
        <v>13</v>
      </c>
    </row>
    <row r="2558" spans="2:17" ht="36" x14ac:dyDescent="0.2">
      <c r="D2558" s="99"/>
      <c r="E2558" s="100"/>
      <c r="F2558" s="100"/>
      <c r="G2558" s="41" t="s">
        <v>14</v>
      </c>
      <c r="H2558" s="42" t="s">
        <v>288</v>
      </c>
      <c r="I2558" s="16" t="s">
        <v>289</v>
      </c>
      <c r="J2558" s="16" t="s">
        <v>290</v>
      </c>
      <c r="K2558" s="16" t="s">
        <v>291</v>
      </c>
      <c r="L2558" s="16" t="s">
        <v>292</v>
      </c>
      <c r="M2558" s="16" t="s">
        <v>293</v>
      </c>
      <c r="N2558" s="16" t="s">
        <v>294</v>
      </c>
      <c r="O2558" s="16" t="s">
        <v>67</v>
      </c>
      <c r="P2558" s="16" t="s">
        <v>68</v>
      </c>
      <c r="Q2558" s="46" t="s">
        <v>24</v>
      </c>
    </row>
    <row r="2559" spans="2:17" x14ac:dyDescent="0.2">
      <c r="D2559" s="101"/>
      <c r="E2559" s="102"/>
      <c r="F2559" s="102"/>
      <c r="G2559" s="44"/>
      <c r="H2559" s="48"/>
      <c r="I2559" s="17"/>
      <c r="J2559" s="17"/>
      <c r="K2559" s="17"/>
      <c r="L2559" s="17"/>
      <c r="M2559" s="17"/>
      <c r="N2559" s="17"/>
      <c r="O2559" s="17"/>
      <c r="P2559" s="17"/>
      <c r="Q2559" s="43"/>
    </row>
    <row r="2560" spans="2:17" x14ac:dyDescent="0.2">
      <c r="D2560" s="68"/>
      <c r="E2560" s="67" t="s">
        <v>14</v>
      </c>
      <c r="F2560" s="64"/>
      <c r="G2560" s="45">
        <v>528</v>
      </c>
      <c r="H2560" s="20">
        <v>37</v>
      </c>
      <c r="I2560" s="20">
        <v>31</v>
      </c>
      <c r="J2560" s="20">
        <v>40</v>
      </c>
      <c r="K2560" s="20">
        <v>42</v>
      </c>
      <c r="L2560" s="20">
        <v>194</v>
      </c>
      <c r="M2560" s="20">
        <v>16</v>
      </c>
      <c r="N2560" s="20">
        <v>111</v>
      </c>
      <c r="O2560" s="84" t="s">
        <v>78</v>
      </c>
      <c r="P2560" s="84" t="s">
        <v>78</v>
      </c>
      <c r="Q2560" s="61">
        <v>57</v>
      </c>
    </row>
    <row r="2561" spans="4:17" x14ac:dyDescent="0.2">
      <c r="D2561" s="56"/>
      <c r="E2561" s="57"/>
      <c r="F2561" s="65"/>
      <c r="G2561" s="9">
        <v>100</v>
      </c>
      <c r="H2561" s="2">
        <v>7.0075757575760003</v>
      </c>
      <c r="I2561" s="2">
        <v>5.8712121212120003</v>
      </c>
      <c r="J2561" s="2">
        <v>7.5757575757579998</v>
      </c>
      <c r="K2561" s="2">
        <v>7.9545454545450003</v>
      </c>
      <c r="L2561" s="2">
        <v>36.742424242424001</v>
      </c>
      <c r="M2561" s="2">
        <v>3.0303030303030001</v>
      </c>
      <c r="N2561" s="2">
        <v>21.022727272727</v>
      </c>
      <c r="O2561" s="2">
        <v>132.83864118896</v>
      </c>
      <c r="P2561" s="2">
        <v>128.15640521206799</v>
      </c>
      <c r="Q2561" s="15">
        <v>10.795454545455</v>
      </c>
    </row>
    <row r="2562" spans="4:17" x14ac:dyDescent="0.2">
      <c r="D2562" s="103" t="s">
        <v>25</v>
      </c>
      <c r="E2562" s="24" t="s">
        <v>26</v>
      </c>
      <c r="F2562" s="22"/>
      <c r="G2562" s="23">
        <v>73</v>
      </c>
      <c r="H2562" s="30">
        <v>4</v>
      </c>
      <c r="I2562" s="4">
        <v>4</v>
      </c>
      <c r="J2562" s="4">
        <v>8</v>
      </c>
      <c r="K2562" s="4">
        <v>6</v>
      </c>
      <c r="L2562" s="4">
        <v>26</v>
      </c>
      <c r="M2562" s="4">
        <v>1</v>
      </c>
      <c r="N2562" s="4">
        <v>14</v>
      </c>
      <c r="O2562" s="73" t="s">
        <v>78</v>
      </c>
      <c r="P2562" s="73" t="s">
        <v>78</v>
      </c>
      <c r="Q2562" s="34">
        <v>10</v>
      </c>
    </row>
    <row r="2563" spans="4:17" x14ac:dyDescent="0.2">
      <c r="D2563" s="104"/>
      <c r="E2563" s="11"/>
      <c r="F2563" s="10"/>
      <c r="G2563" s="9">
        <v>100</v>
      </c>
      <c r="H2563" s="12">
        <v>5.4794520547949999</v>
      </c>
      <c r="I2563" s="2">
        <v>5.4794520547949999</v>
      </c>
      <c r="J2563" s="2">
        <v>10.958904109589</v>
      </c>
      <c r="K2563" s="2">
        <v>8.2191780821920002</v>
      </c>
      <c r="L2563" s="2">
        <v>35.616438356163997</v>
      </c>
      <c r="M2563" s="2">
        <v>1.369863013699</v>
      </c>
      <c r="N2563" s="2">
        <v>19.178082191781002</v>
      </c>
      <c r="O2563" s="2">
        <v>131.10317460317501</v>
      </c>
      <c r="P2563" s="2">
        <v>130.02048552666099</v>
      </c>
      <c r="Q2563" s="15">
        <v>13.698630136986001</v>
      </c>
    </row>
    <row r="2564" spans="4:17" x14ac:dyDescent="0.2">
      <c r="D2564" s="104"/>
      <c r="E2564" s="5" t="s">
        <v>27</v>
      </c>
      <c r="F2564" s="6"/>
      <c r="G2564" s="7">
        <v>81</v>
      </c>
      <c r="H2564" s="8">
        <v>9</v>
      </c>
      <c r="I2564" s="1">
        <v>5</v>
      </c>
      <c r="J2564" s="1">
        <v>6</v>
      </c>
      <c r="K2564" s="1">
        <v>7</v>
      </c>
      <c r="L2564" s="1">
        <v>27</v>
      </c>
      <c r="M2564" s="1">
        <v>1</v>
      </c>
      <c r="N2564" s="1">
        <v>19</v>
      </c>
      <c r="O2564" s="27" t="s">
        <v>78</v>
      </c>
      <c r="P2564" s="27" t="s">
        <v>78</v>
      </c>
      <c r="Q2564" s="13">
        <v>7</v>
      </c>
    </row>
    <row r="2565" spans="4:17" x14ac:dyDescent="0.2">
      <c r="D2565" s="104"/>
      <c r="E2565" s="11"/>
      <c r="F2565" s="10"/>
      <c r="G2565" s="9">
        <v>100</v>
      </c>
      <c r="H2565" s="12">
        <v>11.111111111111001</v>
      </c>
      <c r="I2565" s="2">
        <v>6.1728395061730001</v>
      </c>
      <c r="J2565" s="2">
        <v>7.4074074074069998</v>
      </c>
      <c r="K2565" s="2">
        <v>8.6419753086419995</v>
      </c>
      <c r="L2565" s="2">
        <v>33.333333333333002</v>
      </c>
      <c r="M2565" s="2">
        <v>1.2345679012349999</v>
      </c>
      <c r="N2565" s="2">
        <v>23.456790123457001</v>
      </c>
      <c r="O2565" s="2">
        <v>138.29729729729701</v>
      </c>
      <c r="P2565" s="2">
        <v>143.267537460489</v>
      </c>
      <c r="Q2565" s="15">
        <v>8.6419753086419995</v>
      </c>
    </row>
    <row r="2566" spans="4:17" x14ac:dyDescent="0.2">
      <c r="D2566" s="104"/>
      <c r="E2566" s="5" t="s">
        <v>28</v>
      </c>
      <c r="F2566" s="6"/>
      <c r="G2566" s="7">
        <v>79</v>
      </c>
      <c r="H2566" s="8">
        <v>6</v>
      </c>
      <c r="I2566" s="1">
        <v>3</v>
      </c>
      <c r="J2566" s="1">
        <v>2</v>
      </c>
      <c r="K2566" s="1">
        <v>9</v>
      </c>
      <c r="L2566" s="1">
        <v>29</v>
      </c>
      <c r="M2566" s="1">
        <v>6</v>
      </c>
      <c r="N2566" s="1">
        <v>18</v>
      </c>
      <c r="O2566" s="27" t="s">
        <v>78</v>
      </c>
      <c r="P2566" s="27" t="s">
        <v>78</v>
      </c>
      <c r="Q2566" s="13">
        <v>6</v>
      </c>
    </row>
    <row r="2567" spans="4:17" x14ac:dyDescent="0.2">
      <c r="D2567" s="104"/>
      <c r="E2567" s="11"/>
      <c r="F2567" s="10"/>
      <c r="G2567" s="9">
        <v>100</v>
      </c>
      <c r="H2567" s="12">
        <v>7.5949367088609998</v>
      </c>
      <c r="I2567" s="2">
        <v>3.7974683544299999</v>
      </c>
      <c r="J2567" s="2">
        <v>2.5316455696200002</v>
      </c>
      <c r="K2567" s="2">
        <v>11.392405063290999</v>
      </c>
      <c r="L2567" s="2">
        <v>36.708860759494002</v>
      </c>
      <c r="M2567" s="2">
        <v>7.5949367088609998</v>
      </c>
      <c r="N2567" s="2">
        <v>22.784810126581998</v>
      </c>
      <c r="O2567" s="2">
        <v>148.63698630137</v>
      </c>
      <c r="P2567" s="2">
        <v>137.884934664219</v>
      </c>
      <c r="Q2567" s="15">
        <v>7.5949367088609998</v>
      </c>
    </row>
    <row r="2568" spans="4:17" x14ac:dyDescent="0.2">
      <c r="D2568" s="104"/>
      <c r="E2568" s="5" t="s">
        <v>29</v>
      </c>
      <c r="F2568" s="6"/>
      <c r="G2568" s="7">
        <v>67</v>
      </c>
      <c r="H2568" s="8">
        <v>10</v>
      </c>
      <c r="I2568" s="1">
        <v>3</v>
      </c>
      <c r="J2568" s="1">
        <v>5</v>
      </c>
      <c r="K2568" s="1">
        <v>6</v>
      </c>
      <c r="L2568" s="1">
        <v>22</v>
      </c>
      <c r="M2568" s="1">
        <v>1</v>
      </c>
      <c r="N2568" s="1">
        <v>13</v>
      </c>
      <c r="O2568" s="27" t="s">
        <v>78</v>
      </c>
      <c r="P2568" s="27" t="s">
        <v>78</v>
      </c>
      <c r="Q2568" s="13">
        <v>7</v>
      </c>
    </row>
    <row r="2569" spans="4:17" x14ac:dyDescent="0.2">
      <c r="D2569" s="104"/>
      <c r="E2569" s="11"/>
      <c r="F2569" s="10"/>
      <c r="G2569" s="9">
        <v>100</v>
      </c>
      <c r="H2569" s="12">
        <v>14.925373134328</v>
      </c>
      <c r="I2569" s="2">
        <v>4.477611940299</v>
      </c>
      <c r="J2569" s="2">
        <v>7.4626865671639999</v>
      </c>
      <c r="K2569" s="2">
        <v>8.9552238805969999</v>
      </c>
      <c r="L2569" s="2">
        <v>32.835820895521998</v>
      </c>
      <c r="M2569" s="2">
        <v>1.492537313433</v>
      </c>
      <c r="N2569" s="2">
        <v>19.402985074627001</v>
      </c>
      <c r="O2569" s="2">
        <v>110.48333333333299</v>
      </c>
      <c r="P2569" s="2">
        <v>110.874026364258</v>
      </c>
      <c r="Q2569" s="15">
        <v>10.447761194030001</v>
      </c>
    </row>
    <row r="2570" spans="4:17" x14ac:dyDescent="0.2">
      <c r="D2570" s="104"/>
      <c r="E2570" s="5" t="s">
        <v>30</v>
      </c>
      <c r="F2570" s="6"/>
      <c r="G2570" s="7">
        <v>63</v>
      </c>
      <c r="H2570" s="8">
        <v>5</v>
      </c>
      <c r="I2570" s="1">
        <v>3</v>
      </c>
      <c r="J2570" s="1">
        <v>7</v>
      </c>
      <c r="K2570" s="1">
        <v>4</v>
      </c>
      <c r="L2570" s="1">
        <v>29</v>
      </c>
      <c r="M2570" s="1">
        <v>1</v>
      </c>
      <c r="N2570" s="1">
        <v>9</v>
      </c>
      <c r="O2570" s="27" t="s">
        <v>78</v>
      </c>
      <c r="P2570" s="27" t="s">
        <v>78</v>
      </c>
      <c r="Q2570" s="13">
        <v>5</v>
      </c>
    </row>
    <row r="2571" spans="4:17" x14ac:dyDescent="0.2">
      <c r="D2571" s="104"/>
      <c r="E2571" s="11"/>
      <c r="F2571" s="10"/>
      <c r="G2571" s="9">
        <v>100</v>
      </c>
      <c r="H2571" s="12">
        <v>7.9365079365079998</v>
      </c>
      <c r="I2571" s="2">
        <v>4.7619047619049999</v>
      </c>
      <c r="J2571" s="2">
        <v>11.111111111111001</v>
      </c>
      <c r="K2571" s="2">
        <v>6.3492063492059998</v>
      </c>
      <c r="L2571" s="2">
        <v>46.031746031746003</v>
      </c>
      <c r="M2571" s="2">
        <v>1.587301587302</v>
      </c>
      <c r="N2571" s="2">
        <v>14.285714285714</v>
      </c>
      <c r="O2571" s="2">
        <v>111.672413793103</v>
      </c>
      <c r="P2571" s="2">
        <v>102.80822252286799</v>
      </c>
      <c r="Q2571" s="15">
        <v>7.9365079365079998</v>
      </c>
    </row>
    <row r="2572" spans="4:17" x14ac:dyDescent="0.2">
      <c r="D2572" s="104"/>
      <c r="E2572" s="5" t="s">
        <v>31</v>
      </c>
      <c r="F2572" s="6"/>
      <c r="G2572" s="7">
        <v>70</v>
      </c>
      <c r="H2572" s="8">
        <v>2</v>
      </c>
      <c r="I2572" s="1">
        <v>6</v>
      </c>
      <c r="J2572" s="1">
        <v>7</v>
      </c>
      <c r="K2572" s="1">
        <v>7</v>
      </c>
      <c r="L2572" s="1">
        <v>18</v>
      </c>
      <c r="M2572" s="1">
        <v>1</v>
      </c>
      <c r="N2572" s="1">
        <v>23</v>
      </c>
      <c r="O2572" s="27" t="s">
        <v>78</v>
      </c>
      <c r="P2572" s="27" t="s">
        <v>78</v>
      </c>
      <c r="Q2572" s="13">
        <v>6</v>
      </c>
    </row>
    <row r="2573" spans="4:17" x14ac:dyDescent="0.2">
      <c r="D2573" s="104"/>
      <c r="E2573" s="11"/>
      <c r="F2573" s="10"/>
      <c r="G2573" s="9">
        <v>100</v>
      </c>
      <c r="H2573" s="12">
        <v>2.8571428571430002</v>
      </c>
      <c r="I2573" s="2">
        <v>8.5714285714289993</v>
      </c>
      <c r="J2573" s="2">
        <v>10</v>
      </c>
      <c r="K2573" s="2">
        <v>10</v>
      </c>
      <c r="L2573" s="2">
        <v>25.714285714286</v>
      </c>
      <c r="M2573" s="2">
        <v>1.4285714285710001</v>
      </c>
      <c r="N2573" s="2">
        <v>32.857142857143003</v>
      </c>
      <c r="O2573" s="2">
        <v>158.125</v>
      </c>
      <c r="P2573" s="2">
        <v>150.82673212995101</v>
      </c>
      <c r="Q2573" s="15">
        <v>8.5714285714289993</v>
      </c>
    </row>
    <row r="2574" spans="4:17" x14ac:dyDescent="0.2">
      <c r="D2574" s="104"/>
      <c r="E2574" s="5" t="s">
        <v>32</v>
      </c>
      <c r="F2574" s="6"/>
      <c r="G2574" s="7">
        <v>43</v>
      </c>
      <c r="H2574" s="8">
        <v>0</v>
      </c>
      <c r="I2574" s="1">
        <v>2</v>
      </c>
      <c r="J2574" s="1">
        <v>5</v>
      </c>
      <c r="K2574" s="1">
        <v>1</v>
      </c>
      <c r="L2574" s="1">
        <v>24</v>
      </c>
      <c r="M2574" s="1">
        <v>2</v>
      </c>
      <c r="N2574" s="1">
        <v>8</v>
      </c>
      <c r="O2574" s="27" t="s">
        <v>78</v>
      </c>
      <c r="P2574" s="27" t="s">
        <v>78</v>
      </c>
      <c r="Q2574" s="13">
        <v>1</v>
      </c>
    </row>
    <row r="2575" spans="4:17" x14ac:dyDescent="0.2">
      <c r="D2575" s="104"/>
      <c r="E2575" s="11"/>
      <c r="F2575" s="10"/>
      <c r="G2575" s="9">
        <v>100</v>
      </c>
      <c r="H2575" s="40">
        <v>0</v>
      </c>
      <c r="I2575" s="2">
        <v>4.6511627906979998</v>
      </c>
      <c r="J2575" s="2">
        <v>11.627906976744001</v>
      </c>
      <c r="K2575" s="2">
        <v>2.3255813953489999</v>
      </c>
      <c r="L2575" s="2">
        <v>55.813953488372</v>
      </c>
      <c r="M2575" s="2">
        <v>4.6511627906979998</v>
      </c>
      <c r="N2575" s="2">
        <v>18.604651162791001</v>
      </c>
      <c r="O2575" s="2">
        <v>132.38095238095201</v>
      </c>
      <c r="P2575" s="2">
        <v>105.87075507450299</v>
      </c>
      <c r="Q2575" s="15">
        <v>2.3255813953489999</v>
      </c>
    </row>
    <row r="2576" spans="4:17" x14ac:dyDescent="0.2">
      <c r="D2576" s="104"/>
      <c r="E2576" s="5" t="s">
        <v>33</v>
      </c>
      <c r="F2576" s="6"/>
      <c r="G2576" s="7">
        <v>22</v>
      </c>
      <c r="H2576" s="8">
        <v>0</v>
      </c>
      <c r="I2576" s="1">
        <v>0</v>
      </c>
      <c r="J2576" s="1">
        <v>0</v>
      </c>
      <c r="K2576" s="1">
        <v>0</v>
      </c>
      <c r="L2576" s="1">
        <v>10</v>
      </c>
      <c r="M2576" s="1">
        <v>3</v>
      </c>
      <c r="N2576" s="1">
        <v>5</v>
      </c>
      <c r="O2576" s="27" t="s">
        <v>78</v>
      </c>
      <c r="P2576" s="27" t="s">
        <v>78</v>
      </c>
      <c r="Q2576" s="13">
        <v>4</v>
      </c>
    </row>
    <row r="2577" spans="4:17" x14ac:dyDescent="0.2">
      <c r="D2577" s="104"/>
      <c r="E2577" s="11"/>
      <c r="F2577" s="10"/>
      <c r="G2577" s="9">
        <v>100</v>
      </c>
      <c r="H2577" s="40">
        <v>0</v>
      </c>
      <c r="I2577" s="3">
        <v>0</v>
      </c>
      <c r="J2577" s="3">
        <v>0</v>
      </c>
      <c r="K2577" s="3">
        <v>0</v>
      </c>
      <c r="L2577" s="2">
        <v>45.454545454544999</v>
      </c>
      <c r="M2577" s="2">
        <v>13.636363636364001</v>
      </c>
      <c r="N2577" s="2">
        <v>22.727272727273</v>
      </c>
      <c r="O2577" s="2">
        <v>163.333333333333</v>
      </c>
      <c r="P2577" s="2">
        <v>113.13708498984801</v>
      </c>
      <c r="Q2577" s="15">
        <v>18.181818181817999</v>
      </c>
    </row>
    <row r="2578" spans="4:17" x14ac:dyDescent="0.2">
      <c r="D2578" s="103" t="s">
        <v>34</v>
      </c>
      <c r="E2578" s="24" t="s">
        <v>35</v>
      </c>
      <c r="F2578" s="22"/>
      <c r="G2578" s="23">
        <v>4</v>
      </c>
      <c r="H2578" s="30">
        <v>0</v>
      </c>
      <c r="I2578" s="4">
        <v>2</v>
      </c>
      <c r="J2578" s="4">
        <v>2</v>
      </c>
      <c r="K2578" s="4">
        <v>0</v>
      </c>
      <c r="L2578" s="4">
        <v>0</v>
      </c>
      <c r="M2578" s="4">
        <v>0</v>
      </c>
      <c r="N2578" s="4">
        <v>0</v>
      </c>
      <c r="O2578" s="73" t="s">
        <v>78</v>
      </c>
      <c r="P2578" s="73" t="s">
        <v>78</v>
      </c>
      <c r="Q2578" s="34">
        <v>0</v>
      </c>
    </row>
    <row r="2579" spans="4:17" x14ac:dyDescent="0.2">
      <c r="D2579" s="104"/>
      <c r="E2579" s="11"/>
      <c r="F2579" s="10"/>
      <c r="G2579" s="9">
        <v>100</v>
      </c>
      <c r="H2579" s="40">
        <v>0</v>
      </c>
      <c r="I2579" s="2">
        <v>50</v>
      </c>
      <c r="J2579" s="2">
        <v>50</v>
      </c>
      <c r="K2579" s="3">
        <v>0</v>
      </c>
      <c r="L2579" s="3">
        <v>0</v>
      </c>
      <c r="M2579" s="3">
        <v>0</v>
      </c>
      <c r="N2579" s="3">
        <v>0</v>
      </c>
      <c r="O2579" s="2">
        <v>17.5</v>
      </c>
      <c r="P2579" s="2">
        <v>2.5</v>
      </c>
      <c r="Q2579" s="21">
        <v>0</v>
      </c>
    </row>
    <row r="2580" spans="4:17" x14ac:dyDescent="0.2">
      <c r="D2580" s="104"/>
      <c r="E2580" s="5" t="s">
        <v>36</v>
      </c>
      <c r="F2580" s="6"/>
      <c r="G2580" s="7">
        <v>14</v>
      </c>
      <c r="H2580" s="8">
        <v>3</v>
      </c>
      <c r="I2580" s="1">
        <v>1</v>
      </c>
      <c r="J2580" s="1">
        <v>5</v>
      </c>
      <c r="K2580" s="1">
        <v>2</v>
      </c>
      <c r="L2580" s="1">
        <v>1</v>
      </c>
      <c r="M2580" s="1">
        <v>0</v>
      </c>
      <c r="N2580" s="1">
        <v>0</v>
      </c>
      <c r="O2580" s="27" t="s">
        <v>78</v>
      </c>
      <c r="P2580" s="27" t="s">
        <v>78</v>
      </c>
      <c r="Q2580" s="13">
        <v>2</v>
      </c>
    </row>
    <row r="2581" spans="4:17" x14ac:dyDescent="0.2">
      <c r="D2581" s="104"/>
      <c r="E2581" s="11"/>
      <c r="F2581" s="10"/>
      <c r="G2581" s="9">
        <v>100</v>
      </c>
      <c r="H2581" s="12">
        <v>21.428571428571001</v>
      </c>
      <c r="I2581" s="2">
        <v>7.1428571428570002</v>
      </c>
      <c r="J2581" s="2">
        <v>35.714285714286</v>
      </c>
      <c r="K2581" s="2">
        <v>14.285714285714</v>
      </c>
      <c r="L2581" s="2">
        <v>7.1428571428570002</v>
      </c>
      <c r="M2581" s="3">
        <v>0</v>
      </c>
      <c r="N2581" s="3">
        <v>0</v>
      </c>
      <c r="O2581" s="2">
        <v>28.333333333333002</v>
      </c>
      <c r="P2581" s="2">
        <v>27.544912819288999</v>
      </c>
      <c r="Q2581" s="15">
        <v>14.285714285714</v>
      </c>
    </row>
    <row r="2582" spans="4:17" x14ac:dyDescent="0.2">
      <c r="D2582" s="104"/>
      <c r="E2582" s="5" t="s">
        <v>37</v>
      </c>
      <c r="F2582" s="6"/>
      <c r="G2582" s="7">
        <v>13</v>
      </c>
      <c r="H2582" s="8">
        <v>2</v>
      </c>
      <c r="I2582" s="1">
        <v>1</v>
      </c>
      <c r="J2582" s="1">
        <v>0</v>
      </c>
      <c r="K2582" s="1">
        <v>2</v>
      </c>
      <c r="L2582" s="1">
        <v>5</v>
      </c>
      <c r="M2582" s="1">
        <v>0</v>
      </c>
      <c r="N2582" s="1">
        <v>0</v>
      </c>
      <c r="O2582" s="27" t="s">
        <v>78</v>
      </c>
      <c r="P2582" s="27" t="s">
        <v>78</v>
      </c>
      <c r="Q2582" s="13">
        <v>3</v>
      </c>
    </row>
    <row r="2583" spans="4:17" x14ac:dyDescent="0.2">
      <c r="D2583" s="104"/>
      <c r="E2583" s="11"/>
      <c r="F2583" s="10"/>
      <c r="G2583" s="9">
        <v>100</v>
      </c>
      <c r="H2583" s="12">
        <v>15.384615384615</v>
      </c>
      <c r="I2583" s="2">
        <v>7.6923076923079998</v>
      </c>
      <c r="J2583" s="3">
        <v>0</v>
      </c>
      <c r="K2583" s="2">
        <v>15.384615384615</v>
      </c>
      <c r="L2583" s="2">
        <v>38.461538461537998</v>
      </c>
      <c r="M2583" s="3">
        <v>0</v>
      </c>
      <c r="N2583" s="3">
        <v>0</v>
      </c>
      <c r="O2583" s="2">
        <v>65.599999999999994</v>
      </c>
      <c r="P2583" s="2">
        <v>43.290183644793998</v>
      </c>
      <c r="Q2583" s="15">
        <v>23.076923076922998</v>
      </c>
    </row>
    <row r="2584" spans="4:17" x14ac:dyDescent="0.2">
      <c r="D2584" s="104"/>
      <c r="E2584" s="5" t="s">
        <v>38</v>
      </c>
      <c r="F2584" s="6"/>
      <c r="G2584" s="7">
        <v>29</v>
      </c>
      <c r="H2584" s="8">
        <v>1</v>
      </c>
      <c r="I2584" s="1">
        <v>2</v>
      </c>
      <c r="J2584" s="1">
        <v>6</v>
      </c>
      <c r="K2584" s="1">
        <v>2</v>
      </c>
      <c r="L2584" s="1">
        <v>10</v>
      </c>
      <c r="M2584" s="1">
        <v>0</v>
      </c>
      <c r="N2584" s="1">
        <v>5</v>
      </c>
      <c r="O2584" s="27" t="s">
        <v>78</v>
      </c>
      <c r="P2584" s="27" t="s">
        <v>78</v>
      </c>
      <c r="Q2584" s="13">
        <v>3</v>
      </c>
    </row>
    <row r="2585" spans="4:17" x14ac:dyDescent="0.2">
      <c r="D2585" s="104"/>
      <c r="E2585" s="11"/>
      <c r="F2585" s="10"/>
      <c r="G2585" s="9">
        <v>100</v>
      </c>
      <c r="H2585" s="12">
        <v>3.4482758620689999</v>
      </c>
      <c r="I2585" s="2">
        <v>6.8965517241379999</v>
      </c>
      <c r="J2585" s="2">
        <v>20.689655172414</v>
      </c>
      <c r="K2585" s="2">
        <v>6.8965517241379999</v>
      </c>
      <c r="L2585" s="2">
        <v>34.482758620689999</v>
      </c>
      <c r="M2585" s="3">
        <v>0</v>
      </c>
      <c r="N2585" s="2">
        <v>17.241379310345</v>
      </c>
      <c r="O2585" s="2">
        <v>113.07692307692299</v>
      </c>
      <c r="P2585" s="2">
        <v>120.108900290503</v>
      </c>
      <c r="Q2585" s="15">
        <v>10.344827586207</v>
      </c>
    </row>
    <row r="2586" spans="4:17" x14ac:dyDescent="0.2">
      <c r="D2586" s="104"/>
      <c r="E2586" s="5" t="s">
        <v>39</v>
      </c>
      <c r="F2586" s="6"/>
      <c r="G2586" s="7">
        <v>27</v>
      </c>
      <c r="H2586" s="8">
        <v>2</v>
      </c>
      <c r="I2586" s="1">
        <v>3</v>
      </c>
      <c r="J2586" s="1">
        <v>2</v>
      </c>
      <c r="K2586" s="1">
        <v>4</v>
      </c>
      <c r="L2586" s="1">
        <v>5</v>
      </c>
      <c r="M2586" s="1">
        <v>2</v>
      </c>
      <c r="N2586" s="1">
        <v>6</v>
      </c>
      <c r="O2586" s="27" t="s">
        <v>78</v>
      </c>
      <c r="P2586" s="27" t="s">
        <v>78</v>
      </c>
      <c r="Q2586" s="13">
        <v>3</v>
      </c>
    </row>
    <row r="2587" spans="4:17" x14ac:dyDescent="0.2">
      <c r="D2587" s="104"/>
      <c r="E2587" s="11"/>
      <c r="F2587" s="10"/>
      <c r="G2587" s="9">
        <v>100</v>
      </c>
      <c r="H2587" s="12">
        <v>7.4074074074069998</v>
      </c>
      <c r="I2587" s="2">
        <v>11.111111111111001</v>
      </c>
      <c r="J2587" s="2">
        <v>7.4074074074069998</v>
      </c>
      <c r="K2587" s="2">
        <v>14.814814814815</v>
      </c>
      <c r="L2587" s="2">
        <v>18.518518518518999</v>
      </c>
      <c r="M2587" s="2">
        <v>7.4074074074069998</v>
      </c>
      <c r="N2587" s="2">
        <v>22.222222222222001</v>
      </c>
      <c r="O2587" s="2">
        <v>113.875</v>
      </c>
      <c r="P2587" s="2">
        <v>105.056458035668</v>
      </c>
      <c r="Q2587" s="15">
        <v>11.111111111111001</v>
      </c>
    </row>
    <row r="2588" spans="4:17" x14ac:dyDescent="0.2">
      <c r="D2588" s="104"/>
      <c r="E2588" s="5" t="s">
        <v>40</v>
      </c>
      <c r="F2588" s="6"/>
      <c r="G2588" s="7">
        <v>31</v>
      </c>
      <c r="H2588" s="8">
        <v>1</v>
      </c>
      <c r="I2588" s="1">
        <v>1</v>
      </c>
      <c r="J2588" s="1">
        <v>4</v>
      </c>
      <c r="K2588" s="1">
        <v>0</v>
      </c>
      <c r="L2588" s="1">
        <v>16</v>
      </c>
      <c r="M2588" s="1">
        <v>3</v>
      </c>
      <c r="N2588" s="1">
        <v>6</v>
      </c>
      <c r="O2588" s="27" t="s">
        <v>78</v>
      </c>
      <c r="P2588" s="27" t="s">
        <v>78</v>
      </c>
      <c r="Q2588" s="13">
        <v>0</v>
      </c>
    </row>
    <row r="2589" spans="4:17" x14ac:dyDescent="0.2">
      <c r="D2589" s="104"/>
      <c r="E2589" s="11"/>
      <c r="F2589" s="10"/>
      <c r="G2589" s="9">
        <v>100</v>
      </c>
      <c r="H2589" s="12">
        <v>3.2258064516129998</v>
      </c>
      <c r="I2589" s="2">
        <v>3.2258064516129998</v>
      </c>
      <c r="J2589" s="2">
        <v>12.903225806451999</v>
      </c>
      <c r="K2589" s="3">
        <v>0</v>
      </c>
      <c r="L2589" s="2">
        <v>51.612903225806001</v>
      </c>
      <c r="M2589" s="2">
        <v>9.6774193548389995</v>
      </c>
      <c r="N2589" s="2">
        <v>19.354838709677001</v>
      </c>
      <c r="O2589" s="2">
        <v>129.70967741935499</v>
      </c>
      <c r="P2589" s="2">
        <v>100.03844214274601</v>
      </c>
      <c r="Q2589" s="21">
        <v>0</v>
      </c>
    </row>
    <row r="2590" spans="4:17" x14ac:dyDescent="0.2">
      <c r="D2590" s="104"/>
      <c r="E2590" s="5" t="s">
        <v>41</v>
      </c>
      <c r="F2590" s="6"/>
      <c r="G2590" s="7">
        <v>14</v>
      </c>
      <c r="H2590" s="8">
        <v>0</v>
      </c>
      <c r="I2590" s="1">
        <v>2</v>
      </c>
      <c r="J2590" s="1">
        <v>1</v>
      </c>
      <c r="K2590" s="1">
        <v>2</v>
      </c>
      <c r="L2590" s="1">
        <v>6</v>
      </c>
      <c r="M2590" s="1">
        <v>0</v>
      </c>
      <c r="N2590" s="1">
        <v>1</v>
      </c>
      <c r="O2590" s="27" t="s">
        <v>78</v>
      </c>
      <c r="P2590" s="27" t="s">
        <v>78</v>
      </c>
      <c r="Q2590" s="13">
        <v>2</v>
      </c>
    </row>
    <row r="2591" spans="4:17" x14ac:dyDescent="0.2">
      <c r="D2591" s="104"/>
      <c r="E2591" s="11"/>
      <c r="F2591" s="10"/>
      <c r="G2591" s="9">
        <v>100</v>
      </c>
      <c r="H2591" s="40">
        <v>0</v>
      </c>
      <c r="I2591" s="2">
        <v>14.285714285714</v>
      </c>
      <c r="J2591" s="2">
        <v>7.1428571428570002</v>
      </c>
      <c r="K2591" s="2">
        <v>14.285714285714</v>
      </c>
      <c r="L2591" s="2">
        <v>42.857142857143003</v>
      </c>
      <c r="M2591" s="3">
        <v>0</v>
      </c>
      <c r="N2591" s="2">
        <v>7.1428571428570002</v>
      </c>
      <c r="O2591" s="2">
        <v>105.833333333333</v>
      </c>
      <c r="P2591" s="2">
        <v>124.194627724212</v>
      </c>
      <c r="Q2591" s="15">
        <v>14.285714285714</v>
      </c>
    </row>
    <row r="2592" spans="4:17" x14ac:dyDescent="0.2">
      <c r="D2592" s="104"/>
      <c r="E2592" s="5" t="s">
        <v>42</v>
      </c>
      <c r="F2592" s="6"/>
      <c r="G2592" s="7">
        <v>26</v>
      </c>
      <c r="H2592" s="8">
        <v>2</v>
      </c>
      <c r="I2592" s="1">
        <v>1</v>
      </c>
      <c r="J2592" s="1">
        <v>1</v>
      </c>
      <c r="K2592" s="1">
        <v>0</v>
      </c>
      <c r="L2592" s="1">
        <v>14</v>
      </c>
      <c r="M2592" s="1">
        <v>0</v>
      </c>
      <c r="N2592" s="1">
        <v>5</v>
      </c>
      <c r="O2592" s="27" t="s">
        <v>78</v>
      </c>
      <c r="P2592" s="27" t="s">
        <v>78</v>
      </c>
      <c r="Q2592" s="13">
        <v>3</v>
      </c>
    </row>
    <row r="2593" spans="4:17" x14ac:dyDescent="0.2">
      <c r="D2593" s="104"/>
      <c r="E2593" s="11"/>
      <c r="F2593" s="10"/>
      <c r="G2593" s="9">
        <v>100</v>
      </c>
      <c r="H2593" s="12">
        <v>7.6923076923079998</v>
      </c>
      <c r="I2593" s="2">
        <v>3.8461538461539999</v>
      </c>
      <c r="J2593" s="2">
        <v>3.8461538461539999</v>
      </c>
      <c r="K2593" s="3">
        <v>0</v>
      </c>
      <c r="L2593" s="2">
        <v>53.846153846154003</v>
      </c>
      <c r="M2593" s="3">
        <v>0</v>
      </c>
      <c r="N2593" s="2">
        <v>19.230769230768999</v>
      </c>
      <c r="O2593" s="2">
        <v>133.58695652173901</v>
      </c>
      <c r="P2593" s="2">
        <v>126.12249499162</v>
      </c>
      <c r="Q2593" s="15">
        <v>11.538461538462</v>
      </c>
    </row>
    <row r="2594" spans="4:17" x14ac:dyDescent="0.2">
      <c r="D2594" s="104"/>
      <c r="E2594" s="5" t="s">
        <v>43</v>
      </c>
      <c r="F2594" s="6"/>
      <c r="G2594" s="7">
        <v>35</v>
      </c>
      <c r="H2594" s="8">
        <v>1</v>
      </c>
      <c r="I2594" s="1">
        <v>2</v>
      </c>
      <c r="J2594" s="1">
        <v>3</v>
      </c>
      <c r="K2594" s="1">
        <v>1</v>
      </c>
      <c r="L2594" s="1">
        <v>14</v>
      </c>
      <c r="M2594" s="1">
        <v>2</v>
      </c>
      <c r="N2594" s="1">
        <v>12</v>
      </c>
      <c r="O2594" s="27" t="s">
        <v>78</v>
      </c>
      <c r="P2594" s="27" t="s">
        <v>78</v>
      </c>
      <c r="Q2594" s="13">
        <v>0</v>
      </c>
    </row>
    <row r="2595" spans="4:17" x14ac:dyDescent="0.2">
      <c r="D2595" s="104"/>
      <c r="E2595" s="11"/>
      <c r="F2595" s="10"/>
      <c r="G2595" s="9">
        <v>100</v>
      </c>
      <c r="H2595" s="12">
        <v>2.8571428571430002</v>
      </c>
      <c r="I2595" s="2">
        <v>5.7142857142860004</v>
      </c>
      <c r="J2595" s="2">
        <v>8.5714285714289993</v>
      </c>
      <c r="K2595" s="2">
        <v>2.8571428571430002</v>
      </c>
      <c r="L2595" s="2">
        <v>40</v>
      </c>
      <c r="M2595" s="2">
        <v>5.7142857142860004</v>
      </c>
      <c r="N2595" s="2">
        <v>34.285714285714</v>
      </c>
      <c r="O2595" s="2">
        <v>146.88571428571399</v>
      </c>
      <c r="P2595" s="2">
        <v>110.464414807555</v>
      </c>
      <c r="Q2595" s="21">
        <v>0</v>
      </c>
    </row>
    <row r="2596" spans="4:17" x14ac:dyDescent="0.2">
      <c r="D2596" s="104"/>
      <c r="E2596" s="5" t="s">
        <v>44</v>
      </c>
      <c r="F2596" s="6"/>
      <c r="G2596" s="7">
        <v>46</v>
      </c>
      <c r="H2596" s="8">
        <v>0</v>
      </c>
      <c r="I2596" s="1">
        <v>0</v>
      </c>
      <c r="J2596" s="1">
        <v>1</v>
      </c>
      <c r="K2596" s="1">
        <v>3</v>
      </c>
      <c r="L2596" s="1">
        <v>20</v>
      </c>
      <c r="M2596" s="1">
        <v>1</v>
      </c>
      <c r="N2596" s="1">
        <v>13</v>
      </c>
      <c r="O2596" s="27" t="s">
        <v>78</v>
      </c>
      <c r="P2596" s="27" t="s">
        <v>78</v>
      </c>
      <c r="Q2596" s="13">
        <v>8</v>
      </c>
    </row>
    <row r="2597" spans="4:17" x14ac:dyDescent="0.2">
      <c r="D2597" s="104"/>
      <c r="E2597" s="11"/>
      <c r="F2597" s="10"/>
      <c r="G2597" s="9">
        <v>100</v>
      </c>
      <c r="H2597" s="40">
        <v>0</v>
      </c>
      <c r="I2597" s="3">
        <v>0</v>
      </c>
      <c r="J2597" s="2">
        <v>2.1739130434780001</v>
      </c>
      <c r="K2597" s="2">
        <v>6.5217391304349999</v>
      </c>
      <c r="L2597" s="2">
        <v>43.478260869564998</v>
      </c>
      <c r="M2597" s="2">
        <v>2.1739130434780001</v>
      </c>
      <c r="N2597" s="2">
        <v>28.260869565217</v>
      </c>
      <c r="O2597" s="2">
        <v>184.210526315789</v>
      </c>
      <c r="P2597" s="2">
        <v>136.56753831264399</v>
      </c>
      <c r="Q2597" s="15">
        <v>17.391304347826001</v>
      </c>
    </row>
    <row r="2598" spans="4:17" x14ac:dyDescent="0.2">
      <c r="D2598" s="104"/>
      <c r="E2598" s="5" t="s">
        <v>45</v>
      </c>
      <c r="F2598" s="6"/>
      <c r="G2598" s="7">
        <v>33</v>
      </c>
      <c r="H2598" s="8">
        <v>1</v>
      </c>
      <c r="I2598" s="1">
        <v>1</v>
      </c>
      <c r="J2598" s="1">
        <v>0</v>
      </c>
      <c r="K2598" s="1">
        <v>1</v>
      </c>
      <c r="L2598" s="1">
        <v>13</v>
      </c>
      <c r="M2598" s="1">
        <v>4</v>
      </c>
      <c r="N2598" s="1">
        <v>9</v>
      </c>
      <c r="O2598" s="27" t="s">
        <v>78</v>
      </c>
      <c r="P2598" s="27" t="s">
        <v>78</v>
      </c>
      <c r="Q2598" s="13">
        <v>4</v>
      </c>
    </row>
    <row r="2599" spans="4:17" x14ac:dyDescent="0.2">
      <c r="D2599" s="104"/>
      <c r="E2599" s="11"/>
      <c r="F2599" s="10"/>
      <c r="G2599" s="9">
        <v>100</v>
      </c>
      <c r="H2599" s="12">
        <v>3.0303030303030001</v>
      </c>
      <c r="I2599" s="2">
        <v>3.0303030303030001</v>
      </c>
      <c r="J2599" s="3">
        <v>0</v>
      </c>
      <c r="K2599" s="2">
        <v>3.0303030303030001</v>
      </c>
      <c r="L2599" s="2">
        <v>39.393939393939</v>
      </c>
      <c r="M2599" s="2">
        <v>12.121212121212</v>
      </c>
      <c r="N2599" s="2">
        <v>27.272727272727</v>
      </c>
      <c r="O2599" s="2">
        <v>168.72413793103399</v>
      </c>
      <c r="P2599" s="2">
        <v>116.076935411828</v>
      </c>
      <c r="Q2599" s="15">
        <v>12.121212121212</v>
      </c>
    </row>
    <row r="2600" spans="4:17" x14ac:dyDescent="0.2">
      <c r="D2600" s="104"/>
      <c r="E2600" s="5" t="s">
        <v>46</v>
      </c>
      <c r="F2600" s="6"/>
      <c r="G2600" s="7">
        <v>16</v>
      </c>
      <c r="H2600" s="8">
        <v>2</v>
      </c>
      <c r="I2600" s="1">
        <v>0</v>
      </c>
      <c r="J2600" s="1">
        <v>1</v>
      </c>
      <c r="K2600" s="1">
        <v>1</v>
      </c>
      <c r="L2600" s="1">
        <v>8</v>
      </c>
      <c r="M2600" s="1">
        <v>0</v>
      </c>
      <c r="N2600" s="1">
        <v>3</v>
      </c>
      <c r="O2600" s="27" t="s">
        <v>78</v>
      </c>
      <c r="P2600" s="27" t="s">
        <v>78</v>
      </c>
      <c r="Q2600" s="13">
        <v>1</v>
      </c>
    </row>
    <row r="2601" spans="4:17" x14ac:dyDescent="0.2">
      <c r="D2601" s="104"/>
      <c r="E2601" s="11"/>
      <c r="F2601" s="10"/>
      <c r="G2601" s="9">
        <v>100</v>
      </c>
      <c r="H2601" s="12">
        <v>12.5</v>
      </c>
      <c r="I2601" s="3">
        <v>0</v>
      </c>
      <c r="J2601" s="2">
        <v>6.25</v>
      </c>
      <c r="K2601" s="2">
        <v>6.25</v>
      </c>
      <c r="L2601" s="2">
        <v>50</v>
      </c>
      <c r="M2601" s="3">
        <v>0</v>
      </c>
      <c r="N2601" s="2">
        <v>18.75</v>
      </c>
      <c r="O2601" s="2">
        <v>119.533333333333</v>
      </c>
      <c r="P2601" s="2">
        <v>116.327621636289</v>
      </c>
      <c r="Q2601" s="15">
        <v>6.25</v>
      </c>
    </row>
    <row r="2602" spans="4:17" x14ac:dyDescent="0.2">
      <c r="D2602" s="104"/>
      <c r="E2602" s="5" t="s">
        <v>47</v>
      </c>
      <c r="F2602" s="6"/>
      <c r="G2602" s="7">
        <v>14</v>
      </c>
      <c r="H2602" s="8">
        <v>0</v>
      </c>
      <c r="I2602" s="1">
        <v>0</v>
      </c>
      <c r="J2602" s="1">
        <v>0</v>
      </c>
      <c r="K2602" s="1">
        <v>2</v>
      </c>
      <c r="L2602" s="1">
        <v>7</v>
      </c>
      <c r="M2602" s="1">
        <v>0</v>
      </c>
      <c r="N2602" s="1">
        <v>3</v>
      </c>
      <c r="O2602" s="27" t="s">
        <v>78</v>
      </c>
      <c r="P2602" s="27" t="s">
        <v>78</v>
      </c>
      <c r="Q2602" s="13">
        <v>2</v>
      </c>
    </row>
    <row r="2603" spans="4:17" x14ac:dyDescent="0.2">
      <c r="D2603" s="104"/>
      <c r="E2603" s="11"/>
      <c r="F2603" s="10"/>
      <c r="G2603" s="9">
        <v>100</v>
      </c>
      <c r="H2603" s="40">
        <v>0</v>
      </c>
      <c r="I2603" s="3">
        <v>0</v>
      </c>
      <c r="J2603" s="3">
        <v>0</v>
      </c>
      <c r="K2603" s="2">
        <v>14.285714285714</v>
      </c>
      <c r="L2603" s="2">
        <v>50</v>
      </c>
      <c r="M2603" s="3">
        <v>0</v>
      </c>
      <c r="N2603" s="2">
        <v>21.428571428571001</v>
      </c>
      <c r="O2603" s="2">
        <v>149.166666666667</v>
      </c>
      <c r="P2603" s="2">
        <v>113.538417384699</v>
      </c>
      <c r="Q2603" s="15">
        <v>14.285714285714</v>
      </c>
    </row>
    <row r="2604" spans="4:17" x14ac:dyDescent="0.2">
      <c r="D2604" s="104"/>
      <c r="E2604" s="5" t="s">
        <v>48</v>
      </c>
      <c r="F2604" s="6"/>
      <c r="G2604" s="7">
        <v>2</v>
      </c>
      <c r="H2604" s="8">
        <v>1</v>
      </c>
      <c r="I2604" s="1">
        <v>0</v>
      </c>
      <c r="J2604" s="1">
        <v>0</v>
      </c>
      <c r="K2604" s="1">
        <v>0</v>
      </c>
      <c r="L2604" s="1">
        <v>1</v>
      </c>
      <c r="M2604" s="1">
        <v>0</v>
      </c>
      <c r="N2604" s="1">
        <v>0</v>
      </c>
      <c r="O2604" s="27" t="s">
        <v>78</v>
      </c>
      <c r="P2604" s="27" t="s">
        <v>78</v>
      </c>
      <c r="Q2604" s="13">
        <v>0</v>
      </c>
    </row>
    <row r="2605" spans="4:17" x14ac:dyDescent="0.2">
      <c r="D2605" s="104"/>
      <c r="E2605" s="11"/>
      <c r="F2605" s="10"/>
      <c r="G2605" s="9">
        <v>100</v>
      </c>
      <c r="H2605" s="12">
        <v>50</v>
      </c>
      <c r="I2605" s="3">
        <v>0</v>
      </c>
      <c r="J2605" s="3">
        <v>0</v>
      </c>
      <c r="K2605" s="3">
        <v>0</v>
      </c>
      <c r="L2605" s="2">
        <v>50</v>
      </c>
      <c r="M2605" s="3">
        <v>0</v>
      </c>
      <c r="N2605" s="3">
        <v>0</v>
      </c>
      <c r="O2605" s="2">
        <v>50.5</v>
      </c>
      <c r="P2605" s="2">
        <v>49.5</v>
      </c>
      <c r="Q2605" s="21">
        <v>0</v>
      </c>
    </row>
    <row r="2606" spans="4:17" x14ac:dyDescent="0.2">
      <c r="D2606" s="104"/>
      <c r="E2606" s="5" t="s">
        <v>49</v>
      </c>
      <c r="F2606" s="6"/>
      <c r="G2606" s="7">
        <v>0</v>
      </c>
      <c r="H2606" s="8">
        <v>0</v>
      </c>
      <c r="I2606" s="1">
        <v>0</v>
      </c>
      <c r="J2606" s="1">
        <v>0</v>
      </c>
      <c r="K2606" s="1">
        <v>0</v>
      </c>
      <c r="L2606" s="1">
        <v>0</v>
      </c>
      <c r="M2606" s="1">
        <v>0</v>
      </c>
      <c r="N2606" s="1">
        <v>0</v>
      </c>
      <c r="O2606" s="27" t="s">
        <v>78</v>
      </c>
      <c r="P2606" s="27" t="s">
        <v>78</v>
      </c>
      <c r="Q2606" s="13">
        <v>0</v>
      </c>
    </row>
    <row r="2607" spans="4:17" x14ac:dyDescent="0.2">
      <c r="D2607" s="104"/>
      <c r="E2607" s="11"/>
      <c r="F2607" s="10"/>
      <c r="G2607" s="77">
        <v>0</v>
      </c>
      <c r="H2607" s="40">
        <v>0</v>
      </c>
      <c r="I2607" s="3">
        <v>0</v>
      </c>
      <c r="J2607" s="3">
        <v>0</v>
      </c>
      <c r="K2607" s="3">
        <v>0</v>
      </c>
      <c r="L2607" s="3">
        <v>0</v>
      </c>
      <c r="M2607" s="3">
        <v>0</v>
      </c>
      <c r="N2607" s="3">
        <v>0</v>
      </c>
      <c r="O2607" s="3">
        <v>0</v>
      </c>
      <c r="P2607" s="3">
        <v>0</v>
      </c>
      <c r="Q2607" s="21">
        <v>0</v>
      </c>
    </row>
    <row r="2608" spans="4:17" x14ac:dyDescent="0.2">
      <c r="D2608" s="103" t="s">
        <v>50</v>
      </c>
      <c r="E2608" s="24" t="s">
        <v>35</v>
      </c>
      <c r="F2608" s="22"/>
      <c r="G2608" s="23">
        <v>2</v>
      </c>
      <c r="H2608" s="30">
        <v>1</v>
      </c>
      <c r="I2608" s="4">
        <v>1</v>
      </c>
      <c r="J2608" s="4">
        <v>0</v>
      </c>
      <c r="K2608" s="4">
        <v>0</v>
      </c>
      <c r="L2608" s="4">
        <v>0</v>
      </c>
      <c r="M2608" s="4">
        <v>0</v>
      </c>
      <c r="N2608" s="4">
        <v>0</v>
      </c>
      <c r="O2608" s="73" t="s">
        <v>78</v>
      </c>
      <c r="P2608" s="73" t="s">
        <v>78</v>
      </c>
      <c r="Q2608" s="34">
        <v>0</v>
      </c>
    </row>
    <row r="2609" spans="4:17" x14ac:dyDescent="0.2">
      <c r="D2609" s="104"/>
      <c r="E2609" s="11"/>
      <c r="F2609" s="10"/>
      <c r="G2609" s="9">
        <v>100</v>
      </c>
      <c r="H2609" s="12">
        <v>50</v>
      </c>
      <c r="I2609" s="2">
        <v>50</v>
      </c>
      <c r="J2609" s="3">
        <v>0</v>
      </c>
      <c r="K2609" s="3">
        <v>0</v>
      </c>
      <c r="L2609" s="3">
        <v>0</v>
      </c>
      <c r="M2609" s="3">
        <v>0</v>
      </c>
      <c r="N2609" s="3">
        <v>0</v>
      </c>
      <c r="O2609" s="2">
        <v>8.5</v>
      </c>
      <c r="P2609" s="2">
        <v>5.5</v>
      </c>
      <c r="Q2609" s="21">
        <v>0</v>
      </c>
    </row>
    <row r="2610" spans="4:17" x14ac:dyDescent="0.2">
      <c r="D2610" s="104"/>
      <c r="E2610" s="5" t="s">
        <v>36</v>
      </c>
      <c r="F2610" s="6"/>
      <c r="G2610" s="7">
        <v>12</v>
      </c>
      <c r="H2610" s="8">
        <v>5</v>
      </c>
      <c r="I2610" s="1">
        <v>2</v>
      </c>
      <c r="J2610" s="1">
        <v>1</v>
      </c>
      <c r="K2610" s="1">
        <v>0</v>
      </c>
      <c r="L2610" s="1">
        <v>2</v>
      </c>
      <c r="M2610" s="1">
        <v>0</v>
      </c>
      <c r="N2610" s="1">
        <v>0</v>
      </c>
      <c r="O2610" s="27" t="s">
        <v>78</v>
      </c>
      <c r="P2610" s="27" t="s">
        <v>78</v>
      </c>
      <c r="Q2610" s="13">
        <v>2</v>
      </c>
    </row>
    <row r="2611" spans="4:17" x14ac:dyDescent="0.2">
      <c r="D2611" s="104"/>
      <c r="E2611" s="11"/>
      <c r="F2611" s="10"/>
      <c r="G2611" s="9">
        <v>100</v>
      </c>
      <c r="H2611" s="12">
        <v>41.666666666666998</v>
      </c>
      <c r="I2611" s="2">
        <v>16.666666666666998</v>
      </c>
      <c r="J2611" s="2">
        <v>8.333333333333</v>
      </c>
      <c r="K2611" s="3">
        <v>0</v>
      </c>
      <c r="L2611" s="2">
        <v>16.666666666666998</v>
      </c>
      <c r="M2611" s="3">
        <v>0</v>
      </c>
      <c r="N2611" s="3">
        <v>0</v>
      </c>
      <c r="O2611" s="2">
        <v>25.5</v>
      </c>
      <c r="P2611" s="2">
        <v>37.627782289153998</v>
      </c>
      <c r="Q2611" s="15">
        <v>16.666666666666998</v>
      </c>
    </row>
    <row r="2612" spans="4:17" x14ac:dyDescent="0.2">
      <c r="D2612" s="104"/>
      <c r="E2612" s="5" t="s">
        <v>37</v>
      </c>
      <c r="F2612" s="6"/>
      <c r="G2612" s="7">
        <v>14</v>
      </c>
      <c r="H2612" s="8">
        <v>3</v>
      </c>
      <c r="I2612" s="1">
        <v>1</v>
      </c>
      <c r="J2612" s="1">
        <v>1</v>
      </c>
      <c r="K2612" s="1">
        <v>3</v>
      </c>
      <c r="L2612" s="1">
        <v>3</v>
      </c>
      <c r="M2612" s="1">
        <v>0</v>
      </c>
      <c r="N2612" s="1">
        <v>0</v>
      </c>
      <c r="O2612" s="27" t="s">
        <v>78</v>
      </c>
      <c r="P2612" s="27" t="s">
        <v>78</v>
      </c>
      <c r="Q2612" s="13">
        <v>3</v>
      </c>
    </row>
    <row r="2613" spans="4:17" x14ac:dyDescent="0.2">
      <c r="D2613" s="104"/>
      <c r="E2613" s="11"/>
      <c r="F2613" s="10"/>
      <c r="G2613" s="9">
        <v>100</v>
      </c>
      <c r="H2613" s="12">
        <v>21.428571428571001</v>
      </c>
      <c r="I2613" s="2">
        <v>7.1428571428570002</v>
      </c>
      <c r="J2613" s="2">
        <v>7.1428571428570002</v>
      </c>
      <c r="K2613" s="2">
        <v>21.428571428571001</v>
      </c>
      <c r="L2613" s="2">
        <v>21.428571428571001</v>
      </c>
      <c r="M2613" s="3">
        <v>0</v>
      </c>
      <c r="N2613" s="3">
        <v>0</v>
      </c>
      <c r="O2613" s="2">
        <v>53.636363636364003</v>
      </c>
      <c r="P2613" s="2">
        <v>44.709715696769003</v>
      </c>
      <c r="Q2613" s="15">
        <v>21.428571428571001</v>
      </c>
    </row>
    <row r="2614" spans="4:17" x14ac:dyDescent="0.2">
      <c r="D2614" s="104"/>
      <c r="E2614" s="5" t="s">
        <v>38</v>
      </c>
      <c r="F2614" s="6"/>
      <c r="G2614" s="7">
        <v>23</v>
      </c>
      <c r="H2614" s="8">
        <v>3</v>
      </c>
      <c r="I2614" s="1">
        <v>3</v>
      </c>
      <c r="J2614" s="1">
        <v>3</v>
      </c>
      <c r="K2614" s="1">
        <v>4</v>
      </c>
      <c r="L2614" s="1">
        <v>8</v>
      </c>
      <c r="M2614" s="1">
        <v>0</v>
      </c>
      <c r="N2614" s="1">
        <v>1</v>
      </c>
      <c r="O2614" s="27" t="s">
        <v>78</v>
      </c>
      <c r="P2614" s="27" t="s">
        <v>78</v>
      </c>
      <c r="Q2614" s="13">
        <v>1</v>
      </c>
    </row>
    <row r="2615" spans="4:17" x14ac:dyDescent="0.2">
      <c r="D2615" s="104"/>
      <c r="E2615" s="11"/>
      <c r="F2615" s="10"/>
      <c r="G2615" s="9">
        <v>100</v>
      </c>
      <c r="H2615" s="12">
        <v>13.04347826087</v>
      </c>
      <c r="I2615" s="2">
        <v>13.04347826087</v>
      </c>
      <c r="J2615" s="2">
        <v>13.04347826087</v>
      </c>
      <c r="K2615" s="2">
        <v>17.391304347826001</v>
      </c>
      <c r="L2615" s="2">
        <v>34.782608695652002</v>
      </c>
      <c r="M2615" s="3">
        <v>0</v>
      </c>
      <c r="N2615" s="2">
        <v>4.3478260869570002</v>
      </c>
      <c r="O2615" s="2">
        <v>64.909090909091006</v>
      </c>
      <c r="P2615" s="2">
        <v>52.007787083814002</v>
      </c>
      <c r="Q2615" s="15">
        <v>4.3478260869570002</v>
      </c>
    </row>
    <row r="2616" spans="4:17" x14ac:dyDescent="0.2">
      <c r="D2616" s="104"/>
      <c r="E2616" s="5" t="s">
        <v>39</v>
      </c>
      <c r="F2616" s="6"/>
      <c r="G2616" s="7">
        <v>16</v>
      </c>
      <c r="H2616" s="8">
        <v>4</v>
      </c>
      <c r="I2616" s="1">
        <v>0</v>
      </c>
      <c r="J2616" s="1">
        <v>2</v>
      </c>
      <c r="K2616" s="1">
        <v>0</v>
      </c>
      <c r="L2616" s="1">
        <v>5</v>
      </c>
      <c r="M2616" s="1">
        <v>2</v>
      </c>
      <c r="N2616" s="1">
        <v>3</v>
      </c>
      <c r="O2616" s="27" t="s">
        <v>78</v>
      </c>
      <c r="P2616" s="27" t="s">
        <v>78</v>
      </c>
      <c r="Q2616" s="13">
        <v>0</v>
      </c>
    </row>
    <row r="2617" spans="4:17" x14ac:dyDescent="0.2">
      <c r="D2617" s="104"/>
      <c r="E2617" s="11"/>
      <c r="F2617" s="10"/>
      <c r="G2617" s="9">
        <v>100</v>
      </c>
      <c r="H2617" s="12">
        <v>25</v>
      </c>
      <c r="I2617" s="3">
        <v>0</v>
      </c>
      <c r="J2617" s="2">
        <v>12.5</v>
      </c>
      <c r="K2617" s="3">
        <v>0</v>
      </c>
      <c r="L2617" s="2">
        <v>31.25</v>
      </c>
      <c r="M2617" s="2">
        <v>12.5</v>
      </c>
      <c r="N2617" s="2">
        <v>18.75</v>
      </c>
      <c r="O2617" s="2">
        <v>135.03125</v>
      </c>
      <c r="P2617" s="2">
        <v>153.87784001745499</v>
      </c>
      <c r="Q2617" s="21">
        <v>0</v>
      </c>
    </row>
    <row r="2618" spans="4:17" x14ac:dyDescent="0.2">
      <c r="D2618" s="104"/>
      <c r="E2618" s="5" t="s">
        <v>40</v>
      </c>
      <c r="F2618" s="6"/>
      <c r="G2618" s="7">
        <v>23</v>
      </c>
      <c r="H2618" s="8">
        <v>1</v>
      </c>
      <c r="I2618" s="1">
        <v>2</v>
      </c>
      <c r="J2618" s="1">
        <v>4</v>
      </c>
      <c r="K2618" s="1">
        <v>5</v>
      </c>
      <c r="L2618" s="1">
        <v>8</v>
      </c>
      <c r="M2618" s="1">
        <v>1</v>
      </c>
      <c r="N2618" s="1">
        <v>2</v>
      </c>
      <c r="O2618" s="27" t="s">
        <v>78</v>
      </c>
      <c r="P2618" s="27" t="s">
        <v>78</v>
      </c>
      <c r="Q2618" s="13">
        <v>0</v>
      </c>
    </row>
    <row r="2619" spans="4:17" x14ac:dyDescent="0.2">
      <c r="D2619" s="104"/>
      <c r="E2619" s="11"/>
      <c r="F2619" s="10"/>
      <c r="G2619" s="9">
        <v>100</v>
      </c>
      <c r="H2619" s="12">
        <v>4.3478260869570002</v>
      </c>
      <c r="I2619" s="2">
        <v>8.6956521739130004</v>
      </c>
      <c r="J2619" s="2">
        <v>17.391304347826001</v>
      </c>
      <c r="K2619" s="2">
        <v>21.739130434783</v>
      </c>
      <c r="L2619" s="2">
        <v>34.782608695652002</v>
      </c>
      <c r="M2619" s="2">
        <v>4.3478260869570002</v>
      </c>
      <c r="N2619" s="2">
        <v>8.6956521739130004</v>
      </c>
      <c r="O2619" s="2">
        <v>87.782608695652002</v>
      </c>
      <c r="P2619" s="2">
        <v>83.132140240829003</v>
      </c>
      <c r="Q2619" s="21">
        <v>0</v>
      </c>
    </row>
    <row r="2620" spans="4:17" x14ac:dyDescent="0.2">
      <c r="D2620" s="104"/>
      <c r="E2620" s="5" t="s">
        <v>41</v>
      </c>
      <c r="F2620" s="6"/>
      <c r="G2620" s="7">
        <v>13</v>
      </c>
      <c r="H2620" s="8">
        <v>0</v>
      </c>
      <c r="I2620" s="1">
        <v>2</v>
      </c>
      <c r="J2620" s="1">
        <v>0</v>
      </c>
      <c r="K2620" s="1">
        <v>2</v>
      </c>
      <c r="L2620" s="1">
        <v>3</v>
      </c>
      <c r="M2620" s="1">
        <v>0</v>
      </c>
      <c r="N2620" s="1">
        <v>3</v>
      </c>
      <c r="O2620" s="27" t="s">
        <v>78</v>
      </c>
      <c r="P2620" s="27" t="s">
        <v>78</v>
      </c>
      <c r="Q2620" s="13">
        <v>3</v>
      </c>
    </row>
    <row r="2621" spans="4:17" x14ac:dyDescent="0.2">
      <c r="D2621" s="104"/>
      <c r="E2621" s="11"/>
      <c r="F2621" s="10"/>
      <c r="G2621" s="9">
        <v>100</v>
      </c>
      <c r="H2621" s="40">
        <v>0</v>
      </c>
      <c r="I2621" s="2">
        <v>15.384615384615</v>
      </c>
      <c r="J2621" s="3">
        <v>0</v>
      </c>
      <c r="K2621" s="2">
        <v>15.384615384615</v>
      </c>
      <c r="L2621" s="2">
        <v>23.076923076922998</v>
      </c>
      <c r="M2621" s="3">
        <v>0</v>
      </c>
      <c r="N2621" s="2">
        <v>23.076923076922998</v>
      </c>
      <c r="O2621" s="2">
        <v>139.5</v>
      </c>
      <c r="P2621" s="2">
        <v>134.618906547335</v>
      </c>
      <c r="Q2621" s="15">
        <v>23.076923076922998</v>
      </c>
    </row>
    <row r="2622" spans="4:17" x14ac:dyDescent="0.2">
      <c r="D2622" s="104"/>
      <c r="E2622" s="5" t="s">
        <v>42</v>
      </c>
      <c r="F2622" s="6"/>
      <c r="G2622" s="7">
        <v>22</v>
      </c>
      <c r="H2622" s="8">
        <v>2</v>
      </c>
      <c r="I2622" s="1">
        <v>3</v>
      </c>
      <c r="J2622" s="1">
        <v>0</v>
      </c>
      <c r="K2622" s="1">
        <v>2</v>
      </c>
      <c r="L2622" s="1">
        <v>7</v>
      </c>
      <c r="M2622" s="1">
        <v>0</v>
      </c>
      <c r="N2622" s="1">
        <v>4</v>
      </c>
      <c r="O2622" s="27" t="s">
        <v>78</v>
      </c>
      <c r="P2622" s="27" t="s">
        <v>78</v>
      </c>
      <c r="Q2622" s="13">
        <v>4</v>
      </c>
    </row>
    <row r="2623" spans="4:17" x14ac:dyDescent="0.2">
      <c r="D2623" s="104"/>
      <c r="E2623" s="11"/>
      <c r="F2623" s="10"/>
      <c r="G2623" s="9">
        <v>100</v>
      </c>
      <c r="H2623" s="12">
        <v>9.0909090909089993</v>
      </c>
      <c r="I2623" s="2">
        <v>13.636363636364001</v>
      </c>
      <c r="J2623" s="3">
        <v>0</v>
      </c>
      <c r="K2623" s="2">
        <v>9.0909090909089993</v>
      </c>
      <c r="L2623" s="2">
        <v>31.818181818182001</v>
      </c>
      <c r="M2623" s="3">
        <v>0</v>
      </c>
      <c r="N2623" s="2">
        <v>18.181818181817999</v>
      </c>
      <c r="O2623" s="2">
        <v>137</v>
      </c>
      <c r="P2623" s="2">
        <v>163.81832755966099</v>
      </c>
      <c r="Q2623" s="15">
        <v>18.181818181817999</v>
      </c>
    </row>
    <row r="2624" spans="4:17" x14ac:dyDescent="0.2">
      <c r="D2624" s="104"/>
      <c r="E2624" s="5" t="s">
        <v>43</v>
      </c>
      <c r="F2624" s="6"/>
      <c r="G2624" s="7">
        <v>27</v>
      </c>
      <c r="H2624" s="8">
        <v>0</v>
      </c>
      <c r="I2624" s="1">
        <v>0</v>
      </c>
      <c r="J2624" s="1">
        <v>2</v>
      </c>
      <c r="K2624" s="1">
        <v>3</v>
      </c>
      <c r="L2624" s="1">
        <v>12</v>
      </c>
      <c r="M2624" s="1">
        <v>0</v>
      </c>
      <c r="N2624" s="1">
        <v>8</v>
      </c>
      <c r="O2624" s="27" t="s">
        <v>78</v>
      </c>
      <c r="P2624" s="27" t="s">
        <v>78</v>
      </c>
      <c r="Q2624" s="13">
        <v>2</v>
      </c>
    </row>
    <row r="2625" spans="2:17" x14ac:dyDescent="0.2">
      <c r="D2625" s="104"/>
      <c r="E2625" s="11"/>
      <c r="F2625" s="10"/>
      <c r="G2625" s="9">
        <v>100</v>
      </c>
      <c r="H2625" s="40">
        <v>0</v>
      </c>
      <c r="I2625" s="3">
        <v>0</v>
      </c>
      <c r="J2625" s="2">
        <v>7.4074074074069998</v>
      </c>
      <c r="K2625" s="2">
        <v>11.111111111111001</v>
      </c>
      <c r="L2625" s="2">
        <v>44.444444444444002</v>
      </c>
      <c r="M2625" s="3">
        <v>0</v>
      </c>
      <c r="N2625" s="2">
        <v>29.629629629629999</v>
      </c>
      <c r="O2625" s="2">
        <v>182.8</v>
      </c>
      <c r="P2625" s="2">
        <v>160.162917056352</v>
      </c>
      <c r="Q2625" s="15">
        <v>7.4074074074069998</v>
      </c>
    </row>
    <row r="2626" spans="2:17" x14ac:dyDescent="0.2">
      <c r="D2626" s="104"/>
      <c r="E2626" s="5" t="s">
        <v>44</v>
      </c>
      <c r="F2626" s="6"/>
      <c r="G2626" s="7">
        <v>25</v>
      </c>
      <c r="H2626" s="8">
        <v>1</v>
      </c>
      <c r="I2626" s="1">
        <v>1</v>
      </c>
      <c r="J2626" s="1">
        <v>0</v>
      </c>
      <c r="K2626" s="1">
        <v>1</v>
      </c>
      <c r="L2626" s="1">
        <v>8</v>
      </c>
      <c r="M2626" s="1">
        <v>0</v>
      </c>
      <c r="N2626" s="1">
        <v>13</v>
      </c>
      <c r="O2626" s="27" t="s">
        <v>78</v>
      </c>
      <c r="P2626" s="27" t="s">
        <v>78</v>
      </c>
      <c r="Q2626" s="13">
        <v>1</v>
      </c>
    </row>
    <row r="2627" spans="2:17" x14ac:dyDescent="0.2">
      <c r="D2627" s="104"/>
      <c r="E2627" s="11"/>
      <c r="F2627" s="10"/>
      <c r="G2627" s="9">
        <v>100</v>
      </c>
      <c r="H2627" s="12">
        <v>4</v>
      </c>
      <c r="I2627" s="2">
        <v>4</v>
      </c>
      <c r="J2627" s="3">
        <v>0</v>
      </c>
      <c r="K2627" s="2">
        <v>4</v>
      </c>
      <c r="L2627" s="2">
        <v>32</v>
      </c>
      <c r="M2627" s="3">
        <v>0</v>
      </c>
      <c r="N2627" s="2">
        <v>52</v>
      </c>
      <c r="O2627" s="2">
        <v>220.583333333333</v>
      </c>
      <c r="P2627" s="2">
        <v>164.23405977107501</v>
      </c>
      <c r="Q2627" s="15">
        <v>4</v>
      </c>
    </row>
    <row r="2628" spans="2:17" x14ac:dyDescent="0.2">
      <c r="D2628" s="104"/>
      <c r="E2628" s="5" t="s">
        <v>45</v>
      </c>
      <c r="F2628" s="6"/>
      <c r="G2628" s="7">
        <v>26</v>
      </c>
      <c r="H2628" s="8">
        <v>1</v>
      </c>
      <c r="I2628" s="1">
        <v>0</v>
      </c>
      <c r="J2628" s="1">
        <v>0</v>
      </c>
      <c r="K2628" s="1">
        <v>1</v>
      </c>
      <c r="L2628" s="1">
        <v>8</v>
      </c>
      <c r="M2628" s="1">
        <v>1</v>
      </c>
      <c r="N2628" s="1">
        <v>10</v>
      </c>
      <c r="O2628" s="27" t="s">
        <v>78</v>
      </c>
      <c r="P2628" s="27" t="s">
        <v>78</v>
      </c>
      <c r="Q2628" s="13">
        <v>5</v>
      </c>
    </row>
    <row r="2629" spans="2:17" x14ac:dyDescent="0.2">
      <c r="D2629" s="104"/>
      <c r="E2629" s="11"/>
      <c r="F2629" s="10"/>
      <c r="G2629" s="9">
        <v>100</v>
      </c>
      <c r="H2629" s="12">
        <v>3.8461538461539999</v>
      </c>
      <c r="I2629" s="3">
        <v>0</v>
      </c>
      <c r="J2629" s="3">
        <v>0</v>
      </c>
      <c r="K2629" s="2">
        <v>3.8461538461539999</v>
      </c>
      <c r="L2629" s="2">
        <v>30.769230769231001</v>
      </c>
      <c r="M2629" s="2">
        <v>3.8461538461539999</v>
      </c>
      <c r="N2629" s="2">
        <v>38.461538461537998</v>
      </c>
      <c r="O2629" s="2">
        <v>213.90476190476201</v>
      </c>
      <c r="P2629" s="2">
        <v>153.44361606354801</v>
      </c>
      <c r="Q2629" s="15">
        <v>19.230769230768999</v>
      </c>
    </row>
    <row r="2630" spans="2:17" x14ac:dyDescent="0.2">
      <c r="D2630" s="104"/>
      <c r="E2630" s="5" t="s">
        <v>46</v>
      </c>
      <c r="F2630" s="6"/>
      <c r="G2630" s="7">
        <v>7</v>
      </c>
      <c r="H2630" s="8">
        <v>0</v>
      </c>
      <c r="I2630" s="1">
        <v>0</v>
      </c>
      <c r="J2630" s="1">
        <v>0</v>
      </c>
      <c r="K2630" s="1">
        <v>1</v>
      </c>
      <c r="L2630" s="1">
        <v>2</v>
      </c>
      <c r="M2630" s="1">
        <v>0</v>
      </c>
      <c r="N2630" s="1">
        <v>3</v>
      </c>
      <c r="O2630" s="27" t="s">
        <v>78</v>
      </c>
      <c r="P2630" s="27" t="s">
        <v>78</v>
      </c>
      <c r="Q2630" s="13">
        <v>1</v>
      </c>
    </row>
    <row r="2631" spans="2:17" x14ac:dyDescent="0.2">
      <c r="D2631" s="104"/>
      <c r="E2631" s="11"/>
      <c r="F2631" s="10"/>
      <c r="G2631" s="9">
        <v>100</v>
      </c>
      <c r="H2631" s="40">
        <v>0</v>
      </c>
      <c r="I2631" s="3">
        <v>0</v>
      </c>
      <c r="J2631" s="3">
        <v>0</v>
      </c>
      <c r="K2631" s="2">
        <v>14.285714285714</v>
      </c>
      <c r="L2631" s="2">
        <v>28.571428571428999</v>
      </c>
      <c r="M2631" s="3">
        <v>0</v>
      </c>
      <c r="N2631" s="2">
        <v>42.857142857143003</v>
      </c>
      <c r="O2631" s="2">
        <v>145</v>
      </c>
      <c r="P2631" s="2">
        <v>58.807595881258003</v>
      </c>
      <c r="Q2631" s="15">
        <v>14.285714285714</v>
      </c>
    </row>
    <row r="2632" spans="2:17" x14ac:dyDescent="0.2">
      <c r="D2632" s="104"/>
      <c r="E2632" s="5" t="s">
        <v>47</v>
      </c>
      <c r="F2632" s="6"/>
      <c r="G2632" s="7">
        <v>9</v>
      </c>
      <c r="H2632" s="8">
        <v>0</v>
      </c>
      <c r="I2632" s="1">
        <v>0</v>
      </c>
      <c r="J2632" s="1">
        <v>0</v>
      </c>
      <c r="K2632" s="1">
        <v>0</v>
      </c>
      <c r="L2632" s="1">
        <v>5</v>
      </c>
      <c r="M2632" s="1">
        <v>0</v>
      </c>
      <c r="N2632" s="1">
        <v>1</v>
      </c>
      <c r="O2632" s="27" t="s">
        <v>78</v>
      </c>
      <c r="P2632" s="27" t="s">
        <v>78</v>
      </c>
      <c r="Q2632" s="13">
        <v>3</v>
      </c>
    </row>
    <row r="2633" spans="2:17" x14ac:dyDescent="0.2">
      <c r="D2633" s="104"/>
      <c r="E2633" s="11"/>
      <c r="F2633" s="10"/>
      <c r="G2633" s="9">
        <v>100</v>
      </c>
      <c r="H2633" s="40">
        <v>0</v>
      </c>
      <c r="I2633" s="3">
        <v>0</v>
      </c>
      <c r="J2633" s="3">
        <v>0</v>
      </c>
      <c r="K2633" s="3">
        <v>0</v>
      </c>
      <c r="L2633" s="2">
        <v>55.555555555555998</v>
      </c>
      <c r="M2633" s="3">
        <v>0</v>
      </c>
      <c r="N2633" s="2">
        <v>11.111111111111001</v>
      </c>
      <c r="O2633" s="2">
        <v>136.666666666667</v>
      </c>
      <c r="P2633" s="2">
        <v>73.409051818484002</v>
      </c>
      <c r="Q2633" s="15">
        <v>33.333333333333002</v>
      </c>
    </row>
    <row r="2634" spans="2:17" x14ac:dyDescent="0.2">
      <c r="D2634" s="104"/>
      <c r="E2634" s="5" t="s">
        <v>48</v>
      </c>
      <c r="F2634" s="6"/>
      <c r="G2634" s="7">
        <v>5</v>
      </c>
      <c r="H2634" s="8">
        <v>0</v>
      </c>
      <c r="I2634" s="1">
        <v>0</v>
      </c>
      <c r="J2634" s="1">
        <v>1</v>
      </c>
      <c r="K2634" s="1">
        <v>0</v>
      </c>
      <c r="L2634" s="1">
        <v>3</v>
      </c>
      <c r="M2634" s="1">
        <v>0</v>
      </c>
      <c r="N2634" s="1">
        <v>0</v>
      </c>
      <c r="O2634" s="27" t="s">
        <v>78</v>
      </c>
      <c r="P2634" s="27" t="s">
        <v>78</v>
      </c>
      <c r="Q2634" s="13">
        <v>1</v>
      </c>
    </row>
    <row r="2635" spans="2:17" x14ac:dyDescent="0.2">
      <c r="D2635" s="104"/>
      <c r="E2635" s="11"/>
      <c r="F2635" s="10"/>
      <c r="G2635" s="9">
        <v>100</v>
      </c>
      <c r="H2635" s="40">
        <v>0</v>
      </c>
      <c r="I2635" s="3">
        <v>0</v>
      </c>
      <c r="J2635" s="2">
        <v>20</v>
      </c>
      <c r="K2635" s="3">
        <v>0</v>
      </c>
      <c r="L2635" s="2">
        <v>60</v>
      </c>
      <c r="M2635" s="3">
        <v>0</v>
      </c>
      <c r="N2635" s="3">
        <v>0</v>
      </c>
      <c r="O2635" s="2">
        <v>92.5</v>
      </c>
      <c r="P2635" s="2">
        <v>36.996621467372002</v>
      </c>
      <c r="Q2635" s="15">
        <v>20</v>
      </c>
    </row>
    <row r="2636" spans="2:17" x14ac:dyDescent="0.2">
      <c r="D2636" s="104"/>
      <c r="E2636" s="5" t="s">
        <v>49</v>
      </c>
      <c r="F2636" s="6"/>
      <c r="G2636" s="7">
        <v>0</v>
      </c>
      <c r="H2636" s="8">
        <v>0</v>
      </c>
      <c r="I2636" s="1">
        <v>0</v>
      </c>
      <c r="J2636" s="1">
        <v>0</v>
      </c>
      <c r="K2636" s="1">
        <v>0</v>
      </c>
      <c r="L2636" s="1">
        <v>0</v>
      </c>
      <c r="M2636" s="1">
        <v>0</v>
      </c>
      <c r="N2636" s="1">
        <v>0</v>
      </c>
      <c r="O2636" s="27" t="s">
        <v>78</v>
      </c>
      <c r="P2636" s="27" t="s">
        <v>78</v>
      </c>
      <c r="Q2636" s="13">
        <v>0</v>
      </c>
    </row>
    <row r="2637" spans="2:17" x14ac:dyDescent="0.2">
      <c r="D2637" s="105"/>
      <c r="E2637" s="56"/>
      <c r="F2637" s="57"/>
      <c r="G2637" s="88">
        <v>0</v>
      </c>
      <c r="H2637" s="79">
        <v>0</v>
      </c>
      <c r="I2637" s="36">
        <v>0</v>
      </c>
      <c r="J2637" s="36">
        <v>0</v>
      </c>
      <c r="K2637" s="36">
        <v>0</v>
      </c>
      <c r="L2637" s="36">
        <v>0</v>
      </c>
      <c r="M2637" s="36">
        <v>0</v>
      </c>
      <c r="N2637" s="36">
        <v>0</v>
      </c>
      <c r="O2637" s="36">
        <v>0</v>
      </c>
      <c r="P2637" s="36">
        <v>0</v>
      </c>
      <c r="Q2637" s="72">
        <v>0</v>
      </c>
    </row>
    <row r="2639" spans="2:17" x14ac:dyDescent="0.2">
      <c r="B2639" s="47" t="str">
        <f xml:space="preserve"> HYPERLINK("#'目次'!B38", "[32]")</f>
        <v>[32]</v>
      </c>
      <c r="C2639" s="31" t="s">
        <v>298</v>
      </c>
    </row>
    <row r="2640" spans="2:17" x14ac:dyDescent="0.2">
      <c r="C2640" s="89" t="s">
        <v>299</v>
      </c>
    </row>
    <row r="2642" spans="3:20" x14ac:dyDescent="0.2">
      <c r="C2642" s="31" t="s">
        <v>13</v>
      </c>
    </row>
    <row r="2643" spans="3:20" ht="48" x14ac:dyDescent="0.2">
      <c r="D2643" s="99"/>
      <c r="E2643" s="100"/>
      <c r="F2643" s="100"/>
      <c r="G2643" s="41" t="s">
        <v>14</v>
      </c>
      <c r="H2643" s="42" t="s">
        <v>300</v>
      </c>
      <c r="I2643" s="16" t="s">
        <v>301</v>
      </c>
      <c r="J2643" s="16" t="s">
        <v>302</v>
      </c>
      <c r="K2643" s="16" t="s">
        <v>303</v>
      </c>
      <c r="L2643" s="16" t="s">
        <v>304</v>
      </c>
      <c r="M2643" s="16" t="s">
        <v>305</v>
      </c>
      <c r="N2643" s="16" t="s">
        <v>306</v>
      </c>
      <c r="O2643" s="16" t="s">
        <v>307</v>
      </c>
      <c r="P2643" s="16" t="s">
        <v>308</v>
      </c>
      <c r="Q2643" s="16" t="s">
        <v>309</v>
      </c>
      <c r="R2643" s="16" t="s">
        <v>310</v>
      </c>
      <c r="S2643" s="16" t="s">
        <v>22</v>
      </c>
      <c r="T2643" s="46" t="s">
        <v>24</v>
      </c>
    </row>
    <row r="2644" spans="3:20" x14ac:dyDescent="0.2">
      <c r="D2644" s="101"/>
      <c r="E2644" s="102"/>
      <c r="F2644" s="102"/>
      <c r="G2644" s="44"/>
      <c r="H2644" s="48"/>
      <c r="I2644" s="17"/>
      <c r="J2644" s="17"/>
      <c r="K2644" s="17"/>
      <c r="L2644" s="17"/>
      <c r="M2644" s="17"/>
      <c r="N2644" s="17"/>
      <c r="O2644" s="17"/>
      <c r="P2644" s="17"/>
      <c r="Q2644" s="17"/>
      <c r="R2644" s="17"/>
      <c r="S2644" s="17"/>
      <c r="T2644" s="43"/>
    </row>
    <row r="2645" spans="3:20" x14ac:dyDescent="0.2">
      <c r="D2645" s="68"/>
      <c r="E2645" s="67" t="s">
        <v>14</v>
      </c>
      <c r="F2645" s="64"/>
      <c r="G2645" s="45">
        <v>200</v>
      </c>
      <c r="H2645" s="20">
        <v>20</v>
      </c>
      <c r="I2645" s="20">
        <v>30</v>
      </c>
      <c r="J2645" s="20">
        <v>46</v>
      </c>
      <c r="K2645" s="20">
        <v>36</v>
      </c>
      <c r="L2645" s="20">
        <v>13</v>
      </c>
      <c r="M2645" s="20">
        <v>11</v>
      </c>
      <c r="N2645" s="20">
        <v>3</v>
      </c>
      <c r="O2645" s="20">
        <v>7</v>
      </c>
      <c r="P2645" s="20">
        <v>12</v>
      </c>
      <c r="Q2645" s="20">
        <v>45</v>
      </c>
      <c r="R2645" s="20">
        <v>16</v>
      </c>
      <c r="S2645" s="20">
        <v>19</v>
      </c>
      <c r="T2645" s="61">
        <v>3</v>
      </c>
    </row>
    <row r="2646" spans="3:20" x14ac:dyDescent="0.2">
      <c r="D2646" s="56"/>
      <c r="E2646" s="57"/>
      <c r="F2646" s="65"/>
      <c r="G2646" s="9">
        <v>100</v>
      </c>
      <c r="H2646" s="2">
        <v>10</v>
      </c>
      <c r="I2646" s="2">
        <v>15</v>
      </c>
      <c r="J2646" s="2">
        <v>23</v>
      </c>
      <c r="K2646" s="2">
        <v>18</v>
      </c>
      <c r="L2646" s="2">
        <v>6.5</v>
      </c>
      <c r="M2646" s="2">
        <v>5.5</v>
      </c>
      <c r="N2646" s="2">
        <v>1.5</v>
      </c>
      <c r="O2646" s="2">
        <v>3.5</v>
      </c>
      <c r="P2646" s="2">
        <v>6</v>
      </c>
      <c r="Q2646" s="2">
        <v>22.5</v>
      </c>
      <c r="R2646" s="2">
        <v>8</v>
      </c>
      <c r="S2646" s="2">
        <v>9.5</v>
      </c>
      <c r="T2646" s="15">
        <v>1.5</v>
      </c>
    </row>
    <row r="2647" spans="3:20" x14ac:dyDescent="0.2">
      <c r="D2647" s="103" t="s">
        <v>25</v>
      </c>
      <c r="E2647" s="24" t="s">
        <v>26</v>
      </c>
      <c r="F2647" s="22"/>
      <c r="G2647" s="23">
        <v>36</v>
      </c>
      <c r="H2647" s="30">
        <v>2</v>
      </c>
      <c r="I2647" s="4">
        <v>3</v>
      </c>
      <c r="J2647" s="4">
        <v>9</v>
      </c>
      <c r="K2647" s="4">
        <v>9</v>
      </c>
      <c r="L2647" s="4">
        <v>2</v>
      </c>
      <c r="M2647" s="4">
        <v>1</v>
      </c>
      <c r="N2647" s="4">
        <v>0</v>
      </c>
      <c r="O2647" s="4">
        <v>0</v>
      </c>
      <c r="P2647" s="4">
        <v>1</v>
      </c>
      <c r="Q2647" s="4">
        <v>10</v>
      </c>
      <c r="R2647" s="4">
        <v>1</v>
      </c>
      <c r="S2647" s="4">
        <v>4</v>
      </c>
      <c r="T2647" s="34">
        <v>1</v>
      </c>
    </row>
    <row r="2648" spans="3:20" x14ac:dyDescent="0.2">
      <c r="D2648" s="104"/>
      <c r="E2648" s="11"/>
      <c r="F2648" s="10"/>
      <c r="G2648" s="9">
        <v>100</v>
      </c>
      <c r="H2648" s="12">
        <v>5.5555555555560003</v>
      </c>
      <c r="I2648" s="2">
        <v>8.333333333333</v>
      </c>
      <c r="J2648" s="2">
        <v>25</v>
      </c>
      <c r="K2648" s="2">
        <v>25</v>
      </c>
      <c r="L2648" s="2">
        <v>5.5555555555560003</v>
      </c>
      <c r="M2648" s="2">
        <v>2.7777777777780002</v>
      </c>
      <c r="N2648" s="3">
        <v>0</v>
      </c>
      <c r="O2648" s="3">
        <v>0</v>
      </c>
      <c r="P2648" s="2">
        <v>2.7777777777780002</v>
      </c>
      <c r="Q2648" s="2">
        <v>27.777777777777999</v>
      </c>
      <c r="R2648" s="2">
        <v>2.7777777777780002</v>
      </c>
      <c r="S2648" s="2">
        <v>11.111111111111001</v>
      </c>
      <c r="T2648" s="15">
        <v>2.7777777777780002</v>
      </c>
    </row>
    <row r="2649" spans="3:20" x14ac:dyDescent="0.2">
      <c r="D2649" s="104"/>
      <c r="E2649" s="5" t="s">
        <v>27</v>
      </c>
      <c r="F2649" s="6"/>
      <c r="G2649" s="7">
        <v>29</v>
      </c>
      <c r="H2649" s="8">
        <v>3</v>
      </c>
      <c r="I2649" s="1">
        <v>1</v>
      </c>
      <c r="J2649" s="1">
        <v>7</v>
      </c>
      <c r="K2649" s="1">
        <v>8</v>
      </c>
      <c r="L2649" s="1">
        <v>3</v>
      </c>
      <c r="M2649" s="1">
        <v>1</v>
      </c>
      <c r="N2649" s="1">
        <v>0</v>
      </c>
      <c r="O2649" s="1">
        <v>1</v>
      </c>
      <c r="P2649" s="1">
        <v>2</v>
      </c>
      <c r="Q2649" s="1">
        <v>7</v>
      </c>
      <c r="R2649" s="1">
        <v>1</v>
      </c>
      <c r="S2649" s="1">
        <v>2</v>
      </c>
      <c r="T2649" s="13">
        <v>0</v>
      </c>
    </row>
    <row r="2650" spans="3:20" x14ac:dyDescent="0.2">
      <c r="D2650" s="104"/>
      <c r="E2650" s="11"/>
      <c r="F2650" s="10"/>
      <c r="G2650" s="9">
        <v>100</v>
      </c>
      <c r="H2650" s="12">
        <v>10.344827586207</v>
      </c>
      <c r="I2650" s="2">
        <v>3.4482758620689999</v>
      </c>
      <c r="J2650" s="2">
        <v>24.137931034483</v>
      </c>
      <c r="K2650" s="2">
        <v>27.586206896552</v>
      </c>
      <c r="L2650" s="2">
        <v>10.344827586207</v>
      </c>
      <c r="M2650" s="2">
        <v>3.4482758620689999</v>
      </c>
      <c r="N2650" s="3">
        <v>0</v>
      </c>
      <c r="O2650" s="2">
        <v>3.4482758620689999</v>
      </c>
      <c r="P2650" s="2">
        <v>6.8965517241379999</v>
      </c>
      <c r="Q2650" s="2">
        <v>24.137931034483</v>
      </c>
      <c r="R2650" s="2">
        <v>3.4482758620689999</v>
      </c>
      <c r="S2650" s="2">
        <v>6.8965517241379999</v>
      </c>
      <c r="T2650" s="21">
        <v>0</v>
      </c>
    </row>
    <row r="2651" spans="3:20" x14ac:dyDescent="0.2">
      <c r="D2651" s="104"/>
      <c r="E2651" s="5" t="s">
        <v>28</v>
      </c>
      <c r="F2651" s="6"/>
      <c r="G2651" s="7">
        <v>27</v>
      </c>
      <c r="H2651" s="8">
        <v>4</v>
      </c>
      <c r="I2651" s="1">
        <v>3</v>
      </c>
      <c r="J2651" s="1">
        <v>7</v>
      </c>
      <c r="K2651" s="1">
        <v>6</v>
      </c>
      <c r="L2651" s="1">
        <v>3</v>
      </c>
      <c r="M2651" s="1">
        <v>1</v>
      </c>
      <c r="N2651" s="1">
        <v>0</v>
      </c>
      <c r="O2651" s="1">
        <v>2</v>
      </c>
      <c r="P2651" s="1">
        <v>0</v>
      </c>
      <c r="Q2651" s="1">
        <v>6</v>
      </c>
      <c r="R2651" s="1">
        <v>3</v>
      </c>
      <c r="S2651" s="1">
        <v>2</v>
      </c>
      <c r="T2651" s="13">
        <v>0</v>
      </c>
    </row>
    <row r="2652" spans="3:20" x14ac:dyDescent="0.2">
      <c r="D2652" s="104"/>
      <c r="E2652" s="11"/>
      <c r="F2652" s="10"/>
      <c r="G2652" s="9">
        <v>100</v>
      </c>
      <c r="H2652" s="12">
        <v>14.814814814815</v>
      </c>
      <c r="I2652" s="2">
        <v>11.111111111111001</v>
      </c>
      <c r="J2652" s="2">
        <v>25.925925925925998</v>
      </c>
      <c r="K2652" s="2">
        <v>22.222222222222001</v>
      </c>
      <c r="L2652" s="2">
        <v>11.111111111111001</v>
      </c>
      <c r="M2652" s="2">
        <v>3.7037037037039999</v>
      </c>
      <c r="N2652" s="3">
        <v>0</v>
      </c>
      <c r="O2652" s="2">
        <v>7.4074074074069998</v>
      </c>
      <c r="P2652" s="3">
        <v>0</v>
      </c>
      <c r="Q2652" s="2">
        <v>22.222222222222001</v>
      </c>
      <c r="R2652" s="2">
        <v>11.111111111111001</v>
      </c>
      <c r="S2652" s="2">
        <v>7.4074074074069998</v>
      </c>
      <c r="T2652" s="21">
        <v>0</v>
      </c>
    </row>
    <row r="2653" spans="3:20" x14ac:dyDescent="0.2">
      <c r="D2653" s="104"/>
      <c r="E2653" s="5" t="s">
        <v>29</v>
      </c>
      <c r="F2653" s="6"/>
      <c r="G2653" s="7">
        <v>30</v>
      </c>
      <c r="H2653" s="8">
        <v>2</v>
      </c>
      <c r="I2653" s="1">
        <v>7</v>
      </c>
      <c r="J2653" s="1">
        <v>9</v>
      </c>
      <c r="K2653" s="1">
        <v>3</v>
      </c>
      <c r="L2653" s="1">
        <v>2</v>
      </c>
      <c r="M2653" s="1">
        <v>3</v>
      </c>
      <c r="N2653" s="1">
        <v>1</v>
      </c>
      <c r="O2653" s="1">
        <v>1</v>
      </c>
      <c r="P2653" s="1">
        <v>3</v>
      </c>
      <c r="Q2653" s="1">
        <v>8</v>
      </c>
      <c r="R2653" s="1">
        <v>3</v>
      </c>
      <c r="S2653" s="1">
        <v>2</v>
      </c>
      <c r="T2653" s="13">
        <v>0</v>
      </c>
    </row>
    <row r="2654" spans="3:20" x14ac:dyDescent="0.2">
      <c r="D2654" s="104"/>
      <c r="E2654" s="11"/>
      <c r="F2654" s="10"/>
      <c r="G2654" s="9">
        <v>100</v>
      </c>
      <c r="H2654" s="12">
        <v>6.666666666667</v>
      </c>
      <c r="I2654" s="2">
        <v>23.333333333333002</v>
      </c>
      <c r="J2654" s="2">
        <v>30</v>
      </c>
      <c r="K2654" s="2">
        <v>10</v>
      </c>
      <c r="L2654" s="2">
        <v>6.666666666667</v>
      </c>
      <c r="M2654" s="2">
        <v>10</v>
      </c>
      <c r="N2654" s="2">
        <v>3.333333333333</v>
      </c>
      <c r="O2654" s="2">
        <v>3.333333333333</v>
      </c>
      <c r="P2654" s="2">
        <v>10</v>
      </c>
      <c r="Q2654" s="2">
        <v>26.666666666666998</v>
      </c>
      <c r="R2654" s="2">
        <v>10</v>
      </c>
      <c r="S2654" s="2">
        <v>6.666666666667</v>
      </c>
      <c r="T2654" s="21">
        <v>0</v>
      </c>
    </row>
    <row r="2655" spans="3:20" x14ac:dyDescent="0.2">
      <c r="D2655" s="104"/>
      <c r="E2655" s="5" t="s">
        <v>30</v>
      </c>
      <c r="F2655" s="6"/>
      <c r="G2655" s="7">
        <v>22</v>
      </c>
      <c r="H2655" s="8">
        <v>5</v>
      </c>
      <c r="I2655" s="1">
        <v>7</v>
      </c>
      <c r="J2655" s="1">
        <v>5</v>
      </c>
      <c r="K2655" s="1">
        <v>3</v>
      </c>
      <c r="L2655" s="1">
        <v>0</v>
      </c>
      <c r="M2655" s="1">
        <v>0</v>
      </c>
      <c r="N2655" s="1">
        <v>0</v>
      </c>
      <c r="O2655" s="1">
        <v>0</v>
      </c>
      <c r="P2655" s="1">
        <v>1</v>
      </c>
      <c r="Q2655" s="1">
        <v>5</v>
      </c>
      <c r="R2655" s="1">
        <v>2</v>
      </c>
      <c r="S2655" s="1">
        <v>2</v>
      </c>
      <c r="T2655" s="13">
        <v>0</v>
      </c>
    </row>
    <row r="2656" spans="3:20" x14ac:dyDescent="0.2">
      <c r="D2656" s="104"/>
      <c r="E2656" s="11"/>
      <c r="F2656" s="10"/>
      <c r="G2656" s="9">
        <v>100</v>
      </c>
      <c r="H2656" s="12">
        <v>22.727272727273</v>
      </c>
      <c r="I2656" s="2">
        <v>31.818181818182001</v>
      </c>
      <c r="J2656" s="2">
        <v>22.727272727273</v>
      </c>
      <c r="K2656" s="2">
        <v>13.636363636364001</v>
      </c>
      <c r="L2656" s="3">
        <v>0</v>
      </c>
      <c r="M2656" s="3">
        <v>0</v>
      </c>
      <c r="N2656" s="3">
        <v>0</v>
      </c>
      <c r="O2656" s="3">
        <v>0</v>
      </c>
      <c r="P2656" s="2">
        <v>4.5454545454549997</v>
      </c>
      <c r="Q2656" s="2">
        <v>22.727272727273</v>
      </c>
      <c r="R2656" s="2">
        <v>9.0909090909089993</v>
      </c>
      <c r="S2656" s="2">
        <v>9.0909090909089993</v>
      </c>
      <c r="T2656" s="21">
        <v>0</v>
      </c>
    </row>
    <row r="2657" spans="4:20" x14ac:dyDescent="0.2">
      <c r="D2657" s="104"/>
      <c r="E2657" s="5" t="s">
        <v>31</v>
      </c>
      <c r="F2657" s="6"/>
      <c r="G2657" s="7">
        <v>27</v>
      </c>
      <c r="H2657" s="8">
        <v>1</v>
      </c>
      <c r="I2657" s="1">
        <v>2</v>
      </c>
      <c r="J2657" s="1">
        <v>6</v>
      </c>
      <c r="K2657" s="1">
        <v>2</v>
      </c>
      <c r="L2657" s="1">
        <v>0</v>
      </c>
      <c r="M2657" s="1">
        <v>1</v>
      </c>
      <c r="N2657" s="1">
        <v>2</v>
      </c>
      <c r="O2657" s="1">
        <v>2</v>
      </c>
      <c r="P2657" s="1">
        <v>3</v>
      </c>
      <c r="Q2657" s="1">
        <v>6</v>
      </c>
      <c r="R2657" s="1">
        <v>1</v>
      </c>
      <c r="S2657" s="1">
        <v>5</v>
      </c>
      <c r="T2657" s="13">
        <v>1</v>
      </c>
    </row>
    <row r="2658" spans="4:20" x14ac:dyDescent="0.2">
      <c r="D2658" s="104"/>
      <c r="E2658" s="11"/>
      <c r="F2658" s="10"/>
      <c r="G2658" s="9">
        <v>100</v>
      </c>
      <c r="H2658" s="12">
        <v>3.7037037037039999</v>
      </c>
      <c r="I2658" s="2">
        <v>7.4074074074069998</v>
      </c>
      <c r="J2658" s="2">
        <v>22.222222222222001</v>
      </c>
      <c r="K2658" s="2">
        <v>7.4074074074069998</v>
      </c>
      <c r="L2658" s="3">
        <v>0</v>
      </c>
      <c r="M2658" s="2">
        <v>3.7037037037039999</v>
      </c>
      <c r="N2658" s="2">
        <v>7.4074074074069998</v>
      </c>
      <c r="O2658" s="2">
        <v>7.4074074074069998</v>
      </c>
      <c r="P2658" s="2">
        <v>11.111111111111001</v>
      </c>
      <c r="Q2658" s="2">
        <v>22.222222222222001</v>
      </c>
      <c r="R2658" s="2">
        <v>3.7037037037039999</v>
      </c>
      <c r="S2658" s="2">
        <v>18.518518518518999</v>
      </c>
      <c r="T2658" s="15">
        <v>3.7037037037039999</v>
      </c>
    </row>
    <row r="2659" spans="4:20" x14ac:dyDescent="0.2">
      <c r="D2659" s="104"/>
      <c r="E2659" s="5" t="s">
        <v>32</v>
      </c>
      <c r="F2659" s="6"/>
      <c r="G2659" s="7">
        <v>16</v>
      </c>
      <c r="H2659" s="8">
        <v>3</v>
      </c>
      <c r="I2659" s="1">
        <v>4</v>
      </c>
      <c r="J2659" s="1">
        <v>3</v>
      </c>
      <c r="K2659" s="1">
        <v>4</v>
      </c>
      <c r="L2659" s="1">
        <v>2</v>
      </c>
      <c r="M2659" s="1">
        <v>1</v>
      </c>
      <c r="N2659" s="1">
        <v>0</v>
      </c>
      <c r="O2659" s="1">
        <v>1</v>
      </c>
      <c r="P2659" s="1">
        <v>1</v>
      </c>
      <c r="Q2659" s="1">
        <v>1</v>
      </c>
      <c r="R2659" s="1">
        <v>2</v>
      </c>
      <c r="S2659" s="1">
        <v>0</v>
      </c>
      <c r="T2659" s="13">
        <v>0</v>
      </c>
    </row>
    <row r="2660" spans="4:20" x14ac:dyDescent="0.2">
      <c r="D2660" s="104"/>
      <c r="E2660" s="11"/>
      <c r="F2660" s="10"/>
      <c r="G2660" s="9">
        <v>100</v>
      </c>
      <c r="H2660" s="12">
        <v>18.75</v>
      </c>
      <c r="I2660" s="2">
        <v>25</v>
      </c>
      <c r="J2660" s="2">
        <v>18.75</v>
      </c>
      <c r="K2660" s="2">
        <v>25</v>
      </c>
      <c r="L2660" s="2">
        <v>12.5</v>
      </c>
      <c r="M2660" s="2">
        <v>6.25</v>
      </c>
      <c r="N2660" s="3">
        <v>0</v>
      </c>
      <c r="O2660" s="2">
        <v>6.25</v>
      </c>
      <c r="P2660" s="2">
        <v>6.25</v>
      </c>
      <c r="Q2660" s="2">
        <v>6.25</v>
      </c>
      <c r="R2660" s="2">
        <v>12.5</v>
      </c>
      <c r="S2660" s="3">
        <v>0</v>
      </c>
      <c r="T2660" s="21">
        <v>0</v>
      </c>
    </row>
    <row r="2661" spans="4:20" x14ac:dyDescent="0.2">
      <c r="D2661" s="104"/>
      <c r="E2661" s="5" t="s">
        <v>33</v>
      </c>
      <c r="F2661" s="6"/>
      <c r="G2661" s="7">
        <v>9</v>
      </c>
      <c r="H2661" s="8">
        <v>0</v>
      </c>
      <c r="I2661" s="1">
        <v>2</v>
      </c>
      <c r="J2661" s="1">
        <v>0</v>
      </c>
      <c r="K2661" s="1">
        <v>1</v>
      </c>
      <c r="L2661" s="1">
        <v>1</v>
      </c>
      <c r="M2661" s="1">
        <v>3</v>
      </c>
      <c r="N2661" s="1">
        <v>0</v>
      </c>
      <c r="O2661" s="1">
        <v>0</v>
      </c>
      <c r="P2661" s="1">
        <v>1</v>
      </c>
      <c r="Q2661" s="1">
        <v>1</v>
      </c>
      <c r="R2661" s="1">
        <v>2</v>
      </c>
      <c r="S2661" s="1">
        <v>1</v>
      </c>
      <c r="T2661" s="13">
        <v>0</v>
      </c>
    </row>
    <row r="2662" spans="4:20" x14ac:dyDescent="0.2">
      <c r="D2662" s="104"/>
      <c r="E2662" s="11"/>
      <c r="F2662" s="10"/>
      <c r="G2662" s="9">
        <v>100</v>
      </c>
      <c r="H2662" s="40">
        <v>0</v>
      </c>
      <c r="I2662" s="2">
        <v>22.222222222222001</v>
      </c>
      <c r="J2662" s="3">
        <v>0</v>
      </c>
      <c r="K2662" s="2">
        <v>11.111111111111001</v>
      </c>
      <c r="L2662" s="2">
        <v>11.111111111111001</v>
      </c>
      <c r="M2662" s="2">
        <v>33.333333333333002</v>
      </c>
      <c r="N2662" s="3">
        <v>0</v>
      </c>
      <c r="O2662" s="3">
        <v>0</v>
      </c>
      <c r="P2662" s="2">
        <v>11.111111111111001</v>
      </c>
      <c r="Q2662" s="2">
        <v>11.111111111111001</v>
      </c>
      <c r="R2662" s="2">
        <v>22.222222222222001</v>
      </c>
      <c r="S2662" s="2">
        <v>11.111111111111001</v>
      </c>
      <c r="T2662" s="21">
        <v>0</v>
      </c>
    </row>
    <row r="2663" spans="4:20" x14ac:dyDescent="0.2">
      <c r="D2663" s="103" t="s">
        <v>34</v>
      </c>
      <c r="E2663" s="24" t="s">
        <v>35</v>
      </c>
      <c r="F2663" s="22"/>
      <c r="G2663" s="23">
        <v>3</v>
      </c>
      <c r="H2663" s="30">
        <v>0</v>
      </c>
      <c r="I2663" s="4">
        <v>1</v>
      </c>
      <c r="J2663" s="4">
        <v>0</v>
      </c>
      <c r="K2663" s="4">
        <v>1</v>
      </c>
      <c r="L2663" s="4">
        <v>0</v>
      </c>
      <c r="M2663" s="4">
        <v>0</v>
      </c>
      <c r="N2663" s="4">
        <v>0</v>
      </c>
      <c r="O2663" s="4">
        <v>0</v>
      </c>
      <c r="P2663" s="4">
        <v>0</v>
      </c>
      <c r="Q2663" s="4">
        <v>1</v>
      </c>
      <c r="R2663" s="4">
        <v>1</v>
      </c>
      <c r="S2663" s="4">
        <v>0</v>
      </c>
      <c r="T2663" s="34">
        <v>0</v>
      </c>
    </row>
    <row r="2664" spans="4:20" x14ac:dyDescent="0.2">
      <c r="D2664" s="104"/>
      <c r="E2664" s="11"/>
      <c r="F2664" s="10"/>
      <c r="G2664" s="9">
        <v>100</v>
      </c>
      <c r="H2664" s="40">
        <v>0</v>
      </c>
      <c r="I2664" s="2">
        <v>33.333333333333002</v>
      </c>
      <c r="J2664" s="3">
        <v>0</v>
      </c>
      <c r="K2664" s="2">
        <v>33.333333333333002</v>
      </c>
      <c r="L2664" s="3">
        <v>0</v>
      </c>
      <c r="M2664" s="3">
        <v>0</v>
      </c>
      <c r="N2664" s="3">
        <v>0</v>
      </c>
      <c r="O2664" s="3">
        <v>0</v>
      </c>
      <c r="P2664" s="3">
        <v>0</v>
      </c>
      <c r="Q2664" s="2">
        <v>33.333333333333002</v>
      </c>
      <c r="R2664" s="2">
        <v>33.333333333333002</v>
      </c>
      <c r="S2664" s="3">
        <v>0</v>
      </c>
      <c r="T2664" s="21">
        <v>0</v>
      </c>
    </row>
    <row r="2665" spans="4:20" x14ac:dyDescent="0.2">
      <c r="D2665" s="104"/>
      <c r="E2665" s="5" t="s">
        <v>36</v>
      </c>
      <c r="F2665" s="6"/>
      <c r="G2665" s="7">
        <v>8</v>
      </c>
      <c r="H2665" s="8">
        <v>2</v>
      </c>
      <c r="I2665" s="1">
        <v>2</v>
      </c>
      <c r="J2665" s="1">
        <v>1</v>
      </c>
      <c r="K2665" s="1">
        <v>1</v>
      </c>
      <c r="L2665" s="1">
        <v>0</v>
      </c>
      <c r="M2665" s="1">
        <v>0</v>
      </c>
      <c r="N2665" s="1">
        <v>0</v>
      </c>
      <c r="O2665" s="1">
        <v>0</v>
      </c>
      <c r="P2665" s="1">
        <v>0</v>
      </c>
      <c r="Q2665" s="1">
        <v>3</v>
      </c>
      <c r="R2665" s="1">
        <v>0</v>
      </c>
      <c r="S2665" s="1">
        <v>1</v>
      </c>
      <c r="T2665" s="13">
        <v>0</v>
      </c>
    </row>
    <row r="2666" spans="4:20" x14ac:dyDescent="0.2">
      <c r="D2666" s="104"/>
      <c r="E2666" s="11"/>
      <c r="F2666" s="10"/>
      <c r="G2666" s="9">
        <v>100</v>
      </c>
      <c r="H2666" s="12">
        <v>25</v>
      </c>
      <c r="I2666" s="2">
        <v>25</v>
      </c>
      <c r="J2666" s="2">
        <v>12.5</v>
      </c>
      <c r="K2666" s="2">
        <v>12.5</v>
      </c>
      <c r="L2666" s="3">
        <v>0</v>
      </c>
      <c r="M2666" s="3">
        <v>0</v>
      </c>
      <c r="N2666" s="3">
        <v>0</v>
      </c>
      <c r="O2666" s="3">
        <v>0</v>
      </c>
      <c r="P2666" s="3">
        <v>0</v>
      </c>
      <c r="Q2666" s="2">
        <v>37.5</v>
      </c>
      <c r="R2666" s="3">
        <v>0</v>
      </c>
      <c r="S2666" s="2">
        <v>12.5</v>
      </c>
      <c r="T2666" s="21">
        <v>0</v>
      </c>
    </row>
    <row r="2667" spans="4:20" x14ac:dyDescent="0.2">
      <c r="D2667" s="104"/>
      <c r="E2667" s="5" t="s">
        <v>37</v>
      </c>
      <c r="F2667" s="6"/>
      <c r="G2667" s="7">
        <v>5</v>
      </c>
      <c r="H2667" s="8">
        <v>0</v>
      </c>
      <c r="I2667" s="1">
        <v>0</v>
      </c>
      <c r="J2667" s="1">
        <v>1</v>
      </c>
      <c r="K2667" s="1">
        <v>0</v>
      </c>
      <c r="L2667" s="1">
        <v>1</v>
      </c>
      <c r="M2667" s="1">
        <v>0</v>
      </c>
      <c r="N2667" s="1">
        <v>0</v>
      </c>
      <c r="O2667" s="1">
        <v>1</v>
      </c>
      <c r="P2667" s="1">
        <v>1</v>
      </c>
      <c r="Q2667" s="1">
        <v>1</v>
      </c>
      <c r="R2667" s="1">
        <v>0</v>
      </c>
      <c r="S2667" s="1">
        <v>2</v>
      </c>
      <c r="T2667" s="13">
        <v>0</v>
      </c>
    </row>
    <row r="2668" spans="4:20" x14ac:dyDescent="0.2">
      <c r="D2668" s="104"/>
      <c r="E2668" s="11"/>
      <c r="F2668" s="10"/>
      <c r="G2668" s="9">
        <v>100</v>
      </c>
      <c r="H2668" s="40">
        <v>0</v>
      </c>
      <c r="I2668" s="3">
        <v>0</v>
      </c>
      <c r="J2668" s="2">
        <v>20</v>
      </c>
      <c r="K2668" s="3">
        <v>0</v>
      </c>
      <c r="L2668" s="2">
        <v>20</v>
      </c>
      <c r="M2668" s="3">
        <v>0</v>
      </c>
      <c r="N2668" s="3">
        <v>0</v>
      </c>
      <c r="O2668" s="2">
        <v>20</v>
      </c>
      <c r="P2668" s="2">
        <v>20</v>
      </c>
      <c r="Q2668" s="2">
        <v>20</v>
      </c>
      <c r="R2668" s="3">
        <v>0</v>
      </c>
      <c r="S2668" s="2">
        <v>40</v>
      </c>
      <c r="T2668" s="21">
        <v>0</v>
      </c>
    </row>
    <row r="2669" spans="4:20" x14ac:dyDescent="0.2">
      <c r="D2669" s="104"/>
      <c r="E2669" s="5" t="s">
        <v>38</v>
      </c>
      <c r="F2669" s="6"/>
      <c r="G2669" s="7">
        <v>11</v>
      </c>
      <c r="H2669" s="8">
        <v>0</v>
      </c>
      <c r="I2669" s="1">
        <v>3</v>
      </c>
      <c r="J2669" s="1">
        <v>2</v>
      </c>
      <c r="K2669" s="1">
        <v>2</v>
      </c>
      <c r="L2669" s="1">
        <v>0</v>
      </c>
      <c r="M2669" s="1">
        <v>2</v>
      </c>
      <c r="N2669" s="1">
        <v>0</v>
      </c>
      <c r="O2669" s="1">
        <v>0</v>
      </c>
      <c r="P2669" s="1">
        <v>1</v>
      </c>
      <c r="Q2669" s="1">
        <v>2</v>
      </c>
      <c r="R2669" s="1">
        <v>1</v>
      </c>
      <c r="S2669" s="1">
        <v>1</v>
      </c>
      <c r="T2669" s="13">
        <v>0</v>
      </c>
    </row>
    <row r="2670" spans="4:20" x14ac:dyDescent="0.2">
      <c r="D2670" s="104"/>
      <c r="E2670" s="11"/>
      <c r="F2670" s="10"/>
      <c r="G2670" s="9">
        <v>100</v>
      </c>
      <c r="H2670" s="40">
        <v>0</v>
      </c>
      <c r="I2670" s="2">
        <v>27.272727272727</v>
      </c>
      <c r="J2670" s="2">
        <v>18.181818181817999</v>
      </c>
      <c r="K2670" s="2">
        <v>18.181818181817999</v>
      </c>
      <c r="L2670" s="3">
        <v>0</v>
      </c>
      <c r="M2670" s="2">
        <v>18.181818181817999</v>
      </c>
      <c r="N2670" s="3">
        <v>0</v>
      </c>
      <c r="O2670" s="3">
        <v>0</v>
      </c>
      <c r="P2670" s="2">
        <v>9.0909090909089993</v>
      </c>
      <c r="Q2670" s="2">
        <v>18.181818181817999</v>
      </c>
      <c r="R2670" s="2">
        <v>9.0909090909089993</v>
      </c>
      <c r="S2670" s="2">
        <v>9.0909090909089993</v>
      </c>
      <c r="T2670" s="21">
        <v>0</v>
      </c>
    </row>
    <row r="2671" spans="4:20" x14ac:dyDescent="0.2">
      <c r="D2671" s="104"/>
      <c r="E2671" s="5" t="s">
        <v>39</v>
      </c>
      <c r="F2671" s="6"/>
      <c r="G2671" s="7">
        <v>9</v>
      </c>
      <c r="H2671" s="8">
        <v>2</v>
      </c>
      <c r="I2671" s="1">
        <v>1</v>
      </c>
      <c r="J2671" s="1">
        <v>1</v>
      </c>
      <c r="K2671" s="1">
        <v>1</v>
      </c>
      <c r="L2671" s="1">
        <v>0</v>
      </c>
      <c r="M2671" s="1">
        <v>0</v>
      </c>
      <c r="N2671" s="1">
        <v>0</v>
      </c>
      <c r="O2671" s="1">
        <v>0</v>
      </c>
      <c r="P2671" s="1">
        <v>0</v>
      </c>
      <c r="Q2671" s="1">
        <v>1</v>
      </c>
      <c r="R2671" s="1">
        <v>1</v>
      </c>
      <c r="S2671" s="1">
        <v>1</v>
      </c>
      <c r="T2671" s="13">
        <v>1</v>
      </c>
    </row>
    <row r="2672" spans="4:20" x14ac:dyDescent="0.2">
      <c r="D2672" s="104"/>
      <c r="E2672" s="11"/>
      <c r="F2672" s="10"/>
      <c r="G2672" s="9">
        <v>100</v>
      </c>
      <c r="H2672" s="12">
        <v>22.222222222222001</v>
      </c>
      <c r="I2672" s="2">
        <v>11.111111111111001</v>
      </c>
      <c r="J2672" s="2">
        <v>11.111111111111001</v>
      </c>
      <c r="K2672" s="2">
        <v>11.111111111111001</v>
      </c>
      <c r="L2672" s="3">
        <v>0</v>
      </c>
      <c r="M2672" s="3">
        <v>0</v>
      </c>
      <c r="N2672" s="3">
        <v>0</v>
      </c>
      <c r="O2672" s="3">
        <v>0</v>
      </c>
      <c r="P2672" s="3">
        <v>0</v>
      </c>
      <c r="Q2672" s="2">
        <v>11.111111111111001</v>
      </c>
      <c r="R2672" s="2">
        <v>11.111111111111001</v>
      </c>
      <c r="S2672" s="2">
        <v>11.111111111111001</v>
      </c>
      <c r="T2672" s="15">
        <v>11.111111111111001</v>
      </c>
    </row>
    <row r="2673" spans="4:20" x14ac:dyDescent="0.2">
      <c r="D2673" s="104"/>
      <c r="E2673" s="5" t="s">
        <v>40</v>
      </c>
      <c r="F2673" s="6"/>
      <c r="G2673" s="7">
        <v>7</v>
      </c>
      <c r="H2673" s="8">
        <v>1</v>
      </c>
      <c r="I2673" s="1">
        <v>2</v>
      </c>
      <c r="J2673" s="1">
        <v>2</v>
      </c>
      <c r="K2673" s="1">
        <v>0</v>
      </c>
      <c r="L2673" s="1">
        <v>0</v>
      </c>
      <c r="M2673" s="1">
        <v>0</v>
      </c>
      <c r="N2673" s="1">
        <v>0</v>
      </c>
      <c r="O2673" s="1">
        <v>0</v>
      </c>
      <c r="P2673" s="1">
        <v>0</v>
      </c>
      <c r="Q2673" s="1">
        <v>0</v>
      </c>
      <c r="R2673" s="1">
        <v>2</v>
      </c>
      <c r="S2673" s="1">
        <v>1</v>
      </c>
      <c r="T2673" s="13">
        <v>0</v>
      </c>
    </row>
    <row r="2674" spans="4:20" x14ac:dyDescent="0.2">
      <c r="D2674" s="104"/>
      <c r="E2674" s="11"/>
      <c r="F2674" s="10"/>
      <c r="G2674" s="9">
        <v>100</v>
      </c>
      <c r="H2674" s="12">
        <v>14.285714285714</v>
      </c>
      <c r="I2674" s="2">
        <v>28.571428571428999</v>
      </c>
      <c r="J2674" s="2">
        <v>28.571428571428999</v>
      </c>
      <c r="K2674" s="3">
        <v>0</v>
      </c>
      <c r="L2674" s="3">
        <v>0</v>
      </c>
      <c r="M2674" s="3">
        <v>0</v>
      </c>
      <c r="N2674" s="3">
        <v>0</v>
      </c>
      <c r="O2674" s="3">
        <v>0</v>
      </c>
      <c r="P2674" s="3">
        <v>0</v>
      </c>
      <c r="Q2674" s="3">
        <v>0</v>
      </c>
      <c r="R2674" s="2">
        <v>28.571428571428999</v>
      </c>
      <c r="S2674" s="2">
        <v>14.285714285714</v>
      </c>
      <c r="T2674" s="21">
        <v>0</v>
      </c>
    </row>
    <row r="2675" spans="4:20" x14ac:dyDescent="0.2">
      <c r="D2675" s="104"/>
      <c r="E2675" s="5" t="s">
        <v>41</v>
      </c>
      <c r="F2675" s="6"/>
      <c r="G2675" s="7">
        <v>8</v>
      </c>
      <c r="H2675" s="8">
        <v>0</v>
      </c>
      <c r="I2675" s="1">
        <v>1</v>
      </c>
      <c r="J2675" s="1">
        <v>2</v>
      </c>
      <c r="K2675" s="1">
        <v>1</v>
      </c>
      <c r="L2675" s="1">
        <v>1</v>
      </c>
      <c r="M2675" s="1">
        <v>1</v>
      </c>
      <c r="N2675" s="1">
        <v>0</v>
      </c>
      <c r="O2675" s="1">
        <v>1</v>
      </c>
      <c r="P2675" s="1">
        <v>0</v>
      </c>
      <c r="Q2675" s="1">
        <v>0</v>
      </c>
      <c r="R2675" s="1">
        <v>1</v>
      </c>
      <c r="S2675" s="1">
        <v>1</v>
      </c>
      <c r="T2675" s="13">
        <v>0</v>
      </c>
    </row>
    <row r="2676" spans="4:20" x14ac:dyDescent="0.2">
      <c r="D2676" s="104"/>
      <c r="E2676" s="11"/>
      <c r="F2676" s="10"/>
      <c r="G2676" s="9">
        <v>100</v>
      </c>
      <c r="H2676" s="40">
        <v>0</v>
      </c>
      <c r="I2676" s="2">
        <v>12.5</v>
      </c>
      <c r="J2676" s="2">
        <v>25</v>
      </c>
      <c r="K2676" s="2">
        <v>12.5</v>
      </c>
      <c r="L2676" s="2">
        <v>12.5</v>
      </c>
      <c r="M2676" s="2">
        <v>12.5</v>
      </c>
      <c r="N2676" s="3">
        <v>0</v>
      </c>
      <c r="O2676" s="2">
        <v>12.5</v>
      </c>
      <c r="P2676" s="3">
        <v>0</v>
      </c>
      <c r="Q2676" s="3">
        <v>0</v>
      </c>
      <c r="R2676" s="2">
        <v>12.5</v>
      </c>
      <c r="S2676" s="2">
        <v>12.5</v>
      </c>
      <c r="T2676" s="21">
        <v>0</v>
      </c>
    </row>
    <row r="2677" spans="4:20" x14ac:dyDescent="0.2">
      <c r="D2677" s="104"/>
      <c r="E2677" s="5" t="s">
        <v>42</v>
      </c>
      <c r="F2677" s="6"/>
      <c r="G2677" s="7">
        <v>11</v>
      </c>
      <c r="H2677" s="8">
        <v>3</v>
      </c>
      <c r="I2677" s="1">
        <v>2</v>
      </c>
      <c r="J2677" s="1">
        <v>2</v>
      </c>
      <c r="K2677" s="1">
        <v>1</v>
      </c>
      <c r="L2677" s="1">
        <v>1</v>
      </c>
      <c r="M2677" s="1">
        <v>1</v>
      </c>
      <c r="N2677" s="1">
        <v>2</v>
      </c>
      <c r="O2677" s="1">
        <v>0</v>
      </c>
      <c r="P2677" s="1">
        <v>1</v>
      </c>
      <c r="Q2677" s="1">
        <v>2</v>
      </c>
      <c r="R2677" s="1">
        <v>1</v>
      </c>
      <c r="S2677" s="1">
        <v>2</v>
      </c>
      <c r="T2677" s="13">
        <v>0</v>
      </c>
    </row>
    <row r="2678" spans="4:20" x14ac:dyDescent="0.2">
      <c r="D2678" s="104"/>
      <c r="E2678" s="11"/>
      <c r="F2678" s="10"/>
      <c r="G2678" s="9">
        <v>100</v>
      </c>
      <c r="H2678" s="12">
        <v>27.272727272727</v>
      </c>
      <c r="I2678" s="2">
        <v>18.181818181817999</v>
      </c>
      <c r="J2678" s="2">
        <v>18.181818181817999</v>
      </c>
      <c r="K2678" s="2">
        <v>9.0909090909089993</v>
      </c>
      <c r="L2678" s="2">
        <v>9.0909090909089993</v>
      </c>
      <c r="M2678" s="2">
        <v>9.0909090909089993</v>
      </c>
      <c r="N2678" s="2">
        <v>18.181818181817999</v>
      </c>
      <c r="O2678" s="3">
        <v>0</v>
      </c>
      <c r="P2678" s="2">
        <v>9.0909090909089993</v>
      </c>
      <c r="Q2678" s="2">
        <v>18.181818181817999</v>
      </c>
      <c r="R2678" s="2">
        <v>9.0909090909089993</v>
      </c>
      <c r="S2678" s="2">
        <v>18.181818181817999</v>
      </c>
      <c r="T2678" s="21">
        <v>0</v>
      </c>
    </row>
    <row r="2679" spans="4:20" x14ac:dyDescent="0.2">
      <c r="D2679" s="104"/>
      <c r="E2679" s="5" t="s">
        <v>43</v>
      </c>
      <c r="F2679" s="6"/>
      <c r="G2679" s="7">
        <v>12</v>
      </c>
      <c r="H2679" s="8">
        <v>2</v>
      </c>
      <c r="I2679" s="1">
        <v>1</v>
      </c>
      <c r="J2679" s="1">
        <v>4</v>
      </c>
      <c r="K2679" s="1">
        <v>1</v>
      </c>
      <c r="L2679" s="1">
        <v>0</v>
      </c>
      <c r="M2679" s="1">
        <v>0</v>
      </c>
      <c r="N2679" s="1">
        <v>1</v>
      </c>
      <c r="O2679" s="1">
        <v>2</v>
      </c>
      <c r="P2679" s="1">
        <v>2</v>
      </c>
      <c r="Q2679" s="1">
        <v>1</v>
      </c>
      <c r="R2679" s="1">
        <v>0</v>
      </c>
      <c r="S2679" s="1">
        <v>1</v>
      </c>
      <c r="T2679" s="13">
        <v>0</v>
      </c>
    </row>
    <row r="2680" spans="4:20" x14ac:dyDescent="0.2">
      <c r="D2680" s="104"/>
      <c r="E2680" s="11"/>
      <c r="F2680" s="10"/>
      <c r="G2680" s="9">
        <v>100</v>
      </c>
      <c r="H2680" s="12">
        <v>16.666666666666998</v>
      </c>
      <c r="I2680" s="2">
        <v>8.333333333333</v>
      </c>
      <c r="J2680" s="2">
        <v>33.333333333333002</v>
      </c>
      <c r="K2680" s="2">
        <v>8.333333333333</v>
      </c>
      <c r="L2680" s="3">
        <v>0</v>
      </c>
      <c r="M2680" s="3">
        <v>0</v>
      </c>
      <c r="N2680" s="2">
        <v>8.333333333333</v>
      </c>
      <c r="O2680" s="2">
        <v>16.666666666666998</v>
      </c>
      <c r="P2680" s="2">
        <v>16.666666666666998</v>
      </c>
      <c r="Q2680" s="2">
        <v>8.333333333333</v>
      </c>
      <c r="R2680" s="3">
        <v>0</v>
      </c>
      <c r="S2680" s="2">
        <v>8.333333333333</v>
      </c>
      <c r="T2680" s="21">
        <v>0</v>
      </c>
    </row>
    <row r="2681" spans="4:20" x14ac:dyDescent="0.2">
      <c r="D2681" s="104"/>
      <c r="E2681" s="5" t="s">
        <v>44</v>
      </c>
      <c r="F2681" s="6"/>
      <c r="G2681" s="7">
        <v>17</v>
      </c>
      <c r="H2681" s="8">
        <v>3</v>
      </c>
      <c r="I2681" s="1">
        <v>6</v>
      </c>
      <c r="J2681" s="1">
        <v>7</v>
      </c>
      <c r="K2681" s="1">
        <v>1</v>
      </c>
      <c r="L2681" s="1">
        <v>1</v>
      </c>
      <c r="M2681" s="1">
        <v>1</v>
      </c>
      <c r="N2681" s="1">
        <v>0</v>
      </c>
      <c r="O2681" s="1">
        <v>0</v>
      </c>
      <c r="P2681" s="1">
        <v>3</v>
      </c>
      <c r="Q2681" s="1">
        <v>4</v>
      </c>
      <c r="R2681" s="1">
        <v>0</v>
      </c>
      <c r="S2681" s="1">
        <v>1</v>
      </c>
      <c r="T2681" s="13">
        <v>0</v>
      </c>
    </row>
    <row r="2682" spans="4:20" x14ac:dyDescent="0.2">
      <c r="D2682" s="104"/>
      <c r="E2682" s="11"/>
      <c r="F2682" s="10"/>
      <c r="G2682" s="9">
        <v>100</v>
      </c>
      <c r="H2682" s="12">
        <v>17.647058823529001</v>
      </c>
      <c r="I2682" s="2">
        <v>35.294117647058997</v>
      </c>
      <c r="J2682" s="2">
        <v>41.176470588234999</v>
      </c>
      <c r="K2682" s="2">
        <v>5.8823529411760003</v>
      </c>
      <c r="L2682" s="2">
        <v>5.8823529411760003</v>
      </c>
      <c r="M2682" s="2">
        <v>5.8823529411760003</v>
      </c>
      <c r="N2682" s="3">
        <v>0</v>
      </c>
      <c r="O2682" s="3">
        <v>0</v>
      </c>
      <c r="P2682" s="2">
        <v>17.647058823529001</v>
      </c>
      <c r="Q2682" s="2">
        <v>23.529411764706001</v>
      </c>
      <c r="R2682" s="3">
        <v>0</v>
      </c>
      <c r="S2682" s="2">
        <v>5.8823529411760003</v>
      </c>
      <c r="T2682" s="21">
        <v>0</v>
      </c>
    </row>
    <row r="2683" spans="4:20" x14ac:dyDescent="0.2">
      <c r="D2683" s="104"/>
      <c r="E2683" s="5" t="s">
        <v>45</v>
      </c>
      <c r="F2683" s="6"/>
      <c r="G2683" s="7">
        <v>9</v>
      </c>
      <c r="H2683" s="8">
        <v>1</v>
      </c>
      <c r="I2683" s="1">
        <v>2</v>
      </c>
      <c r="J2683" s="1">
        <v>2</v>
      </c>
      <c r="K2683" s="1">
        <v>2</v>
      </c>
      <c r="L2683" s="1">
        <v>0</v>
      </c>
      <c r="M2683" s="1">
        <v>1</v>
      </c>
      <c r="N2683" s="1">
        <v>0</v>
      </c>
      <c r="O2683" s="1">
        <v>0</v>
      </c>
      <c r="P2683" s="1">
        <v>0</v>
      </c>
      <c r="Q2683" s="1">
        <v>5</v>
      </c>
      <c r="R2683" s="1">
        <v>0</v>
      </c>
      <c r="S2683" s="1">
        <v>0</v>
      </c>
      <c r="T2683" s="13">
        <v>0</v>
      </c>
    </row>
    <row r="2684" spans="4:20" x14ac:dyDescent="0.2">
      <c r="D2684" s="104"/>
      <c r="E2684" s="11"/>
      <c r="F2684" s="10"/>
      <c r="G2684" s="9">
        <v>100</v>
      </c>
      <c r="H2684" s="12">
        <v>11.111111111111001</v>
      </c>
      <c r="I2684" s="2">
        <v>22.222222222222001</v>
      </c>
      <c r="J2684" s="2">
        <v>22.222222222222001</v>
      </c>
      <c r="K2684" s="2">
        <v>22.222222222222001</v>
      </c>
      <c r="L2684" s="3">
        <v>0</v>
      </c>
      <c r="M2684" s="2">
        <v>11.111111111111001</v>
      </c>
      <c r="N2684" s="3">
        <v>0</v>
      </c>
      <c r="O2684" s="3">
        <v>0</v>
      </c>
      <c r="P2684" s="3">
        <v>0</v>
      </c>
      <c r="Q2684" s="2">
        <v>55.555555555555998</v>
      </c>
      <c r="R2684" s="3">
        <v>0</v>
      </c>
      <c r="S2684" s="3">
        <v>0</v>
      </c>
      <c r="T2684" s="21">
        <v>0</v>
      </c>
    </row>
    <row r="2685" spans="4:20" x14ac:dyDescent="0.2">
      <c r="D2685" s="104"/>
      <c r="E2685" s="5" t="s">
        <v>46</v>
      </c>
      <c r="F2685" s="6"/>
      <c r="G2685" s="7">
        <v>4</v>
      </c>
      <c r="H2685" s="8">
        <v>0</v>
      </c>
      <c r="I2685" s="1">
        <v>0</v>
      </c>
      <c r="J2685" s="1">
        <v>1</v>
      </c>
      <c r="K2685" s="1">
        <v>0</v>
      </c>
      <c r="L2685" s="1">
        <v>0</v>
      </c>
      <c r="M2685" s="1">
        <v>0</v>
      </c>
      <c r="N2685" s="1">
        <v>0</v>
      </c>
      <c r="O2685" s="1">
        <v>0</v>
      </c>
      <c r="P2685" s="1">
        <v>1</v>
      </c>
      <c r="Q2685" s="1">
        <v>1</v>
      </c>
      <c r="R2685" s="1">
        <v>0</v>
      </c>
      <c r="S2685" s="1">
        <v>0</v>
      </c>
      <c r="T2685" s="13">
        <v>1</v>
      </c>
    </row>
    <row r="2686" spans="4:20" x14ac:dyDescent="0.2">
      <c r="D2686" s="104"/>
      <c r="E2686" s="11"/>
      <c r="F2686" s="10"/>
      <c r="G2686" s="9">
        <v>100</v>
      </c>
      <c r="H2686" s="40">
        <v>0</v>
      </c>
      <c r="I2686" s="3">
        <v>0</v>
      </c>
      <c r="J2686" s="2">
        <v>25</v>
      </c>
      <c r="K2686" s="3">
        <v>0</v>
      </c>
      <c r="L2686" s="3">
        <v>0</v>
      </c>
      <c r="M2686" s="3">
        <v>0</v>
      </c>
      <c r="N2686" s="3">
        <v>0</v>
      </c>
      <c r="O2686" s="3">
        <v>0</v>
      </c>
      <c r="P2686" s="2">
        <v>25</v>
      </c>
      <c r="Q2686" s="2">
        <v>25</v>
      </c>
      <c r="R2686" s="3">
        <v>0</v>
      </c>
      <c r="S2686" s="3">
        <v>0</v>
      </c>
      <c r="T2686" s="15">
        <v>25</v>
      </c>
    </row>
    <row r="2687" spans="4:20" x14ac:dyDescent="0.2">
      <c r="D2687" s="104"/>
      <c r="E2687" s="5" t="s">
        <v>47</v>
      </c>
      <c r="F2687" s="6"/>
      <c r="G2687" s="7">
        <v>5</v>
      </c>
      <c r="H2687" s="8">
        <v>0</v>
      </c>
      <c r="I2687" s="1">
        <v>1</v>
      </c>
      <c r="J2687" s="1">
        <v>2</v>
      </c>
      <c r="K2687" s="1">
        <v>3</v>
      </c>
      <c r="L2687" s="1">
        <v>1</v>
      </c>
      <c r="M2687" s="1">
        <v>1</v>
      </c>
      <c r="N2687" s="1">
        <v>0</v>
      </c>
      <c r="O2687" s="1">
        <v>0</v>
      </c>
      <c r="P2687" s="1">
        <v>0</v>
      </c>
      <c r="Q2687" s="1">
        <v>0</v>
      </c>
      <c r="R2687" s="1">
        <v>0</v>
      </c>
      <c r="S2687" s="1">
        <v>0</v>
      </c>
      <c r="T2687" s="13">
        <v>0</v>
      </c>
    </row>
    <row r="2688" spans="4:20" x14ac:dyDescent="0.2">
      <c r="D2688" s="104"/>
      <c r="E2688" s="11"/>
      <c r="F2688" s="10"/>
      <c r="G2688" s="9">
        <v>100</v>
      </c>
      <c r="H2688" s="40">
        <v>0</v>
      </c>
      <c r="I2688" s="2">
        <v>20</v>
      </c>
      <c r="J2688" s="2">
        <v>40</v>
      </c>
      <c r="K2688" s="2">
        <v>60</v>
      </c>
      <c r="L2688" s="2">
        <v>20</v>
      </c>
      <c r="M2688" s="2">
        <v>20</v>
      </c>
      <c r="N2688" s="3">
        <v>0</v>
      </c>
      <c r="O2688" s="3">
        <v>0</v>
      </c>
      <c r="P2688" s="3">
        <v>0</v>
      </c>
      <c r="Q2688" s="3">
        <v>0</v>
      </c>
      <c r="R2688" s="3">
        <v>0</v>
      </c>
      <c r="S2688" s="3">
        <v>0</v>
      </c>
      <c r="T2688" s="21">
        <v>0</v>
      </c>
    </row>
    <row r="2689" spans="4:20" x14ac:dyDescent="0.2">
      <c r="D2689" s="104"/>
      <c r="E2689" s="5" t="s">
        <v>48</v>
      </c>
      <c r="F2689" s="6"/>
      <c r="G2689" s="7">
        <v>2</v>
      </c>
      <c r="H2689" s="8">
        <v>0</v>
      </c>
      <c r="I2689" s="1">
        <v>1</v>
      </c>
      <c r="J2689" s="1">
        <v>1</v>
      </c>
      <c r="K2689" s="1">
        <v>0</v>
      </c>
      <c r="L2689" s="1">
        <v>0</v>
      </c>
      <c r="M2689" s="1">
        <v>0</v>
      </c>
      <c r="N2689" s="1">
        <v>0</v>
      </c>
      <c r="O2689" s="1">
        <v>0</v>
      </c>
      <c r="P2689" s="1">
        <v>0</v>
      </c>
      <c r="Q2689" s="1">
        <v>1</v>
      </c>
      <c r="R2689" s="1">
        <v>0</v>
      </c>
      <c r="S2689" s="1">
        <v>0</v>
      </c>
      <c r="T2689" s="13">
        <v>0</v>
      </c>
    </row>
    <row r="2690" spans="4:20" x14ac:dyDescent="0.2">
      <c r="D2690" s="104"/>
      <c r="E2690" s="11"/>
      <c r="F2690" s="10"/>
      <c r="G2690" s="9">
        <v>100</v>
      </c>
      <c r="H2690" s="40">
        <v>0</v>
      </c>
      <c r="I2690" s="2">
        <v>50</v>
      </c>
      <c r="J2690" s="2">
        <v>50</v>
      </c>
      <c r="K2690" s="3">
        <v>0</v>
      </c>
      <c r="L2690" s="3">
        <v>0</v>
      </c>
      <c r="M2690" s="3">
        <v>0</v>
      </c>
      <c r="N2690" s="3">
        <v>0</v>
      </c>
      <c r="O2690" s="3">
        <v>0</v>
      </c>
      <c r="P2690" s="3">
        <v>0</v>
      </c>
      <c r="Q2690" s="2">
        <v>50</v>
      </c>
      <c r="R2690" s="3">
        <v>0</v>
      </c>
      <c r="S2690" s="3">
        <v>0</v>
      </c>
      <c r="T2690" s="21">
        <v>0</v>
      </c>
    </row>
    <row r="2691" spans="4:20" x14ac:dyDescent="0.2">
      <c r="D2691" s="104"/>
      <c r="E2691" s="5" t="s">
        <v>49</v>
      </c>
      <c r="F2691" s="6"/>
      <c r="G2691" s="7">
        <v>0</v>
      </c>
      <c r="H2691" s="8">
        <v>0</v>
      </c>
      <c r="I2691" s="1">
        <v>0</v>
      </c>
      <c r="J2691" s="1">
        <v>0</v>
      </c>
      <c r="K2691" s="1">
        <v>0</v>
      </c>
      <c r="L2691" s="1">
        <v>0</v>
      </c>
      <c r="M2691" s="1">
        <v>0</v>
      </c>
      <c r="N2691" s="1">
        <v>0</v>
      </c>
      <c r="O2691" s="1">
        <v>0</v>
      </c>
      <c r="P2691" s="1">
        <v>0</v>
      </c>
      <c r="Q2691" s="1">
        <v>0</v>
      </c>
      <c r="R2691" s="1">
        <v>0</v>
      </c>
      <c r="S2691" s="1">
        <v>0</v>
      </c>
      <c r="T2691" s="13">
        <v>0</v>
      </c>
    </row>
    <row r="2692" spans="4:20" x14ac:dyDescent="0.2">
      <c r="D2692" s="104"/>
      <c r="E2692" s="11"/>
      <c r="F2692" s="10"/>
      <c r="G2692" s="77">
        <v>0</v>
      </c>
      <c r="H2692" s="40">
        <v>0</v>
      </c>
      <c r="I2692" s="3">
        <v>0</v>
      </c>
      <c r="J2692" s="3">
        <v>0</v>
      </c>
      <c r="K2692" s="3">
        <v>0</v>
      </c>
      <c r="L2692" s="3">
        <v>0</v>
      </c>
      <c r="M2692" s="3">
        <v>0</v>
      </c>
      <c r="N2692" s="3">
        <v>0</v>
      </c>
      <c r="O2692" s="3">
        <v>0</v>
      </c>
      <c r="P2692" s="3">
        <v>0</v>
      </c>
      <c r="Q2692" s="3">
        <v>0</v>
      </c>
      <c r="R2692" s="3">
        <v>0</v>
      </c>
      <c r="S2692" s="3">
        <v>0</v>
      </c>
      <c r="T2692" s="21">
        <v>0</v>
      </c>
    </row>
    <row r="2693" spans="4:20" x14ac:dyDescent="0.2">
      <c r="D2693" s="103" t="s">
        <v>50</v>
      </c>
      <c r="E2693" s="24" t="s">
        <v>35</v>
      </c>
      <c r="F2693" s="22"/>
      <c r="G2693" s="23">
        <v>0</v>
      </c>
      <c r="H2693" s="30">
        <v>0</v>
      </c>
      <c r="I2693" s="4">
        <v>0</v>
      </c>
      <c r="J2693" s="4">
        <v>0</v>
      </c>
      <c r="K2693" s="4">
        <v>0</v>
      </c>
      <c r="L2693" s="4">
        <v>0</v>
      </c>
      <c r="M2693" s="4">
        <v>0</v>
      </c>
      <c r="N2693" s="4">
        <v>0</v>
      </c>
      <c r="O2693" s="4">
        <v>0</v>
      </c>
      <c r="P2693" s="4">
        <v>0</v>
      </c>
      <c r="Q2693" s="4">
        <v>0</v>
      </c>
      <c r="R2693" s="4">
        <v>0</v>
      </c>
      <c r="S2693" s="4">
        <v>0</v>
      </c>
      <c r="T2693" s="34">
        <v>0</v>
      </c>
    </row>
    <row r="2694" spans="4:20" x14ac:dyDescent="0.2">
      <c r="D2694" s="104"/>
      <c r="E2694" s="11"/>
      <c r="F2694" s="10"/>
      <c r="G2694" s="77">
        <v>0</v>
      </c>
      <c r="H2694" s="40">
        <v>0</v>
      </c>
      <c r="I2694" s="3">
        <v>0</v>
      </c>
      <c r="J2694" s="3">
        <v>0</v>
      </c>
      <c r="K2694" s="3">
        <v>0</v>
      </c>
      <c r="L2694" s="3">
        <v>0</v>
      </c>
      <c r="M2694" s="3">
        <v>0</v>
      </c>
      <c r="N2694" s="3">
        <v>0</v>
      </c>
      <c r="O2694" s="3">
        <v>0</v>
      </c>
      <c r="P2694" s="3">
        <v>0</v>
      </c>
      <c r="Q2694" s="3">
        <v>0</v>
      </c>
      <c r="R2694" s="3">
        <v>0</v>
      </c>
      <c r="S2694" s="3">
        <v>0</v>
      </c>
      <c r="T2694" s="21">
        <v>0</v>
      </c>
    </row>
    <row r="2695" spans="4:20" x14ac:dyDescent="0.2">
      <c r="D2695" s="104"/>
      <c r="E2695" s="5" t="s">
        <v>36</v>
      </c>
      <c r="F2695" s="6"/>
      <c r="G2695" s="7">
        <v>6</v>
      </c>
      <c r="H2695" s="8">
        <v>0</v>
      </c>
      <c r="I2695" s="1">
        <v>1</v>
      </c>
      <c r="J2695" s="1">
        <v>1</v>
      </c>
      <c r="K2695" s="1">
        <v>1</v>
      </c>
      <c r="L2695" s="1">
        <v>0</v>
      </c>
      <c r="M2695" s="1">
        <v>0</v>
      </c>
      <c r="N2695" s="1">
        <v>0</v>
      </c>
      <c r="O2695" s="1">
        <v>0</v>
      </c>
      <c r="P2695" s="1">
        <v>0</v>
      </c>
      <c r="Q2695" s="1">
        <v>2</v>
      </c>
      <c r="R2695" s="1">
        <v>1</v>
      </c>
      <c r="S2695" s="1">
        <v>0</v>
      </c>
      <c r="T2695" s="13">
        <v>0</v>
      </c>
    </row>
    <row r="2696" spans="4:20" x14ac:dyDescent="0.2">
      <c r="D2696" s="104"/>
      <c r="E2696" s="11"/>
      <c r="F2696" s="10"/>
      <c r="G2696" s="9">
        <v>100</v>
      </c>
      <c r="H2696" s="40">
        <v>0</v>
      </c>
      <c r="I2696" s="2">
        <v>16.666666666666998</v>
      </c>
      <c r="J2696" s="2">
        <v>16.666666666666998</v>
      </c>
      <c r="K2696" s="2">
        <v>16.666666666666998</v>
      </c>
      <c r="L2696" s="3">
        <v>0</v>
      </c>
      <c r="M2696" s="3">
        <v>0</v>
      </c>
      <c r="N2696" s="3">
        <v>0</v>
      </c>
      <c r="O2696" s="3">
        <v>0</v>
      </c>
      <c r="P2696" s="3">
        <v>0</v>
      </c>
      <c r="Q2696" s="2">
        <v>33.333333333333002</v>
      </c>
      <c r="R2696" s="2">
        <v>16.666666666666998</v>
      </c>
      <c r="S2696" s="3">
        <v>0</v>
      </c>
      <c r="T2696" s="21">
        <v>0</v>
      </c>
    </row>
    <row r="2697" spans="4:20" x14ac:dyDescent="0.2">
      <c r="D2697" s="104"/>
      <c r="E2697" s="5" t="s">
        <v>37</v>
      </c>
      <c r="F2697" s="6"/>
      <c r="G2697" s="7">
        <v>4</v>
      </c>
      <c r="H2697" s="8">
        <v>0</v>
      </c>
      <c r="I2697" s="1">
        <v>0</v>
      </c>
      <c r="J2697" s="1">
        <v>2</v>
      </c>
      <c r="K2697" s="1">
        <v>1</v>
      </c>
      <c r="L2697" s="1">
        <v>0</v>
      </c>
      <c r="M2697" s="1">
        <v>0</v>
      </c>
      <c r="N2697" s="1">
        <v>0</v>
      </c>
      <c r="O2697" s="1">
        <v>0</v>
      </c>
      <c r="P2697" s="1">
        <v>0</v>
      </c>
      <c r="Q2697" s="1">
        <v>0</v>
      </c>
      <c r="R2697" s="1">
        <v>1</v>
      </c>
      <c r="S2697" s="1">
        <v>1</v>
      </c>
      <c r="T2697" s="13">
        <v>0</v>
      </c>
    </row>
    <row r="2698" spans="4:20" x14ac:dyDescent="0.2">
      <c r="D2698" s="104"/>
      <c r="E2698" s="11"/>
      <c r="F2698" s="10"/>
      <c r="G2698" s="9">
        <v>100</v>
      </c>
      <c r="H2698" s="40">
        <v>0</v>
      </c>
      <c r="I2698" s="3">
        <v>0</v>
      </c>
      <c r="J2698" s="2">
        <v>50</v>
      </c>
      <c r="K2698" s="2">
        <v>25</v>
      </c>
      <c r="L2698" s="3">
        <v>0</v>
      </c>
      <c r="M2698" s="3">
        <v>0</v>
      </c>
      <c r="N2698" s="3">
        <v>0</v>
      </c>
      <c r="O2698" s="3">
        <v>0</v>
      </c>
      <c r="P2698" s="3">
        <v>0</v>
      </c>
      <c r="Q2698" s="3">
        <v>0</v>
      </c>
      <c r="R2698" s="2">
        <v>25</v>
      </c>
      <c r="S2698" s="2">
        <v>25</v>
      </c>
      <c r="T2698" s="21">
        <v>0</v>
      </c>
    </row>
    <row r="2699" spans="4:20" x14ac:dyDescent="0.2">
      <c r="D2699" s="104"/>
      <c r="E2699" s="5" t="s">
        <v>38</v>
      </c>
      <c r="F2699" s="6"/>
      <c r="G2699" s="7">
        <v>7</v>
      </c>
      <c r="H2699" s="8">
        <v>1</v>
      </c>
      <c r="I2699" s="1">
        <v>1</v>
      </c>
      <c r="J2699" s="1">
        <v>1</v>
      </c>
      <c r="K2699" s="1">
        <v>2</v>
      </c>
      <c r="L2699" s="1">
        <v>0</v>
      </c>
      <c r="M2699" s="1">
        <v>0</v>
      </c>
      <c r="N2699" s="1">
        <v>0</v>
      </c>
      <c r="O2699" s="1">
        <v>0</v>
      </c>
      <c r="P2699" s="1">
        <v>0</v>
      </c>
      <c r="Q2699" s="1">
        <v>2</v>
      </c>
      <c r="R2699" s="1">
        <v>1</v>
      </c>
      <c r="S2699" s="1">
        <v>0</v>
      </c>
      <c r="T2699" s="13">
        <v>0</v>
      </c>
    </row>
    <row r="2700" spans="4:20" x14ac:dyDescent="0.2">
      <c r="D2700" s="104"/>
      <c r="E2700" s="11"/>
      <c r="F2700" s="10"/>
      <c r="G2700" s="9">
        <v>100</v>
      </c>
      <c r="H2700" s="12">
        <v>14.285714285714</v>
      </c>
      <c r="I2700" s="2">
        <v>14.285714285714</v>
      </c>
      <c r="J2700" s="2">
        <v>14.285714285714</v>
      </c>
      <c r="K2700" s="2">
        <v>28.571428571428999</v>
      </c>
      <c r="L2700" s="3">
        <v>0</v>
      </c>
      <c r="M2700" s="3">
        <v>0</v>
      </c>
      <c r="N2700" s="3">
        <v>0</v>
      </c>
      <c r="O2700" s="3">
        <v>0</v>
      </c>
      <c r="P2700" s="3">
        <v>0</v>
      </c>
      <c r="Q2700" s="2">
        <v>28.571428571428999</v>
      </c>
      <c r="R2700" s="2">
        <v>14.285714285714</v>
      </c>
      <c r="S2700" s="3">
        <v>0</v>
      </c>
      <c r="T2700" s="21">
        <v>0</v>
      </c>
    </row>
    <row r="2701" spans="4:20" x14ac:dyDescent="0.2">
      <c r="D2701" s="104"/>
      <c r="E2701" s="5" t="s">
        <v>39</v>
      </c>
      <c r="F2701" s="6"/>
      <c r="G2701" s="7">
        <v>7</v>
      </c>
      <c r="H2701" s="8">
        <v>1</v>
      </c>
      <c r="I2701" s="1">
        <v>0</v>
      </c>
      <c r="J2701" s="1">
        <v>0</v>
      </c>
      <c r="K2701" s="1">
        <v>2</v>
      </c>
      <c r="L2701" s="1">
        <v>1</v>
      </c>
      <c r="M2701" s="1">
        <v>1</v>
      </c>
      <c r="N2701" s="1">
        <v>0</v>
      </c>
      <c r="O2701" s="1">
        <v>0</v>
      </c>
      <c r="P2701" s="1">
        <v>0</v>
      </c>
      <c r="Q2701" s="1">
        <v>2</v>
      </c>
      <c r="R2701" s="1">
        <v>0</v>
      </c>
      <c r="S2701" s="1">
        <v>1</v>
      </c>
      <c r="T2701" s="13">
        <v>0</v>
      </c>
    </row>
    <row r="2702" spans="4:20" x14ac:dyDescent="0.2">
      <c r="D2702" s="104"/>
      <c r="E2702" s="11"/>
      <c r="F2702" s="10"/>
      <c r="G2702" s="9">
        <v>100</v>
      </c>
      <c r="H2702" s="12">
        <v>14.285714285714</v>
      </c>
      <c r="I2702" s="3">
        <v>0</v>
      </c>
      <c r="J2702" s="3">
        <v>0</v>
      </c>
      <c r="K2702" s="2">
        <v>28.571428571428999</v>
      </c>
      <c r="L2702" s="2">
        <v>14.285714285714</v>
      </c>
      <c r="M2702" s="2">
        <v>14.285714285714</v>
      </c>
      <c r="N2702" s="3">
        <v>0</v>
      </c>
      <c r="O2702" s="3">
        <v>0</v>
      </c>
      <c r="P2702" s="3">
        <v>0</v>
      </c>
      <c r="Q2702" s="2">
        <v>28.571428571428999</v>
      </c>
      <c r="R2702" s="3">
        <v>0</v>
      </c>
      <c r="S2702" s="2">
        <v>14.285714285714</v>
      </c>
      <c r="T2702" s="21">
        <v>0</v>
      </c>
    </row>
    <row r="2703" spans="4:20" x14ac:dyDescent="0.2">
      <c r="D2703" s="104"/>
      <c r="E2703" s="5" t="s">
        <v>40</v>
      </c>
      <c r="F2703" s="6"/>
      <c r="G2703" s="7">
        <v>5</v>
      </c>
      <c r="H2703" s="8">
        <v>0</v>
      </c>
      <c r="I2703" s="1">
        <v>0</v>
      </c>
      <c r="J2703" s="1">
        <v>1</v>
      </c>
      <c r="K2703" s="1">
        <v>2</v>
      </c>
      <c r="L2703" s="1">
        <v>0</v>
      </c>
      <c r="M2703" s="1">
        <v>0</v>
      </c>
      <c r="N2703" s="1">
        <v>0</v>
      </c>
      <c r="O2703" s="1">
        <v>1</v>
      </c>
      <c r="P2703" s="1">
        <v>0</v>
      </c>
      <c r="Q2703" s="1">
        <v>1</v>
      </c>
      <c r="R2703" s="1">
        <v>1</v>
      </c>
      <c r="S2703" s="1">
        <v>1</v>
      </c>
      <c r="T2703" s="13">
        <v>0</v>
      </c>
    </row>
    <row r="2704" spans="4:20" x14ac:dyDescent="0.2">
      <c r="D2704" s="104"/>
      <c r="E2704" s="11"/>
      <c r="F2704" s="10"/>
      <c r="G2704" s="9">
        <v>100</v>
      </c>
      <c r="H2704" s="40">
        <v>0</v>
      </c>
      <c r="I2704" s="3">
        <v>0</v>
      </c>
      <c r="J2704" s="2">
        <v>20</v>
      </c>
      <c r="K2704" s="2">
        <v>40</v>
      </c>
      <c r="L2704" s="3">
        <v>0</v>
      </c>
      <c r="M2704" s="3">
        <v>0</v>
      </c>
      <c r="N2704" s="3">
        <v>0</v>
      </c>
      <c r="O2704" s="2">
        <v>20</v>
      </c>
      <c r="P2704" s="3">
        <v>0</v>
      </c>
      <c r="Q2704" s="2">
        <v>20</v>
      </c>
      <c r="R2704" s="2">
        <v>20</v>
      </c>
      <c r="S2704" s="2">
        <v>20</v>
      </c>
      <c r="T2704" s="21">
        <v>0</v>
      </c>
    </row>
    <row r="2705" spans="4:20" x14ac:dyDescent="0.2">
      <c r="D2705" s="104"/>
      <c r="E2705" s="5" t="s">
        <v>41</v>
      </c>
      <c r="F2705" s="6"/>
      <c r="G2705" s="7">
        <v>9</v>
      </c>
      <c r="H2705" s="8">
        <v>2</v>
      </c>
      <c r="I2705" s="1">
        <v>3</v>
      </c>
      <c r="J2705" s="1">
        <v>2</v>
      </c>
      <c r="K2705" s="1">
        <v>1</v>
      </c>
      <c r="L2705" s="1">
        <v>0</v>
      </c>
      <c r="M2705" s="1">
        <v>0</v>
      </c>
      <c r="N2705" s="1">
        <v>0</v>
      </c>
      <c r="O2705" s="1">
        <v>0</v>
      </c>
      <c r="P2705" s="1">
        <v>1</v>
      </c>
      <c r="Q2705" s="1">
        <v>2</v>
      </c>
      <c r="R2705" s="1">
        <v>0</v>
      </c>
      <c r="S2705" s="1">
        <v>0</v>
      </c>
      <c r="T2705" s="13">
        <v>0</v>
      </c>
    </row>
    <row r="2706" spans="4:20" x14ac:dyDescent="0.2">
      <c r="D2706" s="104"/>
      <c r="E2706" s="11"/>
      <c r="F2706" s="10"/>
      <c r="G2706" s="9">
        <v>100</v>
      </c>
      <c r="H2706" s="12">
        <v>22.222222222222001</v>
      </c>
      <c r="I2706" s="2">
        <v>33.333333333333002</v>
      </c>
      <c r="J2706" s="2">
        <v>22.222222222222001</v>
      </c>
      <c r="K2706" s="2">
        <v>11.111111111111001</v>
      </c>
      <c r="L2706" s="3">
        <v>0</v>
      </c>
      <c r="M2706" s="3">
        <v>0</v>
      </c>
      <c r="N2706" s="3">
        <v>0</v>
      </c>
      <c r="O2706" s="3">
        <v>0</v>
      </c>
      <c r="P2706" s="2">
        <v>11.111111111111001</v>
      </c>
      <c r="Q2706" s="2">
        <v>22.222222222222001</v>
      </c>
      <c r="R2706" s="3">
        <v>0</v>
      </c>
      <c r="S2706" s="3">
        <v>0</v>
      </c>
      <c r="T2706" s="21">
        <v>0</v>
      </c>
    </row>
    <row r="2707" spans="4:20" x14ac:dyDescent="0.2">
      <c r="D2707" s="104"/>
      <c r="E2707" s="5" t="s">
        <v>42</v>
      </c>
      <c r="F2707" s="6"/>
      <c r="G2707" s="7">
        <v>7</v>
      </c>
      <c r="H2707" s="8">
        <v>0</v>
      </c>
      <c r="I2707" s="1">
        <v>1</v>
      </c>
      <c r="J2707" s="1">
        <v>1</v>
      </c>
      <c r="K2707" s="1">
        <v>1</v>
      </c>
      <c r="L2707" s="1">
        <v>1</v>
      </c>
      <c r="M2707" s="1">
        <v>1</v>
      </c>
      <c r="N2707" s="1">
        <v>0</v>
      </c>
      <c r="O2707" s="1">
        <v>0</v>
      </c>
      <c r="P2707" s="1">
        <v>0</v>
      </c>
      <c r="Q2707" s="1">
        <v>1</v>
      </c>
      <c r="R2707" s="1">
        <v>1</v>
      </c>
      <c r="S2707" s="1">
        <v>3</v>
      </c>
      <c r="T2707" s="13">
        <v>0</v>
      </c>
    </row>
    <row r="2708" spans="4:20" x14ac:dyDescent="0.2">
      <c r="D2708" s="104"/>
      <c r="E2708" s="11"/>
      <c r="F2708" s="10"/>
      <c r="G2708" s="9">
        <v>100</v>
      </c>
      <c r="H2708" s="40">
        <v>0</v>
      </c>
      <c r="I2708" s="2">
        <v>14.285714285714</v>
      </c>
      <c r="J2708" s="2">
        <v>14.285714285714</v>
      </c>
      <c r="K2708" s="2">
        <v>14.285714285714</v>
      </c>
      <c r="L2708" s="2">
        <v>14.285714285714</v>
      </c>
      <c r="M2708" s="2">
        <v>14.285714285714</v>
      </c>
      <c r="N2708" s="3">
        <v>0</v>
      </c>
      <c r="O2708" s="3">
        <v>0</v>
      </c>
      <c r="P2708" s="3">
        <v>0</v>
      </c>
      <c r="Q2708" s="2">
        <v>14.285714285714</v>
      </c>
      <c r="R2708" s="2">
        <v>14.285714285714</v>
      </c>
      <c r="S2708" s="2">
        <v>42.857142857143003</v>
      </c>
      <c r="T2708" s="21">
        <v>0</v>
      </c>
    </row>
    <row r="2709" spans="4:20" x14ac:dyDescent="0.2">
      <c r="D2709" s="104"/>
      <c r="E2709" s="5" t="s">
        <v>43</v>
      </c>
      <c r="F2709" s="6"/>
      <c r="G2709" s="7">
        <v>7</v>
      </c>
      <c r="H2709" s="8">
        <v>1</v>
      </c>
      <c r="I2709" s="1">
        <v>0</v>
      </c>
      <c r="J2709" s="1">
        <v>1</v>
      </c>
      <c r="K2709" s="1">
        <v>0</v>
      </c>
      <c r="L2709" s="1">
        <v>1</v>
      </c>
      <c r="M2709" s="1">
        <v>1</v>
      </c>
      <c r="N2709" s="1">
        <v>0</v>
      </c>
      <c r="O2709" s="1">
        <v>0</v>
      </c>
      <c r="P2709" s="1">
        <v>1</v>
      </c>
      <c r="Q2709" s="1">
        <v>2</v>
      </c>
      <c r="R2709" s="1">
        <v>0</v>
      </c>
      <c r="S2709" s="1">
        <v>0</v>
      </c>
      <c r="T2709" s="13">
        <v>0</v>
      </c>
    </row>
    <row r="2710" spans="4:20" x14ac:dyDescent="0.2">
      <c r="D2710" s="104"/>
      <c r="E2710" s="11"/>
      <c r="F2710" s="10"/>
      <c r="G2710" s="9">
        <v>100</v>
      </c>
      <c r="H2710" s="12">
        <v>14.285714285714</v>
      </c>
      <c r="I2710" s="3">
        <v>0</v>
      </c>
      <c r="J2710" s="2">
        <v>14.285714285714</v>
      </c>
      <c r="K2710" s="3">
        <v>0</v>
      </c>
      <c r="L2710" s="2">
        <v>14.285714285714</v>
      </c>
      <c r="M2710" s="2">
        <v>14.285714285714</v>
      </c>
      <c r="N2710" s="3">
        <v>0</v>
      </c>
      <c r="O2710" s="3">
        <v>0</v>
      </c>
      <c r="P2710" s="2">
        <v>14.285714285714</v>
      </c>
      <c r="Q2710" s="2">
        <v>28.571428571428999</v>
      </c>
      <c r="R2710" s="3">
        <v>0</v>
      </c>
      <c r="S2710" s="3">
        <v>0</v>
      </c>
      <c r="T2710" s="21">
        <v>0</v>
      </c>
    </row>
    <row r="2711" spans="4:20" x14ac:dyDescent="0.2">
      <c r="D2711" s="104"/>
      <c r="E2711" s="5" t="s">
        <v>44</v>
      </c>
      <c r="F2711" s="6"/>
      <c r="G2711" s="7">
        <v>17</v>
      </c>
      <c r="H2711" s="8">
        <v>0</v>
      </c>
      <c r="I2711" s="1">
        <v>0</v>
      </c>
      <c r="J2711" s="1">
        <v>4</v>
      </c>
      <c r="K2711" s="1">
        <v>6</v>
      </c>
      <c r="L2711" s="1">
        <v>3</v>
      </c>
      <c r="M2711" s="1">
        <v>1</v>
      </c>
      <c r="N2711" s="1">
        <v>0</v>
      </c>
      <c r="O2711" s="1">
        <v>2</v>
      </c>
      <c r="P2711" s="1">
        <v>0</v>
      </c>
      <c r="Q2711" s="1">
        <v>4</v>
      </c>
      <c r="R2711" s="1">
        <v>0</v>
      </c>
      <c r="S2711" s="1">
        <v>1</v>
      </c>
      <c r="T2711" s="13">
        <v>1</v>
      </c>
    </row>
    <row r="2712" spans="4:20" x14ac:dyDescent="0.2">
      <c r="D2712" s="104"/>
      <c r="E2712" s="11"/>
      <c r="F2712" s="10"/>
      <c r="G2712" s="9">
        <v>100</v>
      </c>
      <c r="H2712" s="40">
        <v>0</v>
      </c>
      <c r="I2712" s="3">
        <v>0</v>
      </c>
      <c r="J2712" s="2">
        <v>23.529411764706001</v>
      </c>
      <c r="K2712" s="2">
        <v>35.294117647058997</v>
      </c>
      <c r="L2712" s="2">
        <v>17.647058823529001</v>
      </c>
      <c r="M2712" s="2">
        <v>5.8823529411760003</v>
      </c>
      <c r="N2712" s="3">
        <v>0</v>
      </c>
      <c r="O2712" s="2">
        <v>11.764705882353001</v>
      </c>
      <c r="P2712" s="3">
        <v>0</v>
      </c>
      <c r="Q2712" s="2">
        <v>23.529411764706001</v>
      </c>
      <c r="R2712" s="3">
        <v>0</v>
      </c>
      <c r="S2712" s="2">
        <v>5.8823529411760003</v>
      </c>
      <c r="T2712" s="15">
        <v>5.8823529411760003</v>
      </c>
    </row>
    <row r="2713" spans="4:20" x14ac:dyDescent="0.2">
      <c r="D2713" s="104"/>
      <c r="E2713" s="5" t="s">
        <v>45</v>
      </c>
      <c r="F2713" s="6"/>
      <c r="G2713" s="7">
        <v>6</v>
      </c>
      <c r="H2713" s="8">
        <v>1</v>
      </c>
      <c r="I2713" s="1">
        <v>0</v>
      </c>
      <c r="J2713" s="1">
        <v>2</v>
      </c>
      <c r="K2713" s="1">
        <v>1</v>
      </c>
      <c r="L2713" s="1">
        <v>0</v>
      </c>
      <c r="M2713" s="1">
        <v>0</v>
      </c>
      <c r="N2713" s="1">
        <v>0</v>
      </c>
      <c r="O2713" s="1">
        <v>0</v>
      </c>
      <c r="P2713" s="1">
        <v>0</v>
      </c>
      <c r="Q2713" s="1">
        <v>2</v>
      </c>
      <c r="R2713" s="1">
        <v>1</v>
      </c>
      <c r="S2713" s="1">
        <v>0</v>
      </c>
      <c r="T2713" s="13">
        <v>0</v>
      </c>
    </row>
    <row r="2714" spans="4:20" x14ac:dyDescent="0.2">
      <c r="D2714" s="104"/>
      <c r="E2714" s="11"/>
      <c r="F2714" s="10"/>
      <c r="G2714" s="9">
        <v>100</v>
      </c>
      <c r="H2714" s="12">
        <v>16.666666666666998</v>
      </c>
      <c r="I2714" s="3">
        <v>0</v>
      </c>
      <c r="J2714" s="2">
        <v>33.333333333333002</v>
      </c>
      <c r="K2714" s="2">
        <v>16.666666666666998</v>
      </c>
      <c r="L2714" s="3">
        <v>0</v>
      </c>
      <c r="M2714" s="3">
        <v>0</v>
      </c>
      <c r="N2714" s="3">
        <v>0</v>
      </c>
      <c r="O2714" s="3">
        <v>0</v>
      </c>
      <c r="P2714" s="3">
        <v>0</v>
      </c>
      <c r="Q2714" s="2">
        <v>33.333333333333002</v>
      </c>
      <c r="R2714" s="2">
        <v>16.666666666666998</v>
      </c>
      <c r="S2714" s="3">
        <v>0</v>
      </c>
      <c r="T2714" s="21">
        <v>0</v>
      </c>
    </row>
    <row r="2715" spans="4:20" x14ac:dyDescent="0.2">
      <c r="D2715" s="104"/>
      <c r="E2715" s="5" t="s">
        <v>46</v>
      </c>
      <c r="F2715" s="6"/>
      <c r="G2715" s="7">
        <v>2</v>
      </c>
      <c r="H2715" s="8">
        <v>0</v>
      </c>
      <c r="I2715" s="1">
        <v>0</v>
      </c>
      <c r="J2715" s="1">
        <v>1</v>
      </c>
      <c r="K2715" s="1">
        <v>1</v>
      </c>
      <c r="L2715" s="1">
        <v>0</v>
      </c>
      <c r="M2715" s="1">
        <v>0</v>
      </c>
      <c r="N2715" s="1">
        <v>0</v>
      </c>
      <c r="O2715" s="1">
        <v>0</v>
      </c>
      <c r="P2715" s="1">
        <v>0</v>
      </c>
      <c r="Q2715" s="1">
        <v>2</v>
      </c>
      <c r="R2715" s="1">
        <v>0</v>
      </c>
      <c r="S2715" s="1">
        <v>0</v>
      </c>
      <c r="T2715" s="13">
        <v>0</v>
      </c>
    </row>
    <row r="2716" spans="4:20" x14ac:dyDescent="0.2">
      <c r="D2716" s="104"/>
      <c r="E2716" s="11"/>
      <c r="F2716" s="10"/>
      <c r="G2716" s="9">
        <v>100</v>
      </c>
      <c r="H2716" s="40">
        <v>0</v>
      </c>
      <c r="I2716" s="3">
        <v>0</v>
      </c>
      <c r="J2716" s="2">
        <v>50</v>
      </c>
      <c r="K2716" s="2">
        <v>50</v>
      </c>
      <c r="L2716" s="3">
        <v>0</v>
      </c>
      <c r="M2716" s="3">
        <v>0</v>
      </c>
      <c r="N2716" s="3">
        <v>0</v>
      </c>
      <c r="O2716" s="3">
        <v>0</v>
      </c>
      <c r="P2716" s="3">
        <v>0</v>
      </c>
      <c r="Q2716" s="2">
        <v>100</v>
      </c>
      <c r="R2716" s="3">
        <v>0</v>
      </c>
      <c r="S2716" s="3">
        <v>0</v>
      </c>
      <c r="T2716" s="21">
        <v>0</v>
      </c>
    </row>
    <row r="2717" spans="4:20" x14ac:dyDescent="0.2">
      <c r="D2717" s="104"/>
      <c r="E2717" s="5" t="s">
        <v>47</v>
      </c>
      <c r="F2717" s="6"/>
      <c r="G2717" s="7">
        <v>7</v>
      </c>
      <c r="H2717" s="8">
        <v>0</v>
      </c>
      <c r="I2717" s="1">
        <v>1</v>
      </c>
      <c r="J2717" s="1">
        <v>0</v>
      </c>
      <c r="K2717" s="1">
        <v>3</v>
      </c>
      <c r="L2717" s="1">
        <v>1</v>
      </c>
      <c r="M2717" s="1">
        <v>0</v>
      </c>
      <c r="N2717" s="1">
        <v>0</v>
      </c>
      <c r="O2717" s="1">
        <v>0</v>
      </c>
      <c r="P2717" s="1">
        <v>0</v>
      </c>
      <c r="Q2717" s="1">
        <v>2</v>
      </c>
      <c r="R2717" s="1">
        <v>3</v>
      </c>
      <c r="S2717" s="1">
        <v>1</v>
      </c>
      <c r="T2717" s="13">
        <v>0</v>
      </c>
    </row>
    <row r="2718" spans="4:20" x14ac:dyDescent="0.2">
      <c r="D2718" s="104"/>
      <c r="E2718" s="11"/>
      <c r="F2718" s="10"/>
      <c r="G2718" s="9">
        <v>100</v>
      </c>
      <c r="H2718" s="40">
        <v>0</v>
      </c>
      <c r="I2718" s="2">
        <v>14.285714285714</v>
      </c>
      <c r="J2718" s="3">
        <v>0</v>
      </c>
      <c r="K2718" s="2">
        <v>42.857142857143003</v>
      </c>
      <c r="L2718" s="2">
        <v>14.285714285714</v>
      </c>
      <c r="M2718" s="3">
        <v>0</v>
      </c>
      <c r="N2718" s="3">
        <v>0</v>
      </c>
      <c r="O2718" s="3">
        <v>0</v>
      </c>
      <c r="P2718" s="3">
        <v>0</v>
      </c>
      <c r="Q2718" s="2">
        <v>28.571428571428999</v>
      </c>
      <c r="R2718" s="2">
        <v>42.857142857143003</v>
      </c>
      <c r="S2718" s="2">
        <v>14.285714285714</v>
      </c>
      <c r="T2718" s="21">
        <v>0</v>
      </c>
    </row>
    <row r="2719" spans="4:20" x14ac:dyDescent="0.2">
      <c r="D2719" s="104"/>
      <c r="E2719" s="5" t="s">
        <v>48</v>
      </c>
      <c r="F2719" s="6"/>
      <c r="G2719" s="7">
        <v>5</v>
      </c>
      <c r="H2719" s="8">
        <v>0</v>
      </c>
      <c r="I2719" s="1">
        <v>0</v>
      </c>
      <c r="J2719" s="1">
        <v>2</v>
      </c>
      <c r="K2719" s="1">
        <v>1</v>
      </c>
      <c r="L2719" s="1">
        <v>1</v>
      </c>
      <c r="M2719" s="1">
        <v>0</v>
      </c>
      <c r="N2719" s="1">
        <v>0</v>
      </c>
      <c r="O2719" s="1">
        <v>0</v>
      </c>
      <c r="P2719" s="1">
        <v>1</v>
      </c>
      <c r="Q2719" s="1">
        <v>1</v>
      </c>
      <c r="R2719" s="1">
        <v>0</v>
      </c>
      <c r="S2719" s="1">
        <v>0</v>
      </c>
      <c r="T2719" s="13">
        <v>0</v>
      </c>
    </row>
    <row r="2720" spans="4:20" x14ac:dyDescent="0.2">
      <c r="D2720" s="104"/>
      <c r="E2720" s="11"/>
      <c r="F2720" s="10"/>
      <c r="G2720" s="9">
        <v>100</v>
      </c>
      <c r="H2720" s="40">
        <v>0</v>
      </c>
      <c r="I2720" s="3">
        <v>0</v>
      </c>
      <c r="J2720" s="2">
        <v>40</v>
      </c>
      <c r="K2720" s="2">
        <v>20</v>
      </c>
      <c r="L2720" s="2">
        <v>20</v>
      </c>
      <c r="M2720" s="3">
        <v>0</v>
      </c>
      <c r="N2720" s="3">
        <v>0</v>
      </c>
      <c r="O2720" s="3">
        <v>0</v>
      </c>
      <c r="P2720" s="2">
        <v>20</v>
      </c>
      <c r="Q2720" s="2">
        <v>20</v>
      </c>
      <c r="R2720" s="3">
        <v>0</v>
      </c>
      <c r="S2720" s="3">
        <v>0</v>
      </c>
      <c r="T2720" s="21">
        <v>0</v>
      </c>
    </row>
    <row r="2721" spans="2:20" x14ac:dyDescent="0.2">
      <c r="D2721" s="104"/>
      <c r="E2721" s="5" t="s">
        <v>49</v>
      </c>
      <c r="F2721" s="6"/>
      <c r="G2721" s="7">
        <v>0</v>
      </c>
      <c r="H2721" s="8">
        <v>0</v>
      </c>
      <c r="I2721" s="1">
        <v>0</v>
      </c>
      <c r="J2721" s="1">
        <v>0</v>
      </c>
      <c r="K2721" s="1">
        <v>0</v>
      </c>
      <c r="L2721" s="1">
        <v>0</v>
      </c>
      <c r="M2721" s="1">
        <v>0</v>
      </c>
      <c r="N2721" s="1">
        <v>0</v>
      </c>
      <c r="O2721" s="1">
        <v>0</v>
      </c>
      <c r="P2721" s="1">
        <v>0</v>
      </c>
      <c r="Q2721" s="1">
        <v>0</v>
      </c>
      <c r="R2721" s="1">
        <v>0</v>
      </c>
      <c r="S2721" s="1">
        <v>0</v>
      </c>
      <c r="T2721" s="13">
        <v>0</v>
      </c>
    </row>
    <row r="2722" spans="2:20" x14ac:dyDescent="0.2">
      <c r="D2722" s="105"/>
      <c r="E2722" s="56"/>
      <c r="F2722" s="57"/>
      <c r="G2722" s="88">
        <v>0</v>
      </c>
      <c r="H2722" s="79">
        <v>0</v>
      </c>
      <c r="I2722" s="36">
        <v>0</v>
      </c>
      <c r="J2722" s="36">
        <v>0</v>
      </c>
      <c r="K2722" s="36">
        <v>0</v>
      </c>
      <c r="L2722" s="36">
        <v>0</v>
      </c>
      <c r="M2722" s="36">
        <v>0</v>
      </c>
      <c r="N2722" s="36">
        <v>0</v>
      </c>
      <c r="O2722" s="36">
        <v>0</v>
      </c>
      <c r="P2722" s="36">
        <v>0</v>
      </c>
      <c r="Q2722" s="36">
        <v>0</v>
      </c>
      <c r="R2722" s="36">
        <v>0</v>
      </c>
      <c r="S2722" s="36">
        <v>0</v>
      </c>
      <c r="T2722" s="72">
        <v>0</v>
      </c>
    </row>
    <row r="2724" spans="2:20" x14ac:dyDescent="0.2">
      <c r="B2724" s="47" t="str">
        <f xml:space="preserve"> HYPERLINK("#'目次'!B39", "[33]")</f>
        <v>[33]</v>
      </c>
      <c r="C2724" s="31" t="s">
        <v>314</v>
      </c>
    </row>
    <row r="2725" spans="2:20" x14ac:dyDescent="0.2">
      <c r="C2725" s="89" t="s">
        <v>315</v>
      </c>
    </row>
    <row r="2727" spans="2:20" x14ac:dyDescent="0.2">
      <c r="C2727" s="31" t="s">
        <v>13</v>
      </c>
    </row>
    <row r="2728" spans="2:20" ht="48" x14ac:dyDescent="0.2">
      <c r="D2728" s="99"/>
      <c r="E2728" s="100"/>
      <c r="F2728" s="100"/>
      <c r="G2728" s="41" t="s">
        <v>14</v>
      </c>
      <c r="H2728" s="42" t="s">
        <v>316</v>
      </c>
      <c r="I2728" s="16" t="s">
        <v>317</v>
      </c>
      <c r="J2728" s="16" t="s">
        <v>318</v>
      </c>
      <c r="K2728" s="16" t="s">
        <v>319</v>
      </c>
      <c r="L2728" s="16" t="s">
        <v>320</v>
      </c>
      <c r="M2728" s="16" t="s">
        <v>321</v>
      </c>
      <c r="N2728" s="16" t="s">
        <v>322</v>
      </c>
      <c r="O2728" s="16" t="s">
        <v>323</v>
      </c>
      <c r="P2728" s="16" t="s">
        <v>324</v>
      </c>
      <c r="Q2728" s="16" t="s">
        <v>22</v>
      </c>
      <c r="R2728" s="46" t="s">
        <v>24</v>
      </c>
    </row>
    <row r="2729" spans="2:20" x14ac:dyDescent="0.2">
      <c r="D2729" s="101"/>
      <c r="E2729" s="102"/>
      <c r="F2729" s="102"/>
      <c r="G2729" s="44"/>
      <c r="H2729" s="48"/>
      <c r="I2729" s="17"/>
      <c r="J2729" s="17"/>
      <c r="K2729" s="17"/>
      <c r="L2729" s="17"/>
      <c r="M2729" s="17"/>
      <c r="N2729" s="17"/>
      <c r="O2729" s="17"/>
      <c r="P2729" s="17"/>
      <c r="Q2729" s="17"/>
      <c r="R2729" s="43"/>
    </row>
    <row r="2730" spans="2:20" x14ac:dyDescent="0.2">
      <c r="D2730" s="68"/>
      <c r="E2730" s="67" t="s">
        <v>14</v>
      </c>
      <c r="F2730" s="64"/>
      <c r="G2730" s="45">
        <v>2454</v>
      </c>
      <c r="H2730" s="20">
        <v>1023</v>
      </c>
      <c r="I2730" s="20">
        <v>255</v>
      </c>
      <c r="J2730" s="20">
        <v>83</v>
      </c>
      <c r="K2730" s="20">
        <v>65</v>
      </c>
      <c r="L2730" s="20">
        <v>13</v>
      </c>
      <c r="M2730" s="20">
        <v>96</v>
      </c>
      <c r="N2730" s="20">
        <v>42</v>
      </c>
      <c r="O2730" s="20">
        <v>11</v>
      </c>
      <c r="P2730" s="20">
        <v>1495</v>
      </c>
      <c r="Q2730" s="20">
        <v>81</v>
      </c>
      <c r="R2730" s="61">
        <v>47</v>
      </c>
    </row>
    <row r="2731" spans="2:20" x14ac:dyDescent="0.2">
      <c r="D2731" s="56"/>
      <c r="E2731" s="57"/>
      <c r="F2731" s="65"/>
      <c r="G2731" s="9">
        <v>100</v>
      </c>
      <c r="H2731" s="2">
        <v>41.687041564791997</v>
      </c>
      <c r="I2731" s="2">
        <v>10.39119804401</v>
      </c>
      <c r="J2731" s="2">
        <v>3.3822330888350001</v>
      </c>
      <c r="K2731" s="2">
        <v>2.648736756316</v>
      </c>
      <c r="L2731" s="2">
        <v>0.52974735126299999</v>
      </c>
      <c r="M2731" s="2">
        <v>3.9119804400980001</v>
      </c>
      <c r="N2731" s="2">
        <v>1.7114914425429999</v>
      </c>
      <c r="O2731" s="2">
        <v>0.44824775876099998</v>
      </c>
      <c r="P2731" s="2">
        <v>60.920945395273002</v>
      </c>
      <c r="Q2731" s="2">
        <v>3.3007334963330002</v>
      </c>
      <c r="R2731" s="15">
        <v>1.9152404237980001</v>
      </c>
    </row>
    <row r="2732" spans="2:20" x14ac:dyDescent="0.2">
      <c r="D2732" s="103" t="s">
        <v>25</v>
      </c>
      <c r="E2732" s="24" t="s">
        <v>26</v>
      </c>
      <c r="F2732" s="22"/>
      <c r="G2732" s="23">
        <v>618</v>
      </c>
      <c r="H2732" s="30">
        <v>285</v>
      </c>
      <c r="I2732" s="4">
        <v>46</v>
      </c>
      <c r="J2732" s="4">
        <v>10</v>
      </c>
      <c r="K2732" s="4">
        <v>16</v>
      </c>
      <c r="L2732" s="4">
        <v>1</v>
      </c>
      <c r="M2732" s="4">
        <v>18</v>
      </c>
      <c r="N2732" s="4">
        <v>4</v>
      </c>
      <c r="O2732" s="4">
        <v>0</v>
      </c>
      <c r="P2732" s="4">
        <v>389</v>
      </c>
      <c r="Q2732" s="4">
        <v>23</v>
      </c>
      <c r="R2732" s="34">
        <v>12</v>
      </c>
    </row>
    <row r="2733" spans="2:20" x14ac:dyDescent="0.2">
      <c r="D2733" s="104"/>
      <c r="E2733" s="11"/>
      <c r="F2733" s="10"/>
      <c r="G2733" s="9">
        <v>100</v>
      </c>
      <c r="H2733" s="12">
        <v>46.116504854368998</v>
      </c>
      <c r="I2733" s="2">
        <v>7.4433656957930001</v>
      </c>
      <c r="J2733" s="2">
        <v>1.618122977346</v>
      </c>
      <c r="K2733" s="2">
        <v>2.5889967637539999</v>
      </c>
      <c r="L2733" s="2">
        <v>0.161812297735</v>
      </c>
      <c r="M2733" s="2">
        <v>2.9126213592229999</v>
      </c>
      <c r="N2733" s="2">
        <v>0.64724919093900002</v>
      </c>
      <c r="O2733" s="3">
        <v>0</v>
      </c>
      <c r="P2733" s="2">
        <v>62.944983818769998</v>
      </c>
      <c r="Q2733" s="2">
        <v>3.721682847896</v>
      </c>
      <c r="R2733" s="15">
        <v>1.9417475728160001</v>
      </c>
    </row>
    <row r="2734" spans="2:20" x14ac:dyDescent="0.2">
      <c r="D2734" s="104"/>
      <c r="E2734" s="5" t="s">
        <v>27</v>
      </c>
      <c r="F2734" s="6"/>
      <c r="G2734" s="7">
        <v>439</v>
      </c>
      <c r="H2734" s="8">
        <v>196</v>
      </c>
      <c r="I2734" s="1">
        <v>38</v>
      </c>
      <c r="J2734" s="1">
        <v>11</v>
      </c>
      <c r="K2734" s="1">
        <v>4</v>
      </c>
      <c r="L2734" s="1">
        <v>4</v>
      </c>
      <c r="M2734" s="1">
        <v>14</v>
      </c>
      <c r="N2734" s="1">
        <v>2</v>
      </c>
      <c r="O2734" s="1">
        <v>4</v>
      </c>
      <c r="P2734" s="1">
        <v>281</v>
      </c>
      <c r="Q2734" s="1">
        <v>11</v>
      </c>
      <c r="R2734" s="13">
        <v>7</v>
      </c>
    </row>
    <row r="2735" spans="2:20" x14ac:dyDescent="0.2">
      <c r="D2735" s="104"/>
      <c r="E2735" s="11"/>
      <c r="F2735" s="10"/>
      <c r="G2735" s="9">
        <v>100</v>
      </c>
      <c r="H2735" s="12">
        <v>44.646924829157001</v>
      </c>
      <c r="I2735" s="2">
        <v>8.6560364464690007</v>
      </c>
      <c r="J2735" s="2">
        <v>2.50569476082</v>
      </c>
      <c r="K2735" s="2">
        <v>0.91116173120699995</v>
      </c>
      <c r="L2735" s="2">
        <v>0.91116173120699995</v>
      </c>
      <c r="M2735" s="2">
        <v>3.1890660592260001</v>
      </c>
      <c r="N2735" s="2">
        <v>0.45558086560400002</v>
      </c>
      <c r="O2735" s="2">
        <v>0.91116173120699995</v>
      </c>
      <c r="P2735" s="2">
        <v>64.009111617312001</v>
      </c>
      <c r="Q2735" s="2">
        <v>2.50569476082</v>
      </c>
      <c r="R2735" s="15">
        <v>1.594533029613</v>
      </c>
    </row>
    <row r="2736" spans="2:20" x14ac:dyDescent="0.2">
      <c r="D2736" s="104"/>
      <c r="E2736" s="5" t="s">
        <v>28</v>
      </c>
      <c r="F2736" s="6"/>
      <c r="G2736" s="7">
        <v>352</v>
      </c>
      <c r="H2736" s="8">
        <v>140</v>
      </c>
      <c r="I2736" s="1">
        <v>31</v>
      </c>
      <c r="J2736" s="1">
        <v>13</v>
      </c>
      <c r="K2736" s="1">
        <v>15</v>
      </c>
      <c r="L2736" s="1">
        <v>1</v>
      </c>
      <c r="M2736" s="1">
        <v>20</v>
      </c>
      <c r="N2736" s="1">
        <v>4</v>
      </c>
      <c r="O2736" s="1">
        <v>1</v>
      </c>
      <c r="P2736" s="1">
        <v>223</v>
      </c>
      <c r="Q2736" s="1">
        <v>9</v>
      </c>
      <c r="R2736" s="13">
        <v>8</v>
      </c>
    </row>
    <row r="2737" spans="4:18" x14ac:dyDescent="0.2">
      <c r="D2737" s="104"/>
      <c r="E2737" s="11"/>
      <c r="F2737" s="10"/>
      <c r="G2737" s="9">
        <v>100</v>
      </c>
      <c r="H2737" s="12">
        <v>39.772727272727003</v>
      </c>
      <c r="I2737" s="2">
        <v>8.8068181818180005</v>
      </c>
      <c r="J2737" s="2">
        <v>3.693181818182</v>
      </c>
      <c r="K2737" s="2">
        <v>4.261363636364</v>
      </c>
      <c r="L2737" s="2">
        <v>0.28409090909099999</v>
      </c>
      <c r="M2737" s="2">
        <v>5.6818181818179996</v>
      </c>
      <c r="N2737" s="2">
        <v>1.136363636364</v>
      </c>
      <c r="O2737" s="2">
        <v>0.28409090909099999</v>
      </c>
      <c r="P2737" s="2">
        <v>63.352272727272997</v>
      </c>
      <c r="Q2737" s="2">
        <v>2.556818181818</v>
      </c>
      <c r="R2737" s="15">
        <v>2.2727272727269998</v>
      </c>
    </row>
    <row r="2738" spans="4:18" x14ac:dyDescent="0.2">
      <c r="D2738" s="104"/>
      <c r="E2738" s="5" t="s">
        <v>29</v>
      </c>
      <c r="F2738" s="6"/>
      <c r="G2738" s="7">
        <v>254</v>
      </c>
      <c r="H2738" s="8">
        <v>119</v>
      </c>
      <c r="I2738" s="1">
        <v>27</v>
      </c>
      <c r="J2738" s="1">
        <v>11</v>
      </c>
      <c r="K2738" s="1">
        <v>8</v>
      </c>
      <c r="L2738" s="1">
        <v>2</v>
      </c>
      <c r="M2738" s="1">
        <v>9</v>
      </c>
      <c r="N2738" s="1">
        <v>7</v>
      </c>
      <c r="O2738" s="1">
        <v>3</v>
      </c>
      <c r="P2738" s="1">
        <v>141</v>
      </c>
      <c r="Q2738" s="1">
        <v>9</v>
      </c>
      <c r="R2738" s="13">
        <v>5</v>
      </c>
    </row>
    <row r="2739" spans="4:18" x14ac:dyDescent="0.2">
      <c r="D2739" s="104"/>
      <c r="E2739" s="11"/>
      <c r="F2739" s="10"/>
      <c r="G2739" s="9">
        <v>100</v>
      </c>
      <c r="H2739" s="12">
        <v>46.850393700787002</v>
      </c>
      <c r="I2739" s="2">
        <v>10.629921259843</v>
      </c>
      <c r="J2739" s="2">
        <v>4.3307086614169998</v>
      </c>
      <c r="K2739" s="2">
        <v>3.1496062992130001</v>
      </c>
      <c r="L2739" s="2">
        <v>0.78740157480299999</v>
      </c>
      <c r="M2739" s="2">
        <v>3.543307086614</v>
      </c>
      <c r="N2739" s="2">
        <v>2.7559055118110001</v>
      </c>
      <c r="O2739" s="2">
        <v>1.1811023622050001</v>
      </c>
      <c r="P2739" s="2">
        <v>55.511811023622002</v>
      </c>
      <c r="Q2739" s="2">
        <v>3.543307086614</v>
      </c>
      <c r="R2739" s="15">
        <v>1.968503937008</v>
      </c>
    </row>
    <row r="2740" spans="4:18" x14ac:dyDescent="0.2">
      <c r="D2740" s="104"/>
      <c r="E2740" s="5" t="s">
        <v>30</v>
      </c>
      <c r="F2740" s="6"/>
      <c r="G2740" s="7">
        <v>234</v>
      </c>
      <c r="H2740" s="8">
        <v>83</v>
      </c>
      <c r="I2740" s="1">
        <v>31</v>
      </c>
      <c r="J2740" s="1">
        <v>5</v>
      </c>
      <c r="K2740" s="1">
        <v>6</v>
      </c>
      <c r="L2740" s="1">
        <v>1</v>
      </c>
      <c r="M2740" s="1">
        <v>10</v>
      </c>
      <c r="N2740" s="1">
        <v>9</v>
      </c>
      <c r="O2740" s="1">
        <v>1</v>
      </c>
      <c r="P2740" s="1">
        <v>147</v>
      </c>
      <c r="Q2740" s="1">
        <v>9</v>
      </c>
      <c r="R2740" s="13">
        <v>5</v>
      </c>
    </row>
    <row r="2741" spans="4:18" x14ac:dyDescent="0.2">
      <c r="D2741" s="104"/>
      <c r="E2741" s="11"/>
      <c r="F2741" s="10"/>
      <c r="G2741" s="9">
        <v>100</v>
      </c>
      <c r="H2741" s="12">
        <v>35.470085470085003</v>
      </c>
      <c r="I2741" s="2">
        <v>13.247863247863</v>
      </c>
      <c r="J2741" s="2">
        <v>2.1367521367519999</v>
      </c>
      <c r="K2741" s="2">
        <v>2.564102564103</v>
      </c>
      <c r="L2741" s="2">
        <v>0.42735042735000001</v>
      </c>
      <c r="M2741" s="2">
        <v>4.2735042735039999</v>
      </c>
      <c r="N2741" s="2">
        <v>3.8461538461539999</v>
      </c>
      <c r="O2741" s="2">
        <v>0.42735042735000001</v>
      </c>
      <c r="P2741" s="2">
        <v>62.820512820513002</v>
      </c>
      <c r="Q2741" s="2">
        <v>3.8461538461539999</v>
      </c>
      <c r="R2741" s="15">
        <v>2.1367521367519999</v>
      </c>
    </row>
    <row r="2742" spans="4:18" x14ac:dyDescent="0.2">
      <c r="D2742" s="104"/>
      <c r="E2742" s="5" t="s">
        <v>31</v>
      </c>
      <c r="F2742" s="6"/>
      <c r="G2742" s="7">
        <v>222</v>
      </c>
      <c r="H2742" s="8">
        <v>89</v>
      </c>
      <c r="I2742" s="1">
        <v>44</v>
      </c>
      <c r="J2742" s="1">
        <v>13</v>
      </c>
      <c r="K2742" s="1">
        <v>5</v>
      </c>
      <c r="L2742" s="1">
        <v>1</v>
      </c>
      <c r="M2742" s="1">
        <v>12</v>
      </c>
      <c r="N2742" s="1">
        <v>8</v>
      </c>
      <c r="O2742" s="1">
        <v>0</v>
      </c>
      <c r="P2742" s="1">
        <v>121</v>
      </c>
      <c r="Q2742" s="1">
        <v>8</v>
      </c>
      <c r="R2742" s="13">
        <v>3</v>
      </c>
    </row>
    <row r="2743" spans="4:18" x14ac:dyDescent="0.2">
      <c r="D2743" s="104"/>
      <c r="E2743" s="11"/>
      <c r="F2743" s="10"/>
      <c r="G2743" s="9">
        <v>100</v>
      </c>
      <c r="H2743" s="12">
        <v>40.090090090090001</v>
      </c>
      <c r="I2743" s="2">
        <v>19.819819819820001</v>
      </c>
      <c r="J2743" s="2">
        <v>5.8558558558560003</v>
      </c>
      <c r="K2743" s="2">
        <v>2.2522522522520001</v>
      </c>
      <c r="L2743" s="2">
        <v>0.45045045044999998</v>
      </c>
      <c r="M2743" s="2">
        <v>5.4054054054050003</v>
      </c>
      <c r="N2743" s="2">
        <v>3.6036036036039998</v>
      </c>
      <c r="O2743" s="3">
        <v>0</v>
      </c>
      <c r="P2743" s="2">
        <v>54.504504504505</v>
      </c>
      <c r="Q2743" s="2">
        <v>3.6036036036039998</v>
      </c>
      <c r="R2743" s="15">
        <v>1.351351351351</v>
      </c>
    </row>
    <row r="2744" spans="4:18" x14ac:dyDescent="0.2">
      <c r="D2744" s="104"/>
      <c r="E2744" s="5" t="s">
        <v>32</v>
      </c>
      <c r="F2744" s="6"/>
      <c r="G2744" s="7">
        <v>100</v>
      </c>
      <c r="H2744" s="8">
        <v>34</v>
      </c>
      <c r="I2744" s="1">
        <v>20</v>
      </c>
      <c r="J2744" s="1">
        <v>10</v>
      </c>
      <c r="K2744" s="1">
        <v>5</v>
      </c>
      <c r="L2744" s="1">
        <v>2</v>
      </c>
      <c r="M2744" s="1">
        <v>6</v>
      </c>
      <c r="N2744" s="1">
        <v>5</v>
      </c>
      <c r="O2744" s="1">
        <v>1</v>
      </c>
      <c r="P2744" s="1">
        <v>50</v>
      </c>
      <c r="Q2744" s="1">
        <v>6</v>
      </c>
      <c r="R2744" s="13">
        <v>1</v>
      </c>
    </row>
    <row r="2745" spans="4:18" x14ac:dyDescent="0.2">
      <c r="D2745" s="104"/>
      <c r="E2745" s="11"/>
      <c r="F2745" s="10"/>
      <c r="G2745" s="9">
        <v>100</v>
      </c>
      <c r="H2745" s="12">
        <v>34</v>
      </c>
      <c r="I2745" s="2">
        <v>20</v>
      </c>
      <c r="J2745" s="2">
        <v>10</v>
      </c>
      <c r="K2745" s="2">
        <v>5</v>
      </c>
      <c r="L2745" s="2">
        <v>2</v>
      </c>
      <c r="M2745" s="2">
        <v>6</v>
      </c>
      <c r="N2745" s="2">
        <v>5</v>
      </c>
      <c r="O2745" s="2">
        <v>1</v>
      </c>
      <c r="P2745" s="2">
        <v>50</v>
      </c>
      <c r="Q2745" s="2">
        <v>6</v>
      </c>
      <c r="R2745" s="15">
        <v>1</v>
      </c>
    </row>
    <row r="2746" spans="4:18" x14ac:dyDescent="0.2">
      <c r="D2746" s="104"/>
      <c r="E2746" s="5" t="s">
        <v>33</v>
      </c>
      <c r="F2746" s="6"/>
      <c r="G2746" s="7">
        <v>39</v>
      </c>
      <c r="H2746" s="8">
        <v>16</v>
      </c>
      <c r="I2746" s="1">
        <v>5</v>
      </c>
      <c r="J2746" s="1">
        <v>8</v>
      </c>
      <c r="K2746" s="1">
        <v>1</v>
      </c>
      <c r="L2746" s="1">
        <v>1</v>
      </c>
      <c r="M2746" s="1">
        <v>3</v>
      </c>
      <c r="N2746" s="1">
        <v>1</v>
      </c>
      <c r="O2746" s="1">
        <v>1</v>
      </c>
      <c r="P2746" s="1">
        <v>12</v>
      </c>
      <c r="Q2746" s="1">
        <v>1</v>
      </c>
      <c r="R2746" s="13">
        <v>0</v>
      </c>
    </row>
    <row r="2747" spans="4:18" x14ac:dyDescent="0.2">
      <c r="D2747" s="104"/>
      <c r="E2747" s="11"/>
      <c r="F2747" s="10"/>
      <c r="G2747" s="9">
        <v>100</v>
      </c>
      <c r="H2747" s="12">
        <v>41.025641025641001</v>
      </c>
      <c r="I2747" s="2">
        <v>12.820512820513001</v>
      </c>
      <c r="J2747" s="2">
        <v>20.512820512821001</v>
      </c>
      <c r="K2747" s="2">
        <v>2.564102564103</v>
      </c>
      <c r="L2747" s="2">
        <v>2.564102564103</v>
      </c>
      <c r="M2747" s="2">
        <v>7.6923076923079998</v>
      </c>
      <c r="N2747" s="2">
        <v>2.564102564103</v>
      </c>
      <c r="O2747" s="2">
        <v>2.564102564103</v>
      </c>
      <c r="P2747" s="2">
        <v>30.769230769231001</v>
      </c>
      <c r="Q2747" s="2">
        <v>2.564102564103</v>
      </c>
      <c r="R2747" s="21">
        <v>0</v>
      </c>
    </row>
    <row r="2748" spans="4:18" x14ac:dyDescent="0.2">
      <c r="D2748" s="103" t="s">
        <v>34</v>
      </c>
      <c r="E2748" s="24" t="s">
        <v>35</v>
      </c>
      <c r="F2748" s="22"/>
      <c r="G2748" s="23">
        <v>48</v>
      </c>
      <c r="H2748" s="30">
        <v>28</v>
      </c>
      <c r="I2748" s="4">
        <v>1</v>
      </c>
      <c r="J2748" s="4">
        <v>0</v>
      </c>
      <c r="K2748" s="4">
        <v>0</v>
      </c>
      <c r="L2748" s="4">
        <v>0</v>
      </c>
      <c r="M2748" s="4">
        <v>0</v>
      </c>
      <c r="N2748" s="4">
        <v>0</v>
      </c>
      <c r="O2748" s="4">
        <v>0</v>
      </c>
      <c r="P2748" s="4">
        <v>26</v>
      </c>
      <c r="Q2748" s="4">
        <v>2</v>
      </c>
      <c r="R2748" s="34">
        <v>0</v>
      </c>
    </row>
    <row r="2749" spans="4:18" x14ac:dyDescent="0.2">
      <c r="D2749" s="104"/>
      <c r="E2749" s="11"/>
      <c r="F2749" s="10"/>
      <c r="G2749" s="9">
        <v>100</v>
      </c>
      <c r="H2749" s="12">
        <v>58.333333333333002</v>
      </c>
      <c r="I2749" s="2">
        <v>2.083333333333</v>
      </c>
      <c r="J2749" s="3">
        <v>0</v>
      </c>
      <c r="K2749" s="3">
        <v>0</v>
      </c>
      <c r="L2749" s="3">
        <v>0</v>
      </c>
      <c r="M2749" s="3">
        <v>0</v>
      </c>
      <c r="N2749" s="3">
        <v>0</v>
      </c>
      <c r="O2749" s="3">
        <v>0</v>
      </c>
      <c r="P2749" s="2">
        <v>54.166666666666998</v>
      </c>
      <c r="Q2749" s="2">
        <v>4.166666666667</v>
      </c>
      <c r="R2749" s="21">
        <v>0</v>
      </c>
    </row>
    <row r="2750" spans="4:18" x14ac:dyDescent="0.2">
      <c r="D2750" s="104"/>
      <c r="E2750" s="5" t="s">
        <v>36</v>
      </c>
      <c r="F2750" s="6"/>
      <c r="G2750" s="7">
        <v>61</v>
      </c>
      <c r="H2750" s="8">
        <v>37</v>
      </c>
      <c r="I2750" s="1">
        <v>13</v>
      </c>
      <c r="J2750" s="1">
        <v>4</v>
      </c>
      <c r="K2750" s="1">
        <v>1</v>
      </c>
      <c r="L2750" s="1">
        <v>1</v>
      </c>
      <c r="M2750" s="1">
        <v>1</v>
      </c>
      <c r="N2750" s="1">
        <v>0</v>
      </c>
      <c r="O2750" s="1">
        <v>0</v>
      </c>
      <c r="P2750" s="1">
        <v>29</v>
      </c>
      <c r="Q2750" s="1">
        <v>0</v>
      </c>
      <c r="R2750" s="13">
        <v>2</v>
      </c>
    </row>
    <row r="2751" spans="4:18" x14ac:dyDescent="0.2">
      <c r="D2751" s="104"/>
      <c r="E2751" s="11"/>
      <c r="F2751" s="10"/>
      <c r="G2751" s="9">
        <v>100</v>
      </c>
      <c r="H2751" s="12">
        <v>60.655737704918003</v>
      </c>
      <c r="I2751" s="2">
        <v>21.311475409836</v>
      </c>
      <c r="J2751" s="2">
        <v>6.5573770491800003</v>
      </c>
      <c r="K2751" s="2">
        <v>1.6393442622950001</v>
      </c>
      <c r="L2751" s="2">
        <v>1.6393442622950001</v>
      </c>
      <c r="M2751" s="2">
        <v>1.6393442622950001</v>
      </c>
      <c r="N2751" s="3">
        <v>0</v>
      </c>
      <c r="O2751" s="3">
        <v>0</v>
      </c>
      <c r="P2751" s="2">
        <v>47.540983606556999</v>
      </c>
      <c r="Q2751" s="3">
        <v>0</v>
      </c>
      <c r="R2751" s="15">
        <v>3.2786885245900002</v>
      </c>
    </row>
    <row r="2752" spans="4:18" x14ac:dyDescent="0.2">
      <c r="D2752" s="104"/>
      <c r="E2752" s="5" t="s">
        <v>37</v>
      </c>
      <c r="F2752" s="6"/>
      <c r="G2752" s="7">
        <v>69</v>
      </c>
      <c r="H2752" s="8">
        <v>29</v>
      </c>
      <c r="I2752" s="1">
        <v>11</v>
      </c>
      <c r="J2752" s="1">
        <v>2</v>
      </c>
      <c r="K2752" s="1">
        <v>3</v>
      </c>
      <c r="L2752" s="1">
        <v>1</v>
      </c>
      <c r="M2752" s="1">
        <v>3</v>
      </c>
      <c r="N2752" s="1">
        <v>2</v>
      </c>
      <c r="O2752" s="1">
        <v>0</v>
      </c>
      <c r="P2752" s="1">
        <v>44</v>
      </c>
      <c r="Q2752" s="1">
        <v>4</v>
      </c>
      <c r="R2752" s="13">
        <v>0</v>
      </c>
    </row>
    <row r="2753" spans="4:18" x14ac:dyDescent="0.2">
      <c r="D2753" s="104"/>
      <c r="E2753" s="11"/>
      <c r="F2753" s="10"/>
      <c r="G2753" s="9">
        <v>100</v>
      </c>
      <c r="H2753" s="12">
        <v>42.028985507245999</v>
      </c>
      <c r="I2753" s="2">
        <v>15.942028985506999</v>
      </c>
      <c r="J2753" s="2">
        <v>2.898550724638</v>
      </c>
      <c r="K2753" s="2">
        <v>4.3478260869570002</v>
      </c>
      <c r="L2753" s="2">
        <v>1.449275362319</v>
      </c>
      <c r="M2753" s="2">
        <v>4.3478260869570002</v>
      </c>
      <c r="N2753" s="2">
        <v>2.898550724638</v>
      </c>
      <c r="O2753" s="3">
        <v>0</v>
      </c>
      <c r="P2753" s="2">
        <v>63.768115942028999</v>
      </c>
      <c r="Q2753" s="2">
        <v>5.7971014492749999</v>
      </c>
      <c r="R2753" s="21">
        <v>0</v>
      </c>
    </row>
    <row r="2754" spans="4:18" x14ac:dyDescent="0.2">
      <c r="D2754" s="104"/>
      <c r="E2754" s="5" t="s">
        <v>38</v>
      </c>
      <c r="F2754" s="6"/>
      <c r="G2754" s="7">
        <v>122</v>
      </c>
      <c r="H2754" s="8">
        <v>45</v>
      </c>
      <c r="I2754" s="1">
        <v>21</v>
      </c>
      <c r="J2754" s="1">
        <v>8</v>
      </c>
      <c r="K2754" s="1">
        <v>8</v>
      </c>
      <c r="L2754" s="1">
        <v>1</v>
      </c>
      <c r="M2754" s="1">
        <v>6</v>
      </c>
      <c r="N2754" s="1">
        <v>6</v>
      </c>
      <c r="O2754" s="1">
        <v>1</v>
      </c>
      <c r="P2754" s="1">
        <v>67</v>
      </c>
      <c r="Q2754" s="1">
        <v>6</v>
      </c>
      <c r="R2754" s="13">
        <v>1</v>
      </c>
    </row>
    <row r="2755" spans="4:18" x14ac:dyDescent="0.2">
      <c r="D2755" s="104"/>
      <c r="E2755" s="11"/>
      <c r="F2755" s="10"/>
      <c r="G2755" s="9">
        <v>100</v>
      </c>
      <c r="H2755" s="12">
        <v>36.885245901639003</v>
      </c>
      <c r="I2755" s="2">
        <v>17.213114754098001</v>
      </c>
      <c r="J2755" s="2">
        <v>6.5573770491800003</v>
      </c>
      <c r="K2755" s="2">
        <v>6.5573770491800003</v>
      </c>
      <c r="L2755" s="2">
        <v>0.81967213114799997</v>
      </c>
      <c r="M2755" s="2">
        <v>4.918032786885</v>
      </c>
      <c r="N2755" s="2">
        <v>4.918032786885</v>
      </c>
      <c r="O2755" s="2">
        <v>0.81967213114799997</v>
      </c>
      <c r="P2755" s="2">
        <v>54.918032786885</v>
      </c>
      <c r="Q2755" s="2">
        <v>4.918032786885</v>
      </c>
      <c r="R2755" s="15">
        <v>0.81967213114799997</v>
      </c>
    </row>
    <row r="2756" spans="4:18" x14ac:dyDescent="0.2">
      <c r="D2756" s="104"/>
      <c r="E2756" s="5" t="s">
        <v>39</v>
      </c>
      <c r="F2756" s="6"/>
      <c r="G2756" s="7">
        <v>100</v>
      </c>
      <c r="H2756" s="8">
        <v>39</v>
      </c>
      <c r="I2756" s="1">
        <v>19</v>
      </c>
      <c r="J2756" s="1">
        <v>7</v>
      </c>
      <c r="K2756" s="1">
        <v>3</v>
      </c>
      <c r="L2756" s="1">
        <v>1</v>
      </c>
      <c r="M2756" s="1">
        <v>2</v>
      </c>
      <c r="N2756" s="1">
        <v>2</v>
      </c>
      <c r="O2756" s="1">
        <v>0</v>
      </c>
      <c r="P2756" s="1">
        <v>56</v>
      </c>
      <c r="Q2756" s="1">
        <v>6</v>
      </c>
      <c r="R2756" s="13">
        <v>1</v>
      </c>
    </row>
    <row r="2757" spans="4:18" x14ac:dyDescent="0.2">
      <c r="D2757" s="104"/>
      <c r="E2757" s="11"/>
      <c r="F2757" s="10"/>
      <c r="G2757" s="9">
        <v>100</v>
      </c>
      <c r="H2757" s="12">
        <v>39</v>
      </c>
      <c r="I2757" s="2">
        <v>19</v>
      </c>
      <c r="J2757" s="2">
        <v>7</v>
      </c>
      <c r="K2757" s="2">
        <v>3</v>
      </c>
      <c r="L2757" s="2">
        <v>1</v>
      </c>
      <c r="M2757" s="2">
        <v>2</v>
      </c>
      <c r="N2757" s="2">
        <v>2</v>
      </c>
      <c r="O2757" s="3">
        <v>0</v>
      </c>
      <c r="P2757" s="2">
        <v>56</v>
      </c>
      <c r="Q2757" s="2">
        <v>6</v>
      </c>
      <c r="R2757" s="15">
        <v>1</v>
      </c>
    </row>
    <row r="2758" spans="4:18" x14ac:dyDescent="0.2">
      <c r="D2758" s="104"/>
      <c r="E2758" s="5" t="s">
        <v>40</v>
      </c>
      <c r="F2758" s="6"/>
      <c r="G2758" s="7">
        <v>127</v>
      </c>
      <c r="H2758" s="8">
        <v>50</v>
      </c>
      <c r="I2758" s="1">
        <v>16</v>
      </c>
      <c r="J2758" s="1">
        <v>5</v>
      </c>
      <c r="K2758" s="1">
        <v>1</v>
      </c>
      <c r="L2758" s="1">
        <v>0</v>
      </c>
      <c r="M2758" s="1">
        <v>5</v>
      </c>
      <c r="N2758" s="1">
        <v>4</v>
      </c>
      <c r="O2758" s="1">
        <v>0</v>
      </c>
      <c r="P2758" s="1">
        <v>78</v>
      </c>
      <c r="Q2758" s="1">
        <v>4</v>
      </c>
      <c r="R2758" s="13">
        <v>1</v>
      </c>
    </row>
    <row r="2759" spans="4:18" x14ac:dyDescent="0.2">
      <c r="D2759" s="104"/>
      <c r="E2759" s="11"/>
      <c r="F2759" s="10"/>
      <c r="G2759" s="9">
        <v>100</v>
      </c>
      <c r="H2759" s="12">
        <v>39.370078740156998</v>
      </c>
      <c r="I2759" s="2">
        <v>12.59842519685</v>
      </c>
      <c r="J2759" s="2">
        <v>3.9370078740159999</v>
      </c>
      <c r="K2759" s="2">
        <v>0.78740157480299999</v>
      </c>
      <c r="L2759" s="3">
        <v>0</v>
      </c>
      <c r="M2759" s="2">
        <v>3.9370078740159999</v>
      </c>
      <c r="N2759" s="2">
        <v>3.1496062992130001</v>
      </c>
      <c r="O2759" s="3">
        <v>0</v>
      </c>
      <c r="P2759" s="2">
        <v>61.417322834646001</v>
      </c>
      <c r="Q2759" s="2">
        <v>3.1496062992130001</v>
      </c>
      <c r="R2759" s="15">
        <v>0.78740157480299999</v>
      </c>
    </row>
    <row r="2760" spans="4:18" x14ac:dyDescent="0.2">
      <c r="D2760" s="104"/>
      <c r="E2760" s="5" t="s">
        <v>41</v>
      </c>
      <c r="F2760" s="6"/>
      <c r="G2760" s="7">
        <v>111</v>
      </c>
      <c r="H2760" s="8">
        <v>36</v>
      </c>
      <c r="I2760" s="1">
        <v>17</v>
      </c>
      <c r="J2760" s="1">
        <v>8</v>
      </c>
      <c r="K2760" s="1">
        <v>4</v>
      </c>
      <c r="L2760" s="1">
        <v>1</v>
      </c>
      <c r="M2760" s="1">
        <v>3</v>
      </c>
      <c r="N2760" s="1">
        <v>5</v>
      </c>
      <c r="O2760" s="1">
        <v>0</v>
      </c>
      <c r="P2760" s="1">
        <v>62</v>
      </c>
      <c r="Q2760" s="1">
        <v>2</v>
      </c>
      <c r="R2760" s="13">
        <v>2</v>
      </c>
    </row>
    <row r="2761" spans="4:18" x14ac:dyDescent="0.2">
      <c r="D2761" s="104"/>
      <c r="E2761" s="11"/>
      <c r="F2761" s="10"/>
      <c r="G2761" s="9">
        <v>100</v>
      </c>
      <c r="H2761" s="12">
        <v>32.432432432432002</v>
      </c>
      <c r="I2761" s="2">
        <v>15.315315315315001</v>
      </c>
      <c r="J2761" s="2">
        <v>7.2072072072070004</v>
      </c>
      <c r="K2761" s="2">
        <v>3.6036036036039998</v>
      </c>
      <c r="L2761" s="2">
        <v>0.90090090090099995</v>
      </c>
      <c r="M2761" s="2">
        <v>2.7027027027030002</v>
      </c>
      <c r="N2761" s="2">
        <v>4.5045045045050003</v>
      </c>
      <c r="O2761" s="3">
        <v>0</v>
      </c>
      <c r="P2761" s="2">
        <v>55.855855855855999</v>
      </c>
      <c r="Q2761" s="2">
        <v>1.8018018018019999</v>
      </c>
      <c r="R2761" s="15">
        <v>1.8018018018019999</v>
      </c>
    </row>
    <row r="2762" spans="4:18" x14ac:dyDescent="0.2">
      <c r="D2762" s="104"/>
      <c r="E2762" s="5" t="s">
        <v>42</v>
      </c>
      <c r="F2762" s="6"/>
      <c r="G2762" s="7">
        <v>94</v>
      </c>
      <c r="H2762" s="8">
        <v>32</v>
      </c>
      <c r="I2762" s="1">
        <v>13</v>
      </c>
      <c r="J2762" s="1">
        <v>7</v>
      </c>
      <c r="K2762" s="1">
        <v>2</v>
      </c>
      <c r="L2762" s="1">
        <v>1</v>
      </c>
      <c r="M2762" s="1">
        <v>9</v>
      </c>
      <c r="N2762" s="1">
        <v>4</v>
      </c>
      <c r="O2762" s="1">
        <v>1</v>
      </c>
      <c r="P2762" s="1">
        <v>54</v>
      </c>
      <c r="Q2762" s="1">
        <v>4</v>
      </c>
      <c r="R2762" s="13">
        <v>1</v>
      </c>
    </row>
    <row r="2763" spans="4:18" x14ac:dyDescent="0.2">
      <c r="D2763" s="104"/>
      <c r="E2763" s="11"/>
      <c r="F2763" s="10"/>
      <c r="G2763" s="9">
        <v>100</v>
      </c>
      <c r="H2763" s="12">
        <v>34.042553191488999</v>
      </c>
      <c r="I2763" s="2">
        <v>13.829787234043</v>
      </c>
      <c r="J2763" s="2">
        <v>7.4468085106380002</v>
      </c>
      <c r="K2763" s="2">
        <v>2.1276595744679998</v>
      </c>
      <c r="L2763" s="2">
        <v>1.0638297872339999</v>
      </c>
      <c r="M2763" s="2">
        <v>9.574468085106</v>
      </c>
      <c r="N2763" s="2">
        <v>4.2553191489359996</v>
      </c>
      <c r="O2763" s="2">
        <v>1.0638297872339999</v>
      </c>
      <c r="P2763" s="2">
        <v>57.446808510638</v>
      </c>
      <c r="Q2763" s="2">
        <v>4.2553191489359996</v>
      </c>
      <c r="R2763" s="15">
        <v>1.0638297872339999</v>
      </c>
    </row>
    <row r="2764" spans="4:18" x14ac:dyDescent="0.2">
      <c r="D2764" s="104"/>
      <c r="E2764" s="5" t="s">
        <v>43</v>
      </c>
      <c r="F2764" s="6"/>
      <c r="G2764" s="7">
        <v>88</v>
      </c>
      <c r="H2764" s="8">
        <v>21</v>
      </c>
      <c r="I2764" s="1">
        <v>11</v>
      </c>
      <c r="J2764" s="1">
        <v>2</v>
      </c>
      <c r="K2764" s="1">
        <v>3</v>
      </c>
      <c r="L2764" s="1">
        <v>1</v>
      </c>
      <c r="M2764" s="1">
        <v>6</v>
      </c>
      <c r="N2764" s="1">
        <v>2</v>
      </c>
      <c r="O2764" s="1">
        <v>0</v>
      </c>
      <c r="P2764" s="1">
        <v>63</v>
      </c>
      <c r="Q2764" s="1">
        <v>2</v>
      </c>
      <c r="R2764" s="13">
        <v>0</v>
      </c>
    </row>
    <row r="2765" spans="4:18" x14ac:dyDescent="0.2">
      <c r="D2765" s="104"/>
      <c r="E2765" s="11"/>
      <c r="F2765" s="10"/>
      <c r="G2765" s="9">
        <v>100</v>
      </c>
      <c r="H2765" s="12">
        <v>23.863636363636001</v>
      </c>
      <c r="I2765" s="2">
        <v>12.5</v>
      </c>
      <c r="J2765" s="2">
        <v>2.2727272727269998</v>
      </c>
      <c r="K2765" s="2">
        <v>3.4090909090910002</v>
      </c>
      <c r="L2765" s="2">
        <v>1.136363636364</v>
      </c>
      <c r="M2765" s="2">
        <v>6.8181818181820004</v>
      </c>
      <c r="N2765" s="2">
        <v>2.2727272727269998</v>
      </c>
      <c r="O2765" s="3">
        <v>0</v>
      </c>
      <c r="P2765" s="2">
        <v>71.590909090908994</v>
      </c>
      <c r="Q2765" s="2">
        <v>2.2727272727269998</v>
      </c>
      <c r="R2765" s="21">
        <v>0</v>
      </c>
    </row>
    <row r="2766" spans="4:18" x14ac:dyDescent="0.2">
      <c r="D2766" s="104"/>
      <c r="E2766" s="5" t="s">
        <v>44</v>
      </c>
      <c r="F2766" s="6"/>
      <c r="G2766" s="7">
        <v>130</v>
      </c>
      <c r="H2766" s="8">
        <v>40</v>
      </c>
      <c r="I2766" s="1">
        <v>8</v>
      </c>
      <c r="J2766" s="1">
        <v>5</v>
      </c>
      <c r="K2766" s="1">
        <v>6</v>
      </c>
      <c r="L2766" s="1">
        <v>1</v>
      </c>
      <c r="M2766" s="1">
        <v>5</v>
      </c>
      <c r="N2766" s="1">
        <v>0</v>
      </c>
      <c r="O2766" s="1">
        <v>3</v>
      </c>
      <c r="P2766" s="1">
        <v>79</v>
      </c>
      <c r="Q2766" s="1">
        <v>4</v>
      </c>
      <c r="R2766" s="13">
        <v>4</v>
      </c>
    </row>
    <row r="2767" spans="4:18" x14ac:dyDescent="0.2">
      <c r="D2767" s="104"/>
      <c r="E2767" s="11"/>
      <c r="F2767" s="10"/>
      <c r="G2767" s="9">
        <v>100</v>
      </c>
      <c r="H2767" s="12">
        <v>30.769230769231001</v>
      </c>
      <c r="I2767" s="2">
        <v>6.1538461538459996</v>
      </c>
      <c r="J2767" s="2">
        <v>3.8461538461539999</v>
      </c>
      <c r="K2767" s="2">
        <v>4.6153846153850004</v>
      </c>
      <c r="L2767" s="2">
        <v>0.76923076923099998</v>
      </c>
      <c r="M2767" s="2">
        <v>3.8461538461539999</v>
      </c>
      <c r="N2767" s="3">
        <v>0</v>
      </c>
      <c r="O2767" s="2">
        <v>2.3076923076920002</v>
      </c>
      <c r="P2767" s="2">
        <v>60.769230769231001</v>
      </c>
      <c r="Q2767" s="2">
        <v>3.0769230769229998</v>
      </c>
      <c r="R2767" s="15">
        <v>3.0769230769229998</v>
      </c>
    </row>
    <row r="2768" spans="4:18" x14ac:dyDescent="0.2">
      <c r="D2768" s="104"/>
      <c r="E2768" s="5" t="s">
        <v>45</v>
      </c>
      <c r="F2768" s="6"/>
      <c r="G2768" s="7">
        <v>84</v>
      </c>
      <c r="H2768" s="8">
        <v>28</v>
      </c>
      <c r="I2768" s="1">
        <v>9</v>
      </c>
      <c r="J2768" s="1">
        <v>4</v>
      </c>
      <c r="K2768" s="1">
        <v>3</v>
      </c>
      <c r="L2768" s="1">
        <v>0</v>
      </c>
      <c r="M2768" s="1">
        <v>5</v>
      </c>
      <c r="N2768" s="1">
        <v>0</v>
      </c>
      <c r="O2768" s="1">
        <v>0</v>
      </c>
      <c r="P2768" s="1">
        <v>55</v>
      </c>
      <c r="Q2768" s="1">
        <v>1</v>
      </c>
      <c r="R2768" s="13">
        <v>0</v>
      </c>
    </row>
    <row r="2769" spans="4:18" x14ac:dyDescent="0.2">
      <c r="D2769" s="104"/>
      <c r="E2769" s="11"/>
      <c r="F2769" s="10"/>
      <c r="G2769" s="9">
        <v>100</v>
      </c>
      <c r="H2769" s="12">
        <v>33.333333333333002</v>
      </c>
      <c r="I2769" s="2">
        <v>10.714285714286</v>
      </c>
      <c r="J2769" s="2">
        <v>4.7619047619049999</v>
      </c>
      <c r="K2769" s="2">
        <v>3.5714285714290002</v>
      </c>
      <c r="L2769" s="3">
        <v>0</v>
      </c>
      <c r="M2769" s="2">
        <v>5.9523809523809996</v>
      </c>
      <c r="N2769" s="3">
        <v>0</v>
      </c>
      <c r="O2769" s="3">
        <v>0</v>
      </c>
      <c r="P2769" s="2">
        <v>65.476190476189998</v>
      </c>
      <c r="Q2769" s="2">
        <v>1.190476190476</v>
      </c>
      <c r="R2769" s="21">
        <v>0</v>
      </c>
    </row>
    <row r="2770" spans="4:18" x14ac:dyDescent="0.2">
      <c r="D2770" s="104"/>
      <c r="E2770" s="5" t="s">
        <v>46</v>
      </c>
      <c r="F2770" s="6"/>
      <c r="G2770" s="7">
        <v>54</v>
      </c>
      <c r="H2770" s="8">
        <v>14</v>
      </c>
      <c r="I2770" s="1">
        <v>5</v>
      </c>
      <c r="J2770" s="1">
        <v>5</v>
      </c>
      <c r="K2770" s="1">
        <v>3</v>
      </c>
      <c r="L2770" s="1">
        <v>1</v>
      </c>
      <c r="M2770" s="1">
        <v>8</v>
      </c>
      <c r="N2770" s="1">
        <v>0</v>
      </c>
      <c r="O2770" s="1">
        <v>1</v>
      </c>
      <c r="P2770" s="1">
        <v>28</v>
      </c>
      <c r="Q2770" s="1">
        <v>1</v>
      </c>
      <c r="R2770" s="13">
        <v>3</v>
      </c>
    </row>
    <row r="2771" spans="4:18" x14ac:dyDescent="0.2">
      <c r="D2771" s="104"/>
      <c r="E2771" s="11"/>
      <c r="F2771" s="10"/>
      <c r="G2771" s="9">
        <v>100</v>
      </c>
      <c r="H2771" s="12">
        <v>25.925925925925998</v>
      </c>
      <c r="I2771" s="2">
        <v>9.2592592592590002</v>
      </c>
      <c r="J2771" s="2">
        <v>9.2592592592590002</v>
      </c>
      <c r="K2771" s="2">
        <v>5.5555555555560003</v>
      </c>
      <c r="L2771" s="2">
        <v>1.851851851852</v>
      </c>
      <c r="M2771" s="2">
        <v>14.814814814815</v>
      </c>
      <c r="N2771" s="3">
        <v>0</v>
      </c>
      <c r="O2771" s="2">
        <v>1.851851851852</v>
      </c>
      <c r="P2771" s="2">
        <v>51.851851851851997</v>
      </c>
      <c r="Q2771" s="2">
        <v>1.851851851852</v>
      </c>
      <c r="R2771" s="15">
        <v>5.5555555555560003</v>
      </c>
    </row>
    <row r="2772" spans="4:18" x14ac:dyDescent="0.2">
      <c r="D2772" s="104"/>
      <c r="E2772" s="5" t="s">
        <v>47</v>
      </c>
      <c r="F2772" s="6"/>
      <c r="G2772" s="7">
        <v>40</v>
      </c>
      <c r="H2772" s="8">
        <v>10</v>
      </c>
      <c r="I2772" s="1">
        <v>5</v>
      </c>
      <c r="J2772" s="1">
        <v>2</v>
      </c>
      <c r="K2772" s="1">
        <v>2</v>
      </c>
      <c r="L2772" s="1">
        <v>0</v>
      </c>
      <c r="M2772" s="1">
        <v>2</v>
      </c>
      <c r="N2772" s="1">
        <v>1</v>
      </c>
      <c r="O2772" s="1">
        <v>0</v>
      </c>
      <c r="P2772" s="1">
        <v>25</v>
      </c>
      <c r="Q2772" s="1">
        <v>3</v>
      </c>
      <c r="R2772" s="13">
        <v>2</v>
      </c>
    </row>
    <row r="2773" spans="4:18" x14ac:dyDescent="0.2">
      <c r="D2773" s="104"/>
      <c r="E2773" s="11"/>
      <c r="F2773" s="10"/>
      <c r="G2773" s="9">
        <v>100</v>
      </c>
      <c r="H2773" s="12">
        <v>25</v>
      </c>
      <c r="I2773" s="2">
        <v>12.5</v>
      </c>
      <c r="J2773" s="2">
        <v>5</v>
      </c>
      <c r="K2773" s="2">
        <v>5</v>
      </c>
      <c r="L2773" s="3">
        <v>0</v>
      </c>
      <c r="M2773" s="2">
        <v>5</v>
      </c>
      <c r="N2773" s="2">
        <v>2.5</v>
      </c>
      <c r="O2773" s="3">
        <v>0</v>
      </c>
      <c r="P2773" s="2">
        <v>62.5</v>
      </c>
      <c r="Q2773" s="2">
        <v>7.5</v>
      </c>
      <c r="R2773" s="15">
        <v>5</v>
      </c>
    </row>
    <row r="2774" spans="4:18" x14ac:dyDescent="0.2">
      <c r="D2774" s="104"/>
      <c r="E2774" s="5" t="s">
        <v>48</v>
      </c>
      <c r="F2774" s="6"/>
      <c r="G2774" s="7">
        <v>17</v>
      </c>
      <c r="H2774" s="8">
        <v>4</v>
      </c>
      <c r="I2774" s="1">
        <v>2</v>
      </c>
      <c r="J2774" s="1">
        <v>2</v>
      </c>
      <c r="K2774" s="1">
        <v>0</v>
      </c>
      <c r="L2774" s="1">
        <v>0</v>
      </c>
      <c r="M2774" s="1">
        <v>1</v>
      </c>
      <c r="N2774" s="1">
        <v>0</v>
      </c>
      <c r="O2774" s="1">
        <v>0</v>
      </c>
      <c r="P2774" s="1">
        <v>11</v>
      </c>
      <c r="Q2774" s="1">
        <v>0</v>
      </c>
      <c r="R2774" s="13">
        <v>1</v>
      </c>
    </row>
    <row r="2775" spans="4:18" x14ac:dyDescent="0.2">
      <c r="D2775" s="104"/>
      <c r="E2775" s="11"/>
      <c r="F2775" s="10"/>
      <c r="G2775" s="9">
        <v>100</v>
      </c>
      <c r="H2775" s="12">
        <v>23.529411764706001</v>
      </c>
      <c r="I2775" s="2">
        <v>11.764705882353001</v>
      </c>
      <c r="J2775" s="2">
        <v>11.764705882353001</v>
      </c>
      <c r="K2775" s="3">
        <v>0</v>
      </c>
      <c r="L2775" s="3">
        <v>0</v>
      </c>
      <c r="M2775" s="2">
        <v>5.8823529411760003</v>
      </c>
      <c r="N2775" s="3">
        <v>0</v>
      </c>
      <c r="O2775" s="3">
        <v>0</v>
      </c>
      <c r="P2775" s="2">
        <v>64.705882352941003</v>
      </c>
      <c r="Q2775" s="3">
        <v>0</v>
      </c>
      <c r="R2775" s="15">
        <v>5.8823529411760003</v>
      </c>
    </row>
    <row r="2776" spans="4:18" x14ac:dyDescent="0.2">
      <c r="D2776" s="104"/>
      <c r="E2776" s="5" t="s">
        <v>49</v>
      </c>
      <c r="F2776" s="6"/>
      <c r="G2776" s="7">
        <v>2</v>
      </c>
      <c r="H2776" s="8">
        <v>2</v>
      </c>
      <c r="I2776" s="1">
        <v>0</v>
      </c>
      <c r="J2776" s="1">
        <v>0</v>
      </c>
      <c r="K2776" s="1">
        <v>0</v>
      </c>
      <c r="L2776" s="1">
        <v>0</v>
      </c>
      <c r="M2776" s="1">
        <v>0</v>
      </c>
      <c r="N2776" s="1">
        <v>0</v>
      </c>
      <c r="O2776" s="1">
        <v>0</v>
      </c>
      <c r="P2776" s="1">
        <v>0</v>
      </c>
      <c r="Q2776" s="1">
        <v>0</v>
      </c>
      <c r="R2776" s="13">
        <v>0</v>
      </c>
    </row>
    <row r="2777" spans="4:18" x14ac:dyDescent="0.2">
      <c r="D2777" s="104"/>
      <c r="E2777" s="11"/>
      <c r="F2777" s="10"/>
      <c r="G2777" s="9">
        <v>100</v>
      </c>
      <c r="H2777" s="12">
        <v>100</v>
      </c>
      <c r="I2777" s="3">
        <v>0</v>
      </c>
      <c r="J2777" s="3">
        <v>0</v>
      </c>
      <c r="K2777" s="3">
        <v>0</v>
      </c>
      <c r="L2777" s="3">
        <v>0</v>
      </c>
      <c r="M2777" s="3">
        <v>0</v>
      </c>
      <c r="N2777" s="3">
        <v>0</v>
      </c>
      <c r="O2777" s="3">
        <v>0</v>
      </c>
      <c r="P2777" s="3">
        <v>0</v>
      </c>
      <c r="Q2777" s="3">
        <v>0</v>
      </c>
      <c r="R2777" s="21">
        <v>0</v>
      </c>
    </row>
    <row r="2778" spans="4:18" x14ac:dyDescent="0.2">
      <c r="D2778" s="103" t="s">
        <v>50</v>
      </c>
      <c r="E2778" s="24" t="s">
        <v>35</v>
      </c>
      <c r="F2778" s="22"/>
      <c r="G2778" s="23">
        <v>49</v>
      </c>
      <c r="H2778" s="30">
        <v>30</v>
      </c>
      <c r="I2778" s="4">
        <v>5</v>
      </c>
      <c r="J2778" s="4">
        <v>0</v>
      </c>
      <c r="K2778" s="4">
        <v>0</v>
      </c>
      <c r="L2778" s="4">
        <v>1</v>
      </c>
      <c r="M2778" s="4">
        <v>1</v>
      </c>
      <c r="N2778" s="4">
        <v>0</v>
      </c>
      <c r="O2778" s="4">
        <v>0</v>
      </c>
      <c r="P2778" s="4">
        <v>27</v>
      </c>
      <c r="Q2778" s="4">
        <v>0</v>
      </c>
      <c r="R2778" s="34">
        <v>2</v>
      </c>
    </row>
    <row r="2779" spans="4:18" x14ac:dyDescent="0.2">
      <c r="D2779" s="104"/>
      <c r="E2779" s="11"/>
      <c r="F2779" s="10"/>
      <c r="G2779" s="9">
        <v>100</v>
      </c>
      <c r="H2779" s="12">
        <v>61.224489795917997</v>
      </c>
      <c r="I2779" s="2">
        <v>10.204081632653001</v>
      </c>
      <c r="J2779" s="3">
        <v>0</v>
      </c>
      <c r="K2779" s="3">
        <v>0</v>
      </c>
      <c r="L2779" s="2">
        <v>2.040816326531</v>
      </c>
      <c r="M2779" s="2">
        <v>2.040816326531</v>
      </c>
      <c r="N2779" s="3">
        <v>0</v>
      </c>
      <c r="O2779" s="3">
        <v>0</v>
      </c>
      <c r="P2779" s="2">
        <v>55.102040816326998</v>
      </c>
      <c r="Q2779" s="3">
        <v>0</v>
      </c>
      <c r="R2779" s="15">
        <v>4.0816326530609999</v>
      </c>
    </row>
    <row r="2780" spans="4:18" x14ac:dyDescent="0.2">
      <c r="D2780" s="104"/>
      <c r="E2780" s="5" t="s">
        <v>36</v>
      </c>
      <c r="F2780" s="6"/>
      <c r="G2780" s="7">
        <v>81</v>
      </c>
      <c r="H2780" s="8">
        <v>56</v>
      </c>
      <c r="I2780" s="1">
        <v>8</v>
      </c>
      <c r="J2780" s="1">
        <v>0</v>
      </c>
      <c r="K2780" s="1">
        <v>1</v>
      </c>
      <c r="L2780" s="1">
        <v>0</v>
      </c>
      <c r="M2780" s="1">
        <v>2</v>
      </c>
      <c r="N2780" s="1">
        <v>2</v>
      </c>
      <c r="O2780" s="1">
        <v>0</v>
      </c>
      <c r="P2780" s="1">
        <v>39</v>
      </c>
      <c r="Q2780" s="1">
        <v>1</v>
      </c>
      <c r="R2780" s="13">
        <v>1</v>
      </c>
    </row>
    <row r="2781" spans="4:18" x14ac:dyDescent="0.2">
      <c r="D2781" s="104"/>
      <c r="E2781" s="11"/>
      <c r="F2781" s="10"/>
      <c r="G2781" s="9">
        <v>100</v>
      </c>
      <c r="H2781" s="12">
        <v>69.135802469135996</v>
      </c>
      <c r="I2781" s="2">
        <v>9.8765432098769992</v>
      </c>
      <c r="J2781" s="3">
        <v>0</v>
      </c>
      <c r="K2781" s="2">
        <v>1.2345679012349999</v>
      </c>
      <c r="L2781" s="3">
        <v>0</v>
      </c>
      <c r="M2781" s="2">
        <v>2.4691358024690002</v>
      </c>
      <c r="N2781" s="2">
        <v>2.4691358024690002</v>
      </c>
      <c r="O2781" s="3">
        <v>0</v>
      </c>
      <c r="P2781" s="2">
        <v>48.148148148148003</v>
      </c>
      <c r="Q2781" s="2">
        <v>1.2345679012349999</v>
      </c>
      <c r="R2781" s="15">
        <v>1.2345679012349999</v>
      </c>
    </row>
    <row r="2782" spans="4:18" x14ac:dyDescent="0.2">
      <c r="D2782" s="104"/>
      <c r="E2782" s="5" t="s">
        <v>37</v>
      </c>
      <c r="F2782" s="6"/>
      <c r="G2782" s="7">
        <v>78</v>
      </c>
      <c r="H2782" s="8">
        <v>50</v>
      </c>
      <c r="I2782" s="1">
        <v>7</v>
      </c>
      <c r="J2782" s="1">
        <v>3</v>
      </c>
      <c r="K2782" s="1">
        <v>3</v>
      </c>
      <c r="L2782" s="1">
        <v>0</v>
      </c>
      <c r="M2782" s="1">
        <v>1</v>
      </c>
      <c r="N2782" s="1">
        <v>1</v>
      </c>
      <c r="O2782" s="1">
        <v>0</v>
      </c>
      <c r="P2782" s="1">
        <v>40</v>
      </c>
      <c r="Q2782" s="1">
        <v>0</v>
      </c>
      <c r="R2782" s="13">
        <v>2</v>
      </c>
    </row>
    <row r="2783" spans="4:18" x14ac:dyDescent="0.2">
      <c r="D2783" s="104"/>
      <c r="E2783" s="11"/>
      <c r="F2783" s="10"/>
      <c r="G2783" s="9">
        <v>100</v>
      </c>
      <c r="H2783" s="12">
        <v>64.102564102564003</v>
      </c>
      <c r="I2783" s="2">
        <v>8.9743589743589993</v>
      </c>
      <c r="J2783" s="2">
        <v>3.8461538461539999</v>
      </c>
      <c r="K2783" s="2">
        <v>3.8461538461539999</v>
      </c>
      <c r="L2783" s="3">
        <v>0</v>
      </c>
      <c r="M2783" s="2">
        <v>1.2820512820509999</v>
      </c>
      <c r="N2783" s="2">
        <v>1.2820512820509999</v>
      </c>
      <c r="O2783" s="3">
        <v>0</v>
      </c>
      <c r="P2783" s="2">
        <v>51.282051282051</v>
      </c>
      <c r="Q2783" s="3">
        <v>0</v>
      </c>
      <c r="R2783" s="15">
        <v>2.564102564103</v>
      </c>
    </row>
    <row r="2784" spans="4:18" x14ac:dyDescent="0.2">
      <c r="D2784" s="104"/>
      <c r="E2784" s="5" t="s">
        <v>38</v>
      </c>
      <c r="F2784" s="6"/>
      <c r="G2784" s="7">
        <v>116</v>
      </c>
      <c r="H2784" s="8">
        <v>65</v>
      </c>
      <c r="I2784" s="1">
        <v>18</v>
      </c>
      <c r="J2784" s="1">
        <v>1</v>
      </c>
      <c r="K2784" s="1">
        <v>0</v>
      </c>
      <c r="L2784" s="1">
        <v>0</v>
      </c>
      <c r="M2784" s="1">
        <v>4</v>
      </c>
      <c r="N2784" s="1">
        <v>1</v>
      </c>
      <c r="O2784" s="1">
        <v>0</v>
      </c>
      <c r="P2784" s="1">
        <v>69</v>
      </c>
      <c r="Q2784" s="1">
        <v>3</v>
      </c>
      <c r="R2784" s="13">
        <v>3</v>
      </c>
    </row>
    <row r="2785" spans="4:18" x14ac:dyDescent="0.2">
      <c r="D2785" s="104"/>
      <c r="E2785" s="11"/>
      <c r="F2785" s="10"/>
      <c r="G2785" s="9">
        <v>100</v>
      </c>
      <c r="H2785" s="12">
        <v>56.034482758621003</v>
      </c>
      <c r="I2785" s="2">
        <v>15.517241379310001</v>
      </c>
      <c r="J2785" s="2">
        <v>0.86206896551699996</v>
      </c>
      <c r="K2785" s="3">
        <v>0</v>
      </c>
      <c r="L2785" s="3">
        <v>0</v>
      </c>
      <c r="M2785" s="2">
        <v>3.4482758620689999</v>
      </c>
      <c r="N2785" s="2">
        <v>0.86206896551699996</v>
      </c>
      <c r="O2785" s="3">
        <v>0</v>
      </c>
      <c r="P2785" s="2">
        <v>59.482758620689999</v>
      </c>
      <c r="Q2785" s="2">
        <v>2.586206896552</v>
      </c>
      <c r="R2785" s="15">
        <v>2.586206896552</v>
      </c>
    </row>
    <row r="2786" spans="4:18" x14ac:dyDescent="0.2">
      <c r="D2786" s="104"/>
      <c r="E2786" s="5" t="s">
        <v>39</v>
      </c>
      <c r="F2786" s="6"/>
      <c r="G2786" s="7">
        <v>95</v>
      </c>
      <c r="H2786" s="8">
        <v>44</v>
      </c>
      <c r="I2786" s="1">
        <v>10</v>
      </c>
      <c r="J2786" s="1">
        <v>1</v>
      </c>
      <c r="K2786" s="1">
        <v>3</v>
      </c>
      <c r="L2786" s="1">
        <v>0</v>
      </c>
      <c r="M2786" s="1">
        <v>3</v>
      </c>
      <c r="N2786" s="1">
        <v>0</v>
      </c>
      <c r="O2786" s="1">
        <v>0</v>
      </c>
      <c r="P2786" s="1">
        <v>61</v>
      </c>
      <c r="Q2786" s="1">
        <v>2</v>
      </c>
      <c r="R2786" s="13">
        <v>4</v>
      </c>
    </row>
    <row r="2787" spans="4:18" x14ac:dyDescent="0.2">
      <c r="D2787" s="104"/>
      <c r="E2787" s="11"/>
      <c r="F2787" s="10"/>
      <c r="G2787" s="9">
        <v>100</v>
      </c>
      <c r="H2787" s="12">
        <v>46.315789473683999</v>
      </c>
      <c r="I2787" s="2">
        <v>10.526315789473999</v>
      </c>
      <c r="J2787" s="2">
        <v>1.052631578947</v>
      </c>
      <c r="K2787" s="2">
        <v>3.1578947368420001</v>
      </c>
      <c r="L2787" s="3">
        <v>0</v>
      </c>
      <c r="M2787" s="2">
        <v>3.1578947368420001</v>
      </c>
      <c r="N2787" s="3">
        <v>0</v>
      </c>
      <c r="O2787" s="3">
        <v>0</v>
      </c>
      <c r="P2787" s="2">
        <v>64.210526315788996</v>
      </c>
      <c r="Q2787" s="2">
        <v>2.1052631578950001</v>
      </c>
      <c r="R2787" s="15">
        <v>4.2105263157890001</v>
      </c>
    </row>
    <row r="2788" spans="4:18" x14ac:dyDescent="0.2">
      <c r="D2788" s="104"/>
      <c r="E2788" s="5" t="s">
        <v>40</v>
      </c>
      <c r="F2788" s="6"/>
      <c r="G2788" s="7">
        <v>142</v>
      </c>
      <c r="H2788" s="8">
        <v>71</v>
      </c>
      <c r="I2788" s="1">
        <v>13</v>
      </c>
      <c r="J2788" s="1">
        <v>3</v>
      </c>
      <c r="K2788" s="1">
        <v>3</v>
      </c>
      <c r="L2788" s="1">
        <v>1</v>
      </c>
      <c r="M2788" s="1">
        <v>7</v>
      </c>
      <c r="N2788" s="1">
        <v>4</v>
      </c>
      <c r="O2788" s="1">
        <v>1</v>
      </c>
      <c r="P2788" s="1">
        <v>89</v>
      </c>
      <c r="Q2788" s="1">
        <v>8</v>
      </c>
      <c r="R2788" s="13">
        <v>2</v>
      </c>
    </row>
    <row r="2789" spans="4:18" x14ac:dyDescent="0.2">
      <c r="D2789" s="104"/>
      <c r="E2789" s="11"/>
      <c r="F2789" s="10"/>
      <c r="G2789" s="9">
        <v>100</v>
      </c>
      <c r="H2789" s="12">
        <v>50</v>
      </c>
      <c r="I2789" s="2">
        <v>9.1549295774649995</v>
      </c>
      <c r="J2789" s="2">
        <v>2.112676056338</v>
      </c>
      <c r="K2789" s="2">
        <v>2.112676056338</v>
      </c>
      <c r="L2789" s="2">
        <v>0.70422535211299997</v>
      </c>
      <c r="M2789" s="2">
        <v>4.9295774647890003</v>
      </c>
      <c r="N2789" s="2">
        <v>2.8169014084509998</v>
      </c>
      <c r="O2789" s="2">
        <v>0.70422535211299997</v>
      </c>
      <c r="P2789" s="2">
        <v>62.676056338027998</v>
      </c>
      <c r="Q2789" s="2">
        <v>5.6338028169010004</v>
      </c>
      <c r="R2789" s="15">
        <v>1.4084507042250001</v>
      </c>
    </row>
    <row r="2790" spans="4:18" x14ac:dyDescent="0.2">
      <c r="D2790" s="104"/>
      <c r="E2790" s="5" t="s">
        <v>41</v>
      </c>
      <c r="F2790" s="6"/>
      <c r="G2790" s="7">
        <v>116</v>
      </c>
      <c r="H2790" s="8">
        <v>57</v>
      </c>
      <c r="I2790" s="1">
        <v>11</v>
      </c>
      <c r="J2790" s="1">
        <v>2</v>
      </c>
      <c r="K2790" s="1">
        <v>1</v>
      </c>
      <c r="L2790" s="1">
        <v>1</v>
      </c>
      <c r="M2790" s="1">
        <v>2</v>
      </c>
      <c r="N2790" s="1">
        <v>3</v>
      </c>
      <c r="O2790" s="1">
        <v>1</v>
      </c>
      <c r="P2790" s="1">
        <v>71</v>
      </c>
      <c r="Q2790" s="1">
        <v>2</v>
      </c>
      <c r="R2790" s="13">
        <v>1</v>
      </c>
    </row>
    <row r="2791" spans="4:18" x14ac:dyDescent="0.2">
      <c r="D2791" s="104"/>
      <c r="E2791" s="11"/>
      <c r="F2791" s="10"/>
      <c r="G2791" s="9">
        <v>100</v>
      </c>
      <c r="H2791" s="12">
        <v>49.137931034483003</v>
      </c>
      <c r="I2791" s="2">
        <v>9.4827586206899994</v>
      </c>
      <c r="J2791" s="2">
        <v>1.7241379310339999</v>
      </c>
      <c r="K2791" s="2">
        <v>0.86206896551699996</v>
      </c>
      <c r="L2791" s="2">
        <v>0.86206896551699996</v>
      </c>
      <c r="M2791" s="2">
        <v>1.7241379310339999</v>
      </c>
      <c r="N2791" s="2">
        <v>2.586206896552</v>
      </c>
      <c r="O2791" s="2">
        <v>0.86206896551699996</v>
      </c>
      <c r="P2791" s="2">
        <v>61.206896551724</v>
      </c>
      <c r="Q2791" s="2">
        <v>1.7241379310339999</v>
      </c>
      <c r="R2791" s="15">
        <v>0.86206896551699996</v>
      </c>
    </row>
    <row r="2792" spans="4:18" x14ac:dyDescent="0.2">
      <c r="D2792" s="104"/>
      <c r="E2792" s="5" t="s">
        <v>42</v>
      </c>
      <c r="F2792" s="6"/>
      <c r="G2792" s="7">
        <v>105</v>
      </c>
      <c r="H2792" s="8">
        <v>35</v>
      </c>
      <c r="I2792" s="1">
        <v>5</v>
      </c>
      <c r="J2792" s="1">
        <v>3</v>
      </c>
      <c r="K2792" s="1">
        <v>2</v>
      </c>
      <c r="L2792" s="1">
        <v>0</v>
      </c>
      <c r="M2792" s="1">
        <v>3</v>
      </c>
      <c r="N2792" s="1">
        <v>3</v>
      </c>
      <c r="O2792" s="1">
        <v>1</v>
      </c>
      <c r="P2792" s="1">
        <v>77</v>
      </c>
      <c r="Q2792" s="1">
        <v>4</v>
      </c>
      <c r="R2792" s="13">
        <v>1</v>
      </c>
    </row>
    <row r="2793" spans="4:18" x14ac:dyDescent="0.2">
      <c r="D2793" s="104"/>
      <c r="E2793" s="11"/>
      <c r="F2793" s="10"/>
      <c r="G2793" s="9">
        <v>100</v>
      </c>
      <c r="H2793" s="12">
        <v>33.333333333333002</v>
      </c>
      <c r="I2793" s="2">
        <v>4.7619047619049999</v>
      </c>
      <c r="J2793" s="2">
        <v>2.8571428571430002</v>
      </c>
      <c r="K2793" s="2">
        <v>1.9047619047619999</v>
      </c>
      <c r="L2793" s="3">
        <v>0</v>
      </c>
      <c r="M2793" s="2">
        <v>2.8571428571430002</v>
      </c>
      <c r="N2793" s="2">
        <v>2.8571428571430002</v>
      </c>
      <c r="O2793" s="2">
        <v>0.95238095238099996</v>
      </c>
      <c r="P2793" s="2">
        <v>73.333333333333002</v>
      </c>
      <c r="Q2793" s="2">
        <v>3.8095238095239998</v>
      </c>
      <c r="R2793" s="15">
        <v>0.95238095238099996</v>
      </c>
    </row>
    <row r="2794" spans="4:18" x14ac:dyDescent="0.2">
      <c r="D2794" s="104"/>
      <c r="E2794" s="5" t="s">
        <v>43</v>
      </c>
      <c r="F2794" s="6"/>
      <c r="G2794" s="7">
        <v>114</v>
      </c>
      <c r="H2794" s="8">
        <v>45</v>
      </c>
      <c r="I2794" s="1">
        <v>5</v>
      </c>
      <c r="J2794" s="1">
        <v>3</v>
      </c>
      <c r="K2794" s="1">
        <v>3</v>
      </c>
      <c r="L2794" s="1">
        <v>0</v>
      </c>
      <c r="M2794" s="1">
        <v>7</v>
      </c>
      <c r="N2794" s="1">
        <v>1</v>
      </c>
      <c r="O2794" s="1">
        <v>0</v>
      </c>
      <c r="P2794" s="1">
        <v>76</v>
      </c>
      <c r="Q2794" s="1">
        <v>3</v>
      </c>
      <c r="R2794" s="13">
        <v>0</v>
      </c>
    </row>
    <row r="2795" spans="4:18" x14ac:dyDescent="0.2">
      <c r="D2795" s="104"/>
      <c r="E2795" s="11"/>
      <c r="F2795" s="10"/>
      <c r="G2795" s="9">
        <v>100</v>
      </c>
      <c r="H2795" s="12">
        <v>39.473684210526002</v>
      </c>
      <c r="I2795" s="2">
        <v>4.3859649122809996</v>
      </c>
      <c r="J2795" s="2">
        <v>2.6315789473679998</v>
      </c>
      <c r="K2795" s="2">
        <v>2.6315789473679998</v>
      </c>
      <c r="L2795" s="3">
        <v>0</v>
      </c>
      <c r="M2795" s="2">
        <v>6.1403508771929998</v>
      </c>
      <c r="N2795" s="2">
        <v>0.87719298245599997</v>
      </c>
      <c r="O2795" s="3">
        <v>0</v>
      </c>
      <c r="P2795" s="2">
        <v>66.666666666666998</v>
      </c>
      <c r="Q2795" s="2">
        <v>2.6315789473679998</v>
      </c>
      <c r="R2795" s="21">
        <v>0</v>
      </c>
    </row>
    <row r="2796" spans="4:18" x14ac:dyDescent="0.2">
      <c r="D2796" s="104"/>
      <c r="E2796" s="5" t="s">
        <v>44</v>
      </c>
      <c r="F2796" s="6"/>
      <c r="G2796" s="7">
        <v>157</v>
      </c>
      <c r="H2796" s="8">
        <v>59</v>
      </c>
      <c r="I2796" s="1">
        <v>6</v>
      </c>
      <c r="J2796" s="1">
        <v>3</v>
      </c>
      <c r="K2796" s="1">
        <v>3</v>
      </c>
      <c r="L2796" s="1">
        <v>1</v>
      </c>
      <c r="M2796" s="1">
        <v>4</v>
      </c>
      <c r="N2796" s="1">
        <v>1</v>
      </c>
      <c r="O2796" s="1">
        <v>1</v>
      </c>
      <c r="P2796" s="1">
        <v>101</v>
      </c>
      <c r="Q2796" s="1">
        <v>8</v>
      </c>
      <c r="R2796" s="13">
        <v>6</v>
      </c>
    </row>
    <row r="2797" spans="4:18" x14ac:dyDescent="0.2">
      <c r="D2797" s="104"/>
      <c r="E2797" s="11"/>
      <c r="F2797" s="10"/>
      <c r="G2797" s="9">
        <v>100</v>
      </c>
      <c r="H2797" s="12">
        <v>37.579617834395002</v>
      </c>
      <c r="I2797" s="2">
        <v>3.8216560509550002</v>
      </c>
      <c r="J2797" s="2">
        <v>1.9108280254779999</v>
      </c>
      <c r="K2797" s="2">
        <v>1.9108280254779999</v>
      </c>
      <c r="L2797" s="2">
        <v>0.63694267515900005</v>
      </c>
      <c r="M2797" s="2">
        <v>2.5477707006369998</v>
      </c>
      <c r="N2797" s="2">
        <v>0.63694267515900005</v>
      </c>
      <c r="O2797" s="2">
        <v>0.63694267515900005</v>
      </c>
      <c r="P2797" s="2">
        <v>64.331210191083002</v>
      </c>
      <c r="Q2797" s="2">
        <v>5.0955414012739997</v>
      </c>
      <c r="R2797" s="15">
        <v>3.8216560509550002</v>
      </c>
    </row>
    <row r="2798" spans="4:18" x14ac:dyDescent="0.2">
      <c r="D2798" s="104"/>
      <c r="E2798" s="5" t="s">
        <v>45</v>
      </c>
      <c r="F2798" s="6"/>
      <c r="G2798" s="7">
        <v>117</v>
      </c>
      <c r="H2798" s="8">
        <v>48</v>
      </c>
      <c r="I2798" s="1">
        <v>8</v>
      </c>
      <c r="J2798" s="1">
        <v>2</v>
      </c>
      <c r="K2798" s="1">
        <v>3</v>
      </c>
      <c r="L2798" s="1">
        <v>0</v>
      </c>
      <c r="M2798" s="1">
        <v>3</v>
      </c>
      <c r="N2798" s="1">
        <v>0</v>
      </c>
      <c r="O2798" s="1">
        <v>0</v>
      </c>
      <c r="P2798" s="1">
        <v>78</v>
      </c>
      <c r="Q2798" s="1">
        <v>5</v>
      </c>
      <c r="R2798" s="13">
        <v>2</v>
      </c>
    </row>
    <row r="2799" spans="4:18" x14ac:dyDescent="0.2">
      <c r="D2799" s="104"/>
      <c r="E2799" s="11"/>
      <c r="F2799" s="10"/>
      <c r="G2799" s="9">
        <v>100</v>
      </c>
      <c r="H2799" s="12">
        <v>41.025641025641001</v>
      </c>
      <c r="I2799" s="2">
        <v>6.8376068376069998</v>
      </c>
      <c r="J2799" s="2">
        <v>1.709401709402</v>
      </c>
      <c r="K2799" s="2">
        <v>2.564102564103</v>
      </c>
      <c r="L2799" s="3">
        <v>0</v>
      </c>
      <c r="M2799" s="2">
        <v>2.564102564103</v>
      </c>
      <c r="N2799" s="3">
        <v>0</v>
      </c>
      <c r="O2799" s="3">
        <v>0</v>
      </c>
      <c r="P2799" s="2">
        <v>66.666666666666998</v>
      </c>
      <c r="Q2799" s="2">
        <v>4.2735042735039999</v>
      </c>
      <c r="R2799" s="15">
        <v>1.709401709402</v>
      </c>
    </row>
    <row r="2800" spans="4:18" x14ac:dyDescent="0.2">
      <c r="D2800" s="104"/>
      <c r="E2800" s="5" t="s">
        <v>46</v>
      </c>
      <c r="F2800" s="6"/>
      <c r="G2800" s="7">
        <v>50</v>
      </c>
      <c r="H2800" s="8">
        <v>24</v>
      </c>
      <c r="I2800" s="1">
        <v>4</v>
      </c>
      <c r="J2800" s="1">
        <v>1</v>
      </c>
      <c r="K2800" s="1">
        <v>1</v>
      </c>
      <c r="L2800" s="1">
        <v>0</v>
      </c>
      <c r="M2800" s="1">
        <v>2</v>
      </c>
      <c r="N2800" s="1">
        <v>0</v>
      </c>
      <c r="O2800" s="1">
        <v>0</v>
      </c>
      <c r="P2800" s="1">
        <v>28</v>
      </c>
      <c r="Q2800" s="1">
        <v>2</v>
      </c>
      <c r="R2800" s="13">
        <v>2</v>
      </c>
    </row>
    <row r="2801" spans="2:18" x14ac:dyDescent="0.2">
      <c r="D2801" s="104"/>
      <c r="E2801" s="11"/>
      <c r="F2801" s="10"/>
      <c r="G2801" s="9">
        <v>100</v>
      </c>
      <c r="H2801" s="12">
        <v>48</v>
      </c>
      <c r="I2801" s="2">
        <v>8</v>
      </c>
      <c r="J2801" s="2">
        <v>2</v>
      </c>
      <c r="K2801" s="2">
        <v>2</v>
      </c>
      <c r="L2801" s="3">
        <v>0</v>
      </c>
      <c r="M2801" s="2">
        <v>4</v>
      </c>
      <c r="N2801" s="3">
        <v>0</v>
      </c>
      <c r="O2801" s="3">
        <v>0</v>
      </c>
      <c r="P2801" s="2">
        <v>56</v>
      </c>
      <c r="Q2801" s="2">
        <v>4</v>
      </c>
      <c r="R2801" s="15">
        <v>4</v>
      </c>
    </row>
    <row r="2802" spans="2:18" x14ac:dyDescent="0.2">
      <c r="D2802" s="104"/>
      <c r="E2802" s="5" t="s">
        <v>47</v>
      </c>
      <c r="F2802" s="6"/>
      <c r="G2802" s="7">
        <v>70</v>
      </c>
      <c r="H2802" s="8">
        <v>21</v>
      </c>
      <c r="I2802" s="1">
        <v>4</v>
      </c>
      <c r="J2802" s="1">
        <v>0</v>
      </c>
      <c r="K2802" s="1">
        <v>1</v>
      </c>
      <c r="L2802" s="1">
        <v>0</v>
      </c>
      <c r="M2802" s="1">
        <v>1</v>
      </c>
      <c r="N2802" s="1">
        <v>0</v>
      </c>
      <c r="O2802" s="1">
        <v>0</v>
      </c>
      <c r="P2802" s="1">
        <v>49</v>
      </c>
      <c r="Q2802" s="1">
        <v>3</v>
      </c>
      <c r="R2802" s="13">
        <v>1</v>
      </c>
    </row>
    <row r="2803" spans="2:18" x14ac:dyDescent="0.2">
      <c r="D2803" s="104"/>
      <c r="E2803" s="11"/>
      <c r="F2803" s="10"/>
      <c r="G2803" s="9">
        <v>100</v>
      </c>
      <c r="H2803" s="12">
        <v>30</v>
      </c>
      <c r="I2803" s="2">
        <v>5.7142857142860004</v>
      </c>
      <c r="J2803" s="3">
        <v>0</v>
      </c>
      <c r="K2803" s="2">
        <v>1.4285714285710001</v>
      </c>
      <c r="L2803" s="3">
        <v>0</v>
      </c>
      <c r="M2803" s="2">
        <v>1.4285714285710001</v>
      </c>
      <c r="N2803" s="3">
        <v>0</v>
      </c>
      <c r="O2803" s="3">
        <v>0</v>
      </c>
      <c r="P2803" s="2">
        <v>70</v>
      </c>
      <c r="Q2803" s="2">
        <v>4.2857142857139996</v>
      </c>
      <c r="R2803" s="15">
        <v>1.4285714285710001</v>
      </c>
    </row>
    <row r="2804" spans="2:18" x14ac:dyDescent="0.2">
      <c r="D2804" s="104"/>
      <c r="E2804" s="5" t="s">
        <v>48</v>
      </c>
      <c r="F2804" s="6"/>
      <c r="G2804" s="7">
        <v>13</v>
      </c>
      <c r="H2804" s="8">
        <v>1</v>
      </c>
      <c r="I2804" s="1">
        <v>0</v>
      </c>
      <c r="J2804" s="1">
        <v>0</v>
      </c>
      <c r="K2804" s="1">
        <v>0</v>
      </c>
      <c r="L2804" s="1">
        <v>0</v>
      </c>
      <c r="M2804" s="1">
        <v>0</v>
      </c>
      <c r="N2804" s="1">
        <v>0</v>
      </c>
      <c r="O2804" s="1">
        <v>0</v>
      </c>
      <c r="P2804" s="1">
        <v>11</v>
      </c>
      <c r="Q2804" s="1">
        <v>1</v>
      </c>
      <c r="R2804" s="13">
        <v>2</v>
      </c>
    </row>
    <row r="2805" spans="2:18" x14ac:dyDescent="0.2">
      <c r="D2805" s="104"/>
      <c r="E2805" s="11"/>
      <c r="F2805" s="10"/>
      <c r="G2805" s="9">
        <v>100</v>
      </c>
      <c r="H2805" s="12">
        <v>7.6923076923079998</v>
      </c>
      <c r="I2805" s="3">
        <v>0</v>
      </c>
      <c r="J2805" s="3">
        <v>0</v>
      </c>
      <c r="K2805" s="3">
        <v>0</v>
      </c>
      <c r="L2805" s="3">
        <v>0</v>
      </c>
      <c r="M2805" s="3">
        <v>0</v>
      </c>
      <c r="N2805" s="3">
        <v>0</v>
      </c>
      <c r="O2805" s="3">
        <v>0</v>
      </c>
      <c r="P2805" s="2">
        <v>84.615384615384997</v>
      </c>
      <c r="Q2805" s="2">
        <v>7.6923076923079998</v>
      </c>
      <c r="R2805" s="15">
        <v>15.384615384615</v>
      </c>
    </row>
    <row r="2806" spans="2:18" x14ac:dyDescent="0.2">
      <c r="D2806" s="104"/>
      <c r="E2806" s="5" t="s">
        <v>49</v>
      </c>
      <c r="F2806" s="6"/>
      <c r="G2806" s="7">
        <v>4</v>
      </c>
      <c r="H2806" s="8">
        <v>2</v>
      </c>
      <c r="I2806" s="1">
        <v>0</v>
      </c>
      <c r="J2806" s="1">
        <v>0</v>
      </c>
      <c r="K2806" s="1">
        <v>2</v>
      </c>
      <c r="L2806" s="1">
        <v>0</v>
      </c>
      <c r="M2806" s="1">
        <v>0</v>
      </c>
      <c r="N2806" s="1">
        <v>0</v>
      </c>
      <c r="O2806" s="1">
        <v>1</v>
      </c>
      <c r="P2806" s="1">
        <v>2</v>
      </c>
      <c r="Q2806" s="1">
        <v>0</v>
      </c>
      <c r="R2806" s="13">
        <v>0</v>
      </c>
    </row>
    <row r="2807" spans="2:18" x14ac:dyDescent="0.2">
      <c r="D2807" s="105"/>
      <c r="E2807" s="56"/>
      <c r="F2807" s="57"/>
      <c r="G2807" s="69">
        <v>100</v>
      </c>
      <c r="H2807" s="75">
        <v>50</v>
      </c>
      <c r="I2807" s="36">
        <v>0</v>
      </c>
      <c r="J2807" s="36">
        <v>0</v>
      </c>
      <c r="K2807" s="39">
        <v>50</v>
      </c>
      <c r="L2807" s="36">
        <v>0</v>
      </c>
      <c r="M2807" s="36">
        <v>0</v>
      </c>
      <c r="N2807" s="36">
        <v>0</v>
      </c>
      <c r="O2807" s="39">
        <v>25</v>
      </c>
      <c r="P2807" s="39">
        <v>50</v>
      </c>
      <c r="Q2807" s="36">
        <v>0</v>
      </c>
      <c r="R2807" s="72">
        <v>0</v>
      </c>
    </row>
    <row r="2809" spans="2:18" x14ac:dyDescent="0.2">
      <c r="B2809" s="47" t="str">
        <f xml:space="preserve"> HYPERLINK("#'目次'!B40", "[34]")</f>
        <v>[34]</v>
      </c>
      <c r="C2809" s="31" t="s">
        <v>328</v>
      </c>
    </row>
    <row r="2810" spans="2:18" x14ac:dyDescent="0.2">
      <c r="C2810" s="89" t="s">
        <v>329</v>
      </c>
    </row>
    <row r="2812" spans="2:18" x14ac:dyDescent="0.2">
      <c r="C2812" s="31" t="s">
        <v>13</v>
      </c>
    </row>
    <row r="2813" spans="2:18" ht="48" x14ac:dyDescent="0.2">
      <c r="D2813" s="99"/>
      <c r="E2813" s="100"/>
      <c r="F2813" s="100"/>
      <c r="G2813" s="41" t="s">
        <v>14</v>
      </c>
      <c r="H2813" s="42" t="s">
        <v>330</v>
      </c>
      <c r="I2813" s="16" t="s">
        <v>331</v>
      </c>
      <c r="J2813" s="16" t="s">
        <v>332</v>
      </c>
      <c r="K2813" s="16" t="s">
        <v>319</v>
      </c>
      <c r="L2813" s="16" t="s">
        <v>320</v>
      </c>
      <c r="M2813" s="16" t="s">
        <v>321</v>
      </c>
      <c r="N2813" s="16" t="s">
        <v>333</v>
      </c>
      <c r="O2813" s="16" t="s">
        <v>334</v>
      </c>
      <c r="P2813" s="16" t="s">
        <v>22</v>
      </c>
      <c r="Q2813" s="46" t="s">
        <v>24</v>
      </c>
    </row>
    <row r="2814" spans="2:18" x14ac:dyDescent="0.2">
      <c r="D2814" s="101"/>
      <c r="E2814" s="102"/>
      <c r="F2814" s="102"/>
      <c r="G2814" s="44"/>
      <c r="H2814" s="48"/>
      <c r="I2814" s="17"/>
      <c r="J2814" s="17"/>
      <c r="K2814" s="17"/>
      <c r="L2814" s="17"/>
      <c r="M2814" s="17"/>
      <c r="N2814" s="17"/>
      <c r="O2814" s="17"/>
      <c r="P2814" s="17"/>
      <c r="Q2814" s="43"/>
    </row>
    <row r="2815" spans="2:18" x14ac:dyDescent="0.2">
      <c r="D2815" s="68"/>
      <c r="E2815" s="67" t="s">
        <v>14</v>
      </c>
      <c r="F2815" s="64"/>
      <c r="G2815" s="45">
        <v>694</v>
      </c>
      <c r="H2815" s="20">
        <v>364</v>
      </c>
      <c r="I2815" s="20">
        <v>19</v>
      </c>
      <c r="J2815" s="20">
        <v>26</v>
      </c>
      <c r="K2815" s="20">
        <v>23</v>
      </c>
      <c r="L2815" s="20">
        <v>9</v>
      </c>
      <c r="M2815" s="20">
        <v>85</v>
      </c>
      <c r="N2815" s="20">
        <v>48</v>
      </c>
      <c r="O2815" s="20">
        <v>69</v>
      </c>
      <c r="P2815" s="20">
        <v>168</v>
      </c>
      <c r="Q2815" s="61">
        <v>9</v>
      </c>
    </row>
    <row r="2816" spans="2:18" x14ac:dyDescent="0.2">
      <c r="D2816" s="56"/>
      <c r="E2816" s="57"/>
      <c r="F2816" s="65"/>
      <c r="G2816" s="9">
        <v>100</v>
      </c>
      <c r="H2816" s="2">
        <v>52.449567723343002</v>
      </c>
      <c r="I2816" s="2">
        <v>2.7377521613829998</v>
      </c>
      <c r="J2816" s="2">
        <v>3.7463976945240001</v>
      </c>
      <c r="K2816" s="2">
        <v>3.314121037464</v>
      </c>
      <c r="L2816" s="2">
        <v>1.2968299711819999</v>
      </c>
      <c r="M2816" s="2">
        <v>12.247838616715001</v>
      </c>
      <c r="N2816" s="2">
        <v>6.916426512968</v>
      </c>
      <c r="O2816" s="2">
        <v>9.942363112392</v>
      </c>
      <c r="P2816" s="2">
        <v>24.207492795389001</v>
      </c>
      <c r="Q2816" s="15">
        <v>1.2968299711819999</v>
      </c>
    </row>
    <row r="2817" spans="4:17" x14ac:dyDescent="0.2">
      <c r="D2817" s="103" t="s">
        <v>25</v>
      </c>
      <c r="E2817" s="24" t="s">
        <v>26</v>
      </c>
      <c r="F2817" s="22"/>
      <c r="G2817" s="23">
        <v>165</v>
      </c>
      <c r="H2817" s="30">
        <v>84</v>
      </c>
      <c r="I2817" s="4">
        <v>3</v>
      </c>
      <c r="J2817" s="4">
        <v>3</v>
      </c>
      <c r="K2817" s="4">
        <v>8</v>
      </c>
      <c r="L2817" s="4">
        <v>3</v>
      </c>
      <c r="M2817" s="4">
        <v>21</v>
      </c>
      <c r="N2817" s="4">
        <v>8</v>
      </c>
      <c r="O2817" s="4">
        <v>15</v>
      </c>
      <c r="P2817" s="4">
        <v>45</v>
      </c>
      <c r="Q2817" s="34">
        <v>1</v>
      </c>
    </row>
    <row r="2818" spans="4:17" x14ac:dyDescent="0.2">
      <c r="D2818" s="104"/>
      <c r="E2818" s="11"/>
      <c r="F2818" s="10"/>
      <c r="G2818" s="9">
        <v>100</v>
      </c>
      <c r="H2818" s="12">
        <v>50.909090909090999</v>
      </c>
      <c r="I2818" s="2">
        <v>1.818181818182</v>
      </c>
      <c r="J2818" s="2">
        <v>1.818181818182</v>
      </c>
      <c r="K2818" s="2">
        <v>4.8484848484849996</v>
      </c>
      <c r="L2818" s="2">
        <v>1.818181818182</v>
      </c>
      <c r="M2818" s="2">
        <v>12.727272727273</v>
      </c>
      <c r="N2818" s="2">
        <v>4.8484848484849996</v>
      </c>
      <c r="O2818" s="2">
        <v>9.0909090909089993</v>
      </c>
      <c r="P2818" s="2">
        <v>27.272727272727</v>
      </c>
      <c r="Q2818" s="15">
        <v>0.60606060606099998</v>
      </c>
    </row>
    <row r="2819" spans="4:17" x14ac:dyDescent="0.2">
      <c r="D2819" s="104"/>
      <c r="E2819" s="5" t="s">
        <v>27</v>
      </c>
      <c r="F2819" s="6"/>
      <c r="G2819" s="7">
        <v>89</v>
      </c>
      <c r="H2819" s="8">
        <v>48</v>
      </c>
      <c r="I2819" s="1">
        <v>3</v>
      </c>
      <c r="J2819" s="1">
        <v>2</v>
      </c>
      <c r="K2819" s="1">
        <v>2</v>
      </c>
      <c r="L2819" s="1">
        <v>1</v>
      </c>
      <c r="M2819" s="1">
        <v>10</v>
      </c>
      <c r="N2819" s="1">
        <v>7</v>
      </c>
      <c r="O2819" s="1">
        <v>6</v>
      </c>
      <c r="P2819" s="1">
        <v>22</v>
      </c>
      <c r="Q2819" s="13">
        <v>3</v>
      </c>
    </row>
    <row r="2820" spans="4:17" x14ac:dyDescent="0.2">
      <c r="D2820" s="104"/>
      <c r="E2820" s="11"/>
      <c r="F2820" s="10"/>
      <c r="G2820" s="9">
        <v>100</v>
      </c>
      <c r="H2820" s="12">
        <v>53.932584269663003</v>
      </c>
      <c r="I2820" s="2">
        <v>3.3707865168539999</v>
      </c>
      <c r="J2820" s="2">
        <v>2.2471910112360001</v>
      </c>
      <c r="K2820" s="2">
        <v>2.2471910112360001</v>
      </c>
      <c r="L2820" s="2">
        <v>1.123595505618</v>
      </c>
      <c r="M2820" s="2">
        <v>11.23595505618</v>
      </c>
      <c r="N2820" s="2">
        <v>7.8651685393259996</v>
      </c>
      <c r="O2820" s="2">
        <v>6.7415730337079998</v>
      </c>
      <c r="P2820" s="2">
        <v>24.719101123596001</v>
      </c>
      <c r="Q2820" s="15">
        <v>3.3707865168539999</v>
      </c>
    </row>
    <row r="2821" spans="4:17" x14ac:dyDescent="0.2">
      <c r="D2821" s="104"/>
      <c r="E2821" s="5" t="s">
        <v>28</v>
      </c>
      <c r="F2821" s="6"/>
      <c r="G2821" s="7">
        <v>104</v>
      </c>
      <c r="H2821" s="8">
        <v>54</v>
      </c>
      <c r="I2821" s="1">
        <v>2</v>
      </c>
      <c r="J2821" s="1">
        <v>5</v>
      </c>
      <c r="K2821" s="1">
        <v>2</v>
      </c>
      <c r="L2821" s="1">
        <v>1</v>
      </c>
      <c r="M2821" s="1">
        <v>15</v>
      </c>
      <c r="N2821" s="1">
        <v>8</v>
      </c>
      <c r="O2821" s="1">
        <v>12</v>
      </c>
      <c r="P2821" s="1">
        <v>25</v>
      </c>
      <c r="Q2821" s="13">
        <v>1</v>
      </c>
    </row>
    <row r="2822" spans="4:17" x14ac:dyDescent="0.2">
      <c r="D2822" s="104"/>
      <c r="E2822" s="11"/>
      <c r="F2822" s="10"/>
      <c r="G2822" s="9">
        <v>100</v>
      </c>
      <c r="H2822" s="12">
        <v>51.923076923076998</v>
      </c>
      <c r="I2822" s="2">
        <v>1.923076923077</v>
      </c>
      <c r="J2822" s="2">
        <v>4.8076923076920002</v>
      </c>
      <c r="K2822" s="2">
        <v>1.923076923077</v>
      </c>
      <c r="L2822" s="2">
        <v>0.96153846153800004</v>
      </c>
      <c r="M2822" s="2">
        <v>14.423076923077</v>
      </c>
      <c r="N2822" s="2">
        <v>7.6923076923079998</v>
      </c>
      <c r="O2822" s="2">
        <v>11.538461538462</v>
      </c>
      <c r="P2822" s="2">
        <v>24.038461538461998</v>
      </c>
      <c r="Q2822" s="15">
        <v>0.96153846153800004</v>
      </c>
    </row>
    <row r="2823" spans="4:17" x14ac:dyDescent="0.2">
      <c r="D2823" s="104"/>
      <c r="E2823" s="5" t="s">
        <v>29</v>
      </c>
      <c r="F2823" s="6"/>
      <c r="G2823" s="7">
        <v>91</v>
      </c>
      <c r="H2823" s="8">
        <v>47</v>
      </c>
      <c r="I2823" s="1">
        <v>4</v>
      </c>
      <c r="J2823" s="1">
        <v>3</v>
      </c>
      <c r="K2823" s="1">
        <v>2</v>
      </c>
      <c r="L2823" s="1">
        <v>2</v>
      </c>
      <c r="M2823" s="1">
        <v>2</v>
      </c>
      <c r="N2823" s="1">
        <v>6</v>
      </c>
      <c r="O2823" s="1">
        <v>7</v>
      </c>
      <c r="P2823" s="1">
        <v>23</v>
      </c>
      <c r="Q2823" s="13">
        <v>2</v>
      </c>
    </row>
    <row r="2824" spans="4:17" x14ac:dyDescent="0.2">
      <c r="D2824" s="104"/>
      <c r="E2824" s="11"/>
      <c r="F2824" s="10"/>
      <c r="G2824" s="9">
        <v>100</v>
      </c>
      <c r="H2824" s="12">
        <v>51.648351648351998</v>
      </c>
      <c r="I2824" s="2">
        <v>4.3956043956039998</v>
      </c>
      <c r="J2824" s="2">
        <v>3.2967032967029999</v>
      </c>
      <c r="K2824" s="2">
        <v>2.1978021978019999</v>
      </c>
      <c r="L2824" s="2">
        <v>2.1978021978019999</v>
      </c>
      <c r="M2824" s="2">
        <v>2.1978021978019999</v>
      </c>
      <c r="N2824" s="2">
        <v>6.5934065934069999</v>
      </c>
      <c r="O2824" s="2">
        <v>7.6923076923079998</v>
      </c>
      <c r="P2824" s="2">
        <v>25.274725274725</v>
      </c>
      <c r="Q2824" s="15">
        <v>2.1978021978019999</v>
      </c>
    </row>
    <row r="2825" spans="4:17" x14ac:dyDescent="0.2">
      <c r="D2825" s="104"/>
      <c r="E2825" s="5" t="s">
        <v>30</v>
      </c>
      <c r="F2825" s="6"/>
      <c r="G2825" s="7">
        <v>99</v>
      </c>
      <c r="H2825" s="8">
        <v>51</v>
      </c>
      <c r="I2825" s="1">
        <v>5</v>
      </c>
      <c r="J2825" s="1">
        <v>7</v>
      </c>
      <c r="K2825" s="1">
        <v>6</v>
      </c>
      <c r="L2825" s="1">
        <v>1</v>
      </c>
      <c r="M2825" s="1">
        <v>18</v>
      </c>
      <c r="N2825" s="1">
        <v>7</v>
      </c>
      <c r="O2825" s="1">
        <v>15</v>
      </c>
      <c r="P2825" s="1">
        <v>19</v>
      </c>
      <c r="Q2825" s="13">
        <v>1</v>
      </c>
    </row>
    <row r="2826" spans="4:17" x14ac:dyDescent="0.2">
      <c r="D2826" s="104"/>
      <c r="E2826" s="11"/>
      <c r="F2826" s="10"/>
      <c r="G2826" s="9">
        <v>100</v>
      </c>
      <c r="H2826" s="12">
        <v>51.515151515151999</v>
      </c>
      <c r="I2826" s="2">
        <v>5.0505050505050004</v>
      </c>
      <c r="J2826" s="2">
        <v>7.0707070707069999</v>
      </c>
      <c r="K2826" s="2">
        <v>6.0606060606060002</v>
      </c>
      <c r="L2826" s="2">
        <v>1.010101010101</v>
      </c>
      <c r="M2826" s="2">
        <v>18.181818181817999</v>
      </c>
      <c r="N2826" s="2">
        <v>7.0707070707069999</v>
      </c>
      <c r="O2826" s="2">
        <v>15.151515151515</v>
      </c>
      <c r="P2826" s="2">
        <v>19.191919191918998</v>
      </c>
      <c r="Q2826" s="15">
        <v>1.010101010101</v>
      </c>
    </row>
    <row r="2827" spans="4:17" x14ac:dyDescent="0.2">
      <c r="D2827" s="104"/>
      <c r="E2827" s="5" t="s">
        <v>31</v>
      </c>
      <c r="F2827" s="6"/>
      <c r="G2827" s="7">
        <v>73</v>
      </c>
      <c r="H2827" s="8">
        <v>40</v>
      </c>
      <c r="I2827" s="1">
        <v>0</v>
      </c>
      <c r="J2827" s="1">
        <v>5</v>
      </c>
      <c r="K2827" s="1">
        <v>2</v>
      </c>
      <c r="L2827" s="1">
        <v>1</v>
      </c>
      <c r="M2827" s="1">
        <v>10</v>
      </c>
      <c r="N2827" s="1">
        <v>6</v>
      </c>
      <c r="O2827" s="1">
        <v>7</v>
      </c>
      <c r="P2827" s="1">
        <v>17</v>
      </c>
      <c r="Q2827" s="13">
        <v>0</v>
      </c>
    </row>
    <row r="2828" spans="4:17" x14ac:dyDescent="0.2">
      <c r="D2828" s="104"/>
      <c r="E2828" s="11"/>
      <c r="F2828" s="10"/>
      <c r="G2828" s="9">
        <v>100</v>
      </c>
      <c r="H2828" s="12">
        <v>54.794520547944998</v>
      </c>
      <c r="I2828" s="3">
        <v>0</v>
      </c>
      <c r="J2828" s="2">
        <v>6.8493150684930004</v>
      </c>
      <c r="K2828" s="2">
        <v>2.7397260273969999</v>
      </c>
      <c r="L2828" s="2">
        <v>1.369863013699</v>
      </c>
      <c r="M2828" s="2">
        <v>13.698630136986001</v>
      </c>
      <c r="N2828" s="2">
        <v>8.2191780821920002</v>
      </c>
      <c r="O2828" s="2">
        <v>9.5890410958899999</v>
      </c>
      <c r="P2828" s="2">
        <v>23.287671232876999</v>
      </c>
      <c r="Q2828" s="21">
        <v>0</v>
      </c>
    </row>
    <row r="2829" spans="4:17" x14ac:dyDescent="0.2">
      <c r="D2829" s="104"/>
      <c r="E2829" s="5" t="s">
        <v>32</v>
      </c>
      <c r="F2829" s="6"/>
      <c r="G2829" s="7">
        <v>38</v>
      </c>
      <c r="H2829" s="8">
        <v>21</v>
      </c>
      <c r="I2829" s="1">
        <v>1</v>
      </c>
      <c r="J2829" s="1">
        <v>1</v>
      </c>
      <c r="K2829" s="1">
        <v>0</v>
      </c>
      <c r="L2829" s="1">
        <v>0</v>
      </c>
      <c r="M2829" s="1">
        <v>3</v>
      </c>
      <c r="N2829" s="1">
        <v>4</v>
      </c>
      <c r="O2829" s="1">
        <v>4</v>
      </c>
      <c r="P2829" s="1">
        <v>8</v>
      </c>
      <c r="Q2829" s="13">
        <v>0</v>
      </c>
    </row>
    <row r="2830" spans="4:17" x14ac:dyDescent="0.2">
      <c r="D2830" s="104"/>
      <c r="E2830" s="11"/>
      <c r="F2830" s="10"/>
      <c r="G2830" s="9">
        <v>100</v>
      </c>
      <c r="H2830" s="12">
        <v>55.263157894736999</v>
      </c>
      <c r="I2830" s="2">
        <v>2.6315789473679998</v>
      </c>
      <c r="J2830" s="2">
        <v>2.6315789473679998</v>
      </c>
      <c r="K2830" s="3">
        <v>0</v>
      </c>
      <c r="L2830" s="3">
        <v>0</v>
      </c>
      <c r="M2830" s="2">
        <v>7.8947368421049999</v>
      </c>
      <c r="N2830" s="2">
        <v>10.526315789473999</v>
      </c>
      <c r="O2830" s="2">
        <v>10.526315789473999</v>
      </c>
      <c r="P2830" s="2">
        <v>21.052631578947</v>
      </c>
      <c r="Q2830" s="21">
        <v>0</v>
      </c>
    </row>
    <row r="2831" spans="4:17" x14ac:dyDescent="0.2">
      <c r="D2831" s="104"/>
      <c r="E2831" s="5" t="s">
        <v>33</v>
      </c>
      <c r="F2831" s="6"/>
      <c r="G2831" s="7">
        <v>9</v>
      </c>
      <c r="H2831" s="8">
        <v>6</v>
      </c>
      <c r="I2831" s="1">
        <v>1</v>
      </c>
      <c r="J2831" s="1">
        <v>0</v>
      </c>
      <c r="K2831" s="1">
        <v>1</v>
      </c>
      <c r="L2831" s="1">
        <v>0</v>
      </c>
      <c r="M2831" s="1">
        <v>4</v>
      </c>
      <c r="N2831" s="1">
        <v>0</v>
      </c>
      <c r="O2831" s="1">
        <v>0</v>
      </c>
      <c r="P2831" s="1">
        <v>1</v>
      </c>
      <c r="Q2831" s="13">
        <v>0</v>
      </c>
    </row>
    <row r="2832" spans="4:17" x14ac:dyDescent="0.2">
      <c r="D2832" s="104"/>
      <c r="E2832" s="11"/>
      <c r="F2832" s="10"/>
      <c r="G2832" s="9">
        <v>100</v>
      </c>
      <c r="H2832" s="12">
        <v>66.666666666666998</v>
      </c>
      <c r="I2832" s="2">
        <v>11.111111111111001</v>
      </c>
      <c r="J2832" s="3">
        <v>0</v>
      </c>
      <c r="K2832" s="2">
        <v>11.111111111111001</v>
      </c>
      <c r="L2832" s="3">
        <v>0</v>
      </c>
      <c r="M2832" s="2">
        <v>44.444444444444002</v>
      </c>
      <c r="N2832" s="3">
        <v>0</v>
      </c>
      <c r="O2832" s="3">
        <v>0</v>
      </c>
      <c r="P2832" s="2">
        <v>11.111111111111001</v>
      </c>
      <c r="Q2832" s="21">
        <v>0</v>
      </c>
    </row>
    <row r="2833" spans="4:17" x14ac:dyDescent="0.2">
      <c r="D2833" s="103" t="s">
        <v>34</v>
      </c>
      <c r="E2833" s="24" t="s">
        <v>35</v>
      </c>
      <c r="F2833" s="22"/>
      <c r="G2833" s="23">
        <v>31</v>
      </c>
      <c r="H2833" s="30">
        <v>18</v>
      </c>
      <c r="I2833" s="4">
        <v>0</v>
      </c>
      <c r="J2833" s="4">
        <v>0</v>
      </c>
      <c r="K2833" s="4">
        <v>1</v>
      </c>
      <c r="L2833" s="4">
        <v>0</v>
      </c>
      <c r="M2833" s="4">
        <v>3</v>
      </c>
      <c r="N2833" s="4">
        <v>1</v>
      </c>
      <c r="O2833" s="4">
        <v>1</v>
      </c>
      <c r="P2833" s="4">
        <v>10</v>
      </c>
      <c r="Q2833" s="34">
        <v>0</v>
      </c>
    </row>
    <row r="2834" spans="4:17" x14ac:dyDescent="0.2">
      <c r="D2834" s="104"/>
      <c r="E2834" s="11"/>
      <c r="F2834" s="10"/>
      <c r="G2834" s="9">
        <v>100</v>
      </c>
      <c r="H2834" s="12">
        <v>58.064516129032</v>
      </c>
      <c r="I2834" s="3">
        <v>0</v>
      </c>
      <c r="J2834" s="3">
        <v>0</v>
      </c>
      <c r="K2834" s="2">
        <v>3.2258064516129998</v>
      </c>
      <c r="L2834" s="3">
        <v>0</v>
      </c>
      <c r="M2834" s="2">
        <v>9.6774193548389995</v>
      </c>
      <c r="N2834" s="2">
        <v>3.2258064516129998</v>
      </c>
      <c r="O2834" s="2">
        <v>3.2258064516129998</v>
      </c>
      <c r="P2834" s="2">
        <v>32.258064516128997</v>
      </c>
      <c r="Q2834" s="21">
        <v>0</v>
      </c>
    </row>
    <row r="2835" spans="4:17" x14ac:dyDescent="0.2">
      <c r="D2835" s="104"/>
      <c r="E2835" s="5" t="s">
        <v>36</v>
      </c>
      <c r="F2835" s="6"/>
      <c r="G2835" s="7">
        <v>28</v>
      </c>
      <c r="H2835" s="8">
        <v>13</v>
      </c>
      <c r="I2835" s="1">
        <v>0</v>
      </c>
      <c r="J2835" s="1">
        <v>2</v>
      </c>
      <c r="K2835" s="1">
        <v>1</v>
      </c>
      <c r="L2835" s="1">
        <v>1</v>
      </c>
      <c r="M2835" s="1">
        <v>2</v>
      </c>
      <c r="N2835" s="1">
        <v>2</v>
      </c>
      <c r="O2835" s="1">
        <v>5</v>
      </c>
      <c r="P2835" s="1">
        <v>5</v>
      </c>
      <c r="Q2835" s="13">
        <v>0</v>
      </c>
    </row>
    <row r="2836" spans="4:17" x14ac:dyDescent="0.2">
      <c r="D2836" s="104"/>
      <c r="E2836" s="11"/>
      <c r="F2836" s="10"/>
      <c r="G2836" s="9">
        <v>100</v>
      </c>
      <c r="H2836" s="12">
        <v>46.428571428570997</v>
      </c>
      <c r="I2836" s="3">
        <v>0</v>
      </c>
      <c r="J2836" s="2">
        <v>7.1428571428570002</v>
      </c>
      <c r="K2836" s="2">
        <v>3.5714285714290002</v>
      </c>
      <c r="L2836" s="2">
        <v>3.5714285714290002</v>
      </c>
      <c r="M2836" s="2">
        <v>7.1428571428570002</v>
      </c>
      <c r="N2836" s="2">
        <v>7.1428571428570002</v>
      </c>
      <c r="O2836" s="2">
        <v>17.857142857143</v>
      </c>
      <c r="P2836" s="2">
        <v>17.857142857143</v>
      </c>
      <c r="Q2836" s="21">
        <v>0</v>
      </c>
    </row>
    <row r="2837" spans="4:17" x14ac:dyDescent="0.2">
      <c r="D2837" s="104"/>
      <c r="E2837" s="5" t="s">
        <v>37</v>
      </c>
      <c r="F2837" s="6"/>
      <c r="G2837" s="7">
        <v>28</v>
      </c>
      <c r="H2837" s="8">
        <v>13</v>
      </c>
      <c r="I2837" s="1">
        <v>2</v>
      </c>
      <c r="J2837" s="1">
        <v>3</v>
      </c>
      <c r="K2837" s="1">
        <v>0</v>
      </c>
      <c r="L2837" s="1">
        <v>0</v>
      </c>
      <c r="M2837" s="1">
        <v>3</v>
      </c>
      <c r="N2837" s="1">
        <v>4</v>
      </c>
      <c r="O2837" s="1">
        <v>2</v>
      </c>
      <c r="P2837" s="1">
        <v>5</v>
      </c>
      <c r="Q2837" s="13">
        <v>0</v>
      </c>
    </row>
    <row r="2838" spans="4:17" x14ac:dyDescent="0.2">
      <c r="D2838" s="104"/>
      <c r="E2838" s="11"/>
      <c r="F2838" s="10"/>
      <c r="G2838" s="9">
        <v>100</v>
      </c>
      <c r="H2838" s="12">
        <v>46.428571428570997</v>
      </c>
      <c r="I2838" s="2">
        <v>7.1428571428570002</v>
      </c>
      <c r="J2838" s="2">
        <v>10.714285714286</v>
      </c>
      <c r="K2838" s="3">
        <v>0</v>
      </c>
      <c r="L2838" s="3">
        <v>0</v>
      </c>
      <c r="M2838" s="2">
        <v>10.714285714286</v>
      </c>
      <c r="N2838" s="2">
        <v>14.285714285714</v>
      </c>
      <c r="O2838" s="2">
        <v>7.1428571428570002</v>
      </c>
      <c r="P2838" s="2">
        <v>17.857142857143</v>
      </c>
      <c r="Q2838" s="21">
        <v>0</v>
      </c>
    </row>
    <row r="2839" spans="4:17" x14ac:dyDescent="0.2">
      <c r="D2839" s="104"/>
      <c r="E2839" s="5" t="s">
        <v>38</v>
      </c>
      <c r="F2839" s="6"/>
      <c r="G2839" s="7">
        <v>31</v>
      </c>
      <c r="H2839" s="8">
        <v>17</v>
      </c>
      <c r="I2839" s="1">
        <v>2</v>
      </c>
      <c r="J2839" s="1">
        <v>0</v>
      </c>
      <c r="K2839" s="1">
        <v>1</v>
      </c>
      <c r="L2839" s="1">
        <v>0</v>
      </c>
      <c r="M2839" s="1">
        <v>3</v>
      </c>
      <c r="N2839" s="1">
        <v>4</v>
      </c>
      <c r="O2839" s="1">
        <v>2</v>
      </c>
      <c r="P2839" s="1">
        <v>7</v>
      </c>
      <c r="Q2839" s="13">
        <v>1</v>
      </c>
    </row>
    <row r="2840" spans="4:17" x14ac:dyDescent="0.2">
      <c r="D2840" s="104"/>
      <c r="E2840" s="11"/>
      <c r="F2840" s="10"/>
      <c r="G2840" s="9">
        <v>100</v>
      </c>
      <c r="H2840" s="12">
        <v>54.838709677418997</v>
      </c>
      <c r="I2840" s="2">
        <v>6.4516129032259997</v>
      </c>
      <c r="J2840" s="3">
        <v>0</v>
      </c>
      <c r="K2840" s="2">
        <v>3.2258064516129998</v>
      </c>
      <c r="L2840" s="3">
        <v>0</v>
      </c>
      <c r="M2840" s="2">
        <v>9.6774193548389995</v>
      </c>
      <c r="N2840" s="2">
        <v>12.903225806451999</v>
      </c>
      <c r="O2840" s="2">
        <v>6.4516129032259997</v>
      </c>
      <c r="P2840" s="2">
        <v>22.580645161290001</v>
      </c>
      <c r="Q2840" s="15">
        <v>3.2258064516129998</v>
      </c>
    </row>
    <row r="2841" spans="4:17" x14ac:dyDescent="0.2">
      <c r="D2841" s="104"/>
      <c r="E2841" s="5" t="s">
        <v>39</v>
      </c>
      <c r="F2841" s="6"/>
      <c r="G2841" s="7">
        <v>52</v>
      </c>
      <c r="H2841" s="8">
        <v>32</v>
      </c>
      <c r="I2841" s="1">
        <v>0</v>
      </c>
      <c r="J2841" s="1">
        <v>4</v>
      </c>
      <c r="K2841" s="1">
        <v>0</v>
      </c>
      <c r="L2841" s="1">
        <v>0</v>
      </c>
      <c r="M2841" s="1">
        <v>9</v>
      </c>
      <c r="N2841" s="1">
        <v>6</v>
      </c>
      <c r="O2841" s="1">
        <v>7</v>
      </c>
      <c r="P2841" s="1">
        <v>9</v>
      </c>
      <c r="Q2841" s="13">
        <v>0</v>
      </c>
    </row>
    <row r="2842" spans="4:17" x14ac:dyDescent="0.2">
      <c r="D2842" s="104"/>
      <c r="E2842" s="11"/>
      <c r="F2842" s="10"/>
      <c r="G2842" s="9">
        <v>100</v>
      </c>
      <c r="H2842" s="12">
        <v>61.538461538462002</v>
      </c>
      <c r="I2842" s="3">
        <v>0</v>
      </c>
      <c r="J2842" s="2">
        <v>7.6923076923079998</v>
      </c>
      <c r="K2842" s="3">
        <v>0</v>
      </c>
      <c r="L2842" s="3">
        <v>0</v>
      </c>
      <c r="M2842" s="2">
        <v>17.307692307692001</v>
      </c>
      <c r="N2842" s="2">
        <v>11.538461538462</v>
      </c>
      <c r="O2842" s="2">
        <v>13.461538461538</v>
      </c>
      <c r="P2842" s="2">
        <v>17.307692307692001</v>
      </c>
      <c r="Q2842" s="21">
        <v>0</v>
      </c>
    </row>
    <row r="2843" spans="4:17" x14ac:dyDescent="0.2">
      <c r="D2843" s="104"/>
      <c r="E2843" s="5" t="s">
        <v>40</v>
      </c>
      <c r="F2843" s="6"/>
      <c r="G2843" s="7">
        <v>50</v>
      </c>
      <c r="H2843" s="8">
        <v>22</v>
      </c>
      <c r="I2843" s="1">
        <v>1</v>
      </c>
      <c r="J2843" s="1">
        <v>1</v>
      </c>
      <c r="K2843" s="1">
        <v>4</v>
      </c>
      <c r="L2843" s="1">
        <v>3</v>
      </c>
      <c r="M2843" s="1">
        <v>6</v>
      </c>
      <c r="N2843" s="1">
        <v>3</v>
      </c>
      <c r="O2843" s="1">
        <v>11</v>
      </c>
      <c r="P2843" s="1">
        <v>10</v>
      </c>
      <c r="Q2843" s="13">
        <v>0</v>
      </c>
    </row>
    <row r="2844" spans="4:17" x14ac:dyDescent="0.2">
      <c r="D2844" s="104"/>
      <c r="E2844" s="11"/>
      <c r="F2844" s="10"/>
      <c r="G2844" s="9">
        <v>100</v>
      </c>
      <c r="H2844" s="12">
        <v>44</v>
      </c>
      <c r="I2844" s="2">
        <v>2</v>
      </c>
      <c r="J2844" s="2">
        <v>2</v>
      </c>
      <c r="K2844" s="2">
        <v>8</v>
      </c>
      <c r="L2844" s="2">
        <v>6</v>
      </c>
      <c r="M2844" s="2">
        <v>12</v>
      </c>
      <c r="N2844" s="2">
        <v>6</v>
      </c>
      <c r="O2844" s="2">
        <v>22</v>
      </c>
      <c r="P2844" s="2">
        <v>20</v>
      </c>
      <c r="Q2844" s="21">
        <v>0</v>
      </c>
    </row>
    <row r="2845" spans="4:17" x14ac:dyDescent="0.2">
      <c r="D2845" s="104"/>
      <c r="E2845" s="5" t="s">
        <v>41</v>
      </c>
      <c r="F2845" s="6"/>
      <c r="G2845" s="7">
        <v>34</v>
      </c>
      <c r="H2845" s="8">
        <v>20</v>
      </c>
      <c r="I2845" s="1">
        <v>1</v>
      </c>
      <c r="J2845" s="1">
        <v>2</v>
      </c>
      <c r="K2845" s="1">
        <v>3</v>
      </c>
      <c r="L2845" s="1">
        <v>1</v>
      </c>
      <c r="M2845" s="1">
        <v>8</v>
      </c>
      <c r="N2845" s="1">
        <v>1</v>
      </c>
      <c r="O2845" s="1">
        <v>0</v>
      </c>
      <c r="P2845" s="1">
        <v>7</v>
      </c>
      <c r="Q2845" s="13">
        <v>0</v>
      </c>
    </row>
    <row r="2846" spans="4:17" x14ac:dyDescent="0.2">
      <c r="D2846" s="104"/>
      <c r="E2846" s="11"/>
      <c r="F2846" s="10"/>
      <c r="G2846" s="9">
        <v>100</v>
      </c>
      <c r="H2846" s="12">
        <v>58.823529411765001</v>
      </c>
      <c r="I2846" s="2">
        <v>2.9411764705880001</v>
      </c>
      <c r="J2846" s="2">
        <v>5.8823529411760003</v>
      </c>
      <c r="K2846" s="2">
        <v>8.8235294117649996</v>
      </c>
      <c r="L2846" s="2">
        <v>2.9411764705880001</v>
      </c>
      <c r="M2846" s="2">
        <v>23.529411764706001</v>
      </c>
      <c r="N2846" s="2">
        <v>2.9411764705880001</v>
      </c>
      <c r="O2846" s="3">
        <v>0</v>
      </c>
      <c r="P2846" s="2">
        <v>20.588235294118</v>
      </c>
      <c r="Q2846" s="21">
        <v>0</v>
      </c>
    </row>
    <row r="2847" spans="4:17" x14ac:dyDescent="0.2">
      <c r="D2847" s="104"/>
      <c r="E2847" s="5" t="s">
        <v>42</v>
      </c>
      <c r="F2847" s="6"/>
      <c r="G2847" s="7">
        <v>34</v>
      </c>
      <c r="H2847" s="8">
        <v>17</v>
      </c>
      <c r="I2847" s="1">
        <v>0</v>
      </c>
      <c r="J2847" s="1">
        <v>1</v>
      </c>
      <c r="K2847" s="1">
        <v>1</v>
      </c>
      <c r="L2847" s="1">
        <v>0</v>
      </c>
      <c r="M2847" s="1">
        <v>4</v>
      </c>
      <c r="N2847" s="1">
        <v>5</v>
      </c>
      <c r="O2847" s="1">
        <v>2</v>
      </c>
      <c r="P2847" s="1">
        <v>9</v>
      </c>
      <c r="Q2847" s="13">
        <v>0</v>
      </c>
    </row>
    <row r="2848" spans="4:17" x14ac:dyDescent="0.2">
      <c r="D2848" s="104"/>
      <c r="E2848" s="11"/>
      <c r="F2848" s="10"/>
      <c r="G2848" s="9">
        <v>100</v>
      </c>
      <c r="H2848" s="12">
        <v>50</v>
      </c>
      <c r="I2848" s="3">
        <v>0</v>
      </c>
      <c r="J2848" s="2">
        <v>2.9411764705880001</v>
      </c>
      <c r="K2848" s="2">
        <v>2.9411764705880001</v>
      </c>
      <c r="L2848" s="3">
        <v>0</v>
      </c>
      <c r="M2848" s="2">
        <v>11.764705882353001</v>
      </c>
      <c r="N2848" s="2">
        <v>14.705882352941</v>
      </c>
      <c r="O2848" s="2">
        <v>5.8823529411760003</v>
      </c>
      <c r="P2848" s="2">
        <v>26.470588235293999</v>
      </c>
      <c r="Q2848" s="21">
        <v>0</v>
      </c>
    </row>
    <row r="2849" spans="4:17" x14ac:dyDescent="0.2">
      <c r="D2849" s="104"/>
      <c r="E2849" s="5" t="s">
        <v>43</v>
      </c>
      <c r="F2849" s="6"/>
      <c r="G2849" s="7">
        <v>21</v>
      </c>
      <c r="H2849" s="8">
        <v>12</v>
      </c>
      <c r="I2849" s="1">
        <v>3</v>
      </c>
      <c r="J2849" s="1">
        <v>2</v>
      </c>
      <c r="K2849" s="1">
        <v>1</v>
      </c>
      <c r="L2849" s="1">
        <v>0</v>
      </c>
      <c r="M2849" s="1">
        <v>1</v>
      </c>
      <c r="N2849" s="1">
        <v>0</v>
      </c>
      <c r="O2849" s="1">
        <v>2</v>
      </c>
      <c r="P2849" s="1">
        <v>5</v>
      </c>
      <c r="Q2849" s="13">
        <v>1</v>
      </c>
    </row>
    <row r="2850" spans="4:17" x14ac:dyDescent="0.2">
      <c r="D2850" s="104"/>
      <c r="E2850" s="11"/>
      <c r="F2850" s="10"/>
      <c r="G2850" s="9">
        <v>100</v>
      </c>
      <c r="H2850" s="12">
        <v>57.142857142856997</v>
      </c>
      <c r="I2850" s="2">
        <v>14.285714285714</v>
      </c>
      <c r="J2850" s="2">
        <v>9.5238095238099998</v>
      </c>
      <c r="K2850" s="2">
        <v>4.7619047619049999</v>
      </c>
      <c r="L2850" s="3">
        <v>0</v>
      </c>
      <c r="M2850" s="2">
        <v>4.7619047619049999</v>
      </c>
      <c r="N2850" s="3">
        <v>0</v>
      </c>
      <c r="O2850" s="2">
        <v>9.5238095238099998</v>
      </c>
      <c r="P2850" s="2">
        <v>23.809523809523998</v>
      </c>
      <c r="Q2850" s="15">
        <v>4.7619047619049999</v>
      </c>
    </row>
    <row r="2851" spans="4:17" x14ac:dyDescent="0.2">
      <c r="D2851" s="104"/>
      <c r="E2851" s="5" t="s">
        <v>44</v>
      </c>
      <c r="F2851" s="6"/>
      <c r="G2851" s="7">
        <v>14</v>
      </c>
      <c r="H2851" s="8">
        <v>7</v>
      </c>
      <c r="I2851" s="1">
        <v>2</v>
      </c>
      <c r="J2851" s="1">
        <v>2</v>
      </c>
      <c r="K2851" s="1">
        <v>1</v>
      </c>
      <c r="L2851" s="1">
        <v>0</v>
      </c>
      <c r="M2851" s="1">
        <v>4</v>
      </c>
      <c r="N2851" s="1">
        <v>0</v>
      </c>
      <c r="O2851" s="1">
        <v>0</v>
      </c>
      <c r="P2851" s="1">
        <v>3</v>
      </c>
      <c r="Q2851" s="13">
        <v>0</v>
      </c>
    </row>
    <row r="2852" spans="4:17" x14ac:dyDescent="0.2">
      <c r="D2852" s="104"/>
      <c r="E2852" s="11"/>
      <c r="F2852" s="10"/>
      <c r="G2852" s="9">
        <v>100</v>
      </c>
      <c r="H2852" s="12">
        <v>50</v>
      </c>
      <c r="I2852" s="2">
        <v>14.285714285714</v>
      </c>
      <c r="J2852" s="2">
        <v>14.285714285714</v>
      </c>
      <c r="K2852" s="2">
        <v>7.1428571428570002</v>
      </c>
      <c r="L2852" s="3">
        <v>0</v>
      </c>
      <c r="M2852" s="2">
        <v>28.571428571428999</v>
      </c>
      <c r="N2852" s="3">
        <v>0</v>
      </c>
      <c r="O2852" s="3">
        <v>0</v>
      </c>
      <c r="P2852" s="2">
        <v>21.428571428571001</v>
      </c>
      <c r="Q2852" s="21">
        <v>0</v>
      </c>
    </row>
    <row r="2853" spans="4:17" x14ac:dyDescent="0.2">
      <c r="D2853" s="104"/>
      <c r="E2853" s="5" t="s">
        <v>45</v>
      </c>
      <c r="F2853" s="6"/>
      <c r="G2853" s="7">
        <v>9</v>
      </c>
      <c r="H2853" s="8">
        <v>6</v>
      </c>
      <c r="I2853" s="1">
        <v>1</v>
      </c>
      <c r="J2853" s="1">
        <v>1</v>
      </c>
      <c r="K2853" s="1">
        <v>0</v>
      </c>
      <c r="L2853" s="1">
        <v>0</v>
      </c>
      <c r="M2853" s="1">
        <v>0</v>
      </c>
      <c r="N2853" s="1">
        <v>0</v>
      </c>
      <c r="O2853" s="1">
        <v>0</v>
      </c>
      <c r="P2853" s="1">
        <v>1</v>
      </c>
      <c r="Q2853" s="13">
        <v>0</v>
      </c>
    </row>
    <row r="2854" spans="4:17" x14ac:dyDescent="0.2">
      <c r="D2854" s="104"/>
      <c r="E2854" s="11"/>
      <c r="F2854" s="10"/>
      <c r="G2854" s="9">
        <v>100</v>
      </c>
      <c r="H2854" s="12">
        <v>66.666666666666998</v>
      </c>
      <c r="I2854" s="2">
        <v>11.111111111111001</v>
      </c>
      <c r="J2854" s="2">
        <v>11.111111111111001</v>
      </c>
      <c r="K2854" s="3">
        <v>0</v>
      </c>
      <c r="L2854" s="3">
        <v>0</v>
      </c>
      <c r="M2854" s="3">
        <v>0</v>
      </c>
      <c r="N2854" s="3">
        <v>0</v>
      </c>
      <c r="O2854" s="3">
        <v>0</v>
      </c>
      <c r="P2854" s="2">
        <v>11.111111111111001</v>
      </c>
      <c r="Q2854" s="21">
        <v>0</v>
      </c>
    </row>
    <row r="2855" spans="4:17" x14ac:dyDescent="0.2">
      <c r="D2855" s="104"/>
      <c r="E2855" s="5" t="s">
        <v>46</v>
      </c>
      <c r="F2855" s="6"/>
      <c r="G2855" s="7">
        <v>6</v>
      </c>
      <c r="H2855" s="8">
        <v>3</v>
      </c>
      <c r="I2855" s="1">
        <v>2</v>
      </c>
      <c r="J2855" s="1">
        <v>1</v>
      </c>
      <c r="K2855" s="1">
        <v>0</v>
      </c>
      <c r="L2855" s="1">
        <v>1</v>
      </c>
      <c r="M2855" s="1">
        <v>4</v>
      </c>
      <c r="N2855" s="1">
        <v>0</v>
      </c>
      <c r="O2855" s="1">
        <v>0</v>
      </c>
      <c r="P2855" s="1">
        <v>0</v>
      </c>
      <c r="Q2855" s="13">
        <v>0</v>
      </c>
    </row>
    <row r="2856" spans="4:17" x14ac:dyDescent="0.2">
      <c r="D2856" s="104"/>
      <c r="E2856" s="11"/>
      <c r="F2856" s="10"/>
      <c r="G2856" s="9">
        <v>100</v>
      </c>
      <c r="H2856" s="12">
        <v>50</v>
      </c>
      <c r="I2856" s="2">
        <v>33.333333333333002</v>
      </c>
      <c r="J2856" s="2">
        <v>16.666666666666998</v>
      </c>
      <c r="K2856" s="3">
        <v>0</v>
      </c>
      <c r="L2856" s="2">
        <v>16.666666666666998</v>
      </c>
      <c r="M2856" s="2">
        <v>66.666666666666998</v>
      </c>
      <c r="N2856" s="3">
        <v>0</v>
      </c>
      <c r="O2856" s="3">
        <v>0</v>
      </c>
      <c r="P2856" s="3">
        <v>0</v>
      </c>
      <c r="Q2856" s="21">
        <v>0</v>
      </c>
    </row>
    <row r="2857" spans="4:17" x14ac:dyDescent="0.2">
      <c r="D2857" s="104"/>
      <c r="E2857" s="5" t="s">
        <v>47</v>
      </c>
      <c r="F2857" s="6"/>
      <c r="G2857" s="7">
        <v>3</v>
      </c>
      <c r="H2857" s="8">
        <v>1</v>
      </c>
      <c r="I2857" s="1">
        <v>0</v>
      </c>
      <c r="J2857" s="1">
        <v>0</v>
      </c>
      <c r="K2857" s="1">
        <v>0</v>
      </c>
      <c r="L2857" s="1">
        <v>0</v>
      </c>
      <c r="M2857" s="1">
        <v>1</v>
      </c>
      <c r="N2857" s="1">
        <v>0</v>
      </c>
      <c r="O2857" s="1">
        <v>0</v>
      </c>
      <c r="P2857" s="1">
        <v>0</v>
      </c>
      <c r="Q2857" s="13">
        <v>1</v>
      </c>
    </row>
    <row r="2858" spans="4:17" x14ac:dyDescent="0.2">
      <c r="D2858" s="104"/>
      <c r="E2858" s="11"/>
      <c r="F2858" s="10"/>
      <c r="G2858" s="9">
        <v>100</v>
      </c>
      <c r="H2858" s="12">
        <v>33.333333333333002</v>
      </c>
      <c r="I2858" s="3">
        <v>0</v>
      </c>
      <c r="J2858" s="3">
        <v>0</v>
      </c>
      <c r="K2858" s="3">
        <v>0</v>
      </c>
      <c r="L2858" s="3">
        <v>0</v>
      </c>
      <c r="M2858" s="2">
        <v>33.333333333333002</v>
      </c>
      <c r="N2858" s="3">
        <v>0</v>
      </c>
      <c r="O2858" s="3">
        <v>0</v>
      </c>
      <c r="P2858" s="3">
        <v>0</v>
      </c>
      <c r="Q2858" s="15">
        <v>33.333333333333002</v>
      </c>
    </row>
    <row r="2859" spans="4:17" x14ac:dyDescent="0.2">
      <c r="D2859" s="104"/>
      <c r="E2859" s="5" t="s">
        <v>48</v>
      </c>
      <c r="F2859" s="6"/>
      <c r="G2859" s="7">
        <v>1</v>
      </c>
      <c r="H2859" s="8">
        <v>1</v>
      </c>
      <c r="I2859" s="1">
        <v>0</v>
      </c>
      <c r="J2859" s="1">
        <v>0</v>
      </c>
      <c r="K2859" s="1">
        <v>0</v>
      </c>
      <c r="L2859" s="1">
        <v>0</v>
      </c>
      <c r="M2859" s="1">
        <v>0</v>
      </c>
      <c r="N2859" s="1">
        <v>0</v>
      </c>
      <c r="O2859" s="1">
        <v>0</v>
      </c>
      <c r="P2859" s="1">
        <v>0</v>
      </c>
      <c r="Q2859" s="13">
        <v>0</v>
      </c>
    </row>
    <row r="2860" spans="4:17" x14ac:dyDescent="0.2">
      <c r="D2860" s="104"/>
      <c r="E2860" s="11"/>
      <c r="F2860" s="10"/>
      <c r="G2860" s="9">
        <v>100</v>
      </c>
      <c r="H2860" s="12">
        <v>100</v>
      </c>
      <c r="I2860" s="3">
        <v>0</v>
      </c>
      <c r="J2860" s="3">
        <v>0</v>
      </c>
      <c r="K2860" s="3">
        <v>0</v>
      </c>
      <c r="L2860" s="3">
        <v>0</v>
      </c>
      <c r="M2860" s="3">
        <v>0</v>
      </c>
      <c r="N2860" s="3">
        <v>0</v>
      </c>
      <c r="O2860" s="3">
        <v>0</v>
      </c>
      <c r="P2860" s="3">
        <v>0</v>
      </c>
      <c r="Q2860" s="21">
        <v>0</v>
      </c>
    </row>
    <row r="2861" spans="4:17" x14ac:dyDescent="0.2">
      <c r="D2861" s="104"/>
      <c r="E2861" s="5" t="s">
        <v>49</v>
      </c>
      <c r="F2861" s="6"/>
      <c r="G2861" s="7">
        <v>0</v>
      </c>
      <c r="H2861" s="8">
        <v>0</v>
      </c>
      <c r="I2861" s="1">
        <v>0</v>
      </c>
      <c r="J2861" s="1">
        <v>0</v>
      </c>
      <c r="K2861" s="1">
        <v>0</v>
      </c>
      <c r="L2861" s="1">
        <v>0</v>
      </c>
      <c r="M2861" s="1">
        <v>0</v>
      </c>
      <c r="N2861" s="1">
        <v>0</v>
      </c>
      <c r="O2861" s="1">
        <v>0</v>
      </c>
      <c r="P2861" s="1">
        <v>0</v>
      </c>
      <c r="Q2861" s="13">
        <v>0</v>
      </c>
    </row>
    <row r="2862" spans="4:17" x14ac:dyDescent="0.2">
      <c r="D2862" s="104"/>
      <c r="E2862" s="11"/>
      <c r="F2862" s="10"/>
      <c r="G2862" s="77">
        <v>0</v>
      </c>
      <c r="H2862" s="40">
        <v>0</v>
      </c>
      <c r="I2862" s="3">
        <v>0</v>
      </c>
      <c r="J2862" s="3">
        <v>0</v>
      </c>
      <c r="K2862" s="3">
        <v>0</v>
      </c>
      <c r="L2862" s="3">
        <v>0</v>
      </c>
      <c r="M2862" s="3">
        <v>0</v>
      </c>
      <c r="N2862" s="3">
        <v>0</v>
      </c>
      <c r="O2862" s="3">
        <v>0</v>
      </c>
      <c r="P2862" s="3">
        <v>0</v>
      </c>
      <c r="Q2862" s="21">
        <v>0</v>
      </c>
    </row>
    <row r="2863" spans="4:17" x14ac:dyDescent="0.2">
      <c r="D2863" s="103" t="s">
        <v>50</v>
      </c>
      <c r="E2863" s="24" t="s">
        <v>35</v>
      </c>
      <c r="F2863" s="22"/>
      <c r="G2863" s="23">
        <v>16</v>
      </c>
      <c r="H2863" s="30">
        <v>8</v>
      </c>
      <c r="I2863" s="4">
        <v>0</v>
      </c>
      <c r="J2863" s="4">
        <v>0</v>
      </c>
      <c r="K2863" s="4">
        <v>1</v>
      </c>
      <c r="L2863" s="4">
        <v>1</v>
      </c>
      <c r="M2863" s="4">
        <v>2</v>
      </c>
      <c r="N2863" s="4">
        <v>1</v>
      </c>
      <c r="O2863" s="4">
        <v>3</v>
      </c>
      <c r="P2863" s="4">
        <v>4</v>
      </c>
      <c r="Q2863" s="34">
        <v>0</v>
      </c>
    </row>
    <row r="2864" spans="4:17" x14ac:dyDescent="0.2">
      <c r="D2864" s="104"/>
      <c r="E2864" s="11"/>
      <c r="F2864" s="10"/>
      <c r="G2864" s="9">
        <v>100</v>
      </c>
      <c r="H2864" s="12">
        <v>50</v>
      </c>
      <c r="I2864" s="3">
        <v>0</v>
      </c>
      <c r="J2864" s="3">
        <v>0</v>
      </c>
      <c r="K2864" s="2">
        <v>6.25</v>
      </c>
      <c r="L2864" s="2">
        <v>6.25</v>
      </c>
      <c r="M2864" s="2">
        <v>12.5</v>
      </c>
      <c r="N2864" s="2">
        <v>6.25</v>
      </c>
      <c r="O2864" s="2">
        <v>18.75</v>
      </c>
      <c r="P2864" s="2">
        <v>25</v>
      </c>
      <c r="Q2864" s="21">
        <v>0</v>
      </c>
    </row>
    <row r="2865" spans="4:17" x14ac:dyDescent="0.2">
      <c r="D2865" s="104"/>
      <c r="E2865" s="5" t="s">
        <v>36</v>
      </c>
      <c r="F2865" s="6"/>
      <c r="G2865" s="7">
        <v>36</v>
      </c>
      <c r="H2865" s="8">
        <v>19</v>
      </c>
      <c r="I2865" s="1">
        <v>0</v>
      </c>
      <c r="J2865" s="1">
        <v>0</v>
      </c>
      <c r="K2865" s="1">
        <v>0</v>
      </c>
      <c r="L2865" s="1">
        <v>0</v>
      </c>
      <c r="M2865" s="1">
        <v>3</v>
      </c>
      <c r="N2865" s="1">
        <v>4</v>
      </c>
      <c r="O2865" s="1">
        <v>5</v>
      </c>
      <c r="P2865" s="1">
        <v>11</v>
      </c>
      <c r="Q2865" s="13">
        <v>0</v>
      </c>
    </row>
    <row r="2866" spans="4:17" x14ac:dyDescent="0.2">
      <c r="D2866" s="104"/>
      <c r="E2866" s="11"/>
      <c r="F2866" s="10"/>
      <c r="G2866" s="9">
        <v>100</v>
      </c>
      <c r="H2866" s="12">
        <v>52.777777777777999</v>
      </c>
      <c r="I2866" s="3">
        <v>0</v>
      </c>
      <c r="J2866" s="3">
        <v>0</v>
      </c>
      <c r="K2866" s="3">
        <v>0</v>
      </c>
      <c r="L2866" s="3">
        <v>0</v>
      </c>
      <c r="M2866" s="2">
        <v>8.333333333333</v>
      </c>
      <c r="N2866" s="2">
        <v>11.111111111111001</v>
      </c>
      <c r="O2866" s="2">
        <v>13.888888888888999</v>
      </c>
      <c r="P2866" s="2">
        <v>30.555555555556001</v>
      </c>
      <c r="Q2866" s="21">
        <v>0</v>
      </c>
    </row>
    <row r="2867" spans="4:17" x14ac:dyDescent="0.2">
      <c r="D2867" s="104"/>
      <c r="E2867" s="5" t="s">
        <v>37</v>
      </c>
      <c r="F2867" s="6"/>
      <c r="G2867" s="7">
        <v>30</v>
      </c>
      <c r="H2867" s="8">
        <v>18</v>
      </c>
      <c r="I2867" s="1">
        <v>1</v>
      </c>
      <c r="J2867" s="1">
        <v>1</v>
      </c>
      <c r="K2867" s="1">
        <v>3</v>
      </c>
      <c r="L2867" s="1">
        <v>1</v>
      </c>
      <c r="M2867" s="1">
        <v>1</v>
      </c>
      <c r="N2867" s="1">
        <v>0</v>
      </c>
      <c r="O2867" s="1">
        <v>4</v>
      </c>
      <c r="P2867" s="1">
        <v>6</v>
      </c>
      <c r="Q2867" s="13">
        <v>1</v>
      </c>
    </row>
    <row r="2868" spans="4:17" x14ac:dyDescent="0.2">
      <c r="D2868" s="104"/>
      <c r="E2868" s="11"/>
      <c r="F2868" s="10"/>
      <c r="G2868" s="9">
        <v>100</v>
      </c>
      <c r="H2868" s="12">
        <v>60</v>
      </c>
      <c r="I2868" s="2">
        <v>3.333333333333</v>
      </c>
      <c r="J2868" s="2">
        <v>3.333333333333</v>
      </c>
      <c r="K2868" s="2">
        <v>10</v>
      </c>
      <c r="L2868" s="2">
        <v>3.333333333333</v>
      </c>
      <c r="M2868" s="2">
        <v>3.333333333333</v>
      </c>
      <c r="N2868" s="3">
        <v>0</v>
      </c>
      <c r="O2868" s="2">
        <v>13.333333333333</v>
      </c>
      <c r="P2868" s="2">
        <v>20</v>
      </c>
      <c r="Q2868" s="15">
        <v>3.333333333333</v>
      </c>
    </row>
    <row r="2869" spans="4:17" x14ac:dyDescent="0.2">
      <c r="D2869" s="104"/>
      <c r="E2869" s="5" t="s">
        <v>38</v>
      </c>
      <c r="F2869" s="6"/>
      <c r="G2869" s="7">
        <v>51</v>
      </c>
      <c r="H2869" s="8">
        <v>33</v>
      </c>
      <c r="I2869" s="1">
        <v>0</v>
      </c>
      <c r="J2869" s="1">
        <v>2</v>
      </c>
      <c r="K2869" s="1">
        <v>0</v>
      </c>
      <c r="L2869" s="1">
        <v>0</v>
      </c>
      <c r="M2869" s="1">
        <v>5</v>
      </c>
      <c r="N2869" s="1">
        <v>2</v>
      </c>
      <c r="O2869" s="1">
        <v>2</v>
      </c>
      <c r="P2869" s="1">
        <v>14</v>
      </c>
      <c r="Q2869" s="13">
        <v>0</v>
      </c>
    </row>
    <row r="2870" spans="4:17" x14ac:dyDescent="0.2">
      <c r="D2870" s="104"/>
      <c r="E2870" s="11"/>
      <c r="F2870" s="10"/>
      <c r="G2870" s="9">
        <v>100</v>
      </c>
      <c r="H2870" s="12">
        <v>64.705882352941003</v>
      </c>
      <c r="I2870" s="3">
        <v>0</v>
      </c>
      <c r="J2870" s="2">
        <v>3.9215686274510002</v>
      </c>
      <c r="K2870" s="3">
        <v>0</v>
      </c>
      <c r="L2870" s="3">
        <v>0</v>
      </c>
      <c r="M2870" s="2">
        <v>9.8039215686270005</v>
      </c>
      <c r="N2870" s="2">
        <v>3.9215686274510002</v>
      </c>
      <c r="O2870" s="2">
        <v>3.9215686274510002</v>
      </c>
      <c r="P2870" s="2">
        <v>27.450980392157</v>
      </c>
      <c r="Q2870" s="21">
        <v>0</v>
      </c>
    </row>
    <row r="2871" spans="4:17" x14ac:dyDescent="0.2">
      <c r="D2871" s="104"/>
      <c r="E2871" s="5" t="s">
        <v>39</v>
      </c>
      <c r="F2871" s="6"/>
      <c r="G2871" s="7">
        <v>52</v>
      </c>
      <c r="H2871" s="8">
        <v>30</v>
      </c>
      <c r="I2871" s="1">
        <v>0</v>
      </c>
      <c r="J2871" s="1">
        <v>0</v>
      </c>
      <c r="K2871" s="1">
        <v>0</v>
      </c>
      <c r="L2871" s="1">
        <v>0</v>
      </c>
      <c r="M2871" s="1">
        <v>7</v>
      </c>
      <c r="N2871" s="1">
        <v>5</v>
      </c>
      <c r="O2871" s="1">
        <v>4</v>
      </c>
      <c r="P2871" s="1">
        <v>13</v>
      </c>
      <c r="Q2871" s="13">
        <v>0</v>
      </c>
    </row>
    <row r="2872" spans="4:17" x14ac:dyDescent="0.2">
      <c r="D2872" s="104"/>
      <c r="E2872" s="11"/>
      <c r="F2872" s="10"/>
      <c r="G2872" s="9">
        <v>100</v>
      </c>
      <c r="H2872" s="12">
        <v>57.692307692307999</v>
      </c>
      <c r="I2872" s="3">
        <v>0</v>
      </c>
      <c r="J2872" s="3">
        <v>0</v>
      </c>
      <c r="K2872" s="3">
        <v>0</v>
      </c>
      <c r="L2872" s="3">
        <v>0</v>
      </c>
      <c r="M2872" s="2">
        <v>13.461538461538</v>
      </c>
      <c r="N2872" s="2">
        <v>9.6153846153850004</v>
      </c>
      <c r="O2872" s="2">
        <v>7.6923076923079998</v>
      </c>
      <c r="P2872" s="2">
        <v>25</v>
      </c>
      <c r="Q2872" s="21">
        <v>0</v>
      </c>
    </row>
    <row r="2873" spans="4:17" x14ac:dyDescent="0.2">
      <c r="D2873" s="104"/>
      <c r="E2873" s="5" t="s">
        <v>40</v>
      </c>
      <c r="F2873" s="6"/>
      <c r="G2873" s="7">
        <v>50</v>
      </c>
      <c r="H2873" s="8">
        <v>25</v>
      </c>
      <c r="I2873" s="1">
        <v>0</v>
      </c>
      <c r="J2873" s="1">
        <v>0</v>
      </c>
      <c r="K2873" s="1">
        <v>0</v>
      </c>
      <c r="L2873" s="1">
        <v>1</v>
      </c>
      <c r="M2873" s="1">
        <v>3</v>
      </c>
      <c r="N2873" s="1">
        <v>2</v>
      </c>
      <c r="O2873" s="1">
        <v>7</v>
      </c>
      <c r="P2873" s="1">
        <v>17</v>
      </c>
      <c r="Q2873" s="13">
        <v>0</v>
      </c>
    </row>
    <row r="2874" spans="4:17" x14ac:dyDescent="0.2">
      <c r="D2874" s="104"/>
      <c r="E2874" s="11"/>
      <c r="F2874" s="10"/>
      <c r="G2874" s="9">
        <v>100</v>
      </c>
      <c r="H2874" s="12">
        <v>50</v>
      </c>
      <c r="I2874" s="3">
        <v>0</v>
      </c>
      <c r="J2874" s="3">
        <v>0</v>
      </c>
      <c r="K2874" s="3">
        <v>0</v>
      </c>
      <c r="L2874" s="2">
        <v>2</v>
      </c>
      <c r="M2874" s="2">
        <v>6</v>
      </c>
      <c r="N2874" s="2">
        <v>4</v>
      </c>
      <c r="O2874" s="2">
        <v>14</v>
      </c>
      <c r="P2874" s="2">
        <v>34</v>
      </c>
      <c r="Q2874" s="21">
        <v>0</v>
      </c>
    </row>
    <row r="2875" spans="4:17" x14ac:dyDescent="0.2">
      <c r="D2875" s="104"/>
      <c r="E2875" s="5" t="s">
        <v>41</v>
      </c>
      <c r="F2875" s="6"/>
      <c r="G2875" s="7">
        <v>29</v>
      </c>
      <c r="H2875" s="8">
        <v>10</v>
      </c>
      <c r="I2875" s="1">
        <v>1</v>
      </c>
      <c r="J2875" s="1">
        <v>0</v>
      </c>
      <c r="K2875" s="1">
        <v>2</v>
      </c>
      <c r="L2875" s="1">
        <v>0</v>
      </c>
      <c r="M2875" s="1">
        <v>3</v>
      </c>
      <c r="N2875" s="1">
        <v>4</v>
      </c>
      <c r="O2875" s="1">
        <v>3</v>
      </c>
      <c r="P2875" s="1">
        <v>10</v>
      </c>
      <c r="Q2875" s="13">
        <v>0</v>
      </c>
    </row>
    <row r="2876" spans="4:17" x14ac:dyDescent="0.2">
      <c r="D2876" s="104"/>
      <c r="E2876" s="11"/>
      <c r="F2876" s="10"/>
      <c r="G2876" s="9">
        <v>100</v>
      </c>
      <c r="H2876" s="12">
        <v>34.482758620689999</v>
      </c>
      <c r="I2876" s="2">
        <v>3.4482758620689999</v>
      </c>
      <c r="J2876" s="3">
        <v>0</v>
      </c>
      <c r="K2876" s="2">
        <v>6.8965517241379999</v>
      </c>
      <c r="L2876" s="3">
        <v>0</v>
      </c>
      <c r="M2876" s="2">
        <v>10.344827586207</v>
      </c>
      <c r="N2876" s="2">
        <v>13.793103448276</v>
      </c>
      <c r="O2876" s="2">
        <v>10.344827586207</v>
      </c>
      <c r="P2876" s="2">
        <v>34.482758620689999</v>
      </c>
      <c r="Q2876" s="21">
        <v>0</v>
      </c>
    </row>
    <row r="2877" spans="4:17" x14ac:dyDescent="0.2">
      <c r="D2877" s="104"/>
      <c r="E2877" s="5" t="s">
        <v>42</v>
      </c>
      <c r="F2877" s="6"/>
      <c r="G2877" s="7">
        <v>30</v>
      </c>
      <c r="H2877" s="8">
        <v>10</v>
      </c>
      <c r="I2877" s="1">
        <v>2</v>
      </c>
      <c r="J2877" s="1">
        <v>1</v>
      </c>
      <c r="K2877" s="1">
        <v>0</v>
      </c>
      <c r="L2877" s="1">
        <v>0</v>
      </c>
      <c r="M2877" s="1">
        <v>3</v>
      </c>
      <c r="N2877" s="1">
        <v>2</v>
      </c>
      <c r="O2877" s="1">
        <v>3</v>
      </c>
      <c r="P2877" s="1">
        <v>10</v>
      </c>
      <c r="Q2877" s="13">
        <v>2</v>
      </c>
    </row>
    <row r="2878" spans="4:17" x14ac:dyDescent="0.2">
      <c r="D2878" s="104"/>
      <c r="E2878" s="11"/>
      <c r="F2878" s="10"/>
      <c r="G2878" s="9">
        <v>100</v>
      </c>
      <c r="H2878" s="12">
        <v>33.333333333333002</v>
      </c>
      <c r="I2878" s="2">
        <v>6.666666666667</v>
      </c>
      <c r="J2878" s="2">
        <v>3.333333333333</v>
      </c>
      <c r="K2878" s="3">
        <v>0</v>
      </c>
      <c r="L2878" s="3">
        <v>0</v>
      </c>
      <c r="M2878" s="2">
        <v>10</v>
      </c>
      <c r="N2878" s="2">
        <v>6.666666666667</v>
      </c>
      <c r="O2878" s="2">
        <v>10</v>
      </c>
      <c r="P2878" s="2">
        <v>33.333333333333002</v>
      </c>
      <c r="Q2878" s="15">
        <v>6.666666666667</v>
      </c>
    </row>
    <row r="2879" spans="4:17" x14ac:dyDescent="0.2">
      <c r="D2879" s="104"/>
      <c r="E2879" s="5" t="s">
        <v>43</v>
      </c>
      <c r="F2879" s="6"/>
      <c r="G2879" s="7">
        <v>29</v>
      </c>
      <c r="H2879" s="8">
        <v>16</v>
      </c>
      <c r="I2879" s="1">
        <v>0</v>
      </c>
      <c r="J2879" s="1">
        <v>1</v>
      </c>
      <c r="K2879" s="1">
        <v>3</v>
      </c>
      <c r="L2879" s="1">
        <v>0</v>
      </c>
      <c r="M2879" s="1">
        <v>6</v>
      </c>
      <c r="N2879" s="1">
        <v>0</v>
      </c>
      <c r="O2879" s="1">
        <v>2</v>
      </c>
      <c r="P2879" s="1">
        <v>7</v>
      </c>
      <c r="Q2879" s="13">
        <v>1</v>
      </c>
    </row>
    <row r="2880" spans="4:17" x14ac:dyDescent="0.2">
      <c r="D2880" s="104"/>
      <c r="E2880" s="11"/>
      <c r="F2880" s="10"/>
      <c r="G2880" s="9">
        <v>100</v>
      </c>
      <c r="H2880" s="12">
        <v>55.172413793102997</v>
      </c>
      <c r="I2880" s="3">
        <v>0</v>
      </c>
      <c r="J2880" s="2">
        <v>3.4482758620689999</v>
      </c>
      <c r="K2880" s="2">
        <v>10.344827586207</v>
      </c>
      <c r="L2880" s="3">
        <v>0</v>
      </c>
      <c r="M2880" s="2">
        <v>20.689655172414</v>
      </c>
      <c r="N2880" s="3">
        <v>0</v>
      </c>
      <c r="O2880" s="2">
        <v>6.8965517241379999</v>
      </c>
      <c r="P2880" s="2">
        <v>24.137931034483</v>
      </c>
      <c r="Q2880" s="15">
        <v>3.4482758620689999</v>
      </c>
    </row>
    <row r="2881" spans="2:17" x14ac:dyDescent="0.2">
      <c r="D2881" s="104"/>
      <c r="E2881" s="5" t="s">
        <v>44</v>
      </c>
      <c r="F2881" s="6"/>
      <c r="G2881" s="7">
        <v>8</v>
      </c>
      <c r="H2881" s="8">
        <v>4</v>
      </c>
      <c r="I2881" s="1">
        <v>1</v>
      </c>
      <c r="J2881" s="1">
        <v>1</v>
      </c>
      <c r="K2881" s="1">
        <v>0</v>
      </c>
      <c r="L2881" s="1">
        <v>0</v>
      </c>
      <c r="M2881" s="1">
        <v>1</v>
      </c>
      <c r="N2881" s="1">
        <v>1</v>
      </c>
      <c r="O2881" s="1">
        <v>2</v>
      </c>
      <c r="P2881" s="1">
        <v>0</v>
      </c>
      <c r="Q2881" s="13">
        <v>0</v>
      </c>
    </row>
    <row r="2882" spans="2:17" x14ac:dyDescent="0.2">
      <c r="D2882" s="104"/>
      <c r="E2882" s="11"/>
      <c r="F2882" s="10"/>
      <c r="G2882" s="9">
        <v>100</v>
      </c>
      <c r="H2882" s="12">
        <v>50</v>
      </c>
      <c r="I2882" s="2">
        <v>12.5</v>
      </c>
      <c r="J2882" s="2">
        <v>12.5</v>
      </c>
      <c r="K2882" s="3">
        <v>0</v>
      </c>
      <c r="L2882" s="3">
        <v>0</v>
      </c>
      <c r="M2882" s="2">
        <v>12.5</v>
      </c>
      <c r="N2882" s="2">
        <v>12.5</v>
      </c>
      <c r="O2882" s="2">
        <v>25</v>
      </c>
      <c r="P2882" s="3">
        <v>0</v>
      </c>
      <c r="Q2882" s="21">
        <v>0</v>
      </c>
    </row>
    <row r="2883" spans="2:17" x14ac:dyDescent="0.2">
      <c r="D2883" s="104"/>
      <c r="E2883" s="5" t="s">
        <v>45</v>
      </c>
      <c r="F2883" s="6"/>
      <c r="G2883" s="7">
        <v>14</v>
      </c>
      <c r="H2883" s="8">
        <v>7</v>
      </c>
      <c r="I2883" s="1">
        <v>0</v>
      </c>
      <c r="J2883" s="1">
        <v>1</v>
      </c>
      <c r="K2883" s="1">
        <v>0</v>
      </c>
      <c r="L2883" s="1">
        <v>0</v>
      </c>
      <c r="M2883" s="1">
        <v>2</v>
      </c>
      <c r="N2883" s="1">
        <v>1</v>
      </c>
      <c r="O2883" s="1">
        <v>2</v>
      </c>
      <c r="P2883" s="1">
        <v>2</v>
      </c>
      <c r="Q2883" s="13">
        <v>1</v>
      </c>
    </row>
    <row r="2884" spans="2:17" x14ac:dyDescent="0.2">
      <c r="D2884" s="104"/>
      <c r="E2884" s="11"/>
      <c r="F2884" s="10"/>
      <c r="G2884" s="9">
        <v>100</v>
      </c>
      <c r="H2884" s="12">
        <v>50</v>
      </c>
      <c r="I2884" s="3">
        <v>0</v>
      </c>
      <c r="J2884" s="2">
        <v>7.1428571428570002</v>
      </c>
      <c r="K2884" s="3">
        <v>0</v>
      </c>
      <c r="L2884" s="3">
        <v>0</v>
      </c>
      <c r="M2884" s="2">
        <v>14.285714285714</v>
      </c>
      <c r="N2884" s="2">
        <v>7.1428571428570002</v>
      </c>
      <c r="O2884" s="2">
        <v>14.285714285714</v>
      </c>
      <c r="P2884" s="2">
        <v>14.285714285714</v>
      </c>
      <c r="Q2884" s="15">
        <v>7.1428571428570002</v>
      </c>
    </row>
    <row r="2885" spans="2:17" x14ac:dyDescent="0.2">
      <c r="D2885" s="104"/>
      <c r="E2885" s="5" t="s">
        <v>46</v>
      </c>
      <c r="F2885" s="6"/>
      <c r="G2885" s="7">
        <v>4</v>
      </c>
      <c r="H2885" s="8">
        <v>2</v>
      </c>
      <c r="I2885" s="1">
        <v>0</v>
      </c>
      <c r="J2885" s="1">
        <v>0</v>
      </c>
      <c r="K2885" s="1">
        <v>0</v>
      </c>
      <c r="L2885" s="1">
        <v>0</v>
      </c>
      <c r="M2885" s="1">
        <v>1</v>
      </c>
      <c r="N2885" s="1">
        <v>0</v>
      </c>
      <c r="O2885" s="1">
        <v>0</v>
      </c>
      <c r="P2885" s="1">
        <v>2</v>
      </c>
      <c r="Q2885" s="13">
        <v>0</v>
      </c>
    </row>
    <row r="2886" spans="2:17" x14ac:dyDescent="0.2">
      <c r="D2886" s="104"/>
      <c r="E2886" s="11"/>
      <c r="F2886" s="10"/>
      <c r="G2886" s="9">
        <v>100</v>
      </c>
      <c r="H2886" s="12">
        <v>50</v>
      </c>
      <c r="I2886" s="3">
        <v>0</v>
      </c>
      <c r="J2886" s="3">
        <v>0</v>
      </c>
      <c r="K2886" s="3">
        <v>0</v>
      </c>
      <c r="L2886" s="3">
        <v>0</v>
      </c>
      <c r="M2886" s="2">
        <v>25</v>
      </c>
      <c r="N2886" s="3">
        <v>0</v>
      </c>
      <c r="O2886" s="3">
        <v>0</v>
      </c>
      <c r="P2886" s="2">
        <v>50</v>
      </c>
      <c r="Q2886" s="21">
        <v>0</v>
      </c>
    </row>
    <row r="2887" spans="2:17" x14ac:dyDescent="0.2">
      <c r="D2887" s="104"/>
      <c r="E2887" s="5" t="s">
        <v>47</v>
      </c>
      <c r="F2887" s="6"/>
      <c r="G2887" s="7">
        <v>3</v>
      </c>
      <c r="H2887" s="8">
        <v>0</v>
      </c>
      <c r="I2887" s="1">
        <v>0</v>
      </c>
      <c r="J2887" s="1">
        <v>0</v>
      </c>
      <c r="K2887" s="1">
        <v>1</v>
      </c>
      <c r="L2887" s="1">
        <v>0</v>
      </c>
      <c r="M2887" s="1">
        <v>0</v>
      </c>
      <c r="N2887" s="1">
        <v>0</v>
      </c>
      <c r="O2887" s="1">
        <v>0</v>
      </c>
      <c r="P2887" s="1">
        <v>1</v>
      </c>
      <c r="Q2887" s="13">
        <v>1</v>
      </c>
    </row>
    <row r="2888" spans="2:17" x14ac:dyDescent="0.2">
      <c r="D2888" s="104"/>
      <c r="E2888" s="11"/>
      <c r="F2888" s="10"/>
      <c r="G2888" s="9">
        <v>100</v>
      </c>
      <c r="H2888" s="40">
        <v>0</v>
      </c>
      <c r="I2888" s="3">
        <v>0</v>
      </c>
      <c r="J2888" s="3">
        <v>0</v>
      </c>
      <c r="K2888" s="2">
        <v>33.333333333333002</v>
      </c>
      <c r="L2888" s="3">
        <v>0</v>
      </c>
      <c r="M2888" s="3">
        <v>0</v>
      </c>
      <c r="N2888" s="3">
        <v>0</v>
      </c>
      <c r="O2888" s="3">
        <v>0</v>
      </c>
      <c r="P2888" s="2">
        <v>33.333333333333002</v>
      </c>
      <c r="Q2888" s="15">
        <v>33.333333333333002</v>
      </c>
    </row>
    <row r="2889" spans="2:17" x14ac:dyDescent="0.2">
      <c r="D2889" s="104"/>
      <c r="E2889" s="5" t="s">
        <v>48</v>
      </c>
      <c r="F2889" s="6"/>
      <c r="G2889" s="7">
        <v>0</v>
      </c>
      <c r="H2889" s="8">
        <v>0</v>
      </c>
      <c r="I2889" s="1">
        <v>0</v>
      </c>
      <c r="J2889" s="1">
        <v>0</v>
      </c>
      <c r="K2889" s="1">
        <v>0</v>
      </c>
      <c r="L2889" s="1">
        <v>0</v>
      </c>
      <c r="M2889" s="1">
        <v>0</v>
      </c>
      <c r="N2889" s="1">
        <v>0</v>
      </c>
      <c r="O2889" s="1">
        <v>0</v>
      </c>
      <c r="P2889" s="1">
        <v>0</v>
      </c>
      <c r="Q2889" s="13">
        <v>0</v>
      </c>
    </row>
    <row r="2890" spans="2:17" x14ac:dyDescent="0.2">
      <c r="D2890" s="104"/>
      <c r="E2890" s="11"/>
      <c r="F2890" s="10"/>
      <c r="G2890" s="77">
        <v>0</v>
      </c>
      <c r="H2890" s="40">
        <v>0</v>
      </c>
      <c r="I2890" s="3">
        <v>0</v>
      </c>
      <c r="J2890" s="3">
        <v>0</v>
      </c>
      <c r="K2890" s="3">
        <v>0</v>
      </c>
      <c r="L2890" s="3">
        <v>0</v>
      </c>
      <c r="M2890" s="3">
        <v>0</v>
      </c>
      <c r="N2890" s="3">
        <v>0</v>
      </c>
      <c r="O2890" s="3">
        <v>0</v>
      </c>
      <c r="P2890" s="3">
        <v>0</v>
      </c>
      <c r="Q2890" s="21">
        <v>0</v>
      </c>
    </row>
    <row r="2891" spans="2:17" x14ac:dyDescent="0.2">
      <c r="D2891" s="104"/>
      <c r="E2891" s="5" t="s">
        <v>49</v>
      </c>
      <c r="F2891" s="6"/>
      <c r="G2891" s="7">
        <v>0</v>
      </c>
      <c r="H2891" s="8">
        <v>0</v>
      </c>
      <c r="I2891" s="1">
        <v>0</v>
      </c>
      <c r="J2891" s="1">
        <v>0</v>
      </c>
      <c r="K2891" s="1">
        <v>0</v>
      </c>
      <c r="L2891" s="1">
        <v>0</v>
      </c>
      <c r="M2891" s="1">
        <v>0</v>
      </c>
      <c r="N2891" s="1">
        <v>0</v>
      </c>
      <c r="O2891" s="1">
        <v>0</v>
      </c>
      <c r="P2891" s="1">
        <v>0</v>
      </c>
      <c r="Q2891" s="13">
        <v>0</v>
      </c>
    </row>
    <row r="2892" spans="2:17" x14ac:dyDescent="0.2">
      <c r="D2892" s="105"/>
      <c r="E2892" s="56"/>
      <c r="F2892" s="57"/>
      <c r="G2892" s="88">
        <v>0</v>
      </c>
      <c r="H2892" s="79">
        <v>0</v>
      </c>
      <c r="I2892" s="36">
        <v>0</v>
      </c>
      <c r="J2892" s="36">
        <v>0</v>
      </c>
      <c r="K2892" s="36">
        <v>0</v>
      </c>
      <c r="L2892" s="36">
        <v>0</v>
      </c>
      <c r="M2892" s="36">
        <v>0</v>
      </c>
      <c r="N2892" s="36">
        <v>0</v>
      </c>
      <c r="O2892" s="36">
        <v>0</v>
      </c>
      <c r="P2892" s="36">
        <v>0</v>
      </c>
      <c r="Q2892" s="72">
        <v>0</v>
      </c>
    </row>
    <row r="2894" spans="2:17" x14ac:dyDescent="0.2">
      <c r="B2894" s="47" t="str">
        <f xml:space="preserve"> HYPERLINK("#'目次'!B41", "[35]")</f>
        <v>[35]</v>
      </c>
      <c r="C2894" s="31" t="s">
        <v>338</v>
      </c>
    </row>
    <row r="2897" spans="3:15" x14ac:dyDescent="0.2">
      <c r="C2897" s="31" t="s">
        <v>13</v>
      </c>
    </row>
    <row r="2898" spans="3:15" ht="36" x14ac:dyDescent="0.2">
      <c r="D2898" s="99"/>
      <c r="E2898" s="100"/>
      <c r="F2898" s="100"/>
      <c r="G2898" s="41" t="s">
        <v>14</v>
      </c>
      <c r="H2898" s="42" t="s">
        <v>339</v>
      </c>
      <c r="I2898" s="16" t="s">
        <v>340</v>
      </c>
      <c r="J2898" s="16" t="s">
        <v>341</v>
      </c>
      <c r="K2898" s="16" t="s">
        <v>342</v>
      </c>
      <c r="L2898" s="16" t="s">
        <v>343</v>
      </c>
      <c r="M2898" s="16" t="s">
        <v>344</v>
      </c>
      <c r="N2898" s="16" t="s">
        <v>257</v>
      </c>
      <c r="O2898" s="46" t="s">
        <v>24</v>
      </c>
    </row>
    <row r="2899" spans="3:15" x14ac:dyDescent="0.2">
      <c r="D2899" s="101"/>
      <c r="E2899" s="102"/>
      <c r="F2899" s="102"/>
      <c r="G2899" s="44"/>
      <c r="H2899" s="48"/>
      <c r="I2899" s="17"/>
      <c r="J2899" s="17"/>
      <c r="K2899" s="17"/>
      <c r="L2899" s="17"/>
      <c r="M2899" s="17"/>
      <c r="N2899" s="17"/>
      <c r="O2899" s="43"/>
    </row>
    <row r="2900" spans="3:15" x14ac:dyDescent="0.2">
      <c r="D2900" s="68"/>
      <c r="E2900" s="67" t="s">
        <v>14</v>
      </c>
      <c r="F2900" s="64"/>
      <c r="G2900" s="45">
        <v>7000</v>
      </c>
      <c r="H2900" s="20">
        <v>265</v>
      </c>
      <c r="I2900" s="20">
        <v>111</v>
      </c>
      <c r="J2900" s="20">
        <v>171</v>
      </c>
      <c r="K2900" s="20">
        <v>343</v>
      </c>
      <c r="L2900" s="20">
        <v>692</v>
      </c>
      <c r="M2900" s="20">
        <v>1659</v>
      </c>
      <c r="N2900" s="20">
        <v>3744</v>
      </c>
      <c r="O2900" s="61">
        <v>15</v>
      </c>
    </row>
    <row r="2901" spans="3:15" x14ac:dyDescent="0.2">
      <c r="D2901" s="56"/>
      <c r="E2901" s="57"/>
      <c r="F2901" s="65"/>
      <c r="G2901" s="9">
        <v>100</v>
      </c>
      <c r="H2901" s="2">
        <v>3.785714285714</v>
      </c>
      <c r="I2901" s="2">
        <v>1.5857142857140001</v>
      </c>
      <c r="J2901" s="2">
        <v>2.4428571428570001</v>
      </c>
      <c r="K2901" s="2">
        <v>4.9000000000000004</v>
      </c>
      <c r="L2901" s="2">
        <v>9.8857142857140001</v>
      </c>
      <c r="M2901" s="2">
        <v>23.7</v>
      </c>
      <c r="N2901" s="2">
        <v>53.485714285714003</v>
      </c>
      <c r="O2901" s="15">
        <v>0.21428571428599999</v>
      </c>
    </row>
    <row r="2902" spans="3:15" x14ac:dyDescent="0.2">
      <c r="D2902" s="103" t="s">
        <v>25</v>
      </c>
      <c r="E2902" s="24" t="s">
        <v>26</v>
      </c>
      <c r="F2902" s="22"/>
      <c r="G2902" s="23">
        <v>1780</v>
      </c>
      <c r="H2902" s="30">
        <v>35</v>
      </c>
      <c r="I2902" s="4">
        <v>16</v>
      </c>
      <c r="J2902" s="4">
        <v>29</v>
      </c>
      <c r="K2902" s="4">
        <v>48</v>
      </c>
      <c r="L2902" s="4">
        <v>168</v>
      </c>
      <c r="M2902" s="4">
        <v>423</v>
      </c>
      <c r="N2902" s="4">
        <v>1057</v>
      </c>
      <c r="O2902" s="34">
        <v>4</v>
      </c>
    </row>
    <row r="2903" spans="3:15" x14ac:dyDescent="0.2">
      <c r="D2903" s="104"/>
      <c r="E2903" s="11"/>
      <c r="F2903" s="10"/>
      <c r="G2903" s="9">
        <v>100</v>
      </c>
      <c r="H2903" s="12">
        <v>1.9662921348310001</v>
      </c>
      <c r="I2903" s="2">
        <v>0.89887640449399997</v>
      </c>
      <c r="J2903" s="2">
        <v>1.6292134831459999</v>
      </c>
      <c r="K2903" s="2">
        <v>2.6966292134829999</v>
      </c>
      <c r="L2903" s="2">
        <v>9.4382022471910005</v>
      </c>
      <c r="M2903" s="2">
        <v>23.76404494382</v>
      </c>
      <c r="N2903" s="2">
        <v>59.382022471909998</v>
      </c>
      <c r="O2903" s="15">
        <v>0.22471910112400001</v>
      </c>
    </row>
    <row r="2904" spans="3:15" x14ac:dyDescent="0.2">
      <c r="D2904" s="104"/>
      <c r="E2904" s="5" t="s">
        <v>27</v>
      </c>
      <c r="F2904" s="6"/>
      <c r="G2904" s="7">
        <v>1328</v>
      </c>
      <c r="H2904" s="8">
        <v>46</v>
      </c>
      <c r="I2904" s="1">
        <v>14</v>
      </c>
      <c r="J2904" s="1">
        <v>20</v>
      </c>
      <c r="K2904" s="1">
        <v>39</v>
      </c>
      <c r="L2904" s="1">
        <v>86</v>
      </c>
      <c r="M2904" s="1">
        <v>316</v>
      </c>
      <c r="N2904" s="1">
        <v>805</v>
      </c>
      <c r="O2904" s="13">
        <v>2</v>
      </c>
    </row>
    <row r="2905" spans="3:15" x14ac:dyDescent="0.2">
      <c r="D2905" s="104"/>
      <c r="E2905" s="11"/>
      <c r="F2905" s="10"/>
      <c r="G2905" s="9">
        <v>100</v>
      </c>
      <c r="H2905" s="12">
        <v>3.4638554216870001</v>
      </c>
      <c r="I2905" s="2">
        <v>1.0542168674700001</v>
      </c>
      <c r="J2905" s="2">
        <v>1.5060240963860001</v>
      </c>
      <c r="K2905" s="2">
        <v>2.9367469879520001</v>
      </c>
      <c r="L2905" s="2">
        <v>6.4759036144579998</v>
      </c>
      <c r="M2905" s="2">
        <v>23.795180722891999</v>
      </c>
      <c r="N2905" s="2">
        <v>60.617469879517998</v>
      </c>
      <c r="O2905" s="15">
        <v>0.15060240963900001</v>
      </c>
    </row>
    <row r="2906" spans="3:15" x14ac:dyDescent="0.2">
      <c r="D2906" s="104"/>
      <c r="E2906" s="5" t="s">
        <v>28</v>
      </c>
      <c r="F2906" s="6"/>
      <c r="G2906" s="7">
        <v>1075</v>
      </c>
      <c r="H2906" s="8">
        <v>37</v>
      </c>
      <c r="I2906" s="1">
        <v>21</v>
      </c>
      <c r="J2906" s="1">
        <v>26</v>
      </c>
      <c r="K2906" s="1">
        <v>57</v>
      </c>
      <c r="L2906" s="1">
        <v>91</v>
      </c>
      <c r="M2906" s="1">
        <v>227</v>
      </c>
      <c r="N2906" s="1">
        <v>614</v>
      </c>
      <c r="O2906" s="13">
        <v>2</v>
      </c>
    </row>
    <row r="2907" spans="3:15" x14ac:dyDescent="0.2">
      <c r="D2907" s="104"/>
      <c r="E2907" s="11"/>
      <c r="F2907" s="10"/>
      <c r="G2907" s="9">
        <v>100</v>
      </c>
      <c r="H2907" s="12">
        <v>3.4418604651160001</v>
      </c>
      <c r="I2907" s="2">
        <v>1.9534883720930001</v>
      </c>
      <c r="J2907" s="2">
        <v>2.4186046511630002</v>
      </c>
      <c r="K2907" s="2">
        <v>5.3023255813950003</v>
      </c>
      <c r="L2907" s="2">
        <v>8.4651162790699992</v>
      </c>
      <c r="M2907" s="2">
        <v>21.116279069767</v>
      </c>
      <c r="N2907" s="2">
        <v>57.116279069767003</v>
      </c>
      <c r="O2907" s="15">
        <v>0.18604651162800001</v>
      </c>
    </row>
    <row r="2908" spans="3:15" x14ac:dyDescent="0.2">
      <c r="D2908" s="104"/>
      <c r="E2908" s="5" t="s">
        <v>29</v>
      </c>
      <c r="F2908" s="6"/>
      <c r="G2908" s="7">
        <v>733</v>
      </c>
      <c r="H2908" s="8">
        <v>36</v>
      </c>
      <c r="I2908" s="1">
        <v>14</v>
      </c>
      <c r="J2908" s="1">
        <v>21</v>
      </c>
      <c r="K2908" s="1">
        <v>37</v>
      </c>
      <c r="L2908" s="1">
        <v>96</v>
      </c>
      <c r="M2908" s="1">
        <v>176</v>
      </c>
      <c r="N2908" s="1">
        <v>351</v>
      </c>
      <c r="O2908" s="13">
        <v>2</v>
      </c>
    </row>
    <row r="2909" spans="3:15" x14ac:dyDescent="0.2">
      <c r="D2909" s="104"/>
      <c r="E2909" s="11"/>
      <c r="F2909" s="10"/>
      <c r="G2909" s="9">
        <v>100</v>
      </c>
      <c r="H2909" s="12">
        <v>4.9113233287859996</v>
      </c>
      <c r="I2909" s="2">
        <v>1.909959072306</v>
      </c>
      <c r="J2909" s="2">
        <v>2.864938608458</v>
      </c>
      <c r="K2909" s="2">
        <v>5.0477489768080002</v>
      </c>
      <c r="L2909" s="2">
        <v>13.096862210095001</v>
      </c>
      <c r="M2909" s="2">
        <v>24.010914051842001</v>
      </c>
      <c r="N2909" s="2">
        <v>47.885402455662003</v>
      </c>
      <c r="O2909" s="15">
        <v>0.27285129604399999</v>
      </c>
    </row>
    <row r="2910" spans="3:15" x14ac:dyDescent="0.2">
      <c r="D2910" s="104"/>
      <c r="E2910" s="5" t="s">
        <v>30</v>
      </c>
      <c r="F2910" s="6"/>
      <c r="G2910" s="7">
        <v>619</v>
      </c>
      <c r="H2910" s="8">
        <v>31</v>
      </c>
      <c r="I2910" s="1">
        <v>14</v>
      </c>
      <c r="J2910" s="1">
        <v>28</v>
      </c>
      <c r="K2910" s="1">
        <v>43</v>
      </c>
      <c r="L2910" s="1">
        <v>87</v>
      </c>
      <c r="M2910" s="1">
        <v>152</v>
      </c>
      <c r="N2910" s="1">
        <v>263</v>
      </c>
      <c r="O2910" s="13">
        <v>1</v>
      </c>
    </row>
    <row r="2911" spans="3:15" x14ac:dyDescent="0.2">
      <c r="D2911" s="104"/>
      <c r="E2911" s="11"/>
      <c r="F2911" s="10"/>
      <c r="G2911" s="9">
        <v>100</v>
      </c>
      <c r="H2911" s="12">
        <v>5.0080775444260004</v>
      </c>
      <c r="I2911" s="2">
        <v>2.2617124394179999</v>
      </c>
      <c r="J2911" s="2">
        <v>4.523424878837</v>
      </c>
      <c r="K2911" s="2">
        <v>6.9466882067849998</v>
      </c>
      <c r="L2911" s="2">
        <v>14.054927302099999</v>
      </c>
      <c r="M2911" s="2">
        <v>24.555735056543</v>
      </c>
      <c r="N2911" s="2">
        <v>42.487883683360003</v>
      </c>
      <c r="O2911" s="15">
        <v>0.16155088852999999</v>
      </c>
    </row>
    <row r="2912" spans="3:15" x14ac:dyDescent="0.2">
      <c r="D2912" s="104"/>
      <c r="E2912" s="5" t="s">
        <v>31</v>
      </c>
      <c r="F2912" s="6"/>
      <c r="G2912" s="7">
        <v>559</v>
      </c>
      <c r="H2912" s="8">
        <v>41</v>
      </c>
      <c r="I2912" s="1">
        <v>12</v>
      </c>
      <c r="J2912" s="1">
        <v>20</v>
      </c>
      <c r="K2912" s="1">
        <v>52</v>
      </c>
      <c r="L2912" s="1">
        <v>75</v>
      </c>
      <c r="M2912" s="1">
        <v>148</v>
      </c>
      <c r="N2912" s="1">
        <v>209</v>
      </c>
      <c r="O2912" s="13">
        <v>2</v>
      </c>
    </row>
    <row r="2913" spans="4:15" x14ac:dyDescent="0.2">
      <c r="D2913" s="104"/>
      <c r="E2913" s="11"/>
      <c r="F2913" s="10"/>
      <c r="G2913" s="9">
        <v>100</v>
      </c>
      <c r="H2913" s="12">
        <v>7.3345259391770004</v>
      </c>
      <c r="I2913" s="2">
        <v>2.1466905187840002</v>
      </c>
      <c r="J2913" s="2">
        <v>3.5778175313060001</v>
      </c>
      <c r="K2913" s="2">
        <v>9.3023255813949994</v>
      </c>
      <c r="L2913" s="2">
        <v>13.416815742397</v>
      </c>
      <c r="M2913" s="2">
        <v>26.475849731663999</v>
      </c>
      <c r="N2913" s="2">
        <v>37.388193202147001</v>
      </c>
      <c r="O2913" s="15">
        <v>0.35778175313100002</v>
      </c>
    </row>
    <row r="2914" spans="4:15" x14ac:dyDescent="0.2">
      <c r="D2914" s="104"/>
      <c r="E2914" s="5" t="s">
        <v>32</v>
      </c>
      <c r="F2914" s="6"/>
      <c r="G2914" s="7">
        <v>284</v>
      </c>
      <c r="H2914" s="8">
        <v>13</v>
      </c>
      <c r="I2914" s="1">
        <v>10</v>
      </c>
      <c r="J2914" s="1">
        <v>20</v>
      </c>
      <c r="K2914" s="1">
        <v>33</v>
      </c>
      <c r="L2914" s="1">
        <v>42</v>
      </c>
      <c r="M2914" s="1">
        <v>71</v>
      </c>
      <c r="N2914" s="1">
        <v>95</v>
      </c>
      <c r="O2914" s="13">
        <v>0</v>
      </c>
    </row>
    <row r="2915" spans="4:15" x14ac:dyDescent="0.2">
      <c r="D2915" s="104"/>
      <c r="E2915" s="11"/>
      <c r="F2915" s="10"/>
      <c r="G2915" s="9">
        <v>100</v>
      </c>
      <c r="H2915" s="12">
        <v>4.5774647887319997</v>
      </c>
      <c r="I2915" s="2">
        <v>3.5211267605629999</v>
      </c>
      <c r="J2915" s="2">
        <v>7.0422535211269999</v>
      </c>
      <c r="K2915" s="2">
        <v>11.619718309859</v>
      </c>
      <c r="L2915" s="2">
        <v>14.788732394366001</v>
      </c>
      <c r="M2915" s="2">
        <v>25</v>
      </c>
      <c r="N2915" s="2">
        <v>33.450704225351998</v>
      </c>
      <c r="O2915" s="21">
        <v>0</v>
      </c>
    </row>
    <row r="2916" spans="4:15" x14ac:dyDescent="0.2">
      <c r="D2916" s="104"/>
      <c r="E2916" s="5" t="s">
        <v>33</v>
      </c>
      <c r="F2916" s="6"/>
      <c r="G2916" s="7">
        <v>104</v>
      </c>
      <c r="H2916" s="8">
        <v>9</v>
      </c>
      <c r="I2916" s="1">
        <v>3</v>
      </c>
      <c r="J2916" s="1">
        <v>3</v>
      </c>
      <c r="K2916" s="1">
        <v>18</v>
      </c>
      <c r="L2916" s="1">
        <v>17</v>
      </c>
      <c r="M2916" s="1">
        <v>25</v>
      </c>
      <c r="N2916" s="1">
        <v>29</v>
      </c>
      <c r="O2916" s="13">
        <v>0</v>
      </c>
    </row>
    <row r="2917" spans="4:15" x14ac:dyDescent="0.2">
      <c r="D2917" s="104"/>
      <c r="E2917" s="11"/>
      <c r="F2917" s="10"/>
      <c r="G2917" s="9">
        <v>100</v>
      </c>
      <c r="H2917" s="12">
        <v>8.6538461538460005</v>
      </c>
      <c r="I2917" s="2">
        <v>2.884615384615</v>
      </c>
      <c r="J2917" s="2">
        <v>2.884615384615</v>
      </c>
      <c r="K2917" s="2">
        <v>17.307692307692001</v>
      </c>
      <c r="L2917" s="2">
        <v>16.346153846153999</v>
      </c>
      <c r="M2917" s="2">
        <v>24.038461538461998</v>
      </c>
      <c r="N2917" s="2">
        <v>27.884615384615</v>
      </c>
      <c r="O2917" s="21">
        <v>0</v>
      </c>
    </row>
    <row r="2918" spans="4:15" x14ac:dyDescent="0.2">
      <c r="D2918" s="103" t="s">
        <v>34</v>
      </c>
      <c r="E2918" s="24" t="s">
        <v>35</v>
      </c>
      <c r="F2918" s="22"/>
      <c r="G2918" s="23">
        <v>206</v>
      </c>
      <c r="H2918" s="30">
        <v>5</v>
      </c>
      <c r="I2918" s="4">
        <v>1</v>
      </c>
      <c r="J2918" s="4">
        <v>10</v>
      </c>
      <c r="K2918" s="4">
        <v>2</v>
      </c>
      <c r="L2918" s="4">
        <v>34</v>
      </c>
      <c r="M2918" s="4">
        <v>37</v>
      </c>
      <c r="N2918" s="4">
        <v>117</v>
      </c>
      <c r="O2918" s="34">
        <v>0</v>
      </c>
    </row>
    <row r="2919" spans="4:15" x14ac:dyDescent="0.2">
      <c r="D2919" s="104"/>
      <c r="E2919" s="11"/>
      <c r="F2919" s="10"/>
      <c r="G2919" s="9">
        <v>100</v>
      </c>
      <c r="H2919" s="12">
        <v>2.4271844660189998</v>
      </c>
      <c r="I2919" s="2">
        <v>0.48543689320400002</v>
      </c>
      <c r="J2919" s="2">
        <v>4.8543689320389998</v>
      </c>
      <c r="K2919" s="2">
        <v>0.97087378640800004</v>
      </c>
      <c r="L2919" s="2">
        <v>16.504854368932001</v>
      </c>
      <c r="M2919" s="2">
        <v>17.961165048544</v>
      </c>
      <c r="N2919" s="2">
        <v>56.796116504853998</v>
      </c>
      <c r="O2919" s="21">
        <v>0</v>
      </c>
    </row>
    <row r="2920" spans="4:15" x14ac:dyDescent="0.2">
      <c r="D2920" s="104"/>
      <c r="E2920" s="5" t="s">
        <v>36</v>
      </c>
      <c r="F2920" s="6"/>
      <c r="G2920" s="7">
        <v>218</v>
      </c>
      <c r="H2920" s="8">
        <v>12</v>
      </c>
      <c r="I2920" s="1">
        <v>3</v>
      </c>
      <c r="J2920" s="1">
        <v>14</v>
      </c>
      <c r="K2920" s="1">
        <v>11</v>
      </c>
      <c r="L2920" s="1">
        <v>32</v>
      </c>
      <c r="M2920" s="1">
        <v>45</v>
      </c>
      <c r="N2920" s="1">
        <v>101</v>
      </c>
      <c r="O2920" s="13">
        <v>0</v>
      </c>
    </row>
    <row r="2921" spans="4:15" x14ac:dyDescent="0.2">
      <c r="D2921" s="104"/>
      <c r="E2921" s="11"/>
      <c r="F2921" s="10"/>
      <c r="G2921" s="9">
        <v>100</v>
      </c>
      <c r="H2921" s="12">
        <v>5.5045871559629997</v>
      </c>
      <c r="I2921" s="2">
        <v>1.376146788991</v>
      </c>
      <c r="J2921" s="2">
        <v>6.4220183486240003</v>
      </c>
      <c r="K2921" s="2">
        <v>5.0458715596330004</v>
      </c>
      <c r="L2921" s="2">
        <v>14.678899082569</v>
      </c>
      <c r="M2921" s="2">
        <v>20.642201834862</v>
      </c>
      <c r="N2921" s="2">
        <v>46.330275229358001</v>
      </c>
      <c r="O2921" s="21">
        <v>0</v>
      </c>
    </row>
    <row r="2922" spans="4:15" x14ac:dyDescent="0.2">
      <c r="D2922" s="104"/>
      <c r="E2922" s="5" t="s">
        <v>37</v>
      </c>
      <c r="F2922" s="6"/>
      <c r="G2922" s="7">
        <v>218</v>
      </c>
      <c r="H2922" s="8">
        <v>14</v>
      </c>
      <c r="I2922" s="1">
        <v>3</v>
      </c>
      <c r="J2922" s="1">
        <v>11</v>
      </c>
      <c r="K2922" s="1">
        <v>12</v>
      </c>
      <c r="L2922" s="1">
        <v>25</v>
      </c>
      <c r="M2922" s="1">
        <v>47</v>
      </c>
      <c r="N2922" s="1">
        <v>105</v>
      </c>
      <c r="O2922" s="13">
        <v>1</v>
      </c>
    </row>
    <row r="2923" spans="4:15" x14ac:dyDescent="0.2">
      <c r="D2923" s="104"/>
      <c r="E2923" s="11"/>
      <c r="F2923" s="10"/>
      <c r="G2923" s="9">
        <v>100</v>
      </c>
      <c r="H2923" s="12">
        <v>6.4220183486240003</v>
      </c>
      <c r="I2923" s="2">
        <v>1.376146788991</v>
      </c>
      <c r="J2923" s="2">
        <v>5.0458715596330004</v>
      </c>
      <c r="K2923" s="2">
        <v>5.5045871559629997</v>
      </c>
      <c r="L2923" s="2">
        <v>11.467889908257</v>
      </c>
      <c r="M2923" s="2">
        <v>21.559633027522999</v>
      </c>
      <c r="N2923" s="2">
        <v>48.165137614678997</v>
      </c>
      <c r="O2923" s="15">
        <v>0.45871559632999998</v>
      </c>
    </row>
    <row r="2924" spans="4:15" x14ac:dyDescent="0.2">
      <c r="D2924" s="104"/>
      <c r="E2924" s="5" t="s">
        <v>38</v>
      </c>
      <c r="F2924" s="6"/>
      <c r="G2924" s="7">
        <v>313</v>
      </c>
      <c r="H2924" s="8">
        <v>18</v>
      </c>
      <c r="I2924" s="1">
        <v>7</v>
      </c>
      <c r="J2924" s="1">
        <v>16</v>
      </c>
      <c r="K2924" s="1">
        <v>22</v>
      </c>
      <c r="L2924" s="1">
        <v>47</v>
      </c>
      <c r="M2924" s="1">
        <v>71</v>
      </c>
      <c r="N2924" s="1">
        <v>132</v>
      </c>
      <c r="O2924" s="13">
        <v>0</v>
      </c>
    </row>
    <row r="2925" spans="4:15" x14ac:dyDescent="0.2">
      <c r="D2925" s="104"/>
      <c r="E2925" s="11"/>
      <c r="F2925" s="10"/>
      <c r="G2925" s="9">
        <v>100</v>
      </c>
      <c r="H2925" s="12">
        <v>5.7507987220450003</v>
      </c>
      <c r="I2925" s="2">
        <v>2.23642172524</v>
      </c>
      <c r="J2925" s="2">
        <v>5.1118210862620002</v>
      </c>
      <c r="K2925" s="2">
        <v>7.0287539936099996</v>
      </c>
      <c r="L2925" s="2">
        <v>15.015974440895</v>
      </c>
      <c r="M2925" s="2">
        <v>22.683706070288</v>
      </c>
      <c r="N2925" s="2">
        <v>42.172523961661</v>
      </c>
      <c r="O2925" s="21">
        <v>0</v>
      </c>
    </row>
    <row r="2926" spans="4:15" x14ac:dyDescent="0.2">
      <c r="D2926" s="104"/>
      <c r="E2926" s="5" t="s">
        <v>39</v>
      </c>
      <c r="F2926" s="6"/>
      <c r="G2926" s="7">
        <v>306</v>
      </c>
      <c r="H2926" s="8">
        <v>20</v>
      </c>
      <c r="I2926" s="1">
        <v>2</v>
      </c>
      <c r="J2926" s="1">
        <v>13</v>
      </c>
      <c r="K2926" s="1">
        <v>25</v>
      </c>
      <c r="L2926" s="1">
        <v>53</v>
      </c>
      <c r="M2926" s="1">
        <v>58</v>
      </c>
      <c r="N2926" s="1">
        <v>133</v>
      </c>
      <c r="O2926" s="13">
        <v>2</v>
      </c>
    </row>
    <row r="2927" spans="4:15" x14ac:dyDescent="0.2">
      <c r="D2927" s="104"/>
      <c r="E2927" s="11"/>
      <c r="F2927" s="10"/>
      <c r="G2927" s="9">
        <v>100</v>
      </c>
      <c r="H2927" s="12">
        <v>6.5359477124180003</v>
      </c>
      <c r="I2927" s="2">
        <v>0.65359477124200005</v>
      </c>
      <c r="J2927" s="2">
        <v>4.2483660130720002</v>
      </c>
      <c r="K2927" s="2">
        <v>8.1699346405229996</v>
      </c>
      <c r="L2927" s="2">
        <v>17.320261437908002</v>
      </c>
      <c r="M2927" s="2">
        <v>18.954248366013001</v>
      </c>
      <c r="N2927" s="2">
        <v>43.464052287582</v>
      </c>
      <c r="O2927" s="15">
        <v>0.65359477124200005</v>
      </c>
    </row>
    <row r="2928" spans="4:15" x14ac:dyDescent="0.2">
      <c r="D2928" s="104"/>
      <c r="E2928" s="5" t="s">
        <v>40</v>
      </c>
      <c r="F2928" s="6"/>
      <c r="G2928" s="7">
        <v>323</v>
      </c>
      <c r="H2928" s="8">
        <v>8</v>
      </c>
      <c r="I2928" s="1">
        <v>6</v>
      </c>
      <c r="J2928" s="1">
        <v>15</v>
      </c>
      <c r="K2928" s="1">
        <v>25</v>
      </c>
      <c r="L2928" s="1">
        <v>44</v>
      </c>
      <c r="M2928" s="1">
        <v>72</v>
      </c>
      <c r="N2928" s="1">
        <v>152</v>
      </c>
      <c r="O2928" s="13">
        <v>1</v>
      </c>
    </row>
    <row r="2929" spans="4:15" x14ac:dyDescent="0.2">
      <c r="D2929" s="104"/>
      <c r="E2929" s="11"/>
      <c r="F2929" s="10"/>
      <c r="G2929" s="9">
        <v>100</v>
      </c>
      <c r="H2929" s="12">
        <v>2.4767801857589999</v>
      </c>
      <c r="I2929" s="2">
        <v>1.8575851393189999</v>
      </c>
      <c r="J2929" s="2">
        <v>4.6439628482969999</v>
      </c>
      <c r="K2929" s="2">
        <v>7.7399380804950004</v>
      </c>
      <c r="L2929" s="2">
        <v>13.622291021672</v>
      </c>
      <c r="M2929" s="2">
        <v>22.291021671827</v>
      </c>
      <c r="N2929" s="2">
        <v>47.058823529412003</v>
      </c>
      <c r="O2929" s="15">
        <v>0.30959752322</v>
      </c>
    </row>
    <row r="2930" spans="4:15" x14ac:dyDescent="0.2">
      <c r="D2930" s="104"/>
      <c r="E2930" s="5" t="s">
        <v>41</v>
      </c>
      <c r="F2930" s="6"/>
      <c r="G2930" s="7">
        <v>260</v>
      </c>
      <c r="H2930" s="8">
        <v>8</v>
      </c>
      <c r="I2930" s="1">
        <v>2</v>
      </c>
      <c r="J2930" s="1">
        <v>4</v>
      </c>
      <c r="K2930" s="1">
        <v>15</v>
      </c>
      <c r="L2930" s="1">
        <v>32</v>
      </c>
      <c r="M2930" s="1">
        <v>73</v>
      </c>
      <c r="N2930" s="1">
        <v>126</v>
      </c>
      <c r="O2930" s="13">
        <v>0</v>
      </c>
    </row>
    <row r="2931" spans="4:15" x14ac:dyDescent="0.2">
      <c r="D2931" s="104"/>
      <c r="E2931" s="11"/>
      <c r="F2931" s="10"/>
      <c r="G2931" s="9">
        <v>100</v>
      </c>
      <c r="H2931" s="12">
        <v>3.0769230769229998</v>
      </c>
      <c r="I2931" s="2">
        <v>0.76923076923099998</v>
      </c>
      <c r="J2931" s="2">
        <v>1.538461538462</v>
      </c>
      <c r="K2931" s="2">
        <v>5.7692307692310001</v>
      </c>
      <c r="L2931" s="2">
        <v>12.307692307691999</v>
      </c>
      <c r="M2931" s="2">
        <v>28.076923076922998</v>
      </c>
      <c r="N2931" s="2">
        <v>48.461538461537998</v>
      </c>
      <c r="O2931" s="21">
        <v>0</v>
      </c>
    </row>
    <row r="2932" spans="4:15" x14ac:dyDescent="0.2">
      <c r="D2932" s="104"/>
      <c r="E2932" s="5" t="s">
        <v>42</v>
      </c>
      <c r="F2932" s="6"/>
      <c r="G2932" s="7">
        <v>258</v>
      </c>
      <c r="H2932" s="8">
        <v>10</v>
      </c>
      <c r="I2932" s="1">
        <v>6</v>
      </c>
      <c r="J2932" s="1">
        <v>8</v>
      </c>
      <c r="K2932" s="1">
        <v>18</v>
      </c>
      <c r="L2932" s="1">
        <v>27</v>
      </c>
      <c r="M2932" s="1">
        <v>70</v>
      </c>
      <c r="N2932" s="1">
        <v>119</v>
      </c>
      <c r="O2932" s="13">
        <v>0</v>
      </c>
    </row>
    <row r="2933" spans="4:15" x14ac:dyDescent="0.2">
      <c r="D2933" s="104"/>
      <c r="E2933" s="11"/>
      <c r="F2933" s="10"/>
      <c r="G2933" s="9">
        <v>100</v>
      </c>
      <c r="H2933" s="12">
        <v>3.8759689922480001</v>
      </c>
      <c r="I2933" s="2">
        <v>2.3255813953489999</v>
      </c>
      <c r="J2933" s="2">
        <v>3.1007751937979999</v>
      </c>
      <c r="K2933" s="2">
        <v>6.9767441860470001</v>
      </c>
      <c r="L2933" s="2">
        <v>10.465116279069999</v>
      </c>
      <c r="M2933" s="2">
        <v>27.131782945735999</v>
      </c>
      <c r="N2933" s="2">
        <v>46.124031007752002</v>
      </c>
      <c r="O2933" s="21">
        <v>0</v>
      </c>
    </row>
    <row r="2934" spans="4:15" x14ac:dyDescent="0.2">
      <c r="D2934" s="104"/>
      <c r="E2934" s="5" t="s">
        <v>43</v>
      </c>
      <c r="F2934" s="6"/>
      <c r="G2934" s="7">
        <v>258</v>
      </c>
      <c r="H2934" s="8">
        <v>11</v>
      </c>
      <c r="I2934" s="1">
        <v>7</v>
      </c>
      <c r="J2934" s="1">
        <v>4</v>
      </c>
      <c r="K2934" s="1">
        <v>25</v>
      </c>
      <c r="L2934" s="1">
        <v>14</v>
      </c>
      <c r="M2934" s="1">
        <v>65</v>
      </c>
      <c r="N2934" s="1">
        <v>132</v>
      </c>
      <c r="O2934" s="13">
        <v>0</v>
      </c>
    </row>
    <row r="2935" spans="4:15" x14ac:dyDescent="0.2">
      <c r="D2935" s="104"/>
      <c r="E2935" s="11"/>
      <c r="F2935" s="10"/>
      <c r="G2935" s="9">
        <v>100</v>
      </c>
      <c r="H2935" s="12">
        <v>4.2635658914730001</v>
      </c>
      <c r="I2935" s="2">
        <v>2.7131782945739999</v>
      </c>
      <c r="J2935" s="2">
        <v>1.550387596899</v>
      </c>
      <c r="K2935" s="2">
        <v>9.6899224806199999</v>
      </c>
      <c r="L2935" s="2">
        <v>5.4263565891469998</v>
      </c>
      <c r="M2935" s="2">
        <v>25.193798449612</v>
      </c>
      <c r="N2935" s="2">
        <v>51.162790697673998</v>
      </c>
      <c r="O2935" s="21">
        <v>0</v>
      </c>
    </row>
    <row r="2936" spans="4:15" x14ac:dyDescent="0.2">
      <c r="D2936" s="104"/>
      <c r="E2936" s="5" t="s">
        <v>44</v>
      </c>
      <c r="F2936" s="6"/>
      <c r="G2936" s="7">
        <v>336</v>
      </c>
      <c r="H2936" s="8">
        <v>14</v>
      </c>
      <c r="I2936" s="1">
        <v>9</v>
      </c>
      <c r="J2936" s="1">
        <v>3</v>
      </c>
      <c r="K2936" s="1">
        <v>28</v>
      </c>
      <c r="L2936" s="1">
        <v>8</v>
      </c>
      <c r="M2936" s="1">
        <v>93</v>
      </c>
      <c r="N2936" s="1">
        <v>180</v>
      </c>
      <c r="O2936" s="13">
        <v>1</v>
      </c>
    </row>
    <row r="2937" spans="4:15" x14ac:dyDescent="0.2">
      <c r="D2937" s="104"/>
      <c r="E2937" s="11"/>
      <c r="F2937" s="10"/>
      <c r="G2937" s="9">
        <v>100</v>
      </c>
      <c r="H2937" s="12">
        <v>4.166666666667</v>
      </c>
      <c r="I2937" s="2">
        <v>2.6785714285709998</v>
      </c>
      <c r="J2937" s="2">
        <v>0.89285714285700002</v>
      </c>
      <c r="K2937" s="2">
        <v>8.333333333333</v>
      </c>
      <c r="L2937" s="2">
        <v>2.3809523809519999</v>
      </c>
      <c r="M2937" s="2">
        <v>27.678571428571001</v>
      </c>
      <c r="N2937" s="2">
        <v>53.571428571429003</v>
      </c>
      <c r="O2937" s="15">
        <v>0.29761904761899999</v>
      </c>
    </row>
    <row r="2938" spans="4:15" x14ac:dyDescent="0.2">
      <c r="D2938" s="104"/>
      <c r="E2938" s="5" t="s">
        <v>45</v>
      </c>
      <c r="F2938" s="6"/>
      <c r="G2938" s="7">
        <v>259</v>
      </c>
      <c r="H2938" s="8">
        <v>13</v>
      </c>
      <c r="I2938" s="1">
        <v>7</v>
      </c>
      <c r="J2938" s="1">
        <v>2</v>
      </c>
      <c r="K2938" s="1">
        <v>14</v>
      </c>
      <c r="L2938" s="1">
        <v>9</v>
      </c>
      <c r="M2938" s="1">
        <v>67</v>
      </c>
      <c r="N2938" s="1">
        <v>147</v>
      </c>
      <c r="O2938" s="13">
        <v>0</v>
      </c>
    </row>
    <row r="2939" spans="4:15" x14ac:dyDescent="0.2">
      <c r="D2939" s="104"/>
      <c r="E2939" s="11"/>
      <c r="F2939" s="10"/>
      <c r="G2939" s="9">
        <v>100</v>
      </c>
      <c r="H2939" s="12">
        <v>5.0193050193050004</v>
      </c>
      <c r="I2939" s="2">
        <v>2.7027027027030002</v>
      </c>
      <c r="J2939" s="2">
        <v>0.77220077220100003</v>
      </c>
      <c r="K2939" s="2">
        <v>5.4054054054050003</v>
      </c>
      <c r="L2939" s="2">
        <v>3.4749034749029999</v>
      </c>
      <c r="M2939" s="2">
        <v>25.868725868725999</v>
      </c>
      <c r="N2939" s="2">
        <v>56.756756756756999</v>
      </c>
      <c r="O2939" s="21">
        <v>0</v>
      </c>
    </row>
    <row r="2940" spans="4:15" x14ac:dyDescent="0.2">
      <c r="D2940" s="104"/>
      <c r="E2940" s="5" t="s">
        <v>46</v>
      </c>
      <c r="F2940" s="6"/>
      <c r="G2940" s="7">
        <v>171</v>
      </c>
      <c r="H2940" s="8">
        <v>4</v>
      </c>
      <c r="I2940" s="1">
        <v>3</v>
      </c>
      <c r="J2940" s="1">
        <v>2</v>
      </c>
      <c r="K2940" s="1">
        <v>14</v>
      </c>
      <c r="L2940" s="1">
        <v>4</v>
      </c>
      <c r="M2940" s="1">
        <v>31</v>
      </c>
      <c r="N2940" s="1">
        <v>112</v>
      </c>
      <c r="O2940" s="13">
        <v>1</v>
      </c>
    </row>
    <row r="2941" spans="4:15" x14ac:dyDescent="0.2">
      <c r="D2941" s="104"/>
      <c r="E2941" s="11"/>
      <c r="F2941" s="10"/>
      <c r="G2941" s="9">
        <v>100</v>
      </c>
      <c r="H2941" s="12">
        <v>2.3391812865500001</v>
      </c>
      <c r="I2941" s="2">
        <v>1.7543859649119999</v>
      </c>
      <c r="J2941" s="2">
        <v>1.1695906432750001</v>
      </c>
      <c r="K2941" s="2">
        <v>8.1871345029239997</v>
      </c>
      <c r="L2941" s="2">
        <v>2.3391812865500001</v>
      </c>
      <c r="M2941" s="2">
        <v>18.12865497076</v>
      </c>
      <c r="N2941" s="2">
        <v>65.497076023391998</v>
      </c>
      <c r="O2941" s="15">
        <v>0.58479532163699999</v>
      </c>
    </row>
    <row r="2942" spans="4:15" x14ac:dyDescent="0.2">
      <c r="D2942" s="104"/>
      <c r="E2942" s="5" t="s">
        <v>47</v>
      </c>
      <c r="F2942" s="6"/>
      <c r="G2942" s="7">
        <v>158</v>
      </c>
      <c r="H2942" s="8">
        <v>7</v>
      </c>
      <c r="I2942" s="1">
        <v>3</v>
      </c>
      <c r="J2942" s="1">
        <v>2</v>
      </c>
      <c r="K2942" s="1">
        <v>13</v>
      </c>
      <c r="L2942" s="1">
        <v>1</v>
      </c>
      <c r="M2942" s="1">
        <v>25</v>
      </c>
      <c r="N2942" s="1">
        <v>107</v>
      </c>
      <c r="O2942" s="13">
        <v>0</v>
      </c>
    </row>
    <row r="2943" spans="4:15" x14ac:dyDescent="0.2">
      <c r="D2943" s="104"/>
      <c r="E2943" s="11"/>
      <c r="F2943" s="10"/>
      <c r="G2943" s="9">
        <v>100</v>
      </c>
      <c r="H2943" s="12">
        <v>4.4303797468350004</v>
      </c>
      <c r="I2943" s="2">
        <v>1.8987341772149999</v>
      </c>
      <c r="J2943" s="2">
        <v>1.2658227848100001</v>
      </c>
      <c r="K2943" s="2">
        <v>8.2278481012659999</v>
      </c>
      <c r="L2943" s="2">
        <v>0.63291139240500005</v>
      </c>
      <c r="M2943" s="2">
        <v>15.822784810127001</v>
      </c>
      <c r="N2943" s="2">
        <v>67.721518987341994</v>
      </c>
      <c r="O2943" s="21">
        <v>0</v>
      </c>
    </row>
    <row r="2944" spans="4:15" x14ac:dyDescent="0.2">
      <c r="D2944" s="104"/>
      <c r="E2944" s="5" t="s">
        <v>48</v>
      </c>
      <c r="F2944" s="6"/>
      <c r="G2944" s="7">
        <v>62</v>
      </c>
      <c r="H2944" s="8">
        <v>1</v>
      </c>
      <c r="I2944" s="1">
        <v>0</v>
      </c>
      <c r="J2944" s="1">
        <v>1</v>
      </c>
      <c r="K2944" s="1">
        <v>0</v>
      </c>
      <c r="L2944" s="1">
        <v>0</v>
      </c>
      <c r="M2944" s="1">
        <v>16</v>
      </c>
      <c r="N2944" s="1">
        <v>44</v>
      </c>
      <c r="O2944" s="13">
        <v>0</v>
      </c>
    </row>
    <row r="2945" spans="4:15" x14ac:dyDescent="0.2">
      <c r="D2945" s="104"/>
      <c r="E2945" s="11"/>
      <c r="F2945" s="10"/>
      <c r="G2945" s="9">
        <v>100</v>
      </c>
      <c r="H2945" s="12">
        <v>1.6129032258060001</v>
      </c>
      <c r="I2945" s="3">
        <v>0</v>
      </c>
      <c r="J2945" s="2">
        <v>1.6129032258060001</v>
      </c>
      <c r="K2945" s="3">
        <v>0</v>
      </c>
      <c r="L2945" s="3">
        <v>0</v>
      </c>
      <c r="M2945" s="2">
        <v>25.806451612903</v>
      </c>
      <c r="N2945" s="2">
        <v>70.967741935484</v>
      </c>
      <c r="O2945" s="21">
        <v>0</v>
      </c>
    </row>
    <row r="2946" spans="4:15" x14ac:dyDescent="0.2">
      <c r="D2946" s="104"/>
      <c r="E2946" s="5" t="s">
        <v>49</v>
      </c>
      <c r="F2946" s="6"/>
      <c r="G2946" s="7">
        <v>13</v>
      </c>
      <c r="H2946" s="8">
        <v>0</v>
      </c>
      <c r="I2946" s="1">
        <v>0</v>
      </c>
      <c r="J2946" s="1">
        <v>0</v>
      </c>
      <c r="K2946" s="1">
        <v>0</v>
      </c>
      <c r="L2946" s="1">
        <v>0</v>
      </c>
      <c r="M2946" s="1">
        <v>0</v>
      </c>
      <c r="N2946" s="1">
        <v>13</v>
      </c>
      <c r="O2946" s="13">
        <v>0</v>
      </c>
    </row>
    <row r="2947" spans="4:15" x14ac:dyDescent="0.2">
      <c r="D2947" s="104"/>
      <c r="E2947" s="11"/>
      <c r="F2947" s="10"/>
      <c r="G2947" s="9">
        <v>100</v>
      </c>
      <c r="H2947" s="40">
        <v>0</v>
      </c>
      <c r="I2947" s="3">
        <v>0</v>
      </c>
      <c r="J2947" s="3">
        <v>0</v>
      </c>
      <c r="K2947" s="3">
        <v>0</v>
      </c>
      <c r="L2947" s="3">
        <v>0</v>
      </c>
      <c r="M2947" s="3">
        <v>0</v>
      </c>
      <c r="N2947" s="2">
        <v>100</v>
      </c>
      <c r="O2947" s="21">
        <v>0</v>
      </c>
    </row>
    <row r="2948" spans="4:15" x14ac:dyDescent="0.2">
      <c r="D2948" s="103" t="s">
        <v>50</v>
      </c>
      <c r="E2948" s="24" t="s">
        <v>35</v>
      </c>
      <c r="F2948" s="22"/>
      <c r="G2948" s="23">
        <v>174</v>
      </c>
      <c r="H2948" s="30">
        <v>3</v>
      </c>
      <c r="I2948" s="4">
        <v>1</v>
      </c>
      <c r="J2948" s="4">
        <v>1</v>
      </c>
      <c r="K2948" s="4">
        <v>2</v>
      </c>
      <c r="L2948" s="4">
        <v>16</v>
      </c>
      <c r="M2948" s="4">
        <v>39</v>
      </c>
      <c r="N2948" s="4">
        <v>112</v>
      </c>
      <c r="O2948" s="34">
        <v>0</v>
      </c>
    </row>
    <row r="2949" spans="4:15" x14ac:dyDescent="0.2">
      <c r="D2949" s="104"/>
      <c r="E2949" s="11"/>
      <c r="F2949" s="10"/>
      <c r="G2949" s="9">
        <v>100</v>
      </c>
      <c r="H2949" s="12">
        <v>1.7241379310339999</v>
      </c>
      <c r="I2949" s="2">
        <v>0.57471264367800001</v>
      </c>
      <c r="J2949" s="2">
        <v>0.57471264367800001</v>
      </c>
      <c r="K2949" s="2">
        <v>1.149425287356</v>
      </c>
      <c r="L2949" s="2">
        <v>9.1954022988510005</v>
      </c>
      <c r="M2949" s="2">
        <v>22.413793103448</v>
      </c>
      <c r="N2949" s="2">
        <v>64.367816091953998</v>
      </c>
      <c r="O2949" s="21">
        <v>0</v>
      </c>
    </row>
    <row r="2950" spans="4:15" x14ac:dyDescent="0.2">
      <c r="D2950" s="104"/>
      <c r="E2950" s="5" t="s">
        <v>36</v>
      </c>
      <c r="F2950" s="6"/>
      <c r="G2950" s="7">
        <v>233</v>
      </c>
      <c r="H2950" s="8">
        <v>9</v>
      </c>
      <c r="I2950" s="1">
        <v>3</v>
      </c>
      <c r="J2950" s="1">
        <v>11</v>
      </c>
      <c r="K2950" s="1">
        <v>8</v>
      </c>
      <c r="L2950" s="1">
        <v>40</v>
      </c>
      <c r="M2950" s="1">
        <v>59</v>
      </c>
      <c r="N2950" s="1">
        <v>102</v>
      </c>
      <c r="O2950" s="13">
        <v>1</v>
      </c>
    </row>
    <row r="2951" spans="4:15" x14ac:dyDescent="0.2">
      <c r="D2951" s="104"/>
      <c r="E2951" s="11"/>
      <c r="F2951" s="10"/>
      <c r="G2951" s="9">
        <v>100</v>
      </c>
      <c r="H2951" s="12">
        <v>3.862660944206</v>
      </c>
      <c r="I2951" s="2">
        <v>1.287553648069</v>
      </c>
      <c r="J2951" s="2">
        <v>4.7210300429179997</v>
      </c>
      <c r="K2951" s="2">
        <v>3.43347639485</v>
      </c>
      <c r="L2951" s="2">
        <v>17.167381974249</v>
      </c>
      <c r="M2951" s="2">
        <v>25.321888412017</v>
      </c>
      <c r="N2951" s="2">
        <v>43.776824034335</v>
      </c>
      <c r="O2951" s="15">
        <v>0.42918454935599998</v>
      </c>
    </row>
    <row r="2952" spans="4:15" x14ac:dyDescent="0.2">
      <c r="D2952" s="104"/>
      <c r="E2952" s="5" t="s">
        <v>37</v>
      </c>
      <c r="F2952" s="6"/>
      <c r="G2952" s="7">
        <v>199</v>
      </c>
      <c r="H2952" s="8">
        <v>12</v>
      </c>
      <c r="I2952" s="1">
        <v>0</v>
      </c>
      <c r="J2952" s="1">
        <v>10</v>
      </c>
      <c r="K2952" s="1">
        <v>6</v>
      </c>
      <c r="L2952" s="1">
        <v>28</v>
      </c>
      <c r="M2952" s="1">
        <v>67</v>
      </c>
      <c r="N2952" s="1">
        <v>76</v>
      </c>
      <c r="O2952" s="13">
        <v>0</v>
      </c>
    </row>
    <row r="2953" spans="4:15" x14ac:dyDescent="0.2">
      <c r="D2953" s="104"/>
      <c r="E2953" s="11"/>
      <c r="F2953" s="10"/>
      <c r="G2953" s="9">
        <v>100</v>
      </c>
      <c r="H2953" s="12">
        <v>6.030150753769</v>
      </c>
      <c r="I2953" s="3">
        <v>0</v>
      </c>
      <c r="J2953" s="2">
        <v>5.0251256281409997</v>
      </c>
      <c r="K2953" s="2">
        <v>3.015075376884</v>
      </c>
      <c r="L2953" s="2">
        <v>14.070351758794001</v>
      </c>
      <c r="M2953" s="2">
        <v>33.668341708542997</v>
      </c>
      <c r="N2953" s="2">
        <v>38.190954773869002</v>
      </c>
      <c r="O2953" s="21">
        <v>0</v>
      </c>
    </row>
    <row r="2954" spans="4:15" x14ac:dyDescent="0.2">
      <c r="D2954" s="104"/>
      <c r="E2954" s="5" t="s">
        <v>38</v>
      </c>
      <c r="F2954" s="6"/>
      <c r="G2954" s="7">
        <v>319</v>
      </c>
      <c r="H2954" s="8">
        <v>19</v>
      </c>
      <c r="I2954" s="1">
        <v>1</v>
      </c>
      <c r="J2954" s="1">
        <v>13</v>
      </c>
      <c r="K2954" s="1">
        <v>9</v>
      </c>
      <c r="L2954" s="1">
        <v>54</v>
      </c>
      <c r="M2954" s="1">
        <v>85</v>
      </c>
      <c r="N2954" s="1">
        <v>138</v>
      </c>
      <c r="O2954" s="13">
        <v>0</v>
      </c>
    </row>
    <row r="2955" spans="4:15" x14ac:dyDescent="0.2">
      <c r="D2955" s="104"/>
      <c r="E2955" s="11"/>
      <c r="F2955" s="10"/>
      <c r="G2955" s="9">
        <v>100</v>
      </c>
      <c r="H2955" s="12">
        <v>5.956112852665</v>
      </c>
      <c r="I2955" s="2">
        <v>0.31347962382400002</v>
      </c>
      <c r="J2955" s="2">
        <v>4.0752351097180002</v>
      </c>
      <c r="K2955" s="2">
        <v>2.8213166144200001</v>
      </c>
      <c r="L2955" s="2">
        <v>16.92789968652</v>
      </c>
      <c r="M2955" s="2">
        <v>26.645768025077999</v>
      </c>
      <c r="N2955" s="2">
        <v>43.260188087773997</v>
      </c>
      <c r="O2955" s="21">
        <v>0</v>
      </c>
    </row>
    <row r="2956" spans="4:15" x14ac:dyDescent="0.2">
      <c r="D2956" s="104"/>
      <c r="E2956" s="5" t="s">
        <v>39</v>
      </c>
      <c r="F2956" s="6"/>
      <c r="G2956" s="7">
        <v>269</v>
      </c>
      <c r="H2956" s="8">
        <v>13</v>
      </c>
      <c r="I2956" s="1">
        <v>4</v>
      </c>
      <c r="J2956" s="1">
        <v>9</v>
      </c>
      <c r="K2956" s="1">
        <v>11</v>
      </c>
      <c r="L2956" s="1">
        <v>48</v>
      </c>
      <c r="M2956" s="1">
        <v>60</v>
      </c>
      <c r="N2956" s="1">
        <v>123</v>
      </c>
      <c r="O2956" s="13">
        <v>1</v>
      </c>
    </row>
    <row r="2957" spans="4:15" x14ac:dyDescent="0.2">
      <c r="D2957" s="104"/>
      <c r="E2957" s="11"/>
      <c r="F2957" s="10"/>
      <c r="G2957" s="9">
        <v>100</v>
      </c>
      <c r="H2957" s="12">
        <v>4.832713754647</v>
      </c>
      <c r="I2957" s="2">
        <v>1.4869888475840001</v>
      </c>
      <c r="J2957" s="2">
        <v>3.345724907063</v>
      </c>
      <c r="K2957" s="2">
        <v>4.0892193308550002</v>
      </c>
      <c r="L2957" s="2">
        <v>17.843866171003999</v>
      </c>
      <c r="M2957" s="2">
        <v>22.304832713755001</v>
      </c>
      <c r="N2957" s="2">
        <v>45.724907063197001</v>
      </c>
      <c r="O2957" s="15">
        <v>0.37174721189600002</v>
      </c>
    </row>
    <row r="2958" spans="4:15" x14ac:dyDescent="0.2">
      <c r="D2958" s="104"/>
      <c r="E2958" s="5" t="s">
        <v>40</v>
      </c>
      <c r="F2958" s="6"/>
      <c r="G2958" s="7">
        <v>348</v>
      </c>
      <c r="H2958" s="8">
        <v>10</v>
      </c>
      <c r="I2958" s="1">
        <v>9</v>
      </c>
      <c r="J2958" s="1">
        <v>10</v>
      </c>
      <c r="K2958" s="1">
        <v>13</v>
      </c>
      <c r="L2958" s="1">
        <v>57</v>
      </c>
      <c r="M2958" s="1">
        <v>92</v>
      </c>
      <c r="N2958" s="1">
        <v>157</v>
      </c>
      <c r="O2958" s="13">
        <v>0</v>
      </c>
    </row>
    <row r="2959" spans="4:15" x14ac:dyDescent="0.2">
      <c r="D2959" s="104"/>
      <c r="E2959" s="11"/>
      <c r="F2959" s="10"/>
      <c r="G2959" s="9">
        <v>100</v>
      </c>
      <c r="H2959" s="12">
        <v>2.8735632183909998</v>
      </c>
      <c r="I2959" s="2">
        <v>2.586206896552</v>
      </c>
      <c r="J2959" s="2">
        <v>2.8735632183909998</v>
      </c>
      <c r="K2959" s="2">
        <v>3.7356321839079998</v>
      </c>
      <c r="L2959" s="2">
        <v>16.379310344827999</v>
      </c>
      <c r="M2959" s="2">
        <v>26.436781609194998</v>
      </c>
      <c r="N2959" s="2">
        <v>45.114942528736002</v>
      </c>
      <c r="O2959" s="21">
        <v>0</v>
      </c>
    </row>
    <row r="2960" spans="4:15" x14ac:dyDescent="0.2">
      <c r="D2960" s="104"/>
      <c r="E2960" s="5" t="s">
        <v>41</v>
      </c>
      <c r="F2960" s="6"/>
      <c r="G2960" s="7">
        <v>282</v>
      </c>
      <c r="H2960" s="8">
        <v>9</v>
      </c>
      <c r="I2960" s="1">
        <v>5</v>
      </c>
      <c r="J2960" s="1">
        <v>3</v>
      </c>
      <c r="K2960" s="1">
        <v>7</v>
      </c>
      <c r="L2960" s="1">
        <v>33</v>
      </c>
      <c r="M2960" s="1">
        <v>80</v>
      </c>
      <c r="N2960" s="1">
        <v>144</v>
      </c>
      <c r="O2960" s="13">
        <v>1</v>
      </c>
    </row>
    <row r="2961" spans="4:15" x14ac:dyDescent="0.2">
      <c r="D2961" s="104"/>
      <c r="E2961" s="11"/>
      <c r="F2961" s="10"/>
      <c r="G2961" s="9">
        <v>100</v>
      </c>
      <c r="H2961" s="12">
        <v>3.1914893617020001</v>
      </c>
      <c r="I2961" s="2">
        <v>1.77304964539</v>
      </c>
      <c r="J2961" s="2">
        <v>1.0638297872339999</v>
      </c>
      <c r="K2961" s="2">
        <v>2.4822695035460001</v>
      </c>
      <c r="L2961" s="2">
        <v>11.702127659574</v>
      </c>
      <c r="M2961" s="2">
        <v>28.368794326241002</v>
      </c>
      <c r="N2961" s="2">
        <v>51.063829787233999</v>
      </c>
      <c r="O2961" s="15">
        <v>0.35460992907799999</v>
      </c>
    </row>
    <row r="2962" spans="4:15" x14ac:dyDescent="0.2">
      <c r="D2962" s="104"/>
      <c r="E2962" s="5" t="s">
        <v>42</v>
      </c>
      <c r="F2962" s="6"/>
      <c r="G2962" s="7">
        <v>242</v>
      </c>
      <c r="H2962" s="8">
        <v>12</v>
      </c>
      <c r="I2962" s="1">
        <v>4</v>
      </c>
      <c r="J2962" s="1">
        <v>1</v>
      </c>
      <c r="K2962" s="1">
        <v>14</v>
      </c>
      <c r="L2962" s="1">
        <v>29</v>
      </c>
      <c r="M2962" s="1">
        <v>68</v>
      </c>
      <c r="N2962" s="1">
        <v>112</v>
      </c>
      <c r="O2962" s="13">
        <v>2</v>
      </c>
    </row>
    <row r="2963" spans="4:15" x14ac:dyDescent="0.2">
      <c r="D2963" s="104"/>
      <c r="E2963" s="11"/>
      <c r="F2963" s="10"/>
      <c r="G2963" s="9">
        <v>100</v>
      </c>
      <c r="H2963" s="12">
        <v>4.9586776859499997</v>
      </c>
      <c r="I2963" s="2">
        <v>1.6528925619829999</v>
      </c>
      <c r="J2963" s="2">
        <v>0.41322314049600001</v>
      </c>
      <c r="K2963" s="2">
        <v>5.7851239669419998</v>
      </c>
      <c r="L2963" s="2">
        <v>11.983471074380001</v>
      </c>
      <c r="M2963" s="2">
        <v>28.099173553719002</v>
      </c>
      <c r="N2963" s="2">
        <v>46.280991735537</v>
      </c>
      <c r="O2963" s="15">
        <v>0.82644628099200002</v>
      </c>
    </row>
    <row r="2964" spans="4:15" x14ac:dyDescent="0.2">
      <c r="D2964" s="104"/>
      <c r="E2964" s="5" t="s">
        <v>43</v>
      </c>
      <c r="F2964" s="6"/>
      <c r="G2964" s="7">
        <v>263</v>
      </c>
      <c r="H2964" s="8">
        <v>13</v>
      </c>
      <c r="I2964" s="1">
        <v>2</v>
      </c>
      <c r="J2964" s="1">
        <v>2</v>
      </c>
      <c r="K2964" s="1">
        <v>12</v>
      </c>
      <c r="L2964" s="1">
        <v>28</v>
      </c>
      <c r="M2964" s="1">
        <v>66</v>
      </c>
      <c r="N2964" s="1">
        <v>140</v>
      </c>
      <c r="O2964" s="13">
        <v>0</v>
      </c>
    </row>
    <row r="2965" spans="4:15" x14ac:dyDescent="0.2">
      <c r="D2965" s="104"/>
      <c r="E2965" s="11"/>
      <c r="F2965" s="10"/>
      <c r="G2965" s="9">
        <v>100</v>
      </c>
      <c r="H2965" s="12">
        <v>4.9429657794680004</v>
      </c>
      <c r="I2965" s="2">
        <v>0.76045627376400005</v>
      </c>
      <c r="J2965" s="2">
        <v>0.76045627376400005</v>
      </c>
      <c r="K2965" s="2">
        <v>4.5627376425859998</v>
      </c>
      <c r="L2965" s="2">
        <v>10.6463878327</v>
      </c>
      <c r="M2965" s="2">
        <v>25.095057034221</v>
      </c>
      <c r="N2965" s="2">
        <v>53.231939163497998</v>
      </c>
      <c r="O2965" s="21">
        <v>0</v>
      </c>
    </row>
    <row r="2966" spans="4:15" x14ac:dyDescent="0.2">
      <c r="D2966" s="104"/>
      <c r="E2966" s="5" t="s">
        <v>44</v>
      </c>
      <c r="F2966" s="6"/>
      <c r="G2966" s="7">
        <v>364</v>
      </c>
      <c r="H2966" s="8">
        <v>9</v>
      </c>
      <c r="I2966" s="1">
        <v>9</v>
      </c>
      <c r="J2966" s="1">
        <v>3</v>
      </c>
      <c r="K2966" s="1">
        <v>18</v>
      </c>
      <c r="L2966" s="1">
        <v>9</v>
      </c>
      <c r="M2966" s="1">
        <v>106</v>
      </c>
      <c r="N2966" s="1">
        <v>209</v>
      </c>
      <c r="O2966" s="13">
        <v>1</v>
      </c>
    </row>
    <row r="2967" spans="4:15" x14ac:dyDescent="0.2">
      <c r="D2967" s="104"/>
      <c r="E2967" s="11"/>
      <c r="F2967" s="10"/>
      <c r="G2967" s="9">
        <v>100</v>
      </c>
      <c r="H2967" s="12">
        <v>2.4725274725270001</v>
      </c>
      <c r="I2967" s="2">
        <v>2.4725274725270001</v>
      </c>
      <c r="J2967" s="2">
        <v>0.82417582417599999</v>
      </c>
      <c r="K2967" s="2">
        <v>4.9450549450550003</v>
      </c>
      <c r="L2967" s="2">
        <v>2.4725274725270001</v>
      </c>
      <c r="M2967" s="2">
        <v>29.120879120879</v>
      </c>
      <c r="N2967" s="2">
        <v>57.417582417581997</v>
      </c>
      <c r="O2967" s="15">
        <v>0.27472527472500002</v>
      </c>
    </row>
    <row r="2968" spans="4:15" x14ac:dyDescent="0.2">
      <c r="D2968" s="104"/>
      <c r="E2968" s="5" t="s">
        <v>45</v>
      </c>
      <c r="F2968" s="6"/>
      <c r="G2968" s="7">
        <v>324</v>
      </c>
      <c r="H2968" s="8">
        <v>4</v>
      </c>
      <c r="I2968" s="1">
        <v>4</v>
      </c>
      <c r="J2968" s="1">
        <v>2</v>
      </c>
      <c r="K2968" s="1">
        <v>11</v>
      </c>
      <c r="L2968" s="1">
        <v>16</v>
      </c>
      <c r="M2968" s="1">
        <v>77</v>
      </c>
      <c r="N2968" s="1">
        <v>210</v>
      </c>
      <c r="O2968" s="13">
        <v>0</v>
      </c>
    </row>
    <row r="2969" spans="4:15" x14ac:dyDescent="0.2">
      <c r="D2969" s="104"/>
      <c r="E2969" s="11"/>
      <c r="F2969" s="10"/>
      <c r="G2969" s="9">
        <v>100</v>
      </c>
      <c r="H2969" s="12">
        <v>1.2345679012349999</v>
      </c>
      <c r="I2969" s="2">
        <v>1.2345679012349999</v>
      </c>
      <c r="J2969" s="2">
        <v>0.61728395061700003</v>
      </c>
      <c r="K2969" s="2">
        <v>3.395061728395</v>
      </c>
      <c r="L2969" s="2">
        <v>4.9382716049380004</v>
      </c>
      <c r="M2969" s="2">
        <v>23.765432098765</v>
      </c>
      <c r="N2969" s="2">
        <v>64.814814814814994</v>
      </c>
      <c r="O2969" s="21">
        <v>0</v>
      </c>
    </row>
    <row r="2970" spans="4:15" x14ac:dyDescent="0.2">
      <c r="D2970" s="104"/>
      <c r="E2970" s="5" t="s">
        <v>46</v>
      </c>
      <c r="F2970" s="6"/>
      <c r="G2970" s="7">
        <v>192</v>
      </c>
      <c r="H2970" s="8">
        <v>2</v>
      </c>
      <c r="I2970" s="1">
        <v>3</v>
      </c>
      <c r="J2970" s="1">
        <v>0</v>
      </c>
      <c r="K2970" s="1">
        <v>4</v>
      </c>
      <c r="L2970" s="1">
        <v>2</v>
      </c>
      <c r="M2970" s="1">
        <v>32</v>
      </c>
      <c r="N2970" s="1">
        <v>148</v>
      </c>
      <c r="O2970" s="13">
        <v>1</v>
      </c>
    </row>
    <row r="2971" spans="4:15" x14ac:dyDescent="0.2">
      <c r="D2971" s="104"/>
      <c r="E2971" s="11"/>
      <c r="F2971" s="10"/>
      <c r="G2971" s="9">
        <v>100</v>
      </c>
      <c r="H2971" s="12">
        <v>1.041666666667</v>
      </c>
      <c r="I2971" s="2">
        <v>1.5625</v>
      </c>
      <c r="J2971" s="3">
        <v>0</v>
      </c>
      <c r="K2971" s="2">
        <v>2.083333333333</v>
      </c>
      <c r="L2971" s="2">
        <v>1.041666666667</v>
      </c>
      <c r="M2971" s="2">
        <v>16.666666666666998</v>
      </c>
      <c r="N2971" s="2">
        <v>77.083333333333002</v>
      </c>
      <c r="O2971" s="15">
        <v>0.52083333333299997</v>
      </c>
    </row>
    <row r="2972" spans="4:15" x14ac:dyDescent="0.2">
      <c r="D2972" s="104"/>
      <c r="E2972" s="5" t="s">
        <v>47</v>
      </c>
      <c r="F2972" s="6"/>
      <c r="G2972" s="7">
        <v>288</v>
      </c>
      <c r="H2972" s="8">
        <v>5</v>
      </c>
      <c r="I2972" s="1">
        <v>4</v>
      </c>
      <c r="J2972" s="1">
        <v>0</v>
      </c>
      <c r="K2972" s="1">
        <v>2</v>
      </c>
      <c r="L2972" s="1">
        <v>2</v>
      </c>
      <c r="M2972" s="1">
        <v>45</v>
      </c>
      <c r="N2972" s="1">
        <v>230</v>
      </c>
      <c r="O2972" s="13">
        <v>0</v>
      </c>
    </row>
    <row r="2973" spans="4:15" x14ac:dyDescent="0.2">
      <c r="D2973" s="104"/>
      <c r="E2973" s="11"/>
      <c r="F2973" s="10"/>
      <c r="G2973" s="9">
        <v>100</v>
      </c>
      <c r="H2973" s="12">
        <v>1.7361111111109999</v>
      </c>
      <c r="I2973" s="2">
        <v>1.3888888888890001</v>
      </c>
      <c r="J2973" s="3">
        <v>0</v>
      </c>
      <c r="K2973" s="2">
        <v>0.694444444444</v>
      </c>
      <c r="L2973" s="2">
        <v>0.694444444444</v>
      </c>
      <c r="M2973" s="2">
        <v>15.625</v>
      </c>
      <c r="N2973" s="2">
        <v>79.861111111111001</v>
      </c>
      <c r="O2973" s="21">
        <v>0</v>
      </c>
    </row>
    <row r="2974" spans="4:15" x14ac:dyDescent="0.2">
      <c r="D2974" s="104"/>
      <c r="E2974" s="5" t="s">
        <v>48</v>
      </c>
      <c r="F2974" s="6"/>
      <c r="G2974" s="7">
        <v>114</v>
      </c>
      <c r="H2974" s="8">
        <v>0</v>
      </c>
      <c r="I2974" s="1">
        <v>3</v>
      </c>
      <c r="J2974" s="1">
        <v>1</v>
      </c>
      <c r="K2974" s="1">
        <v>2</v>
      </c>
      <c r="L2974" s="1">
        <v>0</v>
      </c>
      <c r="M2974" s="1">
        <v>11</v>
      </c>
      <c r="N2974" s="1">
        <v>95</v>
      </c>
      <c r="O2974" s="13">
        <v>2</v>
      </c>
    </row>
    <row r="2975" spans="4:15" x14ac:dyDescent="0.2">
      <c r="D2975" s="104"/>
      <c r="E2975" s="11"/>
      <c r="F2975" s="10"/>
      <c r="G2975" s="9">
        <v>100</v>
      </c>
      <c r="H2975" s="40">
        <v>0</v>
      </c>
      <c r="I2975" s="2">
        <v>2.6315789473679998</v>
      </c>
      <c r="J2975" s="2">
        <v>0.87719298245599997</v>
      </c>
      <c r="K2975" s="2">
        <v>1.7543859649119999</v>
      </c>
      <c r="L2975" s="3">
        <v>0</v>
      </c>
      <c r="M2975" s="2">
        <v>9.6491228070179993</v>
      </c>
      <c r="N2975" s="2">
        <v>83.333333333333002</v>
      </c>
      <c r="O2975" s="15">
        <v>1.7543859649119999</v>
      </c>
    </row>
    <row r="2976" spans="4:15" x14ac:dyDescent="0.2">
      <c r="D2976" s="104"/>
      <c r="E2976" s="5" t="s">
        <v>49</v>
      </c>
      <c r="F2976" s="6"/>
      <c r="G2976" s="7">
        <v>30</v>
      </c>
      <c r="H2976" s="8">
        <v>0</v>
      </c>
      <c r="I2976" s="1">
        <v>0</v>
      </c>
      <c r="J2976" s="1">
        <v>0</v>
      </c>
      <c r="K2976" s="1">
        <v>0</v>
      </c>
      <c r="L2976" s="1">
        <v>0</v>
      </c>
      <c r="M2976" s="1">
        <v>2</v>
      </c>
      <c r="N2976" s="1">
        <v>28</v>
      </c>
      <c r="O2976" s="13">
        <v>0</v>
      </c>
    </row>
    <row r="2977" spans="2:17" x14ac:dyDescent="0.2">
      <c r="D2977" s="105"/>
      <c r="E2977" s="56"/>
      <c r="F2977" s="57"/>
      <c r="G2977" s="69">
        <v>100</v>
      </c>
      <c r="H2977" s="79">
        <v>0</v>
      </c>
      <c r="I2977" s="36">
        <v>0</v>
      </c>
      <c r="J2977" s="36">
        <v>0</v>
      </c>
      <c r="K2977" s="36">
        <v>0</v>
      </c>
      <c r="L2977" s="36">
        <v>0</v>
      </c>
      <c r="M2977" s="39">
        <v>6.666666666667</v>
      </c>
      <c r="N2977" s="39">
        <v>93.333333333333002</v>
      </c>
      <c r="O2977" s="72">
        <v>0</v>
      </c>
    </row>
    <row r="2979" spans="2:17" x14ac:dyDescent="0.2">
      <c r="B2979" s="47" t="str">
        <f xml:space="preserve"> HYPERLINK("#'目次'!B42", "[36]")</f>
        <v>[36]</v>
      </c>
      <c r="C2979" s="31" t="s">
        <v>347</v>
      </c>
    </row>
    <row r="2980" spans="2:17" x14ac:dyDescent="0.2">
      <c r="C2980" s="89" t="s">
        <v>348</v>
      </c>
    </row>
    <row r="2982" spans="2:17" x14ac:dyDescent="0.2">
      <c r="C2982" s="31" t="s">
        <v>13</v>
      </c>
    </row>
    <row r="2983" spans="2:17" ht="36" x14ac:dyDescent="0.2">
      <c r="D2983" s="99"/>
      <c r="E2983" s="100"/>
      <c r="F2983" s="100"/>
      <c r="G2983" s="41" t="s">
        <v>14</v>
      </c>
      <c r="H2983" s="42" t="s">
        <v>288</v>
      </c>
      <c r="I2983" s="16" t="s">
        <v>289</v>
      </c>
      <c r="J2983" s="16" t="s">
        <v>290</v>
      </c>
      <c r="K2983" s="16" t="s">
        <v>291</v>
      </c>
      <c r="L2983" s="16" t="s">
        <v>292</v>
      </c>
      <c r="M2983" s="16" t="s">
        <v>293</v>
      </c>
      <c r="N2983" s="16" t="s">
        <v>294</v>
      </c>
      <c r="O2983" s="16" t="s">
        <v>24</v>
      </c>
      <c r="P2983" s="16" t="s">
        <v>67</v>
      </c>
      <c r="Q2983" s="46" t="s">
        <v>68</v>
      </c>
    </row>
    <row r="2984" spans="2:17" x14ac:dyDescent="0.2">
      <c r="D2984" s="101"/>
      <c r="E2984" s="102"/>
      <c r="F2984" s="102"/>
      <c r="G2984" s="44"/>
      <c r="H2984" s="48"/>
      <c r="I2984" s="17"/>
      <c r="J2984" s="17"/>
      <c r="K2984" s="17"/>
      <c r="L2984" s="17"/>
      <c r="M2984" s="17"/>
      <c r="N2984" s="17"/>
      <c r="O2984" s="17"/>
      <c r="P2984" s="17"/>
      <c r="Q2984" s="43"/>
    </row>
    <row r="2985" spans="2:17" x14ac:dyDescent="0.2">
      <c r="D2985" s="68"/>
      <c r="E2985" s="67" t="s">
        <v>14</v>
      </c>
      <c r="F2985" s="64"/>
      <c r="G2985" s="45">
        <v>265</v>
      </c>
      <c r="H2985" s="20">
        <v>65</v>
      </c>
      <c r="I2985" s="20">
        <v>28</v>
      </c>
      <c r="J2985" s="20">
        <v>39</v>
      </c>
      <c r="K2985" s="20">
        <v>27</v>
      </c>
      <c r="L2985" s="20">
        <v>56</v>
      </c>
      <c r="M2985" s="20">
        <v>12</v>
      </c>
      <c r="N2985" s="20">
        <v>0</v>
      </c>
      <c r="O2985" s="20">
        <v>38</v>
      </c>
      <c r="P2985" s="84" t="s">
        <v>78</v>
      </c>
      <c r="Q2985" s="85" t="s">
        <v>78</v>
      </c>
    </row>
    <row r="2986" spans="2:17" x14ac:dyDescent="0.2">
      <c r="D2986" s="56"/>
      <c r="E2986" s="57"/>
      <c r="F2986" s="65"/>
      <c r="G2986" s="9">
        <v>100</v>
      </c>
      <c r="H2986" s="2">
        <v>24.528301886792001</v>
      </c>
      <c r="I2986" s="2">
        <v>10.566037735848999</v>
      </c>
      <c r="J2986" s="2">
        <v>14.716981132075</v>
      </c>
      <c r="K2986" s="2">
        <v>10.188679245283</v>
      </c>
      <c r="L2986" s="2">
        <v>21.132075471697998</v>
      </c>
      <c r="M2986" s="2">
        <v>4.5283018867919997</v>
      </c>
      <c r="N2986" s="3">
        <v>0</v>
      </c>
      <c r="O2986" s="2">
        <v>14.339622641508999</v>
      </c>
      <c r="P2986" s="2">
        <v>47.879735682819003</v>
      </c>
      <c r="Q2986" s="15">
        <v>47.638775103084001</v>
      </c>
    </row>
    <row r="2987" spans="2:17" x14ac:dyDescent="0.2">
      <c r="D2987" s="103" t="s">
        <v>25</v>
      </c>
      <c r="E2987" s="24" t="s">
        <v>26</v>
      </c>
      <c r="F2987" s="22"/>
      <c r="G2987" s="23">
        <v>35</v>
      </c>
      <c r="H2987" s="30">
        <v>7</v>
      </c>
      <c r="I2987" s="4">
        <v>3</v>
      </c>
      <c r="J2987" s="4">
        <v>7</v>
      </c>
      <c r="K2987" s="4">
        <v>5</v>
      </c>
      <c r="L2987" s="4">
        <v>7</v>
      </c>
      <c r="M2987" s="4">
        <v>1</v>
      </c>
      <c r="N2987" s="4">
        <v>0</v>
      </c>
      <c r="O2987" s="4">
        <v>5</v>
      </c>
      <c r="P2987" s="73" t="s">
        <v>78</v>
      </c>
      <c r="Q2987" s="76" t="s">
        <v>78</v>
      </c>
    </row>
    <row r="2988" spans="2:17" x14ac:dyDescent="0.2">
      <c r="D2988" s="104"/>
      <c r="E2988" s="11"/>
      <c r="F2988" s="10"/>
      <c r="G2988" s="9">
        <v>100</v>
      </c>
      <c r="H2988" s="12">
        <v>20</v>
      </c>
      <c r="I2988" s="2">
        <v>8.5714285714289993</v>
      </c>
      <c r="J2988" s="2">
        <v>20</v>
      </c>
      <c r="K2988" s="2">
        <v>14.285714285714</v>
      </c>
      <c r="L2988" s="2">
        <v>20</v>
      </c>
      <c r="M2988" s="2">
        <v>2.8571428571430002</v>
      </c>
      <c r="N2988" s="3">
        <v>0</v>
      </c>
      <c r="O2988" s="2">
        <v>14.285714285714</v>
      </c>
      <c r="P2988" s="2">
        <v>49.35</v>
      </c>
      <c r="Q2988" s="15">
        <v>43.876559801333997</v>
      </c>
    </row>
    <row r="2989" spans="2:17" x14ac:dyDescent="0.2">
      <c r="D2989" s="104"/>
      <c r="E2989" s="5" t="s">
        <v>27</v>
      </c>
      <c r="F2989" s="6"/>
      <c r="G2989" s="7">
        <v>46</v>
      </c>
      <c r="H2989" s="8">
        <v>17</v>
      </c>
      <c r="I2989" s="1">
        <v>5</v>
      </c>
      <c r="J2989" s="1">
        <v>4</v>
      </c>
      <c r="K2989" s="1">
        <v>3</v>
      </c>
      <c r="L2989" s="1">
        <v>11</v>
      </c>
      <c r="M2989" s="1">
        <v>2</v>
      </c>
      <c r="N2989" s="1">
        <v>0</v>
      </c>
      <c r="O2989" s="1">
        <v>4</v>
      </c>
      <c r="P2989" s="27" t="s">
        <v>78</v>
      </c>
      <c r="Q2989" s="28" t="s">
        <v>78</v>
      </c>
    </row>
    <row r="2990" spans="2:17" x14ac:dyDescent="0.2">
      <c r="D2990" s="104"/>
      <c r="E2990" s="11"/>
      <c r="F2990" s="10"/>
      <c r="G2990" s="9">
        <v>100</v>
      </c>
      <c r="H2990" s="12">
        <v>36.956521739129997</v>
      </c>
      <c r="I2990" s="2">
        <v>10.869565217390999</v>
      </c>
      <c r="J2990" s="2">
        <v>8.6956521739130004</v>
      </c>
      <c r="K2990" s="2">
        <v>6.5217391304349999</v>
      </c>
      <c r="L2990" s="2">
        <v>23.913043478260999</v>
      </c>
      <c r="M2990" s="2">
        <v>4.3478260869570002</v>
      </c>
      <c r="N2990" s="3">
        <v>0</v>
      </c>
      <c r="O2990" s="2">
        <v>8.6956521739130004</v>
      </c>
      <c r="P2990" s="2">
        <v>42.904761904761997</v>
      </c>
      <c r="Q2990" s="15">
        <v>49.039735843598997</v>
      </c>
    </row>
    <row r="2991" spans="2:17" x14ac:dyDescent="0.2">
      <c r="D2991" s="104"/>
      <c r="E2991" s="5" t="s">
        <v>28</v>
      </c>
      <c r="F2991" s="6"/>
      <c r="G2991" s="7">
        <v>37</v>
      </c>
      <c r="H2991" s="8">
        <v>11</v>
      </c>
      <c r="I2991" s="1">
        <v>4</v>
      </c>
      <c r="J2991" s="1">
        <v>4</v>
      </c>
      <c r="K2991" s="1">
        <v>6</v>
      </c>
      <c r="L2991" s="1">
        <v>7</v>
      </c>
      <c r="M2991" s="1">
        <v>0</v>
      </c>
      <c r="N2991" s="1">
        <v>0</v>
      </c>
      <c r="O2991" s="1">
        <v>5</v>
      </c>
      <c r="P2991" s="27" t="s">
        <v>78</v>
      </c>
      <c r="Q2991" s="28" t="s">
        <v>78</v>
      </c>
    </row>
    <row r="2992" spans="2:17" x14ac:dyDescent="0.2">
      <c r="D2992" s="104"/>
      <c r="E2992" s="11"/>
      <c r="F2992" s="10"/>
      <c r="G2992" s="9">
        <v>100</v>
      </c>
      <c r="H2992" s="12">
        <v>29.72972972973</v>
      </c>
      <c r="I2992" s="2">
        <v>10.810810810811001</v>
      </c>
      <c r="J2992" s="2">
        <v>10.810810810811001</v>
      </c>
      <c r="K2992" s="2">
        <v>16.216216216216001</v>
      </c>
      <c r="L2992" s="2">
        <v>18.918918918919001</v>
      </c>
      <c r="M2992" s="3">
        <v>0</v>
      </c>
      <c r="N2992" s="3">
        <v>0</v>
      </c>
      <c r="O2992" s="2">
        <v>13.513513513514001</v>
      </c>
      <c r="P2992" s="2">
        <v>39.568750000000001</v>
      </c>
      <c r="Q2992" s="15">
        <v>40.176014591265002</v>
      </c>
    </row>
    <row r="2993" spans="4:17" x14ac:dyDescent="0.2">
      <c r="D2993" s="104"/>
      <c r="E2993" s="5" t="s">
        <v>29</v>
      </c>
      <c r="F2993" s="6"/>
      <c r="G2993" s="7">
        <v>36</v>
      </c>
      <c r="H2993" s="8">
        <v>12</v>
      </c>
      <c r="I2993" s="1">
        <v>4</v>
      </c>
      <c r="J2993" s="1">
        <v>5</v>
      </c>
      <c r="K2993" s="1">
        <v>1</v>
      </c>
      <c r="L2993" s="1">
        <v>8</v>
      </c>
      <c r="M2993" s="1">
        <v>1</v>
      </c>
      <c r="N2993" s="1">
        <v>0</v>
      </c>
      <c r="O2993" s="1">
        <v>5</v>
      </c>
      <c r="P2993" s="27" t="s">
        <v>78</v>
      </c>
      <c r="Q2993" s="28" t="s">
        <v>78</v>
      </c>
    </row>
    <row r="2994" spans="4:17" x14ac:dyDescent="0.2">
      <c r="D2994" s="104"/>
      <c r="E2994" s="11"/>
      <c r="F2994" s="10"/>
      <c r="G2994" s="9">
        <v>100</v>
      </c>
      <c r="H2994" s="12">
        <v>33.333333333333002</v>
      </c>
      <c r="I2994" s="2">
        <v>11.111111111111001</v>
      </c>
      <c r="J2994" s="2">
        <v>13.888888888888999</v>
      </c>
      <c r="K2994" s="2">
        <v>2.7777777777780002</v>
      </c>
      <c r="L2994" s="2">
        <v>22.222222222222001</v>
      </c>
      <c r="M2994" s="2">
        <v>2.7777777777780002</v>
      </c>
      <c r="N2994" s="3">
        <v>0</v>
      </c>
      <c r="O2994" s="2">
        <v>13.888888888888999</v>
      </c>
      <c r="P2994" s="2">
        <v>40.548387096774</v>
      </c>
      <c r="Q2994" s="15">
        <v>46.930861095925003</v>
      </c>
    </row>
    <row r="2995" spans="4:17" x14ac:dyDescent="0.2">
      <c r="D2995" s="104"/>
      <c r="E2995" s="5" t="s">
        <v>30</v>
      </c>
      <c r="F2995" s="6"/>
      <c r="G2995" s="7">
        <v>31</v>
      </c>
      <c r="H2995" s="8">
        <v>10</v>
      </c>
      <c r="I2995" s="1">
        <v>4</v>
      </c>
      <c r="J2995" s="1">
        <v>3</v>
      </c>
      <c r="K2995" s="1">
        <v>5</v>
      </c>
      <c r="L2995" s="1">
        <v>3</v>
      </c>
      <c r="M2995" s="1">
        <v>4</v>
      </c>
      <c r="N2995" s="1">
        <v>0</v>
      </c>
      <c r="O2995" s="1">
        <v>2</v>
      </c>
      <c r="P2995" s="27" t="s">
        <v>78</v>
      </c>
      <c r="Q2995" s="28" t="s">
        <v>78</v>
      </c>
    </row>
    <row r="2996" spans="4:17" x14ac:dyDescent="0.2">
      <c r="D2996" s="104"/>
      <c r="E2996" s="11"/>
      <c r="F2996" s="10"/>
      <c r="G2996" s="9">
        <v>100</v>
      </c>
      <c r="H2996" s="12">
        <v>32.258064516128997</v>
      </c>
      <c r="I2996" s="2">
        <v>12.903225806451999</v>
      </c>
      <c r="J2996" s="2">
        <v>9.6774193548389995</v>
      </c>
      <c r="K2996" s="2">
        <v>16.129032258064999</v>
      </c>
      <c r="L2996" s="2">
        <v>9.6774193548389995</v>
      </c>
      <c r="M2996" s="2">
        <v>12.903225806451999</v>
      </c>
      <c r="N2996" s="3">
        <v>0</v>
      </c>
      <c r="O2996" s="2">
        <v>6.4516129032259997</v>
      </c>
      <c r="P2996" s="2">
        <v>48.517241379310001</v>
      </c>
      <c r="Q2996" s="15">
        <v>55.222041257689</v>
      </c>
    </row>
    <row r="2997" spans="4:17" x14ac:dyDescent="0.2">
      <c r="D2997" s="104"/>
      <c r="E2997" s="5" t="s">
        <v>31</v>
      </c>
      <c r="F2997" s="6"/>
      <c r="G2997" s="7">
        <v>41</v>
      </c>
      <c r="H2997" s="8">
        <v>4</v>
      </c>
      <c r="I2997" s="1">
        <v>6</v>
      </c>
      <c r="J2997" s="1">
        <v>10</v>
      </c>
      <c r="K2997" s="1">
        <v>6</v>
      </c>
      <c r="L2997" s="1">
        <v>8</v>
      </c>
      <c r="M2997" s="1">
        <v>0</v>
      </c>
      <c r="N2997" s="1">
        <v>0</v>
      </c>
      <c r="O2997" s="1">
        <v>7</v>
      </c>
      <c r="P2997" s="27" t="s">
        <v>78</v>
      </c>
      <c r="Q2997" s="28" t="s">
        <v>78</v>
      </c>
    </row>
    <row r="2998" spans="4:17" x14ac:dyDescent="0.2">
      <c r="D2998" s="104"/>
      <c r="E2998" s="11"/>
      <c r="F2998" s="10"/>
      <c r="G2998" s="9">
        <v>100</v>
      </c>
      <c r="H2998" s="12">
        <v>9.7560975609760003</v>
      </c>
      <c r="I2998" s="2">
        <v>14.634146341463</v>
      </c>
      <c r="J2998" s="2">
        <v>24.390243902439</v>
      </c>
      <c r="K2998" s="2">
        <v>14.634146341463</v>
      </c>
      <c r="L2998" s="2">
        <v>19.512195121950999</v>
      </c>
      <c r="M2998" s="3">
        <v>0</v>
      </c>
      <c r="N2998" s="3">
        <v>0</v>
      </c>
      <c r="O2998" s="2">
        <v>17.073170731706998</v>
      </c>
      <c r="P2998" s="2">
        <v>44.352941176470999</v>
      </c>
      <c r="Q2998" s="15">
        <v>37.018185000905</v>
      </c>
    </row>
    <row r="2999" spans="4:17" x14ac:dyDescent="0.2">
      <c r="D2999" s="104"/>
      <c r="E2999" s="5" t="s">
        <v>32</v>
      </c>
      <c r="F2999" s="6"/>
      <c r="G2999" s="7">
        <v>13</v>
      </c>
      <c r="H2999" s="8">
        <v>2</v>
      </c>
      <c r="I2999" s="1">
        <v>1</v>
      </c>
      <c r="J2999" s="1">
        <v>4</v>
      </c>
      <c r="K2999" s="1">
        <v>0</v>
      </c>
      <c r="L2999" s="1">
        <v>4</v>
      </c>
      <c r="M2999" s="1">
        <v>2</v>
      </c>
      <c r="N2999" s="1">
        <v>0</v>
      </c>
      <c r="O2999" s="1">
        <v>0</v>
      </c>
      <c r="P2999" s="27" t="s">
        <v>78</v>
      </c>
      <c r="Q2999" s="28" t="s">
        <v>78</v>
      </c>
    </row>
    <row r="3000" spans="4:17" x14ac:dyDescent="0.2">
      <c r="D3000" s="104"/>
      <c r="E3000" s="11"/>
      <c r="F3000" s="10"/>
      <c r="G3000" s="9">
        <v>100</v>
      </c>
      <c r="H3000" s="12">
        <v>15.384615384615</v>
      </c>
      <c r="I3000" s="2">
        <v>7.6923076923079998</v>
      </c>
      <c r="J3000" s="2">
        <v>30.769230769231001</v>
      </c>
      <c r="K3000" s="3">
        <v>0</v>
      </c>
      <c r="L3000" s="2">
        <v>30.769230769231001</v>
      </c>
      <c r="M3000" s="2">
        <v>15.384615384615</v>
      </c>
      <c r="N3000" s="3">
        <v>0</v>
      </c>
      <c r="O3000" s="3">
        <v>0</v>
      </c>
      <c r="P3000" s="2">
        <v>67.307692307691994</v>
      </c>
      <c r="Q3000" s="15">
        <v>54.220893808972001</v>
      </c>
    </row>
    <row r="3001" spans="4:17" x14ac:dyDescent="0.2">
      <c r="D3001" s="104"/>
      <c r="E3001" s="5" t="s">
        <v>33</v>
      </c>
      <c r="F3001" s="6"/>
      <c r="G3001" s="7">
        <v>9</v>
      </c>
      <c r="H3001" s="8">
        <v>0</v>
      </c>
      <c r="I3001" s="1">
        <v>0</v>
      </c>
      <c r="J3001" s="1">
        <v>2</v>
      </c>
      <c r="K3001" s="1">
        <v>0</v>
      </c>
      <c r="L3001" s="1">
        <v>3</v>
      </c>
      <c r="M3001" s="1">
        <v>2</v>
      </c>
      <c r="N3001" s="1">
        <v>0</v>
      </c>
      <c r="O3001" s="1">
        <v>2</v>
      </c>
      <c r="P3001" s="27" t="s">
        <v>78</v>
      </c>
      <c r="Q3001" s="28" t="s">
        <v>78</v>
      </c>
    </row>
    <row r="3002" spans="4:17" x14ac:dyDescent="0.2">
      <c r="D3002" s="104"/>
      <c r="E3002" s="11"/>
      <c r="F3002" s="10"/>
      <c r="G3002" s="9">
        <v>100</v>
      </c>
      <c r="H3002" s="40">
        <v>0</v>
      </c>
      <c r="I3002" s="3">
        <v>0</v>
      </c>
      <c r="J3002" s="2">
        <v>22.222222222222001</v>
      </c>
      <c r="K3002" s="3">
        <v>0</v>
      </c>
      <c r="L3002" s="2">
        <v>33.333333333333002</v>
      </c>
      <c r="M3002" s="2">
        <v>22.222222222222001</v>
      </c>
      <c r="N3002" s="3">
        <v>0</v>
      </c>
      <c r="O3002" s="2">
        <v>22.222222222222001</v>
      </c>
      <c r="P3002" s="2">
        <v>100.71428571428601</v>
      </c>
      <c r="Q3002" s="15">
        <v>45.389471043763997</v>
      </c>
    </row>
    <row r="3003" spans="4:17" x14ac:dyDescent="0.2">
      <c r="D3003" s="103" t="s">
        <v>34</v>
      </c>
      <c r="E3003" s="24" t="s">
        <v>35</v>
      </c>
      <c r="F3003" s="22"/>
      <c r="G3003" s="23">
        <v>5</v>
      </c>
      <c r="H3003" s="30">
        <v>2</v>
      </c>
      <c r="I3003" s="4">
        <v>3</v>
      </c>
      <c r="J3003" s="4">
        <v>0</v>
      </c>
      <c r="K3003" s="4">
        <v>0</v>
      </c>
      <c r="L3003" s="4">
        <v>0</v>
      </c>
      <c r="M3003" s="4">
        <v>0</v>
      </c>
      <c r="N3003" s="4">
        <v>0</v>
      </c>
      <c r="O3003" s="4">
        <v>0</v>
      </c>
      <c r="P3003" s="73" t="s">
        <v>78</v>
      </c>
      <c r="Q3003" s="76" t="s">
        <v>78</v>
      </c>
    </row>
    <row r="3004" spans="4:17" x14ac:dyDescent="0.2">
      <c r="D3004" s="104"/>
      <c r="E3004" s="11"/>
      <c r="F3004" s="10"/>
      <c r="G3004" s="9">
        <v>100</v>
      </c>
      <c r="H3004" s="12">
        <v>40</v>
      </c>
      <c r="I3004" s="2">
        <v>60</v>
      </c>
      <c r="J3004" s="3">
        <v>0</v>
      </c>
      <c r="K3004" s="3">
        <v>0</v>
      </c>
      <c r="L3004" s="3">
        <v>0</v>
      </c>
      <c r="M3004" s="3">
        <v>0</v>
      </c>
      <c r="N3004" s="3">
        <v>0</v>
      </c>
      <c r="O3004" s="3">
        <v>0</v>
      </c>
      <c r="P3004" s="2">
        <v>8.4</v>
      </c>
      <c r="Q3004" s="15">
        <v>6.3118935352239998</v>
      </c>
    </row>
    <row r="3005" spans="4:17" x14ac:dyDescent="0.2">
      <c r="D3005" s="104"/>
      <c r="E3005" s="5" t="s">
        <v>36</v>
      </c>
      <c r="F3005" s="6"/>
      <c r="G3005" s="7">
        <v>12</v>
      </c>
      <c r="H3005" s="8">
        <v>6</v>
      </c>
      <c r="I3005" s="1">
        <v>2</v>
      </c>
      <c r="J3005" s="1">
        <v>1</v>
      </c>
      <c r="K3005" s="1">
        <v>1</v>
      </c>
      <c r="L3005" s="1">
        <v>1</v>
      </c>
      <c r="M3005" s="1">
        <v>0</v>
      </c>
      <c r="N3005" s="1">
        <v>0</v>
      </c>
      <c r="O3005" s="1">
        <v>1</v>
      </c>
      <c r="P3005" s="27" t="s">
        <v>78</v>
      </c>
      <c r="Q3005" s="28" t="s">
        <v>78</v>
      </c>
    </row>
    <row r="3006" spans="4:17" x14ac:dyDescent="0.2">
      <c r="D3006" s="104"/>
      <c r="E3006" s="11"/>
      <c r="F3006" s="10"/>
      <c r="G3006" s="9">
        <v>100</v>
      </c>
      <c r="H3006" s="12">
        <v>50</v>
      </c>
      <c r="I3006" s="2">
        <v>16.666666666666998</v>
      </c>
      <c r="J3006" s="2">
        <v>8.333333333333</v>
      </c>
      <c r="K3006" s="2">
        <v>8.333333333333</v>
      </c>
      <c r="L3006" s="2">
        <v>8.333333333333</v>
      </c>
      <c r="M3006" s="3">
        <v>0</v>
      </c>
      <c r="N3006" s="3">
        <v>0</v>
      </c>
      <c r="O3006" s="2">
        <v>8.333333333333</v>
      </c>
      <c r="P3006" s="2">
        <v>20.272727272727</v>
      </c>
      <c r="Q3006" s="15">
        <v>34.404256895941998</v>
      </c>
    </row>
    <row r="3007" spans="4:17" x14ac:dyDescent="0.2">
      <c r="D3007" s="104"/>
      <c r="E3007" s="5" t="s">
        <v>37</v>
      </c>
      <c r="F3007" s="6"/>
      <c r="G3007" s="7">
        <v>14</v>
      </c>
      <c r="H3007" s="8">
        <v>2</v>
      </c>
      <c r="I3007" s="1">
        <v>1</v>
      </c>
      <c r="J3007" s="1">
        <v>4</v>
      </c>
      <c r="K3007" s="1">
        <v>0</v>
      </c>
      <c r="L3007" s="1">
        <v>3</v>
      </c>
      <c r="M3007" s="1">
        <v>0</v>
      </c>
      <c r="N3007" s="1">
        <v>0</v>
      </c>
      <c r="O3007" s="1">
        <v>4</v>
      </c>
      <c r="P3007" s="27" t="s">
        <v>78</v>
      </c>
      <c r="Q3007" s="28" t="s">
        <v>78</v>
      </c>
    </row>
    <row r="3008" spans="4:17" x14ac:dyDescent="0.2">
      <c r="D3008" s="104"/>
      <c r="E3008" s="11"/>
      <c r="F3008" s="10"/>
      <c r="G3008" s="9">
        <v>100</v>
      </c>
      <c r="H3008" s="12">
        <v>14.285714285714</v>
      </c>
      <c r="I3008" s="2">
        <v>7.1428571428570002</v>
      </c>
      <c r="J3008" s="2">
        <v>28.571428571428999</v>
      </c>
      <c r="K3008" s="3">
        <v>0</v>
      </c>
      <c r="L3008" s="2">
        <v>21.428571428571001</v>
      </c>
      <c r="M3008" s="3">
        <v>0</v>
      </c>
      <c r="N3008" s="3">
        <v>0</v>
      </c>
      <c r="O3008" s="2">
        <v>28.571428571428999</v>
      </c>
      <c r="P3008" s="2">
        <v>47.6</v>
      </c>
      <c r="Q3008" s="15">
        <v>44.851309902833002</v>
      </c>
    </row>
    <row r="3009" spans="4:17" x14ac:dyDescent="0.2">
      <c r="D3009" s="104"/>
      <c r="E3009" s="5" t="s">
        <v>38</v>
      </c>
      <c r="F3009" s="6"/>
      <c r="G3009" s="7">
        <v>18</v>
      </c>
      <c r="H3009" s="8">
        <v>4</v>
      </c>
      <c r="I3009" s="1">
        <v>3</v>
      </c>
      <c r="J3009" s="1">
        <v>5</v>
      </c>
      <c r="K3009" s="1">
        <v>3</v>
      </c>
      <c r="L3009" s="1">
        <v>1</v>
      </c>
      <c r="M3009" s="1">
        <v>2</v>
      </c>
      <c r="N3009" s="1">
        <v>0</v>
      </c>
      <c r="O3009" s="1">
        <v>0</v>
      </c>
      <c r="P3009" s="27" t="s">
        <v>78</v>
      </c>
      <c r="Q3009" s="28" t="s">
        <v>78</v>
      </c>
    </row>
    <row r="3010" spans="4:17" x14ac:dyDescent="0.2">
      <c r="D3010" s="104"/>
      <c r="E3010" s="11"/>
      <c r="F3010" s="10"/>
      <c r="G3010" s="9">
        <v>100</v>
      </c>
      <c r="H3010" s="12">
        <v>22.222222222222001</v>
      </c>
      <c r="I3010" s="2">
        <v>16.666666666666998</v>
      </c>
      <c r="J3010" s="2">
        <v>27.777777777777999</v>
      </c>
      <c r="K3010" s="2">
        <v>16.666666666666998</v>
      </c>
      <c r="L3010" s="2">
        <v>5.5555555555560003</v>
      </c>
      <c r="M3010" s="2">
        <v>11.111111111111001</v>
      </c>
      <c r="N3010" s="3">
        <v>0</v>
      </c>
      <c r="O3010" s="3">
        <v>0</v>
      </c>
      <c r="P3010" s="2">
        <v>42.75</v>
      </c>
      <c r="Q3010" s="15">
        <v>46.756535490893</v>
      </c>
    </row>
    <row r="3011" spans="4:17" x14ac:dyDescent="0.2">
      <c r="D3011" s="104"/>
      <c r="E3011" s="5" t="s">
        <v>39</v>
      </c>
      <c r="F3011" s="6"/>
      <c r="G3011" s="7">
        <v>20</v>
      </c>
      <c r="H3011" s="8">
        <v>4</v>
      </c>
      <c r="I3011" s="1">
        <v>3</v>
      </c>
      <c r="J3011" s="1">
        <v>3</v>
      </c>
      <c r="K3011" s="1">
        <v>3</v>
      </c>
      <c r="L3011" s="1">
        <v>1</v>
      </c>
      <c r="M3011" s="1">
        <v>2</v>
      </c>
      <c r="N3011" s="1">
        <v>0</v>
      </c>
      <c r="O3011" s="1">
        <v>4</v>
      </c>
      <c r="P3011" s="27" t="s">
        <v>78</v>
      </c>
      <c r="Q3011" s="28" t="s">
        <v>78</v>
      </c>
    </row>
    <row r="3012" spans="4:17" x14ac:dyDescent="0.2">
      <c r="D3012" s="104"/>
      <c r="E3012" s="11"/>
      <c r="F3012" s="10"/>
      <c r="G3012" s="9">
        <v>100</v>
      </c>
      <c r="H3012" s="12">
        <v>20</v>
      </c>
      <c r="I3012" s="2">
        <v>15</v>
      </c>
      <c r="J3012" s="2">
        <v>15</v>
      </c>
      <c r="K3012" s="2">
        <v>15</v>
      </c>
      <c r="L3012" s="2">
        <v>5</v>
      </c>
      <c r="M3012" s="2">
        <v>10</v>
      </c>
      <c r="N3012" s="3">
        <v>0</v>
      </c>
      <c r="O3012" s="2">
        <v>20</v>
      </c>
      <c r="P3012" s="2">
        <v>44.3125</v>
      </c>
      <c r="Q3012" s="15">
        <v>49.337762857167</v>
      </c>
    </row>
    <row r="3013" spans="4:17" x14ac:dyDescent="0.2">
      <c r="D3013" s="104"/>
      <c r="E3013" s="5" t="s">
        <v>40</v>
      </c>
      <c r="F3013" s="6"/>
      <c r="G3013" s="7">
        <v>8</v>
      </c>
      <c r="H3013" s="8">
        <v>2</v>
      </c>
      <c r="I3013" s="1">
        <v>0</v>
      </c>
      <c r="J3013" s="1">
        <v>2</v>
      </c>
      <c r="K3013" s="1">
        <v>0</v>
      </c>
      <c r="L3013" s="1">
        <v>4</v>
      </c>
      <c r="M3013" s="1">
        <v>0</v>
      </c>
      <c r="N3013" s="1">
        <v>0</v>
      </c>
      <c r="O3013" s="1">
        <v>0</v>
      </c>
      <c r="P3013" s="27" t="s">
        <v>78</v>
      </c>
      <c r="Q3013" s="28" t="s">
        <v>78</v>
      </c>
    </row>
    <row r="3014" spans="4:17" x14ac:dyDescent="0.2">
      <c r="D3014" s="104"/>
      <c r="E3014" s="11"/>
      <c r="F3014" s="10"/>
      <c r="G3014" s="9">
        <v>100</v>
      </c>
      <c r="H3014" s="12">
        <v>25</v>
      </c>
      <c r="I3014" s="3">
        <v>0</v>
      </c>
      <c r="J3014" s="2">
        <v>25</v>
      </c>
      <c r="K3014" s="3">
        <v>0</v>
      </c>
      <c r="L3014" s="2">
        <v>50</v>
      </c>
      <c r="M3014" s="3">
        <v>0</v>
      </c>
      <c r="N3014" s="3">
        <v>0</v>
      </c>
      <c r="O3014" s="3">
        <v>0</v>
      </c>
      <c r="P3014" s="2">
        <v>57.875</v>
      </c>
      <c r="Q3014" s="15">
        <v>47.969879872687002</v>
      </c>
    </row>
    <row r="3015" spans="4:17" x14ac:dyDescent="0.2">
      <c r="D3015" s="104"/>
      <c r="E3015" s="5" t="s">
        <v>41</v>
      </c>
      <c r="F3015" s="6"/>
      <c r="G3015" s="7">
        <v>8</v>
      </c>
      <c r="H3015" s="8">
        <v>0</v>
      </c>
      <c r="I3015" s="1">
        <v>0</v>
      </c>
      <c r="J3015" s="1">
        <v>2</v>
      </c>
      <c r="K3015" s="1">
        <v>1</v>
      </c>
      <c r="L3015" s="1">
        <v>2</v>
      </c>
      <c r="M3015" s="1">
        <v>0</v>
      </c>
      <c r="N3015" s="1">
        <v>0</v>
      </c>
      <c r="O3015" s="1">
        <v>3</v>
      </c>
      <c r="P3015" s="27" t="s">
        <v>78</v>
      </c>
      <c r="Q3015" s="28" t="s">
        <v>78</v>
      </c>
    </row>
    <row r="3016" spans="4:17" x14ac:dyDescent="0.2">
      <c r="D3016" s="104"/>
      <c r="E3016" s="11"/>
      <c r="F3016" s="10"/>
      <c r="G3016" s="9">
        <v>100</v>
      </c>
      <c r="H3016" s="40">
        <v>0</v>
      </c>
      <c r="I3016" s="3">
        <v>0</v>
      </c>
      <c r="J3016" s="2">
        <v>25</v>
      </c>
      <c r="K3016" s="2">
        <v>12.5</v>
      </c>
      <c r="L3016" s="2">
        <v>25</v>
      </c>
      <c r="M3016" s="3">
        <v>0</v>
      </c>
      <c r="N3016" s="3">
        <v>0</v>
      </c>
      <c r="O3016" s="2">
        <v>37.5</v>
      </c>
      <c r="P3016" s="2">
        <v>73</v>
      </c>
      <c r="Q3016" s="15">
        <v>26</v>
      </c>
    </row>
    <row r="3017" spans="4:17" x14ac:dyDescent="0.2">
      <c r="D3017" s="104"/>
      <c r="E3017" s="5" t="s">
        <v>42</v>
      </c>
      <c r="F3017" s="6"/>
      <c r="G3017" s="7">
        <v>10</v>
      </c>
      <c r="H3017" s="8">
        <v>4</v>
      </c>
      <c r="I3017" s="1">
        <v>1</v>
      </c>
      <c r="J3017" s="1">
        <v>2</v>
      </c>
      <c r="K3017" s="1">
        <v>0</v>
      </c>
      <c r="L3017" s="1">
        <v>2</v>
      </c>
      <c r="M3017" s="1">
        <v>1</v>
      </c>
      <c r="N3017" s="1">
        <v>0</v>
      </c>
      <c r="O3017" s="1">
        <v>0</v>
      </c>
      <c r="P3017" s="27" t="s">
        <v>78</v>
      </c>
      <c r="Q3017" s="28" t="s">
        <v>78</v>
      </c>
    </row>
    <row r="3018" spans="4:17" x14ac:dyDescent="0.2">
      <c r="D3018" s="104"/>
      <c r="E3018" s="11"/>
      <c r="F3018" s="10"/>
      <c r="G3018" s="9">
        <v>100</v>
      </c>
      <c r="H3018" s="12">
        <v>40</v>
      </c>
      <c r="I3018" s="2">
        <v>10</v>
      </c>
      <c r="J3018" s="2">
        <v>20</v>
      </c>
      <c r="K3018" s="3">
        <v>0</v>
      </c>
      <c r="L3018" s="2">
        <v>20</v>
      </c>
      <c r="M3018" s="2">
        <v>10</v>
      </c>
      <c r="N3018" s="3">
        <v>0</v>
      </c>
      <c r="O3018" s="3">
        <v>0</v>
      </c>
      <c r="P3018" s="2">
        <v>42.35</v>
      </c>
      <c r="Q3018" s="15">
        <v>51.641093133279</v>
      </c>
    </row>
    <row r="3019" spans="4:17" x14ac:dyDescent="0.2">
      <c r="D3019" s="104"/>
      <c r="E3019" s="5" t="s">
        <v>43</v>
      </c>
      <c r="F3019" s="6"/>
      <c r="G3019" s="7">
        <v>11</v>
      </c>
      <c r="H3019" s="8">
        <v>3</v>
      </c>
      <c r="I3019" s="1">
        <v>0</v>
      </c>
      <c r="J3019" s="1">
        <v>1</v>
      </c>
      <c r="K3019" s="1">
        <v>1</v>
      </c>
      <c r="L3019" s="1">
        <v>6</v>
      </c>
      <c r="M3019" s="1">
        <v>0</v>
      </c>
      <c r="N3019" s="1">
        <v>0</v>
      </c>
      <c r="O3019" s="1">
        <v>0</v>
      </c>
      <c r="P3019" s="27" t="s">
        <v>78</v>
      </c>
      <c r="Q3019" s="28" t="s">
        <v>78</v>
      </c>
    </row>
    <row r="3020" spans="4:17" x14ac:dyDescent="0.2">
      <c r="D3020" s="104"/>
      <c r="E3020" s="11"/>
      <c r="F3020" s="10"/>
      <c r="G3020" s="9">
        <v>100</v>
      </c>
      <c r="H3020" s="12">
        <v>27.272727272727</v>
      </c>
      <c r="I3020" s="3">
        <v>0</v>
      </c>
      <c r="J3020" s="2">
        <v>9.0909090909089993</v>
      </c>
      <c r="K3020" s="2">
        <v>9.0909090909089993</v>
      </c>
      <c r="L3020" s="2">
        <v>54.545454545455001</v>
      </c>
      <c r="M3020" s="3">
        <v>0</v>
      </c>
      <c r="N3020" s="3">
        <v>0</v>
      </c>
      <c r="O3020" s="3">
        <v>0</v>
      </c>
      <c r="P3020" s="2">
        <v>63</v>
      </c>
      <c r="Q3020" s="15">
        <v>43.530553533225998</v>
      </c>
    </row>
    <row r="3021" spans="4:17" x14ac:dyDescent="0.2">
      <c r="D3021" s="104"/>
      <c r="E3021" s="5" t="s">
        <v>44</v>
      </c>
      <c r="F3021" s="6"/>
      <c r="G3021" s="7">
        <v>14</v>
      </c>
      <c r="H3021" s="8">
        <v>2</v>
      </c>
      <c r="I3021" s="1">
        <v>0</v>
      </c>
      <c r="J3021" s="1">
        <v>3</v>
      </c>
      <c r="K3021" s="1">
        <v>3</v>
      </c>
      <c r="L3021" s="1">
        <v>2</v>
      </c>
      <c r="M3021" s="1">
        <v>0</v>
      </c>
      <c r="N3021" s="1">
        <v>0</v>
      </c>
      <c r="O3021" s="1">
        <v>4</v>
      </c>
      <c r="P3021" s="27" t="s">
        <v>78</v>
      </c>
      <c r="Q3021" s="28" t="s">
        <v>78</v>
      </c>
    </row>
    <row r="3022" spans="4:17" x14ac:dyDescent="0.2">
      <c r="D3022" s="104"/>
      <c r="E3022" s="11"/>
      <c r="F3022" s="10"/>
      <c r="G3022" s="9">
        <v>100</v>
      </c>
      <c r="H3022" s="12">
        <v>14.285714285714</v>
      </c>
      <c r="I3022" s="3">
        <v>0</v>
      </c>
      <c r="J3022" s="2">
        <v>21.428571428571001</v>
      </c>
      <c r="K3022" s="2">
        <v>21.428571428571001</v>
      </c>
      <c r="L3022" s="2">
        <v>14.285714285714</v>
      </c>
      <c r="M3022" s="3">
        <v>0</v>
      </c>
      <c r="N3022" s="3">
        <v>0</v>
      </c>
      <c r="O3022" s="2">
        <v>28.571428571428999</v>
      </c>
      <c r="P3022" s="2">
        <v>50</v>
      </c>
      <c r="Q3022" s="15">
        <v>38.165429383147</v>
      </c>
    </row>
    <row r="3023" spans="4:17" x14ac:dyDescent="0.2">
      <c r="D3023" s="104"/>
      <c r="E3023" s="5" t="s">
        <v>45</v>
      </c>
      <c r="F3023" s="6"/>
      <c r="G3023" s="7">
        <v>13</v>
      </c>
      <c r="H3023" s="8">
        <v>1</v>
      </c>
      <c r="I3023" s="1">
        <v>1</v>
      </c>
      <c r="J3023" s="1">
        <v>0</v>
      </c>
      <c r="K3023" s="1">
        <v>1</v>
      </c>
      <c r="L3023" s="1">
        <v>6</v>
      </c>
      <c r="M3023" s="1">
        <v>0</v>
      </c>
      <c r="N3023" s="1">
        <v>0</v>
      </c>
      <c r="O3023" s="1">
        <v>4</v>
      </c>
      <c r="P3023" s="27" t="s">
        <v>78</v>
      </c>
      <c r="Q3023" s="28" t="s">
        <v>78</v>
      </c>
    </row>
    <row r="3024" spans="4:17" x14ac:dyDescent="0.2">
      <c r="D3024" s="104"/>
      <c r="E3024" s="11"/>
      <c r="F3024" s="10"/>
      <c r="G3024" s="9">
        <v>100</v>
      </c>
      <c r="H3024" s="12">
        <v>7.6923076923079998</v>
      </c>
      <c r="I3024" s="2">
        <v>7.6923076923079998</v>
      </c>
      <c r="J3024" s="3">
        <v>0</v>
      </c>
      <c r="K3024" s="2">
        <v>7.6923076923079998</v>
      </c>
      <c r="L3024" s="2">
        <v>46.153846153845997</v>
      </c>
      <c r="M3024" s="3">
        <v>0</v>
      </c>
      <c r="N3024" s="3">
        <v>0</v>
      </c>
      <c r="O3024" s="2">
        <v>30.769230769231001</v>
      </c>
      <c r="P3024" s="2">
        <v>75.888888888888999</v>
      </c>
      <c r="Q3024" s="15">
        <v>41.064838824161001</v>
      </c>
    </row>
    <row r="3025" spans="4:17" x14ac:dyDescent="0.2">
      <c r="D3025" s="104"/>
      <c r="E3025" s="5" t="s">
        <v>46</v>
      </c>
      <c r="F3025" s="6"/>
      <c r="G3025" s="7">
        <v>4</v>
      </c>
      <c r="H3025" s="8">
        <v>2</v>
      </c>
      <c r="I3025" s="1">
        <v>0</v>
      </c>
      <c r="J3025" s="1">
        <v>0</v>
      </c>
      <c r="K3025" s="1">
        <v>0</v>
      </c>
      <c r="L3025" s="1">
        <v>2</v>
      </c>
      <c r="M3025" s="1">
        <v>0</v>
      </c>
      <c r="N3025" s="1">
        <v>0</v>
      </c>
      <c r="O3025" s="1">
        <v>0</v>
      </c>
      <c r="P3025" s="27" t="s">
        <v>78</v>
      </c>
      <c r="Q3025" s="28" t="s">
        <v>78</v>
      </c>
    </row>
    <row r="3026" spans="4:17" x14ac:dyDescent="0.2">
      <c r="D3026" s="104"/>
      <c r="E3026" s="11"/>
      <c r="F3026" s="10"/>
      <c r="G3026" s="9">
        <v>100</v>
      </c>
      <c r="H3026" s="12">
        <v>50</v>
      </c>
      <c r="I3026" s="3">
        <v>0</v>
      </c>
      <c r="J3026" s="3">
        <v>0</v>
      </c>
      <c r="K3026" s="3">
        <v>0</v>
      </c>
      <c r="L3026" s="2">
        <v>50</v>
      </c>
      <c r="M3026" s="3">
        <v>0</v>
      </c>
      <c r="N3026" s="3">
        <v>0</v>
      </c>
      <c r="O3026" s="3">
        <v>0</v>
      </c>
      <c r="P3026" s="2">
        <v>50.75</v>
      </c>
      <c r="Q3026" s="15">
        <v>49.251269019184001</v>
      </c>
    </row>
    <row r="3027" spans="4:17" x14ac:dyDescent="0.2">
      <c r="D3027" s="104"/>
      <c r="E3027" s="5" t="s">
        <v>47</v>
      </c>
      <c r="F3027" s="6"/>
      <c r="G3027" s="7">
        <v>7</v>
      </c>
      <c r="H3027" s="8">
        <v>0</v>
      </c>
      <c r="I3027" s="1">
        <v>0</v>
      </c>
      <c r="J3027" s="1">
        <v>0</v>
      </c>
      <c r="K3027" s="1">
        <v>0</v>
      </c>
      <c r="L3027" s="1">
        <v>4</v>
      </c>
      <c r="M3027" s="1">
        <v>1</v>
      </c>
      <c r="N3027" s="1">
        <v>0</v>
      </c>
      <c r="O3027" s="1">
        <v>2</v>
      </c>
      <c r="P3027" s="27" t="s">
        <v>78</v>
      </c>
      <c r="Q3027" s="28" t="s">
        <v>78</v>
      </c>
    </row>
    <row r="3028" spans="4:17" x14ac:dyDescent="0.2">
      <c r="D3028" s="104"/>
      <c r="E3028" s="11"/>
      <c r="F3028" s="10"/>
      <c r="G3028" s="9">
        <v>100</v>
      </c>
      <c r="H3028" s="40">
        <v>0</v>
      </c>
      <c r="I3028" s="3">
        <v>0</v>
      </c>
      <c r="J3028" s="3">
        <v>0</v>
      </c>
      <c r="K3028" s="3">
        <v>0</v>
      </c>
      <c r="L3028" s="2">
        <v>57.142857142856997</v>
      </c>
      <c r="M3028" s="2">
        <v>14.285714285714</v>
      </c>
      <c r="N3028" s="3">
        <v>0</v>
      </c>
      <c r="O3028" s="2">
        <v>28.571428571428999</v>
      </c>
      <c r="P3028" s="2">
        <v>112</v>
      </c>
      <c r="Q3028" s="15">
        <v>24</v>
      </c>
    </row>
    <row r="3029" spans="4:17" x14ac:dyDescent="0.2">
      <c r="D3029" s="104"/>
      <c r="E3029" s="5" t="s">
        <v>48</v>
      </c>
      <c r="F3029" s="6"/>
      <c r="G3029" s="7">
        <v>1</v>
      </c>
      <c r="H3029" s="8">
        <v>1</v>
      </c>
      <c r="I3029" s="1">
        <v>0</v>
      </c>
      <c r="J3029" s="1">
        <v>0</v>
      </c>
      <c r="K3029" s="1">
        <v>0</v>
      </c>
      <c r="L3029" s="1">
        <v>0</v>
      </c>
      <c r="M3029" s="1">
        <v>0</v>
      </c>
      <c r="N3029" s="1">
        <v>0</v>
      </c>
      <c r="O3029" s="1">
        <v>0</v>
      </c>
      <c r="P3029" s="27" t="s">
        <v>78</v>
      </c>
      <c r="Q3029" s="28" t="s">
        <v>78</v>
      </c>
    </row>
    <row r="3030" spans="4:17" x14ac:dyDescent="0.2">
      <c r="D3030" s="104"/>
      <c r="E3030" s="11"/>
      <c r="F3030" s="10"/>
      <c r="G3030" s="9">
        <v>100</v>
      </c>
      <c r="H3030" s="12">
        <v>100</v>
      </c>
      <c r="I3030" s="3">
        <v>0</v>
      </c>
      <c r="J3030" s="3">
        <v>0</v>
      </c>
      <c r="K3030" s="3">
        <v>0</v>
      </c>
      <c r="L3030" s="3">
        <v>0</v>
      </c>
      <c r="M3030" s="3">
        <v>0</v>
      </c>
      <c r="N3030" s="3">
        <v>0</v>
      </c>
      <c r="O3030" s="3">
        <v>0</v>
      </c>
      <c r="P3030" s="2">
        <v>1</v>
      </c>
      <c r="Q3030" s="15">
        <v>0</v>
      </c>
    </row>
    <row r="3031" spans="4:17" x14ac:dyDescent="0.2">
      <c r="D3031" s="104"/>
      <c r="E3031" s="5" t="s">
        <v>49</v>
      </c>
      <c r="F3031" s="6"/>
      <c r="G3031" s="7">
        <v>0</v>
      </c>
      <c r="H3031" s="8">
        <v>0</v>
      </c>
      <c r="I3031" s="1">
        <v>0</v>
      </c>
      <c r="J3031" s="1">
        <v>0</v>
      </c>
      <c r="K3031" s="1">
        <v>0</v>
      </c>
      <c r="L3031" s="1">
        <v>0</v>
      </c>
      <c r="M3031" s="1">
        <v>0</v>
      </c>
      <c r="N3031" s="1">
        <v>0</v>
      </c>
      <c r="O3031" s="1">
        <v>0</v>
      </c>
      <c r="P3031" s="27" t="s">
        <v>78</v>
      </c>
      <c r="Q3031" s="28" t="s">
        <v>78</v>
      </c>
    </row>
    <row r="3032" spans="4:17" x14ac:dyDescent="0.2">
      <c r="D3032" s="104"/>
      <c r="E3032" s="11"/>
      <c r="F3032" s="10"/>
      <c r="G3032" s="77">
        <v>0</v>
      </c>
      <c r="H3032" s="40">
        <v>0</v>
      </c>
      <c r="I3032" s="3">
        <v>0</v>
      </c>
      <c r="J3032" s="3">
        <v>0</v>
      </c>
      <c r="K3032" s="3">
        <v>0</v>
      </c>
      <c r="L3032" s="3">
        <v>0</v>
      </c>
      <c r="M3032" s="3">
        <v>0</v>
      </c>
      <c r="N3032" s="3">
        <v>0</v>
      </c>
      <c r="O3032" s="3">
        <v>0</v>
      </c>
      <c r="P3032" s="3">
        <v>0</v>
      </c>
      <c r="Q3032" s="21">
        <v>0</v>
      </c>
    </row>
    <row r="3033" spans="4:17" x14ac:dyDescent="0.2">
      <c r="D3033" s="103" t="s">
        <v>50</v>
      </c>
      <c r="E3033" s="24" t="s">
        <v>35</v>
      </c>
      <c r="F3033" s="22"/>
      <c r="G3033" s="23">
        <v>3</v>
      </c>
      <c r="H3033" s="30">
        <v>1</v>
      </c>
      <c r="I3033" s="4">
        <v>1</v>
      </c>
      <c r="J3033" s="4">
        <v>0</v>
      </c>
      <c r="K3033" s="4">
        <v>1</v>
      </c>
      <c r="L3033" s="4">
        <v>0</v>
      </c>
      <c r="M3033" s="4">
        <v>0</v>
      </c>
      <c r="N3033" s="4">
        <v>0</v>
      </c>
      <c r="O3033" s="4">
        <v>0</v>
      </c>
      <c r="P3033" s="73" t="s">
        <v>78</v>
      </c>
      <c r="Q3033" s="76" t="s">
        <v>78</v>
      </c>
    </row>
    <row r="3034" spans="4:17" x14ac:dyDescent="0.2">
      <c r="D3034" s="104"/>
      <c r="E3034" s="11"/>
      <c r="F3034" s="10"/>
      <c r="G3034" s="9">
        <v>100</v>
      </c>
      <c r="H3034" s="12">
        <v>33.333333333333002</v>
      </c>
      <c r="I3034" s="2">
        <v>33.333333333333002</v>
      </c>
      <c r="J3034" s="3">
        <v>0</v>
      </c>
      <c r="K3034" s="2">
        <v>33.333333333333002</v>
      </c>
      <c r="L3034" s="3">
        <v>0</v>
      </c>
      <c r="M3034" s="3">
        <v>0</v>
      </c>
      <c r="N3034" s="3">
        <v>0</v>
      </c>
      <c r="O3034" s="3">
        <v>0</v>
      </c>
      <c r="P3034" s="2">
        <v>22.333333333333002</v>
      </c>
      <c r="Q3034" s="15">
        <v>20.072092289766001</v>
      </c>
    </row>
    <row r="3035" spans="4:17" x14ac:dyDescent="0.2">
      <c r="D3035" s="104"/>
      <c r="E3035" s="5" t="s">
        <v>36</v>
      </c>
      <c r="F3035" s="6"/>
      <c r="G3035" s="7">
        <v>9</v>
      </c>
      <c r="H3035" s="8">
        <v>5</v>
      </c>
      <c r="I3035" s="1">
        <v>1</v>
      </c>
      <c r="J3035" s="1">
        <v>1</v>
      </c>
      <c r="K3035" s="1">
        <v>1</v>
      </c>
      <c r="L3035" s="1">
        <v>0</v>
      </c>
      <c r="M3035" s="1">
        <v>0</v>
      </c>
      <c r="N3035" s="1">
        <v>0</v>
      </c>
      <c r="O3035" s="1">
        <v>1</v>
      </c>
      <c r="P3035" s="27" t="s">
        <v>78</v>
      </c>
      <c r="Q3035" s="28" t="s">
        <v>78</v>
      </c>
    </row>
    <row r="3036" spans="4:17" x14ac:dyDescent="0.2">
      <c r="D3036" s="104"/>
      <c r="E3036" s="11"/>
      <c r="F3036" s="10"/>
      <c r="G3036" s="9">
        <v>100</v>
      </c>
      <c r="H3036" s="12">
        <v>55.555555555555998</v>
      </c>
      <c r="I3036" s="2">
        <v>11.111111111111001</v>
      </c>
      <c r="J3036" s="2">
        <v>11.111111111111001</v>
      </c>
      <c r="K3036" s="2">
        <v>11.111111111111001</v>
      </c>
      <c r="L3036" s="3">
        <v>0</v>
      </c>
      <c r="M3036" s="3">
        <v>0</v>
      </c>
      <c r="N3036" s="3">
        <v>0</v>
      </c>
      <c r="O3036" s="2">
        <v>11.111111111111001</v>
      </c>
      <c r="P3036" s="2">
        <v>15.625</v>
      </c>
      <c r="Q3036" s="15">
        <v>22.382680246119001</v>
      </c>
    </row>
    <row r="3037" spans="4:17" x14ac:dyDescent="0.2">
      <c r="D3037" s="104"/>
      <c r="E3037" s="5" t="s">
        <v>37</v>
      </c>
      <c r="F3037" s="6"/>
      <c r="G3037" s="7">
        <v>12</v>
      </c>
      <c r="H3037" s="8">
        <v>4</v>
      </c>
      <c r="I3037" s="1">
        <v>2</v>
      </c>
      <c r="J3037" s="1">
        <v>0</v>
      </c>
      <c r="K3037" s="1">
        <v>0</v>
      </c>
      <c r="L3037" s="1">
        <v>2</v>
      </c>
      <c r="M3037" s="1">
        <v>1</v>
      </c>
      <c r="N3037" s="1">
        <v>0</v>
      </c>
      <c r="O3037" s="1">
        <v>3</v>
      </c>
      <c r="P3037" s="27" t="s">
        <v>78</v>
      </c>
      <c r="Q3037" s="28" t="s">
        <v>78</v>
      </c>
    </row>
    <row r="3038" spans="4:17" x14ac:dyDescent="0.2">
      <c r="D3038" s="104"/>
      <c r="E3038" s="11"/>
      <c r="F3038" s="10"/>
      <c r="G3038" s="9">
        <v>100</v>
      </c>
      <c r="H3038" s="12">
        <v>33.333333333333002</v>
      </c>
      <c r="I3038" s="2">
        <v>16.666666666666998</v>
      </c>
      <c r="J3038" s="3">
        <v>0</v>
      </c>
      <c r="K3038" s="3">
        <v>0</v>
      </c>
      <c r="L3038" s="2">
        <v>16.666666666666998</v>
      </c>
      <c r="M3038" s="2">
        <v>8.333333333333</v>
      </c>
      <c r="N3038" s="3">
        <v>0</v>
      </c>
      <c r="O3038" s="2">
        <v>25</v>
      </c>
      <c r="P3038" s="2">
        <v>44.5</v>
      </c>
      <c r="Q3038" s="15">
        <v>57.080839361578001</v>
      </c>
    </row>
    <row r="3039" spans="4:17" x14ac:dyDescent="0.2">
      <c r="D3039" s="104"/>
      <c r="E3039" s="5" t="s">
        <v>38</v>
      </c>
      <c r="F3039" s="6"/>
      <c r="G3039" s="7">
        <v>19</v>
      </c>
      <c r="H3039" s="8">
        <v>3</v>
      </c>
      <c r="I3039" s="1">
        <v>0</v>
      </c>
      <c r="J3039" s="1">
        <v>5</v>
      </c>
      <c r="K3039" s="1">
        <v>4</v>
      </c>
      <c r="L3039" s="1">
        <v>4</v>
      </c>
      <c r="M3039" s="1">
        <v>1</v>
      </c>
      <c r="N3039" s="1">
        <v>0</v>
      </c>
      <c r="O3039" s="1">
        <v>2</v>
      </c>
      <c r="P3039" s="27" t="s">
        <v>78</v>
      </c>
      <c r="Q3039" s="28" t="s">
        <v>78</v>
      </c>
    </row>
    <row r="3040" spans="4:17" x14ac:dyDescent="0.2">
      <c r="D3040" s="104"/>
      <c r="E3040" s="11"/>
      <c r="F3040" s="10"/>
      <c r="G3040" s="9">
        <v>100</v>
      </c>
      <c r="H3040" s="12">
        <v>15.789473684211</v>
      </c>
      <c r="I3040" s="3">
        <v>0</v>
      </c>
      <c r="J3040" s="2">
        <v>26.315789473683999</v>
      </c>
      <c r="K3040" s="2">
        <v>21.052631578947</v>
      </c>
      <c r="L3040" s="2">
        <v>21.052631578947</v>
      </c>
      <c r="M3040" s="2">
        <v>5.2631578947369997</v>
      </c>
      <c r="N3040" s="3">
        <v>0</v>
      </c>
      <c r="O3040" s="2">
        <v>10.526315789473999</v>
      </c>
      <c r="P3040" s="2">
        <v>58.011764705882001</v>
      </c>
      <c r="Q3040" s="15">
        <v>45.456402931535003</v>
      </c>
    </row>
    <row r="3041" spans="4:17" x14ac:dyDescent="0.2">
      <c r="D3041" s="104"/>
      <c r="E3041" s="5" t="s">
        <v>39</v>
      </c>
      <c r="F3041" s="6"/>
      <c r="G3041" s="7">
        <v>13</v>
      </c>
      <c r="H3041" s="8">
        <v>4</v>
      </c>
      <c r="I3041" s="1">
        <v>2</v>
      </c>
      <c r="J3041" s="1">
        <v>3</v>
      </c>
      <c r="K3041" s="1">
        <v>0</v>
      </c>
      <c r="L3041" s="1">
        <v>1</v>
      </c>
      <c r="M3041" s="1">
        <v>2</v>
      </c>
      <c r="N3041" s="1">
        <v>0</v>
      </c>
      <c r="O3041" s="1">
        <v>1</v>
      </c>
      <c r="P3041" s="27" t="s">
        <v>78</v>
      </c>
      <c r="Q3041" s="28" t="s">
        <v>78</v>
      </c>
    </row>
    <row r="3042" spans="4:17" x14ac:dyDescent="0.2">
      <c r="D3042" s="104"/>
      <c r="E3042" s="11"/>
      <c r="F3042" s="10"/>
      <c r="G3042" s="9">
        <v>100</v>
      </c>
      <c r="H3042" s="12">
        <v>30.769230769231001</v>
      </c>
      <c r="I3042" s="2">
        <v>15.384615384615</v>
      </c>
      <c r="J3042" s="2">
        <v>23.076923076922998</v>
      </c>
      <c r="K3042" s="3">
        <v>0</v>
      </c>
      <c r="L3042" s="2">
        <v>7.6923076923079998</v>
      </c>
      <c r="M3042" s="2">
        <v>15.384615384615</v>
      </c>
      <c r="N3042" s="3">
        <v>0</v>
      </c>
      <c r="O3042" s="2">
        <v>7.6923076923079998</v>
      </c>
      <c r="P3042" s="2">
        <v>45.208333333333002</v>
      </c>
      <c r="Q3042" s="15">
        <v>57.590312529297996</v>
      </c>
    </row>
    <row r="3043" spans="4:17" x14ac:dyDescent="0.2">
      <c r="D3043" s="104"/>
      <c r="E3043" s="5" t="s">
        <v>40</v>
      </c>
      <c r="F3043" s="6"/>
      <c r="G3043" s="7">
        <v>10</v>
      </c>
      <c r="H3043" s="8">
        <v>4</v>
      </c>
      <c r="I3043" s="1">
        <v>2</v>
      </c>
      <c r="J3043" s="1">
        <v>3</v>
      </c>
      <c r="K3043" s="1">
        <v>0</v>
      </c>
      <c r="L3043" s="1">
        <v>1</v>
      </c>
      <c r="M3043" s="1">
        <v>0</v>
      </c>
      <c r="N3043" s="1">
        <v>0</v>
      </c>
      <c r="O3043" s="1">
        <v>0</v>
      </c>
      <c r="P3043" s="27" t="s">
        <v>78</v>
      </c>
      <c r="Q3043" s="28" t="s">
        <v>78</v>
      </c>
    </row>
    <row r="3044" spans="4:17" x14ac:dyDescent="0.2">
      <c r="D3044" s="104"/>
      <c r="E3044" s="11"/>
      <c r="F3044" s="10"/>
      <c r="G3044" s="9">
        <v>100</v>
      </c>
      <c r="H3044" s="12">
        <v>40</v>
      </c>
      <c r="I3044" s="2">
        <v>20</v>
      </c>
      <c r="J3044" s="2">
        <v>30</v>
      </c>
      <c r="K3044" s="3">
        <v>0</v>
      </c>
      <c r="L3044" s="2">
        <v>10</v>
      </c>
      <c r="M3044" s="3">
        <v>0</v>
      </c>
      <c r="N3044" s="3">
        <v>0</v>
      </c>
      <c r="O3044" s="3">
        <v>0</v>
      </c>
      <c r="P3044" s="2">
        <v>22</v>
      </c>
      <c r="Q3044" s="15">
        <v>27.903404810165998</v>
      </c>
    </row>
    <row r="3045" spans="4:17" x14ac:dyDescent="0.2">
      <c r="D3045" s="104"/>
      <c r="E3045" s="5" t="s">
        <v>41</v>
      </c>
      <c r="F3045" s="6"/>
      <c r="G3045" s="7">
        <v>9</v>
      </c>
      <c r="H3045" s="8">
        <v>0</v>
      </c>
      <c r="I3045" s="1">
        <v>1</v>
      </c>
      <c r="J3045" s="1">
        <v>3</v>
      </c>
      <c r="K3045" s="1">
        <v>1</v>
      </c>
      <c r="L3045" s="1">
        <v>1</v>
      </c>
      <c r="M3045" s="1">
        <v>0</v>
      </c>
      <c r="N3045" s="1">
        <v>0</v>
      </c>
      <c r="O3045" s="1">
        <v>3</v>
      </c>
      <c r="P3045" s="27" t="s">
        <v>78</v>
      </c>
      <c r="Q3045" s="28" t="s">
        <v>78</v>
      </c>
    </row>
    <row r="3046" spans="4:17" x14ac:dyDescent="0.2">
      <c r="D3046" s="104"/>
      <c r="E3046" s="11"/>
      <c r="F3046" s="10"/>
      <c r="G3046" s="9">
        <v>100</v>
      </c>
      <c r="H3046" s="40">
        <v>0</v>
      </c>
      <c r="I3046" s="2">
        <v>11.111111111111001</v>
      </c>
      <c r="J3046" s="2">
        <v>33.333333333333002</v>
      </c>
      <c r="K3046" s="2">
        <v>11.111111111111001</v>
      </c>
      <c r="L3046" s="2">
        <v>11.111111111111001</v>
      </c>
      <c r="M3046" s="3">
        <v>0</v>
      </c>
      <c r="N3046" s="3">
        <v>0</v>
      </c>
      <c r="O3046" s="2">
        <v>33.333333333333002</v>
      </c>
      <c r="P3046" s="2">
        <v>41.666666666666998</v>
      </c>
      <c r="Q3046" s="15">
        <v>29.107081994287999</v>
      </c>
    </row>
    <row r="3047" spans="4:17" x14ac:dyDescent="0.2">
      <c r="D3047" s="104"/>
      <c r="E3047" s="5" t="s">
        <v>42</v>
      </c>
      <c r="F3047" s="6"/>
      <c r="G3047" s="7">
        <v>12</v>
      </c>
      <c r="H3047" s="8">
        <v>4</v>
      </c>
      <c r="I3047" s="1">
        <v>2</v>
      </c>
      <c r="J3047" s="1">
        <v>0</v>
      </c>
      <c r="K3047" s="1">
        <v>0</v>
      </c>
      <c r="L3047" s="1">
        <v>3</v>
      </c>
      <c r="M3047" s="1">
        <v>0</v>
      </c>
      <c r="N3047" s="1">
        <v>0</v>
      </c>
      <c r="O3047" s="1">
        <v>3</v>
      </c>
      <c r="P3047" s="27" t="s">
        <v>78</v>
      </c>
      <c r="Q3047" s="28" t="s">
        <v>78</v>
      </c>
    </row>
    <row r="3048" spans="4:17" x14ac:dyDescent="0.2">
      <c r="D3048" s="104"/>
      <c r="E3048" s="11"/>
      <c r="F3048" s="10"/>
      <c r="G3048" s="9">
        <v>100</v>
      </c>
      <c r="H3048" s="12">
        <v>33.333333333333002</v>
      </c>
      <c r="I3048" s="2">
        <v>16.666666666666998</v>
      </c>
      <c r="J3048" s="3">
        <v>0</v>
      </c>
      <c r="K3048" s="3">
        <v>0</v>
      </c>
      <c r="L3048" s="2">
        <v>25</v>
      </c>
      <c r="M3048" s="3">
        <v>0</v>
      </c>
      <c r="N3048" s="3">
        <v>0</v>
      </c>
      <c r="O3048" s="2">
        <v>25</v>
      </c>
      <c r="P3048" s="2">
        <v>37.166666666666998</v>
      </c>
      <c r="Q3048" s="15">
        <v>44.609416046390997</v>
      </c>
    </row>
    <row r="3049" spans="4:17" x14ac:dyDescent="0.2">
      <c r="D3049" s="104"/>
      <c r="E3049" s="5" t="s">
        <v>43</v>
      </c>
      <c r="F3049" s="6"/>
      <c r="G3049" s="7">
        <v>13</v>
      </c>
      <c r="H3049" s="8">
        <v>2</v>
      </c>
      <c r="I3049" s="1">
        <v>1</v>
      </c>
      <c r="J3049" s="1">
        <v>1</v>
      </c>
      <c r="K3049" s="1">
        <v>4</v>
      </c>
      <c r="L3049" s="1">
        <v>3</v>
      </c>
      <c r="M3049" s="1">
        <v>1</v>
      </c>
      <c r="N3049" s="1">
        <v>0</v>
      </c>
      <c r="O3049" s="1">
        <v>1</v>
      </c>
      <c r="P3049" s="27" t="s">
        <v>78</v>
      </c>
      <c r="Q3049" s="28" t="s">
        <v>78</v>
      </c>
    </row>
    <row r="3050" spans="4:17" x14ac:dyDescent="0.2">
      <c r="D3050" s="104"/>
      <c r="E3050" s="11"/>
      <c r="F3050" s="10"/>
      <c r="G3050" s="9">
        <v>100</v>
      </c>
      <c r="H3050" s="12">
        <v>15.384615384615</v>
      </c>
      <c r="I3050" s="2">
        <v>7.6923076923079998</v>
      </c>
      <c r="J3050" s="2">
        <v>7.6923076923079998</v>
      </c>
      <c r="K3050" s="2">
        <v>30.769230769231001</v>
      </c>
      <c r="L3050" s="2">
        <v>23.076923076922998</v>
      </c>
      <c r="M3050" s="2">
        <v>7.6923076923079998</v>
      </c>
      <c r="N3050" s="3">
        <v>0</v>
      </c>
      <c r="O3050" s="2">
        <v>7.6923076923079998</v>
      </c>
      <c r="P3050" s="2">
        <v>63.666666666666998</v>
      </c>
      <c r="Q3050" s="15">
        <v>47.931084787316003</v>
      </c>
    </row>
    <row r="3051" spans="4:17" x14ac:dyDescent="0.2">
      <c r="D3051" s="104"/>
      <c r="E3051" s="5" t="s">
        <v>44</v>
      </c>
      <c r="F3051" s="6"/>
      <c r="G3051" s="7">
        <v>9</v>
      </c>
      <c r="H3051" s="8">
        <v>2</v>
      </c>
      <c r="I3051" s="1">
        <v>2</v>
      </c>
      <c r="J3051" s="1">
        <v>0</v>
      </c>
      <c r="K3051" s="1">
        <v>1</v>
      </c>
      <c r="L3051" s="1">
        <v>3</v>
      </c>
      <c r="M3051" s="1">
        <v>0</v>
      </c>
      <c r="N3051" s="1">
        <v>0</v>
      </c>
      <c r="O3051" s="1">
        <v>1</v>
      </c>
      <c r="P3051" s="27" t="s">
        <v>78</v>
      </c>
      <c r="Q3051" s="28" t="s">
        <v>78</v>
      </c>
    </row>
    <row r="3052" spans="4:17" x14ac:dyDescent="0.2">
      <c r="D3052" s="104"/>
      <c r="E3052" s="11"/>
      <c r="F3052" s="10"/>
      <c r="G3052" s="9">
        <v>100</v>
      </c>
      <c r="H3052" s="12">
        <v>22.222222222222001</v>
      </c>
      <c r="I3052" s="2">
        <v>22.222222222222001</v>
      </c>
      <c r="J3052" s="3">
        <v>0</v>
      </c>
      <c r="K3052" s="2">
        <v>11.111111111111001</v>
      </c>
      <c r="L3052" s="2">
        <v>33.333333333333002</v>
      </c>
      <c r="M3052" s="3">
        <v>0</v>
      </c>
      <c r="N3052" s="3">
        <v>0</v>
      </c>
      <c r="O3052" s="2">
        <v>11.111111111111001</v>
      </c>
      <c r="P3052" s="2">
        <v>49.625</v>
      </c>
      <c r="Q3052" s="15">
        <v>46.717067277387997</v>
      </c>
    </row>
    <row r="3053" spans="4:17" x14ac:dyDescent="0.2">
      <c r="D3053" s="104"/>
      <c r="E3053" s="5" t="s">
        <v>45</v>
      </c>
      <c r="F3053" s="6"/>
      <c r="G3053" s="7">
        <v>4</v>
      </c>
      <c r="H3053" s="8">
        <v>2</v>
      </c>
      <c r="I3053" s="1">
        <v>0</v>
      </c>
      <c r="J3053" s="1">
        <v>0</v>
      </c>
      <c r="K3053" s="1">
        <v>0</v>
      </c>
      <c r="L3053" s="1">
        <v>1</v>
      </c>
      <c r="M3053" s="1">
        <v>1</v>
      </c>
      <c r="N3053" s="1">
        <v>0</v>
      </c>
      <c r="O3053" s="1">
        <v>0</v>
      </c>
      <c r="P3053" s="27" t="s">
        <v>78</v>
      </c>
      <c r="Q3053" s="28" t="s">
        <v>78</v>
      </c>
    </row>
    <row r="3054" spans="4:17" x14ac:dyDescent="0.2">
      <c r="D3054" s="104"/>
      <c r="E3054" s="11"/>
      <c r="F3054" s="10"/>
      <c r="G3054" s="9">
        <v>100</v>
      </c>
      <c r="H3054" s="12">
        <v>50</v>
      </c>
      <c r="I3054" s="3">
        <v>0</v>
      </c>
      <c r="J3054" s="3">
        <v>0</v>
      </c>
      <c r="K3054" s="3">
        <v>0</v>
      </c>
      <c r="L3054" s="2">
        <v>25</v>
      </c>
      <c r="M3054" s="2">
        <v>25</v>
      </c>
      <c r="N3054" s="3">
        <v>0</v>
      </c>
      <c r="O3054" s="3">
        <v>0</v>
      </c>
      <c r="P3054" s="2">
        <v>66</v>
      </c>
      <c r="Q3054" s="15">
        <v>67.424031324149993</v>
      </c>
    </row>
    <row r="3055" spans="4:17" x14ac:dyDescent="0.2">
      <c r="D3055" s="104"/>
      <c r="E3055" s="5" t="s">
        <v>46</v>
      </c>
      <c r="F3055" s="6"/>
      <c r="G3055" s="7">
        <v>2</v>
      </c>
      <c r="H3055" s="8">
        <v>1</v>
      </c>
      <c r="I3055" s="1">
        <v>0</v>
      </c>
      <c r="J3055" s="1">
        <v>0</v>
      </c>
      <c r="K3055" s="1">
        <v>1</v>
      </c>
      <c r="L3055" s="1">
        <v>0</v>
      </c>
      <c r="M3055" s="1">
        <v>0</v>
      </c>
      <c r="N3055" s="1">
        <v>0</v>
      </c>
      <c r="O3055" s="1">
        <v>0</v>
      </c>
      <c r="P3055" s="27" t="s">
        <v>78</v>
      </c>
      <c r="Q3055" s="28" t="s">
        <v>78</v>
      </c>
    </row>
    <row r="3056" spans="4:17" x14ac:dyDescent="0.2">
      <c r="D3056" s="104"/>
      <c r="E3056" s="11"/>
      <c r="F3056" s="10"/>
      <c r="G3056" s="9">
        <v>100</v>
      </c>
      <c r="H3056" s="12">
        <v>50</v>
      </c>
      <c r="I3056" s="3">
        <v>0</v>
      </c>
      <c r="J3056" s="3">
        <v>0</v>
      </c>
      <c r="K3056" s="2">
        <v>50</v>
      </c>
      <c r="L3056" s="3">
        <v>0</v>
      </c>
      <c r="M3056" s="3">
        <v>0</v>
      </c>
      <c r="N3056" s="3">
        <v>0</v>
      </c>
      <c r="O3056" s="3">
        <v>0</v>
      </c>
      <c r="P3056" s="2">
        <v>25.5</v>
      </c>
      <c r="Q3056" s="15">
        <v>24.5</v>
      </c>
    </row>
    <row r="3057" spans="2:17" x14ac:dyDescent="0.2">
      <c r="D3057" s="104"/>
      <c r="E3057" s="5" t="s">
        <v>47</v>
      </c>
      <c r="F3057" s="6"/>
      <c r="G3057" s="7">
        <v>5</v>
      </c>
      <c r="H3057" s="8">
        <v>0</v>
      </c>
      <c r="I3057" s="1">
        <v>0</v>
      </c>
      <c r="J3057" s="1">
        <v>0</v>
      </c>
      <c r="K3057" s="1">
        <v>1</v>
      </c>
      <c r="L3057" s="1">
        <v>3</v>
      </c>
      <c r="M3057" s="1">
        <v>0</v>
      </c>
      <c r="N3057" s="1">
        <v>0</v>
      </c>
      <c r="O3057" s="1">
        <v>1</v>
      </c>
      <c r="P3057" s="27" t="s">
        <v>78</v>
      </c>
      <c r="Q3057" s="28" t="s">
        <v>78</v>
      </c>
    </row>
    <row r="3058" spans="2:17" x14ac:dyDescent="0.2">
      <c r="D3058" s="104"/>
      <c r="E3058" s="11"/>
      <c r="F3058" s="10"/>
      <c r="G3058" s="9">
        <v>100</v>
      </c>
      <c r="H3058" s="40">
        <v>0</v>
      </c>
      <c r="I3058" s="3">
        <v>0</v>
      </c>
      <c r="J3058" s="3">
        <v>0</v>
      </c>
      <c r="K3058" s="2">
        <v>20</v>
      </c>
      <c r="L3058" s="2">
        <v>60</v>
      </c>
      <c r="M3058" s="3">
        <v>0</v>
      </c>
      <c r="N3058" s="3">
        <v>0</v>
      </c>
      <c r="O3058" s="2">
        <v>20</v>
      </c>
      <c r="P3058" s="2">
        <v>89</v>
      </c>
      <c r="Q3058" s="15">
        <v>19.052558883258001</v>
      </c>
    </row>
    <row r="3059" spans="2:17" x14ac:dyDescent="0.2">
      <c r="D3059" s="104"/>
      <c r="E3059" s="5" t="s">
        <v>48</v>
      </c>
      <c r="F3059" s="6"/>
      <c r="G3059" s="7">
        <v>0</v>
      </c>
      <c r="H3059" s="8">
        <v>0</v>
      </c>
      <c r="I3059" s="1">
        <v>0</v>
      </c>
      <c r="J3059" s="1">
        <v>0</v>
      </c>
      <c r="K3059" s="1">
        <v>0</v>
      </c>
      <c r="L3059" s="1">
        <v>0</v>
      </c>
      <c r="M3059" s="1">
        <v>0</v>
      </c>
      <c r="N3059" s="1">
        <v>0</v>
      </c>
      <c r="O3059" s="1">
        <v>0</v>
      </c>
      <c r="P3059" s="27" t="s">
        <v>78</v>
      </c>
      <c r="Q3059" s="28" t="s">
        <v>78</v>
      </c>
    </row>
    <row r="3060" spans="2:17" x14ac:dyDescent="0.2">
      <c r="D3060" s="104"/>
      <c r="E3060" s="11"/>
      <c r="F3060" s="10"/>
      <c r="G3060" s="77">
        <v>0</v>
      </c>
      <c r="H3060" s="40">
        <v>0</v>
      </c>
      <c r="I3060" s="3">
        <v>0</v>
      </c>
      <c r="J3060" s="3">
        <v>0</v>
      </c>
      <c r="K3060" s="3">
        <v>0</v>
      </c>
      <c r="L3060" s="3">
        <v>0</v>
      </c>
      <c r="M3060" s="3">
        <v>0</v>
      </c>
      <c r="N3060" s="3">
        <v>0</v>
      </c>
      <c r="O3060" s="3">
        <v>0</v>
      </c>
      <c r="P3060" s="3">
        <v>0</v>
      </c>
      <c r="Q3060" s="21">
        <v>0</v>
      </c>
    </row>
    <row r="3061" spans="2:17" x14ac:dyDescent="0.2">
      <c r="D3061" s="104"/>
      <c r="E3061" s="5" t="s">
        <v>49</v>
      </c>
      <c r="F3061" s="6"/>
      <c r="G3061" s="7">
        <v>0</v>
      </c>
      <c r="H3061" s="8">
        <v>0</v>
      </c>
      <c r="I3061" s="1">
        <v>0</v>
      </c>
      <c r="J3061" s="1">
        <v>0</v>
      </c>
      <c r="K3061" s="1">
        <v>0</v>
      </c>
      <c r="L3061" s="1">
        <v>0</v>
      </c>
      <c r="M3061" s="1">
        <v>0</v>
      </c>
      <c r="N3061" s="1">
        <v>0</v>
      </c>
      <c r="O3061" s="1">
        <v>0</v>
      </c>
      <c r="P3061" s="27" t="s">
        <v>78</v>
      </c>
      <c r="Q3061" s="28" t="s">
        <v>78</v>
      </c>
    </row>
    <row r="3062" spans="2:17" x14ac:dyDescent="0.2">
      <c r="D3062" s="105"/>
      <c r="E3062" s="56"/>
      <c r="F3062" s="57"/>
      <c r="G3062" s="88">
        <v>0</v>
      </c>
      <c r="H3062" s="79">
        <v>0</v>
      </c>
      <c r="I3062" s="36">
        <v>0</v>
      </c>
      <c r="J3062" s="36">
        <v>0</v>
      </c>
      <c r="K3062" s="36">
        <v>0</v>
      </c>
      <c r="L3062" s="36">
        <v>0</v>
      </c>
      <c r="M3062" s="36">
        <v>0</v>
      </c>
      <c r="N3062" s="36">
        <v>0</v>
      </c>
      <c r="O3062" s="36">
        <v>0</v>
      </c>
      <c r="P3062" s="36">
        <v>0</v>
      </c>
      <c r="Q3062" s="72">
        <v>0</v>
      </c>
    </row>
    <row r="3064" spans="2:17" x14ac:dyDescent="0.2">
      <c r="B3064" s="47" t="str">
        <f xml:space="preserve"> HYPERLINK("#'目次'!B43", "[37]")</f>
        <v>[37]</v>
      </c>
      <c r="C3064" s="31" t="s">
        <v>352</v>
      </c>
    </row>
    <row r="3067" spans="2:17" x14ac:dyDescent="0.2">
      <c r="C3067" s="31" t="s">
        <v>13</v>
      </c>
    </row>
    <row r="3068" spans="2:17" ht="48" x14ac:dyDescent="0.2">
      <c r="D3068" s="99"/>
      <c r="E3068" s="100"/>
      <c r="F3068" s="100"/>
      <c r="G3068" s="41" t="s">
        <v>14</v>
      </c>
      <c r="H3068" s="42" t="s">
        <v>353</v>
      </c>
      <c r="I3068" s="16" t="s">
        <v>354</v>
      </c>
      <c r="J3068" s="16" t="s">
        <v>257</v>
      </c>
      <c r="K3068" s="46" t="s">
        <v>24</v>
      </c>
    </row>
    <row r="3069" spans="2:17" x14ac:dyDescent="0.2">
      <c r="D3069" s="101"/>
      <c r="E3069" s="102"/>
      <c r="F3069" s="102"/>
      <c r="G3069" s="44"/>
      <c r="H3069" s="48"/>
      <c r="I3069" s="17"/>
      <c r="J3069" s="17"/>
      <c r="K3069" s="43"/>
    </row>
    <row r="3070" spans="2:17" x14ac:dyDescent="0.2">
      <c r="D3070" s="68"/>
      <c r="E3070" s="67" t="s">
        <v>14</v>
      </c>
      <c r="F3070" s="64"/>
      <c r="G3070" s="45">
        <v>7000</v>
      </c>
      <c r="H3070" s="20">
        <v>154</v>
      </c>
      <c r="I3070" s="20">
        <v>545</v>
      </c>
      <c r="J3070" s="20">
        <v>6236</v>
      </c>
      <c r="K3070" s="61">
        <v>65</v>
      </c>
    </row>
    <row r="3071" spans="2:17" x14ac:dyDescent="0.2">
      <c r="D3071" s="56"/>
      <c r="E3071" s="57"/>
      <c r="F3071" s="65"/>
      <c r="G3071" s="9">
        <v>100</v>
      </c>
      <c r="H3071" s="2">
        <v>2.2000000000000002</v>
      </c>
      <c r="I3071" s="2">
        <v>7.7857142857139996</v>
      </c>
      <c r="J3071" s="2">
        <v>89.085714285714005</v>
      </c>
      <c r="K3071" s="15">
        <v>0.92857142857099995</v>
      </c>
    </row>
    <row r="3072" spans="2:17" x14ac:dyDescent="0.2">
      <c r="D3072" s="103" t="s">
        <v>25</v>
      </c>
      <c r="E3072" s="24" t="s">
        <v>26</v>
      </c>
      <c r="F3072" s="22"/>
      <c r="G3072" s="23">
        <v>1780</v>
      </c>
      <c r="H3072" s="30">
        <v>18</v>
      </c>
      <c r="I3072" s="4">
        <v>101</v>
      </c>
      <c r="J3072" s="4">
        <v>1648</v>
      </c>
      <c r="K3072" s="34">
        <v>13</v>
      </c>
    </row>
    <row r="3073" spans="4:11" x14ac:dyDescent="0.2">
      <c r="D3073" s="104"/>
      <c r="E3073" s="11"/>
      <c r="F3073" s="10"/>
      <c r="G3073" s="9">
        <v>100</v>
      </c>
      <c r="H3073" s="12">
        <v>1.0112359550559999</v>
      </c>
      <c r="I3073" s="2">
        <v>5.6741573033710004</v>
      </c>
      <c r="J3073" s="2">
        <v>92.584269662921002</v>
      </c>
      <c r="K3073" s="15">
        <v>0.73033707865200004</v>
      </c>
    </row>
    <row r="3074" spans="4:11" x14ac:dyDescent="0.2">
      <c r="D3074" s="104"/>
      <c r="E3074" s="5" t="s">
        <v>27</v>
      </c>
      <c r="F3074" s="6"/>
      <c r="G3074" s="7">
        <v>1328</v>
      </c>
      <c r="H3074" s="8">
        <v>11</v>
      </c>
      <c r="I3074" s="1">
        <v>69</v>
      </c>
      <c r="J3074" s="1">
        <v>1228</v>
      </c>
      <c r="K3074" s="13">
        <v>20</v>
      </c>
    </row>
    <row r="3075" spans="4:11" x14ac:dyDescent="0.2">
      <c r="D3075" s="104"/>
      <c r="E3075" s="11"/>
      <c r="F3075" s="10"/>
      <c r="G3075" s="9">
        <v>100</v>
      </c>
      <c r="H3075" s="12">
        <v>0.82831325301199998</v>
      </c>
      <c r="I3075" s="2">
        <v>5.1957831325299999</v>
      </c>
      <c r="J3075" s="2">
        <v>92.469879518072005</v>
      </c>
      <c r="K3075" s="15">
        <v>1.5060240963860001</v>
      </c>
    </row>
    <row r="3076" spans="4:11" x14ac:dyDescent="0.2">
      <c r="D3076" s="104"/>
      <c r="E3076" s="5" t="s">
        <v>28</v>
      </c>
      <c r="F3076" s="6"/>
      <c r="G3076" s="7">
        <v>1075</v>
      </c>
      <c r="H3076" s="8">
        <v>16</v>
      </c>
      <c r="I3076" s="1">
        <v>76</v>
      </c>
      <c r="J3076" s="1">
        <v>977</v>
      </c>
      <c r="K3076" s="13">
        <v>6</v>
      </c>
    </row>
    <row r="3077" spans="4:11" x14ac:dyDescent="0.2">
      <c r="D3077" s="104"/>
      <c r="E3077" s="11"/>
      <c r="F3077" s="10"/>
      <c r="G3077" s="9">
        <v>100</v>
      </c>
      <c r="H3077" s="12">
        <v>1.488372093023</v>
      </c>
      <c r="I3077" s="2">
        <v>7.0697674418599998</v>
      </c>
      <c r="J3077" s="2">
        <v>90.883720930232997</v>
      </c>
      <c r="K3077" s="15">
        <v>0.55813953488400003</v>
      </c>
    </row>
    <row r="3078" spans="4:11" x14ac:dyDescent="0.2">
      <c r="D3078" s="104"/>
      <c r="E3078" s="5" t="s">
        <v>29</v>
      </c>
      <c r="F3078" s="6"/>
      <c r="G3078" s="7">
        <v>733</v>
      </c>
      <c r="H3078" s="8">
        <v>20</v>
      </c>
      <c r="I3078" s="1">
        <v>71</v>
      </c>
      <c r="J3078" s="1">
        <v>636</v>
      </c>
      <c r="K3078" s="13">
        <v>6</v>
      </c>
    </row>
    <row r="3079" spans="4:11" x14ac:dyDescent="0.2">
      <c r="D3079" s="104"/>
      <c r="E3079" s="11"/>
      <c r="F3079" s="10"/>
      <c r="G3079" s="9">
        <v>100</v>
      </c>
      <c r="H3079" s="12">
        <v>2.728512960437</v>
      </c>
      <c r="I3079" s="2">
        <v>9.6862210095499996</v>
      </c>
      <c r="J3079" s="2">
        <v>86.766712141883005</v>
      </c>
      <c r="K3079" s="15">
        <v>0.81855388813100005</v>
      </c>
    </row>
    <row r="3080" spans="4:11" x14ac:dyDescent="0.2">
      <c r="D3080" s="104"/>
      <c r="E3080" s="5" t="s">
        <v>30</v>
      </c>
      <c r="F3080" s="6"/>
      <c r="G3080" s="7">
        <v>619</v>
      </c>
      <c r="H3080" s="8">
        <v>25</v>
      </c>
      <c r="I3080" s="1">
        <v>68</v>
      </c>
      <c r="J3080" s="1">
        <v>522</v>
      </c>
      <c r="K3080" s="13">
        <v>4</v>
      </c>
    </row>
    <row r="3081" spans="4:11" x14ac:dyDescent="0.2">
      <c r="D3081" s="104"/>
      <c r="E3081" s="11"/>
      <c r="F3081" s="10"/>
      <c r="G3081" s="9">
        <v>100</v>
      </c>
      <c r="H3081" s="12">
        <v>4.0387722132470003</v>
      </c>
      <c r="I3081" s="2">
        <v>10.985460420032</v>
      </c>
      <c r="J3081" s="2">
        <v>84.329563812600995</v>
      </c>
      <c r="K3081" s="15">
        <v>0.64620355411999997</v>
      </c>
    </row>
    <row r="3082" spans="4:11" x14ac:dyDescent="0.2">
      <c r="D3082" s="104"/>
      <c r="E3082" s="5" t="s">
        <v>31</v>
      </c>
      <c r="F3082" s="6"/>
      <c r="G3082" s="7">
        <v>559</v>
      </c>
      <c r="H3082" s="8">
        <v>32</v>
      </c>
      <c r="I3082" s="1">
        <v>79</v>
      </c>
      <c r="J3082" s="1">
        <v>446</v>
      </c>
      <c r="K3082" s="13">
        <v>2</v>
      </c>
    </row>
    <row r="3083" spans="4:11" x14ac:dyDescent="0.2">
      <c r="D3083" s="104"/>
      <c r="E3083" s="11"/>
      <c r="F3083" s="10"/>
      <c r="G3083" s="9">
        <v>100</v>
      </c>
      <c r="H3083" s="12">
        <v>5.7245080500889998</v>
      </c>
      <c r="I3083" s="2">
        <v>14.132379248657999</v>
      </c>
      <c r="J3083" s="2">
        <v>79.785330948121995</v>
      </c>
      <c r="K3083" s="15">
        <v>0.35778175313100002</v>
      </c>
    </row>
    <row r="3084" spans="4:11" x14ac:dyDescent="0.2">
      <c r="D3084" s="104"/>
      <c r="E3084" s="5" t="s">
        <v>32</v>
      </c>
      <c r="F3084" s="6"/>
      <c r="G3084" s="7">
        <v>284</v>
      </c>
      <c r="H3084" s="8">
        <v>14</v>
      </c>
      <c r="I3084" s="1">
        <v>41</v>
      </c>
      <c r="J3084" s="1">
        <v>226</v>
      </c>
      <c r="K3084" s="13">
        <v>3</v>
      </c>
    </row>
    <row r="3085" spans="4:11" x14ac:dyDescent="0.2">
      <c r="D3085" s="104"/>
      <c r="E3085" s="11"/>
      <c r="F3085" s="10"/>
      <c r="G3085" s="9">
        <v>100</v>
      </c>
      <c r="H3085" s="12">
        <v>4.9295774647890003</v>
      </c>
      <c r="I3085" s="2">
        <v>14.43661971831</v>
      </c>
      <c r="J3085" s="2">
        <v>79.577464788732001</v>
      </c>
      <c r="K3085" s="15">
        <v>1.056338028169</v>
      </c>
    </row>
    <row r="3086" spans="4:11" x14ac:dyDescent="0.2">
      <c r="D3086" s="104"/>
      <c r="E3086" s="5" t="s">
        <v>33</v>
      </c>
      <c r="F3086" s="6"/>
      <c r="G3086" s="7">
        <v>104</v>
      </c>
      <c r="H3086" s="8">
        <v>12</v>
      </c>
      <c r="I3086" s="1">
        <v>10</v>
      </c>
      <c r="J3086" s="1">
        <v>82</v>
      </c>
      <c r="K3086" s="13">
        <v>0</v>
      </c>
    </row>
    <row r="3087" spans="4:11" x14ac:dyDescent="0.2">
      <c r="D3087" s="104"/>
      <c r="E3087" s="11"/>
      <c r="F3087" s="10"/>
      <c r="G3087" s="9">
        <v>100</v>
      </c>
      <c r="H3087" s="12">
        <v>11.538461538462</v>
      </c>
      <c r="I3087" s="2">
        <v>9.6153846153850004</v>
      </c>
      <c r="J3087" s="2">
        <v>78.846153846153996</v>
      </c>
      <c r="K3087" s="21">
        <v>0</v>
      </c>
    </row>
    <row r="3088" spans="4:11" x14ac:dyDescent="0.2">
      <c r="D3088" s="103" t="s">
        <v>34</v>
      </c>
      <c r="E3088" s="24" t="s">
        <v>35</v>
      </c>
      <c r="F3088" s="22"/>
      <c r="G3088" s="23">
        <v>206</v>
      </c>
      <c r="H3088" s="30">
        <v>5</v>
      </c>
      <c r="I3088" s="4">
        <v>20</v>
      </c>
      <c r="J3088" s="4">
        <v>179</v>
      </c>
      <c r="K3088" s="34">
        <v>2</v>
      </c>
    </row>
    <row r="3089" spans="4:11" x14ac:dyDescent="0.2">
      <c r="D3089" s="104"/>
      <c r="E3089" s="11"/>
      <c r="F3089" s="10"/>
      <c r="G3089" s="9">
        <v>100</v>
      </c>
      <c r="H3089" s="12">
        <v>2.4271844660189998</v>
      </c>
      <c r="I3089" s="2">
        <v>9.7087378640779995</v>
      </c>
      <c r="J3089" s="2">
        <v>86.893203883495005</v>
      </c>
      <c r="K3089" s="15">
        <v>0.97087378640800004</v>
      </c>
    </row>
    <row r="3090" spans="4:11" x14ac:dyDescent="0.2">
      <c r="D3090" s="104"/>
      <c r="E3090" s="5" t="s">
        <v>36</v>
      </c>
      <c r="F3090" s="6"/>
      <c r="G3090" s="7">
        <v>218</v>
      </c>
      <c r="H3090" s="8">
        <v>9</v>
      </c>
      <c r="I3090" s="1">
        <v>24</v>
      </c>
      <c r="J3090" s="1">
        <v>185</v>
      </c>
      <c r="K3090" s="13">
        <v>0</v>
      </c>
    </row>
    <row r="3091" spans="4:11" x14ac:dyDescent="0.2">
      <c r="D3091" s="104"/>
      <c r="E3091" s="11"/>
      <c r="F3091" s="10"/>
      <c r="G3091" s="9">
        <v>100</v>
      </c>
      <c r="H3091" s="12">
        <v>4.1284403669719998</v>
      </c>
      <c r="I3091" s="2">
        <v>11.009174311927</v>
      </c>
      <c r="J3091" s="2">
        <v>84.862385321101002</v>
      </c>
      <c r="K3091" s="21">
        <v>0</v>
      </c>
    </row>
    <row r="3092" spans="4:11" x14ac:dyDescent="0.2">
      <c r="D3092" s="104"/>
      <c r="E3092" s="5" t="s">
        <v>37</v>
      </c>
      <c r="F3092" s="6"/>
      <c r="G3092" s="7">
        <v>218</v>
      </c>
      <c r="H3092" s="8">
        <v>14</v>
      </c>
      <c r="I3092" s="1">
        <v>19</v>
      </c>
      <c r="J3092" s="1">
        <v>183</v>
      </c>
      <c r="K3092" s="13">
        <v>2</v>
      </c>
    </row>
    <row r="3093" spans="4:11" x14ac:dyDescent="0.2">
      <c r="D3093" s="104"/>
      <c r="E3093" s="11"/>
      <c r="F3093" s="10"/>
      <c r="G3093" s="9">
        <v>100</v>
      </c>
      <c r="H3093" s="12">
        <v>6.4220183486240003</v>
      </c>
      <c r="I3093" s="2">
        <v>8.7155963302749999</v>
      </c>
      <c r="J3093" s="2">
        <v>83.944954128440003</v>
      </c>
      <c r="K3093" s="15">
        <v>0.91743119266100004</v>
      </c>
    </row>
    <row r="3094" spans="4:11" x14ac:dyDescent="0.2">
      <c r="D3094" s="104"/>
      <c r="E3094" s="5" t="s">
        <v>38</v>
      </c>
      <c r="F3094" s="6"/>
      <c r="G3094" s="7">
        <v>313</v>
      </c>
      <c r="H3094" s="8">
        <v>16</v>
      </c>
      <c r="I3094" s="1">
        <v>38</v>
      </c>
      <c r="J3094" s="1">
        <v>258</v>
      </c>
      <c r="K3094" s="13">
        <v>1</v>
      </c>
    </row>
    <row r="3095" spans="4:11" x14ac:dyDescent="0.2">
      <c r="D3095" s="104"/>
      <c r="E3095" s="11"/>
      <c r="F3095" s="10"/>
      <c r="G3095" s="9">
        <v>100</v>
      </c>
      <c r="H3095" s="12">
        <v>5.1118210862620002</v>
      </c>
      <c r="I3095" s="2">
        <v>12.140575079872001</v>
      </c>
      <c r="J3095" s="2">
        <v>82.428115015974001</v>
      </c>
      <c r="K3095" s="15">
        <v>0.31948881789099998</v>
      </c>
    </row>
    <row r="3096" spans="4:11" x14ac:dyDescent="0.2">
      <c r="D3096" s="104"/>
      <c r="E3096" s="5" t="s">
        <v>39</v>
      </c>
      <c r="F3096" s="6"/>
      <c r="G3096" s="7">
        <v>306</v>
      </c>
      <c r="H3096" s="8">
        <v>13</v>
      </c>
      <c r="I3096" s="1">
        <v>38</v>
      </c>
      <c r="J3096" s="1">
        <v>253</v>
      </c>
      <c r="K3096" s="13">
        <v>2</v>
      </c>
    </row>
    <row r="3097" spans="4:11" x14ac:dyDescent="0.2">
      <c r="D3097" s="104"/>
      <c r="E3097" s="11"/>
      <c r="F3097" s="10"/>
      <c r="G3097" s="9">
        <v>100</v>
      </c>
      <c r="H3097" s="12">
        <v>4.2483660130720002</v>
      </c>
      <c r="I3097" s="2">
        <v>12.418300653595001</v>
      </c>
      <c r="J3097" s="2">
        <v>82.679738562091998</v>
      </c>
      <c r="K3097" s="15">
        <v>0.65359477124200005</v>
      </c>
    </row>
    <row r="3098" spans="4:11" x14ac:dyDescent="0.2">
      <c r="D3098" s="104"/>
      <c r="E3098" s="5" t="s">
        <v>40</v>
      </c>
      <c r="F3098" s="6"/>
      <c r="G3098" s="7">
        <v>323</v>
      </c>
      <c r="H3098" s="8">
        <v>12</v>
      </c>
      <c r="I3098" s="1">
        <v>39</v>
      </c>
      <c r="J3098" s="1">
        <v>271</v>
      </c>
      <c r="K3098" s="13">
        <v>1</v>
      </c>
    </row>
    <row r="3099" spans="4:11" x14ac:dyDescent="0.2">
      <c r="D3099" s="104"/>
      <c r="E3099" s="11"/>
      <c r="F3099" s="10"/>
      <c r="G3099" s="9">
        <v>100</v>
      </c>
      <c r="H3099" s="12">
        <v>3.7151702786379999</v>
      </c>
      <c r="I3099" s="2">
        <v>12.074303405573</v>
      </c>
      <c r="J3099" s="2">
        <v>83.900928792569999</v>
      </c>
      <c r="K3099" s="15">
        <v>0.30959752322</v>
      </c>
    </row>
    <row r="3100" spans="4:11" x14ac:dyDescent="0.2">
      <c r="D3100" s="104"/>
      <c r="E3100" s="5" t="s">
        <v>41</v>
      </c>
      <c r="F3100" s="6"/>
      <c r="G3100" s="7">
        <v>260</v>
      </c>
      <c r="H3100" s="8">
        <v>4</v>
      </c>
      <c r="I3100" s="1">
        <v>19</v>
      </c>
      <c r="J3100" s="1">
        <v>231</v>
      </c>
      <c r="K3100" s="13">
        <v>6</v>
      </c>
    </row>
    <row r="3101" spans="4:11" x14ac:dyDescent="0.2">
      <c r="D3101" s="104"/>
      <c r="E3101" s="11"/>
      <c r="F3101" s="10"/>
      <c r="G3101" s="9">
        <v>100</v>
      </c>
      <c r="H3101" s="12">
        <v>1.538461538462</v>
      </c>
      <c r="I3101" s="2">
        <v>7.3076923076920002</v>
      </c>
      <c r="J3101" s="2">
        <v>88.846153846153996</v>
      </c>
      <c r="K3101" s="15">
        <v>2.3076923076920002</v>
      </c>
    </row>
    <row r="3102" spans="4:11" x14ac:dyDescent="0.2">
      <c r="D3102" s="104"/>
      <c r="E3102" s="5" t="s">
        <v>42</v>
      </c>
      <c r="F3102" s="6"/>
      <c r="G3102" s="7">
        <v>258</v>
      </c>
      <c r="H3102" s="8">
        <v>6</v>
      </c>
      <c r="I3102" s="1">
        <v>27</v>
      </c>
      <c r="J3102" s="1">
        <v>225</v>
      </c>
      <c r="K3102" s="13">
        <v>0</v>
      </c>
    </row>
    <row r="3103" spans="4:11" x14ac:dyDescent="0.2">
      <c r="D3103" s="104"/>
      <c r="E3103" s="11"/>
      <c r="F3103" s="10"/>
      <c r="G3103" s="9">
        <v>100</v>
      </c>
      <c r="H3103" s="12">
        <v>2.3255813953489999</v>
      </c>
      <c r="I3103" s="2">
        <v>10.465116279069999</v>
      </c>
      <c r="J3103" s="2">
        <v>87.209302325581007</v>
      </c>
      <c r="K3103" s="21">
        <v>0</v>
      </c>
    </row>
    <row r="3104" spans="4:11" x14ac:dyDescent="0.2">
      <c r="D3104" s="104"/>
      <c r="E3104" s="5" t="s">
        <v>43</v>
      </c>
      <c r="F3104" s="6"/>
      <c r="G3104" s="7">
        <v>258</v>
      </c>
      <c r="H3104" s="8">
        <v>8</v>
      </c>
      <c r="I3104" s="1">
        <v>23</v>
      </c>
      <c r="J3104" s="1">
        <v>226</v>
      </c>
      <c r="K3104" s="13">
        <v>1</v>
      </c>
    </row>
    <row r="3105" spans="4:11" x14ac:dyDescent="0.2">
      <c r="D3105" s="104"/>
      <c r="E3105" s="11"/>
      <c r="F3105" s="10"/>
      <c r="G3105" s="9">
        <v>100</v>
      </c>
      <c r="H3105" s="12">
        <v>3.1007751937979999</v>
      </c>
      <c r="I3105" s="2">
        <v>8.9147286821710008</v>
      </c>
      <c r="J3105" s="2">
        <v>87.596899224805995</v>
      </c>
      <c r="K3105" s="15">
        <v>0.38759689922500001</v>
      </c>
    </row>
    <row r="3106" spans="4:11" x14ac:dyDescent="0.2">
      <c r="D3106" s="104"/>
      <c r="E3106" s="5" t="s">
        <v>44</v>
      </c>
      <c r="F3106" s="6"/>
      <c r="G3106" s="7">
        <v>336</v>
      </c>
      <c r="H3106" s="8">
        <v>9</v>
      </c>
      <c r="I3106" s="1">
        <v>23</v>
      </c>
      <c r="J3106" s="1">
        <v>300</v>
      </c>
      <c r="K3106" s="13">
        <v>4</v>
      </c>
    </row>
    <row r="3107" spans="4:11" x14ac:dyDescent="0.2">
      <c r="D3107" s="104"/>
      <c r="E3107" s="11"/>
      <c r="F3107" s="10"/>
      <c r="G3107" s="9">
        <v>100</v>
      </c>
      <c r="H3107" s="12">
        <v>2.6785714285709998</v>
      </c>
      <c r="I3107" s="2">
        <v>6.8452380952379999</v>
      </c>
      <c r="J3107" s="2">
        <v>89.285714285713993</v>
      </c>
      <c r="K3107" s="15">
        <v>1.190476190476</v>
      </c>
    </row>
    <row r="3108" spans="4:11" x14ac:dyDescent="0.2">
      <c r="D3108" s="104"/>
      <c r="E3108" s="5" t="s">
        <v>45</v>
      </c>
      <c r="F3108" s="6"/>
      <c r="G3108" s="7">
        <v>259</v>
      </c>
      <c r="H3108" s="8">
        <v>2</v>
      </c>
      <c r="I3108" s="1">
        <v>20</v>
      </c>
      <c r="J3108" s="1">
        <v>235</v>
      </c>
      <c r="K3108" s="13">
        <v>2</v>
      </c>
    </row>
    <row r="3109" spans="4:11" x14ac:dyDescent="0.2">
      <c r="D3109" s="104"/>
      <c r="E3109" s="11"/>
      <c r="F3109" s="10"/>
      <c r="G3109" s="9">
        <v>100</v>
      </c>
      <c r="H3109" s="12">
        <v>0.77220077220100003</v>
      </c>
      <c r="I3109" s="2">
        <v>7.7220077220079997</v>
      </c>
      <c r="J3109" s="2">
        <v>90.733590733591001</v>
      </c>
      <c r="K3109" s="15">
        <v>0.77220077220100003</v>
      </c>
    </row>
    <row r="3110" spans="4:11" x14ac:dyDescent="0.2">
      <c r="D3110" s="104"/>
      <c r="E3110" s="5" t="s">
        <v>46</v>
      </c>
      <c r="F3110" s="6"/>
      <c r="G3110" s="7">
        <v>171</v>
      </c>
      <c r="H3110" s="8">
        <v>3</v>
      </c>
      <c r="I3110" s="1">
        <v>13</v>
      </c>
      <c r="J3110" s="1">
        <v>155</v>
      </c>
      <c r="K3110" s="13">
        <v>0</v>
      </c>
    </row>
    <row r="3111" spans="4:11" x14ac:dyDescent="0.2">
      <c r="D3111" s="104"/>
      <c r="E3111" s="11"/>
      <c r="F3111" s="10"/>
      <c r="G3111" s="9">
        <v>100</v>
      </c>
      <c r="H3111" s="12">
        <v>1.7543859649119999</v>
      </c>
      <c r="I3111" s="2">
        <v>7.6023391812870003</v>
      </c>
      <c r="J3111" s="2">
        <v>90.643274853801003</v>
      </c>
      <c r="K3111" s="21">
        <v>0</v>
      </c>
    </row>
    <row r="3112" spans="4:11" x14ac:dyDescent="0.2">
      <c r="D3112" s="104"/>
      <c r="E3112" s="5" t="s">
        <v>47</v>
      </c>
      <c r="F3112" s="6"/>
      <c r="G3112" s="7">
        <v>158</v>
      </c>
      <c r="H3112" s="8">
        <v>3</v>
      </c>
      <c r="I3112" s="1">
        <v>10</v>
      </c>
      <c r="J3112" s="1">
        <v>141</v>
      </c>
      <c r="K3112" s="13">
        <v>4</v>
      </c>
    </row>
    <row r="3113" spans="4:11" x14ac:dyDescent="0.2">
      <c r="D3113" s="104"/>
      <c r="E3113" s="11"/>
      <c r="F3113" s="10"/>
      <c r="G3113" s="9">
        <v>100</v>
      </c>
      <c r="H3113" s="12">
        <v>1.8987341772149999</v>
      </c>
      <c r="I3113" s="2">
        <v>6.3291139240509997</v>
      </c>
      <c r="J3113" s="2">
        <v>89.240506329113998</v>
      </c>
      <c r="K3113" s="15">
        <v>2.5316455696200002</v>
      </c>
    </row>
    <row r="3114" spans="4:11" x14ac:dyDescent="0.2">
      <c r="D3114" s="104"/>
      <c r="E3114" s="5" t="s">
        <v>48</v>
      </c>
      <c r="F3114" s="6"/>
      <c r="G3114" s="7">
        <v>62</v>
      </c>
      <c r="H3114" s="8">
        <v>0</v>
      </c>
      <c r="I3114" s="1">
        <v>1</v>
      </c>
      <c r="J3114" s="1">
        <v>60</v>
      </c>
      <c r="K3114" s="13">
        <v>1</v>
      </c>
    </row>
    <row r="3115" spans="4:11" x14ac:dyDescent="0.2">
      <c r="D3115" s="104"/>
      <c r="E3115" s="11"/>
      <c r="F3115" s="10"/>
      <c r="G3115" s="9">
        <v>100</v>
      </c>
      <c r="H3115" s="40">
        <v>0</v>
      </c>
      <c r="I3115" s="2">
        <v>1.6129032258060001</v>
      </c>
      <c r="J3115" s="2">
        <v>96.774193548387004</v>
      </c>
      <c r="K3115" s="15">
        <v>1.6129032258060001</v>
      </c>
    </row>
    <row r="3116" spans="4:11" x14ac:dyDescent="0.2">
      <c r="D3116" s="104"/>
      <c r="E3116" s="5" t="s">
        <v>49</v>
      </c>
      <c r="F3116" s="6"/>
      <c r="G3116" s="7">
        <v>13</v>
      </c>
      <c r="H3116" s="8">
        <v>0</v>
      </c>
      <c r="I3116" s="1">
        <v>0</v>
      </c>
      <c r="J3116" s="1">
        <v>13</v>
      </c>
      <c r="K3116" s="13">
        <v>0</v>
      </c>
    </row>
    <row r="3117" spans="4:11" x14ac:dyDescent="0.2">
      <c r="D3117" s="104"/>
      <c r="E3117" s="11"/>
      <c r="F3117" s="10"/>
      <c r="G3117" s="9">
        <v>100</v>
      </c>
      <c r="H3117" s="40">
        <v>0</v>
      </c>
      <c r="I3117" s="3">
        <v>0</v>
      </c>
      <c r="J3117" s="2">
        <v>100</v>
      </c>
      <c r="K3117" s="21">
        <v>0</v>
      </c>
    </row>
    <row r="3118" spans="4:11" x14ac:dyDescent="0.2">
      <c r="D3118" s="103" t="s">
        <v>50</v>
      </c>
      <c r="E3118" s="24" t="s">
        <v>35</v>
      </c>
      <c r="F3118" s="22"/>
      <c r="G3118" s="23">
        <v>174</v>
      </c>
      <c r="H3118" s="30">
        <v>2</v>
      </c>
      <c r="I3118" s="4">
        <v>11</v>
      </c>
      <c r="J3118" s="4">
        <v>161</v>
      </c>
      <c r="K3118" s="34">
        <v>0</v>
      </c>
    </row>
    <row r="3119" spans="4:11" x14ac:dyDescent="0.2">
      <c r="D3119" s="104"/>
      <c r="E3119" s="11"/>
      <c r="F3119" s="10"/>
      <c r="G3119" s="9">
        <v>100</v>
      </c>
      <c r="H3119" s="12">
        <v>1.149425287356</v>
      </c>
      <c r="I3119" s="2">
        <v>6.3218390804600002</v>
      </c>
      <c r="J3119" s="2">
        <v>92.528735632183995</v>
      </c>
      <c r="K3119" s="21">
        <v>0</v>
      </c>
    </row>
    <row r="3120" spans="4:11" x14ac:dyDescent="0.2">
      <c r="D3120" s="104"/>
      <c r="E3120" s="5" t="s">
        <v>36</v>
      </c>
      <c r="F3120" s="6"/>
      <c r="G3120" s="7">
        <v>233</v>
      </c>
      <c r="H3120" s="8">
        <v>8</v>
      </c>
      <c r="I3120" s="1">
        <v>25</v>
      </c>
      <c r="J3120" s="1">
        <v>199</v>
      </c>
      <c r="K3120" s="13">
        <v>1</v>
      </c>
    </row>
    <row r="3121" spans="4:11" x14ac:dyDescent="0.2">
      <c r="D3121" s="104"/>
      <c r="E3121" s="11"/>
      <c r="F3121" s="10"/>
      <c r="G3121" s="9">
        <v>100</v>
      </c>
      <c r="H3121" s="12">
        <v>3.43347639485</v>
      </c>
      <c r="I3121" s="2">
        <v>10.729613733906</v>
      </c>
      <c r="J3121" s="2">
        <v>85.407725321887995</v>
      </c>
      <c r="K3121" s="15">
        <v>0.42918454935599998</v>
      </c>
    </row>
    <row r="3122" spans="4:11" x14ac:dyDescent="0.2">
      <c r="D3122" s="104"/>
      <c r="E3122" s="5" t="s">
        <v>37</v>
      </c>
      <c r="F3122" s="6"/>
      <c r="G3122" s="7">
        <v>199</v>
      </c>
      <c r="H3122" s="8">
        <v>7</v>
      </c>
      <c r="I3122" s="1">
        <v>16</v>
      </c>
      <c r="J3122" s="1">
        <v>174</v>
      </c>
      <c r="K3122" s="13">
        <v>2</v>
      </c>
    </row>
    <row r="3123" spans="4:11" x14ac:dyDescent="0.2">
      <c r="D3123" s="104"/>
      <c r="E3123" s="11"/>
      <c r="F3123" s="10"/>
      <c r="G3123" s="9">
        <v>100</v>
      </c>
      <c r="H3123" s="12">
        <v>3.5175879396980001</v>
      </c>
      <c r="I3123" s="2">
        <v>8.0402010050250006</v>
      </c>
      <c r="J3123" s="2">
        <v>87.437185929647995</v>
      </c>
      <c r="K3123" s="15">
        <v>1.0050251256280001</v>
      </c>
    </row>
    <row r="3124" spans="4:11" x14ac:dyDescent="0.2">
      <c r="D3124" s="104"/>
      <c r="E3124" s="5" t="s">
        <v>38</v>
      </c>
      <c r="F3124" s="6"/>
      <c r="G3124" s="7">
        <v>319</v>
      </c>
      <c r="H3124" s="8">
        <v>8</v>
      </c>
      <c r="I3124" s="1">
        <v>29</v>
      </c>
      <c r="J3124" s="1">
        <v>281</v>
      </c>
      <c r="K3124" s="13">
        <v>1</v>
      </c>
    </row>
    <row r="3125" spans="4:11" x14ac:dyDescent="0.2">
      <c r="D3125" s="104"/>
      <c r="E3125" s="11"/>
      <c r="F3125" s="10"/>
      <c r="G3125" s="9">
        <v>100</v>
      </c>
      <c r="H3125" s="12">
        <v>2.5078369905960001</v>
      </c>
      <c r="I3125" s="2">
        <v>9.0909090909089993</v>
      </c>
      <c r="J3125" s="2">
        <v>88.087774294670993</v>
      </c>
      <c r="K3125" s="15">
        <v>0.31347962382400002</v>
      </c>
    </row>
    <row r="3126" spans="4:11" x14ac:dyDescent="0.2">
      <c r="D3126" s="104"/>
      <c r="E3126" s="5" t="s">
        <v>39</v>
      </c>
      <c r="F3126" s="6"/>
      <c r="G3126" s="7">
        <v>269</v>
      </c>
      <c r="H3126" s="8">
        <v>7</v>
      </c>
      <c r="I3126" s="1">
        <v>23</v>
      </c>
      <c r="J3126" s="1">
        <v>235</v>
      </c>
      <c r="K3126" s="13">
        <v>4</v>
      </c>
    </row>
    <row r="3127" spans="4:11" x14ac:dyDescent="0.2">
      <c r="D3127" s="104"/>
      <c r="E3127" s="11"/>
      <c r="F3127" s="10"/>
      <c r="G3127" s="9">
        <v>100</v>
      </c>
      <c r="H3127" s="12">
        <v>2.6022304832710001</v>
      </c>
      <c r="I3127" s="2">
        <v>8.5501858736060008</v>
      </c>
      <c r="J3127" s="2">
        <v>87.360594795539001</v>
      </c>
      <c r="K3127" s="15">
        <v>1.4869888475840001</v>
      </c>
    </row>
    <row r="3128" spans="4:11" x14ac:dyDescent="0.2">
      <c r="D3128" s="104"/>
      <c r="E3128" s="5" t="s">
        <v>40</v>
      </c>
      <c r="F3128" s="6"/>
      <c r="G3128" s="7">
        <v>348</v>
      </c>
      <c r="H3128" s="8">
        <v>4</v>
      </c>
      <c r="I3128" s="1">
        <v>28</v>
      </c>
      <c r="J3128" s="1">
        <v>315</v>
      </c>
      <c r="K3128" s="13">
        <v>1</v>
      </c>
    </row>
    <row r="3129" spans="4:11" x14ac:dyDescent="0.2">
      <c r="D3129" s="104"/>
      <c r="E3129" s="11"/>
      <c r="F3129" s="10"/>
      <c r="G3129" s="9">
        <v>100</v>
      </c>
      <c r="H3129" s="12">
        <v>1.149425287356</v>
      </c>
      <c r="I3129" s="2">
        <v>8.0459770114939992</v>
      </c>
      <c r="J3129" s="2">
        <v>90.517241379309993</v>
      </c>
      <c r="K3129" s="15">
        <v>0.28735632183900001</v>
      </c>
    </row>
    <row r="3130" spans="4:11" x14ac:dyDescent="0.2">
      <c r="D3130" s="104"/>
      <c r="E3130" s="5" t="s">
        <v>41</v>
      </c>
      <c r="F3130" s="6"/>
      <c r="G3130" s="7">
        <v>282</v>
      </c>
      <c r="H3130" s="8">
        <v>5</v>
      </c>
      <c r="I3130" s="1">
        <v>22</v>
      </c>
      <c r="J3130" s="1">
        <v>253</v>
      </c>
      <c r="K3130" s="13">
        <v>2</v>
      </c>
    </row>
    <row r="3131" spans="4:11" x14ac:dyDescent="0.2">
      <c r="D3131" s="104"/>
      <c r="E3131" s="11"/>
      <c r="F3131" s="10"/>
      <c r="G3131" s="9">
        <v>100</v>
      </c>
      <c r="H3131" s="12">
        <v>1.77304964539</v>
      </c>
      <c r="I3131" s="2">
        <v>7.8014184397159996</v>
      </c>
      <c r="J3131" s="2">
        <v>89.716312056738005</v>
      </c>
      <c r="K3131" s="15">
        <v>0.70921985815599997</v>
      </c>
    </row>
    <row r="3132" spans="4:11" x14ac:dyDescent="0.2">
      <c r="D3132" s="104"/>
      <c r="E3132" s="5" t="s">
        <v>42</v>
      </c>
      <c r="F3132" s="6"/>
      <c r="G3132" s="7">
        <v>242</v>
      </c>
      <c r="H3132" s="8">
        <v>2</v>
      </c>
      <c r="I3132" s="1">
        <v>11</v>
      </c>
      <c r="J3132" s="1">
        <v>225</v>
      </c>
      <c r="K3132" s="13">
        <v>4</v>
      </c>
    </row>
    <row r="3133" spans="4:11" x14ac:dyDescent="0.2">
      <c r="D3133" s="104"/>
      <c r="E3133" s="11"/>
      <c r="F3133" s="10"/>
      <c r="G3133" s="9">
        <v>100</v>
      </c>
      <c r="H3133" s="12">
        <v>0.82644628099200002</v>
      </c>
      <c r="I3133" s="2">
        <v>4.5454545454549997</v>
      </c>
      <c r="J3133" s="2">
        <v>92.975206611570002</v>
      </c>
      <c r="K3133" s="15">
        <v>1.6528925619829999</v>
      </c>
    </row>
    <row r="3134" spans="4:11" x14ac:dyDescent="0.2">
      <c r="D3134" s="104"/>
      <c r="E3134" s="5" t="s">
        <v>43</v>
      </c>
      <c r="F3134" s="6"/>
      <c r="G3134" s="7">
        <v>263</v>
      </c>
      <c r="H3134" s="8">
        <v>3</v>
      </c>
      <c r="I3134" s="1">
        <v>16</v>
      </c>
      <c r="J3134" s="1">
        <v>243</v>
      </c>
      <c r="K3134" s="13">
        <v>1</v>
      </c>
    </row>
    <row r="3135" spans="4:11" x14ac:dyDescent="0.2">
      <c r="D3135" s="104"/>
      <c r="E3135" s="11"/>
      <c r="F3135" s="10"/>
      <c r="G3135" s="9">
        <v>100</v>
      </c>
      <c r="H3135" s="12">
        <v>1.1406844106459999</v>
      </c>
      <c r="I3135" s="2">
        <v>6.0836501901139997</v>
      </c>
      <c r="J3135" s="2">
        <v>92.395437262357007</v>
      </c>
      <c r="K3135" s="15">
        <v>0.38022813688200002</v>
      </c>
    </row>
    <row r="3136" spans="4:11" x14ac:dyDescent="0.2">
      <c r="D3136" s="104"/>
      <c r="E3136" s="5" t="s">
        <v>44</v>
      </c>
      <c r="F3136" s="6"/>
      <c r="G3136" s="7">
        <v>364</v>
      </c>
      <c r="H3136" s="8">
        <v>1</v>
      </c>
      <c r="I3136" s="1">
        <v>17</v>
      </c>
      <c r="J3136" s="1">
        <v>340</v>
      </c>
      <c r="K3136" s="13">
        <v>6</v>
      </c>
    </row>
    <row r="3137" spans="2:11" x14ac:dyDescent="0.2">
      <c r="D3137" s="104"/>
      <c r="E3137" s="11"/>
      <c r="F3137" s="10"/>
      <c r="G3137" s="9">
        <v>100</v>
      </c>
      <c r="H3137" s="12">
        <v>0.27472527472500002</v>
      </c>
      <c r="I3137" s="2">
        <v>4.6703296703300001</v>
      </c>
      <c r="J3137" s="2">
        <v>93.406593406593004</v>
      </c>
      <c r="K3137" s="15">
        <v>1.648351648352</v>
      </c>
    </row>
    <row r="3138" spans="2:11" x14ac:dyDescent="0.2">
      <c r="D3138" s="104"/>
      <c r="E3138" s="5" t="s">
        <v>45</v>
      </c>
      <c r="F3138" s="6"/>
      <c r="G3138" s="7">
        <v>324</v>
      </c>
      <c r="H3138" s="8">
        <v>0</v>
      </c>
      <c r="I3138" s="1">
        <v>16</v>
      </c>
      <c r="J3138" s="1">
        <v>301</v>
      </c>
      <c r="K3138" s="13">
        <v>7</v>
      </c>
    </row>
    <row r="3139" spans="2:11" x14ac:dyDescent="0.2">
      <c r="D3139" s="104"/>
      <c r="E3139" s="11"/>
      <c r="F3139" s="10"/>
      <c r="G3139" s="9">
        <v>100</v>
      </c>
      <c r="H3139" s="40">
        <v>0</v>
      </c>
      <c r="I3139" s="2">
        <v>4.9382716049380004</v>
      </c>
      <c r="J3139" s="2">
        <v>92.901234567901</v>
      </c>
      <c r="K3139" s="15">
        <v>2.1604938271599998</v>
      </c>
    </row>
    <row r="3140" spans="2:11" x14ac:dyDescent="0.2">
      <c r="D3140" s="104"/>
      <c r="E3140" s="5" t="s">
        <v>46</v>
      </c>
      <c r="F3140" s="6"/>
      <c r="G3140" s="7">
        <v>192</v>
      </c>
      <c r="H3140" s="8">
        <v>1</v>
      </c>
      <c r="I3140" s="1">
        <v>4</v>
      </c>
      <c r="J3140" s="1">
        <v>184</v>
      </c>
      <c r="K3140" s="13">
        <v>3</v>
      </c>
    </row>
    <row r="3141" spans="2:11" x14ac:dyDescent="0.2">
      <c r="D3141" s="104"/>
      <c r="E3141" s="11"/>
      <c r="F3141" s="10"/>
      <c r="G3141" s="9">
        <v>100</v>
      </c>
      <c r="H3141" s="12">
        <v>0.52083333333299997</v>
      </c>
      <c r="I3141" s="2">
        <v>2.083333333333</v>
      </c>
      <c r="J3141" s="2">
        <v>95.833333333333002</v>
      </c>
      <c r="K3141" s="15">
        <v>1.5625</v>
      </c>
    </row>
    <row r="3142" spans="2:11" x14ac:dyDescent="0.2">
      <c r="D3142" s="104"/>
      <c r="E3142" s="5" t="s">
        <v>47</v>
      </c>
      <c r="F3142" s="6"/>
      <c r="G3142" s="7">
        <v>288</v>
      </c>
      <c r="H3142" s="8">
        <v>2</v>
      </c>
      <c r="I3142" s="1">
        <v>9</v>
      </c>
      <c r="J3142" s="1">
        <v>271</v>
      </c>
      <c r="K3142" s="13">
        <v>6</v>
      </c>
    </row>
    <row r="3143" spans="2:11" x14ac:dyDescent="0.2">
      <c r="D3143" s="104"/>
      <c r="E3143" s="11"/>
      <c r="F3143" s="10"/>
      <c r="G3143" s="9">
        <v>100</v>
      </c>
      <c r="H3143" s="12">
        <v>0.694444444444</v>
      </c>
      <c r="I3143" s="2">
        <v>3.125</v>
      </c>
      <c r="J3143" s="2">
        <v>94.097222222222001</v>
      </c>
      <c r="K3143" s="15">
        <v>2.083333333333</v>
      </c>
    </row>
    <row r="3144" spans="2:11" x14ac:dyDescent="0.2">
      <c r="D3144" s="104"/>
      <c r="E3144" s="5" t="s">
        <v>48</v>
      </c>
      <c r="F3144" s="6"/>
      <c r="G3144" s="7">
        <v>114</v>
      </c>
      <c r="H3144" s="8">
        <v>0</v>
      </c>
      <c r="I3144" s="1">
        <v>3</v>
      </c>
      <c r="J3144" s="1">
        <v>110</v>
      </c>
      <c r="K3144" s="13">
        <v>1</v>
      </c>
    </row>
    <row r="3145" spans="2:11" x14ac:dyDescent="0.2">
      <c r="D3145" s="104"/>
      <c r="E3145" s="11"/>
      <c r="F3145" s="10"/>
      <c r="G3145" s="9">
        <v>100</v>
      </c>
      <c r="H3145" s="40">
        <v>0</v>
      </c>
      <c r="I3145" s="2">
        <v>2.6315789473679998</v>
      </c>
      <c r="J3145" s="2">
        <v>96.491228070174998</v>
      </c>
      <c r="K3145" s="15">
        <v>0.87719298245599997</v>
      </c>
    </row>
    <row r="3146" spans="2:11" x14ac:dyDescent="0.2">
      <c r="D3146" s="104"/>
      <c r="E3146" s="5" t="s">
        <v>49</v>
      </c>
      <c r="F3146" s="6"/>
      <c r="G3146" s="7">
        <v>30</v>
      </c>
      <c r="H3146" s="8">
        <v>0</v>
      </c>
      <c r="I3146" s="1">
        <v>1</v>
      </c>
      <c r="J3146" s="1">
        <v>29</v>
      </c>
      <c r="K3146" s="13">
        <v>0</v>
      </c>
    </row>
    <row r="3147" spans="2:11" x14ac:dyDescent="0.2">
      <c r="D3147" s="105"/>
      <c r="E3147" s="56"/>
      <c r="F3147" s="57"/>
      <c r="G3147" s="69">
        <v>100</v>
      </c>
      <c r="H3147" s="79">
        <v>0</v>
      </c>
      <c r="I3147" s="39">
        <v>3.333333333333</v>
      </c>
      <c r="J3147" s="39">
        <v>96.666666666666998</v>
      </c>
      <c r="K3147" s="72">
        <v>0</v>
      </c>
    </row>
    <row r="3149" spans="2:11" x14ac:dyDescent="0.2">
      <c r="B3149" s="47" t="str">
        <f xml:space="preserve"> HYPERLINK("#'目次'!B44", "[38]")</f>
        <v>[38]</v>
      </c>
      <c r="C3149" s="31" t="s">
        <v>357</v>
      </c>
    </row>
    <row r="3152" spans="2:11" x14ac:dyDescent="0.2">
      <c r="C3152" s="31" t="s">
        <v>13</v>
      </c>
    </row>
    <row r="3153" spans="4:14" ht="48" x14ac:dyDescent="0.2">
      <c r="D3153" s="99"/>
      <c r="E3153" s="100"/>
      <c r="F3153" s="100"/>
      <c r="G3153" s="41" t="s">
        <v>14</v>
      </c>
      <c r="H3153" s="42" t="s">
        <v>358</v>
      </c>
      <c r="I3153" s="16" t="s">
        <v>359</v>
      </c>
      <c r="J3153" s="16" t="s">
        <v>360</v>
      </c>
      <c r="K3153" s="16" t="s">
        <v>361</v>
      </c>
      <c r="L3153" s="16" t="s">
        <v>362</v>
      </c>
      <c r="M3153" s="16" t="s">
        <v>167</v>
      </c>
      <c r="N3153" s="46" t="s">
        <v>24</v>
      </c>
    </row>
    <row r="3154" spans="4:14" x14ac:dyDescent="0.2">
      <c r="D3154" s="101"/>
      <c r="E3154" s="102"/>
      <c r="F3154" s="102"/>
      <c r="G3154" s="44"/>
      <c r="H3154" s="48"/>
      <c r="I3154" s="17"/>
      <c r="J3154" s="17"/>
      <c r="K3154" s="17"/>
      <c r="L3154" s="17"/>
      <c r="M3154" s="17"/>
      <c r="N3154" s="43"/>
    </row>
    <row r="3155" spans="4:14" x14ac:dyDescent="0.2">
      <c r="D3155" s="68"/>
      <c r="E3155" s="67" t="s">
        <v>14</v>
      </c>
      <c r="F3155" s="64"/>
      <c r="G3155" s="45">
        <v>7000</v>
      </c>
      <c r="H3155" s="20">
        <v>564</v>
      </c>
      <c r="I3155" s="20">
        <v>144</v>
      </c>
      <c r="J3155" s="20">
        <v>75</v>
      </c>
      <c r="K3155" s="20">
        <v>531</v>
      </c>
      <c r="L3155" s="20">
        <v>2410</v>
      </c>
      <c r="M3155" s="20">
        <v>3287</v>
      </c>
      <c r="N3155" s="61">
        <v>8</v>
      </c>
    </row>
    <row r="3156" spans="4:14" x14ac:dyDescent="0.2">
      <c r="D3156" s="56"/>
      <c r="E3156" s="57"/>
      <c r="F3156" s="65"/>
      <c r="G3156" s="9">
        <v>100</v>
      </c>
      <c r="H3156" s="2">
        <v>8.0571428571430008</v>
      </c>
      <c r="I3156" s="2">
        <v>2.0571428571429999</v>
      </c>
      <c r="J3156" s="2">
        <v>1.0714285714289999</v>
      </c>
      <c r="K3156" s="2">
        <v>7.5857142857140003</v>
      </c>
      <c r="L3156" s="2">
        <v>34.428571428570997</v>
      </c>
      <c r="M3156" s="2">
        <v>46.957142857142998</v>
      </c>
      <c r="N3156" s="15">
        <v>0.114285714286</v>
      </c>
    </row>
    <row r="3157" spans="4:14" x14ac:dyDescent="0.2">
      <c r="D3157" s="103" t="s">
        <v>25</v>
      </c>
      <c r="E3157" s="24" t="s">
        <v>26</v>
      </c>
      <c r="F3157" s="22"/>
      <c r="G3157" s="23">
        <v>1780</v>
      </c>
      <c r="H3157" s="30">
        <v>35</v>
      </c>
      <c r="I3157" s="4">
        <v>10</v>
      </c>
      <c r="J3157" s="4">
        <v>16</v>
      </c>
      <c r="K3157" s="4">
        <v>99</v>
      </c>
      <c r="L3157" s="4">
        <v>639</v>
      </c>
      <c r="M3157" s="4">
        <v>981</v>
      </c>
      <c r="N3157" s="34">
        <v>1</v>
      </c>
    </row>
    <row r="3158" spans="4:14" x14ac:dyDescent="0.2">
      <c r="D3158" s="104"/>
      <c r="E3158" s="11"/>
      <c r="F3158" s="10"/>
      <c r="G3158" s="9">
        <v>100</v>
      </c>
      <c r="H3158" s="12">
        <v>1.9662921348310001</v>
      </c>
      <c r="I3158" s="2">
        <v>0.56179775280900002</v>
      </c>
      <c r="J3158" s="2">
        <v>0.89887640449399997</v>
      </c>
      <c r="K3158" s="2">
        <v>5.5617977528090004</v>
      </c>
      <c r="L3158" s="2">
        <v>35.898876404493997</v>
      </c>
      <c r="M3158" s="2">
        <v>55.112359550561997</v>
      </c>
      <c r="N3158" s="15">
        <v>5.6179775281000002E-2</v>
      </c>
    </row>
    <row r="3159" spans="4:14" x14ac:dyDescent="0.2">
      <c r="D3159" s="104"/>
      <c r="E3159" s="5" t="s">
        <v>27</v>
      </c>
      <c r="F3159" s="6"/>
      <c r="G3159" s="7">
        <v>1328</v>
      </c>
      <c r="H3159" s="8">
        <v>29</v>
      </c>
      <c r="I3159" s="1">
        <v>9</v>
      </c>
      <c r="J3159" s="1">
        <v>8</v>
      </c>
      <c r="K3159" s="1">
        <v>73</v>
      </c>
      <c r="L3159" s="1">
        <v>527</v>
      </c>
      <c r="M3159" s="1">
        <v>679</v>
      </c>
      <c r="N3159" s="13">
        <v>3</v>
      </c>
    </row>
    <row r="3160" spans="4:14" x14ac:dyDescent="0.2">
      <c r="D3160" s="104"/>
      <c r="E3160" s="11"/>
      <c r="F3160" s="10"/>
      <c r="G3160" s="9">
        <v>100</v>
      </c>
      <c r="H3160" s="12">
        <v>2.1837349397589998</v>
      </c>
      <c r="I3160" s="2">
        <v>0.67771084337300003</v>
      </c>
      <c r="J3160" s="2">
        <v>0.60240963855399998</v>
      </c>
      <c r="K3160" s="2">
        <v>5.4969879518070002</v>
      </c>
      <c r="L3160" s="2">
        <v>39.683734939758999</v>
      </c>
      <c r="M3160" s="2">
        <v>51.129518072289002</v>
      </c>
      <c r="N3160" s="15">
        <v>0.225903614458</v>
      </c>
    </row>
    <row r="3161" spans="4:14" x14ac:dyDescent="0.2">
      <c r="D3161" s="104"/>
      <c r="E3161" s="5" t="s">
        <v>28</v>
      </c>
      <c r="F3161" s="6"/>
      <c r="G3161" s="7">
        <v>1075</v>
      </c>
      <c r="H3161" s="8">
        <v>64</v>
      </c>
      <c r="I3161" s="1">
        <v>15</v>
      </c>
      <c r="J3161" s="1">
        <v>12</v>
      </c>
      <c r="K3161" s="1">
        <v>86</v>
      </c>
      <c r="L3161" s="1">
        <v>387</v>
      </c>
      <c r="M3161" s="1">
        <v>512</v>
      </c>
      <c r="N3161" s="13">
        <v>2</v>
      </c>
    </row>
    <row r="3162" spans="4:14" x14ac:dyDescent="0.2">
      <c r="D3162" s="104"/>
      <c r="E3162" s="11"/>
      <c r="F3162" s="10"/>
      <c r="G3162" s="9">
        <v>100</v>
      </c>
      <c r="H3162" s="12">
        <v>5.9534883720930001</v>
      </c>
      <c r="I3162" s="2">
        <v>1.3953488372089999</v>
      </c>
      <c r="J3162" s="2">
        <v>1.116279069767</v>
      </c>
      <c r="K3162" s="2">
        <v>8</v>
      </c>
      <c r="L3162" s="2">
        <v>36</v>
      </c>
      <c r="M3162" s="2">
        <v>47.627906976744001</v>
      </c>
      <c r="N3162" s="15">
        <v>0.18604651162800001</v>
      </c>
    </row>
    <row r="3163" spans="4:14" x14ac:dyDescent="0.2">
      <c r="D3163" s="104"/>
      <c r="E3163" s="5" t="s">
        <v>29</v>
      </c>
      <c r="F3163" s="6"/>
      <c r="G3163" s="7">
        <v>733</v>
      </c>
      <c r="H3163" s="8">
        <v>82</v>
      </c>
      <c r="I3163" s="1">
        <v>14</v>
      </c>
      <c r="J3163" s="1">
        <v>12</v>
      </c>
      <c r="K3163" s="1">
        <v>70</v>
      </c>
      <c r="L3163" s="1">
        <v>263</v>
      </c>
      <c r="M3163" s="1">
        <v>290</v>
      </c>
      <c r="N3163" s="13">
        <v>2</v>
      </c>
    </row>
    <row r="3164" spans="4:14" x14ac:dyDescent="0.2">
      <c r="D3164" s="104"/>
      <c r="E3164" s="11"/>
      <c r="F3164" s="10"/>
      <c r="G3164" s="9">
        <v>100</v>
      </c>
      <c r="H3164" s="12">
        <v>11.186903137790001</v>
      </c>
      <c r="I3164" s="2">
        <v>1.909959072306</v>
      </c>
      <c r="J3164" s="2">
        <v>1.6371077762620001</v>
      </c>
      <c r="K3164" s="2">
        <v>9.549795361528</v>
      </c>
      <c r="L3164" s="2">
        <v>35.879945429740999</v>
      </c>
      <c r="M3164" s="2">
        <v>39.563437926330003</v>
      </c>
      <c r="N3164" s="15">
        <v>0.27285129604399999</v>
      </c>
    </row>
    <row r="3165" spans="4:14" x14ac:dyDescent="0.2">
      <c r="D3165" s="104"/>
      <c r="E3165" s="5" t="s">
        <v>30</v>
      </c>
      <c r="F3165" s="6"/>
      <c r="G3165" s="7">
        <v>619</v>
      </c>
      <c r="H3165" s="8">
        <v>90</v>
      </c>
      <c r="I3165" s="1">
        <v>23</v>
      </c>
      <c r="J3165" s="1">
        <v>7</v>
      </c>
      <c r="K3165" s="1">
        <v>69</v>
      </c>
      <c r="L3165" s="1">
        <v>184</v>
      </c>
      <c r="M3165" s="1">
        <v>248</v>
      </c>
      <c r="N3165" s="13">
        <v>0</v>
      </c>
    </row>
    <row r="3166" spans="4:14" x14ac:dyDescent="0.2">
      <c r="D3166" s="104"/>
      <c r="E3166" s="11"/>
      <c r="F3166" s="10"/>
      <c r="G3166" s="9">
        <v>100</v>
      </c>
      <c r="H3166" s="12">
        <v>14.539579967690001</v>
      </c>
      <c r="I3166" s="2">
        <v>3.7156704361870001</v>
      </c>
      <c r="J3166" s="2">
        <v>1.130856219709</v>
      </c>
      <c r="K3166" s="2">
        <v>11.147011308562</v>
      </c>
      <c r="L3166" s="2">
        <v>29.725363489498999</v>
      </c>
      <c r="M3166" s="2">
        <v>40.064620355412004</v>
      </c>
      <c r="N3166" s="21">
        <v>0</v>
      </c>
    </row>
    <row r="3167" spans="4:14" x14ac:dyDescent="0.2">
      <c r="D3167" s="104"/>
      <c r="E3167" s="5" t="s">
        <v>31</v>
      </c>
      <c r="F3167" s="6"/>
      <c r="G3167" s="7">
        <v>559</v>
      </c>
      <c r="H3167" s="8">
        <v>117</v>
      </c>
      <c r="I3167" s="1">
        <v>33</v>
      </c>
      <c r="J3167" s="1">
        <v>11</v>
      </c>
      <c r="K3167" s="1">
        <v>77</v>
      </c>
      <c r="L3167" s="1">
        <v>146</v>
      </c>
      <c r="M3167" s="1">
        <v>178</v>
      </c>
      <c r="N3167" s="13">
        <v>0</v>
      </c>
    </row>
    <row r="3168" spans="4:14" x14ac:dyDescent="0.2">
      <c r="D3168" s="104"/>
      <c r="E3168" s="11"/>
      <c r="F3168" s="10"/>
      <c r="G3168" s="9">
        <v>100</v>
      </c>
      <c r="H3168" s="12">
        <v>20.930232558139998</v>
      </c>
      <c r="I3168" s="2">
        <v>5.903398926655</v>
      </c>
      <c r="J3168" s="2">
        <v>1.967799642218</v>
      </c>
      <c r="K3168" s="2">
        <v>13.774597495528001</v>
      </c>
      <c r="L3168" s="2">
        <v>26.118067978532999</v>
      </c>
      <c r="M3168" s="2">
        <v>31.842576028623</v>
      </c>
      <c r="N3168" s="21">
        <v>0</v>
      </c>
    </row>
    <row r="3169" spans="4:14" x14ac:dyDescent="0.2">
      <c r="D3169" s="104"/>
      <c r="E3169" s="5" t="s">
        <v>32</v>
      </c>
      <c r="F3169" s="6"/>
      <c r="G3169" s="7">
        <v>284</v>
      </c>
      <c r="H3169" s="8">
        <v>80</v>
      </c>
      <c r="I3169" s="1">
        <v>28</v>
      </c>
      <c r="J3169" s="1">
        <v>7</v>
      </c>
      <c r="K3169" s="1">
        <v>31</v>
      </c>
      <c r="L3169" s="1">
        <v>74</v>
      </c>
      <c r="M3169" s="1">
        <v>73</v>
      </c>
      <c r="N3169" s="13">
        <v>0</v>
      </c>
    </row>
    <row r="3170" spans="4:14" x14ac:dyDescent="0.2">
      <c r="D3170" s="104"/>
      <c r="E3170" s="11"/>
      <c r="F3170" s="10"/>
      <c r="G3170" s="9">
        <v>100</v>
      </c>
      <c r="H3170" s="12">
        <v>28.169014084507001</v>
      </c>
      <c r="I3170" s="2">
        <v>9.8591549295770005</v>
      </c>
      <c r="J3170" s="2">
        <v>2.4647887323940001</v>
      </c>
      <c r="K3170" s="2">
        <v>10.915492957746</v>
      </c>
      <c r="L3170" s="2">
        <v>26.056338028169002</v>
      </c>
      <c r="M3170" s="2">
        <v>25.704225352112999</v>
      </c>
      <c r="N3170" s="21">
        <v>0</v>
      </c>
    </row>
    <row r="3171" spans="4:14" x14ac:dyDescent="0.2">
      <c r="D3171" s="104"/>
      <c r="E3171" s="5" t="s">
        <v>33</v>
      </c>
      <c r="F3171" s="6"/>
      <c r="G3171" s="7">
        <v>104</v>
      </c>
      <c r="H3171" s="8">
        <v>33</v>
      </c>
      <c r="I3171" s="1">
        <v>9</v>
      </c>
      <c r="J3171" s="1">
        <v>0</v>
      </c>
      <c r="K3171" s="1">
        <v>6</v>
      </c>
      <c r="L3171" s="1">
        <v>34</v>
      </c>
      <c r="M3171" s="1">
        <v>23</v>
      </c>
      <c r="N3171" s="13">
        <v>0</v>
      </c>
    </row>
    <row r="3172" spans="4:14" x14ac:dyDescent="0.2">
      <c r="D3172" s="104"/>
      <c r="E3172" s="11"/>
      <c r="F3172" s="10"/>
      <c r="G3172" s="9">
        <v>100</v>
      </c>
      <c r="H3172" s="12">
        <v>31.730769230768999</v>
      </c>
      <c r="I3172" s="2">
        <v>8.6538461538460005</v>
      </c>
      <c r="J3172" s="3">
        <v>0</v>
      </c>
      <c r="K3172" s="2">
        <v>5.7692307692310001</v>
      </c>
      <c r="L3172" s="2">
        <v>32.692307692307999</v>
      </c>
      <c r="M3172" s="2">
        <v>22.115384615385</v>
      </c>
      <c r="N3172" s="21">
        <v>0</v>
      </c>
    </row>
    <row r="3173" spans="4:14" x14ac:dyDescent="0.2">
      <c r="D3173" s="103" t="s">
        <v>34</v>
      </c>
      <c r="E3173" s="24" t="s">
        <v>35</v>
      </c>
      <c r="F3173" s="22"/>
      <c r="G3173" s="23">
        <v>206</v>
      </c>
      <c r="H3173" s="30">
        <v>14</v>
      </c>
      <c r="I3173" s="4">
        <v>1</v>
      </c>
      <c r="J3173" s="4">
        <v>7</v>
      </c>
      <c r="K3173" s="4">
        <v>8</v>
      </c>
      <c r="L3173" s="4">
        <v>50</v>
      </c>
      <c r="M3173" s="4">
        <v>127</v>
      </c>
      <c r="N3173" s="34">
        <v>0</v>
      </c>
    </row>
    <row r="3174" spans="4:14" x14ac:dyDescent="0.2">
      <c r="D3174" s="104"/>
      <c r="E3174" s="11"/>
      <c r="F3174" s="10"/>
      <c r="G3174" s="9">
        <v>100</v>
      </c>
      <c r="H3174" s="12">
        <v>6.796116504854</v>
      </c>
      <c r="I3174" s="2">
        <v>0.48543689320400002</v>
      </c>
      <c r="J3174" s="2">
        <v>3.398058252427</v>
      </c>
      <c r="K3174" s="2">
        <v>3.8834951456310001</v>
      </c>
      <c r="L3174" s="2">
        <v>24.271844660193999</v>
      </c>
      <c r="M3174" s="2">
        <v>61.650485436893</v>
      </c>
      <c r="N3174" s="21">
        <v>0</v>
      </c>
    </row>
    <row r="3175" spans="4:14" x14ac:dyDescent="0.2">
      <c r="D3175" s="104"/>
      <c r="E3175" s="5" t="s">
        <v>36</v>
      </c>
      <c r="F3175" s="6"/>
      <c r="G3175" s="7">
        <v>218</v>
      </c>
      <c r="H3175" s="8">
        <v>29</v>
      </c>
      <c r="I3175" s="1">
        <v>3</v>
      </c>
      <c r="J3175" s="1">
        <v>9</v>
      </c>
      <c r="K3175" s="1">
        <v>19</v>
      </c>
      <c r="L3175" s="1">
        <v>52</v>
      </c>
      <c r="M3175" s="1">
        <v>105</v>
      </c>
      <c r="N3175" s="13">
        <v>1</v>
      </c>
    </row>
    <row r="3176" spans="4:14" x14ac:dyDescent="0.2">
      <c r="D3176" s="104"/>
      <c r="E3176" s="11"/>
      <c r="F3176" s="10"/>
      <c r="G3176" s="9">
        <v>100</v>
      </c>
      <c r="H3176" s="12">
        <v>13.302752293577999</v>
      </c>
      <c r="I3176" s="2">
        <v>1.376146788991</v>
      </c>
      <c r="J3176" s="2">
        <v>4.1284403669719998</v>
      </c>
      <c r="K3176" s="2">
        <v>8.7155963302749999</v>
      </c>
      <c r="L3176" s="2">
        <v>23.853211009174</v>
      </c>
      <c r="M3176" s="2">
        <v>48.165137614678997</v>
      </c>
      <c r="N3176" s="15">
        <v>0.45871559632999998</v>
      </c>
    </row>
    <row r="3177" spans="4:14" x14ac:dyDescent="0.2">
      <c r="D3177" s="104"/>
      <c r="E3177" s="5" t="s">
        <v>37</v>
      </c>
      <c r="F3177" s="6"/>
      <c r="G3177" s="7">
        <v>218</v>
      </c>
      <c r="H3177" s="8">
        <v>42</v>
      </c>
      <c r="I3177" s="1">
        <v>7</v>
      </c>
      <c r="J3177" s="1">
        <v>3</v>
      </c>
      <c r="K3177" s="1">
        <v>22</v>
      </c>
      <c r="L3177" s="1">
        <v>57</v>
      </c>
      <c r="M3177" s="1">
        <v>88</v>
      </c>
      <c r="N3177" s="13">
        <v>0</v>
      </c>
    </row>
    <row r="3178" spans="4:14" x14ac:dyDescent="0.2">
      <c r="D3178" s="104"/>
      <c r="E3178" s="11"/>
      <c r="F3178" s="10"/>
      <c r="G3178" s="9">
        <v>100</v>
      </c>
      <c r="H3178" s="12">
        <v>19.266055045872001</v>
      </c>
      <c r="I3178" s="2">
        <v>3.2110091743120002</v>
      </c>
      <c r="J3178" s="2">
        <v>1.376146788991</v>
      </c>
      <c r="K3178" s="2">
        <v>10.091743119266001</v>
      </c>
      <c r="L3178" s="2">
        <v>26.146788990826</v>
      </c>
      <c r="M3178" s="2">
        <v>40.366972477064003</v>
      </c>
      <c r="N3178" s="21">
        <v>0</v>
      </c>
    </row>
    <row r="3179" spans="4:14" x14ac:dyDescent="0.2">
      <c r="D3179" s="104"/>
      <c r="E3179" s="5" t="s">
        <v>38</v>
      </c>
      <c r="F3179" s="6"/>
      <c r="G3179" s="7">
        <v>313</v>
      </c>
      <c r="H3179" s="8">
        <v>51</v>
      </c>
      <c r="I3179" s="1">
        <v>22</v>
      </c>
      <c r="J3179" s="1">
        <v>9</v>
      </c>
      <c r="K3179" s="1">
        <v>42</v>
      </c>
      <c r="L3179" s="1">
        <v>80</v>
      </c>
      <c r="M3179" s="1">
        <v>113</v>
      </c>
      <c r="N3179" s="13">
        <v>0</v>
      </c>
    </row>
    <row r="3180" spans="4:14" x14ac:dyDescent="0.2">
      <c r="D3180" s="104"/>
      <c r="E3180" s="11"/>
      <c r="F3180" s="10"/>
      <c r="G3180" s="9">
        <v>100</v>
      </c>
      <c r="H3180" s="12">
        <v>16.293929712459999</v>
      </c>
      <c r="I3180" s="2">
        <v>7.0287539936099996</v>
      </c>
      <c r="J3180" s="2">
        <v>2.8753993610220001</v>
      </c>
      <c r="K3180" s="2">
        <v>13.418530351437999</v>
      </c>
      <c r="L3180" s="2">
        <v>25.559105431310002</v>
      </c>
      <c r="M3180" s="2">
        <v>36.102236421725003</v>
      </c>
      <c r="N3180" s="21">
        <v>0</v>
      </c>
    </row>
    <row r="3181" spans="4:14" x14ac:dyDescent="0.2">
      <c r="D3181" s="104"/>
      <c r="E3181" s="5" t="s">
        <v>39</v>
      </c>
      <c r="F3181" s="6"/>
      <c r="G3181" s="7">
        <v>306</v>
      </c>
      <c r="H3181" s="8">
        <v>62</v>
      </c>
      <c r="I3181" s="1">
        <v>15</v>
      </c>
      <c r="J3181" s="1">
        <v>4</v>
      </c>
      <c r="K3181" s="1">
        <v>33</v>
      </c>
      <c r="L3181" s="1">
        <v>81</v>
      </c>
      <c r="M3181" s="1">
        <v>115</v>
      </c>
      <c r="N3181" s="13">
        <v>0</v>
      </c>
    </row>
    <row r="3182" spans="4:14" x14ac:dyDescent="0.2">
      <c r="D3182" s="104"/>
      <c r="E3182" s="11"/>
      <c r="F3182" s="10"/>
      <c r="G3182" s="9">
        <v>100</v>
      </c>
      <c r="H3182" s="12">
        <v>20.261437908497001</v>
      </c>
      <c r="I3182" s="2">
        <v>4.9019607843140003</v>
      </c>
      <c r="J3182" s="2">
        <v>1.3071895424840001</v>
      </c>
      <c r="K3182" s="2">
        <v>10.78431372549</v>
      </c>
      <c r="L3182" s="2">
        <v>26.470588235293999</v>
      </c>
      <c r="M3182" s="2">
        <v>37.581699346405003</v>
      </c>
      <c r="N3182" s="21">
        <v>0</v>
      </c>
    </row>
    <row r="3183" spans="4:14" x14ac:dyDescent="0.2">
      <c r="D3183" s="104"/>
      <c r="E3183" s="5" t="s">
        <v>40</v>
      </c>
      <c r="F3183" s="6"/>
      <c r="G3183" s="7">
        <v>323</v>
      </c>
      <c r="H3183" s="8">
        <v>58</v>
      </c>
      <c r="I3183" s="1">
        <v>17</v>
      </c>
      <c r="J3183" s="1">
        <v>4</v>
      </c>
      <c r="K3183" s="1">
        <v>40</v>
      </c>
      <c r="L3183" s="1">
        <v>85</v>
      </c>
      <c r="M3183" s="1">
        <v>119</v>
      </c>
      <c r="N3183" s="13">
        <v>0</v>
      </c>
    </row>
    <row r="3184" spans="4:14" x14ac:dyDescent="0.2">
      <c r="D3184" s="104"/>
      <c r="E3184" s="11"/>
      <c r="F3184" s="10"/>
      <c r="G3184" s="9">
        <v>100</v>
      </c>
      <c r="H3184" s="12">
        <v>17.956656346749</v>
      </c>
      <c r="I3184" s="2">
        <v>5.2631578947369997</v>
      </c>
      <c r="J3184" s="2">
        <v>1.2383900928789999</v>
      </c>
      <c r="K3184" s="2">
        <v>12.383900928793</v>
      </c>
      <c r="L3184" s="2">
        <v>26.315789473683999</v>
      </c>
      <c r="M3184" s="2">
        <v>36.842105263157997</v>
      </c>
      <c r="N3184" s="21">
        <v>0</v>
      </c>
    </row>
    <row r="3185" spans="4:14" x14ac:dyDescent="0.2">
      <c r="D3185" s="104"/>
      <c r="E3185" s="5" t="s">
        <v>41</v>
      </c>
      <c r="F3185" s="6"/>
      <c r="G3185" s="7">
        <v>260</v>
      </c>
      <c r="H3185" s="8">
        <v>42</v>
      </c>
      <c r="I3185" s="1">
        <v>11</v>
      </c>
      <c r="J3185" s="1">
        <v>5</v>
      </c>
      <c r="K3185" s="1">
        <v>24</v>
      </c>
      <c r="L3185" s="1">
        <v>74</v>
      </c>
      <c r="M3185" s="1">
        <v>105</v>
      </c>
      <c r="N3185" s="13">
        <v>0</v>
      </c>
    </row>
    <row r="3186" spans="4:14" x14ac:dyDescent="0.2">
      <c r="D3186" s="104"/>
      <c r="E3186" s="11"/>
      <c r="F3186" s="10"/>
      <c r="G3186" s="9">
        <v>100</v>
      </c>
      <c r="H3186" s="12">
        <v>16.153846153846001</v>
      </c>
      <c r="I3186" s="2">
        <v>4.2307692307689999</v>
      </c>
      <c r="J3186" s="2">
        <v>1.923076923077</v>
      </c>
      <c r="K3186" s="2">
        <v>9.2307692307690008</v>
      </c>
      <c r="L3186" s="2">
        <v>28.461538461538002</v>
      </c>
      <c r="M3186" s="2">
        <v>40.384615384615003</v>
      </c>
      <c r="N3186" s="21">
        <v>0</v>
      </c>
    </row>
    <row r="3187" spans="4:14" x14ac:dyDescent="0.2">
      <c r="D3187" s="104"/>
      <c r="E3187" s="5" t="s">
        <v>42</v>
      </c>
      <c r="F3187" s="6"/>
      <c r="G3187" s="7">
        <v>258</v>
      </c>
      <c r="H3187" s="8">
        <v>42</v>
      </c>
      <c r="I3187" s="1">
        <v>12</v>
      </c>
      <c r="J3187" s="1">
        <v>2</v>
      </c>
      <c r="K3187" s="1">
        <v>26</v>
      </c>
      <c r="L3187" s="1">
        <v>80</v>
      </c>
      <c r="M3187" s="1">
        <v>98</v>
      </c>
      <c r="N3187" s="13">
        <v>0</v>
      </c>
    </row>
    <row r="3188" spans="4:14" x14ac:dyDescent="0.2">
      <c r="D3188" s="104"/>
      <c r="E3188" s="11"/>
      <c r="F3188" s="10"/>
      <c r="G3188" s="9">
        <v>100</v>
      </c>
      <c r="H3188" s="12">
        <v>16.279069767442</v>
      </c>
      <c r="I3188" s="2">
        <v>4.6511627906979998</v>
      </c>
      <c r="J3188" s="2">
        <v>0.77519379845000003</v>
      </c>
      <c r="K3188" s="2">
        <v>10.077519379845</v>
      </c>
      <c r="L3188" s="2">
        <v>31.007751937984001</v>
      </c>
      <c r="M3188" s="2">
        <v>37.984496124030997</v>
      </c>
      <c r="N3188" s="21">
        <v>0</v>
      </c>
    </row>
    <row r="3189" spans="4:14" x14ac:dyDescent="0.2">
      <c r="D3189" s="104"/>
      <c r="E3189" s="5" t="s">
        <v>43</v>
      </c>
      <c r="F3189" s="6"/>
      <c r="G3189" s="7">
        <v>258</v>
      </c>
      <c r="H3189" s="8">
        <v>28</v>
      </c>
      <c r="I3189" s="1">
        <v>6</v>
      </c>
      <c r="J3189" s="1">
        <v>0</v>
      </c>
      <c r="K3189" s="1">
        <v>16</v>
      </c>
      <c r="L3189" s="1">
        <v>121</v>
      </c>
      <c r="M3189" s="1">
        <v>87</v>
      </c>
      <c r="N3189" s="13">
        <v>1</v>
      </c>
    </row>
    <row r="3190" spans="4:14" x14ac:dyDescent="0.2">
      <c r="D3190" s="104"/>
      <c r="E3190" s="11"/>
      <c r="F3190" s="10"/>
      <c r="G3190" s="9">
        <v>100</v>
      </c>
      <c r="H3190" s="12">
        <v>10.852713178295</v>
      </c>
      <c r="I3190" s="2">
        <v>2.3255813953489999</v>
      </c>
      <c r="J3190" s="3">
        <v>0</v>
      </c>
      <c r="K3190" s="2">
        <v>6.2015503875969999</v>
      </c>
      <c r="L3190" s="2">
        <v>46.899224806202</v>
      </c>
      <c r="M3190" s="2">
        <v>33.720930232557997</v>
      </c>
      <c r="N3190" s="15">
        <v>0.38759689922500001</v>
      </c>
    </row>
    <row r="3191" spans="4:14" x14ac:dyDescent="0.2">
      <c r="D3191" s="104"/>
      <c r="E3191" s="5" t="s">
        <v>44</v>
      </c>
      <c r="F3191" s="6"/>
      <c r="G3191" s="7">
        <v>336</v>
      </c>
      <c r="H3191" s="8">
        <v>18</v>
      </c>
      <c r="I3191" s="1">
        <v>4</v>
      </c>
      <c r="J3191" s="1">
        <v>0</v>
      </c>
      <c r="K3191" s="1">
        <v>11</v>
      </c>
      <c r="L3191" s="1">
        <v>157</v>
      </c>
      <c r="M3191" s="1">
        <v>146</v>
      </c>
      <c r="N3191" s="13">
        <v>0</v>
      </c>
    </row>
    <row r="3192" spans="4:14" x14ac:dyDescent="0.2">
      <c r="D3192" s="104"/>
      <c r="E3192" s="11"/>
      <c r="F3192" s="10"/>
      <c r="G3192" s="9">
        <v>100</v>
      </c>
      <c r="H3192" s="12">
        <v>5.3571428571429998</v>
      </c>
      <c r="I3192" s="2">
        <v>1.190476190476</v>
      </c>
      <c r="J3192" s="3">
        <v>0</v>
      </c>
      <c r="K3192" s="2">
        <v>3.2738095238099998</v>
      </c>
      <c r="L3192" s="2">
        <v>46.726190476189998</v>
      </c>
      <c r="M3192" s="2">
        <v>43.452380952380999</v>
      </c>
      <c r="N3192" s="21">
        <v>0</v>
      </c>
    </row>
    <row r="3193" spans="4:14" x14ac:dyDescent="0.2">
      <c r="D3193" s="104"/>
      <c r="E3193" s="5" t="s">
        <v>45</v>
      </c>
      <c r="F3193" s="6"/>
      <c r="G3193" s="7">
        <v>259</v>
      </c>
      <c r="H3193" s="8">
        <v>8</v>
      </c>
      <c r="I3193" s="1">
        <v>0</v>
      </c>
      <c r="J3193" s="1">
        <v>0</v>
      </c>
      <c r="K3193" s="1">
        <v>8</v>
      </c>
      <c r="L3193" s="1">
        <v>124</v>
      </c>
      <c r="M3193" s="1">
        <v>119</v>
      </c>
      <c r="N3193" s="13">
        <v>0</v>
      </c>
    </row>
    <row r="3194" spans="4:14" x14ac:dyDescent="0.2">
      <c r="D3194" s="104"/>
      <c r="E3194" s="11"/>
      <c r="F3194" s="10"/>
      <c r="G3194" s="9">
        <v>100</v>
      </c>
      <c r="H3194" s="12">
        <v>3.088803088803</v>
      </c>
      <c r="I3194" s="3">
        <v>0</v>
      </c>
      <c r="J3194" s="3">
        <v>0</v>
      </c>
      <c r="K3194" s="2">
        <v>3.088803088803</v>
      </c>
      <c r="L3194" s="2">
        <v>47.876447876447997</v>
      </c>
      <c r="M3194" s="2">
        <v>45.945945945946001</v>
      </c>
      <c r="N3194" s="21">
        <v>0</v>
      </c>
    </row>
    <row r="3195" spans="4:14" x14ac:dyDescent="0.2">
      <c r="D3195" s="104"/>
      <c r="E3195" s="5" t="s">
        <v>46</v>
      </c>
      <c r="F3195" s="6"/>
      <c r="G3195" s="7">
        <v>171</v>
      </c>
      <c r="H3195" s="8">
        <v>4</v>
      </c>
      <c r="I3195" s="1">
        <v>0</v>
      </c>
      <c r="J3195" s="1">
        <v>0</v>
      </c>
      <c r="K3195" s="1">
        <v>10</v>
      </c>
      <c r="L3195" s="1">
        <v>81</v>
      </c>
      <c r="M3195" s="1">
        <v>76</v>
      </c>
      <c r="N3195" s="13">
        <v>0</v>
      </c>
    </row>
    <row r="3196" spans="4:14" x14ac:dyDescent="0.2">
      <c r="D3196" s="104"/>
      <c r="E3196" s="11"/>
      <c r="F3196" s="10"/>
      <c r="G3196" s="9">
        <v>100</v>
      </c>
      <c r="H3196" s="12">
        <v>2.3391812865500001</v>
      </c>
      <c r="I3196" s="3">
        <v>0</v>
      </c>
      <c r="J3196" s="3">
        <v>0</v>
      </c>
      <c r="K3196" s="2">
        <v>5.847953216374</v>
      </c>
      <c r="L3196" s="2">
        <v>47.368421052632002</v>
      </c>
      <c r="M3196" s="2">
        <v>44.444444444444002</v>
      </c>
      <c r="N3196" s="21">
        <v>0</v>
      </c>
    </row>
    <row r="3197" spans="4:14" x14ac:dyDescent="0.2">
      <c r="D3197" s="104"/>
      <c r="E3197" s="5" t="s">
        <v>47</v>
      </c>
      <c r="F3197" s="6"/>
      <c r="G3197" s="7">
        <v>158</v>
      </c>
      <c r="H3197" s="8">
        <v>5</v>
      </c>
      <c r="I3197" s="1">
        <v>0</v>
      </c>
      <c r="J3197" s="1">
        <v>0</v>
      </c>
      <c r="K3197" s="1">
        <v>4</v>
      </c>
      <c r="L3197" s="1">
        <v>78</v>
      </c>
      <c r="M3197" s="1">
        <v>71</v>
      </c>
      <c r="N3197" s="13">
        <v>0</v>
      </c>
    </row>
    <row r="3198" spans="4:14" x14ac:dyDescent="0.2">
      <c r="D3198" s="104"/>
      <c r="E3198" s="11"/>
      <c r="F3198" s="10"/>
      <c r="G3198" s="9">
        <v>100</v>
      </c>
      <c r="H3198" s="12">
        <v>3.1645569620249998</v>
      </c>
      <c r="I3198" s="3">
        <v>0</v>
      </c>
      <c r="J3198" s="3">
        <v>0</v>
      </c>
      <c r="K3198" s="2">
        <v>2.5316455696200002</v>
      </c>
      <c r="L3198" s="2">
        <v>49.367088607595001</v>
      </c>
      <c r="M3198" s="2">
        <v>44.936708860758998</v>
      </c>
      <c r="N3198" s="21">
        <v>0</v>
      </c>
    </row>
    <row r="3199" spans="4:14" x14ac:dyDescent="0.2">
      <c r="D3199" s="104"/>
      <c r="E3199" s="5" t="s">
        <v>48</v>
      </c>
      <c r="F3199" s="6"/>
      <c r="G3199" s="7">
        <v>62</v>
      </c>
      <c r="H3199" s="8">
        <v>2</v>
      </c>
      <c r="I3199" s="1">
        <v>0</v>
      </c>
      <c r="J3199" s="1">
        <v>0</v>
      </c>
      <c r="K3199" s="1">
        <v>1</v>
      </c>
      <c r="L3199" s="1">
        <v>20</v>
      </c>
      <c r="M3199" s="1">
        <v>39</v>
      </c>
      <c r="N3199" s="13">
        <v>0</v>
      </c>
    </row>
    <row r="3200" spans="4:14" x14ac:dyDescent="0.2">
      <c r="D3200" s="104"/>
      <c r="E3200" s="11"/>
      <c r="F3200" s="10"/>
      <c r="G3200" s="9">
        <v>100</v>
      </c>
      <c r="H3200" s="12">
        <v>3.2258064516129998</v>
      </c>
      <c r="I3200" s="3">
        <v>0</v>
      </c>
      <c r="J3200" s="3">
        <v>0</v>
      </c>
      <c r="K3200" s="2">
        <v>1.6129032258060001</v>
      </c>
      <c r="L3200" s="2">
        <v>32.258064516128997</v>
      </c>
      <c r="M3200" s="2">
        <v>62.903225806451999</v>
      </c>
      <c r="N3200" s="21">
        <v>0</v>
      </c>
    </row>
    <row r="3201" spans="4:14" x14ac:dyDescent="0.2">
      <c r="D3201" s="104"/>
      <c r="E3201" s="5" t="s">
        <v>49</v>
      </c>
      <c r="F3201" s="6"/>
      <c r="G3201" s="7">
        <v>13</v>
      </c>
      <c r="H3201" s="8">
        <v>0</v>
      </c>
      <c r="I3201" s="1">
        <v>0</v>
      </c>
      <c r="J3201" s="1">
        <v>0</v>
      </c>
      <c r="K3201" s="1">
        <v>0</v>
      </c>
      <c r="L3201" s="1">
        <v>1</v>
      </c>
      <c r="M3201" s="1">
        <v>12</v>
      </c>
      <c r="N3201" s="13">
        <v>0</v>
      </c>
    </row>
    <row r="3202" spans="4:14" x14ac:dyDescent="0.2">
      <c r="D3202" s="104"/>
      <c r="E3202" s="11"/>
      <c r="F3202" s="10"/>
      <c r="G3202" s="9">
        <v>100</v>
      </c>
      <c r="H3202" s="40">
        <v>0</v>
      </c>
      <c r="I3202" s="3">
        <v>0</v>
      </c>
      <c r="J3202" s="3">
        <v>0</v>
      </c>
      <c r="K3202" s="3">
        <v>0</v>
      </c>
      <c r="L3202" s="2">
        <v>7.6923076923079998</v>
      </c>
      <c r="M3202" s="2">
        <v>92.307692307691994</v>
      </c>
      <c r="N3202" s="21">
        <v>0</v>
      </c>
    </row>
    <row r="3203" spans="4:14" x14ac:dyDescent="0.2">
      <c r="D3203" s="103" t="s">
        <v>50</v>
      </c>
      <c r="E3203" s="24" t="s">
        <v>35</v>
      </c>
      <c r="F3203" s="22"/>
      <c r="G3203" s="23">
        <v>174</v>
      </c>
      <c r="H3203" s="30">
        <v>10</v>
      </c>
      <c r="I3203" s="4">
        <v>1</v>
      </c>
      <c r="J3203" s="4">
        <v>2</v>
      </c>
      <c r="K3203" s="4">
        <v>8</v>
      </c>
      <c r="L3203" s="4">
        <v>37</v>
      </c>
      <c r="M3203" s="4">
        <v>116</v>
      </c>
      <c r="N3203" s="34">
        <v>0</v>
      </c>
    </row>
    <row r="3204" spans="4:14" x14ac:dyDescent="0.2">
      <c r="D3204" s="104"/>
      <c r="E3204" s="11"/>
      <c r="F3204" s="10"/>
      <c r="G3204" s="9">
        <v>100</v>
      </c>
      <c r="H3204" s="12">
        <v>5.7471264367819996</v>
      </c>
      <c r="I3204" s="2">
        <v>0.57471264367800001</v>
      </c>
      <c r="J3204" s="2">
        <v>1.149425287356</v>
      </c>
      <c r="K3204" s="2">
        <v>4.5977011494250002</v>
      </c>
      <c r="L3204" s="2">
        <v>21.264367816092001</v>
      </c>
      <c r="M3204" s="2">
        <v>66.666666666666998</v>
      </c>
      <c r="N3204" s="21">
        <v>0</v>
      </c>
    </row>
    <row r="3205" spans="4:14" x14ac:dyDescent="0.2">
      <c r="D3205" s="104"/>
      <c r="E3205" s="5" t="s">
        <v>36</v>
      </c>
      <c r="F3205" s="6"/>
      <c r="G3205" s="7">
        <v>233</v>
      </c>
      <c r="H3205" s="8">
        <v>20</v>
      </c>
      <c r="I3205" s="1">
        <v>7</v>
      </c>
      <c r="J3205" s="1">
        <v>4</v>
      </c>
      <c r="K3205" s="1">
        <v>32</v>
      </c>
      <c r="L3205" s="1">
        <v>65</v>
      </c>
      <c r="M3205" s="1">
        <v>106</v>
      </c>
      <c r="N3205" s="13">
        <v>1</v>
      </c>
    </row>
    <row r="3206" spans="4:14" x14ac:dyDescent="0.2">
      <c r="D3206" s="104"/>
      <c r="E3206" s="11"/>
      <c r="F3206" s="10"/>
      <c r="G3206" s="9">
        <v>100</v>
      </c>
      <c r="H3206" s="12">
        <v>8.5836909871239992</v>
      </c>
      <c r="I3206" s="2">
        <v>3.004291845494</v>
      </c>
      <c r="J3206" s="2">
        <v>1.716738197425</v>
      </c>
      <c r="K3206" s="2">
        <v>13.733905579399</v>
      </c>
      <c r="L3206" s="2">
        <v>27.896995708155</v>
      </c>
      <c r="M3206" s="2">
        <v>45.493562231760002</v>
      </c>
      <c r="N3206" s="15">
        <v>0.42918454935599998</v>
      </c>
    </row>
    <row r="3207" spans="4:14" x14ac:dyDescent="0.2">
      <c r="D3207" s="104"/>
      <c r="E3207" s="5" t="s">
        <v>37</v>
      </c>
      <c r="F3207" s="6"/>
      <c r="G3207" s="7">
        <v>199</v>
      </c>
      <c r="H3207" s="8">
        <v>22</v>
      </c>
      <c r="I3207" s="1">
        <v>5</v>
      </c>
      <c r="J3207" s="1">
        <v>2</v>
      </c>
      <c r="K3207" s="1">
        <v>17</v>
      </c>
      <c r="L3207" s="1">
        <v>58</v>
      </c>
      <c r="M3207" s="1">
        <v>96</v>
      </c>
      <c r="N3207" s="13">
        <v>0</v>
      </c>
    </row>
    <row r="3208" spans="4:14" x14ac:dyDescent="0.2">
      <c r="D3208" s="104"/>
      <c r="E3208" s="11"/>
      <c r="F3208" s="10"/>
      <c r="G3208" s="9">
        <v>100</v>
      </c>
      <c r="H3208" s="12">
        <v>11.05527638191</v>
      </c>
      <c r="I3208" s="2">
        <v>2.5125628140699998</v>
      </c>
      <c r="J3208" s="2">
        <v>1.0050251256280001</v>
      </c>
      <c r="K3208" s="2">
        <v>8.5427135678389998</v>
      </c>
      <c r="L3208" s="2">
        <v>29.145728643216</v>
      </c>
      <c r="M3208" s="2">
        <v>48.241206030150998</v>
      </c>
      <c r="N3208" s="21">
        <v>0</v>
      </c>
    </row>
    <row r="3209" spans="4:14" x14ac:dyDescent="0.2">
      <c r="D3209" s="104"/>
      <c r="E3209" s="5" t="s">
        <v>38</v>
      </c>
      <c r="F3209" s="6"/>
      <c r="G3209" s="7">
        <v>319</v>
      </c>
      <c r="H3209" s="8">
        <v>18</v>
      </c>
      <c r="I3209" s="1">
        <v>8</v>
      </c>
      <c r="J3209" s="1">
        <v>10</v>
      </c>
      <c r="K3209" s="1">
        <v>43</v>
      </c>
      <c r="L3209" s="1">
        <v>91</v>
      </c>
      <c r="M3209" s="1">
        <v>150</v>
      </c>
      <c r="N3209" s="13">
        <v>0</v>
      </c>
    </row>
    <row r="3210" spans="4:14" x14ac:dyDescent="0.2">
      <c r="D3210" s="104"/>
      <c r="E3210" s="11"/>
      <c r="F3210" s="10"/>
      <c r="G3210" s="9">
        <v>100</v>
      </c>
      <c r="H3210" s="12">
        <v>5.6426332288400003</v>
      </c>
      <c r="I3210" s="2">
        <v>2.5078369905960001</v>
      </c>
      <c r="J3210" s="2">
        <v>3.1347962382449999</v>
      </c>
      <c r="K3210" s="2">
        <v>13.479623824451</v>
      </c>
      <c r="L3210" s="2">
        <v>28.526645768024999</v>
      </c>
      <c r="M3210" s="2">
        <v>47.021943573667997</v>
      </c>
      <c r="N3210" s="21">
        <v>0</v>
      </c>
    </row>
    <row r="3211" spans="4:14" x14ac:dyDescent="0.2">
      <c r="D3211" s="104"/>
      <c r="E3211" s="5" t="s">
        <v>39</v>
      </c>
      <c r="F3211" s="6"/>
      <c r="G3211" s="7">
        <v>269</v>
      </c>
      <c r="H3211" s="8">
        <v>18</v>
      </c>
      <c r="I3211" s="1">
        <v>11</v>
      </c>
      <c r="J3211" s="1">
        <v>7</v>
      </c>
      <c r="K3211" s="1">
        <v>36</v>
      </c>
      <c r="L3211" s="1">
        <v>81</v>
      </c>
      <c r="M3211" s="1">
        <v>116</v>
      </c>
      <c r="N3211" s="13">
        <v>0</v>
      </c>
    </row>
    <row r="3212" spans="4:14" x14ac:dyDescent="0.2">
      <c r="D3212" s="104"/>
      <c r="E3212" s="11"/>
      <c r="F3212" s="10"/>
      <c r="G3212" s="9">
        <v>100</v>
      </c>
      <c r="H3212" s="12">
        <v>6.6914498141259999</v>
      </c>
      <c r="I3212" s="2">
        <v>4.0892193308550002</v>
      </c>
      <c r="J3212" s="2">
        <v>2.6022304832710001</v>
      </c>
      <c r="K3212" s="2">
        <v>13.382899628253</v>
      </c>
      <c r="L3212" s="2">
        <v>30.111524163569001</v>
      </c>
      <c r="M3212" s="2">
        <v>43.122676579926001</v>
      </c>
      <c r="N3212" s="21">
        <v>0</v>
      </c>
    </row>
    <row r="3213" spans="4:14" x14ac:dyDescent="0.2">
      <c r="D3213" s="104"/>
      <c r="E3213" s="5" t="s">
        <v>40</v>
      </c>
      <c r="F3213" s="6"/>
      <c r="G3213" s="7">
        <v>348</v>
      </c>
      <c r="H3213" s="8">
        <v>24</v>
      </c>
      <c r="I3213" s="1">
        <v>4</v>
      </c>
      <c r="J3213" s="1">
        <v>4</v>
      </c>
      <c r="K3213" s="1">
        <v>35</v>
      </c>
      <c r="L3213" s="1">
        <v>124</v>
      </c>
      <c r="M3213" s="1">
        <v>157</v>
      </c>
      <c r="N3213" s="13">
        <v>0</v>
      </c>
    </row>
    <row r="3214" spans="4:14" x14ac:dyDescent="0.2">
      <c r="D3214" s="104"/>
      <c r="E3214" s="11"/>
      <c r="F3214" s="10"/>
      <c r="G3214" s="9">
        <v>100</v>
      </c>
      <c r="H3214" s="12">
        <v>6.8965517241379999</v>
      </c>
      <c r="I3214" s="2">
        <v>1.149425287356</v>
      </c>
      <c r="J3214" s="2">
        <v>1.149425287356</v>
      </c>
      <c r="K3214" s="2">
        <v>10.057471264368001</v>
      </c>
      <c r="L3214" s="2">
        <v>35.632183908046002</v>
      </c>
      <c r="M3214" s="2">
        <v>45.114942528736002</v>
      </c>
      <c r="N3214" s="21">
        <v>0</v>
      </c>
    </row>
    <row r="3215" spans="4:14" x14ac:dyDescent="0.2">
      <c r="D3215" s="104"/>
      <c r="E3215" s="5" t="s">
        <v>41</v>
      </c>
      <c r="F3215" s="6"/>
      <c r="G3215" s="7">
        <v>282</v>
      </c>
      <c r="H3215" s="8">
        <v>10</v>
      </c>
      <c r="I3215" s="1">
        <v>7</v>
      </c>
      <c r="J3215" s="1">
        <v>2</v>
      </c>
      <c r="K3215" s="1">
        <v>32</v>
      </c>
      <c r="L3215" s="1">
        <v>102</v>
      </c>
      <c r="M3215" s="1">
        <v>130</v>
      </c>
      <c r="N3215" s="13">
        <v>0</v>
      </c>
    </row>
    <row r="3216" spans="4:14" x14ac:dyDescent="0.2">
      <c r="D3216" s="104"/>
      <c r="E3216" s="11"/>
      <c r="F3216" s="10"/>
      <c r="G3216" s="9">
        <v>100</v>
      </c>
      <c r="H3216" s="12">
        <v>3.54609929078</v>
      </c>
      <c r="I3216" s="2">
        <v>2.4822695035460001</v>
      </c>
      <c r="J3216" s="2">
        <v>0.70921985815599997</v>
      </c>
      <c r="K3216" s="2">
        <v>11.347517730496</v>
      </c>
      <c r="L3216" s="2">
        <v>36.170212765956997</v>
      </c>
      <c r="M3216" s="2">
        <v>46.099290780141999</v>
      </c>
      <c r="N3216" s="21">
        <v>0</v>
      </c>
    </row>
    <row r="3217" spans="4:14" x14ac:dyDescent="0.2">
      <c r="D3217" s="104"/>
      <c r="E3217" s="5" t="s">
        <v>42</v>
      </c>
      <c r="F3217" s="6"/>
      <c r="G3217" s="7">
        <v>242</v>
      </c>
      <c r="H3217" s="8">
        <v>13</v>
      </c>
      <c r="I3217" s="1">
        <v>3</v>
      </c>
      <c r="J3217" s="1">
        <v>0</v>
      </c>
      <c r="K3217" s="1">
        <v>26</v>
      </c>
      <c r="L3217" s="1">
        <v>98</v>
      </c>
      <c r="M3217" s="1">
        <v>102</v>
      </c>
      <c r="N3217" s="13">
        <v>0</v>
      </c>
    </row>
    <row r="3218" spans="4:14" x14ac:dyDescent="0.2">
      <c r="D3218" s="104"/>
      <c r="E3218" s="11"/>
      <c r="F3218" s="10"/>
      <c r="G3218" s="9">
        <v>100</v>
      </c>
      <c r="H3218" s="12">
        <v>5.3719008264459998</v>
      </c>
      <c r="I3218" s="2">
        <v>1.239669421488</v>
      </c>
      <c r="J3218" s="3">
        <v>0</v>
      </c>
      <c r="K3218" s="2">
        <v>10.743801652893</v>
      </c>
      <c r="L3218" s="2">
        <v>40.495867768594998</v>
      </c>
      <c r="M3218" s="2">
        <v>42.148760330579002</v>
      </c>
      <c r="N3218" s="21">
        <v>0</v>
      </c>
    </row>
    <row r="3219" spans="4:14" x14ac:dyDescent="0.2">
      <c r="D3219" s="104"/>
      <c r="E3219" s="5" t="s">
        <v>43</v>
      </c>
      <c r="F3219" s="6"/>
      <c r="G3219" s="7">
        <v>263</v>
      </c>
      <c r="H3219" s="8">
        <v>7</v>
      </c>
      <c r="I3219" s="1">
        <v>0</v>
      </c>
      <c r="J3219" s="1">
        <v>0</v>
      </c>
      <c r="K3219" s="1">
        <v>17</v>
      </c>
      <c r="L3219" s="1">
        <v>112</v>
      </c>
      <c r="M3219" s="1">
        <v>126</v>
      </c>
      <c r="N3219" s="13">
        <v>1</v>
      </c>
    </row>
    <row r="3220" spans="4:14" x14ac:dyDescent="0.2">
      <c r="D3220" s="104"/>
      <c r="E3220" s="11"/>
      <c r="F3220" s="10"/>
      <c r="G3220" s="9">
        <v>100</v>
      </c>
      <c r="H3220" s="12">
        <v>2.6615969581750001</v>
      </c>
      <c r="I3220" s="3">
        <v>0</v>
      </c>
      <c r="J3220" s="3">
        <v>0</v>
      </c>
      <c r="K3220" s="2">
        <v>6.4638783269960003</v>
      </c>
      <c r="L3220" s="2">
        <v>42.585551330797998</v>
      </c>
      <c r="M3220" s="2">
        <v>47.908745247147998</v>
      </c>
      <c r="N3220" s="15">
        <v>0.38022813688200002</v>
      </c>
    </row>
    <row r="3221" spans="4:14" x14ac:dyDescent="0.2">
      <c r="D3221" s="104"/>
      <c r="E3221" s="5" t="s">
        <v>44</v>
      </c>
      <c r="F3221" s="6"/>
      <c r="G3221" s="7">
        <v>364</v>
      </c>
      <c r="H3221" s="8">
        <v>8</v>
      </c>
      <c r="I3221" s="1">
        <v>0</v>
      </c>
      <c r="J3221" s="1">
        <v>1</v>
      </c>
      <c r="K3221" s="1">
        <v>7</v>
      </c>
      <c r="L3221" s="1">
        <v>155</v>
      </c>
      <c r="M3221" s="1">
        <v>193</v>
      </c>
      <c r="N3221" s="13">
        <v>0</v>
      </c>
    </row>
    <row r="3222" spans="4:14" x14ac:dyDescent="0.2">
      <c r="D3222" s="104"/>
      <c r="E3222" s="11"/>
      <c r="F3222" s="10"/>
      <c r="G3222" s="9">
        <v>100</v>
      </c>
      <c r="H3222" s="12">
        <v>2.1978021978019999</v>
      </c>
      <c r="I3222" s="3">
        <v>0</v>
      </c>
      <c r="J3222" s="2">
        <v>0.27472527472500002</v>
      </c>
      <c r="K3222" s="2">
        <v>1.923076923077</v>
      </c>
      <c r="L3222" s="2">
        <v>42.582417582418003</v>
      </c>
      <c r="M3222" s="2">
        <v>53.021978021978001</v>
      </c>
      <c r="N3222" s="21">
        <v>0</v>
      </c>
    </row>
    <row r="3223" spans="4:14" x14ac:dyDescent="0.2">
      <c r="D3223" s="104"/>
      <c r="E3223" s="5" t="s">
        <v>45</v>
      </c>
      <c r="F3223" s="6"/>
      <c r="G3223" s="7">
        <v>324</v>
      </c>
      <c r="H3223" s="8">
        <v>5</v>
      </c>
      <c r="I3223" s="1">
        <v>0</v>
      </c>
      <c r="J3223" s="1">
        <v>0</v>
      </c>
      <c r="K3223" s="1">
        <v>7</v>
      </c>
      <c r="L3223" s="1">
        <v>138</v>
      </c>
      <c r="M3223" s="1">
        <v>170</v>
      </c>
      <c r="N3223" s="13">
        <v>4</v>
      </c>
    </row>
    <row r="3224" spans="4:14" x14ac:dyDescent="0.2">
      <c r="D3224" s="104"/>
      <c r="E3224" s="11"/>
      <c r="F3224" s="10"/>
      <c r="G3224" s="9">
        <v>100</v>
      </c>
      <c r="H3224" s="12">
        <v>1.543209876543</v>
      </c>
      <c r="I3224" s="3">
        <v>0</v>
      </c>
      <c r="J3224" s="3">
        <v>0</v>
      </c>
      <c r="K3224" s="2">
        <v>2.1604938271599998</v>
      </c>
      <c r="L3224" s="2">
        <v>42.592592592593</v>
      </c>
      <c r="M3224" s="2">
        <v>52.469135802468998</v>
      </c>
      <c r="N3224" s="15">
        <v>1.2345679012349999</v>
      </c>
    </row>
    <row r="3225" spans="4:14" x14ac:dyDescent="0.2">
      <c r="D3225" s="104"/>
      <c r="E3225" s="5" t="s">
        <v>46</v>
      </c>
      <c r="F3225" s="6"/>
      <c r="G3225" s="7">
        <v>192</v>
      </c>
      <c r="H3225" s="8">
        <v>0</v>
      </c>
      <c r="I3225" s="1">
        <v>0</v>
      </c>
      <c r="J3225" s="1">
        <v>0</v>
      </c>
      <c r="K3225" s="1">
        <v>2</v>
      </c>
      <c r="L3225" s="1">
        <v>62</v>
      </c>
      <c r="M3225" s="1">
        <v>128</v>
      </c>
      <c r="N3225" s="13">
        <v>0</v>
      </c>
    </row>
    <row r="3226" spans="4:14" x14ac:dyDescent="0.2">
      <c r="D3226" s="104"/>
      <c r="E3226" s="11"/>
      <c r="F3226" s="10"/>
      <c r="G3226" s="9">
        <v>100</v>
      </c>
      <c r="H3226" s="40">
        <v>0</v>
      </c>
      <c r="I3226" s="3">
        <v>0</v>
      </c>
      <c r="J3226" s="3">
        <v>0</v>
      </c>
      <c r="K3226" s="2">
        <v>1.041666666667</v>
      </c>
      <c r="L3226" s="2">
        <v>32.291666666666998</v>
      </c>
      <c r="M3226" s="2">
        <v>66.666666666666998</v>
      </c>
      <c r="N3226" s="21">
        <v>0</v>
      </c>
    </row>
    <row r="3227" spans="4:14" x14ac:dyDescent="0.2">
      <c r="D3227" s="104"/>
      <c r="E3227" s="5" t="s">
        <v>47</v>
      </c>
      <c r="F3227" s="6"/>
      <c r="G3227" s="7">
        <v>288</v>
      </c>
      <c r="H3227" s="8">
        <v>2</v>
      </c>
      <c r="I3227" s="1">
        <v>0</v>
      </c>
      <c r="J3227" s="1">
        <v>0</v>
      </c>
      <c r="K3227" s="1">
        <v>3</v>
      </c>
      <c r="L3227" s="1">
        <v>105</v>
      </c>
      <c r="M3227" s="1">
        <v>178</v>
      </c>
      <c r="N3227" s="13">
        <v>0</v>
      </c>
    </row>
    <row r="3228" spans="4:14" x14ac:dyDescent="0.2">
      <c r="D3228" s="104"/>
      <c r="E3228" s="11"/>
      <c r="F3228" s="10"/>
      <c r="G3228" s="9">
        <v>100</v>
      </c>
      <c r="H3228" s="12">
        <v>0.694444444444</v>
      </c>
      <c r="I3228" s="3">
        <v>0</v>
      </c>
      <c r="J3228" s="3">
        <v>0</v>
      </c>
      <c r="K3228" s="2">
        <v>1.041666666667</v>
      </c>
      <c r="L3228" s="2">
        <v>36.458333333333002</v>
      </c>
      <c r="M3228" s="2">
        <v>61.805555555555998</v>
      </c>
      <c r="N3228" s="21">
        <v>0</v>
      </c>
    </row>
    <row r="3229" spans="4:14" x14ac:dyDescent="0.2">
      <c r="D3229" s="104"/>
      <c r="E3229" s="5" t="s">
        <v>48</v>
      </c>
      <c r="F3229" s="6"/>
      <c r="G3229" s="7">
        <v>114</v>
      </c>
      <c r="H3229" s="8">
        <v>2</v>
      </c>
      <c r="I3229" s="1">
        <v>0</v>
      </c>
      <c r="J3229" s="1">
        <v>0</v>
      </c>
      <c r="K3229" s="1">
        <v>2</v>
      </c>
      <c r="L3229" s="1">
        <v>35</v>
      </c>
      <c r="M3229" s="1">
        <v>75</v>
      </c>
      <c r="N3229" s="13">
        <v>0</v>
      </c>
    </row>
    <row r="3230" spans="4:14" x14ac:dyDescent="0.2">
      <c r="D3230" s="104"/>
      <c r="E3230" s="11"/>
      <c r="F3230" s="10"/>
      <c r="G3230" s="9">
        <v>100</v>
      </c>
      <c r="H3230" s="12">
        <v>1.7543859649119999</v>
      </c>
      <c r="I3230" s="3">
        <v>0</v>
      </c>
      <c r="J3230" s="3">
        <v>0</v>
      </c>
      <c r="K3230" s="2">
        <v>1.7543859649119999</v>
      </c>
      <c r="L3230" s="2">
        <v>30.701754385965</v>
      </c>
      <c r="M3230" s="2">
        <v>65.789473684211004</v>
      </c>
      <c r="N3230" s="21">
        <v>0</v>
      </c>
    </row>
    <row r="3231" spans="4:14" x14ac:dyDescent="0.2">
      <c r="D3231" s="104"/>
      <c r="E3231" s="5" t="s">
        <v>49</v>
      </c>
      <c r="F3231" s="6"/>
      <c r="G3231" s="7">
        <v>30</v>
      </c>
      <c r="H3231" s="8">
        <v>0</v>
      </c>
      <c r="I3231" s="1">
        <v>0</v>
      </c>
      <c r="J3231" s="1">
        <v>0</v>
      </c>
      <c r="K3231" s="1">
        <v>0</v>
      </c>
      <c r="L3231" s="1">
        <v>6</v>
      </c>
      <c r="M3231" s="1">
        <v>24</v>
      </c>
      <c r="N3231" s="13">
        <v>0</v>
      </c>
    </row>
    <row r="3232" spans="4:14" x14ac:dyDescent="0.2">
      <c r="D3232" s="105"/>
      <c r="E3232" s="56"/>
      <c r="F3232" s="57"/>
      <c r="G3232" s="69">
        <v>100</v>
      </c>
      <c r="H3232" s="79">
        <v>0</v>
      </c>
      <c r="I3232" s="36">
        <v>0</v>
      </c>
      <c r="J3232" s="36">
        <v>0</v>
      </c>
      <c r="K3232" s="36">
        <v>0</v>
      </c>
      <c r="L3232" s="39">
        <v>20</v>
      </c>
      <c r="M3232" s="39">
        <v>80</v>
      </c>
      <c r="N3232" s="72">
        <v>0</v>
      </c>
    </row>
    <row r="3234" spans="2:19" x14ac:dyDescent="0.2">
      <c r="B3234" s="47" t="str">
        <f xml:space="preserve"> HYPERLINK("#'目次'!B45", "[39]")</f>
        <v>[39]</v>
      </c>
      <c r="C3234" s="31" t="s">
        <v>365</v>
      </c>
    </row>
    <row r="3237" spans="2:19" x14ac:dyDescent="0.2">
      <c r="C3237" s="31" t="s">
        <v>13</v>
      </c>
    </row>
    <row r="3238" spans="2:19" ht="60" x14ac:dyDescent="0.2">
      <c r="D3238" s="99"/>
      <c r="E3238" s="100"/>
      <c r="F3238" s="100"/>
      <c r="G3238" s="41" t="s">
        <v>14</v>
      </c>
      <c r="H3238" s="42" t="s">
        <v>366</v>
      </c>
      <c r="I3238" s="16" t="s">
        <v>367</v>
      </c>
      <c r="J3238" s="16" t="s">
        <v>368</v>
      </c>
      <c r="K3238" s="16" t="s">
        <v>369</v>
      </c>
      <c r="L3238" s="16" t="s">
        <v>370</v>
      </c>
      <c r="M3238" s="16" t="s">
        <v>371</v>
      </c>
      <c r="N3238" s="16" t="s">
        <v>372</v>
      </c>
      <c r="O3238" s="16" t="s">
        <v>373</v>
      </c>
      <c r="P3238" s="16" t="s">
        <v>374</v>
      </c>
      <c r="Q3238" s="16" t="s">
        <v>375</v>
      </c>
      <c r="R3238" s="16" t="s">
        <v>376</v>
      </c>
      <c r="S3238" s="46" t="s">
        <v>24</v>
      </c>
    </row>
    <row r="3239" spans="2:19" x14ac:dyDescent="0.2">
      <c r="D3239" s="101"/>
      <c r="E3239" s="102"/>
      <c r="F3239" s="102"/>
      <c r="G3239" s="44"/>
      <c r="H3239" s="48"/>
      <c r="I3239" s="17"/>
      <c r="J3239" s="17"/>
      <c r="K3239" s="17"/>
      <c r="L3239" s="17"/>
      <c r="M3239" s="17"/>
      <c r="N3239" s="17"/>
      <c r="O3239" s="17"/>
      <c r="P3239" s="17"/>
      <c r="Q3239" s="17"/>
      <c r="R3239" s="17"/>
      <c r="S3239" s="43"/>
    </row>
    <row r="3240" spans="2:19" x14ac:dyDescent="0.2">
      <c r="D3240" s="68"/>
      <c r="E3240" s="67" t="s">
        <v>14</v>
      </c>
      <c r="F3240" s="64"/>
      <c r="G3240" s="45">
        <v>7000</v>
      </c>
      <c r="H3240" s="20">
        <v>3570</v>
      </c>
      <c r="I3240" s="20">
        <v>2011</v>
      </c>
      <c r="J3240" s="20">
        <v>1918</v>
      </c>
      <c r="K3240" s="20">
        <v>622</v>
      </c>
      <c r="L3240" s="20">
        <v>1951</v>
      </c>
      <c r="M3240" s="20">
        <v>1010</v>
      </c>
      <c r="N3240" s="20">
        <v>167</v>
      </c>
      <c r="O3240" s="20">
        <v>321</v>
      </c>
      <c r="P3240" s="20">
        <v>213</v>
      </c>
      <c r="Q3240" s="20">
        <v>545</v>
      </c>
      <c r="R3240" s="20">
        <v>2619</v>
      </c>
      <c r="S3240" s="61">
        <v>17</v>
      </c>
    </row>
    <row r="3241" spans="2:19" x14ac:dyDescent="0.2">
      <c r="D3241" s="56"/>
      <c r="E3241" s="57"/>
      <c r="F3241" s="65"/>
      <c r="G3241" s="9">
        <v>100</v>
      </c>
      <c r="H3241" s="2">
        <v>51</v>
      </c>
      <c r="I3241" s="2">
        <v>28.728571428571001</v>
      </c>
      <c r="J3241" s="2">
        <v>27.4</v>
      </c>
      <c r="K3241" s="2">
        <v>8.8857142857140001</v>
      </c>
      <c r="L3241" s="2">
        <v>27.871428571429</v>
      </c>
      <c r="M3241" s="2">
        <v>14.428571428571001</v>
      </c>
      <c r="N3241" s="2">
        <v>2.3857142857140001</v>
      </c>
      <c r="O3241" s="2">
        <v>4.5857142857140003</v>
      </c>
      <c r="P3241" s="2">
        <v>3.0428571428570002</v>
      </c>
      <c r="Q3241" s="2">
        <v>7.7857142857139996</v>
      </c>
      <c r="R3241" s="2">
        <v>37.414285714286002</v>
      </c>
      <c r="S3241" s="15">
        <v>0.242857142857</v>
      </c>
    </row>
    <row r="3242" spans="2:19" x14ac:dyDescent="0.2">
      <c r="D3242" s="103" t="s">
        <v>25</v>
      </c>
      <c r="E3242" s="24" t="s">
        <v>26</v>
      </c>
      <c r="F3242" s="22"/>
      <c r="G3242" s="23">
        <v>1780</v>
      </c>
      <c r="H3242" s="30">
        <v>777</v>
      </c>
      <c r="I3242" s="4">
        <v>404</v>
      </c>
      <c r="J3242" s="4">
        <v>384</v>
      </c>
      <c r="K3242" s="4">
        <v>97</v>
      </c>
      <c r="L3242" s="4">
        <v>402</v>
      </c>
      <c r="M3242" s="4">
        <v>202</v>
      </c>
      <c r="N3242" s="4">
        <v>21</v>
      </c>
      <c r="O3242" s="4">
        <v>48</v>
      </c>
      <c r="P3242" s="4">
        <v>33</v>
      </c>
      <c r="Q3242" s="4">
        <v>85</v>
      </c>
      <c r="R3242" s="4">
        <v>797</v>
      </c>
      <c r="S3242" s="34">
        <v>3</v>
      </c>
    </row>
    <row r="3243" spans="2:19" x14ac:dyDescent="0.2">
      <c r="D3243" s="104"/>
      <c r="E3243" s="11"/>
      <c r="F3243" s="10"/>
      <c r="G3243" s="9">
        <v>100</v>
      </c>
      <c r="H3243" s="12">
        <v>43.651685393257999</v>
      </c>
      <c r="I3243" s="2">
        <v>22.696629213483</v>
      </c>
      <c r="J3243" s="2">
        <v>21.573033707865001</v>
      </c>
      <c r="K3243" s="2">
        <v>5.4494382022470003</v>
      </c>
      <c r="L3243" s="2">
        <v>22.584269662920999</v>
      </c>
      <c r="M3243" s="2">
        <v>11.348314606742001</v>
      </c>
      <c r="N3243" s="2">
        <v>1.1797752808990001</v>
      </c>
      <c r="O3243" s="2">
        <v>2.6966292134829999</v>
      </c>
      <c r="P3243" s="2">
        <v>1.8539325842700001</v>
      </c>
      <c r="Q3243" s="2">
        <v>4.7752808988759998</v>
      </c>
      <c r="R3243" s="2">
        <v>44.775280898875998</v>
      </c>
      <c r="S3243" s="15">
        <v>0.16853932584299999</v>
      </c>
    </row>
    <row r="3244" spans="2:19" x14ac:dyDescent="0.2">
      <c r="D3244" s="104"/>
      <c r="E3244" s="5" t="s">
        <v>27</v>
      </c>
      <c r="F3244" s="6"/>
      <c r="G3244" s="7">
        <v>1328</v>
      </c>
      <c r="H3244" s="8">
        <v>625</v>
      </c>
      <c r="I3244" s="1">
        <v>323</v>
      </c>
      <c r="J3244" s="1">
        <v>317</v>
      </c>
      <c r="K3244" s="1">
        <v>90</v>
      </c>
      <c r="L3244" s="1">
        <v>308</v>
      </c>
      <c r="M3244" s="1">
        <v>130</v>
      </c>
      <c r="N3244" s="1">
        <v>23</v>
      </c>
      <c r="O3244" s="1">
        <v>39</v>
      </c>
      <c r="P3244" s="1">
        <v>24</v>
      </c>
      <c r="Q3244" s="1">
        <v>67</v>
      </c>
      <c r="R3244" s="1">
        <v>558</v>
      </c>
      <c r="S3244" s="13">
        <v>3</v>
      </c>
    </row>
    <row r="3245" spans="2:19" x14ac:dyDescent="0.2">
      <c r="D3245" s="104"/>
      <c r="E3245" s="11"/>
      <c r="F3245" s="10"/>
      <c r="G3245" s="9">
        <v>100</v>
      </c>
      <c r="H3245" s="12">
        <v>47.063253012048001</v>
      </c>
      <c r="I3245" s="2">
        <v>24.322289156627001</v>
      </c>
      <c r="J3245" s="2">
        <v>23.870481927711001</v>
      </c>
      <c r="K3245" s="2">
        <v>6.777108433735</v>
      </c>
      <c r="L3245" s="2">
        <v>23.192771084337</v>
      </c>
      <c r="M3245" s="2">
        <v>9.7891566265059993</v>
      </c>
      <c r="N3245" s="2">
        <v>1.731927710843</v>
      </c>
      <c r="O3245" s="2">
        <v>2.9367469879520001</v>
      </c>
      <c r="P3245" s="2">
        <v>1.8072289156629999</v>
      </c>
      <c r="Q3245" s="2">
        <v>5.0451807228919998</v>
      </c>
      <c r="R3245" s="2">
        <v>42.018072289156997</v>
      </c>
      <c r="S3245" s="15">
        <v>0.225903614458</v>
      </c>
    </row>
    <row r="3246" spans="2:19" x14ac:dyDescent="0.2">
      <c r="D3246" s="104"/>
      <c r="E3246" s="5" t="s">
        <v>28</v>
      </c>
      <c r="F3246" s="6"/>
      <c r="G3246" s="7">
        <v>1075</v>
      </c>
      <c r="H3246" s="8">
        <v>544</v>
      </c>
      <c r="I3246" s="1">
        <v>288</v>
      </c>
      <c r="J3246" s="1">
        <v>301</v>
      </c>
      <c r="K3246" s="1">
        <v>100</v>
      </c>
      <c r="L3246" s="1">
        <v>293</v>
      </c>
      <c r="M3246" s="1">
        <v>140</v>
      </c>
      <c r="N3246" s="1">
        <v>25</v>
      </c>
      <c r="O3246" s="1">
        <v>50</v>
      </c>
      <c r="P3246" s="1">
        <v>26</v>
      </c>
      <c r="Q3246" s="1">
        <v>87</v>
      </c>
      <c r="R3246" s="1">
        <v>406</v>
      </c>
      <c r="S3246" s="13">
        <v>3</v>
      </c>
    </row>
    <row r="3247" spans="2:19" x14ac:dyDescent="0.2">
      <c r="D3247" s="104"/>
      <c r="E3247" s="11"/>
      <c r="F3247" s="10"/>
      <c r="G3247" s="9">
        <v>100</v>
      </c>
      <c r="H3247" s="12">
        <v>50.604651162791001</v>
      </c>
      <c r="I3247" s="2">
        <v>26.790697674419</v>
      </c>
      <c r="J3247" s="2">
        <v>28</v>
      </c>
      <c r="K3247" s="2">
        <v>9.3023255813949994</v>
      </c>
      <c r="L3247" s="2">
        <v>27.255813953488001</v>
      </c>
      <c r="M3247" s="2">
        <v>13.023255813953</v>
      </c>
      <c r="N3247" s="2">
        <v>2.3255813953489999</v>
      </c>
      <c r="O3247" s="2">
        <v>4.6511627906979998</v>
      </c>
      <c r="P3247" s="2">
        <v>2.4186046511630002</v>
      </c>
      <c r="Q3247" s="2">
        <v>8.0930232558139998</v>
      </c>
      <c r="R3247" s="2">
        <v>37.767441860464999</v>
      </c>
      <c r="S3247" s="15">
        <v>0.27906976744200002</v>
      </c>
    </row>
    <row r="3248" spans="2:19" x14ac:dyDescent="0.2">
      <c r="D3248" s="104"/>
      <c r="E3248" s="5" t="s">
        <v>29</v>
      </c>
      <c r="F3248" s="6"/>
      <c r="G3248" s="7">
        <v>733</v>
      </c>
      <c r="H3248" s="8">
        <v>396</v>
      </c>
      <c r="I3248" s="1">
        <v>246</v>
      </c>
      <c r="J3248" s="1">
        <v>225</v>
      </c>
      <c r="K3248" s="1">
        <v>68</v>
      </c>
      <c r="L3248" s="1">
        <v>221</v>
      </c>
      <c r="M3248" s="1">
        <v>117</v>
      </c>
      <c r="N3248" s="1">
        <v>20</v>
      </c>
      <c r="O3248" s="1">
        <v>39</v>
      </c>
      <c r="P3248" s="1">
        <v>30</v>
      </c>
      <c r="Q3248" s="1">
        <v>75</v>
      </c>
      <c r="R3248" s="1">
        <v>239</v>
      </c>
      <c r="S3248" s="13">
        <v>3</v>
      </c>
    </row>
    <row r="3249" spans="4:19" x14ac:dyDescent="0.2">
      <c r="D3249" s="104"/>
      <c r="E3249" s="11"/>
      <c r="F3249" s="10"/>
      <c r="G3249" s="9">
        <v>100</v>
      </c>
      <c r="H3249" s="12">
        <v>54.024556616643999</v>
      </c>
      <c r="I3249" s="2">
        <v>33.560709413369999</v>
      </c>
      <c r="J3249" s="2">
        <v>30.695770804911</v>
      </c>
      <c r="K3249" s="2">
        <v>9.2769440654840007</v>
      </c>
      <c r="L3249" s="2">
        <v>30.150068212823999</v>
      </c>
      <c r="M3249" s="2">
        <v>15.961800818554</v>
      </c>
      <c r="N3249" s="2">
        <v>2.728512960437</v>
      </c>
      <c r="O3249" s="2">
        <v>5.3206002728510002</v>
      </c>
      <c r="P3249" s="2">
        <v>4.0927694406550001</v>
      </c>
      <c r="Q3249" s="2">
        <v>10.231923601637</v>
      </c>
      <c r="R3249" s="2">
        <v>32.605729877217001</v>
      </c>
      <c r="S3249" s="15">
        <v>0.40927694406499998</v>
      </c>
    </row>
    <row r="3250" spans="4:19" x14ac:dyDescent="0.2">
      <c r="D3250" s="104"/>
      <c r="E3250" s="5" t="s">
        <v>30</v>
      </c>
      <c r="F3250" s="6"/>
      <c r="G3250" s="7">
        <v>619</v>
      </c>
      <c r="H3250" s="8">
        <v>352</v>
      </c>
      <c r="I3250" s="1">
        <v>219</v>
      </c>
      <c r="J3250" s="1">
        <v>196</v>
      </c>
      <c r="K3250" s="1">
        <v>75</v>
      </c>
      <c r="L3250" s="1">
        <v>219</v>
      </c>
      <c r="M3250" s="1">
        <v>122</v>
      </c>
      <c r="N3250" s="1">
        <v>24</v>
      </c>
      <c r="O3250" s="1">
        <v>44</v>
      </c>
      <c r="P3250" s="1">
        <v>34</v>
      </c>
      <c r="Q3250" s="1">
        <v>69</v>
      </c>
      <c r="R3250" s="1">
        <v>192</v>
      </c>
      <c r="S3250" s="13">
        <v>1</v>
      </c>
    </row>
    <row r="3251" spans="4:19" x14ac:dyDescent="0.2">
      <c r="D3251" s="104"/>
      <c r="E3251" s="11"/>
      <c r="F3251" s="10"/>
      <c r="G3251" s="9">
        <v>100</v>
      </c>
      <c r="H3251" s="12">
        <v>56.865912762519997</v>
      </c>
      <c r="I3251" s="2">
        <v>35.379644588044997</v>
      </c>
      <c r="J3251" s="2">
        <v>31.663974151858</v>
      </c>
      <c r="K3251" s="2">
        <v>12.116316639741999</v>
      </c>
      <c r="L3251" s="2">
        <v>35.379644588044997</v>
      </c>
      <c r="M3251" s="2">
        <v>19.709208400645998</v>
      </c>
      <c r="N3251" s="2">
        <v>3.877221324717</v>
      </c>
      <c r="O3251" s="2">
        <v>7.1082390953149996</v>
      </c>
      <c r="P3251" s="2">
        <v>5.492730210016</v>
      </c>
      <c r="Q3251" s="2">
        <v>11.147011308562</v>
      </c>
      <c r="R3251" s="2">
        <v>31.017770597738</v>
      </c>
      <c r="S3251" s="15">
        <v>0.16155088852999999</v>
      </c>
    </row>
    <row r="3252" spans="4:19" x14ac:dyDescent="0.2">
      <c r="D3252" s="104"/>
      <c r="E3252" s="5" t="s">
        <v>31</v>
      </c>
      <c r="F3252" s="6"/>
      <c r="G3252" s="7">
        <v>559</v>
      </c>
      <c r="H3252" s="8">
        <v>371</v>
      </c>
      <c r="I3252" s="1">
        <v>229</v>
      </c>
      <c r="J3252" s="1">
        <v>209</v>
      </c>
      <c r="K3252" s="1">
        <v>83</v>
      </c>
      <c r="L3252" s="1">
        <v>218</v>
      </c>
      <c r="M3252" s="1">
        <v>128</v>
      </c>
      <c r="N3252" s="1">
        <v>25</v>
      </c>
      <c r="O3252" s="1">
        <v>48</v>
      </c>
      <c r="P3252" s="1">
        <v>30</v>
      </c>
      <c r="Q3252" s="1">
        <v>76</v>
      </c>
      <c r="R3252" s="1">
        <v>119</v>
      </c>
      <c r="S3252" s="13">
        <v>0</v>
      </c>
    </row>
    <row r="3253" spans="4:19" x14ac:dyDescent="0.2">
      <c r="D3253" s="104"/>
      <c r="E3253" s="11"/>
      <c r="F3253" s="10"/>
      <c r="G3253" s="9">
        <v>100</v>
      </c>
      <c r="H3253" s="12">
        <v>66.368515205725004</v>
      </c>
      <c r="I3253" s="2">
        <v>40.966010733452997</v>
      </c>
      <c r="J3253" s="2">
        <v>37.388193202147001</v>
      </c>
      <c r="K3253" s="2">
        <v>14.847942754919</v>
      </c>
      <c r="L3253" s="2">
        <v>38.998211091233998</v>
      </c>
      <c r="M3253" s="2">
        <v>22.898032200357999</v>
      </c>
      <c r="N3253" s="2">
        <v>4.4722719141320004</v>
      </c>
      <c r="O3253" s="2">
        <v>8.5867620751340006</v>
      </c>
      <c r="P3253" s="2">
        <v>5.3667262969590004</v>
      </c>
      <c r="Q3253" s="2">
        <v>13.595706618962</v>
      </c>
      <c r="R3253" s="2">
        <v>21.28801431127</v>
      </c>
      <c r="S3253" s="21">
        <v>0</v>
      </c>
    </row>
    <row r="3254" spans="4:19" x14ac:dyDescent="0.2">
      <c r="D3254" s="104"/>
      <c r="E3254" s="5" t="s">
        <v>32</v>
      </c>
      <c r="F3254" s="6"/>
      <c r="G3254" s="7">
        <v>284</v>
      </c>
      <c r="H3254" s="8">
        <v>208</v>
      </c>
      <c r="I3254" s="1">
        <v>113</v>
      </c>
      <c r="J3254" s="1">
        <v>119</v>
      </c>
      <c r="K3254" s="1">
        <v>47</v>
      </c>
      <c r="L3254" s="1">
        <v>127</v>
      </c>
      <c r="M3254" s="1">
        <v>83</v>
      </c>
      <c r="N3254" s="1">
        <v>16</v>
      </c>
      <c r="O3254" s="1">
        <v>25</v>
      </c>
      <c r="P3254" s="1">
        <v>16</v>
      </c>
      <c r="Q3254" s="1">
        <v>39</v>
      </c>
      <c r="R3254" s="1">
        <v>50</v>
      </c>
      <c r="S3254" s="13">
        <v>2</v>
      </c>
    </row>
    <row r="3255" spans="4:19" x14ac:dyDescent="0.2">
      <c r="D3255" s="104"/>
      <c r="E3255" s="11"/>
      <c r="F3255" s="10"/>
      <c r="G3255" s="9">
        <v>100</v>
      </c>
      <c r="H3255" s="12">
        <v>73.239436619718006</v>
      </c>
      <c r="I3255" s="2">
        <v>39.788732394366001</v>
      </c>
      <c r="J3255" s="2">
        <v>41.901408450703997</v>
      </c>
      <c r="K3255" s="2">
        <v>16.549295774648002</v>
      </c>
      <c r="L3255" s="2">
        <v>44.718309859154999</v>
      </c>
      <c r="M3255" s="2">
        <v>29.225352112675999</v>
      </c>
      <c r="N3255" s="2">
        <v>5.6338028169010004</v>
      </c>
      <c r="O3255" s="2">
        <v>8.8028169014080007</v>
      </c>
      <c r="P3255" s="2">
        <v>5.6338028169010004</v>
      </c>
      <c r="Q3255" s="2">
        <v>13.732394366196999</v>
      </c>
      <c r="R3255" s="2">
        <v>17.605633802817</v>
      </c>
      <c r="S3255" s="15">
        <v>0.70422535211299997</v>
      </c>
    </row>
    <row r="3256" spans="4:19" x14ac:dyDescent="0.2">
      <c r="D3256" s="104"/>
      <c r="E3256" s="5" t="s">
        <v>33</v>
      </c>
      <c r="F3256" s="6"/>
      <c r="G3256" s="7">
        <v>104</v>
      </c>
      <c r="H3256" s="8">
        <v>84</v>
      </c>
      <c r="I3256" s="1">
        <v>56</v>
      </c>
      <c r="J3256" s="1">
        <v>56</v>
      </c>
      <c r="K3256" s="1">
        <v>31</v>
      </c>
      <c r="L3256" s="1">
        <v>52</v>
      </c>
      <c r="M3256" s="1">
        <v>34</v>
      </c>
      <c r="N3256" s="1">
        <v>6</v>
      </c>
      <c r="O3256" s="1">
        <v>18</v>
      </c>
      <c r="P3256" s="1">
        <v>10</v>
      </c>
      <c r="Q3256" s="1">
        <v>21</v>
      </c>
      <c r="R3256" s="1">
        <v>12</v>
      </c>
      <c r="S3256" s="13">
        <v>0</v>
      </c>
    </row>
    <row r="3257" spans="4:19" x14ac:dyDescent="0.2">
      <c r="D3257" s="104"/>
      <c r="E3257" s="11"/>
      <c r="F3257" s="10"/>
      <c r="G3257" s="9">
        <v>100</v>
      </c>
      <c r="H3257" s="12">
        <v>80.769230769231001</v>
      </c>
      <c r="I3257" s="2">
        <v>53.846153846154003</v>
      </c>
      <c r="J3257" s="2">
        <v>53.846153846154003</v>
      </c>
      <c r="K3257" s="2">
        <v>29.807692307692001</v>
      </c>
      <c r="L3257" s="2">
        <v>50</v>
      </c>
      <c r="M3257" s="2">
        <v>32.692307692307999</v>
      </c>
      <c r="N3257" s="2">
        <v>5.7692307692310001</v>
      </c>
      <c r="O3257" s="2">
        <v>17.307692307692001</v>
      </c>
      <c r="P3257" s="2">
        <v>9.6153846153850004</v>
      </c>
      <c r="Q3257" s="2">
        <v>20.192307692307999</v>
      </c>
      <c r="R3257" s="2">
        <v>11.538461538462</v>
      </c>
      <c r="S3257" s="21">
        <v>0</v>
      </c>
    </row>
    <row r="3258" spans="4:19" x14ac:dyDescent="0.2">
      <c r="D3258" s="103" t="s">
        <v>34</v>
      </c>
      <c r="E3258" s="24" t="s">
        <v>35</v>
      </c>
      <c r="F3258" s="22"/>
      <c r="G3258" s="23">
        <v>206</v>
      </c>
      <c r="H3258" s="30">
        <v>88</v>
      </c>
      <c r="I3258" s="4">
        <v>47</v>
      </c>
      <c r="J3258" s="4">
        <v>31</v>
      </c>
      <c r="K3258" s="4">
        <v>10</v>
      </c>
      <c r="L3258" s="4">
        <v>34</v>
      </c>
      <c r="M3258" s="4">
        <v>13</v>
      </c>
      <c r="N3258" s="4">
        <v>3</v>
      </c>
      <c r="O3258" s="4">
        <v>2</v>
      </c>
      <c r="P3258" s="4">
        <v>3</v>
      </c>
      <c r="Q3258" s="4">
        <v>13</v>
      </c>
      <c r="R3258" s="4">
        <v>96</v>
      </c>
      <c r="S3258" s="34">
        <v>0</v>
      </c>
    </row>
    <row r="3259" spans="4:19" x14ac:dyDescent="0.2">
      <c r="D3259" s="104"/>
      <c r="E3259" s="11"/>
      <c r="F3259" s="10"/>
      <c r="G3259" s="9">
        <v>100</v>
      </c>
      <c r="H3259" s="12">
        <v>42.718446601941999</v>
      </c>
      <c r="I3259" s="2">
        <v>22.815533980583002</v>
      </c>
      <c r="J3259" s="2">
        <v>15.048543689320001</v>
      </c>
      <c r="K3259" s="2">
        <v>4.8543689320389998</v>
      </c>
      <c r="L3259" s="2">
        <v>16.504854368932001</v>
      </c>
      <c r="M3259" s="2">
        <v>6.3106796116500004</v>
      </c>
      <c r="N3259" s="2">
        <v>1.456310679612</v>
      </c>
      <c r="O3259" s="2">
        <v>0.97087378640800004</v>
      </c>
      <c r="P3259" s="2">
        <v>1.456310679612</v>
      </c>
      <c r="Q3259" s="2">
        <v>6.3106796116500004</v>
      </c>
      <c r="R3259" s="2">
        <v>46.601941747573001</v>
      </c>
      <c r="S3259" s="21">
        <v>0</v>
      </c>
    </row>
    <row r="3260" spans="4:19" x14ac:dyDescent="0.2">
      <c r="D3260" s="104"/>
      <c r="E3260" s="5" t="s">
        <v>36</v>
      </c>
      <c r="F3260" s="6"/>
      <c r="G3260" s="7">
        <v>218</v>
      </c>
      <c r="H3260" s="8">
        <v>87</v>
      </c>
      <c r="I3260" s="1">
        <v>58</v>
      </c>
      <c r="J3260" s="1">
        <v>38</v>
      </c>
      <c r="K3260" s="1">
        <v>16</v>
      </c>
      <c r="L3260" s="1">
        <v>56</v>
      </c>
      <c r="M3260" s="1">
        <v>26</v>
      </c>
      <c r="N3260" s="1">
        <v>2</v>
      </c>
      <c r="O3260" s="1">
        <v>5</v>
      </c>
      <c r="P3260" s="1">
        <v>2</v>
      </c>
      <c r="Q3260" s="1">
        <v>8</v>
      </c>
      <c r="R3260" s="1">
        <v>95</v>
      </c>
      <c r="S3260" s="13">
        <v>2</v>
      </c>
    </row>
    <row r="3261" spans="4:19" x14ac:dyDescent="0.2">
      <c r="D3261" s="104"/>
      <c r="E3261" s="11"/>
      <c r="F3261" s="10"/>
      <c r="G3261" s="9">
        <v>100</v>
      </c>
      <c r="H3261" s="12">
        <v>39.908256880734001</v>
      </c>
      <c r="I3261" s="2">
        <v>26.605504587155998</v>
      </c>
      <c r="J3261" s="2">
        <v>17.43119266055</v>
      </c>
      <c r="K3261" s="2">
        <v>7.339449541284</v>
      </c>
      <c r="L3261" s="2">
        <v>25.688073394494999</v>
      </c>
      <c r="M3261" s="2">
        <v>11.926605504587</v>
      </c>
      <c r="N3261" s="2">
        <v>0.91743119266100004</v>
      </c>
      <c r="O3261" s="2">
        <v>2.293577981651</v>
      </c>
      <c r="P3261" s="2">
        <v>0.91743119266100004</v>
      </c>
      <c r="Q3261" s="2">
        <v>3.669724770642</v>
      </c>
      <c r="R3261" s="2">
        <v>43.577981651376</v>
      </c>
      <c r="S3261" s="15">
        <v>0.91743119266100004</v>
      </c>
    </row>
    <row r="3262" spans="4:19" x14ac:dyDescent="0.2">
      <c r="D3262" s="104"/>
      <c r="E3262" s="5" t="s">
        <v>37</v>
      </c>
      <c r="F3262" s="6"/>
      <c r="G3262" s="7">
        <v>218</v>
      </c>
      <c r="H3262" s="8">
        <v>109</v>
      </c>
      <c r="I3262" s="1">
        <v>78</v>
      </c>
      <c r="J3262" s="1">
        <v>57</v>
      </c>
      <c r="K3262" s="1">
        <v>23</v>
      </c>
      <c r="L3262" s="1">
        <v>45</v>
      </c>
      <c r="M3262" s="1">
        <v>32</v>
      </c>
      <c r="N3262" s="1">
        <v>1</v>
      </c>
      <c r="O3262" s="1">
        <v>13</v>
      </c>
      <c r="P3262" s="1">
        <v>6</v>
      </c>
      <c r="Q3262" s="1">
        <v>15</v>
      </c>
      <c r="R3262" s="1">
        <v>74</v>
      </c>
      <c r="S3262" s="13">
        <v>0</v>
      </c>
    </row>
    <row r="3263" spans="4:19" x14ac:dyDescent="0.2">
      <c r="D3263" s="104"/>
      <c r="E3263" s="11"/>
      <c r="F3263" s="10"/>
      <c r="G3263" s="9">
        <v>100</v>
      </c>
      <c r="H3263" s="12">
        <v>50</v>
      </c>
      <c r="I3263" s="2">
        <v>35.779816513760998</v>
      </c>
      <c r="J3263" s="2">
        <v>26.146788990826</v>
      </c>
      <c r="K3263" s="2">
        <v>10.550458715595999</v>
      </c>
      <c r="L3263" s="2">
        <v>20.642201834862</v>
      </c>
      <c r="M3263" s="2">
        <v>14.678899082569</v>
      </c>
      <c r="N3263" s="2">
        <v>0.45871559632999998</v>
      </c>
      <c r="O3263" s="2">
        <v>5.9633027522940001</v>
      </c>
      <c r="P3263" s="2">
        <v>2.7522935779819999</v>
      </c>
      <c r="Q3263" s="2">
        <v>6.8807339449539997</v>
      </c>
      <c r="R3263" s="2">
        <v>33.944954128440003</v>
      </c>
      <c r="S3263" s="21">
        <v>0</v>
      </c>
    </row>
    <row r="3264" spans="4:19" x14ac:dyDescent="0.2">
      <c r="D3264" s="104"/>
      <c r="E3264" s="5" t="s">
        <v>38</v>
      </c>
      <c r="F3264" s="6"/>
      <c r="G3264" s="7">
        <v>313</v>
      </c>
      <c r="H3264" s="8">
        <v>171</v>
      </c>
      <c r="I3264" s="1">
        <v>106</v>
      </c>
      <c r="J3264" s="1">
        <v>85</v>
      </c>
      <c r="K3264" s="1">
        <v>37</v>
      </c>
      <c r="L3264" s="1">
        <v>98</v>
      </c>
      <c r="M3264" s="1">
        <v>51</v>
      </c>
      <c r="N3264" s="1">
        <v>11</v>
      </c>
      <c r="O3264" s="1">
        <v>21</v>
      </c>
      <c r="P3264" s="1">
        <v>22</v>
      </c>
      <c r="Q3264" s="1">
        <v>31</v>
      </c>
      <c r="R3264" s="1">
        <v>100</v>
      </c>
      <c r="S3264" s="13">
        <v>0</v>
      </c>
    </row>
    <row r="3265" spans="4:19" x14ac:dyDescent="0.2">
      <c r="D3265" s="104"/>
      <c r="E3265" s="11"/>
      <c r="F3265" s="10"/>
      <c r="G3265" s="9">
        <v>100</v>
      </c>
      <c r="H3265" s="12">
        <v>54.632587859425001</v>
      </c>
      <c r="I3265" s="2">
        <v>33.865814696485998</v>
      </c>
      <c r="J3265" s="2">
        <v>27.156549520767001</v>
      </c>
      <c r="K3265" s="2">
        <v>11.821086261981</v>
      </c>
      <c r="L3265" s="2">
        <v>31.309904153354999</v>
      </c>
      <c r="M3265" s="2">
        <v>16.293929712459999</v>
      </c>
      <c r="N3265" s="2">
        <v>3.5143769968049998</v>
      </c>
      <c r="O3265" s="2">
        <v>6.7092651757189996</v>
      </c>
      <c r="P3265" s="2">
        <v>7.0287539936099996</v>
      </c>
      <c r="Q3265" s="2">
        <v>9.9041533546329994</v>
      </c>
      <c r="R3265" s="2">
        <v>31.948881789137001</v>
      </c>
      <c r="S3265" s="21">
        <v>0</v>
      </c>
    </row>
    <row r="3266" spans="4:19" x14ac:dyDescent="0.2">
      <c r="D3266" s="104"/>
      <c r="E3266" s="5" t="s">
        <v>39</v>
      </c>
      <c r="F3266" s="6"/>
      <c r="G3266" s="7">
        <v>306</v>
      </c>
      <c r="H3266" s="8">
        <v>173</v>
      </c>
      <c r="I3266" s="1">
        <v>94</v>
      </c>
      <c r="J3266" s="1">
        <v>89</v>
      </c>
      <c r="K3266" s="1">
        <v>34</v>
      </c>
      <c r="L3266" s="1">
        <v>91</v>
      </c>
      <c r="M3266" s="1">
        <v>54</v>
      </c>
      <c r="N3266" s="1">
        <v>8</v>
      </c>
      <c r="O3266" s="1">
        <v>16</v>
      </c>
      <c r="P3266" s="1">
        <v>10</v>
      </c>
      <c r="Q3266" s="1">
        <v>29</v>
      </c>
      <c r="R3266" s="1">
        <v>108</v>
      </c>
      <c r="S3266" s="13">
        <v>0</v>
      </c>
    </row>
    <row r="3267" spans="4:19" x14ac:dyDescent="0.2">
      <c r="D3267" s="104"/>
      <c r="E3267" s="11"/>
      <c r="F3267" s="10"/>
      <c r="G3267" s="9">
        <v>100</v>
      </c>
      <c r="H3267" s="12">
        <v>56.535947712418</v>
      </c>
      <c r="I3267" s="2">
        <v>30.718954248366</v>
      </c>
      <c r="J3267" s="2">
        <v>29.084967320261001</v>
      </c>
      <c r="K3267" s="2">
        <v>11.111111111111001</v>
      </c>
      <c r="L3267" s="2">
        <v>29.738562091502999</v>
      </c>
      <c r="M3267" s="2">
        <v>17.647058823529001</v>
      </c>
      <c r="N3267" s="2">
        <v>2.6143790849670001</v>
      </c>
      <c r="O3267" s="2">
        <v>5.2287581699350003</v>
      </c>
      <c r="P3267" s="2">
        <v>3.2679738562090002</v>
      </c>
      <c r="Q3267" s="2">
        <v>9.4771241830069997</v>
      </c>
      <c r="R3267" s="2">
        <v>35.294117647058997</v>
      </c>
      <c r="S3267" s="21">
        <v>0</v>
      </c>
    </row>
    <row r="3268" spans="4:19" x14ac:dyDescent="0.2">
      <c r="D3268" s="104"/>
      <c r="E3268" s="5" t="s">
        <v>40</v>
      </c>
      <c r="F3268" s="6"/>
      <c r="G3268" s="7">
        <v>323</v>
      </c>
      <c r="H3268" s="8">
        <v>201</v>
      </c>
      <c r="I3268" s="1">
        <v>114</v>
      </c>
      <c r="J3268" s="1">
        <v>94</v>
      </c>
      <c r="K3268" s="1">
        <v>37</v>
      </c>
      <c r="L3268" s="1">
        <v>116</v>
      </c>
      <c r="M3268" s="1">
        <v>59</v>
      </c>
      <c r="N3268" s="1">
        <v>10</v>
      </c>
      <c r="O3268" s="1">
        <v>23</v>
      </c>
      <c r="P3268" s="1">
        <v>13</v>
      </c>
      <c r="Q3268" s="1">
        <v>35</v>
      </c>
      <c r="R3268" s="1">
        <v>86</v>
      </c>
      <c r="S3268" s="13">
        <v>0</v>
      </c>
    </row>
    <row r="3269" spans="4:19" x14ac:dyDescent="0.2">
      <c r="D3269" s="104"/>
      <c r="E3269" s="11"/>
      <c r="F3269" s="10"/>
      <c r="G3269" s="9">
        <v>100</v>
      </c>
      <c r="H3269" s="12">
        <v>62.229102167183001</v>
      </c>
      <c r="I3269" s="2">
        <v>35.294117647058997</v>
      </c>
      <c r="J3269" s="2">
        <v>29.102167182662999</v>
      </c>
      <c r="K3269" s="2">
        <v>11.455108359133</v>
      </c>
      <c r="L3269" s="2">
        <v>35.913312693498</v>
      </c>
      <c r="M3269" s="2">
        <v>18.266253869968999</v>
      </c>
      <c r="N3269" s="2">
        <v>3.0959752321980001</v>
      </c>
      <c r="O3269" s="2">
        <v>7.1207430340559998</v>
      </c>
      <c r="P3269" s="2">
        <v>4.0247678018580002</v>
      </c>
      <c r="Q3269" s="2">
        <v>10.835913312693</v>
      </c>
      <c r="R3269" s="2">
        <v>26.625386996903998</v>
      </c>
      <c r="S3269" s="21">
        <v>0</v>
      </c>
    </row>
    <row r="3270" spans="4:19" x14ac:dyDescent="0.2">
      <c r="D3270" s="104"/>
      <c r="E3270" s="5" t="s">
        <v>41</v>
      </c>
      <c r="F3270" s="6"/>
      <c r="G3270" s="7">
        <v>260</v>
      </c>
      <c r="H3270" s="8">
        <v>176</v>
      </c>
      <c r="I3270" s="1">
        <v>98</v>
      </c>
      <c r="J3270" s="1">
        <v>95</v>
      </c>
      <c r="K3270" s="1">
        <v>40</v>
      </c>
      <c r="L3270" s="1">
        <v>97</v>
      </c>
      <c r="M3270" s="1">
        <v>57</v>
      </c>
      <c r="N3270" s="1">
        <v>9</v>
      </c>
      <c r="O3270" s="1">
        <v>17</v>
      </c>
      <c r="P3270" s="1">
        <v>11</v>
      </c>
      <c r="Q3270" s="1">
        <v>31</v>
      </c>
      <c r="R3270" s="1">
        <v>58</v>
      </c>
      <c r="S3270" s="13">
        <v>1</v>
      </c>
    </row>
    <row r="3271" spans="4:19" x14ac:dyDescent="0.2">
      <c r="D3271" s="104"/>
      <c r="E3271" s="11"/>
      <c r="F3271" s="10"/>
      <c r="G3271" s="9">
        <v>100</v>
      </c>
      <c r="H3271" s="12">
        <v>67.692307692308006</v>
      </c>
      <c r="I3271" s="2">
        <v>37.692307692307999</v>
      </c>
      <c r="J3271" s="2">
        <v>36.538461538462002</v>
      </c>
      <c r="K3271" s="2">
        <v>15.384615384615</v>
      </c>
      <c r="L3271" s="2">
        <v>37.307692307692001</v>
      </c>
      <c r="M3271" s="2">
        <v>21.923076923077002</v>
      </c>
      <c r="N3271" s="2">
        <v>3.4615384615379998</v>
      </c>
      <c r="O3271" s="2">
        <v>6.5384615384620002</v>
      </c>
      <c r="P3271" s="2">
        <v>4.2307692307689999</v>
      </c>
      <c r="Q3271" s="2">
        <v>11.923076923077</v>
      </c>
      <c r="R3271" s="2">
        <v>22.307692307692001</v>
      </c>
      <c r="S3271" s="15">
        <v>0.384615384615</v>
      </c>
    </row>
    <row r="3272" spans="4:19" x14ac:dyDescent="0.2">
      <c r="D3272" s="104"/>
      <c r="E3272" s="5" t="s">
        <v>42</v>
      </c>
      <c r="F3272" s="6"/>
      <c r="G3272" s="7">
        <v>258</v>
      </c>
      <c r="H3272" s="8">
        <v>179</v>
      </c>
      <c r="I3272" s="1">
        <v>101</v>
      </c>
      <c r="J3272" s="1">
        <v>105</v>
      </c>
      <c r="K3272" s="1">
        <v>40</v>
      </c>
      <c r="L3272" s="1">
        <v>93</v>
      </c>
      <c r="M3272" s="1">
        <v>53</v>
      </c>
      <c r="N3272" s="1">
        <v>6</v>
      </c>
      <c r="O3272" s="1">
        <v>22</v>
      </c>
      <c r="P3272" s="1">
        <v>11</v>
      </c>
      <c r="Q3272" s="1">
        <v>35</v>
      </c>
      <c r="R3272" s="1">
        <v>58</v>
      </c>
      <c r="S3272" s="13">
        <v>0</v>
      </c>
    </row>
    <row r="3273" spans="4:19" x14ac:dyDescent="0.2">
      <c r="D3273" s="104"/>
      <c r="E3273" s="11"/>
      <c r="F3273" s="10"/>
      <c r="G3273" s="9">
        <v>100</v>
      </c>
      <c r="H3273" s="12">
        <v>69.379844961239996</v>
      </c>
      <c r="I3273" s="2">
        <v>39.147286821705002</v>
      </c>
      <c r="J3273" s="2">
        <v>40.697674418604997</v>
      </c>
      <c r="K3273" s="2">
        <v>15.503875968992</v>
      </c>
      <c r="L3273" s="2">
        <v>36.046511627907002</v>
      </c>
      <c r="M3273" s="2">
        <v>20.542635658915</v>
      </c>
      <c r="N3273" s="2">
        <v>2.3255813953489999</v>
      </c>
      <c r="O3273" s="2">
        <v>8.5271317829460003</v>
      </c>
      <c r="P3273" s="2">
        <v>4.2635658914730001</v>
      </c>
      <c r="Q3273" s="2">
        <v>13.565891472868</v>
      </c>
      <c r="R3273" s="2">
        <v>22.480620155038999</v>
      </c>
      <c r="S3273" s="21">
        <v>0</v>
      </c>
    </row>
    <row r="3274" spans="4:19" x14ac:dyDescent="0.2">
      <c r="D3274" s="104"/>
      <c r="E3274" s="5" t="s">
        <v>43</v>
      </c>
      <c r="F3274" s="6"/>
      <c r="G3274" s="7">
        <v>258</v>
      </c>
      <c r="H3274" s="8">
        <v>165</v>
      </c>
      <c r="I3274" s="1">
        <v>109</v>
      </c>
      <c r="J3274" s="1">
        <v>109</v>
      </c>
      <c r="K3274" s="1">
        <v>36</v>
      </c>
      <c r="L3274" s="1">
        <v>90</v>
      </c>
      <c r="M3274" s="1">
        <v>50</v>
      </c>
      <c r="N3274" s="1">
        <v>14</v>
      </c>
      <c r="O3274" s="1">
        <v>26</v>
      </c>
      <c r="P3274" s="1">
        <v>15</v>
      </c>
      <c r="Q3274" s="1">
        <v>36</v>
      </c>
      <c r="R3274" s="1">
        <v>59</v>
      </c>
      <c r="S3274" s="13">
        <v>2</v>
      </c>
    </row>
    <row r="3275" spans="4:19" x14ac:dyDescent="0.2">
      <c r="D3275" s="104"/>
      <c r="E3275" s="11"/>
      <c r="F3275" s="10"/>
      <c r="G3275" s="9">
        <v>100</v>
      </c>
      <c r="H3275" s="12">
        <v>63.953488372092998</v>
      </c>
      <c r="I3275" s="2">
        <v>42.248062015503997</v>
      </c>
      <c r="J3275" s="2">
        <v>42.248062015503997</v>
      </c>
      <c r="K3275" s="2">
        <v>13.953488372093</v>
      </c>
      <c r="L3275" s="2">
        <v>34.883720930232997</v>
      </c>
      <c r="M3275" s="2">
        <v>19.37984496124</v>
      </c>
      <c r="N3275" s="2">
        <v>5.4263565891469998</v>
      </c>
      <c r="O3275" s="2">
        <v>10.077519379845</v>
      </c>
      <c r="P3275" s="2">
        <v>5.8139534883720003</v>
      </c>
      <c r="Q3275" s="2">
        <v>13.953488372093</v>
      </c>
      <c r="R3275" s="2">
        <v>22.868217054264001</v>
      </c>
      <c r="S3275" s="15">
        <v>0.77519379845000003</v>
      </c>
    </row>
    <row r="3276" spans="4:19" x14ac:dyDescent="0.2">
      <c r="D3276" s="104"/>
      <c r="E3276" s="5" t="s">
        <v>44</v>
      </c>
      <c r="F3276" s="6"/>
      <c r="G3276" s="7">
        <v>336</v>
      </c>
      <c r="H3276" s="8">
        <v>212</v>
      </c>
      <c r="I3276" s="1">
        <v>122</v>
      </c>
      <c r="J3276" s="1">
        <v>135</v>
      </c>
      <c r="K3276" s="1">
        <v>48</v>
      </c>
      <c r="L3276" s="1">
        <v>128</v>
      </c>
      <c r="M3276" s="1">
        <v>75</v>
      </c>
      <c r="N3276" s="1">
        <v>14</v>
      </c>
      <c r="O3276" s="1">
        <v>28</v>
      </c>
      <c r="P3276" s="1">
        <v>23</v>
      </c>
      <c r="Q3276" s="1">
        <v>52</v>
      </c>
      <c r="R3276" s="1">
        <v>90</v>
      </c>
      <c r="S3276" s="13">
        <v>1</v>
      </c>
    </row>
    <row r="3277" spans="4:19" x14ac:dyDescent="0.2">
      <c r="D3277" s="104"/>
      <c r="E3277" s="11"/>
      <c r="F3277" s="10"/>
      <c r="G3277" s="9">
        <v>100</v>
      </c>
      <c r="H3277" s="12">
        <v>63.095238095238003</v>
      </c>
      <c r="I3277" s="2">
        <v>36.309523809524002</v>
      </c>
      <c r="J3277" s="2">
        <v>40.178571428570997</v>
      </c>
      <c r="K3277" s="2">
        <v>14.285714285714</v>
      </c>
      <c r="L3277" s="2">
        <v>38.095238095238003</v>
      </c>
      <c r="M3277" s="2">
        <v>22.321428571428999</v>
      </c>
      <c r="N3277" s="2">
        <v>4.166666666667</v>
      </c>
      <c r="O3277" s="2">
        <v>8.333333333333</v>
      </c>
      <c r="P3277" s="2">
        <v>6.8452380952379999</v>
      </c>
      <c r="Q3277" s="2">
        <v>15.47619047619</v>
      </c>
      <c r="R3277" s="2">
        <v>26.785714285714</v>
      </c>
      <c r="S3277" s="15">
        <v>0.29761904761899999</v>
      </c>
    </row>
    <row r="3278" spans="4:19" x14ac:dyDescent="0.2">
      <c r="D3278" s="104"/>
      <c r="E3278" s="5" t="s">
        <v>45</v>
      </c>
      <c r="F3278" s="6"/>
      <c r="G3278" s="7">
        <v>259</v>
      </c>
      <c r="H3278" s="8">
        <v>170</v>
      </c>
      <c r="I3278" s="1">
        <v>98</v>
      </c>
      <c r="J3278" s="1">
        <v>104</v>
      </c>
      <c r="K3278" s="1">
        <v>26</v>
      </c>
      <c r="L3278" s="1">
        <v>104</v>
      </c>
      <c r="M3278" s="1">
        <v>57</v>
      </c>
      <c r="N3278" s="1">
        <v>11</v>
      </c>
      <c r="O3278" s="1">
        <v>16</v>
      </c>
      <c r="P3278" s="1">
        <v>10</v>
      </c>
      <c r="Q3278" s="1">
        <v>28</v>
      </c>
      <c r="R3278" s="1">
        <v>67</v>
      </c>
      <c r="S3278" s="13">
        <v>1</v>
      </c>
    </row>
    <row r="3279" spans="4:19" x14ac:dyDescent="0.2">
      <c r="D3279" s="104"/>
      <c r="E3279" s="11"/>
      <c r="F3279" s="10"/>
      <c r="G3279" s="9">
        <v>100</v>
      </c>
      <c r="H3279" s="12">
        <v>65.637065637066001</v>
      </c>
      <c r="I3279" s="2">
        <v>37.837837837838002</v>
      </c>
      <c r="J3279" s="2">
        <v>40.154440154440003</v>
      </c>
      <c r="K3279" s="2">
        <v>10.038610038610001</v>
      </c>
      <c r="L3279" s="2">
        <v>40.154440154440003</v>
      </c>
      <c r="M3279" s="2">
        <v>22.007722007721998</v>
      </c>
      <c r="N3279" s="2">
        <v>4.2471042471039997</v>
      </c>
      <c r="O3279" s="2">
        <v>6.1776061776060001</v>
      </c>
      <c r="P3279" s="2">
        <v>3.8610038610039998</v>
      </c>
      <c r="Q3279" s="2">
        <v>10.810810810811001</v>
      </c>
      <c r="R3279" s="2">
        <v>25.868725868725999</v>
      </c>
      <c r="S3279" s="15">
        <v>0.38610038610000003</v>
      </c>
    </row>
    <row r="3280" spans="4:19" x14ac:dyDescent="0.2">
      <c r="D3280" s="104"/>
      <c r="E3280" s="5" t="s">
        <v>46</v>
      </c>
      <c r="F3280" s="6"/>
      <c r="G3280" s="7">
        <v>171</v>
      </c>
      <c r="H3280" s="8">
        <v>106</v>
      </c>
      <c r="I3280" s="1">
        <v>63</v>
      </c>
      <c r="J3280" s="1">
        <v>75</v>
      </c>
      <c r="K3280" s="1">
        <v>30</v>
      </c>
      <c r="L3280" s="1">
        <v>66</v>
      </c>
      <c r="M3280" s="1">
        <v>36</v>
      </c>
      <c r="N3280" s="1">
        <v>8</v>
      </c>
      <c r="O3280" s="1">
        <v>14</v>
      </c>
      <c r="P3280" s="1">
        <v>12</v>
      </c>
      <c r="Q3280" s="1">
        <v>29</v>
      </c>
      <c r="R3280" s="1">
        <v>48</v>
      </c>
      <c r="S3280" s="13">
        <v>1</v>
      </c>
    </row>
    <row r="3281" spans="4:19" x14ac:dyDescent="0.2">
      <c r="D3281" s="104"/>
      <c r="E3281" s="11"/>
      <c r="F3281" s="10"/>
      <c r="G3281" s="9">
        <v>100</v>
      </c>
      <c r="H3281" s="12">
        <v>61.988304093567002</v>
      </c>
      <c r="I3281" s="2">
        <v>36.842105263157997</v>
      </c>
      <c r="J3281" s="2">
        <v>43.859649122806999</v>
      </c>
      <c r="K3281" s="2">
        <v>17.543859649123</v>
      </c>
      <c r="L3281" s="2">
        <v>38.596491228070001</v>
      </c>
      <c r="M3281" s="2">
        <v>21.052631578947</v>
      </c>
      <c r="N3281" s="2">
        <v>4.6783625730990002</v>
      </c>
      <c r="O3281" s="2">
        <v>8.1871345029239997</v>
      </c>
      <c r="P3281" s="2">
        <v>7.0175438596489998</v>
      </c>
      <c r="Q3281" s="2">
        <v>16.959064327484999</v>
      </c>
      <c r="R3281" s="2">
        <v>28.070175438595999</v>
      </c>
      <c r="S3281" s="15">
        <v>0.58479532163699999</v>
      </c>
    </row>
    <row r="3282" spans="4:19" x14ac:dyDescent="0.2">
      <c r="D3282" s="104"/>
      <c r="E3282" s="5" t="s">
        <v>47</v>
      </c>
      <c r="F3282" s="6"/>
      <c r="G3282" s="7">
        <v>158</v>
      </c>
      <c r="H3282" s="8">
        <v>82</v>
      </c>
      <c r="I3282" s="1">
        <v>47</v>
      </c>
      <c r="J3282" s="1">
        <v>46</v>
      </c>
      <c r="K3282" s="1">
        <v>12</v>
      </c>
      <c r="L3282" s="1">
        <v>41</v>
      </c>
      <c r="M3282" s="1">
        <v>19</v>
      </c>
      <c r="N3282" s="1">
        <v>7</v>
      </c>
      <c r="O3282" s="1">
        <v>10</v>
      </c>
      <c r="P3282" s="1">
        <v>5</v>
      </c>
      <c r="Q3282" s="1">
        <v>13</v>
      </c>
      <c r="R3282" s="1">
        <v>59</v>
      </c>
      <c r="S3282" s="13">
        <v>0</v>
      </c>
    </row>
    <row r="3283" spans="4:19" x14ac:dyDescent="0.2">
      <c r="D3283" s="104"/>
      <c r="E3283" s="11"/>
      <c r="F3283" s="10"/>
      <c r="G3283" s="9">
        <v>100</v>
      </c>
      <c r="H3283" s="12">
        <v>51.898734177214997</v>
      </c>
      <c r="I3283" s="2">
        <v>29.746835443038002</v>
      </c>
      <c r="J3283" s="2">
        <v>29.113924050632999</v>
      </c>
      <c r="K3283" s="2">
        <v>7.5949367088609998</v>
      </c>
      <c r="L3283" s="2">
        <v>25.949367088608</v>
      </c>
      <c r="M3283" s="2">
        <v>12.025316455696</v>
      </c>
      <c r="N3283" s="2">
        <v>4.4303797468350004</v>
      </c>
      <c r="O3283" s="2">
        <v>6.3291139240509997</v>
      </c>
      <c r="P3283" s="2">
        <v>3.1645569620249998</v>
      </c>
      <c r="Q3283" s="2">
        <v>8.2278481012659999</v>
      </c>
      <c r="R3283" s="2">
        <v>37.341772151899001</v>
      </c>
      <c r="S3283" s="21">
        <v>0</v>
      </c>
    </row>
    <row r="3284" spans="4:19" x14ac:dyDescent="0.2">
      <c r="D3284" s="104"/>
      <c r="E3284" s="5" t="s">
        <v>48</v>
      </c>
      <c r="F3284" s="6"/>
      <c r="G3284" s="7">
        <v>62</v>
      </c>
      <c r="H3284" s="8">
        <v>29</v>
      </c>
      <c r="I3284" s="1">
        <v>18</v>
      </c>
      <c r="J3284" s="1">
        <v>17</v>
      </c>
      <c r="K3284" s="1">
        <v>4</v>
      </c>
      <c r="L3284" s="1">
        <v>14</v>
      </c>
      <c r="M3284" s="1">
        <v>7</v>
      </c>
      <c r="N3284" s="1">
        <v>1</v>
      </c>
      <c r="O3284" s="1">
        <v>3</v>
      </c>
      <c r="P3284" s="1">
        <v>3</v>
      </c>
      <c r="Q3284" s="1">
        <v>8</v>
      </c>
      <c r="R3284" s="1">
        <v>25</v>
      </c>
      <c r="S3284" s="13">
        <v>0</v>
      </c>
    </row>
    <row r="3285" spans="4:19" x14ac:dyDescent="0.2">
      <c r="D3285" s="104"/>
      <c r="E3285" s="11"/>
      <c r="F3285" s="10"/>
      <c r="G3285" s="9">
        <v>100</v>
      </c>
      <c r="H3285" s="12">
        <v>46.774193548386997</v>
      </c>
      <c r="I3285" s="2">
        <v>29.032258064516</v>
      </c>
      <c r="J3285" s="2">
        <v>27.419354838709999</v>
      </c>
      <c r="K3285" s="2">
        <v>6.4516129032259997</v>
      </c>
      <c r="L3285" s="2">
        <v>22.580645161290001</v>
      </c>
      <c r="M3285" s="2">
        <v>11.290322580645</v>
      </c>
      <c r="N3285" s="2">
        <v>1.6129032258060001</v>
      </c>
      <c r="O3285" s="2">
        <v>4.8387096774189997</v>
      </c>
      <c r="P3285" s="2">
        <v>4.8387096774189997</v>
      </c>
      <c r="Q3285" s="2">
        <v>12.903225806451999</v>
      </c>
      <c r="R3285" s="2">
        <v>40.322580645160997</v>
      </c>
      <c r="S3285" s="21">
        <v>0</v>
      </c>
    </row>
    <row r="3286" spans="4:19" x14ac:dyDescent="0.2">
      <c r="D3286" s="104"/>
      <c r="E3286" s="5" t="s">
        <v>49</v>
      </c>
      <c r="F3286" s="6"/>
      <c r="G3286" s="7">
        <v>13</v>
      </c>
      <c r="H3286" s="8">
        <v>6</v>
      </c>
      <c r="I3286" s="1">
        <v>2</v>
      </c>
      <c r="J3286" s="1">
        <v>1</v>
      </c>
      <c r="K3286" s="1">
        <v>0</v>
      </c>
      <c r="L3286" s="1">
        <v>0</v>
      </c>
      <c r="M3286" s="1">
        <v>0</v>
      </c>
      <c r="N3286" s="1">
        <v>0</v>
      </c>
      <c r="O3286" s="1">
        <v>0</v>
      </c>
      <c r="P3286" s="1">
        <v>0</v>
      </c>
      <c r="Q3286" s="1">
        <v>0</v>
      </c>
      <c r="R3286" s="1">
        <v>7</v>
      </c>
      <c r="S3286" s="13">
        <v>0</v>
      </c>
    </row>
    <row r="3287" spans="4:19" x14ac:dyDescent="0.2">
      <c r="D3287" s="104"/>
      <c r="E3287" s="11"/>
      <c r="F3287" s="10"/>
      <c r="G3287" s="9">
        <v>100</v>
      </c>
      <c r="H3287" s="12">
        <v>46.153846153845997</v>
      </c>
      <c r="I3287" s="2">
        <v>15.384615384615</v>
      </c>
      <c r="J3287" s="2">
        <v>7.6923076923079998</v>
      </c>
      <c r="K3287" s="3">
        <v>0</v>
      </c>
      <c r="L3287" s="3">
        <v>0</v>
      </c>
      <c r="M3287" s="3">
        <v>0</v>
      </c>
      <c r="N3287" s="3">
        <v>0</v>
      </c>
      <c r="O3287" s="3">
        <v>0</v>
      </c>
      <c r="P3287" s="3">
        <v>0</v>
      </c>
      <c r="Q3287" s="3">
        <v>0</v>
      </c>
      <c r="R3287" s="2">
        <v>53.846153846154003</v>
      </c>
      <c r="S3287" s="21">
        <v>0</v>
      </c>
    </row>
    <row r="3288" spans="4:19" x14ac:dyDescent="0.2">
      <c r="D3288" s="103" t="s">
        <v>50</v>
      </c>
      <c r="E3288" s="24" t="s">
        <v>35</v>
      </c>
      <c r="F3288" s="22"/>
      <c r="G3288" s="23">
        <v>174</v>
      </c>
      <c r="H3288" s="30">
        <v>47</v>
      </c>
      <c r="I3288" s="4">
        <v>33</v>
      </c>
      <c r="J3288" s="4">
        <v>15</v>
      </c>
      <c r="K3288" s="4">
        <v>8</v>
      </c>
      <c r="L3288" s="4">
        <v>19</v>
      </c>
      <c r="M3288" s="4">
        <v>6</v>
      </c>
      <c r="N3288" s="4">
        <v>0</v>
      </c>
      <c r="O3288" s="4">
        <v>2</v>
      </c>
      <c r="P3288" s="4">
        <v>0</v>
      </c>
      <c r="Q3288" s="4">
        <v>5</v>
      </c>
      <c r="R3288" s="4">
        <v>103</v>
      </c>
      <c r="S3288" s="34">
        <v>1</v>
      </c>
    </row>
    <row r="3289" spans="4:19" x14ac:dyDescent="0.2">
      <c r="D3289" s="104"/>
      <c r="E3289" s="11"/>
      <c r="F3289" s="10"/>
      <c r="G3289" s="9">
        <v>100</v>
      </c>
      <c r="H3289" s="12">
        <v>27.011494252874002</v>
      </c>
      <c r="I3289" s="2">
        <v>18.965517241379001</v>
      </c>
      <c r="J3289" s="2">
        <v>8.6206896551720007</v>
      </c>
      <c r="K3289" s="2">
        <v>4.5977011494250002</v>
      </c>
      <c r="L3289" s="2">
        <v>10.919540229885</v>
      </c>
      <c r="M3289" s="2">
        <v>3.4482758620689999</v>
      </c>
      <c r="N3289" s="3">
        <v>0</v>
      </c>
      <c r="O3289" s="2">
        <v>1.149425287356</v>
      </c>
      <c r="P3289" s="3">
        <v>0</v>
      </c>
      <c r="Q3289" s="2">
        <v>2.8735632183909998</v>
      </c>
      <c r="R3289" s="2">
        <v>59.195402298851</v>
      </c>
      <c r="S3289" s="15">
        <v>0.57471264367800001</v>
      </c>
    </row>
    <row r="3290" spans="4:19" x14ac:dyDescent="0.2">
      <c r="D3290" s="104"/>
      <c r="E3290" s="5" t="s">
        <v>36</v>
      </c>
      <c r="F3290" s="6"/>
      <c r="G3290" s="7">
        <v>233</v>
      </c>
      <c r="H3290" s="8">
        <v>66</v>
      </c>
      <c r="I3290" s="1">
        <v>41</v>
      </c>
      <c r="J3290" s="1">
        <v>31</v>
      </c>
      <c r="K3290" s="1">
        <v>14</v>
      </c>
      <c r="L3290" s="1">
        <v>33</v>
      </c>
      <c r="M3290" s="1">
        <v>16</v>
      </c>
      <c r="N3290" s="1">
        <v>3</v>
      </c>
      <c r="O3290" s="1">
        <v>5</v>
      </c>
      <c r="P3290" s="1">
        <v>1</v>
      </c>
      <c r="Q3290" s="1">
        <v>12</v>
      </c>
      <c r="R3290" s="1">
        <v>132</v>
      </c>
      <c r="S3290" s="13">
        <v>0</v>
      </c>
    </row>
    <row r="3291" spans="4:19" x14ac:dyDescent="0.2">
      <c r="D3291" s="104"/>
      <c r="E3291" s="11"/>
      <c r="F3291" s="10"/>
      <c r="G3291" s="9">
        <v>100</v>
      </c>
      <c r="H3291" s="12">
        <v>28.326180257511002</v>
      </c>
      <c r="I3291" s="2">
        <v>17.596566523604999</v>
      </c>
      <c r="J3291" s="2">
        <v>13.304721030043</v>
      </c>
      <c r="K3291" s="2">
        <v>6.0085836909869998</v>
      </c>
      <c r="L3291" s="2">
        <v>14.163090128755</v>
      </c>
      <c r="M3291" s="2">
        <v>6.8669527897</v>
      </c>
      <c r="N3291" s="2">
        <v>1.287553648069</v>
      </c>
      <c r="O3291" s="2">
        <v>2.1459227467809998</v>
      </c>
      <c r="P3291" s="2">
        <v>0.42918454935599998</v>
      </c>
      <c r="Q3291" s="2">
        <v>5.1502145922749998</v>
      </c>
      <c r="R3291" s="2">
        <v>56.652360515021002</v>
      </c>
      <c r="S3291" s="21">
        <v>0</v>
      </c>
    </row>
    <row r="3292" spans="4:19" x14ac:dyDescent="0.2">
      <c r="D3292" s="104"/>
      <c r="E3292" s="5" t="s">
        <v>37</v>
      </c>
      <c r="F3292" s="6"/>
      <c r="G3292" s="7">
        <v>199</v>
      </c>
      <c r="H3292" s="8">
        <v>64</v>
      </c>
      <c r="I3292" s="1">
        <v>47</v>
      </c>
      <c r="J3292" s="1">
        <v>28</v>
      </c>
      <c r="K3292" s="1">
        <v>9</v>
      </c>
      <c r="L3292" s="1">
        <v>44</v>
      </c>
      <c r="M3292" s="1">
        <v>17</v>
      </c>
      <c r="N3292" s="1">
        <v>3</v>
      </c>
      <c r="O3292" s="1">
        <v>4</v>
      </c>
      <c r="P3292" s="1">
        <v>5</v>
      </c>
      <c r="Q3292" s="1">
        <v>6</v>
      </c>
      <c r="R3292" s="1">
        <v>104</v>
      </c>
      <c r="S3292" s="13">
        <v>0</v>
      </c>
    </row>
    <row r="3293" spans="4:19" x14ac:dyDescent="0.2">
      <c r="D3293" s="104"/>
      <c r="E3293" s="11"/>
      <c r="F3293" s="10"/>
      <c r="G3293" s="9">
        <v>100</v>
      </c>
      <c r="H3293" s="12">
        <v>32.160804020100997</v>
      </c>
      <c r="I3293" s="2">
        <v>23.618090452261001</v>
      </c>
      <c r="J3293" s="2">
        <v>14.070351758794001</v>
      </c>
      <c r="K3293" s="2">
        <v>4.5226130653269996</v>
      </c>
      <c r="L3293" s="2">
        <v>22.110552763819001</v>
      </c>
      <c r="M3293" s="2">
        <v>8.5427135678389998</v>
      </c>
      <c r="N3293" s="2">
        <v>1.507537688442</v>
      </c>
      <c r="O3293" s="2">
        <v>2.0100502512560001</v>
      </c>
      <c r="P3293" s="2">
        <v>2.5125628140699998</v>
      </c>
      <c r="Q3293" s="2">
        <v>3.015075376884</v>
      </c>
      <c r="R3293" s="2">
        <v>52.261306532662999</v>
      </c>
      <c r="S3293" s="21">
        <v>0</v>
      </c>
    </row>
    <row r="3294" spans="4:19" x14ac:dyDescent="0.2">
      <c r="D3294" s="104"/>
      <c r="E3294" s="5" t="s">
        <v>38</v>
      </c>
      <c r="F3294" s="6"/>
      <c r="G3294" s="7">
        <v>319</v>
      </c>
      <c r="H3294" s="8">
        <v>138</v>
      </c>
      <c r="I3294" s="1">
        <v>72</v>
      </c>
      <c r="J3294" s="1">
        <v>57</v>
      </c>
      <c r="K3294" s="1">
        <v>28</v>
      </c>
      <c r="L3294" s="1">
        <v>69</v>
      </c>
      <c r="M3294" s="1">
        <v>40</v>
      </c>
      <c r="N3294" s="1">
        <v>7</v>
      </c>
      <c r="O3294" s="1">
        <v>8</v>
      </c>
      <c r="P3294" s="1">
        <v>6</v>
      </c>
      <c r="Q3294" s="1">
        <v>16</v>
      </c>
      <c r="R3294" s="1">
        <v>146</v>
      </c>
      <c r="S3294" s="13">
        <v>0</v>
      </c>
    </row>
    <row r="3295" spans="4:19" x14ac:dyDescent="0.2">
      <c r="D3295" s="104"/>
      <c r="E3295" s="11"/>
      <c r="F3295" s="10"/>
      <c r="G3295" s="9">
        <v>100</v>
      </c>
      <c r="H3295" s="12">
        <v>43.260188087773997</v>
      </c>
      <c r="I3295" s="2">
        <v>22.570532915360999</v>
      </c>
      <c r="J3295" s="2">
        <v>17.868338557994001</v>
      </c>
      <c r="K3295" s="2">
        <v>8.7774294670849997</v>
      </c>
      <c r="L3295" s="2">
        <v>21.630094043886999</v>
      </c>
      <c r="M3295" s="2">
        <v>12.539184952977999</v>
      </c>
      <c r="N3295" s="2">
        <v>2.1943573667709999</v>
      </c>
      <c r="O3295" s="2">
        <v>2.5078369905960001</v>
      </c>
      <c r="P3295" s="2">
        <v>1.8808777429470001</v>
      </c>
      <c r="Q3295" s="2">
        <v>5.0156739811910001</v>
      </c>
      <c r="R3295" s="2">
        <v>45.768025078370002</v>
      </c>
      <c r="S3295" s="21">
        <v>0</v>
      </c>
    </row>
    <row r="3296" spans="4:19" x14ac:dyDescent="0.2">
      <c r="D3296" s="104"/>
      <c r="E3296" s="5" t="s">
        <v>39</v>
      </c>
      <c r="F3296" s="6"/>
      <c r="G3296" s="7">
        <v>269</v>
      </c>
      <c r="H3296" s="8">
        <v>120</v>
      </c>
      <c r="I3296" s="1">
        <v>69</v>
      </c>
      <c r="J3296" s="1">
        <v>47</v>
      </c>
      <c r="K3296" s="1">
        <v>15</v>
      </c>
      <c r="L3296" s="1">
        <v>73</v>
      </c>
      <c r="M3296" s="1">
        <v>33</v>
      </c>
      <c r="N3296" s="1">
        <v>4</v>
      </c>
      <c r="O3296" s="1">
        <v>4</v>
      </c>
      <c r="P3296" s="1">
        <v>5</v>
      </c>
      <c r="Q3296" s="1">
        <v>12</v>
      </c>
      <c r="R3296" s="1">
        <v>97</v>
      </c>
      <c r="S3296" s="13">
        <v>1</v>
      </c>
    </row>
    <row r="3297" spans="4:19" x14ac:dyDescent="0.2">
      <c r="D3297" s="104"/>
      <c r="E3297" s="11"/>
      <c r="F3297" s="10"/>
      <c r="G3297" s="9">
        <v>100</v>
      </c>
      <c r="H3297" s="12">
        <v>44.609665427509</v>
      </c>
      <c r="I3297" s="2">
        <v>25.650557620817999</v>
      </c>
      <c r="J3297" s="2">
        <v>17.472118959107998</v>
      </c>
      <c r="K3297" s="2">
        <v>5.5762081784389999</v>
      </c>
      <c r="L3297" s="2">
        <v>27.137546468400998</v>
      </c>
      <c r="M3297" s="2">
        <v>12.267657992565001</v>
      </c>
      <c r="N3297" s="2">
        <v>1.4869888475840001</v>
      </c>
      <c r="O3297" s="2">
        <v>1.4869888475840001</v>
      </c>
      <c r="P3297" s="2">
        <v>1.85873605948</v>
      </c>
      <c r="Q3297" s="2">
        <v>4.4609665427509997</v>
      </c>
      <c r="R3297" s="2">
        <v>36.059479553903003</v>
      </c>
      <c r="S3297" s="15">
        <v>0.37174721189600002</v>
      </c>
    </row>
    <row r="3298" spans="4:19" x14ac:dyDescent="0.2">
      <c r="D3298" s="104"/>
      <c r="E3298" s="5" t="s">
        <v>40</v>
      </c>
      <c r="F3298" s="6"/>
      <c r="G3298" s="7">
        <v>348</v>
      </c>
      <c r="H3298" s="8">
        <v>187</v>
      </c>
      <c r="I3298" s="1">
        <v>100</v>
      </c>
      <c r="J3298" s="1">
        <v>89</v>
      </c>
      <c r="K3298" s="1">
        <v>26</v>
      </c>
      <c r="L3298" s="1">
        <v>96</v>
      </c>
      <c r="M3298" s="1">
        <v>41</v>
      </c>
      <c r="N3298" s="1">
        <v>9</v>
      </c>
      <c r="O3298" s="1">
        <v>18</v>
      </c>
      <c r="P3298" s="1">
        <v>9</v>
      </c>
      <c r="Q3298" s="1">
        <v>26</v>
      </c>
      <c r="R3298" s="1">
        <v>122</v>
      </c>
      <c r="S3298" s="13">
        <v>0</v>
      </c>
    </row>
    <row r="3299" spans="4:19" x14ac:dyDescent="0.2">
      <c r="D3299" s="104"/>
      <c r="E3299" s="11"/>
      <c r="F3299" s="10"/>
      <c r="G3299" s="9">
        <v>100</v>
      </c>
      <c r="H3299" s="12">
        <v>53.735632183908002</v>
      </c>
      <c r="I3299" s="2">
        <v>28.735632183907999</v>
      </c>
      <c r="J3299" s="2">
        <v>25.574712643678001</v>
      </c>
      <c r="K3299" s="2">
        <v>7.4712643678159996</v>
      </c>
      <c r="L3299" s="2">
        <v>27.586206896552</v>
      </c>
      <c r="M3299" s="2">
        <v>11.781609195402</v>
      </c>
      <c r="N3299" s="2">
        <v>2.586206896552</v>
      </c>
      <c r="O3299" s="2">
        <v>5.1724137931029999</v>
      </c>
      <c r="P3299" s="2">
        <v>2.586206896552</v>
      </c>
      <c r="Q3299" s="2">
        <v>7.4712643678159996</v>
      </c>
      <c r="R3299" s="2">
        <v>35.057471264367997</v>
      </c>
      <c r="S3299" s="21">
        <v>0</v>
      </c>
    </row>
    <row r="3300" spans="4:19" x14ac:dyDescent="0.2">
      <c r="D3300" s="104"/>
      <c r="E3300" s="5" t="s">
        <v>41</v>
      </c>
      <c r="F3300" s="6"/>
      <c r="G3300" s="7">
        <v>282</v>
      </c>
      <c r="H3300" s="8">
        <v>151</v>
      </c>
      <c r="I3300" s="1">
        <v>84</v>
      </c>
      <c r="J3300" s="1">
        <v>81</v>
      </c>
      <c r="K3300" s="1">
        <v>30</v>
      </c>
      <c r="L3300" s="1">
        <v>89</v>
      </c>
      <c r="M3300" s="1">
        <v>44</v>
      </c>
      <c r="N3300" s="1">
        <v>7</v>
      </c>
      <c r="O3300" s="1">
        <v>13</v>
      </c>
      <c r="P3300" s="1">
        <v>7</v>
      </c>
      <c r="Q3300" s="1">
        <v>18</v>
      </c>
      <c r="R3300" s="1">
        <v>96</v>
      </c>
      <c r="S3300" s="13">
        <v>2</v>
      </c>
    </row>
    <row r="3301" spans="4:19" x14ac:dyDescent="0.2">
      <c r="D3301" s="104"/>
      <c r="E3301" s="11"/>
      <c r="F3301" s="10"/>
      <c r="G3301" s="9">
        <v>100</v>
      </c>
      <c r="H3301" s="12">
        <v>53.546099290779999</v>
      </c>
      <c r="I3301" s="2">
        <v>29.787234042552999</v>
      </c>
      <c r="J3301" s="2">
        <v>28.723404255319</v>
      </c>
      <c r="K3301" s="2">
        <v>10.638297872340001</v>
      </c>
      <c r="L3301" s="2">
        <v>31.560283687942999</v>
      </c>
      <c r="M3301" s="2">
        <v>15.602836879432999</v>
      </c>
      <c r="N3301" s="2">
        <v>2.4822695035460001</v>
      </c>
      <c r="O3301" s="2">
        <v>4.6099290780139999</v>
      </c>
      <c r="P3301" s="2">
        <v>2.4822695035460001</v>
      </c>
      <c r="Q3301" s="2">
        <v>6.3829787234040003</v>
      </c>
      <c r="R3301" s="2">
        <v>34.042553191488999</v>
      </c>
      <c r="S3301" s="15">
        <v>0.70921985815599997</v>
      </c>
    </row>
    <row r="3302" spans="4:19" x14ac:dyDescent="0.2">
      <c r="D3302" s="104"/>
      <c r="E3302" s="5" t="s">
        <v>42</v>
      </c>
      <c r="F3302" s="6"/>
      <c r="G3302" s="7">
        <v>242</v>
      </c>
      <c r="H3302" s="8">
        <v>137</v>
      </c>
      <c r="I3302" s="1">
        <v>67</v>
      </c>
      <c r="J3302" s="1">
        <v>74</v>
      </c>
      <c r="K3302" s="1">
        <v>17</v>
      </c>
      <c r="L3302" s="1">
        <v>84</v>
      </c>
      <c r="M3302" s="1">
        <v>44</v>
      </c>
      <c r="N3302" s="1">
        <v>6</v>
      </c>
      <c r="O3302" s="1">
        <v>11</v>
      </c>
      <c r="P3302" s="1">
        <v>6</v>
      </c>
      <c r="Q3302" s="1">
        <v>14</v>
      </c>
      <c r="R3302" s="1">
        <v>77</v>
      </c>
      <c r="S3302" s="13">
        <v>0</v>
      </c>
    </row>
    <row r="3303" spans="4:19" x14ac:dyDescent="0.2">
      <c r="D3303" s="104"/>
      <c r="E3303" s="11"/>
      <c r="F3303" s="10"/>
      <c r="G3303" s="9">
        <v>100</v>
      </c>
      <c r="H3303" s="12">
        <v>56.611570247933997</v>
      </c>
      <c r="I3303" s="2">
        <v>27.685950413223001</v>
      </c>
      <c r="J3303" s="2">
        <v>30.578512396693998</v>
      </c>
      <c r="K3303" s="2">
        <v>7.02479338843</v>
      </c>
      <c r="L3303" s="2">
        <v>34.710743801653003</v>
      </c>
      <c r="M3303" s="2">
        <v>18.181818181817999</v>
      </c>
      <c r="N3303" s="2">
        <v>2.4793388429749998</v>
      </c>
      <c r="O3303" s="2">
        <v>4.5454545454549997</v>
      </c>
      <c r="P3303" s="2">
        <v>2.4793388429749998</v>
      </c>
      <c r="Q3303" s="2">
        <v>5.7851239669419998</v>
      </c>
      <c r="R3303" s="2">
        <v>31.818181818182001</v>
      </c>
      <c r="S3303" s="21">
        <v>0</v>
      </c>
    </row>
    <row r="3304" spans="4:19" x14ac:dyDescent="0.2">
      <c r="D3304" s="104"/>
      <c r="E3304" s="5" t="s">
        <v>43</v>
      </c>
      <c r="F3304" s="6"/>
      <c r="G3304" s="7">
        <v>263</v>
      </c>
      <c r="H3304" s="8">
        <v>154</v>
      </c>
      <c r="I3304" s="1">
        <v>71</v>
      </c>
      <c r="J3304" s="1">
        <v>94</v>
      </c>
      <c r="K3304" s="1">
        <v>20</v>
      </c>
      <c r="L3304" s="1">
        <v>96</v>
      </c>
      <c r="M3304" s="1">
        <v>45</v>
      </c>
      <c r="N3304" s="1">
        <v>8</v>
      </c>
      <c r="O3304" s="1">
        <v>15</v>
      </c>
      <c r="P3304" s="1">
        <v>9</v>
      </c>
      <c r="Q3304" s="1">
        <v>15</v>
      </c>
      <c r="R3304" s="1">
        <v>75</v>
      </c>
      <c r="S3304" s="13">
        <v>0</v>
      </c>
    </row>
    <row r="3305" spans="4:19" x14ac:dyDescent="0.2">
      <c r="D3305" s="104"/>
      <c r="E3305" s="11"/>
      <c r="F3305" s="10"/>
      <c r="G3305" s="9">
        <v>100</v>
      </c>
      <c r="H3305" s="12">
        <v>58.555133079847998</v>
      </c>
      <c r="I3305" s="2">
        <v>26.996197718630999</v>
      </c>
      <c r="J3305" s="2">
        <v>35.741444866919998</v>
      </c>
      <c r="K3305" s="2">
        <v>7.6045627376429996</v>
      </c>
      <c r="L3305" s="2">
        <v>36.501901140683998</v>
      </c>
      <c r="M3305" s="2">
        <v>17.110266159696</v>
      </c>
      <c r="N3305" s="2">
        <v>3.0418250950569998</v>
      </c>
      <c r="O3305" s="2">
        <v>5.7034220532319999</v>
      </c>
      <c r="P3305" s="2">
        <v>3.422053231939</v>
      </c>
      <c r="Q3305" s="2">
        <v>5.7034220532319999</v>
      </c>
      <c r="R3305" s="2">
        <v>28.51711026616</v>
      </c>
      <c r="S3305" s="21">
        <v>0</v>
      </c>
    </row>
    <row r="3306" spans="4:19" x14ac:dyDescent="0.2">
      <c r="D3306" s="104"/>
      <c r="E3306" s="5" t="s">
        <v>44</v>
      </c>
      <c r="F3306" s="6"/>
      <c r="G3306" s="7">
        <v>364</v>
      </c>
      <c r="H3306" s="8">
        <v>196</v>
      </c>
      <c r="I3306" s="1">
        <v>93</v>
      </c>
      <c r="J3306" s="1">
        <v>117</v>
      </c>
      <c r="K3306" s="1">
        <v>23</v>
      </c>
      <c r="L3306" s="1">
        <v>106</v>
      </c>
      <c r="M3306" s="1">
        <v>49</v>
      </c>
      <c r="N3306" s="1">
        <v>6</v>
      </c>
      <c r="O3306" s="1">
        <v>5</v>
      </c>
      <c r="P3306" s="1">
        <v>4</v>
      </c>
      <c r="Q3306" s="1">
        <v>18</v>
      </c>
      <c r="R3306" s="1">
        <v>129</v>
      </c>
      <c r="S3306" s="13">
        <v>2</v>
      </c>
    </row>
    <row r="3307" spans="4:19" x14ac:dyDescent="0.2">
      <c r="D3307" s="104"/>
      <c r="E3307" s="11"/>
      <c r="F3307" s="10"/>
      <c r="G3307" s="9">
        <v>100</v>
      </c>
      <c r="H3307" s="12">
        <v>53.846153846154003</v>
      </c>
      <c r="I3307" s="2">
        <v>25.549450549450999</v>
      </c>
      <c r="J3307" s="2">
        <v>32.142857142856997</v>
      </c>
      <c r="K3307" s="2">
        <v>6.3186813186809996</v>
      </c>
      <c r="L3307" s="2">
        <v>29.120879120879</v>
      </c>
      <c r="M3307" s="2">
        <v>13.461538461538</v>
      </c>
      <c r="N3307" s="2">
        <v>1.648351648352</v>
      </c>
      <c r="O3307" s="2">
        <v>1.3736263736259999</v>
      </c>
      <c r="P3307" s="2">
        <v>1.098901098901</v>
      </c>
      <c r="Q3307" s="2">
        <v>4.9450549450550003</v>
      </c>
      <c r="R3307" s="2">
        <v>35.439560439559997</v>
      </c>
      <c r="S3307" s="15">
        <v>0.54945054945100003</v>
      </c>
    </row>
    <row r="3308" spans="4:19" x14ac:dyDescent="0.2">
      <c r="D3308" s="104"/>
      <c r="E3308" s="5" t="s">
        <v>45</v>
      </c>
      <c r="F3308" s="6"/>
      <c r="G3308" s="7">
        <v>324</v>
      </c>
      <c r="H3308" s="8">
        <v>156</v>
      </c>
      <c r="I3308" s="1">
        <v>71</v>
      </c>
      <c r="J3308" s="1">
        <v>88</v>
      </c>
      <c r="K3308" s="1">
        <v>17</v>
      </c>
      <c r="L3308" s="1">
        <v>72</v>
      </c>
      <c r="M3308" s="1">
        <v>42</v>
      </c>
      <c r="N3308" s="1">
        <v>4</v>
      </c>
      <c r="O3308" s="1">
        <v>9</v>
      </c>
      <c r="P3308" s="1">
        <v>7</v>
      </c>
      <c r="Q3308" s="1">
        <v>21</v>
      </c>
      <c r="R3308" s="1">
        <v>142</v>
      </c>
      <c r="S3308" s="13">
        <v>2</v>
      </c>
    </row>
    <row r="3309" spans="4:19" x14ac:dyDescent="0.2">
      <c r="D3309" s="104"/>
      <c r="E3309" s="11"/>
      <c r="F3309" s="10"/>
      <c r="G3309" s="9">
        <v>100</v>
      </c>
      <c r="H3309" s="12">
        <v>48.148148148148003</v>
      </c>
      <c r="I3309" s="2">
        <v>21.913580246914002</v>
      </c>
      <c r="J3309" s="2">
        <v>27.16049382716</v>
      </c>
      <c r="K3309" s="2">
        <v>5.2469135802469999</v>
      </c>
      <c r="L3309" s="2">
        <v>22.222222222222001</v>
      </c>
      <c r="M3309" s="2">
        <v>12.962962962962999</v>
      </c>
      <c r="N3309" s="2">
        <v>1.2345679012349999</v>
      </c>
      <c r="O3309" s="2">
        <v>2.7777777777780002</v>
      </c>
      <c r="P3309" s="2">
        <v>2.1604938271599998</v>
      </c>
      <c r="Q3309" s="2">
        <v>6.4814814814809996</v>
      </c>
      <c r="R3309" s="2">
        <v>43.827160493827002</v>
      </c>
      <c r="S3309" s="15">
        <v>0.61728395061700003</v>
      </c>
    </row>
    <row r="3310" spans="4:19" x14ac:dyDescent="0.2">
      <c r="D3310" s="104"/>
      <c r="E3310" s="5" t="s">
        <v>46</v>
      </c>
      <c r="F3310" s="6"/>
      <c r="G3310" s="7">
        <v>192</v>
      </c>
      <c r="H3310" s="8">
        <v>62</v>
      </c>
      <c r="I3310" s="1">
        <v>23</v>
      </c>
      <c r="J3310" s="1">
        <v>40</v>
      </c>
      <c r="K3310" s="1">
        <v>8</v>
      </c>
      <c r="L3310" s="1">
        <v>33</v>
      </c>
      <c r="M3310" s="1">
        <v>18</v>
      </c>
      <c r="N3310" s="1">
        <v>2</v>
      </c>
      <c r="O3310" s="1">
        <v>2</v>
      </c>
      <c r="P3310" s="1">
        <v>3</v>
      </c>
      <c r="Q3310" s="1">
        <v>6</v>
      </c>
      <c r="R3310" s="1">
        <v>114</v>
      </c>
      <c r="S3310" s="13">
        <v>1</v>
      </c>
    </row>
    <row r="3311" spans="4:19" x14ac:dyDescent="0.2">
      <c r="D3311" s="104"/>
      <c r="E3311" s="11"/>
      <c r="F3311" s="10"/>
      <c r="G3311" s="9">
        <v>100</v>
      </c>
      <c r="H3311" s="12">
        <v>32.291666666666998</v>
      </c>
      <c r="I3311" s="2">
        <v>11.979166666667</v>
      </c>
      <c r="J3311" s="2">
        <v>20.833333333333002</v>
      </c>
      <c r="K3311" s="2">
        <v>4.166666666667</v>
      </c>
      <c r="L3311" s="2">
        <v>17.1875</v>
      </c>
      <c r="M3311" s="2">
        <v>9.375</v>
      </c>
      <c r="N3311" s="2">
        <v>1.041666666667</v>
      </c>
      <c r="O3311" s="2">
        <v>1.041666666667</v>
      </c>
      <c r="P3311" s="2">
        <v>1.5625</v>
      </c>
      <c r="Q3311" s="2">
        <v>3.125</v>
      </c>
      <c r="R3311" s="2">
        <v>59.375</v>
      </c>
      <c r="S3311" s="15">
        <v>0.52083333333299997</v>
      </c>
    </row>
    <row r="3312" spans="4:19" x14ac:dyDescent="0.2">
      <c r="D3312" s="104"/>
      <c r="E3312" s="5" t="s">
        <v>47</v>
      </c>
      <c r="F3312" s="6"/>
      <c r="G3312" s="7">
        <v>288</v>
      </c>
      <c r="H3312" s="8">
        <v>105</v>
      </c>
      <c r="I3312" s="1">
        <v>62</v>
      </c>
      <c r="J3312" s="1">
        <v>53</v>
      </c>
      <c r="K3312" s="1">
        <v>13</v>
      </c>
      <c r="L3312" s="1">
        <v>44</v>
      </c>
      <c r="M3312" s="1">
        <v>20</v>
      </c>
      <c r="N3312" s="1">
        <v>3</v>
      </c>
      <c r="O3312" s="1">
        <v>7</v>
      </c>
      <c r="P3312" s="1">
        <v>5</v>
      </c>
      <c r="Q3312" s="1">
        <v>13</v>
      </c>
      <c r="R3312" s="1">
        <v>158</v>
      </c>
      <c r="S3312" s="13">
        <v>0</v>
      </c>
    </row>
    <row r="3313" spans="2:19" x14ac:dyDescent="0.2">
      <c r="D3313" s="104"/>
      <c r="E3313" s="11"/>
      <c r="F3313" s="10"/>
      <c r="G3313" s="9">
        <v>100</v>
      </c>
      <c r="H3313" s="12">
        <v>36.458333333333002</v>
      </c>
      <c r="I3313" s="2">
        <v>21.527777777777999</v>
      </c>
      <c r="J3313" s="2">
        <v>18.402777777777999</v>
      </c>
      <c r="K3313" s="2">
        <v>4.5138888888890003</v>
      </c>
      <c r="L3313" s="2">
        <v>15.277777777778001</v>
      </c>
      <c r="M3313" s="2">
        <v>6.9444444444439997</v>
      </c>
      <c r="N3313" s="2">
        <v>1.041666666667</v>
      </c>
      <c r="O3313" s="2">
        <v>2.4305555555559999</v>
      </c>
      <c r="P3313" s="2">
        <v>1.7361111111109999</v>
      </c>
      <c r="Q3313" s="2">
        <v>4.5138888888890003</v>
      </c>
      <c r="R3313" s="2">
        <v>54.861111111111001</v>
      </c>
      <c r="S3313" s="21">
        <v>0</v>
      </c>
    </row>
    <row r="3314" spans="2:19" x14ac:dyDescent="0.2">
      <c r="D3314" s="104"/>
      <c r="E3314" s="5" t="s">
        <v>48</v>
      </c>
      <c r="F3314" s="6"/>
      <c r="G3314" s="7">
        <v>114</v>
      </c>
      <c r="H3314" s="8">
        <v>30</v>
      </c>
      <c r="I3314" s="1">
        <v>22</v>
      </c>
      <c r="J3314" s="1">
        <v>21</v>
      </c>
      <c r="K3314" s="1">
        <v>1</v>
      </c>
      <c r="L3314" s="1">
        <v>18</v>
      </c>
      <c r="M3314" s="1">
        <v>6</v>
      </c>
      <c r="N3314" s="1">
        <v>0</v>
      </c>
      <c r="O3314" s="1">
        <v>2</v>
      </c>
      <c r="P3314" s="1">
        <v>0</v>
      </c>
      <c r="Q3314" s="1">
        <v>0</v>
      </c>
      <c r="R3314" s="1">
        <v>67</v>
      </c>
      <c r="S3314" s="13">
        <v>0</v>
      </c>
    </row>
    <row r="3315" spans="2:19" x14ac:dyDescent="0.2">
      <c r="D3315" s="104"/>
      <c r="E3315" s="11"/>
      <c r="F3315" s="10"/>
      <c r="G3315" s="9">
        <v>100</v>
      </c>
      <c r="H3315" s="12">
        <v>26.315789473683999</v>
      </c>
      <c r="I3315" s="2">
        <v>19.298245614035</v>
      </c>
      <c r="J3315" s="2">
        <v>18.421052631578998</v>
      </c>
      <c r="K3315" s="2">
        <v>0.87719298245599997</v>
      </c>
      <c r="L3315" s="2">
        <v>15.789473684211</v>
      </c>
      <c r="M3315" s="2">
        <v>5.2631578947369997</v>
      </c>
      <c r="N3315" s="3">
        <v>0</v>
      </c>
      <c r="O3315" s="2">
        <v>1.7543859649119999</v>
      </c>
      <c r="P3315" s="3">
        <v>0</v>
      </c>
      <c r="Q3315" s="3">
        <v>0</v>
      </c>
      <c r="R3315" s="2">
        <v>58.771929824560999</v>
      </c>
      <c r="S3315" s="21">
        <v>0</v>
      </c>
    </row>
    <row r="3316" spans="2:19" x14ac:dyDescent="0.2">
      <c r="D3316" s="104"/>
      <c r="E3316" s="5" t="s">
        <v>49</v>
      </c>
      <c r="F3316" s="6"/>
      <c r="G3316" s="7">
        <v>30</v>
      </c>
      <c r="H3316" s="8">
        <v>3</v>
      </c>
      <c r="I3316" s="1">
        <v>1</v>
      </c>
      <c r="J3316" s="1">
        <v>2</v>
      </c>
      <c r="K3316" s="1">
        <v>0</v>
      </c>
      <c r="L3316" s="1">
        <v>2</v>
      </c>
      <c r="M3316" s="1">
        <v>0</v>
      </c>
      <c r="N3316" s="1">
        <v>0</v>
      </c>
      <c r="O3316" s="1">
        <v>0</v>
      </c>
      <c r="P3316" s="1">
        <v>0</v>
      </c>
      <c r="Q3316" s="1">
        <v>0</v>
      </c>
      <c r="R3316" s="1">
        <v>27</v>
      </c>
      <c r="S3316" s="13">
        <v>0</v>
      </c>
    </row>
    <row r="3317" spans="2:19" x14ac:dyDescent="0.2">
      <c r="D3317" s="105"/>
      <c r="E3317" s="56"/>
      <c r="F3317" s="57"/>
      <c r="G3317" s="69">
        <v>100</v>
      </c>
      <c r="H3317" s="75">
        <v>10</v>
      </c>
      <c r="I3317" s="39">
        <v>3.333333333333</v>
      </c>
      <c r="J3317" s="39">
        <v>6.666666666667</v>
      </c>
      <c r="K3317" s="36">
        <v>0</v>
      </c>
      <c r="L3317" s="39">
        <v>6.666666666667</v>
      </c>
      <c r="M3317" s="36">
        <v>0</v>
      </c>
      <c r="N3317" s="36">
        <v>0</v>
      </c>
      <c r="O3317" s="36">
        <v>0</v>
      </c>
      <c r="P3317" s="36">
        <v>0</v>
      </c>
      <c r="Q3317" s="36">
        <v>0</v>
      </c>
      <c r="R3317" s="39">
        <v>90</v>
      </c>
      <c r="S3317" s="72">
        <v>0</v>
      </c>
    </row>
    <row r="3319" spans="2:19" x14ac:dyDescent="0.2">
      <c r="B3319" s="47" t="str">
        <f xml:space="preserve"> HYPERLINK("#'目次'!B46", "[40]")</f>
        <v>[40]</v>
      </c>
      <c r="C3319" s="31" t="s">
        <v>379</v>
      </c>
    </row>
    <row r="3322" spans="2:19" x14ac:dyDescent="0.2">
      <c r="C3322" s="31" t="s">
        <v>13</v>
      </c>
    </row>
    <row r="3323" spans="2:19" ht="24" x14ac:dyDescent="0.2">
      <c r="D3323" s="99"/>
      <c r="E3323" s="100"/>
      <c r="F3323" s="100"/>
      <c r="G3323" s="41" t="s">
        <v>14</v>
      </c>
      <c r="H3323" s="42" t="s">
        <v>380</v>
      </c>
      <c r="I3323" s="16" t="s">
        <v>381</v>
      </c>
      <c r="J3323" s="16" t="s">
        <v>382</v>
      </c>
      <c r="K3323" s="16" t="s">
        <v>383</v>
      </c>
      <c r="L3323" s="16" t="s">
        <v>384</v>
      </c>
      <c r="M3323" s="16" t="s">
        <v>385</v>
      </c>
      <c r="N3323" s="16" t="s">
        <v>386</v>
      </c>
      <c r="O3323" s="16" t="s">
        <v>387</v>
      </c>
      <c r="P3323" s="16" t="s">
        <v>388</v>
      </c>
      <c r="Q3323" s="16" t="s">
        <v>22</v>
      </c>
      <c r="R3323" s="46" t="s">
        <v>24</v>
      </c>
    </row>
    <row r="3324" spans="2:19" x14ac:dyDescent="0.2">
      <c r="D3324" s="101"/>
      <c r="E3324" s="102"/>
      <c r="F3324" s="102"/>
      <c r="G3324" s="44"/>
      <c r="H3324" s="48"/>
      <c r="I3324" s="17"/>
      <c r="J3324" s="17"/>
      <c r="K3324" s="17"/>
      <c r="L3324" s="17"/>
      <c r="M3324" s="17"/>
      <c r="N3324" s="17"/>
      <c r="O3324" s="17"/>
      <c r="P3324" s="17"/>
      <c r="Q3324" s="17"/>
      <c r="R3324" s="43"/>
    </row>
    <row r="3325" spans="2:19" x14ac:dyDescent="0.2">
      <c r="D3325" s="68"/>
      <c r="E3325" s="67" t="s">
        <v>14</v>
      </c>
      <c r="F3325" s="64"/>
      <c r="G3325" s="45">
        <v>7000</v>
      </c>
      <c r="H3325" s="20">
        <v>695</v>
      </c>
      <c r="I3325" s="20">
        <v>255</v>
      </c>
      <c r="J3325" s="20">
        <v>260</v>
      </c>
      <c r="K3325" s="20">
        <v>415</v>
      </c>
      <c r="L3325" s="20">
        <v>1594</v>
      </c>
      <c r="M3325" s="20">
        <v>269</v>
      </c>
      <c r="N3325" s="20">
        <v>1062</v>
      </c>
      <c r="O3325" s="20">
        <v>2945</v>
      </c>
      <c r="P3325" s="20">
        <v>1954</v>
      </c>
      <c r="Q3325" s="20">
        <v>485</v>
      </c>
      <c r="R3325" s="61">
        <v>109</v>
      </c>
    </row>
    <row r="3326" spans="2:19" x14ac:dyDescent="0.2">
      <c r="D3326" s="56"/>
      <c r="E3326" s="57"/>
      <c r="F3326" s="65"/>
      <c r="G3326" s="9">
        <v>100</v>
      </c>
      <c r="H3326" s="2">
        <v>9.9285714285710007</v>
      </c>
      <c r="I3326" s="2">
        <v>3.6428571428569998</v>
      </c>
      <c r="J3326" s="2">
        <v>3.714285714286</v>
      </c>
      <c r="K3326" s="2">
        <v>5.9285714285709998</v>
      </c>
      <c r="L3326" s="2">
        <v>22.771428571428999</v>
      </c>
      <c r="M3326" s="2">
        <v>3.842857142857</v>
      </c>
      <c r="N3326" s="2">
        <v>15.171428571429001</v>
      </c>
      <c r="O3326" s="2">
        <v>42.071428571429003</v>
      </c>
      <c r="P3326" s="2">
        <v>27.914285714285999</v>
      </c>
      <c r="Q3326" s="2">
        <v>6.9285714285709998</v>
      </c>
      <c r="R3326" s="15">
        <v>1.5571428571429999</v>
      </c>
    </row>
    <row r="3327" spans="2:19" x14ac:dyDescent="0.2">
      <c r="D3327" s="103" t="s">
        <v>25</v>
      </c>
      <c r="E3327" s="24" t="s">
        <v>26</v>
      </c>
      <c r="F3327" s="22"/>
      <c r="G3327" s="23">
        <v>1780</v>
      </c>
      <c r="H3327" s="30">
        <v>151</v>
      </c>
      <c r="I3327" s="4">
        <v>35</v>
      </c>
      <c r="J3327" s="4">
        <v>52</v>
      </c>
      <c r="K3327" s="4">
        <v>86</v>
      </c>
      <c r="L3327" s="4">
        <v>355</v>
      </c>
      <c r="M3327" s="4">
        <v>60</v>
      </c>
      <c r="N3327" s="4">
        <v>244</v>
      </c>
      <c r="O3327" s="4">
        <v>833</v>
      </c>
      <c r="P3327" s="4">
        <v>465</v>
      </c>
      <c r="Q3327" s="4">
        <v>149</v>
      </c>
      <c r="R3327" s="34">
        <v>26</v>
      </c>
    </row>
    <row r="3328" spans="2:19" x14ac:dyDescent="0.2">
      <c r="D3328" s="104"/>
      <c r="E3328" s="11"/>
      <c r="F3328" s="10"/>
      <c r="G3328" s="9">
        <v>100</v>
      </c>
      <c r="H3328" s="12">
        <v>8.4831460674159995</v>
      </c>
      <c r="I3328" s="2">
        <v>1.9662921348310001</v>
      </c>
      <c r="J3328" s="2">
        <v>2.9213483146070001</v>
      </c>
      <c r="K3328" s="2">
        <v>4.8314606741570003</v>
      </c>
      <c r="L3328" s="2">
        <v>19.943820224719001</v>
      </c>
      <c r="M3328" s="2">
        <v>3.3707865168539999</v>
      </c>
      <c r="N3328" s="2">
        <v>13.707865168539</v>
      </c>
      <c r="O3328" s="2">
        <v>46.797752808989003</v>
      </c>
      <c r="P3328" s="2">
        <v>26.123595505617999</v>
      </c>
      <c r="Q3328" s="2">
        <v>8.3707865168540003</v>
      </c>
      <c r="R3328" s="15">
        <v>1.460674157303</v>
      </c>
    </row>
    <row r="3329" spans="4:18" x14ac:dyDescent="0.2">
      <c r="D3329" s="104"/>
      <c r="E3329" s="5" t="s">
        <v>27</v>
      </c>
      <c r="F3329" s="6"/>
      <c r="G3329" s="7">
        <v>1328</v>
      </c>
      <c r="H3329" s="8">
        <v>96</v>
      </c>
      <c r="I3329" s="1">
        <v>40</v>
      </c>
      <c r="J3329" s="1">
        <v>41</v>
      </c>
      <c r="K3329" s="1">
        <v>68</v>
      </c>
      <c r="L3329" s="1">
        <v>287</v>
      </c>
      <c r="M3329" s="1">
        <v>42</v>
      </c>
      <c r="N3329" s="1">
        <v>197</v>
      </c>
      <c r="O3329" s="1">
        <v>582</v>
      </c>
      <c r="P3329" s="1">
        <v>396</v>
      </c>
      <c r="Q3329" s="1">
        <v>98</v>
      </c>
      <c r="R3329" s="13">
        <v>35</v>
      </c>
    </row>
    <row r="3330" spans="4:18" x14ac:dyDescent="0.2">
      <c r="D3330" s="104"/>
      <c r="E3330" s="11"/>
      <c r="F3330" s="10"/>
      <c r="G3330" s="9">
        <v>100</v>
      </c>
      <c r="H3330" s="12">
        <v>7.2289156626509996</v>
      </c>
      <c r="I3330" s="2">
        <v>3.0120481927710001</v>
      </c>
      <c r="J3330" s="2">
        <v>3.0873493975900002</v>
      </c>
      <c r="K3330" s="2">
        <v>5.1204819277110003</v>
      </c>
      <c r="L3330" s="2">
        <v>21.611445783133</v>
      </c>
      <c r="M3330" s="2">
        <v>3.1626506024099998</v>
      </c>
      <c r="N3330" s="2">
        <v>14.834337349398</v>
      </c>
      <c r="O3330" s="2">
        <v>43.825301204818999</v>
      </c>
      <c r="P3330" s="2">
        <v>29.819277108434001</v>
      </c>
      <c r="Q3330" s="2">
        <v>7.3795180722889997</v>
      </c>
      <c r="R3330" s="15">
        <v>2.6355421686749998</v>
      </c>
    </row>
    <row r="3331" spans="4:18" x14ac:dyDescent="0.2">
      <c r="D3331" s="104"/>
      <c r="E3331" s="5" t="s">
        <v>28</v>
      </c>
      <c r="F3331" s="6"/>
      <c r="G3331" s="7">
        <v>1075</v>
      </c>
      <c r="H3331" s="8">
        <v>107</v>
      </c>
      <c r="I3331" s="1">
        <v>48</v>
      </c>
      <c r="J3331" s="1">
        <v>45</v>
      </c>
      <c r="K3331" s="1">
        <v>80</v>
      </c>
      <c r="L3331" s="1">
        <v>250</v>
      </c>
      <c r="M3331" s="1">
        <v>43</v>
      </c>
      <c r="N3331" s="1">
        <v>154</v>
      </c>
      <c r="O3331" s="1">
        <v>444</v>
      </c>
      <c r="P3331" s="1">
        <v>319</v>
      </c>
      <c r="Q3331" s="1">
        <v>57</v>
      </c>
      <c r="R3331" s="13">
        <v>15</v>
      </c>
    </row>
    <row r="3332" spans="4:18" x14ac:dyDescent="0.2">
      <c r="D3332" s="104"/>
      <c r="E3332" s="11"/>
      <c r="F3332" s="10"/>
      <c r="G3332" s="9">
        <v>100</v>
      </c>
      <c r="H3332" s="12">
        <v>9.9534883720930001</v>
      </c>
      <c r="I3332" s="2">
        <v>4.4651162790700001</v>
      </c>
      <c r="J3332" s="2">
        <v>4.1860465116279997</v>
      </c>
      <c r="K3332" s="2">
        <v>7.4418604651160001</v>
      </c>
      <c r="L3332" s="2">
        <v>23.255813953488001</v>
      </c>
      <c r="M3332" s="2">
        <v>4</v>
      </c>
      <c r="N3332" s="2">
        <v>14.325581395348999</v>
      </c>
      <c r="O3332" s="2">
        <v>41.302325581395003</v>
      </c>
      <c r="P3332" s="2">
        <v>29.674418604650999</v>
      </c>
      <c r="Q3332" s="2">
        <v>5.3023255813950003</v>
      </c>
      <c r="R3332" s="15">
        <v>1.3953488372089999</v>
      </c>
    </row>
    <row r="3333" spans="4:18" x14ac:dyDescent="0.2">
      <c r="D3333" s="104"/>
      <c r="E3333" s="5" t="s">
        <v>29</v>
      </c>
      <c r="F3333" s="6"/>
      <c r="G3333" s="7">
        <v>733</v>
      </c>
      <c r="H3333" s="8">
        <v>93</v>
      </c>
      <c r="I3333" s="1">
        <v>33</v>
      </c>
      <c r="J3333" s="1">
        <v>24</v>
      </c>
      <c r="K3333" s="1">
        <v>52</v>
      </c>
      <c r="L3333" s="1">
        <v>171</v>
      </c>
      <c r="M3333" s="1">
        <v>44</v>
      </c>
      <c r="N3333" s="1">
        <v>115</v>
      </c>
      <c r="O3333" s="1">
        <v>325</v>
      </c>
      <c r="P3333" s="1">
        <v>190</v>
      </c>
      <c r="Q3333" s="1">
        <v>36</v>
      </c>
      <c r="R3333" s="13">
        <v>5</v>
      </c>
    </row>
    <row r="3334" spans="4:18" x14ac:dyDescent="0.2">
      <c r="D3334" s="104"/>
      <c r="E3334" s="11"/>
      <c r="F3334" s="10"/>
      <c r="G3334" s="9">
        <v>100</v>
      </c>
      <c r="H3334" s="12">
        <v>12.68758526603</v>
      </c>
      <c r="I3334" s="2">
        <v>4.5020463847199998</v>
      </c>
      <c r="J3334" s="2">
        <v>3.2742155525240002</v>
      </c>
      <c r="K3334" s="2">
        <v>7.0941336971349997</v>
      </c>
      <c r="L3334" s="2">
        <v>23.328785811732999</v>
      </c>
      <c r="M3334" s="2">
        <v>6.0027285129600001</v>
      </c>
      <c r="N3334" s="2">
        <v>15.688949522510001</v>
      </c>
      <c r="O3334" s="2">
        <v>44.338335607094002</v>
      </c>
      <c r="P3334" s="2">
        <v>25.920873124147001</v>
      </c>
      <c r="Q3334" s="2">
        <v>4.9113233287859996</v>
      </c>
      <c r="R3334" s="15">
        <v>0.68212824010899997</v>
      </c>
    </row>
    <row r="3335" spans="4:18" x14ac:dyDescent="0.2">
      <c r="D3335" s="104"/>
      <c r="E3335" s="5" t="s">
        <v>30</v>
      </c>
      <c r="F3335" s="6"/>
      <c r="G3335" s="7">
        <v>619</v>
      </c>
      <c r="H3335" s="8">
        <v>87</v>
      </c>
      <c r="I3335" s="1">
        <v>30</v>
      </c>
      <c r="J3335" s="1">
        <v>38</v>
      </c>
      <c r="K3335" s="1">
        <v>41</v>
      </c>
      <c r="L3335" s="1">
        <v>180</v>
      </c>
      <c r="M3335" s="1">
        <v>28</v>
      </c>
      <c r="N3335" s="1">
        <v>104</v>
      </c>
      <c r="O3335" s="1">
        <v>238</v>
      </c>
      <c r="P3335" s="1">
        <v>165</v>
      </c>
      <c r="Q3335" s="1">
        <v>34</v>
      </c>
      <c r="R3335" s="13">
        <v>5</v>
      </c>
    </row>
    <row r="3336" spans="4:18" x14ac:dyDescent="0.2">
      <c r="D3336" s="104"/>
      <c r="E3336" s="11"/>
      <c r="F3336" s="10"/>
      <c r="G3336" s="9">
        <v>100</v>
      </c>
      <c r="H3336" s="12">
        <v>14.054927302099999</v>
      </c>
      <c r="I3336" s="2">
        <v>4.8465266558969997</v>
      </c>
      <c r="J3336" s="2">
        <v>6.1389337641359996</v>
      </c>
      <c r="K3336" s="2">
        <v>6.623586429725</v>
      </c>
      <c r="L3336" s="2">
        <v>29.079159935380002</v>
      </c>
      <c r="M3336" s="2">
        <v>4.523424878837</v>
      </c>
      <c r="N3336" s="2">
        <v>16.801292407108001</v>
      </c>
      <c r="O3336" s="2">
        <v>38.449111470113003</v>
      </c>
      <c r="P3336" s="2">
        <v>26.655896607431</v>
      </c>
      <c r="Q3336" s="2">
        <v>5.492730210016</v>
      </c>
      <c r="R3336" s="15">
        <v>0.80775444264899998</v>
      </c>
    </row>
    <row r="3337" spans="4:18" x14ac:dyDescent="0.2">
      <c r="D3337" s="104"/>
      <c r="E3337" s="5" t="s">
        <v>31</v>
      </c>
      <c r="F3337" s="6"/>
      <c r="G3337" s="7">
        <v>559</v>
      </c>
      <c r="H3337" s="8">
        <v>64</v>
      </c>
      <c r="I3337" s="1">
        <v>30</v>
      </c>
      <c r="J3337" s="1">
        <v>22</v>
      </c>
      <c r="K3337" s="1">
        <v>39</v>
      </c>
      <c r="L3337" s="1">
        <v>158</v>
      </c>
      <c r="M3337" s="1">
        <v>23</v>
      </c>
      <c r="N3337" s="1">
        <v>93</v>
      </c>
      <c r="O3337" s="1">
        <v>225</v>
      </c>
      <c r="P3337" s="1">
        <v>167</v>
      </c>
      <c r="Q3337" s="1">
        <v>37</v>
      </c>
      <c r="R3337" s="13">
        <v>2</v>
      </c>
    </row>
    <row r="3338" spans="4:18" x14ac:dyDescent="0.2">
      <c r="D3338" s="104"/>
      <c r="E3338" s="11"/>
      <c r="F3338" s="10"/>
      <c r="G3338" s="9">
        <v>100</v>
      </c>
      <c r="H3338" s="12">
        <v>11.449016100179</v>
      </c>
      <c r="I3338" s="2">
        <v>5.3667262969590004</v>
      </c>
      <c r="J3338" s="2">
        <v>3.9355992844359999</v>
      </c>
      <c r="K3338" s="2">
        <v>6.9767441860470001</v>
      </c>
      <c r="L3338" s="2">
        <v>28.264758497317001</v>
      </c>
      <c r="M3338" s="2">
        <v>4.1144901610020002</v>
      </c>
      <c r="N3338" s="2">
        <v>16.636851520572002</v>
      </c>
      <c r="O3338" s="2">
        <v>40.250447227191003</v>
      </c>
      <c r="P3338" s="2">
        <v>29.874776386404001</v>
      </c>
      <c r="Q3338" s="2">
        <v>6.6189624329159997</v>
      </c>
      <c r="R3338" s="15">
        <v>0.35778175313100002</v>
      </c>
    </row>
    <row r="3339" spans="4:18" x14ac:dyDescent="0.2">
      <c r="D3339" s="104"/>
      <c r="E3339" s="5" t="s">
        <v>32</v>
      </c>
      <c r="F3339" s="6"/>
      <c r="G3339" s="7">
        <v>284</v>
      </c>
      <c r="H3339" s="8">
        <v>41</v>
      </c>
      <c r="I3339" s="1">
        <v>15</v>
      </c>
      <c r="J3339" s="1">
        <v>13</v>
      </c>
      <c r="K3339" s="1">
        <v>20</v>
      </c>
      <c r="L3339" s="1">
        <v>68</v>
      </c>
      <c r="M3339" s="1">
        <v>12</v>
      </c>
      <c r="N3339" s="1">
        <v>45</v>
      </c>
      <c r="O3339" s="1">
        <v>92</v>
      </c>
      <c r="P3339" s="1">
        <v>71</v>
      </c>
      <c r="Q3339" s="1">
        <v>19</v>
      </c>
      <c r="R3339" s="13">
        <v>5</v>
      </c>
    </row>
    <row r="3340" spans="4:18" x14ac:dyDescent="0.2">
      <c r="D3340" s="104"/>
      <c r="E3340" s="11"/>
      <c r="F3340" s="10"/>
      <c r="G3340" s="9">
        <v>100</v>
      </c>
      <c r="H3340" s="12">
        <v>14.43661971831</v>
      </c>
      <c r="I3340" s="2">
        <v>5.2816901408449999</v>
      </c>
      <c r="J3340" s="2">
        <v>4.5774647887319997</v>
      </c>
      <c r="K3340" s="2">
        <v>7.0422535211269999</v>
      </c>
      <c r="L3340" s="2">
        <v>23.943661971830998</v>
      </c>
      <c r="M3340" s="2">
        <v>4.2253521126760001</v>
      </c>
      <c r="N3340" s="2">
        <v>15.845070422535001</v>
      </c>
      <c r="O3340" s="2">
        <v>32.394366197182997</v>
      </c>
      <c r="P3340" s="2">
        <v>25</v>
      </c>
      <c r="Q3340" s="2">
        <v>6.6901408450700002</v>
      </c>
      <c r="R3340" s="15">
        <v>1.760563380282</v>
      </c>
    </row>
    <row r="3341" spans="4:18" x14ac:dyDescent="0.2">
      <c r="D3341" s="104"/>
      <c r="E3341" s="5" t="s">
        <v>33</v>
      </c>
      <c r="F3341" s="6"/>
      <c r="G3341" s="7">
        <v>104</v>
      </c>
      <c r="H3341" s="8">
        <v>26</v>
      </c>
      <c r="I3341" s="1">
        <v>12</v>
      </c>
      <c r="J3341" s="1">
        <v>10</v>
      </c>
      <c r="K3341" s="1">
        <v>7</v>
      </c>
      <c r="L3341" s="1">
        <v>33</v>
      </c>
      <c r="M3341" s="1">
        <v>4</v>
      </c>
      <c r="N3341" s="1">
        <v>21</v>
      </c>
      <c r="O3341" s="1">
        <v>19</v>
      </c>
      <c r="P3341" s="1">
        <v>26</v>
      </c>
      <c r="Q3341" s="1">
        <v>3</v>
      </c>
      <c r="R3341" s="13">
        <v>1</v>
      </c>
    </row>
    <row r="3342" spans="4:18" x14ac:dyDescent="0.2">
      <c r="D3342" s="104"/>
      <c r="E3342" s="11"/>
      <c r="F3342" s="10"/>
      <c r="G3342" s="9">
        <v>100</v>
      </c>
      <c r="H3342" s="12">
        <v>25</v>
      </c>
      <c r="I3342" s="2">
        <v>11.538461538462</v>
      </c>
      <c r="J3342" s="2">
        <v>9.6153846153850004</v>
      </c>
      <c r="K3342" s="2">
        <v>6.7307692307689999</v>
      </c>
      <c r="L3342" s="2">
        <v>31.730769230768999</v>
      </c>
      <c r="M3342" s="2">
        <v>3.8461538461539999</v>
      </c>
      <c r="N3342" s="2">
        <v>20.192307692307999</v>
      </c>
      <c r="O3342" s="2">
        <v>18.269230769231001</v>
      </c>
      <c r="P3342" s="2">
        <v>25</v>
      </c>
      <c r="Q3342" s="2">
        <v>2.884615384615</v>
      </c>
      <c r="R3342" s="15">
        <v>0.96153846153800004</v>
      </c>
    </row>
    <row r="3343" spans="4:18" x14ac:dyDescent="0.2">
      <c r="D3343" s="103" t="s">
        <v>34</v>
      </c>
      <c r="E3343" s="24" t="s">
        <v>35</v>
      </c>
      <c r="F3343" s="22"/>
      <c r="G3343" s="23">
        <v>206</v>
      </c>
      <c r="H3343" s="30">
        <v>21</v>
      </c>
      <c r="I3343" s="4">
        <v>2</v>
      </c>
      <c r="J3343" s="4">
        <v>10</v>
      </c>
      <c r="K3343" s="4">
        <v>16</v>
      </c>
      <c r="L3343" s="4">
        <v>43</v>
      </c>
      <c r="M3343" s="4">
        <v>20</v>
      </c>
      <c r="N3343" s="4">
        <v>32</v>
      </c>
      <c r="O3343" s="4">
        <v>91</v>
      </c>
      <c r="P3343" s="4">
        <v>51</v>
      </c>
      <c r="Q3343" s="4">
        <v>11</v>
      </c>
      <c r="R3343" s="34">
        <v>1</v>
      </c>
    </row>
    <row r="3344" spans="4:18" x14ac:dyDescent="0.2">
      <c r="D3344" s="104"/>
      <c r="E3344" s="11"/>
      <c r="F3344" s="10"/>
      <c r="G3344" s="9">
        <v>100</v>
      </c>
      <c r="H3344" s="12">
        <v>10.194174757281999</v>
      </c>
      <c r="I3344" s="2">
        <v>0.97087378640800004</v>
      </c>
      <c r="J3344" s="2">
        <v>4.8543689320389998</v>
      </c>
      <c r="K3344" s="2">
        <v>7.7669902912620001</v>
      </c>
      <c r="L3344" s="2">
        <v>20.873786407767</v>
      </c>
      <c r="M3344" s="2">
        <v>9.7087378640779995</v>
      </c>
      <c r="N3344" s="2">
        <v>15.533980582524</v>
      </c>
      <c r="O3344" s="2">
        <v>44.174757281552999</v>
      </c>
      <c r="P3344" s="2">
        <v>24.757281553397998</v>
      </c>
      <c r="Q3344" s="2">
        <v>5.3398058252430003</v>
      </c>
      <c r="R3344" s="15">
        <v>0.48543689320400002</v>
      </c>
    </row>
    <row r="3345" spans="4:18" x14ac:dyDescent="0.2">
      <c r="D3345" s="104"/>
      <c r="E3345" s="5" t="s">
        <v>36</v>
      </c>
      <c r="F3345" s="6"/>
      <c r="G3345" s="7">
        <v>218</v>
      </c>
      <c r="H3345" s="8">
        <v>28</v>
      </c>
      <c r="I3345" s="1">
        <v>6</v>
      </c>
      <c r="J3345" s="1">
        <v>4</v>
      </c>
      <c r="K3345" s="1">
        <v>13</v>
      </c>
      <c r="L3345" s="1">
        <v>48</v>
      </c>
      <c r="M3345" s="1">
        <v>19</v>
      </c>
      <c r="N3345" s="1">
        <v>36</v>
      </c>
      <c r="O3345" s="1">
        <v>81</v>
      </c>
      <c r="P3345" s="1">
        <v>65</v>
      </c>
      <c r="Q3345" s="1">
        <v>10</v>
      </c>
      <c r="R3345" s="13">
        <v>1</v>
      </c>
    </row>
    <row r="3346" spans="4:18" x14ac:dyDescent="0.2">
      <c r="D3346" s="104"/>
      <c r="E3346" s="11"/>
      <c r="F3346" s="10"/>
      <c r="G3346" s="9">
        <v>100</v>
      </c>
      <c r="H3346" s="12">
        <v>12.844036697248001</v>
      </c>
      <c r="I3346" s="2">
        <v>2.7522935779819999</v>
      </c>
      <c r="J3346" s="2">
        <v>1.834862385321</v>
      </c>
      <c r="K3346" s="2">
        <v>5.9633027522940001</v>
      </c>
      <c r="L3346" s="2">
        <v>22.018348623853001</v>
      </c>
      <c r="M3346" s="2">
        <v>8.7155963302749999</v>
      </c>
      <c r="N3346" s="2">
        <v>16.513761467889999</v>
      </c>
      <c r="O3346" s="2">
        <v>37.155963302751999</v>
      </c>
      <c r="P3346" s="2">
        <v>29.816513761467998</v>
      </c>
      <c r="Q3346" s="2">
        <v>4.5871559633030001</v>
      </c>
      <c r="R3346" s="15">
        <v>0.45871559632999998</v>
      </c>
    </row>
    <row r="3347" spans="4:18" x14ac:dyDescent="0.2">
      <c r="D3347" s="104"/>
      <c r="E3347" s="5" t="s">
        <v>37</v>
      </c>
      <c r="F3347" s="6"/>
      <c r="G3347" s="7">
        <v>218</v>
      </c>
      <c r="H3347" s="8">
        <v>26</v>
      </c>
      <c r="I3347" s="1">
        <v>9</v>
      </c>
      <c r="J3347" s="1">
        <v>9</v>
      </c>
      <c r="K3347" s="1">
        <v>13</v>
      </c>
      <c r="L3347" s="1">
        <v>48</v>
      </c>
      <c r="M3347" s="1">
        <v>8</v>
      </c>
      <c r="N3347" s="1">
        <v>32</v>
      </c>
      <c r="O3347" s="1">
        <v>99</v>
      </c>
      <c r="P3347" s="1">
        <v>69</v>
      </c>
      <c r="Q3347" s="1">
        <v>12</v>
      </c>
      <c r="R3347" s="13">
        <v>0</v>
      </c>
    </row>
    <row r="3348" spans="4:18" x14ac:dyDescent="0.2">
      <c r="D3348" s="104"/>
      <c r="E3348" s="11"/>
      <c r="F3348" s="10"/>
      <c r="G3348" s="9">
        <v>100</v>
      </c>
      <c r="H3348" s="12">
        <v>11.926605504587</v>
      </c>
      <c r="I3348" s="2">
        <v>4.1284403669719998</v>
      </c>
      <c r="J3348" s="2">
        <v>4.1284403669719998</v>
      </c>
      <c r="K3348" s="2">
        <v>5.9633027522940001</v>
      </c>
      <c r="L3348" s="2">
        <v>22.018348623853001</v>
      </c>
      <c r="M3348" s="2">
        <v>3.669724770642</v>
      </c>
      <c r="N3348" s="2">
        <v>14.678899082569</v>
      </c>
      <c r="O3348" s="2">
        <v>45.412844036697003</v>
      </c>
      <c r="P3348" s="2">
        <v>31.651376146789001</v>
      </c>
      <c r="Q3348" s="2">
        <v>5.5045871559629997</v>
      </c>
      <c r="R3348" s="21">
        <v>0</v>
      </c>
    </row>
    <row r="3349" spans="4:18" x14ac:dyDescent="0.2">
      <c r="D3349" s="104"/>
      <c r="E3349" s="5" t="s">
        <v>38</v>
      </c>
      <c r="F3349" s="6"/>
      <c r="G3349" s="7">
        <v>313</v>
      </c>
      <c r="H3349" s="8">
        <v>37</v>
      </c>
      <c r="I3349" s="1">
        <v>5</v>
      </c>
      <c r="J3349" s="1">
        <v>5</v>
      </c>
      <c r="K3349" s="1">
        <v>18</v>
      </c>
      <c r="L3349" s="1">
        <v>72</v>
      </c>
      <c r="M3349" s="1">
        <v>23</v>
      </c>
      <c r="N3349" s="1">
        <v>55</v>
      </c>
      <c r="O3349" s="1">
        <v>122</v>
      </c>
      <c r="P3349" s="1">
        <v>89</v>
      </c>
      <c r="Q3349" s="1">
        <v>19</v>
      </c>
      <c r="R3349" s="13">
        <v>2</v>
      </c>
    </row>
    <row r="3350" spans="4:18" x14ac:dyDescent="0.2">
      <c r="D3350" s="104"/>
      <c r="E3350" s="11"/>
      <c r="F3350" s="10"/>
      <c r="G3350" s="9">
        <v>100</v>
      </c>
      <c r="H3350" s="12">
        <v>11.821086261981</v>
      </c>
      <c r="I3350" s="2">
        <v>1.5974440894569999</v>
      </c>
      <c r="J3350" s="2">
        <v>1.5974440894569999</v>
      </c>
      <c r="K3350" s="2">
        <v>5.7507987220450003</v>
      </c>
      <c r="L3350" s="2">
        <v>23.003194888178999</v>
      </c>
      <c r="M3350" s="2">
        <v>7.3482428115019998</v>
      </c>
      <c r="N3350" s="2">
        <v>17.571884984025999</v>
      </c>
      <c r="O3350" s="2">
        <v>38.977635782748003</v>
      </c>
      <c r="P3350" s="2">
        <v>28.434504792332</v>
      </c>
      <c r="Q3350" s="2">
        <v>6.0702875399360003</v>
      </c>
      <c r="R3350" s="15">
        <v>0.63897763578300004</v>
      </c>
    </row>
    <row r="3351" spans="4:18" x14ac:dyDescent="0.2">
      <c r="D3351" s="104"/>
      <c r="E3351" s="5" t="s">
        <v>39</v>
      </c>
      <c r="F3351" s="6"/>
      <c r="G3351" s="7">
        <v>306</v>
      </c>
      <c r="H3351" s="8">
        <v>28</v>
      </c>
      <c r="I3351" s="1">
        <v>12</v>
      </c>
      <c r="J3351" s="1">
        <v>13</v>
      </c>
      <c r="K3351" s="1">
        <v>14</v>
      </c>
      <c r="L3351" s="1">
        <v>66</v>
      </c>
      <c r="M3351" s="1">
        <v>17</v>
      </c>
      <c r="N3351" s="1">
        <v>60</v>
      </c>
      <c r="O3351" s="1">
        <v>143</v>
      </c>
      <c r="P3351" s="1">
        <v>77</v>
      </c>
      <c r="Q3351" s="1">
        <v>12</v>
      </c>
      <c r="R3351" s="13">
        <v>6</v>
      </c>
    </row>
    <row r="3352" spans="4:18" x14ac:dyDescent="0.2">
      <c r="D3352" s="104"/>
      <c r="E3352" s="11"/>
      <c r="F3352" s="10"/>
      <c r="G3352" s="9">
        <v>100</v>
      </c>
      <c r="H3352" s="12">
        <v>9.1503267973860005</v>
      </c>
      <c r="I3352" s="2">
        <v>3.9215686274510002</v>
      </c>
      <c r="J3352" s="2">
        <v>4.2483660130720002</v>
      </c>
      <c r="K3352" s="2">
        <v>4.5751633986930003</v>
      </c>
      <c r="L3352" s="2">
        <v>21.568627450979999</v>
      </c>
      <c r="M3352" s="2">
        <v>5.5555555555560003</v>
      </c>
      <c r="N3352" s="2">
        <v>19.607843137254999</v>
      </c>
      <c r="O3352" s="2">
        <v>46.732026143791003</v>
      </c>
      <c r="P3352" s="2">
        <v>25.163398692809999</v>
      </c>
      <c r="Q3352" s="2">
        <v>3.9215686274510002</v>
      </c>
      <c r="R3352" s="15">
        <v>1.9607843137250001</v>
      </c>
    </row>
    <row r="3353" spans="4:18" x14ac:dyDescent="0.2">
      <c r="D3353" s="104"/>
      <c r="E3353" s="5" t="s">
        <v>40</v>
      </c>
      <c r="F3353" s="6"/>
      <c r="G3353" s="7">
        <v>323</v>
      </c>
      <c r="H3353" s="8">
        <v>24</v>
      </c>
      <c r="I3353" s="1">
        <v>11</v>
      </c>
      <c r="J3353" s="1">
        <v>11</v>
      </c>
      <c r="K3353" s="1">
        <v>18</v>
      </c>
      <c r="L3353" s="1">
        <v>75</v>
      </c>
      <c r="M3353" s="1">
        <v>11</v>
      </c>
      <c r="N3353" s="1">
        <v>58</v>
      </c>
      <c r="O3353" s="1">
        <v>148</v>
      </c>
      <c r="P3353" s="1">
        <v>94</v>
      </c>
      <c r="Q3353" s="1">
        <v>26</v>
      </c>
      <c r="R3353" s="13">
        <v>1</v>
      </c>
    </row>
    <row r="3354" spans="4:18" x14ac:dyDescent="0.2">
      <c r="D3354" s="104"/>
      <c r="E3354" s="11"/>
      <c r="F3354" s="10"/>
      <c r="G3354" s="9">
        <v>100</v>
      </c>
      <c r="H3354" s="12">
        <v>7.4303405572759997</v>
      </c>
      <c r="I3354" s="2">
        <v>3.405572755418</v>
      </c>
      <c r="J3354" s="2">
        <v>3.405572755418</v>
      </c>
      <c r="K3354" s="2">
        <v>5.5727554179569996</v>
      </c>
      <c r="L3354" s="2">
        <v>23.219814241485999</v>
      </c>
      <c r="M3354" s="2">
        <v>3.405572755418</v>
      </c>
      <c r="N3354" s="2">
        <v>17.956656346749</v>
      </c>
      <c r="O3354" s="2">
        <v>45.820433436533001</v>
      </c>
      <c r="P3354" s="2">
        <v>29.102167182662999</v>
      </c>
      <c r="Q3354" s="2">
        <v>8.0495356037150003</v>
      </c>
      <c r="R3354" s="15">
        <v>0.30959752322</v>
      </c>
    </row>
    <row r="3355" spans="4:18" x14ac:dyDescent="0.2">
      <c r="D3355" s="104"/>
      <c r="E3355" s="5" t="s">
        <v>41</v>
      </c>
      <c r="F3355" s="6"/>
      <c r="G3355" s="7">
        <v>260</v>
      </c>
      <c r="H3355" s="8">
        <v>34</v>
      </c>
      <c r="I3355" s="1">
        <v>10</v>
      </c>
      <c r="J3355" s="1">
        <v>13</v>
      </c>
      <c r="K3355" s="1">
        <v>17</v>
      </c>
      <c r="L3355" s="1">
        <v>66</v>
      </c>
      <c r="M3355" s="1">
        <v>5</v>
      </c>
      <c r="N3355" s="1">
        <v>35</v>
      </c>
      <c r="O3355" s="1">
        <v>99</v>
      </c>
      <c r="P3355" s="1">
        <v>72</v>
      </c>
      <c r="Q3355" s="1">
        <v>19</v>
      </c>
      <c r="R3355" s="13">
        <v>3</v>
      </c>
    </row>
    <row r="3356" spans="4:18" x14ac:dyDescent="0.2">
      <c r="D3356" s="104"/>
      <c r="E3356" s="11"/>
      <c r="F3356" s="10"/>
      <c r="G3356" s="9">
        <v>100</v>
      </c>
      <c r="H3356" s="12">
        <v>13.076923076923</v>
      </c>
      <c r="I3356" s="2">
        <v>3.8461538461539999</v>
      </c>
      <c r="J3356" s="2">
        <v>5</v>
      </c>
      <c r="K3356" s="2">
        <v>6.5384615384620002</v>
      </c>
      <c r="L3356" s="2">
        <v>25.384615384615</v>
      </c>
      <c r="M3356" s="2">
        <v>1.923076923077</v>
      </c>
      <c r="N3356" s="2">
        <v>13.461538461538</v>
      </c>
      <c r="O3356" s="2">
        <v>38.076923076923002</v>
      </c>
      <c r="P3356" s="2">
        <v>27.692307692307999</v>
      </c>
      <c r="Q3356" s="2">
        <v>7.3076923076920002</v>
      </c>
      <c r="R3356" s="15">
        <v>1.1538461538460001</v>
      </c>
    </row>
    <row r="3357" spans="4:18" x14ac:dyDescent="0.2">
      <c r="D3357" s="104"/>
      <c r="E3357" s="5" t="s">
        <v>42</v>
      </c>
      <c r="F3357" s="6"/>
      <c r="G3357" s="7">
        <v>258</v>
      </c>
      <c r="H3357" s="8">
        <v>30</v>
      </c>
      <c r="I3357" s="1">
        <v>10</v>
      </c>
      <c r="J3357" s="1">
        <v>9</v>
      </c>
      <c r="K3357" s="1">
        <v>25</v>
      </c>
      <c r="L3357" s="1">
        <v>66</v>
      </c>
      <c r="M3357" s="1">
        <v>7</v>
      </c>
      <c r="N3357" s="1">
        <v>38</v>
      </c>
      <c r="O3357" s="1">
        <v>99</v>
      </c>
      <c r="P3357" s="1">
        <v>84</v>
      </c>
      <c r="Q3357" s="1">
        <v>13</v>
      </c>
      <c r="R3357" s="13">
        <v>4</v>
      </c>
    </row>
    <row r="3358" spans="4:18" x14ac:dyDescent="0.2">
      <c r="D3358" s="104"/>
      <c r="E3358" s="11"/>
      <c r="F3358" s="10"/>
      <c r="G3358" s="9">
        <v>100</v>
      </c>
      <c r="H3358" s="12">
        <v>11.627906976744001</v>
      </c>
      <c r="I3358" s="2">
        <v>3.8759689922480001</v>
      </c>
      <c r="J3358" s="2">
        <v>3.488372093023</v>
      </c>
      <c r="K3358" s="2">
        <v>9.6899224806199999</v>
      </c>
      <c r="L3358" s="2">
        <v>25.581395348836999</v>
      </c>
      <c r="M3358" s="2">
        <v>2.7131782945739999</v>
      </c>
      <c r="N3358" s="2">
        <v>14.728682170542999</v>
      </c>
      <c r="O3358" s="2">
        <v>38.372093023255999</v>
      </c>
      <c r="P3358" s="2">
        <v>32.558139534883999</v>
      </c>
      <c r="Q3358" s="2">
        <v>5.0387596899220002</v>
      </c>
      <c r="R3358" s="15">
        <v>1.550387596899</v>
      </c>
    </row>
    <row r="3359" spans="4:18" x14ac:dyDescent="0.2">
      <c r="D3359" s="104"/>
      <c r="E3359" s="5" t="s">
        <v>43</v>
      </c>
      <c r="F3359" s="6"/>
      <c r="G3359" s="7">
        <v>258</v>
      </c>
      <c r="H3359" s="8">
        <v>33</v>
      </c>
      <c r="I3359" s="1">
        <v>14</v>
      </c>
      <c r="J3359" s="1">
        <v>8</v>
      </c>
      <c r="K3359" s="1">
        <v>29</v>
      </c>
      <c r="L3359" s="1">
        <v>66</v>
      </c>
      <c r="M3359" s="1">
        <v>11</v>
      </c>
      <c r="N3359" s="1">
        <v>35</v>
      </c>
      <c r="O3359" s="1">
        <v>90</v>
      </c>
      <c r="P3359" s="1">
        <v>84</v>
      </c>
      <c r="Q3359" s="1">
        <v>14</v>
      </c>
      <c r="R3359" s="13">
        <v>2</v>
      </c>
    </row>
    <row r="3360" spans="4:18" x14ac:dyDescent="0.2">
      <c r="D3360" s="104"/>
      <c r="E3360" s="11"/>
      <c r="F3360" s="10"/>
      <c r="G3360" s="9">
        <v>100</v>
      </c>
      <c r="H3360" s="12">
        <v>12.790697674419</v>
      </c>
      <c r="I3360" s="2">
        <v>5.4263565891469998</v>
      </c>
      <c r="J3360" s="2">
        <v>3.1007751937979999</v>
      </c>
      <c r="K3360" s="2">
        <v>11.240310077519</v>
      </c>
      <c r="L3360" s="2">
        <v>25.581395348836999</v>
      </c>
      <c r="M3360" s="2">
        <v>4.2635658914730001</v>
      </c>
      <c r="N3360" s="2">
        <v>13.565891472868</v>
      </c>
      <c r="O3360" s="2">
        <v>34.883720930232997</v>
      </c>
      <c r="P3360" s="2">
        <v>32.558139534883999</v>
      </c>
      <c r="Q3360" s="2">
        <v>5.4263565891469998</v>
      </c>
      <c r="R3360" s="15">
        <v>0.77519379845000003</v>
      </c>
    </row>
    <row r="3361" spans="4:18" x14ac:dyDescent="0.2">
      <c r="D3361" s="104"/>
      <c r="E3361" s="5" t="s">
        <v>44</v>
      </c>
      <c r="F3361" s="6"/>
      <c r="G3361" s="7">
        <v>336</v>
      </c>
      <c r="H3361" s="8">
        <v>48</v>
      </c>
      <c r="I3361" s="1">
        <v>33</v>
      </c>
      <c r="J3361" s="1">
        <v>24</v>
      </c>
      <c r="K3361" s="1">
        <v>36</v>
      </c>
      <c r="L3361" s="1">
        <v>91</v>
      </c>
      <c r="M3361" s="1">
        <v>10</v>
      </c>
      <c r="N3361" s="1">
        <v>51</v>
      </c>
      <c r="O3361" s="1">
        <v>91</v>
      </c>
      <c r="P3361" s="1">
        <v>102</v>
      </c>
      <c r="Q3361" s="1">
        <v>25</v>
      </c>
      <c r="R3361" s="13">
        <v>5</v>
      </c>
    </row>
    <row r="3362" spans="4:18" x14ac:dyDescent="0.2">
      <c r="D3362" s="104"/>
      <c r="E3362" s="11"/>
      <c r="F3362" s="10"/>
      <c r="G3362" s="9">
        <v>100</v>
      </c>
      <c r="H3362" s="12">
        <v>14.285714285714</v>
      </c>
      <c r="I3362" s="2">
        <v>9.8214285714289993</v>
      </c>
      <c r="J3362" s="2">
        <v>7.1428571428570002</v>
      </c>
      <c r="K3362" s="2">
        <v>10.714285714286</v>
      </c>
      <c r="L3362" s="2">
        <v>27.083333333333002</v>
      </c>
      <c r="M3362" s="2">
        <v>2.9761904761900002</v>
      </c>
      <c r="N3362" s="2">
        <v>15.178571428571001</v>
      </c>
      <c r="O3362" s="2">
        <v>27.083333333333002</v>
      </c>
      <c r="P3362" s="2">
        <v>30.357142857143</v>
      </c>
      <c r="Q3362" s="2">
        <v>7.4404761904759997</v>
      </c>
      <c r="R3362" s="15">
        <v>1.4880952380950001</v>
      </c>
    </row>
    <row r="3363" spans="4:18" x14ac:dyDescent="0.2">
      <c r="D3363" s="104"/>
      <c r="E3363" s="5" t="s">
        <v>45</v>
      </c>
      <c r="F3363" s="6"/>
      <c r="G3363" s="7">
        <v>259</v>
      </c>
      <c r="H3363" s="8">
        <v>32</v>
      </c>
      <c r="I3363" s="1">
        <v>15</v>
      </c>
      <c r="J3363" s="1">
        <v>14</v>
      </c>
      <c r="K3363" s="1">
        <v>25</v>
      </c>
      <c r="L3363" s="1">
        <v>65</v>
      </c>
      <c r="M3363" s="1">
        <v>8</v>
      </c>
      <c r="N3363" s="1">
        <v>46</v>
      </c>
      <c r="O3363" s="1">
        <v>82</v>
      </c>
      <c r="P3363" s="1">
        <v>90</v>
      </c>
      <c r="Q3363" s="1">
        <v>12</v>
      </c>
      <c r="R3363" s="13">
        <v>6</v>
      </c>
    </row>
    <row r="3364" spans="4:18" x14ac:dyDescent="0.2">
      <c r="D3364" s="104"/>
      <c r="E3364" s="11"/>
      <c r="F3364" s="10"/>
      <c r="G3364" s="9">
        <v>100</v>
      </c>
      <c r="H3364" s="12">
        <v>12.355212355212</v>
      </c>
      <c r="I3364" s="2">
        <v>5.7915057915060002</v>
      </c>
      <c r="J3364" s="2">
        <v>5.4054054054050003</v>
      </c>
      <c r="K3364" s="2">
        <v>9.65250965251</v>
      </c>
      <c r="L3364" s="2">
        <v>25.096525096524999</v>
      </c>
      <c r="M3364" s="2">
        <v>3.088803088803</v>
      </c>
      <c r="N3364" s="2">
        <v>17.760617760618</v>
      </c>
      <c r="O3364" s="2">
        <v>31.660231660232</v>
      </c>
      <c r="P3364" s="2">
        <v>34.749034749034998</v>
      </c>
      <c r="Q3364" s="2">
        <v>4.6332046332049996</v>
      </c>
      <c r="R3364" s="15">
        <v>2.3166023166019998</v>
      </c>
    </row>
    <row r="3365" spans="4:18" x14ac:dyDescent="0.2">
      <c r="D3365" s="104"/>
      <c r="E3365" s="5" t="s">
        <v>46</v>
      </c>
      <c r="F3365" s="6"/>
      <c r="G3365" s="7">
        <v>171</v>
      </c>
      <c r="H3365" s="8">
        <v>23</v>
      </c>
      <c r="I3365" s="1">
        <v>17</v>
      </c>
      <c r="J3365" s="1">
        <v>17</v>
      </c>
      <c r="K3365" s="1">
        <v>26</v>
      </c>
      <c r="L3365" s="1">
        <v>52</v>
      </c>
      <c r="M3365" s="1">
        <v>4</v>
      </c>
      <c r="N3365" s="1">
        <v>35</v>
      </c>
      <c r="O3365" s="1">
        <v>47</v>
      </c>
      <c r="P3365" s="1">
        <v>53</v>
      </c>
      <c r="Q3365" s="1">
        <v>9</v>
      </c>
      <c r="R3365" s="13">
        <v>3</v>
      </c>
    </row>
    <row r="3366" spans="4:18" x14ac:dyDescent="0.2">
      <c r="D3366" s="104"/>
      <c r="E3366" s="11"/>
      <c r="F3366" s="10"/>
      <c r="G3366" s="9">
        <v>100</v>
      </c>
      <c r="H3366" s="12">
        <v>13.450292397661</v>
      </c>
      <c r="I3366" s="2">
        <v>9.9415204678359999</v>
      </c>
      <c r="J3366" s="2">
        <v>9.9415204678359999</v>
      </c>
      <c r="K3366" s="2">
        <v>15.204678362573</v>
      </c>
      <c r="L3366" s="2">
        <v>30.409356725146001</v>
      </c>
      <c r="M3366" s="2">
        <v>2.3391812865500001</v>
      </c>
      <c r="N3366" s="2">
        <v>20.467836257310001</v>
      </c>
      <c r="O3366" s="2">
        <v>27.485380116959</v>
      </c>
      <c r="P3366" s="2">
        <v>30.994152046783999</v>
      </c>
      <c r="Q3366" s="2">
        <v>5.2631578947369997</v>
      </c>
      <c r="R3366" s="15">
        <v>1.7543859649119999</v>
      </c>
    </row>
    <row r="3367" spans="4:18" x14ac:dyDescent="0.2">
      <c r="D3367" s="104"/>
      <c r="E3367" s="5" t="s">
        <v>47</v>
      </c>
      <c r="F3367" s="6"/>
      <c r="G3367" s="7">
        <v>158</v>
      </c>
      <c r="H3367" s="8">
        <v>15</v>
      </c>
      <c r="I3367" s="1">
        <v>9</v>
      </c>
      <c r="J3367" s="1">
        <v>9</v>
      </c>
      <c r="K3367" s="1">
        <v>11</v>
      </c>
      <c r="L3367" s="1">
        <v>42</v>
      </c>
      <c r="M3367" s="1">
        <v>5</v>
      </c>
      <c r="N3367" s="1">
        <v>15</v>
      </c>
      <c r="O3367" s="1">
        <v>51</v>
      </c>
      <c r="P3367" s="1">
        <v>54</v>
      </c>
      <c r="Q3367" s="1">
        <v>9</v>
      </c>
      <c r="R3367" s="13">
        <v>8</v>
      </c>
    </row>
    <row r="3368" spans="4:18" x14ac:dyDescent="0.2">
      <c r="D3368" s="104"/>
      <c r="E3368" s="11"/>
      <c r="F3368" s="10"/>
      <c r="G3368" s="9">
        <v>100</v>
      </c>
      <c r="H3368" s="12">
        <v>9.493670886076</v>
      </c>
      <c r="I3368" s="2">
        <v>5.6962025316459997</v>
      </c>
      <c r="J3368" s="2">
        <v>5.6962025316459997</v>
      </c>
      <c r="K3368" s="2">
        <v>6.9620253164559998</v>
      </c>
      <c r="L3368" s="2">
        <v>26.582278481012999</v>
      </c>
      <c r="M3368" s="2">
        <v>3.1645569620249998</v>
      </c>
      <c r="N3368" s="2">
        <v>9.493670886076</v>
      </c>
      <c r="O3368" s="2">
        <v>32.278481012657998</v>
      </c>
      <c r="P3368" s="2">
        <v>34.177215189873003</v>
      </c>
      <c r="Q3368" s="2">
        <v>5.6962025316459997</v>
      </c>
      <c r="R3368" s="15">
        <v>5.0632911392409996</v>
      </c>
    </row>
    <row r="3369" spans="4:18" x14ac:dyDescent="0.2">
      <c r="D3369" s="104"/>
      <c r="E3369" s="5" t="s">
        <v>48</v>
      </c>
      <c r="F3369" s="6"/>
      <c r="G3369" s="7">
        <v>62</v>
      </c>
      <c r="H3369" s="8">
        <v>5</v>
      </c>
      <c r="I3369" s="1">
        <v>3</v>
      </c>
      <c r="J3369" s="1">
        <v>5</v>
      </c>
      <c r="K3369" s="1">
        <v>5</v>
      </c>
      <c r="L3369" s="1">
        <v>12</v>
      </c>
      <c r="M3369" s="1">
        <v>1</v>
      </c>
      <c r="N3369" s="1">
        <v>7</v>
      </c>
      <c r="O3369" s="1">
        <v>21</v>
      </c>
      <c r="P3369" s="1">
        <v>18</v>
      </c>
      <c r="Q3369" s="1">
        <v>6</v>
      </c>
      <c r="R3369" s="13">
        <v>3</v>
      </c>
    </row>
    <row r="3370" spans="4:18" x14ac:dyDescent="0.2">
      <c r="D3370" s="104"/>
      <c r="E3370" s="11"/>
      <c r="F3370" s="10"/>
      <c r="G3370" s="9">
        <v>100</v>
      </c>
      <c r="H3370" s="12">
        <v>8.0645161290320004</v>
      </c>
      <c r="I3370" s="2">
        <v>4.8387096774189997</v>
      </c>
      <c r="J3370" s="2">
        <v>8.0645161290320004</v>
      </c>
      <c r="K3370" s="2">
        <v>8.0645161290320004</v>
      </c>
      <c r="L3370" s="2">
        <v>19.354838709677001</v>
      </c>
      <c r="M3370" s="2">
        <v>1.6129032258060001</v>
      </c>
      <c r="N3370" s="2">
        <v>11.290322580645</v>
      </c>
      <c r="O3370" s="2">
        <v>33.870967741934997</v>
      </c>
      <c r="P3370" s="2">
        <v>29.032258064516</v>
      </c>
      <c r="Q3370" s="2">
        <v>9.6774193548389995</v>
      </c>
      <c r="R3370" s="15">
        <v>4.8387096774189997</v>
      </c>
    </row>
    <row r="3371" spans="4:18" x14ac:dyDescent="0.2">
      <c r="D3371" s="104"/>
      <c r="E3371" s="5" t="s">
        <v>49</v>
      </c>
      <c r="F3371" s="6"/>
      <c r="G3371" s="7">
        <v>13</v>
      </c>
      <c r="H3371" s="8">
        <v>0</v>
      </c>
      <c r="I3371" s="1">
        <v>0</v>
      </c>
      <c r="J3371" s="1">
        <v>1</v>
      </c>
      <c r="K3371" s="1">
        <v>0</v>
      </c>
      <c r="L3371" s="1">
        <v>0</v>
      </c>
      <c r="M3371" s="1">
        <v>1</v>
      </c>
      <c r="N3371" s="1">
        <v>2</v>
      </c>
      <c r="O3371" s="1">
        <v>4</v>
      </c>
      <c r="P3371" s="1">
        <v>3</v>
      </c>
      <c r="Q3371" s="1">
        <v>3</v>
      </c>
      <c r="R3371" s="13">
        <v>0</v>
      </c>
    </row>
    <row r="3372" spans="4:18" x14ac:dyDescent="0.2">
      <c r="D3372" s="104"/>
      <c r="E3372" s="11"/>
      <c r="F3372" s="10"/>
      <c r="G3372" s="9">
        <v>100</v>
      </c>
      <c r="H3372" s="40">
        <v>0</v>
      </c>
      <c r="I3372" s="3">
        <v>0</v>
      </c>
      <c r="J3372" s="2">
        <v>7.6923076923079998</v>
      </c>
      <c r="K3372" s="3">
        <v>0</v>
      </c>
      <c r="L3372" s="3">
        <v>0</v>
      </c>
      <c r="M3372" s="2">
        <v>7.6923076923079998</v>
      </c>
      <c r="N3372" s="2">
        <v>15.384615384615</v>
      </c>
      <c r="O3372" s="2">
        <v>30.769230769231001</v>
      </c>
      <c r="P3372" s="2">
        <v>23.076923076922998</v>
      </c>
      <c r="Q3372" s="2">
        <v>23.076923076922998</v>
      </c>
      <c r="R3372" s="21">
        <v>0</v>
      </c>
    </row>
    <row r="3373" spans="4:18" x14ac:dyDescent="0.2">
      <c r="D3373" s="103" t="s">
        <v>50</v>
      </c>
      <c r="E3373" s="24" t="s">
        <v>35</v>
      </c>
      <c r="F3373" s="22"/>
      <c r="G3373" s="23">
        <v>174</v>
      </c>
      <c r="H3373" s="30">
        <v>9</v>
      </c>
      <c r="I3373" s="4">
        <v>7</v>
      </c>
      <c r="J3373" s="4">
        <v>5</v>
      </c>
      <c r="K3373" s="4">
        <v>6</v>
      </c>
      <c r="L3373" s="4">
        <v>43</v>
      </c>
      <c r="M3373" s="4">
        <v>12</v>
      </c>
      <c r="N3373" s="4">
        <v>22</v>
      </c>
      <c r="O3373" s="4">
        <v>79</v>
      </c>
      <c r="P3373" s="4">
        <v>41</v>
      </c>
      <c r="Q3373" s="4">
        <v>12</v>
      </c>
      <c r="R3373" s="34">
        <v>1</v>
      </c>
    </row>
    <row r="3374" spans="4:18" x14ac:dyDescent="0.2">
      <c r="D3374" s="104"/>
      <c r="E3374" s="11"/>
      <c r="F3374" s="10"/>
      <c r="G3374" s="9">
        <v>100</v>
      </c>
      <c r="H3374" s="12">
        <v>5.1724137931029999</v>
      </c>
      <c r="I3374" s="2">
        <v>4.0229885057469996</v>
      </c>
      <c r="J3374" s="2">
        <v>2.8735632183909998</v>
      </c>
      <c r="K3374" s="2">
        <v>3.4482758620689999</v>
      </c>
      <c r="L3374" s="2">
        <v>24.712643678161001</v>
      </c>
      <c r="M3374" s="2">
        <v>6.8965517241379999</v>
      </c>
      <c r="N3374" s="2">
        <v>12.64367816092</v>
      </c>
      <c r="O3374" s="2">
        <v>45.402298850575001</v>
      </c>
      <c r="P3374" s="2">
        <v>23.563218390805002</v>
      </c>
      <c r="Q3374" s="2">
        <v>6.8965517241379999</v>
      </c>
      <c r="R3374" s="15">
        <v>0.57471264367800001</v>
      </c>
    </row>
    <row r="3375" spans="4:18" x14ac:dyDescent="0.2">
      <c r="D3375" s="104"/>
      <c r="E3375" s="5" t="s">
        <v>36</v>
      </c>
      <c r="F3375" s="6"/>
      <c r="G3375" s="7">
        <v>233</v>
      </c>
      <c r="H3375" s="8">
        <v>20</v>
      </c>
      <c r="I3375" s="1">
        <v>9</v>
      </c>
      <c r="J3375" s="1">
        <v>1</v>
      </c>
      <c r="K3375" s="1">
        <v>13</v>
      </c>
      <c r="L3375" s="1">
        <v>44</v>
      </c>
      <c r="M3375" s="1">
        <v>16</v>
      </c>
      <c r="N3375" s="1">
        <v>43</v>
      </c>
      <c r="O3375" s="1">
        <v>105</v>
      </c>
      <c r="P3375" s="1">
        <v>61</v>
      </c>
      <c r="Q3375" s="1">
        <v>15</v>
      </c>
      <c r="R3375" s="13">
        <v>4</v>
      </c>
    </row>
    <row r="3376" spans="4:18" x14ac:dyDescent="0.2">
      <c r="D3376" s="104"/>
      <c r="E3376" s="11"/>
      <c r="F3376" s="10"/>
      <c r="G3376" s="9">
        <v>100</v>
      </c>
      <c r="H3376" s="12">
        <v>8.5836909871239992</v>
      </c>
      <c r="I3376" s="2">
        <v>3.862660944206</v>
      </c>
      <c r="J3376" s="2">
        <v>0.42918454935599998</v>
      </c>
      <c r="K3376" s="2">
        <v>5.5793991416309998</v>
      </c>
      <c r="L3376" s="2">
        <v>18.884120171673999</v>
      </c>
      <c r="M3376" s="2">
        <v>6.8669527897</v>
      </c>
      <c r="N3376" s="2">
        <v>18.454935622318001</v>
      </c>
      <c r="O3376" s="2">
        <v>45.064377682402998</v>
      </c>
      <c r="P3376" s="2">
        <v>26.180257510730002</v>
      </c>
      <c r="Q3376" s="2">
        <v>6.4377682403429999</v>
      </c>
      <c r="R3376" s="15">
        <v>1.716738197425</v>
      </c>
    </row>
    <row r="3377" spans="4:18" x14ac:dyDescent="0.2">
      <c r="D3377" s="104"/>
      <c r="E3377" s="5" t="s">
        <v>37</v>
      </c>
      <c r="F3377" s="6"/>
      <c r="G3377" s="7">
        <v>199</v>
      </c>
      <c r="H3377" s="8">
        <v>23</v>
      </c>
      <c r="I3377" s="1">
        <v>5</v>
      </c>
      <c r="J3377" s="1">
        <v>6</v>
      </c>
      <c r="K3377" s="1">
        <v>4</v>
      </c>
      <c r="L3377" s="1">
        <v>39</v>
      </c>
      <c r="M3377" s="1">
        <v>7</v>
      </c>
      <c r="N3377" s="1">
        <v>29</v>
      </c>
      <c r="O3377" s="1">
        <v>90</v>
      </c>
      <c r="P3377" s="1">
        <v>47</v>
      </c>
      <c r="Q3377" s="1">
        <v>17</v>
      </c>
      <c r="R3377" s="13">
        <v>3</v>
      </c>
    </row>
    <row r="3378" spans="4:18" x14ac:dyDescent="0.2">
      <c r="D3378" s="104"/>
      <c r="E3378" s="11"/>
      <c r="F3378" s="10"/>
      <c r="G3378" s="9">
        <v>100</v>
      </c>
      <c r="H3378" s="12">
        <v>11.557788944724001</v>
      </c>
      <c r="I3378" s="2">
        <v>2.5125628140699998</v>
      </c>
      <c r="J3378" s="2">
        <v>3.015075376884</v>
      </c>
      <c r="K3378" s="2">
        <v>2.0100502512560001</v>
      </c>
      <c r="L3378" s="2">
        <v>19.597989949749</v>
      </c>
      <c r="M3378" s="2">
        <v>3.5175879396980001</v>
      </c>
      <c r="N3378" s="2">
        <v>14.572864321608</v>
      </c>
      <c r="O3378" s="2">
        <v>45.226130653265997</v>
      </c>
      <c r="P3378" s="2">
        <v>23.618090452261001</v>
      </c>
      <c r="Q3378" s="2">
        <v>8.5427135678389998</v>
      </c>
      <c r="R3378" s="15">
        <v>1.507537688442</v>
      </c>
    </row>
    <row r="3379" spans="4:18" x14ac:dyDescent="0.2">
      <c r="D3379" s="104"/>
      <c r="E3379" s="5" t="s">
        <v>38</v>
      </c>
      <c r="F3379" s="6"/>
      <c r="G3379" s="7">
        <v>319</v>
      </c>
      <c r="H3379" s="8">
        <v>29</v>
      </c>
      <c r="I3379" s="1">
        <v>8</v>
      </c>
      <c r="J3379" s="1">
        <v>7</v>
      </c>
      <c r="K3379" s="1">
        <v>8</v>
      </c>
      <c r="L3379" s="1">
        <v>62</v>
      </c>
      <c r="M3379" s="1">
        <v>14</v>
      </c>
      <c r="N3379" s="1">
        <v>52</v>
      </c>
      <c r="O3379" s="1">
        <v>177</v>
      </c>
      <c r="P3379" s="1">
        <v>76</v>
      </c>
      <c r="Q3379" s="1">
        <v>20</v>
      </c>
      <c r="R3379" s="13">
        <v>2</v>
      </c>
    </row>
    <row r="3380" spans="4:18" x14ac:dyDescent="0.2">
      <c r="D3380" s="104"/>
      <c r="E3380" s="11"/>
      <c r="F3380" s="10"/>
      <c r="G3380" s="9">
        <v>100</v>
      </c>
      <c r="H3380" s="12">
        <v>9.0909090909089993</v>
      </c>
      <c r="I3380" s="2">
        <v>2.5078369905960001</v>
      </c>
      <c r="J3380" s="2">
        <v>2.1943573667709999</v>
      </c>
      <c r="K3380" s="2">
        <v>2.5078369905960001</v>
      </c>
      <c r="L3380" s="2">
        <v>19.435736677116001</v>
      </c>
      <c r="M3380" s="2">
        <v>4.3887147335419998</v>
      </c>
      <c r="N3380" s="2">
        <v>16.300940438870999</v>
      </c>
      <c r="O3380" s="2">
        <v>55.485893416928</v>
      </c>
      <c r="P3380" s="2">
        <v>23.824451410658</v>
      </c>
      <c r="Q3380" s="2">
        <v>6.2695924764889996</v>
      </c>
      <c r="R3380" s="15">
        <v>0.62695924764900002</v>
      </c>
    </row>
    <row r="3381" spans="4:18" x14ac:dyDescent="0.2">
      <c r="D3381" s="104"/>
      <c r="E3381" s="5" t="s">
        <v>39</v>
      </c>
      <c r="F3381" s="6"/>
      <c r="G3381" s="7">
        <v>269</v>
      </c>
      <c r="H3381" s="8">
        <v>18</v>
      </c>
      <c r="I3381" s="1">
        <v>2</v>
      </c>
      <c r="J3381" s="1">
        <v>6</v>
      </c>
      <c r="K3381" s="1">
        <v>5</v>
      </c>
      <c r="L3381" s="1">
        <v>67</v>
      </c>
      <c r="M3381" s="1">
        <v>6</v>
      </c>
      <c r="N3381" s="1">
        <v>34</v>
      </c>
      <c r="O3381" s="1">
        <v>152</v>
      </c>
      <c r="P3381" s="1">
        <v>60</v>
      </c>
      <c r="Q3381" s="1">
        <v>14</v>
      </c>
      <c r="R3381" s="13">
        <v>4</v>
      </c>
    </row>
    <row r="3382" spans="4:18" x14ac:dyDescent="0.2">
      <c r="D3382" s="104"/>
      <c r="E3382" s="11"/>
      <c r="F3382" s="10"/>
      <c r="G3382" s="9">
        <v>100</v>
      </c>
      <c r="H3382" s="12">
        <v>6.6914498141259999</v>
      </c>
      <c r="I3382" s="2">
        <v>0.74349442379200004</v>
      </c>
      <c r="J3382" s="2">
        <v>2.2304832713749998</v>
      </c>
      <c r="K3382" s="2">
        <v>1.85873605948</v>
      </c>
      <c r="L3382" s="2">
        <v>24.907063197026002</v>
      </c>
      <c r="M3382" s="2">
        <v>2.2304832713749998</v>
      </c>
      <c r="N3382" s="2">
        <v>12.639405204460999</v>
      </c>
      <c r="O3382" s="2">
        <v>56.505576208177999</v>
      </c>
      <c r="P3382" s="2">
        <v>22.304832713755001</v>
      </c>
      <c r="Q3382" s="2">
        <v>5.2044609665430004</v>
      </c>
      <c r="R3382" s="15">
        <v>1.4869888475840001</v>
      </c>
    </row>
    <row r="3383" spans="4:18" x14ac:dyDescent="0.2">
      <c r="D3383" s="104"/>
      <c r="E3383" s="5" t="s">
        <v>40</v>
      </c>
      <c r="F3383" s="6"/>
      <c r="G3383" s="7">
        <v>348</v>
      </c>
      <c r="H3383" s="8">
        <v>21</v>
      </c>
      <c r="I3383" s="1">
        <v>7</v>
      </c>
      <c r="J3383" s="1">
        <v>9</v>
      </c>
      <c r="K3383" s="1">
        <v>13</v>
      </c>
      <c r="L3383" s="1">
        <v>71</v>
      </c>
      <c r="M3383" s="1">
        <v>15</v>
      </c>
      <c r="N3383" s="1">
        <v>53</v>
      </c>
      <c r="O3383" s="1">
        <v>201</v>
      </c>
      <c r="P3383" s="1">
        <v>65</v>
      </c>
      <c r="Q3383" s="1">
        <v>22</v>
      </c>
      <c r="R3383" s="13">
        <v>1</v>
      </c>
    </row>
    <row r="3384" spans="4:18" x14ac:dyDescent="0.2">
      <c r="D3384" s="104"/>
      <c r="E3384" s="11"/>
      <c r="F3384" s="10"/>
      <c r="G3384" s="9">
        <v>100</v>
      </c>
      <c r="H3384" s="12">
        <v>6.0344827586210004</v>
      </c>
      <c r="I3384" s="2">
        <v>2.0114942528739999</v>
      </c>
      <c r="J3384" s="2">
        <v>2.586206896552</v>
      </c>
      <c r="K3384" s="2">
        <v>3.7356321839079998</v>
      </c>
      <c r="L3384" s="2">
        <v>20.402298850575001</v>
      </c>
      <c r="M3384" s="2">
        <v>4.3103448275860003</v>
      </c>
      <c r="N3384" s="2">
        <v>15.229885057471</v>
      </c>
      <c r="O3384" s="2">
        <v>57.758620689654997</v>
      </c>
      <c r="P3384" s="2">
        <v>18.678160919540002</v>
      </c>
      <c r="Q3384" s="2">
        <v>6.3218390804600002</v>
      </c>
      <c r="R3384" s="15">
        <v>0.28735632183900001</v>
      </c>
    </row>
    <row r="3385" spans="4:18" x14ac:dyDescent="0.2">
      <c r="D3385" s="104"/>
      <c r="E3385" s="5" t="s">
        <v>41</v>
      </c>
      <c r="F3385" s="6"/>
      <c r="G3385" s="7">
        <v>282</v>
      </c>
      <c r="H3385" s="8">
        <v>27</v>
      </c>
      <c r="I3385" s="1">
        <v>3</v>
      </c>
      <c r="J3385" s="1">
        <v>9</v>
      </c>
      <c r="K3385" s="1">
        <v>12</v>
      </c>
      <c r="L3385" s="1">
        <v>59</v>
      </c>
      <c r="M3385" s="1">
        <v>6</v>
      </c>
      <c r="N3385" s="1">
        <v>42</v>
      </c>
      <c r="O3385" s="1">
        <v>145</v>
      </c>
      <c r="P3385" s="1">
        <v>73</v>
      </c>
      <c r="Q3385" s="1">
        <v>17</v>
      </c>
      <c r="R3385" s="13">
        <v>8</v>
      </c>
    </row>
    <row r="3386" spans="4:18" x14ac:dyDescent="0.2">
      <c r="D3386" s="104"/>
      <c r="E3386" s="11"/>
      <c r="F3386" s="10"/>
      <c r="G3386" s="9">
        <v>100</v>
      </c>
      <c r="H3386" s="12">
        <v>9.574468085106</v>
      </c>
      <c r="I3386" s="2">
        <v>1.0638297872339999</v>
      </c>
      <c r="J3386" s="2">
        <v>3.1914893617020001</v>
      </c>
      <c r="K3386" s="2">
        <v>4.2553191489359996</v>
      </c>
      <c r="L3386" s="2">
        <v>20.921985815603001</v>
      </c>
      <c r="M3386" s="2">
        <v>2.1276595744679998</v>
      </c>
      <c r="N3386" s="2">
        <v>14.893617021277</v>
      </c>
      <c r="O3386" s="2">
        <v>51.418439716312001</v>
      </c>
      <c r="P3386" s="2">
        <v>25.886524822695002</v>
      </c>
      <c r="Q3386" s="2">
        <v>6.028368794326</v>
      </c>
      <c r="R3386" s="15">
        <v>2.8368794326239999</v>
      </c>
    </row>
    <row r="3387" spans="4:18" x14ac:dyDescent="0.2">
      <c r="D3387" s="104"/>
      <c r="E3387" s="5" t="s">
        <v>42</v>
      </c>
      <c r="F3387" s="6"/>
      <c r="G3387" s="7">
        <v>242</v>
      </c>
      <c r="H3387" s="8">
        <v>24</v>
      </c>
      <c r="I3387" s="1">
        <v>7</v>
      </c>
      <c r="J3387" s="1">
        <v>5</v>
      </c>
      <c r="K3387" s="1">
        <v>11</v>
      </c>
      <c r="L3387" s="1">
        <v>57</v>
      </c>
      <c r="M3387" s="1">
        <v>7</v>
      </c>
      <c r="N3387" s="1">
        <v>40</v>
      </c>
      <c r="O3387" s="1">
        <v>103</v>
      </c>
      <c r="P3387" s="1">
        <v>77</v>
      </c>
      <c r="Q3387" s="1">
        <v>17</v>
      </c>
      <c r="R3387" s="13">
        <v>2</v>
      </c>
    </row>
    <row r="3388" spans="4:18" x14ac:dyDescent="0.2">
      <c r="D3388" s="104"/>
      <c r="E3388" s="11"/>
      <c r="F3388" s="10"/>
      <c r="G3388" s="9">
        <v>100</v>
      </c>
      <c r="H3388" s="12">
        <v>9.9173553719009995</v>
      </c>
      <c r="I3388" s="2">
        <v>2.8925619834709999</v>
      </c>
      <c r="J3388" s="2">
        <v>2.0661157024789998</v>
      </c>
      <c r="K3388" s="2">
        <v>4.5454545454549997</v>
      </c>
      <c r="L3388" s="2">
        <v>23.553719008264</v>
      </c>
      <c r="M3388" s="2">
        <v>2.8925619834709999</v>
      </c>
      <c r="N3388" s="2">
        <v>16.528925619835</v>
      </c>
      <c r="O3388" s="2">
        <v>42.561983471074001</v>
      </c>
      <c r="P3388" s="2">
        <v>31.818181818182001</v>
      </c>
      <c r="Q3388" s="2">
        <v>7.02479338843</v>
      </c>
      <c r="R3388" s="15">
        <v>0.82644628099200002</v>
      </c>
    </row>
    <row r="3389" spans="4:18" x14ac:dyDescent="0.2">
      <c r="D3389" s="104"/>
      <c r="E3389" s="5" t="s">
        <v>43</v>
      </c>
      <c r="F3389" s="6"/>
      <c r="G3389" s="7">
        <v>263</v>
      </c>
      <c r="H3389" s="8">
        <v>34</v>
      </c>
      <c r="I3389" s="1">
        <v>5</v>
      </c>
      <c r="J3389" s="1">
        <v>10</v>
      </c>
      <c r="K3389" s="1">
        <v>13</v>
      </c>
      <c r="L3389" s="1">
        <v>70</v>
      </c>
      <c r="M3389" s="1">
        <v>7</v>
      </c>
      <c r="N3389" s="1">
        <v>43</v>
      </c>
      <c r="O3389" s="1">
        <v>120</v>
      </c>
      <c r="P3389" s="1">
        <v>64</v>
      </c>
      <c r="Q3389" s="1">
        <v>15</v>
      </c>
      <c r="R3389" s="13">
        <v>2</v>
      </c>
    </row>
    <row r="3390" spans="4:18" x14ac:dyDescent="0.2">
      <c r="D3390" s="104"/>
      <c r="E3390" s="11"/>
      <c r="F3390" s="10"/>
      <c r="G3390" s="9">
        <v>100</v>
      </c>
      <c r="H3390" s="12">
        <v>12.927756653992001</v>
      </c>
      <c r="I3390" s="2">
        <v>1.9011406844109999</v>
      </c>
      <c r="J3390" s="2">
        <v>3.8022813688210002</v>
      </c>
      <c r="K3390" s="2">
        <v>4.9429657794680004</v>
      </c>
      <c r="L3390" s="2">
        <v>26.615969581748999</v>
      </c>
      <c r="M3390" s="2">
        <v>2.6615969581750001</v>
      </c>
      <c r="N3390" s="2">
        <v>16.349809885932</v>
      </c>
      <c r="O3390" s="2">
        <v>45.627376425855999</v>
      </c>
      <c r="P3390" s="2">
        <v>24.334600760455999</v>
      </c>
      <c r="Q3390" s="2">
        <v>5.7034220532319999</v>
      </c>
      <c r="R3390" s="15">
        <v>0.76045627376400005</v>
      </c>
    </row>
    <row r="3391" spans="4:18" x14ac:dyDescent="0.2">
      <c r="D3391" s="104"/>
      <c r="E3391" s="5" t="s">
        <v>44</v>
      </c>
      <c r="F3391" s="6"/>
      <c r="G3391" s="7">
        <v>364</v>
      </c>
      <c r="H3391" s="8">
        <v>29</v>
      </c>
      <c r="I3391" s="1">
        <v>11</v>
      </c>
      <c r="J3391" s="1">
        <v>12</v>
      </c>
      <c r="K3391" s="1">
        <v>20</v>
      </c>
      <c r="L3391" s="1">
        <v>87</v>
      </c>
      <c r="M3391" s="1">
        <v>7</v>
      </c>
      <c r="N3391" s="1">
        <v>60</v>
      </c>
      <c r="O3391" s="1">
        <v>144</v>
      </c>
      <c r="P3391" s="1">
        <v>112</v>
      </c>
      <c r="Q3391" s="1">
        <v>27</v>
      </c>
      <c r="R3391" s="13">
        <v>9</v>
      </c>
    </row>
    <row r="3392" spans="4:18" x14ac:dyDescent="0.2">
      <c r="D3392" s="104"/>
      <c r="E3392" s="11"/>
      <c r="F3392" s="10"/>
      <c r="G3392" s="9">
        <v>100</v>
      </c>
      <c r="H3392" s="12">
        <v>7.967032967033</v>
      </c>
      <c r="I3392" s="2">
        <v>3.0219780219780001</v>
      </c>
      <c r="J3392" s="2">
        <v>3.2967032967029999</v>
      </c>
      <c r="K3392" s="2">
        <v>5.4945054945049998</v>
      </c>
      <c r="L3392" s="2">
        <v>23.901098901099001</v>
      </c>
      <c r="M3392" s="2">
        <v>1.923076923077</v>
      </c>
      <c r="N3392" s="2">
        <v>16.483516483515999</v>
      </c>
      <c r="O3392" s="2">
        <v>39.560439560440003</v>
      </c>
      <c r="P3392" s="2">
        <v>30.769230769231001</v>
      </c>
      <c r="Q3392" s="2">
        <v>7.4175824175820004</v>
      </c>
      <c r="R3392" s="15">
        <v>2.4725274725270001</v>
      </c>
    </row>
    <row r="3393" spans="2:18" x14ac:dyDescent="0.2">
      <c r="D3393" s="104"/>
      <c r="E3393" s="5" t="s">
        <v>45</v>
      </c>
      <c r="F3393" s="6"/>
      <c r="G3393" s="7">
        <v>324</v>
      </c>
      <c r="H3393" s="8">
        <v>27</v>
      </c>
      <c r="I3393" s="1">
        <v>16</v>
      </c>
      <c r="J3393" s="1">
        <v>12</v>
      </c>
      <c r="K3393" s="1">
        <v>16</v>
      </c>
      <c r="L3393" s="1">
        <v>84</v>
      </c>
      <c r="M3393" s="1">
        <v>10</v>
      </c>
      <c r="N3393" s="1">
        <v>37</v>
      </c>
      <c r="O3393" s="1">
        <v>134</v>
      </c>
      <c r="P3393" s="1">
        <v>93</v>
      </c>
      <c r="Q3393" s="1">
        <v>26</v>
      </c>
      <c r="R3393" s="13">
        <v>8</v>
      </c>
    </row>
    <row r="3394" spans="2:18" x14ac:dyDescent="0.2">
      <c r="D3394" s="104"/>
      <c r="E3394" s="11"/>
      <c r="F3394" s="10"/>
      <c r="G3394" s="9">
        <v>100</v>
      </c>
      <c r="H3394" s="12">
        <v>8.333333333333</v>
      </c>
      <c r="I3394" s="2">
        <v>4.9382716049380004</v>
      </c>
      <c r="J3394" s="2">
        <v>3.7037037037039999</v>
      </c>
      <c r="K3394" s="2">
        <v>4.9382716049380004</v>
      </c>
      <c r="L3394" s="2">
        <v>25.925925925925998</v>
      </c>
      <c r="M3394" s="2">
        <v>3.086419753086</v>
      </c>
      <c r="N3394" s="2">
        <v>11.41975308642</v>
      </c>
      <c r="O3394" s="2">
        <v>41.358024691357997</v>
      </c>
      <c r="P3394" s="2">
        <v>28.703703703704001</v>
      </c>
      <c r="Q3394" s="2">
        <v>8.0246913580250006</v>
      </c>
      <c r="R3394" s="15">
        <v>2.4691358024690002</v>
      </c>
    </row>
    <row r="3395" spans="2:18" x14ac:dyDescent="0.2">
      <c r="D3395" s="104"/>
      <c r="E3395" s="5" t="s">
        <v>46</v>
      </c>
      <c r="F3395" s="6"/>
      <c r="G3395" s="7">
        <v>192</v>
      </c>
      <c r="H3395" s="8">
        <v>13</v>
      </c>
      <c r="I3395" s="1">
        <v>4</v>
      </c>
      <c r="J3395" s="1">
        <v>8</v>
      </c>
      <c r="K3395" s="1">
        <v>8</v>
      </c>
      <c r="L3395" s="1">
        <v>42</v>
      </c>
      <c r="M3395" s="1">
        <v>3</v>
      </c>
      <c r="N3395" s="1">
        <v>23</v>
      </c>
      <c r="O3395" s="1">
        <v>75</v>
      </c>
      <c r="P3395" s="1">
        <v>45</v>
      </c>
      <c r="Q3395" s="1">
        <v>20</v>
      </c>
      <c r="R3395" s="13">
        <v>8</v>
      </c>
    </row>
    <row r="3396" spans="2:18" x14ac:dyDescent="0.2">
      <c r="D3396" s="104"/>
      <c r="E3396" s="11"/>
      <c r="F3396" s="10"/>
      <c r="G3396" s="9">
        <v>100</v>
      </c>
      <c r="H3396" s="12">
        <v>6.770833333333</v>
      </c>
      <c r="I3396" s="2">
        <v>2.083333333333</v>
      </c>
      <c r="J3396" s="2">
        <v>4.166666666667</v>
      </c>
      <c r="K3396" s="2">
        <v>4.166666666667</v>
      </c>
      <c r="L3396" s="2">
        <v>21.875</v>
      </c>
      <c r="M3396" s="2">
        <v>1.5625</v>
      </c>
      <c r="N3396" s="2">
        <v>11.979166666667</v>
      </c>
      <c r="O3396" s="2">
        <v>39.0625</v>
      </c>
      <c r="P3396" s="2">
        <v>23.4375</v>
      </c>
      <c r="Q3396" s="2">
        <v>10.416666666667</v>
      </c>
      <c r="R3396" s="15">
        <v>4.166666666667</v>
      </c>
    </row>
    <row r="3397" spans="2:18" x14ac:dyDescent="0.2">
      <c r="D3397" s="104"/>
      <c r="E3397" s="5" t="s">
        <v>47</v>
      </c>
      <c r="F3397" s="6"/>
      <c r="G3397" s="7">
        <v>288</v>
      </c>
      <c r="H3397" s="8">
        <v>28</v>
      </c>
      <c r="I3397" s="1">
        <v>9</v>
      </c>
      <c r="J3397" s="1">
        <v>14</v>
      </c>
      <c r="K3397" s="1">
        <v>16</v>
      </c>
      <c r="L3397" s="1">
        <v>45</v>
      </c>
      <c r="M3397" s="1">
        <v>6</v>
      </c>
      <c r="N3397" s="1">
        <v>30</v>
      </c>
      <c r="O3397" s="1">
        <v>109</v>
      </c>
      <c r="P3397" s="1">
        <v>86</v>
      </c>
      <c r="Q3397" s="1">
        <v>32</v>
      </c>
      <c r="R3397" s="13">
        <v>7</v>
      </c>
    </row>
    <row r="3398" spans="2:18" x14ac:dyDescent="0.2">
      <c r="D3398" s="104"/>
      <c r="E3398" s="11"/>
      <c r="F3398" s="10"/>
      <c r="G3398" s="9">
        <v>100</v>
      </c>
      <c r="H3398" s="12">
        <v>9.7222222222219994</v>
      </c>
      <c r="I3398" s="2">
        <v>3.125</v>
      </c>
      <c r="J3398" s="2">
        <v>4.8611111111109997</v>
      </c>
      <c r="K3398" s="2">
        <v>5.5555555555560003</v>
      </c>
      <c r="L3398" s="2">
        <v>15.625</v>
      </c>
      <c r="M3398" s="2">
        <v>2.083333333333</v>
      </c>
      <c r="N3398" s="2">
        <v>10.416666666667</v>
      </c>
      <c r="O3398" s="2">
        <v>37.847222222222001</v>
      </c>
      <c r="P3398" s="2">
        <v>29.861111111111001</v>
      </c>
      <c r="Q3398" s="2">
        <v>11.111111111111001</v>
      </c>
      <c r="R3398" s="15">
        <v>2.4305555555559999</v>
      </c>
    </row>
    <row r="3399" spans="2:18" x14ac:dyDescent="0.2">
      <c r="D3399" s="104"/>
      <c r="E3399" s="5" t="s">
        <v>48</v>
      </c>
      <c r="F3399" s="6"/>
      <c r="G3399" s="7">
        <v>114</v>
      </c>
      <c r="H3399" s="8">
        <v>8</v>
      </c>
      <c r="I3399" s="1">
        <v>6</v>
      </c>
      <c r="J3399" s="1">
        <v>3</v>
      </c>
      <c r="K3399" s="1">
        <v>4</v>
      </c>
      <c r="L3399" s="1">
        <v>10</v>
      </c>
      <c r="M3399" s="1">
        <v>1</v>
      </c>
      <c r="N3399" s="1">
        <v>14</v>
      </c>
      <c r="O3399" s="1">
        <v>34</v>
      </c>
      <c r="P3399" s="1">
        <v>42</v>
      </c>
      <c r="Q3399" s="1">
        <v>23</v>
      </c>
      <c r="R3399" s="13">
        <v>3</v>
      </c>
    </row>
    <row r="3400" spans="2:18" x14ac:dyDescent="0.2">
      <c r="D3400" s="104"/>
      <c r="E3400" s="11"/>
      <c r="F3400" s="10"/>
      <c r="G3400" s="9">
        <v>100</v>
      </c>
      <c r="H3400" s="12">
        <v>7.0175438596489998</v>
      </c>
      <c r="I3400" s="2">
        <v>5.2631578947369997</v>
      </c>
      <c r="J3400" s="2">
        <v>2.6315789473679998</v>
      </c>
      <c r="K3400" s="2">
        <v>3.508771929825</v>
      </c>
      <c r="L3400" s="2">
        <v>8.7719298245609991</v>
      </c>
      <c r="M3400" s="2">
        <v>0.87719298245599997</v>
      </c>
      <c r="N3400" s="2">
        <v>12.280701754386</v>
      </c>
      <c r="O3400" s="2">
        <v>29.824561403509001</v>
      </c>
      <c r="P3400" s="2">
        <v>36.842105263157997</v>
      </c>
      <c r="Q3400" s="2">
        <v>20.175438596490999</v>
      </c>
      <c r="R3400" s="15">
        <v>2.6315789473679998</v>
      </c>
    </row>
    <row r="3401" spans="2:18" x14ac:dyDescent="0.2">
      <c r="D3401" s="104"/>
      <c r="E3401" s="5" t="s">
        <v>49</v>
      </c>
      <c r="F3401" s="6"/>
      <c r="G3401" s="7">
        <v>30</v>
      </c>
      <c r="H3401" s="8">
        <v>1</v>
      </c>
      <c r="I3401" s="1">
        <v>0</v>
      </c>
      <c r="J3401" s="1">
        <v>1</v>
      </c>
      <c r="K3401" s="1">
        <v>0</v>
      </c>
      <c r="L3401" s="1">
        <v>2</v>
      </c>
      <c r="M3401" s="1">
        <v>2</v>
      </c>
      <c r="N3401" s="1">
        <v>3</v>
      </c>
      <c r="O3401" s="1">
        <v>9</v>
      </c>
      <c r="P3401" s="1">
        <v>7</v>
      </c>
      <c r="Q3401" s="1">
        <v>8</v>
      </c>
      <c r="R3401" s="13">
        <v>2</v>
      </c>
    </row>
    <row r="3402" spans="2:18" x14ac:dyDescent="0.2">
      <c r="D3402" s="105"/>
      <c r="E3402" s="56"/>
      <c r="F3402" s="57"/>
      <c r="G3402" s="69">
        <v>100</v>
      </c>
      <c r="H3402" s="75">
        <v>3.333333333333</v>
      </c>
      <c r="I3402" s="36">
        <v>0</v>
      </c>
      <c r="J3402" s="39">
        <v>3.333333333333</v>
      </c>
      <c r="K3402" s="36">
        <v>0</v>
      </c>
      <c r="L3402" s="39">
        <v>6.666666666667</v>
      </c>
      <c r="M3402" s="39">
        <v>6.666666666667</v>
      </c>
      <c r="N3402" s="39">
        <v>10</v>
      </c>
      <c r="O3402" s="39">
        <v>30</v>
      </c>
      <c r="P3402" s="39">
        <v>23.333333333333002</v>
      </c>
      <c r="Q3402" s="39">
        <v>26.666666666666998</v>
      </c>
      <c r="R3402" s="83">
        <v>6.666666666667</v>
      </c>
    </row>
    <row r="3404" spans="2:18" x14ac:dyDescent="0.2">
      <c r="B3404" s="47" t="str">
        <f xml:space="preserve"> HYPERLINK("#'目次'!B47", "[41]")</f>
        <v>[41]</v>
      </c>
      <c r="C3404" s="31" t="s">
        <v>391</v>
      </c>
    </row>
    <row r="3407" spans="2:18" x14ac:dyDescent="0.2">
      <c r="C3407" s="31" t="s">
        <v>13</v>
      </c>
    </row>
    <row r="3408" spans="2:18" ht="36" x14ac:dyDescent="0.2">
      <c r="D3408" s="99"/>
      <c r="E3408" s="100"/>
      <c r="F3408" s="100"/>
      <c r="G3408" s="41" t="s">
        <v>14</v>
      </c>
      <c r="H3408" s="42" t="s">
        <v>392</v>
      </c>
      <c r="I3408" s="16" t="s">
        <v>393</v>
      </c>
      <c r="J3408" s="16" t="s">
        <v>394</v>
      </c>
      <c r="K3408" s="46" t="s">
        <v>24</v>
      </c>
    </row>
    <row r="3409" spans="4:11" x14ac:dyDescent="0.2">
      <c r="D3409" s="101"/>
      <c r="E3409" s="102"/>
      <c r="F3409" s="102"/>
      <c r="G3409" s="44"/>
      <c r="H3409" s="48"/>
      <c r="I3409" s="17"/>
      <c r="J3409" s="17"/>
      <c r="K3409" s="43"/>
    </row>
    <row r="3410" spans="4:11" x14ac:dyDescent="0.2">
      <c r="D3410" s="68"/>
      <c r="E3410" s="67" t="s">
        <v>14</v>
      </c>
      <c r="F3410" s="64"/>
      <c r="G3410" s="45">
        <v>7000</v>
      </c>
      <c r="H3410" s="20">
        <v>916</v>
      </c>
      <c r="I3410" s="20">
        <v>437</v>
      </c>
      <c r="J3410" s="20">
        <v>5621</v>
      </c>
      <c r="K3410" s="61">
        <v>26</v>
      </c>
    </row>
    <row r="3411" spans="4:11" x14ac:dyDescent="0.2">
      <c r="D3411" s="56"/>
      <c r="E3411" s="57"/>
      <c r="F3411" s="65"/>
      <c r="G3411" s="9">
        <v>100</v>
      </c>
      <c r="H3411" s="2">
        <v>13.085714285713999</v>
      </c>
      <c r="I3411" s="2">
        <v>6.2428571428569999</v>
      </c>
      <c r="J3411" s="2">
        <v>80.3</v>
      </c>
      <c r="K3411" s="15">
        <v>0.37142857142899999</v>
      </c>
    </row>
    <row r="3412" spans="4:11" x14ac:dyDescent="0.2">
      <c r="D3412" s="103" t="s">
        <v>25</v>
      </c>
      <c r="E3412" s="24" t="s">
        <v>26</v>
      </c>
      <c r="F3412" s="22"/>
      <c r="G3412" s="23">
        <v>1780</v>
      </c>
      <c r="H3412" s="30">
        <v>128</v>
      </c>
      <c r="I3412" s="4">
        <v>96</v>
      </c>
      <c r="J3412" s="4">
        <v>1551</v>
      </c>
      <c r="K3412" s="34">
        <v>5</v>
      </c>
    </row>
    <row r="3413" spans="4:11" x14ac:dyDescent="0.2">
      <c r="D3413" s="104"/>
      <c r="E3413" s="11"/>
      <c r="F3413" s="10"/>
      <c r="G3413" s="9">
        <v>100</v>
      </c>
      <c r="H3413" s="12">
        <v>7.191011235955</v>
      </c>
      <c r="I3413" s="2">
        <v>5.3932584269659998</v>
      </c>
      <c r="J3413" s="2">
        <v>87.134831460673993</v>
      </c>
      <c r="K3413" s="15">
        <v>0.28089887640400002</v>
      </c>
    </row>
    <row r="3414" spans="4:11" x14ac:dyDescent="0.2">
      <c r="D3414" s="104"/>
      <c r="E3414" s="5" t="s">
        <v>27</v>
      </c>
      <c r="F3414" s="6"/>
      <c r="G3414" s="7">
        <v>1328</v>
      </c>
      <c r="H3414" s="8">
        <v>127</v>
      </c>
      <c r="I3414" s="1">
        <v>84</v>
      </c>
      <c r="J3414" s="1">
        <v>1112</v>
      </c>
      <c r="K3414" s="13">
        <v>5</v>
      </c>
    </row>
    <row r="3415" spans="4:11" x14ac:dyDescent="0.2">
      <c r="D3415" s="104"/>
      <c r="E3415" s="11"/>
      <c r="F3415" s="10"/>
      <c r="G3415" s="9">
        <v>100</v>
      </c>
      <c r="H3415" s="12">
        <v>9.5632530120479995</v>
      </c>
      <c r="I3415" s="2">
        <v>6.3253012048189996</v>
      </c>
      <c r="J3415" s="2">
        <v>83.734939759035996</v>
      </c>
      <c r="K3415" s="15">
        <v>0.37650602409599998</v>
      </c>
    </row>
    <row r="3416" spans="4:11" x14ac:dyDescent="0.2">
      <c r="D3416" s="104"/>
      <c r="E3416" s="5" t="s">
        <v>28</v>
      </c>
      <c r="F3416" s="6"/>
      <c r="G3416" s="7">
        <v>1075</v>
      </c>
      <c r="H3416" s="8">
        <v>143</v>
      </c>
      <c r="I3416" s="1">
        <v>75</v>
      </c>
      <c r="J3416" s="1">
        <v>849</v>
      </c>
      <c r="K3416" s="13">
        <v>8</v>
      </c>
    </row>
    <row r="3417" spans="4:11" x14ac:dyDescent="0.2">
      <c r="D3417" s="104"/>
      <c r="E3417" s="11"/>
      <c r="F3417" s="10"/>
      <c r="G3417" s="9">
        <v>100</v>
      </c>
      <c r="H3417" s="12">
        <v>13.302325581394999</v>
      </c>
      <c r="I3417" s="2">
        <v>6.9767441860470001</v>
      </c>
      <c r="J3417" s="2">
        <v>78.976744186047</v>
      </c>
      <c r="K3417" s="15">
        <v>0.74418604651200004</v>
      </c>
    </row>
    <row r="3418" spans="4:11" x14ac:dyDescent="0.2">
      <c r="D3418" s="104"/>
      <c r="E3418" s="5" t="s">
        <v>29</v>
      </c>
      <c r="F3418" s="6"/>
      <c r="G3418" s="7">
        <v>733</v>
      </c>
      <c r="H3418" s="8">
        <v>107</v>
      </c>
      <c r="I3418" s="1">
        <v>48</v>
      </c>
      <c r="J3418" s="1">
        <v>576</v>
      </c>
      <c r="K3418" s="13">
        <v>2</v>
      </c>
    </row>
    <row r="3419" spans="4:11" x14ac:dyDescent="0.2">
      <c r="D3419" s="104"/>
      <c r="E3419" s="11"/>
      <c r="F3419" s="10"/>
      <c r="G3419" s="9">
        <v>100</v>
      </c>
      <c r="H3419" s="12">
        <v>14.597544338336</v>
      </c>
      <c r="I3419" s="2">
        <v>6.5484311050480004</v>
      </c>
      <c r="J3419" s="2">
        <v>78.581173260572996</v>
      </c>
      <c r="K3419" s="15">
        <v>0.27285129604399999</v>
      </c>
    </row>
    <row r="3420" spans="4:11" x14ac:dyDescent="0.2">
      <c r="D3420" s="104"/>
      <c r="E3420" s="5" t="s">
        <v>30</v>
      </c>
      <c r="F3420" s="6"/>
      <c r="G3420" s="7">
        <v>619</v>
      </c>
      <c r="H3420" s="8">
        <v>109</v>
      </c>
      <c r="I3420" s="1">
        <v>37</v>
      </c>
      <c r="J3420" s="1">
        <v>472</v>
      </c>
      <c r="K3420" s="13">
        <v>1</v>
      </c>
    </row>
    <row r="3421" spans="4:11" x14ac:dyDescent="0.2">
      <c r="D3421" s="104"/>
      <c r="E3421" s="11"/>
      <c r="F3421" s="10"/>
      <c r="G3421" s="9">
        <v>100</v>
      </c>
      <c r="H3421" s="12">
        <v>17.609046849757998</v>
      </c>
      <c r="I3421" s="2">
        <v>5.9773828756059997</v>
      </c>
      <c r="J3421" s="2">
        <v>76.252019386106994</v>
      </c>
      <c r="K3421" s="15">
        <v>0.16155088852999999</v>
      </c>
    </row>
    <row r="3422" spans="4:11" x14ac:dyDescent="0.2">
      <c r="D3422" s="104"/>
      <c r="E3422" s="5" t="s">
        <v>31</v>
      </c>
      <c r="F3422" s="6"/>
      <c r="G3422" s="7">
        <v>559</v>
      </c>
      <c r="H3422" s="8">
        <v>127</v>
      </c>
      <c r="I3422" s="1">
        <v>43</v>
      </c>
      <c r="J3422" s="1">
        <v>388</v>
      </c>
      <c r="K3422" s="13">
        <v>1</v>
      </c>
    </row>
    <row r="3423" spans="4:11" x14ac:dyDescent="0.2">
      <c r="D3423" s="104"/>
      <c r="E3423" s="11"/>
      <c r="F3423" s="10"/>
      <c r="G3423" s="9">
        <v>100</v>
      </c>
      <c r="H3423" s="12">
        <v>22.719141323792002</v>
      </c>
      <c r="I3423" s="2">
        <v>7.6923076923079998</v>
      </c>
      <c r="J3423" s="2">
        <v>69.409660107335</v>
      </c>
      <c r="K3423" s="15">
        <v>0.178890876565</v>
      </c>
    </row>
    <row r="3424" spans="4:11" x14ac:dyDescent="0.2">
      <c r="D3424" s="104"/>
      <c r="E3424" s="5" t="s">
        <v>32</v>
      </c>
      <c r="F3424" s="6"/>
      <c r="G3424" s="7">
        <v>284</v>
      </c>
      <c r="H3424" s="8">
        <v>81</v>
      </c>
      <c r="I3424" s="1">
        <v>26</v>
      </c>
      <c r="J3424" s="1">
        <v>175</v>
      </c>
      <c r="K3424" s="13">
        <v>2</v>
      </c>
    </row>
    <row r="3425" spans="4:11" x14ac:dyDescent="0.2">
      <c r="D3425" s="104"/>
      <c r="E3425" s="11"/>
      <c r="F3425" s="10"/>
      <c r="G3425" s="9">
        <v>100</v>
      </c>
      <c r="H3425" s="12">
        <v>28.521126760563</v>
      </c>
      <c r="I3425" s="2">
        <v>9.1549295774649995</v>
      </c>
      <c r="J3425" s="2">
        <v>61.619718309859003</v>
      </c>
      <c r="K3425" s="15">
        <v>0.70422535211299997</v>
      </c>
    </row>
    <row r="3426" spans="4:11" x14ac:dyDescent="0.2">
      <c r="D3426" s="104"/>
      <c r="E3426" s="5" t="s">
        <v>33</v>
      </c>
      <c r="F3426" s="6"/>
      <c r="G3426" s="7">
        <v>104</v>
      </c>
      <c r="H3426" s="8">
        <v>51</v>
      </c>
      <c r="I3426" s="1">
        <v>7</v>
      </c>
      <c r="J3426" s="1">
        <v>45</v>
      </c>
      <c r="K3426" s="13">
        <v>1</v>
      </c>
    </row>
    <row r="3427" spans="4:11" x14ac:dyDescent="0.2">
      <c r="D3427" s="104"/>
      <c r="E3427" s="11"/>
      <c r="F3427" s="10"/>
      <c r="G3427" s="9">
        <v>100</v>
      </c>
      <c r="H3427" s="12">
        <v>49.038461538462002</v>
      </c>
      <c r="I3427" s="2">
        <v>6.7307692307689999</v>
      </c>
      <c r="J3427" s="2">
        <v>43.269230769231001</v>
      </c>
      <c r="K3427" s="15">
        <v>0.96153846153800004</v>
      </c>
    </row>
    <row r="3428" spans="4:11" x14ac:dyDescent="0.2">
      <c r="D3428" s="103" t="s">
        <v>34</v>
      </c>
      <c r="E3428" s="24" t="s">
        <v>35</v>
      </c>
      <c r="F3428" s="22"/>
      <c r="G3428" s="23">
        <v>206</v>
      </c>
      <c r="H3428" s="30">
        <v>11</v>
      </c>
      <c r="I3428" s="4">
        <v>2</v>
      </c>
      <c r="J3428" s="4">
        <v>190</v>
      </c>
      <c r="K3428" s="34">
        <v>3</v>
      </c>
    </row>
    <row r="3429" spans="4:11" x14ac:dyDescent="0.2">
      <c r="D3429" s="104"/>
      <c r="E3429" s="11"/>
      <c r="F3429" s="10"/>
      <c r="G3429" s="9">
        <v>100</v>
      </c>
      <c r="H3429" s="12">
        <v>5.3398058252430003</v>
      </c>
      <c r="I3429" s="2">
        <v>0.97087378640800004</v>
      </c>
      <c r="J3429" s="2">
        <v>92.233009708737995</v>
      </c>
      <c r="K3429" s="15">
        <v>1.456310679612</v>
      </c>
    </row>
    <row r="3430" spans="4:11" x14ac:dyDescent="0.2">
      <c r="D3430" s="104"/>
      <c r="E3430" s="5" t="s">
        <v>36</v>
      </c>
      <c r="F3430" s="6"/>
      <c r="G3430" s="7">
        <v>218</v>
      </c>
      <c r="H3430" s="8">
        <v>20</v>
      </c>
      <c r="I3430" s="1">
        <v>2</v>
      </c>
      <c r="J3430" s="1">
        <v>195</v>
      </c>
      <c r="K3430" s="13">
        <v>1</v>
      </c>
    </row>
    <row r="3431" spans="4:11" x14ac:dyDescent="0.2">
      <c r="D3431" s="104"/>
      <c r="E3431" s="11"/>
      <c r="F3431" s="10"/>
      <c r="G3431" s="9">
        <v>100</v>
      </c>
      <c r="H3431" s="12">
        <v>9.1743119266060003</v>
      </c>
      <c r="I3431" s="2">
        <v>0.91743119266100004</v>
      </c>
      <c r="J3431" s="2">
        <v>89.449541284404006</v>
      </c>
      <c r="K3431" s="15">
        <v>0.45871559632999998</v>
      </c>
    </row>
    <row r="3432" spans="4:11" x14ac:dyDescent="0.2">
      <c r="D3432" s="104"/>
      <c r="E3432" s="5" t="s">
        <v>37</v>
      </c>
      <c r="F3432" s="6"/>
      <c r="G3432" s="7">
        <v>218</v>
      </c>
      <c r="H3432" s="8">
        <v>25</v>
      </c>
      <c r="I3432" s="1">
        <v>6</v>
      </c>
      <c r="J3432" s="1">
        <v>187</v>
      </c>
      <c r="K3432" s="13">
        <v>0</v>
      </c>
    </row>
    <row r="3433" spans="4:11" x14ac:dyDescent="0.2">
      <c r="D3433" s="104"/>
      <c r="E3433" s="11"/>
      <c r="F3433" s="10"/>
      <c r="G3433" s="9">
        <v>100</v>
      </c>
      <c r="H3433" s="12">
        <v>11.467889908257</v>
      </c>
      <c r="I3433" s="2">
        <v>2.7522935779819999</v>
      </c>
      <c r="J3433" s="2">
        <v>85.779816513761006</v>
      </c>
      <c r="K3433" s="21">
        <v>0</v>
      </c>
    </row>
    <row r="3434" spans="4:11" x14ac:dyDescent="0.2">
      <c r="D3434" s="104"/>
      <c r="E3434" s="5" t="s">
        <v>38</v>
      </c>
      <c r="F3434" s="6"/>
      <c r="G3434" s="7">
        <v>313</v>
      </c>
      <c r="H3434" s="8">
        <v>53</v>
      </c>
      <c r="I3434" s="1">
        <v>6</v>
      </c>
      <c r="J3434" s="1">
        <v>254</v>
      </c>
      <c r="K3434" s="13">
        <v>0</v>
      </c>
    </row>
    <row r="3435" spans="4:11" x14ac:dyDescent="0.2">
      <c r="D3435" s="104"/>
      <c r="E3435" s="11"/>
      <c r="F3435" s="10"/>
      <c r="G3435" s="9">
        <v>100</v>
      </c>
      <c r="H3435" s="12">
        <v>16.932907348242999</v>
      </c>
      <c r="I3435" s="2">
        <v>1.9169329073479999</v>
      </c>
      <c r="J3435" s="2">
        <v>81.150159744408995</v>
      </c>
      <c r="K3435" s="21">
        <v>0</v>
      </c>
    </row>
    <row r="3436" spans="4:11" x14ac:dyDescent="0.2">
      <c r="D3436" s="104"/>
      <c r="E3436" s="5" t="s">
        <v>39</v>
      </c>
      <c r="F3436" s="6"/>
      <c r="G3436" s="7">
        <v>306</v>
      </c>
      <c r="H3436" s="8">
        <v>46</v>
      </c>
      <c r="I3436" s="1">
        <v>10</v>
      </c>
      <c r="J3436" s="1">
        <v>247</v>
      </c>
      <c r="K3436" s="13">
        <v>3</v>
      </c>
    </row>
    <row r="3437" spans="4:11" x14ac:dyDescent="0.2">
      <c r="D3437" s="104"/>
      <c r="E3437" s="11"/>
      <c r="F3437" s="10"/>
      <c r="G3437" s="9">
        <v>100</v>
      </c>
      <c r="H3437" s="12">
        <v>15.032679738562001</v>
      </c>
      <c r="I3437" s="2">
        <v>3.2679738562090002</v>
      </c>
      <c r="J3437" s="2">
        <v>80.718954248366003</v>
      </c>
      <c r="K3437" s="15">
        <v>0.98039215686299996</v>
      </c>
    </row>
    <row r="3438" spans="4:11" x14ac:dyDescent="0.2">
      <c r="D3438" s="104"/>
      <c r="E3438" s="5" t="s">
        <v>40</v>
      </c>
      <c r="F3438" s="6"/>
      <c r="G3438" s="7">
        <v>323</v>
      </c>
      <c r="H3438" s="8">
        <v>54</v>
      </c>
      <c r="I3438" s="1">
        <v>17</v>
      </c>
      <c r="J3438" s="1">
        <v>252</v>
      </c>
      <c r="K3438" s="13">
        <v>0</v>
      </c>
    </row>
    <row r="3439" spans="4:11" x14ac:dyDescent="0.2">
      <c r="D3439" s="104"/>
      <c r="E3439" s="11"/>
      <c r="F3439" s="10"/>
      <c r="G3439" s="9">
        <v>100</v>
      </c>
      <c r="H3439" s="12">
        <v>16.718266253869999</v>
      </c>
      <c r="I3439" s="2">
        <v>5.2631578947369997</v>
      </c>
      <c r="J3439" s="2">
        <v>78.018575851392995</v>
      </c>
      <c r="K3439" s="21">
        <v>0</v>
      </c>
    </row>
    <row r="3440" spans="4:11" x14ac:dyDescent="0.2">
      <c r="D3440" s="104"/>
      <c r="E3440" s="5" t="s">
        <v>41</v>
      </c>
      <c r="F3440" s="6"/>
      <c r="G3440" s="7">
        <v>260</v>
      </c>
      <c r="H3440" s="8">
        <v>35</v>
      </c>
      <c r="I3440" s="1">
        <v>21</v>
      </c>
      <c r="J3440" s="1">
        <v>202</v>
      </c>
      <c r="K3440" s="13">
        <v>2</v>
      </c>
    </row>
    <row r="3441" spans="4:11" x14ac:dyDescent="0.2">
      <c r="D3441" s="104"/>
      <c r="E3441" s="11"/>
      <c r="F3441" s="10"/>
      <c r="G3441" s="9">
        <v>100</v>
      </c>
      <c r="H3441" s="12">
        <v>13.461538461538</v>
      </c>
      <c r="I3441" s="2">
        <v>8.0769230769230003</v>
      </c>
      <c r="J3441" s="2">
        <v>77.692307692308006</v>
      </c>
      <c r="K3441" s="15">
        <v>0.76923076923099998</v>
      </c>
    </row>
    <row r="3442" spans="4:11" x14ac:dyDescent="0.2">
      <c r="D3442" s="104"/>
      <c r="E3442" s="5" t="s">
        <v>42</v>
      </c>
      <c r="F3442" s="6"/>
      <c r="G3442" s="7">
        <v>258</v>
      </c>
      <c r="H3442" s="8">
        <v>61</v>
      </c>
      <c r="I3442" s="1">
        <v>29</v>
      </c>
      <c r="J3442" s="1">
        <v>168</v>
      </c>
      <c r="K3442" s="13">
        <v>0</v>
      </c>
    </row>
    <row r="3443" spans="4:11" x14ac:dyDescent="0.2">
      <c r="D3443" s="104"/>
      <c r="E3443" s="11"/>
      <c r="F3443" s="10"/>
      <c r="G3443" s="9">
        <v>100</v>
      </c>
      <c r="H3443" s="12">
        <v>23.643410852713</v>
      </c>
      <c r="I3443" s="2">
        <v>11.240310077519</v>
      </c>
      <c r="J3443" s="2">
        <v>65.116279069767003</v>
      </c>
      <c r="K3443" s="21">
        <v>0</v>
      </c>
    </row>
    <row r="3444" spans="4:11" x14ac:dyDescent="0.2">
      <c r="D3444" s="104"/>
      <c r="E3444" s="5" t="s">
        <v>43</v>
      </c>
      <c r="F3444" s="6"/>
      <c r="G3444" s="7">
        <v>258</v>
      </c>
      <c r="H3444" s="8">
        <v>54</v>
      </c>
      <c r="I3444" s="1">
        <v>24</v>
      </c>
      <c r="J3444" s="1">
        <v>179</v>
      </c>
      <c r="K3444" s="13">
        <v>1</v>
      </c>
    </row>
    <row r="3445" spans="4:11" x14ac:dyDescent="0.2">
      <c r="D3445" s="104"/>
      <c r="E3445" s="11"/>
      <c r="F3445" s="10"/>
      <c r="G3445" s="9">
        <v>100</v>
      </c>
      <c r="H3445" s="12">
        <v>20.930232558139998</v>
      </c>
      <c r="I3445" s="2">
        <v>9.3023255813949994</v>
      </c>
      <c r="J3445" s="2">
        <v>69.379844961239996</v>
      </c>
      <c r="K3445" s="15">
        <v>0.38759689922500001</v>
      </c>
    </row>
    <row r="3446" spans="4:11" x14ac:dyDescent="0.2">
      <c r="D3446" s="104"/>
      <c r="E3446" s="5" t="s">
        <v>44</v>
      </c>
      <c r="F3446" s="6"/>
      <c r="G3446" s="7">
        <v>336</v>
      </c>
      <c r="H3446" s="8">
        <v>91</v>
      </c>
      <c r="I3446" s="1">
        <v>35</v>
      </c>
      <c r="J3446" s="1">
        <v>207</v>
      </c>
      <c r="K3446" s="13">
        <v>3</v>
      </c>
    </row>
    <row r="3447" spans="4:11" x14ac:dyDescent="0.2">
      <c r="D3447" s="104"/>
      <c r="E3447" s="11"/>
      <c r="F3447" s="10"/>
      <c r="G3447" s="9">
        <v>100</v>
      </c>
      <c r="H3447" s="12">
        <v>27.083333333333002</v>
      </c>
      <c r="I3447" s="2">
        <v>10.416666666667</v>
      </c>
      <c r="J3447" s="2">
        <v>61.607142857143003</v>
      </c>
      <c r="K3447" s="15">
        <v>0.89285714285700002</v>
      </c>
    </row>
    <row r="3448" spans="4:11" x14ac:dyDescent="0.2">
      <c r="D3448" s="104"/>
      <c r="E3448" s="5" t="s">
        <v>45</v>
      </c>
      <c r="F3448" s="6"/>
      <c r="G3448" s="7">
        <v>259</v>
      </c>
      <c r="H3448" s="8">
        <v>63</v>
      </c>
      <c r="I3448" s="1">
        <v>29</v>
      </c>
      <c r="J3448" s="1">
        <v>165</v>
      </c>
      <c r="K3448" s="13">
        <v>2</v>
      </c>
    </row>
    <row r="3449" spans="4:11" x14ac:dyDescent="0.2">
      <c r="D3449" s="104"/>
      <c r="E3449" s="11"/>
      <c r="F3449" s="10"/>
      <c r="G3449" s="9">
        <v>100</v>
      </c>
      <c r="H3449" s="12">
        <v>24.324324324323999</v>
      </c>
      <c r="I3449" s="2">
        <v>11.196911196911</v>
      </c>
      <c r="J3449" s="2">
        <v>63.706563706563998</v>
      </c>
      <c r="K3449" s="15">
        <v>0.77220077220100003</v>
      </c>
    </row>
    <row r="3450" spans="4:11" x14ac:dyDescent="0.2">
      <c r="D3450" s="104"/>
      <c r="E3450" s="5" t="s">
        <v>46</v>
      </c>
      <c r="F3450" s="6"/>
      <c r="G3450" s="7">
        <v>171</v>
      </c>
      <c r="H3450" s="8">
        <v>42</v>
      </c>
      <c r="I3450" s="1">
        <v>24</v>
      </c>
      <c r="J3450" s="1">
        <v>103</v>
      </c>
      <c r="K3450" s="13">
        <v>2</v>
      </c>
    </row>
    <row r="3451" spans="4:11" x14ac:dyDescent="0.2">
      <c r="D3451" s="104"/>
      <c r="E3451" s="11"/>
      <c r="F3451" s="10"/>
      <c r="G3451" s="9">
        <v>100</v>
      </c>
      <c r="H3451" s="12">
        <v>24.561403508771999</v>
      </c>
      <c r="I3451" s="2">
        <v>14.035087719298</v>
      </c>
      <c r="J3451" s="2">
        <v>60.233918128654999</v>
      </c>
      <c r="K3451" s="15">
        <v>1.1695906432750001</v>
      </c>
    </row>
    <row r="3452" spans="4:11" x14ac:dyDescent="0.2">
      <c r="D3452" s="104"/>
      <c r="E3452" s="5" t="s">
        <v>47</v>
      </c>
      <c r="F3452" s="6"/>
      <c r="G3452" s="7">
        <v>158</v>
      </c>
      <c r="H3452" s="8">
        <v>24</v>
      </c>
      <c r="I3452" s="1">
        <v>22</v>
      </c>
      <c r="J3452" s="1">
        <v>111</v>
      </c>
      <c r="K3452" s="13">
        <v>1</v>
      </c>
    </row>
    <row r="3453" spans="4:11" x14ac:dyDescent="0.2">
      <c r="D3453" s="104"/>
      <c r="E3453" s="11"/>
      <c r="F3453" s="10"/>
      <c r="G3453" s="9">
        <v>100</v>
      </c>
      <c r="H3453" s="12">
        <v>15.189873417722</v>
      </c>
      <c r="I3453" s="2">
        <v>13.924050632910999</v>
      </c>
      <c r="J3453" s="2">
        <v>70.253164556962005</v>
      </c>
      <c r="K3453" s="15">
        <v>0.63291139240500005</v>
      </c>
    </row>
    <row r="3454" spans="4:11" x14ac:dyDescent="0.2">
      <c r="D3454" s="104"/>
      <c r="E3454" s="5" t="s">
        <v>48</v>
      </c>
      <c r="F3454" s="6"/>
      <c r="G3454" s="7">
        <v>62</v>
      </c>
      <c r="H3454" s="8">
        <v>10</v>
      </c>
      <c r="I3454" s="1">
        <v>4</v>
      </c>
      <c r="J3454" s="1">
        <v>48</v>
      </c>
      <c r="K3454" s="13">
        <v>0</v>
      </c>
    </row>
    <row r="3455" spans="4:11" x14ac:dyDescent="0.2">
      <c r="D3455" s="104"/>
      <c r="E3455" s="11"/>
      <c r="F3455" s="10"/>
      <c r="G3455" s="9">
        <v>100</v>
      </c>
      <c r="H3455" s="12">
        <v>16.129032258064999</v>
      </c>
      <c r="I3455" s="2">
        <v>6.4516129032259997</v>
      </c>
      <c r="J3455" s="2">
        <v>77.419354838710007</v>
      </c>
      <c r="K3455" s="21">
        <v>0</v>
      </c>
    </row>
    <row r="3456" spans="4:11" x14ac:dyDescent="0.2">
      <c r="D3456" s="104"/>
      <c r="E3456" s="5" t="s">
        <v>49</v>
      </c>
      <c r="F3456" s="6"/>
      <c r="G3456" s="7">
        <v>13</v>
      </c>
      <c r="H3456" s="8">
        <v>0</v>
      </c>
      <c r="I3456" s="1">
        <v>0</v>
      </c>
      <c r="J3456" s="1">
        <v>13</v>
      </c>
      <c r="K3456" s="13">
        <v>0</v>
      </c>
    </row>
    <row r="3457" spans="4:11" x14ac:dyDescent="0.2">
      <c r="D3457" s="104"/>
      <c r="E3457" s="11"/>
      <c r="F3457" s="10"/>
      <c r="G3457" s="9">
        <v>100</v>
      </c>
      <c r="H3457" s="40">
        <v>0</v>
      </c>
      <c r="I3457" s="3">
        <v>0</v>
      </c>
      <c r="J3457" s="2">
        <v>100</v>
      </c>
      <c r="K3457" s="21">
        <v>0</v>
      </c>
    </row>
    <row r="3458" spans="4:11" x14ac:dyDescent="0.2">
      <c r="D3458" s="103" t="s">
        <v>50</v>
      </c>
      <c r="E3458" s="24" t="s">
        <v>35</v>
      </c>
      <c r="F3458" s="22"/>
      <c r="G3458" s="23">
        <v>174</v>
      </c>
      <c r="H3458" s="30">
        <v>1</v>
      </c>
      <c r="I3458" s="4">
        <v>0</v>
      </c>
      <c r="J3458" s="4">
        <v>173</v>
      </c>
      <c r="K3458" s="34">
        <v>0</v>
      </c>
    </row>
    <row r="3459" spans="4:11" x14ac:dyDescent="0.2">
      <c r="D3459" s="104"/>
      <c r="E3459" s="11"/>
      <c r="F3459" s="10"/>
      <c r="G3459" s="9">
        <v>100</v>
      </c>
      <c r="H3459" s="12">
        <v>0.57471264367800001</v>
      </c>
      <c r="I3459" s="3">
        <v>0</v>
      </c>
      <c r="J3459" s="2">
        <v>99.425287356322002</v>
      </c>
      <c r="K3459" s="21">
        <v>0</v>
      </c>
    </row>
    <row r="3460" spans="4:11" x14ac:dyDescent="0.2">
      <c r="D3460" s="104"/>
      <c r="E3460" s="5" t="s">
        <v>36</v>
      </c>
      <c r="F3460" s="6"/>
      <c r="G3460" s="7">
        <v>233</v>
      </c>
      <c r="H3460" s="8">
        <v>10</v>
      </c>
      <c r="I3460" s="1">
        <v>0</v>
      </c>
      <c r="J3460" s="1">
        <v>222</v>
      </c>
      <c r="K3460" s="13">
        <v>1</v>
      </c>
    </row>
    <row r="3461" spans="4:11" x14ac:dyDescent="0.2">
      <c r="D3461" s="104"/>
      <c r="E3461" s="11"/>
      <c r="F3461" s="10"/>
      <c r="G3461" s="9">
        <v>100</v>
      </c>
      <c r="H3461" s="12">
        <v>4.2918454935619996</v>
      </c>
      <c r="I3461" s="3">
        <v>0</v>
      </c>
      <c r="J3461" s="2">
        <v>95.278969957081998</v>
      </c>
      <c r="K3461" s="15">
        <v>0.42918454935599998</v>
      </c>
    </row>
    <row r="3462" spans="4:11" x14ac:dyDescent="0.2">
      <c r="D3462" s="104"/>
      <c r="E3462" s="5" t="s">
        <v>37</v>
      </c>
      <c r="F3462" s="6"/>
      <c r="G3462" s="7">
        <v>199</v>
      </c>
      <c r="H3462" s="8">
        <v>17</v>
      </c>
      <c r="I3462" s="1">
        <v>2</v>
      </c>
      <c r="J3462" s="1">
        <v>180</v>
      </c>
      <c r="K3462" s="13">
        <v>0</v>
      </c>
    </row>
    <row r="3463" spans="4:11" x14ac:dyDescent="0.2">
      <c r="D3463" s="104"/>
      <c r="E3463" s="11"/>
      <c r="F3463" s="10"/>
      <c r="G3463" s="9">
        <v>100</v>
      </c>
      <c r="H3463" s="12">
        <v>8.5427135678389998</v>
      </c>
      <c r="I3463" s="2">
        <v>1.0050251256280001</v>
      </c>
      <c r="J3463" s="2">
        <v>90.452261306533003</v>
      </c>
      <c r="K3463" s="21">
        <v>0</v>
      </c>
    </row>
    <row r="3464" spans="4:11" x14ac:dyDescent="0.2">
      <c r="D3464" s="104"/>
      <c r="E3464" s="5" t="s">
        <v>38</v>
      </c>
      <c r="F3464" s="6"/>
      <c r="G3464" s="7">
        <v>319</v>
      </c>
      <c r="H3464" s="8">
        <v>23</v>
      </c>
      <c r="I3464" s="1">
        <v>6</v>
      </c>
      <c r="J3464" s="1">
        <v>290</v>
      </c>
      <c r="K3464" s="13">
        <v>0</v>
      </c>
    </row>
    <row r="3465" spans="4:11" x14ac:dyDescent="0.2">
      <c r="D3465" s="104"/>
      <c r="E3465" s="11"/>
      <c r="F3465" s="10"/>
      <c r="G3465" s="9">
        <v>100</v>
      </c>
      <c r="H3465" s="12">
        <v>7.2100313479620004</v>
      </c>
      <c r="I3465" s="2">
        <v>1.8808777429470001</v>
      </c>
      <c r="J3465" s="2">
        <v>90.909090909091006</v>
      </c>
      <c r="K3465" s="21">
        <v>0</v>
      </c>
    </row>
    <row r="3466" spans="4:11" x14ac:dyDescent="0.2">
      <c r="D3466" s="104"/>
      <c r="E3466" s="5" t="s">
        <v>39</v>
      </c>
      <c r="F3466" s="6"/>
      <c r="G3466" s="7">
        <v>269</v>
      </c>
      <c r="H3466" s="8">
        <v>21</v>
      </c>
      <c r="I3466" s="1">
        <v>9</v>
      </c>
      <c r="J3466" s="1">
        <v>239</v>
      </c>
      <c r="K3466" s="13">
        <v>0</v>
      </c>
    </row>
    <row r="3467" spans="4:11" x14ac:dyDescent="0.2">
      <c r="D3467" s="104"/>
      <c r="E3467" s="11"/>
      <c r="F3467" s="10"/>
      <c r="G3467" s="9">
        <v>100</v>
      </c>
      <c r="H3467" s="12">
        <v>7.8066914498140001</v>
      </c>
      <c r="I3467" s="2">
        <v>3.345724907063</v>
      </c>
      <c r="J3467" s="2">
        <v>88.847583643123002</v>
      </c>
      <c r="K3467" s="21">
        <v>0</v>
      </c>
    </row>
    <row r="3468" spans="4:11" x14ac:dyDescent="0.2">
      <c r="D3468" s="104"/>
      <c r="E3468" s="5" t="s">
        <v>40</v>
      </c>
      <c r="F3468" s="6"/>
      <c r="G3468" s="7">
        <v>348</v>
      </c>
      <c r="H3468" s="8">
        <v>31</v>
      </c>
      <c r="I3468" s="1">
        <v>11</v>
      </c>
      <c r="J3468" s="1">
        <v>305</v>
      </c>
      <c r="K3468" s="13">
        <v>1</v>
      </c>
    </row>
    <row r="3469" spans="4:11" x14ac:dyDescent="0.2">
      <c r="D3469" s="104"/>
      <c r="E3469" s="11"/>
      <c r="F3469" s="10"/>
      <c r="G3469" s="9">
        <v>100</v>
      </c>
      <c r="H3469" s="12">
        <v>8.9080459770109996</v>
      </c>
      <c r="I3469" s="2">
        <v>3.1609195402300001</v>
      </c>
      <c r="J3469" s="2">
        <v>87.643678160920004</v>
      </c>
      <c r="K3469" s="15">
        <v>0.28735632183900001</v>
      </c>
    </row>
    <row r="3470" spans="4:11" x14ac:dyDescent="0.2">
      <c r="D3470" s="104"/>
      <c r="E3470" s="5" t="s">
        <v>41</v>
      </c>
      <c r="F3470" s="6"/>
      <c r="G3470" s="7">
        <v>282</v>
      </c>
      <c r="H3470" s="8">
        <v>23</v>
      </c>
      <c r="I3470" s="1">
        <v>12</v>
      </c>
      <c r="J3470" s="1">
        <v>244</v>
      </c>
      <c r="K3470" s="13">
        <v>3</v>
      </c>
    </row>
    <row r="3471" spans="4:11" x14ac:dyDescent="0.2">
      <c r="D3471" s="104"/>
      <c r="E3471" s="11"/>
      <c r="F3471" s="10"/>
      <c r="G3471" s="9">
        <v>100</v>
      </c>
      <c r="H3471" s="12">
        <v>8.1560283687940007</v>
      </c>
      <c r="I3471" s="2">
        <v>4.2553191489359996</v>
      </c>
      <c r="J3471" s="2">
        <v>86.524822695034999</v>
      </c>
      <c r="K3471" s="15">
        <v>1.0638297872339999</v>
      </c>
    </row>
    <row r="3472" spans="4:11" x14ac:dyDescent="0.2">
      <c r="D3472" s="104"/>
      <c r="E3472" s="5" t="s">
        <v>42</v>
      </c>
      <c r="F3472" s="6"/>
      <c r="G3472" s="7">
        <v>242</v>
      </c>
      <c r="H3472" s="8">
        <v>26</v>
      </c>
      <c r="I3472" s="1">
        <v>25</v>
      </c>
      <c r="J3472" s="1">
        <v>191</v>
      </c>
      <c r="K3472" s="13">
        <v>0</v>
      </c>
    </row>
    <row r="3473" spans="4:11" x14ac:dyDescent="0.2">
      <c r="D3473" s="104"/>
      <c r="E3473" s="11"/>
      <c r="F3473" s="10"/>
      <c r="G3473" s="9">
        <v>100</v>
      </c>
      <c r="H3473" s="12">
        <v>10.743801652893</v>
      </c>
      <c r="I3473" s="2">
        <v>10.330578512397</v>
      </c>
      <c r="J3473" s="2">
        <v>78.925619834711</v>
      </c>
      <c r="K3473" s="21">
        <v>0</v>
      </c>
    </row>
    <row r="3474" spans="4:11" x14ac:dyDescent="0.2">
      <c r="D3474" s="104"/>
      <c r="E3474" s="5" t="s">
        <v>43</v>
      </c>
      <c r="F3474" s="6"/>
      <c r="G3474" s="7">
        <v>263</v>
      </c>
      <c r="H3474" s="8">
        <v>37</v>
      </c>
      <c r="I3474" s="1">
        <v>29</v>
      </c>
      <c r="J3474" s="1">
        <v>197</v>
      </c>
      <c r="K3474" s="13">
        <v>0</v>
      </c>
    </row>
    <row r="3475" spans="4:11" x14ac:dyDescent="0.2">
      <c r="D3475" s="104"/>
      <c r="E3475" s="11"/>
      <c r="F3475" s="10"/>
      <c r="G3475" s="9">
        <v>100</v>
      </c>
      <c r="H3475" s="12">
        <v>14.068441064639</v>
      </c>
      <c r="I3475" s="2">
        <v>11.026615969582</v>
      </c>
      <c r="J3475" s="2">
        <v>74.904942965779</v>
      </c>
      <c r="K3475" s="21">
        <v>0</v>
      </c>
    </row>
    <row r="3476" spans="4:11" x14ac:dyDescent="0.2">
      <c r="D3476" s="104"/>
      <c r="E3476" s="5" t="s">
        <v>44</v>
      </c>
      <c r="F3476" s="6"/>
      <c r="G3476" s="7">
        <v>364</v>
      </c>
      <c r="H3476" s="8">
        <v>43</v>
      </c>
      <c r="I3476" s="1">
        <v>28</v>
      </c>
      <c r="J3476" s="1">
        <v>293</v>
      </c>
      <c r="K3476" s="13">
        <v>0</v>
      </c>
    </row>
    <row r="3477" spans="4:11" x14ac:dyDescent="0.2">
      <c r="D3477" s="104"/>
      <c r="E3477" s="11"/>
      <c r="F3477" s="10"/>
      <c r="G3477" s="9">
        <v>100</v>
      </c>
      <c r="H3477" s="12">
        <v>11.813186813187</v>
      </c>
      <c r="I3477" s="2">
        <v>7.6923076923079998</v>
      </c>
      <c r="J3477" s="2">
        <v>80.494505494505006</v>
      </c>
      <c r="K3477" s="21">
        <v>0</v>
      </c>
    </row>
    <row r="3478" spans="4:11" x14ac:dyDescent="0.2">
      <c r="D3478" s="104"/>
      <c r="E3478" s="5" t="s">
        <v>45</v>
      </c>
      <c r="F3478" s="6"/>
      <c r="G3478" s="7">
        <v>324</v>
      </c>
      <c r="H3478" s="8">
        <v>40</v>
      </c>
      <c r="I3478" s="1">
        <v>25</v>
      </c>
      <c r="J3478" s="1">
        <v>259</v>
      </c>
      <c r="K3478" s="13">
        <v>0</v>
      </c>
    </row>
    <row r="3479" spans="4:11" x14ac:dyDescent="0.2">
      <c r="D3479" s="104"/>
      <c r="E3479" s="11"/>
      <c r="F3479" s="10"/>
      <c r="G3479" s="9">
        <v>100</v>
      </c>
      <c r="H3479" s="12">
        <v>12.345679012346</v>
      </c>
      <c r="I3479" s="2">
        <v>7.7160493827160002</v>
      </c>
      <c r="J3479" s="2">
        <v>79.938271604937995</v>
      </c>
      <c r="K3479" s="21">
        <v>0</v>
      </c>
    </row>
    <row r="3480" spans="4:11" x14ac:dyDescent="0.2">
      <c r="D3480" s="104"/>
      <c r="E3480" s="5" t="s">
        <v>46</v>
      </c>
      <c r="F3480" s="6"/>
      <c r="G3480" s="7">
        <v>192</v>
      </c>
      <c r="H3480" s="8">
        <v>11</v>
      </c>
      <c r="I3480" s="1">
        <v>16</v>
      </c>
      <c r="J3480" s="1">
        <v>164</v>
      </c>
      <c r="K3480" s="13">
        <v>1</v>
      </c>
    </row>
    <row r="3481" spans="4:11" x14ac:dyDescent="0.2">
      <c r="D3481" s="104"/>
      <c r="E3481" s="11"/>
      <c r="F3481" s="10"/>
      <c r="G3481" s="9">
        <v>100</v>
      </c>
      <c r="H3481" s="12">
        <v>5.729166666667</v>
      </c>
      <c r="I3481" s="2">
        <v>8.333333333333</v>
      </c>
      <c r="J3481" s="2">
        <v>85.416666666666998</v>
      </c>
      <c r="K3481" s="15">
        <v>0.52083333333299997</v>
      </c>
    </row>
    <row r="3482" spans="4:11" x14ac:dyDescent="0.2">
      <c r="D3482" s="104"/>
      <c r="E3482" s="5" t="s">
        <v>47</v>
      </c>
      <c r="F3482" s="6"/>
      <c r="G3482" s="7">
        <v>288</v>
      </c>
      <c r="H3482" s="8">
        <v>31</v>
      </c>
      <c r="I3482" s="1">
        <v>29</v>
      </c>
      <c r="J3482" s="1">
        <v>226</v>
      </c>
      <c r="K3482" s="13">
        <v>2</v>
      </c>
    </row>
    <row r="3483" spans="4:11" x14ac:dyDescent="0.2">
      <c r="D3483" s="104"/>
      <c r="E3483" s="11"/>
      <c r="F3483" s="10"/>
      <c r="G3483" s="9">
        <v>100</v>
      </c>
      <c r="H3483" s="12">
        <v>10.763888888888999</v>
      </c>
      <c r="I3483" s="2">
        <v>10.069444444444001</v>
      </c>
      <c r="J3483" s="2">
        <v>78.472222222222001</v>
      </c>
      <c r="K3483" s="15">
        <v>0.694444444444</v>
      </c>
    </row>
    <row r="3484" spans="4:11" x14ac:dyDescent="0.2">
      <c r="D3484" s="104"/>
      <c r="E3484" s="5" t="s">
        <v>48</v>
      </c>
      <c r="F3484" s="6"/>
      <c r="G3484" s="7">
        <v>114</v>
      </c>
      <c r="H3484" s="8">
        <v>11</v>
      </c>
      <c r="I3484" s="1">
        <v>11</v>
      </c>
      <c r="J3484" s="1">
        <v>92</v>
      </c>
      <c r="K3484" s="13">
        <v>0</v>
      </c>
    </row>
    <row r="3485" spans="4:11" x14ac:dyDescent="0.2">
      <c r="D3485" s="104"/>
      <c r="E3485" s="11"/>
      <c r="F3485" s="10"/>
      <c r="G3485" s="9">
        <v>100</v>
      </c>
      <c r="H3485" s="12">
        <v>9.6491228070179993</v>
      </c>
      <c r="I3485" s="2">
        <v>9.6491228070179993</v>
      </c>
      <c r="J3485" s="2">
        <v>80.701754385965003</v>
      </c>
      <c r="K3485" s="21">
        <v>0</v>
      </c>
    </row>
    <row r="3486" spans="4:11" x14ac:dyDescent="0.2">
      <c r="D3486" s="104"/>
      <c r="E3486" s="5" t="s">
        <v>49</v>
      </c>
      <c r="F3486" s="6"/>
      <c r="G3486" s="7">
        <v>30</v>
      </c>
      <c r="H3486" s="8">
        <v>2</v>
      </c>
      <c r="I3486" s="1">
        <v>3</v>
      </c>
      <c r="J3486" s="1">
        <v>25</v>
      </c>
      <c r="K3486" s="13">
        <v>0</v>
      </c>
    </row>
    <row r="3487" spans="4:11" x14ac:dyDescent="0.2">
      <c r="D3487" s="105"/>
      <c r="E3487" s="56"/>
      <c r="F3487" s="57"/>
      <c r="G3487" s="69">
        <v>100</v>
      </c>
      <c r="H3487" s="75">
        <v>6.666666666667</v>
      </c>
      <c r="I3487" s="39">
        <v>10</v>
      </c>
      <c r="J3487" s="39">
        <v>83.333333333333002</v>
      </c>
      <c r="K3487" s="72">
        <v>0</v>
      </c>
    </row>
    <row r="3489" spans="2:16" x14ac:dyDescent="0.2">
      <c r="B3489" s="47" t="str">
        <f xml:space="preserve"> HYPERLINK("#'目次'!B48", "[42]")</f>
        <v>[42]</v>
      </c>
      <c r="C3489" s="31" t="s">
        <v>397</v>
      </c>
    </row>
    <row r="3490" spans="2:16" x14ac:dyDescent="0.2">
      <c r="C3490" s="89" t="s">
        <v>398</v>
      </c>
    </row>
    <row r="3492" spans="2:16" x14ac:dyDescent="0.2">
      <c r="C3492" s="31" t="s">
        <v>13</v>
      </c>
    </row>
    <row r="3493" spans="2:16" x14ac:dyDescent="0.2">
      <c r="D3493" s="99"/>
      <c r="E3493" s="100"/>
      <c r="F3493" s="100"/>
      <c r="G3493" s="41" t="s">
        <v>14</v>
      </c>
      <c r="H3493" s="42" t="s">
        <v>399</v>
      </c>
      <c r="I3493" s="16" t="s">
        <v>400</v>
      </c>
      <c r="J3493" s="16" t="s">
        <v>401</v>
      </c>
      <c r="K3493" s="16" t="s">
        <v>402</v>
      </c>
      <c r="L3493" s="16" t="s">
        <v>403</v>
      </c>
      <c r="M3493" s="16" t="s">
        <v>404</v>
      </c>
      <c r="N3493" s="16" t="s">
        <v>24</v>
      </c>
      <c r="O3493" s="16" t="s">
        <v>67</v>
      </c>
      <c r="P3493" s="46" t="s">
        <v>68</v>
      </c>
    </row>
    <row r="3494" spans="2:16" x14ac:dyDescent="0.2">
      <c r="D3494" s="101"/>
      <c r="E3494" s="102"/>
      <c r="F3494" s="102"/>
      <c r="G3494" s="44"/>
      <c r="H3494" s="48"/>
      <c r="I3494" s="17"/>
      <c r="J3494" s="17"/>
      <c r="K3494" s="17"/>
      <c r="L3494" s="17"/>
      <c r="M3494" s="17"/>
      <c r="N3494" s="17"/>
      <c r="O3494" s="17"/>
      <c r="P3494" s="43"/>
    </row>
    <row r="3495" spans="2:16" x14ac:dyDescent="0.2">
      <c r="D3495" s="68"/>
      <c r="E3495" s="67" t="s">
        <v>14</v>
      </c>
      <c r="F3495" s="64"/>
      <c r="G3495" s="45">
        <v>916</v>
      </c>
      <c r="H3495" s="20">
        <v>649</v>
      </c>
      <c r="I3495" s="20">
        <v>174</v>
      </c>
      <c r="J3495" s="20">
        <v>60</v>
      </c>
      <c r="K3495" s="20">
        <v>16</v>
      </c>
      <c r="L3495" s="20">
        <v>3</v>
      </c>
      <c r="M3495" s="20">
        <v>0</v>
      </c>
      <c r="N3495" s="20">
        <v>14</v>
      </c>
      <c r="O3495" s="84" t="s">
        <v>78</v>
      </c>
      <c r="P3495" s="85" t="s">
        <v>78</v>
      </c>
    </row>
    <row r="3496" spans="2:16" x14ac:dyDescent="0.2">
      <c r="D3496" s="56"/>
      <c r="E3496" s="57"/>
      <c r="F3496" s="65"/>
      <c r="G3496" s="9">
        <v>100</v>
      </c>
      <c r="H3496" s="2">
        <v>70.851528384279007</v>
      </c>
      <c r="I3496" s="2">
        <v>18.995633187772999</v>
      </c>
      <c r="J3496" s="2">
        <v>6.5502183406109999</v>
      </c>
      <c r="K3496" s="2">
        <v>1.7467248908299999</v>
      </c>
      <c r="L3496" s="2">
        <v>0.32751091703099999</v>
      </c>
      <c r="M3496" s="3">
        <v>0</v>
      </c>
      <c r="N3496" s="2">
        <v>1.5283842794760001</v>
      </c>
      <c r="O3496" s="2">
        <v>1.4013303769400001</v>
      </c>
      <c r="P3496" s="15">
        <v>0.76125582114000001</v>
      </c>
    </row>
    <row r="3497" spans="2:16" x14ac:dyDescent="0.2">
      <c r="D3497" s="103" t="s">
        <v>25</v>
      </c>
      <c r="E3497" s="24" t="s">
        <v>26</v>
      </c>
      <c r="F3497" s="22"/>
      <c r="G3497" s="23">
        <v>128</v>
      </c>
      <c r="H3497" s="30">
        <v>102</v>
      </c>
      <c r="I3497" s="4">
        <v>18</v>
      </c>
      <c r="J3497" s="4">
        <v>5</v>
      </c>
      <c r="K3497" s="4">
        <v>2</v>
      </c>
      <c r="L3497" s="4">
        <v>0</v>
      </c>
      <c r="M3497" s="4">
        <v>0</v>
      </c>
      <c r="N3497" s="4">
        <v>1</v>
      </c>
      <c r="O3497" s="73" t="s">
        <v>78</v>
      </c>
      <c r="P3497" s="76" t="s">
        <v>78</v>
      </c>
    </row>
    <row r="3498" spans="2:16" x14ac:dyDescent="0.2">
      <c r="D3498" s="104"/>
      <c r="E3498" s="11"/>
      <c r="F3498" s="10"/>
      <c r="G3498" s="9">
        <v>100</v>
      </c>
      <c r="H3498" s="12">
        <v>79.6875</v>
      </c>
      <c r="I3498" s="2">
        <v>14.0625</v>
      </c>
      <c r="J3498" s="2">
        <v>3.90625</v>
      </c>
      <c r="K3498" s="2">
        <v>1.5625</v>
      </c>
      <c r="L3498" s="3">
        <v>0</v>
      </c>
      <c r="M3498" s="3">
        <v>0</v>
      </c>
      <c r="N3498" s="2">
        <v>0.78125</v>
      </c>
      <c r="O3498" s="2">
        <v>1.267716535433</v>
      </c>
      <c r="P3498" s="15">
        <v>0.60767815375000001</v>
      </c>
    </row>
    <row r="3499" spans="2:16" x14ac:dyDescent="0.2">
      <c r="D3499" s="104"/>
      <c r="E3499" s="5" t="s">
        <v>27</v>
      </c>
      <c r="F3499" s="6"/>
      <c r="G3499" s="7">
        <v>127</v>
      </c>
      <c r="H3499" s="8">
        <v>99</v>
      </c>
      <c r="I3499" s="1">
        <v>16</v>
      </c>
      <c r="J3499" s="1">
        <v>9</v>
      </c>
      <c r="K3499" s="1">
        <v>1</v>
      </c>
      <c r="L3499" s="1">
        <v>0</v>
      </c>
      <c r="M3499" s="1">
        <v>0</v>
      </c>
      <c r="N3499" s="1">
        <v>2</v>
      </c>
      <c r="O3499" s="27" t="s">
        <v>78</v>
      </c>
      <c r="P3499" s="28" t="s">
        <v>78</v>
      </c>
    </row>
    <row r="3500" spans="2:16" x14ac:dyDescent="0.2">
      <c r="D3500" s="104"/>
      <c r="E3500" s="11"/>
      <c r="F3500" s="10"/>
      <c r="G3500" s="9">
        <v>100</v>
      </c>
      <c r="H3500" s="12">
        <v>77.952755905512007</v>
      </c>
      <c r="I3500" s="2">
        <v>12.59842519685</v>
      </c>
      <c r="J3500" s="2">
        <v>7.0866141732279999</v>
      </c>
      <c r="K3500" s="2">
        <v>0.78740157480299999</v>
      </c>
      <c r="L3500" s="3">
        <v>0</v>
      </c>
      <c r="M3500" s="3">
        <v>0</v>
      </c>
      <c r="N3500" s="2">
        <v>1.574803149606</v>
      </c>
      <c r="O3500" s="2">
        <v>1.296</v>
      </c>
      <c r="P3500" s="15">
        <v>0.63275903786499998</v>
      </c>
    </row>
    <row r="3501" spans="2:16" x14ac:dyDescent="0.2">
      <c r="D3501" s="104"/>
      <c r="E3501" s="5" t="s">
        <v>28</v>
      </c>
      <c r="F3501" s="6"/>
      <c r="G3501" s="7">
        <v>143</v>
      </c>
      <c r="H3501" s="8">
        <v>114</v>
      </c>
      <c r="I3501" s="1">
        <v>23</v>
      </c>
      <c r="J3501" s="1">
        <v>5</v>
      </c>
      <c r="K3501" s="1">
        <v>1</v>
      </c>
      <c r="L3501" s="1">
        <v>0</v>
      </c>
      <c r="M3501" s="1">
        <v>0</v>
      </c>
      <c r="N3501" s="1">
        <v>0</v>
      </c>
      <c r="O3501" s="27" t="s">
        <v>78</v>
      </c>
      <c r="P3501" s="28" t="s">
        <v>78</v>
      </c>
    </row>
    <row r="3502" spans="2:16" x14ac:dyDescent="0.2">
      <c r="D3502" s="104"/>
      <c r="E3502" s="11"/>
      <c r="F3502" s="10"/>
      <c r="G3502" s="9">
        <v>100</v>
      </c>
      <c r="H3502" s="12">
        <v>79.720279720280004</v>
      </c>
      <c r="I3502" s="2">
        <v>16.083916083916002</v>
      </c>
      <c r="J3502" s="2">
        <v>3.4965034965030002</v>
      </c>
      <c r="K3502" s="2">
        <v>0.69930069930100003</v>
      </c>
      <c r="L3502" s="3">
        <v>0</v>
      </c>
      <c r="M3502" s="3">
        <v>0</v>
      </c>
      <c r="N3502" s="3">
        <v>0</v>
      </c>
      <c r="O3502" s="2">
        <v>1.2587412587410001</v>
      </c>
      <c r="P3502" s="15">
        <v>0.58791187572000003</v>
      </c>
    </row>
    <row r="3503" spans="2:16" x14ac:dyDescent="0.2">
      <c r="D3503" s="104"/>
      <c r="E3503" s="5" t="s">
        <v>29</v>
      </c>
      <c r="F3503" s="6"/>
      <c r="G3503" s="7">
        <v>107</v>
      </c>
      <c r="H3503" s="8">
        <v>70</v>
      </c>
      <c r="I3503" s="1">
        <v>30</v>
      </c>
      <c r="J3503" s="1">
        <v>7</v>
      </c>
      <c r="K3503" s="1">
        <v>0</v>
      </c>
      <c r="L3503" s="1">
        <v>0</v>
      </c>
      <c r="M3503" s="1">
        <v>0</v>
      </c>
      <c r="N3503" s="1">
        <v>0</v>
      </c>
      <c r="O3503" s="27" t="s">
        <v>78</v>
      </c>
      <c r="P3503" s="28" t="s">
        <v>78</v>
      </c>
    </row>
    <row r="3504" spans="2:16" x14ac:dyDescent="0.2">
      <c r="D3504" s="104"/>
      <c r="E3504" s="11"/>
      <c r="F3504" s="10"/>
      <c r="G3504" s="9">
        <v>100</v>
      </c>
      <c r="H3504" s="12">
        <v>65.420560747663998</v>
      </c>
      <c r="I3504" s="2">
        <v>28.03738317757</v>
      </c>
      <c r="J3504" s="2">
        <v>6.5420560747660002</v>
      </c>
      <c r="K3504" s="3">
        <v>0</v>
      </c>
      <c r="L3504" s="3">
        <v>0</v>
      </c>
      <c r="M3504" s="3">
        <v>0</v>
      </c>
      <c r="N3504" s="3">
        <v>0</v>
      </c>
      <c r="O3504" s="2">
        <v>1.4112149532710001</v>
      </c>
      <c r="P3504" s="15">
        <v>0.61070314963399996</v>
      </c>
    </row>
    <row r="3505" spans="4:16" x14ac:dyDescent="0.2">
      <c r="D3505" s="104"/>
      <c r="E3505" s="5" t="s">
        <v>30</v>
      </c>
      <c r="F3505" s="6"/>
      <c r="G3505" s="7">
        <v>109</v>
      </c>
      <c r="H3505" s="8">
        <v>66</v>
      </c>
      <c r="I3505" s="1">
        <v>24</v>
      </c>
      <c r="J3505" s="1">
        <v>11</v>
      </c>
      <c r="K3505" s="1">
        <v>4</v>
      </c>
      <c r="L3505" s="1">
        <v>1</v>
      </c>
      <c r="M3505" s="1">
        <v>0</v>
      </c>
      <c r="N3505" s="1">
        <v>3</v>
      </c>
      <c r="O3505" s="27" t="s">
        <v>78</v>
      </c>
      <c r="P3505" s="28" t="s">
        <v>78</v>
      </c>
    </row>
    <row r="3506" spans="4:16" x14ac:dyDescent="0.2">
      <c r="D3506" s="104"/>
      <c r="E3506" s="11"/>
      <c r="F3506" s="10"/>
      <c r="G3506" s="9">
        <v>100</v>
      </c>
      <c r="H3506" s="12">
        <v>60.550458715596001</v>
      </c>
      <c r="I3506" s="2">
        <v>22.018348623853001</v>
      </c>
      <c r="J3506" s="2">
        <v>10.091743119266001</v>
      </c>
      <c r="K3506" s="2">
        <v>3.669724770642</v>
      </c>
      <c r="L3506" s="2">
        <v>0.91743119266100004</v>
      </c>
      <c r="M3506" s="3">
        <v>0</v>
      </c>
      <c r="N3506" s="2">
        <v>2.7522935779819999</v>
      </c>
      <c r="O3506" s="2">
        <v>1.5943396226419999</v>
      </c>
      <c r="P3506" s="15">
        <v>0.92937696605499998</v>
      </c>
    </row>
    <row r="3507" spans="4:16" x14ac:dyDescent="0.2">
      <c r="D3507" s="104"/>
      <c r="E3507" s="5" t="s">
        <v>31</v>
      </c>
      <c r="F3507" s="6"/>
      <c r="G3507" s="7">
        <v>127</v>
      </c>
      <c r="H3507" s="8">
        <v>85</v>
      </c>
      <c r="I3507" s="1">
        <v>22</v>
      </c>
      <c r="J3507" s="1">
        <v>11</v>
      </c>
      <c r="K3507" s="1">
        <v>5</v>
      </c>
      <c r="L3507" s="1">
        <v>2</v>
      </c>
      <c r="M3507" s="1">
        <v>0</v>
      </c>
      <c r="N3507" s="1">
        <v>2</v>
      </c>
      <c r="O3507" s="27" t="s">
        <v>78</v>
      </c>
      <c r="P3507" s="28" t="s">
        <v>78</v>
      </c>
    </row>
    <row r="3508" spans="4:16" x14ac:dyDescent="0.2">
      <c r="D3508" s="104"/>
      <c r="E3508" s="11"/>
      <c r="F3508" s="10"/>
      <c r="G3508" s="9">
        <v>100</v>
      </c>
      <c r="H3508" s="12">
        <v>66.929133858268003</v>
      </c>
      <c r="I3508" s="2">
        <v>17.322834645669001</v>
      </c>
      <c r="J3508" s="2">
        <v>8.6614173228349998</v>
      </c>
      <c r="K3508" s="2">
        <v>3.9370078740159999</v>
      </c>
      <c r="L3508" s="2">
        <v>1.574803149606</v>
      </c>
      <c r="M3508" s="3">
        <v>0</v>
      </c>
      <c r="N3508" s="2">
        <v>1.574803149606</v>
      </c>
      <c r="O3508" s="2">
        <v>1.5760000000000001</v>
      </c>
      <c r="P3508" s="15">
        <v>1.060294298768</v>
      </c>
    </row>
    <row r="3509" spans="4:16" x14ac:dyDescent="0.2">
      <c r="D3509" s="104"/>
      <c r="E3509" s="5" t="s">
        <v>32</v>
      </c>
      <c r="F3509" s="6"/>
      <c r="G3509" s="7">
        <v>81</v>
      </c>
      <c r="H3509" s="8">
        <v>54</v>
      </c>
      <c r="I3509" s="1">
        <v>19</v>
      </c>
      <c r="J3509" s="1">
        <v>7</v>
      </c>
      <c r="K3509" s="1">
        <v>0</v>
      </c>
      <c r="L3509" s="1">
        <v>0</v>
      </c>
      <c r="M3509" s="1">
        <v>0</v>
      </c>
      <c r="N3509" s="1">
        <v>1</v>
      </c>
      <c r="O3509" s="27" t="s">
        <v>78</v>
      </c>
      <c r="P3509" s="28" t="s">
        <v>78</v>
      </c>
    </row>
    <row r="3510" spans="4:16" x14ac:dyDescent="0.2">
      <c r="D3510" s="104"/>
      <c r="E3510" s="11"/>
      <c r="F3510" s="10"/>
      <c r="G3510" s="9">
        <v>100</v>
      </c>
      <c r="H3510" s="12">
        <v>66.666666666666998</v>
      </c>
      <c r="I3510" s="2">
        <v>23.456790123457001</v>
      </c>
      <c r="J3510" s="2">
        <v>8.6419753086419995</v>
      </c>
      <c r="K3510" s="3">
        <v>0</v>
      </c>
      <c r="L3510" s="3">
        <v>0</v>
      </c>
      <c r="M3510" s="3">
        <v>0</v>
      </c>
      <c r="N3510" s="2">
        <v>1.2345679012349999</v>
      </c>
      <c r="O3510" s="2">
        <v>1.4125000000000001</v>
      </c>
      <c r="P3510" s="15">
        <v>0.64602147797099996</v>
      </c>
    </row>
    <row r="3511" spans="4:16" x14ac:dyDescent="0.2">
      <c r="D3511" s="104"/>
      <c r="E3511" s="5" t="s">
        <v>33</v>
      </c>
      <c r="F3511" s="6"/>
      <c r="G3511" s="7">
        <v>51</v>
      </c>
      <c r="H3511" s="8">
        <v>31</v>
      </c>
      <c r="I3511" s="1">
        <v>14</v>
      </c>
      <c r="J3511" s="1">
        <v>3</v>
      </c>
      <c r="K3511" s="1">
        <v>2</v>
      </c>
      <c r="L3511" s="1">
        <v>0</v>
      </c>
      <c r="M3511" s="1">
        <v>0</v>
      </c>
      <c r="N3511" s="1">
        <v>1</v>
      </c>
      <c r="O3511" s="27" t="s">
        <v>78</v>
      </c>
      <c r="P3511" s="28" t="s">
        <v>78</v>
      </c>
    </row>
    <row r="3512" spans="4:16" x14ac:dyDescent="0.2">
      <c r="D3512" s="104"/>
      <c r="E3512" s="11"/>
      <c r="F3512" s="10"/>
      <c r="G3512" s="9">
        <v>100</v>
      </c>
      <c r="H3512" s="12">
        <v>60.784313725490001</v>
      </c>
      <c r="I3512" s="2">
        <v>27.450980392157</v>
      </c>
      <c r="J3512" s="2">
        <v>5.8823529411760003</v>
      </c>
      <c r="K3512" s="2">
        <v>3.9215686274510002</v>
      </c>
      <c r="L3512" s="3">
        <v>0</v>
      </c>
      <c r="M3512" s="3">
        <v>0</v>
      </c>
      <c r="N3512" s="2">
        <v>1.9607843137250001</v>
      </c>
      <c r="O3512" s="2">
        <v>1.54</v>
      </c>
      <c r="P3512" s="15">
        <v>0.85346353173400002</v>
      </c>
    </row>
    <row r="3513" spans="4:16" x14ac:dyDescent="0.2">
      <c r="D3513" s="103" t="s">
        <v>34</v>
      </c>
      <c r="E3513" s="24" t="s">
        <v>35</v>
      </c>
      <c r="F3513" s="22"/>
      <c r="G3513" s="23">
        <v>11</v>
      </c>
      <c r="H3513" s="30">
        <v>8</v>
      </c>
      <c r="I3513" s="4">
        <v>3</v>
      </c>
      <c r="J3513" s="4">
        <v>0</v>
      </c>
      <c r="K3513" s="4">
        <v>0</v>
      </c>
      <c r="L3513" s="4">
        <v>0</v>
      </c>
      <c r="M3513" s="4">
        <v>0</v>
      </c>
      <c r="N3513" s="4">
        <v>0</v>
      </c>
      <c r="O3513" s="73" t="s">
        <v>78</v>
      </c>
      <c r="P3513" s="76" t="s">
        <v>78</v>
      </c>
    </row>
    <row r="3514" spans="4:16" x14ac:dyDescent="0.2">
      <c r="D3514" s="104"/>
      <c r="E3514" s="11"/>
      <c r="F3514" s="10"/>
      <c r="G3514" s="9">
        <v>100</v>
      </c>
      <c r="H3514" s="12">
        <v>72.727272727273004</v>
      </c>
      <c r="I3514" s="2">
        <v>27.272727272727</v>
      </c>
      <c r="J3514" s="3">
        <v>0</v>
      </c>
      <c r="K3514" s="3">
        <v>0</v>
      </c>
      <c r="L3514" s="3">
        <v>0</v>
      </c>
      <c r="M3514" s="3">
        <v>0</v>
      </c>
      <c r="N3514" s="3">
        <v>0</v>
      </c>
      <c r="O3514" s="2">
        <v>1.272727272727</v>
      </c>
      <c r="P3514" s="15">
        <v>0.445361771415</v>
      </c>
    </row>
    <row r="3515" spans="4:16" x14ac:dyDescent="0.2">
      <c r="D3515" s="104"/>
      <c r="E3515" s="5" t="s">
        <v>36</v>
      </c>
      <c r="F3515" s="6"/>
      <c r="G3515" s="7">
        <v>20</v>
      </c>
      <c r="H3515" s="8">
        <v>17</v>
      </c>
      <c r="I3515" s="1">
        <v>1</v>
      </c>
      <c r="J3515" s="1">
        <v>1</v>
      </c>
      <c r="K3515" s="1">
        <v>1</v>
      </c>
      <c r="L3515" s="1">
        <v>0</v>
      </c>
      <c r="M3515" s="1">
        <v>0</v>
      </c>
      <c r="N3515" s="1">
        <v>0</v>
      </c>
      <c r="O3515" s="27" t="s">
        <v>78</v>
      </c>
      <c r="P3515" s="28" t="s">
        <v>78</v>
      </c>
    </row>
    <row r="3516" spans="4:16" x14ac:dyDescent="0.2">
      <c r="D3516" s="104"/>
      <c r="E3516" s="11"/>
      <c r="F3516" s="10"/>
      <c r="G3516" s="9">
        <v>100</v>
      </c>
      <c r="H3516" s="12">
        <v>85</v>
      </c>
      <c r="I3516" s="2">
        <v>5</v>
      </c>
      <c r="J3516" s="2">
        <v>5</v>
      </c>
      <c r="K3516" s="2">
        <v>5</v>
      </c>
      <c r="L3516" s="3">
        <v>0</v>
      </c>
      <c r="M3516" s="3">
        <v>0</v>
      </c>
      <c r="N3516" s="3">
        <v>0</v>
      </c>
      <c r="O3516" s="2">
        <v>1.35</v>
      </c>
      <c r="P3516" s="15">
        <v>0.96306801421300003</v>
      </c>
    </row>
    <row r="3517" spans="4:16" x14ac:dyDescent="0.2">
      <c r="D3517" s="104"/>
      <c r="E3517" s="5" t="s">
        <v>37</v>
      </c>
      <c r="F3517" s="6"/>
      <c r="G3517" s="7">
        <v>25</v>
      </c>
      <c r="H3517" s="8">
        <v>16</v>
      </c>
      <c r="I3517" s="1">
        <v>6</v>
      </c>
      <c r="J3517" s="1">
        <v>2</v>
      </c>
      <c r="K3517" s="1">
        <v>0</v>
      </c>
      <c r="L3517" s="1">
        <v>1</v>
      </c>
      <c r="M3517" s="1">
        <v>0</v>
      </c>
      <c r="N3517" s="1">
        <v>0</v>
      </c>
      <c r="O3517" s="27" t="s">
        <v>78</v>
      </c>
      <c r="P3517" s="28" t="s">
        <v>78</v>
      </c>
    </row>
    <row r="3518" spans="4:16" x14ac:dyDescent="0.2">
      <c r="D3518" s="104"/>
      <c r="E3518" s="11"/>
      <c r="F3518" s="10"/>
      <c r="G3518" s="9">
        <v>100</v>
      </c>
      <c r="H3518" s="12">
        <v>64</v>
      </c>
      <c r="I3518" s="2">
        <v>24</v>
      </c>
      <c r="J3518" s="2">
        <v>8</v>
      </c>
      <c r="K3518" s="3">
        <v>0</v>
      </c>
      <c r="L3518" s="2">
        <v>4</v>
      </c>
      <c r="M3518" s="3">
        <v>0</v>
      </c>
      <c r="N3518" s="3">
        <v>0</v>
      </c>
      <c r="O3518" s="2">
        <v>1.6</v>
      </c>
      <c r="P3518" s="15">
        <v>1.09544511501</v>
      </c>
    </row>
    <row r="3519" spans="4:16" x14ac:dyDescent="0.2">
      <c r="D3519" s="104"/>
      <c r="E3519" s="5" t="s">
        <v>38</v>
      </c>
      <c r="F3519" s="6"/>
      <c r="G3519" s="7">
        <v>53</v>
      </c>
      <c r="H3519" s="8">
        <v>39</v>
      </c>
      <c r="I3519" s="1">
        <v>9</v>
      </c>
      <c r="J3519" s="1">
        <v>3</v>
      </c>
      <c r="K3519" s="1">
        <v>2</v>
      </c>
      <c r="L3519" s="1">
        <v>0</v>
      </c>
      <c r="M3519" s="1">
        <v>0</v>
      </c>
      <c r="N3519" s="1">
        <v>0</v>
      </c>
      <c r="O3519" s="27" t="s">
        <v>78</v>
      </c>
      <c r="P3519" s="28" t="s">
        <v>78</v>
      </c>
    </row>
    <row r="3520" spans="4:16" x14ac:dyDescent="0.2">
      <c r="D3520" s="104"/>
      <c r="E3520" s="11"/>
      <c r="F3520" s="10"/>
      <c r="G3520" s="9">
        <v>100</v>
      </c>
      <c r="H3520" s="12">
        <v>73.584905660377004</v>
      </c>
      <c r="I3520" s="2">
        <v>16.981132075472001</v>
      </c>
      <c r="J3520" s="2">
        <v>5.660377358491</v>
      </c>
      <c r="K3520" s="2">
        <v>3.7735849056599999</v>
      </c>
      <c r="L3520" s="3">
        <v>0</v>
      </c>
      <c r="M3520" s="3">
        <v>0</v>
      </c>
      <c r="N3520" s="3">
        <v>0</v>
      </c>
      <c r="O3520" s="2">
        <v>1.396226415094</v>
      </c>
      <c r="P3520" s="15">
        <v>0.76082434542099997</v>
      </c>
    </row>
    <row r="3521" spans="4:16" x14ac:dyDescent="0.2">
      <c r="D3521" s="104"/>
      <c r="E3521" s="5" t="s">
        <v>39</v>
      </c>
      <c r="F3521" s="6"/>
      <c r="G3521" s="7">
        <v>46</v>
      </c>
      <c r="H3521" s="8">
        <v>30</v>
      </c>
      <c r="I3521" s="1">
        <v>10</v>
      </c>
      <c r="J3521" s="1">
        <v>3</v>
      </c>
      <c r="K3521" s="1">
        <v>0</v>
      </c>
      <c r="L3521" s="1">
        <v>2</v>
      </c>
      <c r="M3521" s="1">
        <v>0</v>
      </c>
      <c r="N3521" s="1">
        <v>1</v>
      </c>
      <c r="O3521" s="27" t="s">
        <v>78</v>
      </c>
      <c r="P3521" s="28" t="s">
        <v>78</v>
      </c>
    </row>
    <row r="3522" spans="4:16" x14ac:dyDescent="0.2">
      <c r="D3522" s="104"/>
      <c r="E3522" s="11"/>
      <c r="F3522" s="10"/>
      <c r="G3522" s="9">
        <v>100</v>
      </c>
      <c r="H3522" s="12">
        <v>65.217391304347998</v>
      </c>
      <c r="I3522" s="2">
        <v>21.739130434783</v>
      </c>
      <c r="J3522" s="2">
        <v>6.5217391304349999</v>
      </c>
      <c r="K3522" s="3">
        <v>0</v>
      </c>
      <c r="L3522" s="2">
        <v>4.3478260869570002</v>
      </c>
      <c r="M3522" s="3">
        <v>0</v>
      </c>
      <c r="N3522" s="2">
        <v>2.1739130434780001</v>
      </c>
      <c r="O3522" s="2">
        <v>1.577777777778</v>
      </c>
      <c r="P3522" s="15">
        <v>1.1252434578820001</v>
      </c>
    </row>
    <row r="3523" spans="4:16" x14ac:dyDescent="0.2">
      <c r="D3523" s="104"/>
      <c r="E3523" s="5" t="s">
        <v>40</v>
      </c>
      <c r="F3523" s="6"/>
      <c r="G3523" s="7">
        <v>54</v>
      </c>
      <c r="H3523" s="8">
        <v>36</v>
      </c>
      <c r="I3523" s="1">
        <v>7</v>
      </c>
      <c r="J3523" s="1">
        <v>7</v>
      </c>
      <c r="K3523" s="1">
        <v>2</v>
      </c>
      <c r="L3523" s="1">
        <v>0</v>
      </c>
      <c r="M3523" s="1">
        <v>0</v>
      </c>
      <c r="N3523" s="1">
        <v>2</v>
      </c>
      <c r="O3523" s="27" t="s">
        <v>78</v>
      </c>
      <c r="P3523" s="28" t="s">
        <v>78</v>
      </c>
    </row>
    <row r="3524" spans="4:16" x14ac:dyDescent="0.2">
      <c r="D3524" s="104"/>
      <c r="E3524" s="11"/>
      <c r="F3524" s="10"/>
      <c r="G3524" s="9">
        <v>100</v>
      </c>
      <c r="H3524" s="12">
        <v>66.666666666666998</v>
      </c>
      <c r="I3524" s="2">
        <v>12.962962962962999</v>
      </c>
      <c r="J3524" s="2">
        <v>12.962962962962999</v>
      </c>
      <c r="K3524" s="2">
        <v>3.7037037037039999</v>
      </c>
      <c r="L3524" s="3">
        <v>0</v>
      </c>
      <c r="M3524" s="3">
        <v>0</v>
      </c>
      <c r="N3524" s="2">
        <v>3.7037037037039999</v>
      </c>
      <c r="O3524" s="2">
        <v>1.538461538462</v>
      </c>
      <c r="P3524" s="15">
        <v>0.92946507489200003</v>
      </c>
    </row>
    <row r="3525" spans="4:16" x14ac:dyDescent="0.2">
      <c r="D3525" s="104"/>
      <c r="E3525" s="5" t="s">
        <v>41</v>
      </c>
      <c r="F3525" s="6"/>
      <c r="G3525" s="7">
        <v>35</v>
      </c>
      <c r="H3525" s="8">
        <v>22</v>
      </c>
      <c r="I3525" s="1">
        <v>8</v>
      </c>
      <c r="J3525" s="1">
        <v>3</v>
      </c>
      <c r="K3525" s="1">
        <v>1</v>
      </c>
      <c r="L3525" s="1">
        <v>0</v>
      </c>
      <c r="M3525" s="1">
        <v>0</v>
      </c>
      <c r="N3525" s="1">
        <v>1</v>
      </c>
      <c r="O3525" s="27" t="s">
        <v>78</v>
      </c>
      <c r="P3525" s="28" t="s">
        <v>78</v>
      </c>
    </row>
    <row r="3526" spans="4:16" x14ac:dyDescent="0.2">
      <c r="D3526" s="104"/>
      <c r="E3526" s="11"/>
      <c r="F3526" s="10"/>
      <c r="G3526" s="9">
        <v>100</v>
      </c>
      <c r="H3526" s="12">
        <v>62.857142857143003</v>
      </c>
      <c r="I3526" s="2">
        <v>22.857142857143</v>
      </c>
      <c r="J3526" s="2">
        <v>8.5714285714289993</v>
      </c>
      <c r="K3526" s="2">
        <v>2.8571428571430002</v>
      </c>
      <c r="L3526" s="3">
        <v>0</v>
      </c>
      <c r="M3526" s="3">
        <v>0</v>
      </c>
      <c r="N3526" s="2">
        <v>2.8571428571430002</v>
      </c>
      <c r="O3526" s="2">
        <v>1.5</v>
      </c>
      <c r="P3526" s="15">
        <v>0.77649286955600005</v>
      </c>
    </row>
    <row r="3527" spans="4:16" x14ac:dyDescent="0.2">
      <c r="D3527" s="104"/>
      <c r="E3527" s="5" t="s">
        <v>42</v>
      </c>
      <c r="F3527" s="6"/>
      <c r="G3527" s="7">
        <v>61</v>
      </c>
      <c r="H3527" s="8">
        <v>32</v>
      </c>
      <c r="I3527" s="1">
        <v>19</v>
      </c>
      <c r="J3527" s="1">
        <v>8</v>
      </c>
      <c r="K3527" s="1">
        <v>0</v>
      </c>
      <c r="L3527" s="1">
        <v>0</v>
      </c>
      <c r="M3527" s="1">
        <v>0</v>
      </c>
      <c r="N3527" s="1">
        <v>2</v>
      </c>
      <c r="O3527" s="27" t="s">
        <v>78</v>
      </c>
      <c r="P3527" s="28" t="s">
        <v>78</v>
      </c>
    </row>
    <row r="3528" spans="4:16" x14ac:dyDescent="0.2">
      <c r="D3528" s="104"/>
      <c r="E3528" s="11"/>
      <c r="F3528" s="10"/>
      <c r="G3528" s="9">
        <v>100</v>
      </c>
      <c r="H3528" s="12">
        <v>52.459016393443001</v>
      </c>
      <c r="I3528" s="2">
        <v>31.147540983607001</v>
      </c>
      <c r="J3528" s="2">
        <v>13.114754098361001</v>
      </c>
      <c r="K3528" s="3">
        <v>0</v>
      </c>
      <c r="L3528" s="3">
        <v>0</v>
      </c>
      <c r="M3528" s="3">
        <v>0</v>
      </c>
      <c r="N3528" s="2">
        <v>3.2786885245900002</v>
      </c>
      <c r="O3528" s="2">
        <v>1.593220338983</v>
      </c>
      <c r="P3528" s="15">
        <v>0.71588854515099998</v>
      </c>
    </row>
    <row r="3529" spans="4:16" x14ac:dyDescent="0.2">
      <c r="D3529" s="104"/>
      <c r="E3529" s="5" t="s">
        <v>43</v>
      </c>
      <c r="F3529" s="6"/>
      <c r="G3529" s="7">
        <v>54</v>
      </c>
      <c r="H3529" s="8">
        <v>37</v>
      </c>
      <c r="I3529" s="1">
        <v>11</v>
      </c>
      <c r="J3529" s="1">
        <v>3</v>
      </c>
      <c r="K3529" s="1">
        <v>1</v>
      </c>
      <c r="L3529" s="1">
        <v>0</v>
      </c>
      <c r="M3529" s="1">
        <v>0</v>
      </c>
      <c r="N3529" s="1">
        <v>2</v>
      </c>
      <c r="O3529" s="27" t="s">
        <v>78</v>
      </c>
      <c r="P3529" s="28" t="s">
        <v>78</v>
      </c>
    </row>
    <row r="3530" spans="4:16" x14ac:dyDescent="0.2">
      <c r="D3530" s="104"/>
      <c r="E3530" s="11"/>
      <c r="F3530" s="10"/>
      <c r="G3530" s="9">
        <v>100</v>
      </c>
      <c r="H3530" s="12">
        <v>68.518518518519002</v>
      </c>
      <c r="I3530" s="2">
        <v>20.370370370370001</v>
      </c>
      <c r="J3530" s="2">
        <v>5.5555555555560003</v>
      </c>
      <c r="K3530" s="2">
        <v>1.851851851852</v>
      </c>
      <c r="L3530" s="3">
        <v>0</v>
      </c>
      <c r="M3530" s="3">
        <v>0</v>
      </c>
      <c r="N3530" s="2">
        <v>3.7037037037039999</v>
      </c>
      <c r="O3530" s="2">
        <v>1.4038461538460001</v>
      </c>
      <c r="P3530" s="15">
        <v>0.76609939565499996</v>
      </c>
    </row>
    <row r="3531" spans="4:16" x14ac:dyDescent="0.2">
      <c r="D3531" s="104"/>
      <c r="E3531" s="5" t="s">
        <v>44</v>
      </c>
      <c r="F3531" s="6"/>
      <c r="G3531" s="7">
        <v>91</v>
      </c>
      <c r="H3531" s="8">
        <v>52</v>
      </c>
      <c r="I3531" s="1">
        <v>29</v>
      </c>
      <c r="J3531" s="1">
        <v>7</v>
      </c>
      <c r="K3531" s="1">
        <v>3</v>
      </c>
      <c r="L3531" s="1">
        <v>0</v>
      </c>
      <c r="M3531" s="1">
        <v>0</v>
      </c>
      <c r="N3531" s="1">
        <v>0</v>
      </c>
      <c r="O3531" s="27" t="s">
        <v>78</v>
      </c>
      <c r="P3531" s="28" t="s">
        <v>78</v>
      </c>
    </row>
    <row r="3532" spans="4:16" x14ac:dyDescent="0.2">
      <c r="D3532" s="104"/>
      <c r="E3532" s="11"/>
      <c r="F3532" s="10"/>
      <c r="G3532" s="9">
        <v>100</v>
      </c>
      <c r="H3532" s="12">
        <v>57.142857142856997</v>
      </c>
      <c r="I3532" s="2">
        <v>31.868131868132</v>
      </c>
      <c r="J3532" s="2">
        <v>7.6923076923079998</v>
      </c>
      <c r="K3532" s="2">
        <v>3.2967032967029999</v>
      </c>
      <c r="L3532" s="3">
        <v>0</v>
      </c>
      <c r="M3532" s="3">
        <v>0</v>
      </c>
      <c r="N3532" s="3">
        <v>0</v>
      </c>
      <c r="O3532" s="2">
        <v>1.582417582418</v>
      </c>
      <c r="P3532" s="15">
        <v>0.81288975863299995</v>
      </c>
    </row>
    <row r="3533" spans="4:16" x14ac:dyDescent="0.2">
      <c r="D3533" s="104"/>
      <c r="E3533" s="5" t="s">
        <v>45</v>
      </c>
      <c r="F3533" s="6"/>
      <c r="G3533" s="7">
        <v>63</v>
      </c>
      <c r="H3533" s="8">
        <v>48</v>
      </c>
      <c r="I3533" s="1">
        <v>11</v>
      </c>
      <c r="J3533" s="1">
        <v>3</v>
      </c>
      <c r="K3533" s="1">
        <v>1</v>
      </c>
      <c r="L3533" s="1">
        <v>0</v>
      </c>
      <c r="M3533" s="1">
        <v>0</v>
      </c>
      <c r="N3533" s="1">
        <v>0</v>
      </c>
      <c r="O3533" s="27" t="s">
        <v>78</v>
      </c>
      <c r="P3533" s="28" t="s">
        <v>78</v>
      </c>
    </row>
    <row r="3534" spans="4:16" x14ac:dyDescent="0.2">
      <c r="D3534" s="104"/>
      <c r="E3534" s="11"/>
      <c r="F3534" s="10"/>
      <c r="G3534" s="9">
        <v>100</v>
      </c>
      <c r="H3534" s="12">
        <v>76.190476190476005</v>
      </c>
      <c r="I3534" s="2">
        <v>17.460317460317</v>
      </c>
      <c r="J3534" s="2">
        <v>4.7619047619049999</v>
      </c>
      <c r="K3534" s="2">
        <v>1.587301587302</v>
      </c>
      <c r="L3534" s="3">
        <v>0</v>
      </c>
      <c r="M3534" s="3">
        <v>0</v>
      </c>
      <c r="N3534" s="3">
        <v>0</v>
      </c>
      <c r="O3534" s="2">
        <v>1.3174603174599999</v>
      </c>
      <c r="P3534" s="15">
        <v>0.638087341024</v>
      </c>
    </row>
    <row r="3535" spans="4:16" x14ac:dyDescent="0.2">
      <c r="D3535" s="104"/>
      <c r="E3535" s="5" t="s">
        <v>46</v>
      </c>
      <c r="F3535" s="6"/>
      <c r="G3535" s="7">
        <v>42</v>
      </c>
      <c r="H3535" s="8">
        <v>33</v>
      </c>
      <c r="I3535" s="1">
        <v>6</v>
      </c>
      <c r="J3535" s="1">
        <v>2</v>
      </c>
      <c r="K3535" s="1">
        <v>1</v>
      </c>
      <c r="L3535" s="1">
        <v>0</v>
      </c>
      <c r="M3535" s="1">
        <v>0</v>
      </c>
      <c r="N3535" s="1">
        <v>0</v>
      </c>
      <c r="O3535" s="27" t="s">
        <v>78</v>
      </c>
      <c r="P3535" s="28" t="s">
        <v>78</v>
      </c>
    </row>
    <row r="3536" spans="4:16" x14ac:dyDescent="0.2">
      <c r="D3536" s="104"/>
      <c r="E3536" s="11"/>
      <c r="F3536" s="10"/>
      <c r="G3536" s="9">
        <v>100</v>
      </c>
      <c r="H3536" s="12">
        <v>78.571428571428996</v>
      </c>
      <c r="I3536" s="2">
        <v>14.285714285714</v>
      </c>
      <c r="J3536" s="2">
        <v>4.7619047619049999</v>
      </c>
      <c r="K3536" s="2">
        <v>2.3809523809519999</v>
      </c>
      <c r="L3536" s="3">
        <v>0</v>
      </c>
      <c r="M3536" s="3">
        <v>0</v>
      </c>
      <c r="N3536" s="3">
        <v>0</v>
      </c>
      <c r="O3536" s="2">
        <v>1.333333333333</v>
      </c>
      <c r="P3536" s="15">
        <v>0.77664316334799999</v>
      </c>
    </row>
    <row r="3537" spans="4:16" x14ac:dyDescent="0.2">
      <c r="D3537" s="104"/>
      <c r="E3537" s="5" t="s">
        <v>47</v>
      </c>
      <c r="F3537" s="6"/>
      <c r="G3537" s="7">
        <v>24</v>
      </c>
      <c r="H3537" s="8">
        <v>18</v>
      </c>
      <c r="I3537" s="1">
        <v>4</v>
      </c>
      <c r="J3537" s="1">
        <v>2</v>
      </c>
      <c r="K3537" s="1">
        <v>0</v>
      </c>
      <c r="L3537" s="1">
        <v>0</v>
      </c>
      <c r="M3537" s="1">
        <v>0</v>
      </c>
      <c r="N3537" s="1">
        <v>0</v>
      </c>
      <c r="O3537" s="27" t="s">
        <v>78</v>
      </c>
      <c r="P3537" s="28" t="s">
        <v>78</v>
      </c>
    </row>
    <row r="3538" spans="4:16" x14ac:dyDescent="0.2">
      <c r="D3538" s="104"/>
      <c r="E3538" s="11"/>
      <c r="F3538" s="10"/>
      <c r="G3538" s="9">
        <v>100</v>
      </c>
      <c r="H3538" s="12">
        <v>75</v>
      </c>
      <c r="I3538" s="2">
        <v>16.666666666666998</v>
      </c>
      <c r="J3538" s="2">
        <v>8.333333333333</v>
      </c>
      <c r="K3538" s="3">
        <v>0</v>
      </c>
      <c r="L3538" s="3">
        <v>0</v>
      </c>
      <c r="M3538" s="3">
        <v>0</v>
      </c>
      <c r="N3538" s="3">
        <v>0</v>
      </c>
      <c r="O3538" s="2">
        <v>1.333333333333</v>
      </c>
      <c r="P3538" s="15">
        <v>0.623609564462</v>
      </c>
    </row>
    <row r="3539" spans="4:16" x14ac:dyDescent="0.2">
      <c r="D3539" s="104"/>
      <c r="E3539" s="5" t="s">
        <v>48</v>
      </c>
      <c r="F3539" s="6"/>
      <c r="G3539" s="7">
        <v>10</v>
      </c>
      <c r="H3539" s="8">
        <v>10</v>
      </c>
      <c r="I3539" s="1">
        <v>0</v>
      </c>
      <c r="J3539" s="1">
        <v>0</v>
      </c>
      <c r="K3539" s="1">
        <v>0</v>
      </c>
      <c r="L3539" s="1">
        <v>0</v>
      </c>
      <c r="M3539" s="1">
        <v>0</v>
      </c>
      <c r="N3539" s="1">
        <v>0</v>
      </c>
      <c r="O3539" s="27" t="s">
        <v>78</v>
      </c>
      <c r="P3539" s="28" t="s">
        <v>78</v>
      </c>
    </row>
    <row r="3540" spans="4:16" x14ac:dyDescent="0.2">
      <c r="D3540" s="104"/>
      <c r="E3540" s="11"/>
      <c r="F3540" s="10"/>
      <c r="G3540" s="9">
        <v>100</v>
      </c>
      <c r="H3540" s="12">
        <v>100</v>
      </c>
      <c r="I3540" s="3">
        <v>0</v>
      </c>
      <c r="J3540" s="3">
        <v>0</v>
      </c>
      <c r="K3540" s="3">
        <v>0</v>
      </c>
      <c r="L3540" s="3">
        <v>0</v>
      </c>
      <c r="M3540" s="3">
        <v>0</v>
      </c>
      <c r="N3540" s="3">
        <v>0</v>
      </c>
      <c r="O3540" s="2">
        <v>1</v>
      </c>
      <c r="P3540" s="15">
        <v>0</v>
      </c>
    </row>
    <row r="3541" spans="4:16" x14ac:dyDescent="0.2">
      <c r="D3541" s="104"/>
      <c r="E3541" s="5" t="s">
        <v>49</v>
      </c>
      <c r="F3541" s="6"/>
      <c r="G3541" s="7">
        <v>0</v>
      </c>
      <c r="H3541" s="8">
        <v>0</v>
      </c>
      <c r="I3541" s="1">
        <v>0</v>
      </c>
      <c r="J3541" s="1">
        <v>0</v>
      </c>
      <c r="K3541" s="1">
        <v>0</v>
      </c>
      <c r="L3541" s="1">
        <v>0</v>
      </c>
      <c r="M3541" s="1">
        <v>0</v>
      </c>
      <c r="N3541" s="1">
        <v>0</v>
      </c>
      <c r="O3541" s="27" t="s">
        <v>78</v>
      </c>
      <c r="P3541" s="28" t="s">
        <v>78</v>
      </c>
    </row>
    <row r="3542" spans="4:16" x14ac:dyDescent="0.2">
      <c r="D3542" s="104"/>
      <c r="E3542" s="11"/>
      <c r="F3542" s="10"/>
      <c r="G3542" s="77">
        <v>0</v>
      </c>
      <c r="H3542" s="40">
        <v>0</v>
      </c>
      <c r="I3542" s="3">
        <v>0</v>
      </c>
      <c r="J3542" s="3">
        <v>0</v>
      </c>
      <c r="K3542" s="3">
        <v>0</v>
      </c>
      <c r="L3542" s="3">
        <v>0</v>
      </c>
      <c r="M3542" s="3">
        <v>0</v>
      </c>
      <c r="N3542" s="3">
        <v>0</v>
      </c>
      <c r="O3542" s="3">
        <v>0</v>
      </c>
      <c r="P3542" s="21">
        <v>0</v>
      </c>
    </row>
    <row r="3543" spans="4:16" x14ac:dyDescent="0.2">
      <c r="D3543" s="103" t="s">
        <v>50</v>
      </c>
      <c r="E3543" s="24" t="s">
        <v>35</v>
      </c>
      <c r="F3543" s="22"/>
      <c r="G3543" s="23">
        <v>1</v>
      </c>
      <c r="H3543" s="30">
        <v>1</v>
      </c>
      <c r="I3543" s="4">
        <v>0</v>
      </c>
      <c r="J3543" s="4">
        <v>0</v>
      </c>
      <c r="K3543" s="4">
        <v>0</v>
      </c>
      <c r="L3543" s="4">
        <v>0</v>
      </c>
      <c r="M3543" s="4">
        <v>0</v>
      </c>
      <c r="N3543" s="4">
        <v>0</v>
      </c>
      <c r="O3543" s="73" t="s">
        <v>78</v>
      </c>
      <c r="P3543" s="76" t="s">
        <v>78</v>
      </c>
    </row>
    <row r="3544" spans="4:16" x14ac:dyDescent="0.2">
      <c r="D3544" s="104"/>
      <c r="E3544" s="11"/>
      <c r="F3544" s="10"/>
      <c r="G3544" s="9">
        <v>100</v>
      </c>
      <c r="H3544" s="12">
        <v>100</v>
      </c>
      <c r="I3544" s="3">
        <v>0</v>
      </c>
      <c r="J3544" s="3">
        <v>0</v>
      </c>
      <c r="K3544" s="3">
        <v>0</v>
      </c>
      <c r="L3544" s="3">
        <v>0</v>
      </c>
      <c r="M3544" s="3">
        <v>0</v>
      </c>
      <c r="N3544" s="3">
        <v>0</v>
      </c>
      <c r="O3544" s="2">
        <v>1</v>
      </c>
      <c r="P3544" s="15">
        <v>0</v>
      </c>
    </row>
    <row r="3545" spans="4:16" x14ac:dyDescent="0.2">
      <c r="D3545" s="104"/>
      <c r="E3545" s="5" t="s">
        <v>36</v>
      </c>
      <c r="F3545" s="6"/>
      <c r="G3545" s="7">
        <v>10</v>
      </c>
      <c r="H3545" s="8">
        <v>8</v>
      </c>
      <c r="I3545" s="1">
        <v>1</v>
      </c>
      <c r="J3545" s="1">
        <v>1</v>
      </c>
      <c r="K3545" s="1">
        <v>0</v>
      </c>
      <c r="L3545" s="1">
        <v>0</v>
      </c>
      <c r="M3545" s="1">
        <v>0</v>
      </c>
      <c r="N3545" s="1">
        <v>0</v>
      </c>
      <c r="O3545" s="27" t="s">
        <v>78</v>
      </c>
      <c r="P3545" s="28" t="s">
        <v>78</v>
      </c>
    </row>
    <row r="3546" spans="4:16" x14ac:dyDescent="0.2">
      <c r="D3546" s="104"/>
      <c r="E3546" s="11"/>
      <c r="F3546" s="10"/>
      <c r="G3546" s="9">
        <v>100</v>
      </c>
      <c r="H3546" s="12">
        <v>80</v>
      </c>
      <c r="I3546" s="2">
        <v>10</v>
      </c>
      <c r="J3546" s="2">
        <v>10</v>
      </c>
      <c r="K3546" s="3">
        <v>0</v>
      </c>
      <c r="L3546" s="3">
        <v>0</v>
      </c>
      <c r="M3546" s="3">
        <v>0</v>
      </c>
      <c r="N3546" s="3">
        <v>0</v>
      </c>
      <c r="O3546" s="2">
        <v>1.3</v>
      </c>
      <c r="P3546" s="15">
        <v>0.64031242374300001</v>
      </c>
    </row>
    <row r="3547" spans="4:16" x14ac:dyDescent="0.2">
      <c r="D3547" s="104"/>
      <c r="E3547" s="5" t="s">
        <v>37</v>
      </c>
      <c r="F3547" s="6"/>
      <c r="G3547" s="7">
        <v>17</v>
      </c>
      <c r="H3547" s="8">
        <v>12</v>
      </c>
      <c r="I3547" s="1">
        <v>2</v>
      </c>
      <c r="J3547" s="1">
        <v>1</v>
      </c>
      <c r="K3547" s="1">
        <v>1</v>
      </c>
      <c r="L3547" s="1">
        <v>0</v>
      </c>
      <c r="M3547" s="1">
        <v>0</v>
      </c>
      <c r="N3547" s="1">
        <v>1</v>
      </c>
      <c r="O3547" s="27" t="s">
        <v>78</v>
      </c>
      <c r="P3547" s="28" t="s">
        <v>78</v>
      </c>
    </row>
    <row r="3548" spans="4:16" x14ac:dyDescent="0.2">
      <c r="D3548" s="104"/>
      <c r="E3548" s="11"/>
      <c r="F3548" s="10"/>
      <c r="G3548" s="9">
        <v>100</v>
      </c>
      <c r="H3548" s="12">
        <v>70.588235294117993</v>
      </c>
      <c r="I3548" s="2">
        <v>11.764705882353001</v>
      </c>
      <c r="J3548" s="2">
        <v>5.8823529411760003</v>
      </c>
      <c r="K3548" s="2">
        <v>5.8823529411760003</v>
      </c>
      <c r="L3548" s="3">
        <v>0</v>
      </c>
      <c r="M3548" s="3">
        <v>0</v>
      </c>
      <c r="N3548" s="2">
        <v>5.8823529411760003</v>
      </c>
      <c r="O3548" s="2">
        <v>1.4375</v>
      </c>
      <c r="P3548" s="15">
        <v>0.86376718506799999</v>
      </c>
    </row>
    <row r="3549" spans="4:16" x14ac:dyDescent="0.2">
      <c r="D3549" s="104"/>
      <c r="E3549" s="5" t="s">
        <v>38</v>
      </c>
      <c r="F3549" s="6"/>
      <c r="G3549" s="7">
        <v>23</v>
      </c>
      <c r="H3549" s="8">
        <v>16</v>
      </c>
      <c r="I3549" s="1">
        <v>4</v>
      </c>
      <c r="J3549" s="1">
        <v>2</v>
      </c>
      <c r="K3549" s="1">
        <v>0</v>
      </c>
      <c r="L3549" s="1">
        <v>0</v>
      </c>
      <c r="M3549" s="1">
        <v>0</v>
      </c>
      <c r="N3549" s="1">
        <v>1</v>
      </c>
      <c r="O3549" s="27" t="s">
        <v>78</v>
      </c>
      <c r="P3549" s="28" t="s">
        <v>78</v>
      </c>
    </row>
    <row r="3550" spans="4:16" x14ac:dyDescent="0.2">
      <c r="D3550" s="104"/>
      <c r="E3550" s="11"/>
      <c r="F3550" s="10"/>
      <c r="G3550" s="9">
        <v>100</v>
      </c>
      <c r="H3550" s="12">
        <v>69.565217391304003</v>
      </c>
      <c r="I3550" s="2">
        <v>17.391304347826001</v>
      </c>
      <c r="J3550" s="2">
        <v>8.6956521739130004</v>
      </c>
      <c r="K3550" s="3">
        <v>0</v>
      </c>
      <c r="L3550" s="3">
        <v>0</v>
      </c>
      <c r="M3550" s="3">
        <v>0</v>
      </c>
      <c r="N3550" s="2">
        <v>4.3478260869570002</v>
      </c>
      <c r="O3550" s="2">
        <v>1.363636363636</v>
      </c>
      <c r="P3550" s="15">
        <v>0.64282434653300002</v>
      </c>
    </row>
    <row r="3551" spans="4:16" x14ac:dyDescent="0.2">
      <c r="D3551" s="104"/>
      <c r="E3551" s="5" t="s">
        <v>39</v>
      </c>
      <c r="F3551" s="6"/>
      <c r="G3551" s="7">
        <v>21</v>
      </c>
      <c r="H3551" s="8">
        <v>14</v>
      </c>
      <c r="I3551" s="1">
        <v>6</v>
      </c>
      <c r="J3551" s="1">
        <v>1</v>
      </c>
      <c r="K3551" s="1">
        <v>0</v>
      </c>
      <c r="L3551" s="1">
        <v>0</v>
      </c>
      <c r="M3551" s="1">
        <v>0</v>
      </c>
      <c r="N3551" s="1">
        <v>0</v>
      </c>
      <c r="O3551" s="27" t="s">
        <v>78</v>
      </c>
      <c r="P3551" s="28" t="s">
        <v>78</v>
      </c>
    </row>
    <row r="3552" spans="4:16" x14ac:dyDescent="0.2">
      <c r="D3552" s="104"/>
      <c r="E3552" s="11"/>
      <c r="F3552" s="10"/>
      <c r="G3552" s="9">
        <v>100</v>
      </c>
      <c r="H3552" s="12">
        <v>66.666666666666998</v>
      </c>
      <c r="I3552" s="2">
        <v>28.571428571428999</v>
      </c>
      <c r="J3552" s="2">
        <v>4.7619047619049999</v>
      </c>
      <c r="K3552" s="3">
        <v>0</v>
      </c>
      <c r="L3552" s="3">
        <v>0</v>
      </c>
      <c r="M3552" s="3">
        <v>0</v>
      </c>
      <c r="N3552" s="3">
        <v>0</v>
      </c>
      <c r="O3552" s="2">
        <v>1.3809523809519999</v>
      </c>
      <c r="P3552" s="15">
        <v>0.57538314160000004</v>
      </c>
    </row>
    <row r="3553" spans="4:16" x14ac:dyDescent="0.2">
      <c r="D3553" s="104"/>
      <c r="E3553" s="5" t="s">
        <v>40</v>
      </c>
      <c r="F3553" s="6"/>
      <c r="G3553" s="7">
        <v>31</v>
      </c>
      <c r="H3553" s="8">
        <v>23</v>
      </c>
      <c r="I3553" s="1">
        <v>5</v>
      </c>
      <c r="J3553" s="1">
        <v>2</v>
      </c>
      <c r="K3553" s="1">
        <v>0</v>
      </c>
      <c r="L3553" s="1">
        <v>0</v>
      </c>
      <c r="M3553" s="1">
        <v>0</v>
      </c>
      <c r="N3553" s="1">
        <v>1</v>
      </c>
      <c r="O3553" s="27" t="s">
        <v>78</v>
      </c>
      <c r="P3553" s="28" t="s">
        <v>78</v>
      </c>
    </row>
    <row r="3554" spans="4:16" x14ac:dyDescent="0.2">
      <c r="D3554" s="104"/>
      <c r="E3554" s="11"/>
      <c r="F3554" s="10"/>
      <c r="G3554" s="9">
        <v>100</v>
      </c>
      <c r="H3554" s="12">
        <v>74.193548387096996</v>
      </c>
      <c r="I3554" s="2">
        <v>16.129032258064999</v>
      </c>
      <c r="J3554" s="2">
        <v>6.4516129032259997</v>
      </c>
      <c r="K3554" s="3">
        <v>0</v>
      </c>
      <c r="L3554" s="3">
        <v>0</v>
      </c>
      <c r="M3554" s="3">
        <v>0</v>
      </c>
      <c r="N3554" s="2">
        <v>3.2258064516129998</v>
      </c>
      <c r="O3554" s="2">
        <v>1.3</v>
      </c>
      <c r="P3554" s="15">
        <v>0.58594652770800004</v>
      </c>
    </row>
    <row r="3555" spans="4:16" x14ac:dyDescent="0.2">
      <c r="D3555" s="104"/>
      <c r="E3555" s="5" t="s">
        <v>41</v>
      </c>
      <c r="F3555" s="6"/>
      <c r="G3555" s="7">
        <v>23</v>
      </c>
      <c r="H3555" s="8">
        <v>21</v>
      </c>
      <c r="I3555" s="1">
        <v>1</v>
      </c>
      <c r="J3555" s="1">
        <v>0</v>
      </c>
      <c r="K3555" s="1">
        <v>0</v>
      </c>
      <c r="L3555" s="1">
        <v>0</v>
      </c>
      <c r="M3555" s="1">
        <v>0</v>
      </c>
      <c r="N3555" s="1">
        <v>1</v>
      </c>
      <c r="O3555" s="27" t="s">
        <v>78</v>
      </c>
      <c r="P3555" s="28" t="s">
        <v>78</v>
      </c>
    </row>
    <row r="3556" spans="4:16" x14ac:dyDescent="0.2">
      <c r="D3556" s="104"/>
      <c r="E3556" s="11"/>
      <c r="F3556" s="10"/>
      <c r="G3556" s="9">
        <v>100</v>
      </c>
      <c r="H3556" s="12">
        <v>91.304347826086996</v>
      </c>
      <c r="I3556" s="2">
        <v>4.3478260869570002</v>
      </c>
      <c r="J3556" s="3">
        <v>0</v>
      </c>
      <c r="K3556" s="3">
        <v>0</v>
      </c>
      <c r="L3556" s="3">
        <v>0</v>
      </c>
      <c r="M3556" s="3">
        <v>0</v>
      </c>
      <c r="N3556" s="2">
        <v>4.3478260869570002</v>
      </c>
      <c r="O3556" s="2">
        <v>1.0454545454549999</v>
      </c>
      <c r="P3556" s="15">
        <v>0.208298895225</v>
      </c>
    </row>
    <row r="3557" spans="4:16" x14ac:dyDescent="0.2">
      <c r="D3557" s="104"/>
      <c r="E3557" s="5" t="s">
        <v>42</v>
      </c>
      <c r="F3557" s="6"/>
      <c r="G3557" s="7">
        <v>26</v>
      </c>
      <c r="H3557" s="8">
        <v>22</v>
      </c>
      <c r="I3557" s="1">
        <v>4</v>
      </c>
      <c r="J3557" s="1">
        <v>0</v>
      </c>
      <c r="K3557" s="1">
        <v>0</v>
      </c>
      <c r="L3557" s="1">
        <v>0</v>
      </c>
      <c r="M3557" s="1">
        <v>0</v>
      </c>
      <c r="N3557" s="1">
        <v>0</v>
      </c>
      <c r="O3557" s="27" t="s">
        <v>78</v>
      </c>
      <c r="P3557" s="28" t="s">
        <v>78</v>
      </c>
    </row>
    <row r="3558" spans="4:16" x14ac:dyDescent="0.2">
      <c r="D3558" s="104"/>
      <c r="E3558" s="11"/>
      <c r="F3558" s="10"/>
      <c r="G3558" s="9">
        <v>100</v>
      </c>
      <c r="H3558" s="12">
        <v>84.615384615384997</v>
      </c>
      <c r="I3558" s="2">
        <v>15.384615384615</v>
      </c>
      <c r="J3558" s="3">
        <v>0</v>
      </c>
      <c r="K3558" s="3">
        <v>0</v>
      </c>
      <c r="L3558" s="3">
        <v>0</v>
      </c>
      <c r="M3558" s="3">
        <v>0</v>
      </c>
      <c r="N3558" s="3">
        <v>0</v>
      </c>
      <c r="O3558" s="2">
        <v>1.1538461538460001</v>
      </c>
      <c r="P3558" s="15">
        <v>0.36080121229399997</v>
      </c>
    </row>
    <row r="3559" spans="4:16" x14ac:dyDescent="0.2">
      <c r="D3559" s="104"/>
      <c r="E3559" s="5" t="s">
        <v>43</v>
      </c>
      <c r="F3559" s="6"/>
      <c r="G3559" s="7">
        <v>37</v>
      </c>
      <c r="H3559" s="8">
        <v>27</v>
      </c>
      <c r="I3559" s="1">
        <v>8</v>
      </c>
      <c r="J3559" s="1">
        <v>1</v>
      </c>
      <c r="K3559" s="1">
        <v>1</v>
      </c>
      <c r="L3559" s="1">
        <v>0</v>
      </c>
      <c r="M3559" s="1">
        <v>0</v>
      </c>
      <c r="N3559" s="1">
        <v>0</v>
      </c>
      <c r="O3559" s="27" t="s">
        <v>78</v>
      </c>
      <c r="P3559" s="28" t="s">
        <v>78</v>
      </c>
    </row>
    <row r="3560" spans="4:16" x14ac:dyDescent="0.2">
      <c r="D3560" s="104"/>
      <c r="E3560" s="11"/>
      <c r="F3560" s="10"/>
      <c r="G3560" s="9">
        <v>100</v>
      </c>
      <c r="H3560" s="12">
        <v>72.972972972972997</v>
      </c>
      <c r="I3560" s="2">
        <v>21.621621621622001</v>
      </c>
      <c r="J3560" s="2">
        <v>2.7027027027030002</v>
      </c>
      <c r="K3560" s="2">
        <v>2.7027027027030002</v>
      </c>
      <c r="L3560" s="3">
        <v>0</v>
      </c>
      <c r="M3560" s="3">
        <v>0</v>
      </c>
      <c r="N3560" s="3">
        <v>0</v>
      </c>
      <c r="O3560" s="2">
        <v>1.351351351351</v>
      </c>
      <c r="P3560" s="15">
        <v>0.66642313545599996</v>
      </c>
    </row>
    <row r="3561" spans="4:16" x14ac:dyDescent="0.2">
      <c r="D3561" s="104"/>
      <c r="E3561" s="5" t="s">
        <v>44</v>
      </c>
      <c r="F3561" s="6"/>
      <c r="G3561" s="7">
        <v>43</v>
      </c>
      <c r="H3561" s="8">
        <v>33</v>
      </c>
      <c r="I3561" s="1">
        <v>8</v>
      </c>
      <c r="J3561" s="1">
        <v>2</v>
      </c>
      <c r="K3561" s="1">
        <v>0</v>
      </c>
      <c r="L3561" s="1">
        <v>0</v>
      </c>
      <c r="M3561" s="1">
        <v>0</v>
      </c>
      <c r="N3561" s="1">
        <v>0</v>
      </c>
      <c r="O3561" s="27" t="s">
        <v>78</v>
      </c>
      <c r="P3561" s="28" t="s">
        <v>78</v>
      </c>
    </row>
    <row r="3562" spans="4:16" x14ac:dyDescent="0.2">
      <c r="D3562" s="104"/>
      <c r="E3562" s="11"/>
      <c r="F3562" s="10"/>
      <c r="G3562" s="9">
        <v>100</v>
      </c>
      <c r="H3562" s="12">
        <v>76.744186046511999</v>
      </c>
      <c r="I3562" s="2">
        <v>18.604651162791001</v>
      </c>
      <c r="J3562" s="2">
        <v>4.6511627906979998</v>
      </c>
      <c r="K3562" s="3">
        <v>0</v>
      </c>
      <c r="L3562" s="3">
        <v>0</v>
      </c>
      <c r="M3562" s="3">
        <v>0</v>
      </c>
      <c r="N3562" s="3">
        <v>0</v>
      </c>
      <c r="O3562" s="2">
        <v>1.279069767442</v>
      </c>
      <c r="P3562" s="15">
        <v>0.54241412975299996</v>
      </c>
    </row>
    <row r="3563" spans="4:16" x14ac:dyDescent="0.2">
      <c r="D3563" s="104"/>
      <c r="E3563" s="5" t="s">
        <v>45</v>
      </c>
      <c r="F3563" s="6"/>
      <c r="G3563" s="7">
        <v>40</v>
      </c>
      <c r="H3563" s="8">
        <v>29</v>
      </c>
      <c r="I3563" s="1">
        <v>7</v>
      </c>
      <c r="J3563" s="1">
        <v>1</v>
      </c>
      <c r="K3563" s="1">
        <v>2</v>
      </c>
      <c r="L3563" s="1">
        <v>0</v>
      </c>
      <c r="M3563" s="1">
        <v>0</v>
      </c>
      <c r="N3563" s="1">
        <v>1</v>
      </c>
      <c r="O3563" s="27" t="s">
        <v>78</v>
      </c>
      <c r="P3563" s="28" t="s">
        <v>78</v>
      </c>
    </row>
    <row r="3564" spans="4:16" x14ac:dyDescent="0.2">
      <c r="D3564" s="104"/>
      <c r="E3564" s="11"/>
      <c r="F3564" s="10"/>
      <c r="G3564" s="9">
        <v>100</v>
      </c>
      <c r="H3564" s="12">
        <v>72.5</v>
      </c>
      <c r="I3564" s="2">
        <v>17.5</v>
      </c>
      <c r="J3564" s="2">
        <v>2.5</v>
      </c>
      <c r="K3564" s="2">
        <v>5</v>
      </c>
      <c r="L3564" s="3">
        <v>0</v>
      </c>
      <c r="M3564" s="3">
        <v>0</v>
      </c>
      <c r="N3564" s="2">
        <v>2.5</v>
      </c>
      <c r="O3564" s="2">
        <v>1.384615384615</v>
      </c>
      <c r="P3564" s="15">
        <v>0.77179061247699998</v>
      </c>
    </row>
    <row r="3565" spans="4:16" x14ac:dyDescent="0.2">
      <c r="D3565" s="104"/>
      <c r="E3565" s="5" t="s">
        <v>46</v>
      </c>
      <c r="F3565" s="6"/>
      <c r="G3565" s="7">
        <v>11</v>
      </c>
      <c r="H3565" s="8">
        <v>9</v>
      </c>
      <c r="I3565" s="1">
        <v>1</v>
      </c>
      <c r="J3565" s="1">
        <v>1</v>
      </c>
      <c r="K3565" s="1">
        <v>0</v>
      </c>
      <c r="L3565" s="1">
        <v>0</v>
      </c>
      <c r="M3565" s="1">
        <v>0</v>
      </c>
      <c r="N3565" s="1">
        <v>0</v>
      </c>
      <c r="O3565" s="27" t="s">
        <v>78</v>
      </c>
      <c r="P3565" s="28" t="s">
        <v>78</v>
      </c>
    </row>
    <row r="3566" spans="4:16" x14ac:dyDescent="0.2">
      <c r="D3566" s="104"/>
      <c r="E3566" s="11"/>
      <c r="F3566" s="10"/>
      <c r="G3566" s="9">
        <v>100</v>
      </c>
      <c r="H3566" s="12">
        <v>81.818181818181998</v>
      </c>
      <c r="I3566" s="2">
        <v>9.0909090909089993</v>
      </c>
      <c r="J3566" s="2">
        <v>9.0909090909089993</v>
      </c>
      <c r="K3566" s="3">
        <v>0</v>
      </c>
      <c r="L3566" s="3">
        <v>0</v>
      </c>
      <c r="M3566" s="3">
        <v>0</v>
      </c>
      <c r="N3566" s="3">
        <v>0</v>
      </c>
      <c r="O3566" s="2">
        <v>1.272727272727</v>
      </c>
      <c r="P3566" s="15">
        <v>0.61657545301100003</v>
      </c>
    </row>
    <row r="3567" spans="4:16" x14ac:dyDescent="0.2">
      <c r="D3567" s="104"/>
      <c r="E3567" s="5" t="s">
        <v>47</v>
      </c>
      <c r="F3567" s="6"/>
      <c r="G3567" s="7">
        <v>31</v>
      </c>
      <c r="H3567" s="8">
        <v>27</v>
      </c>
      <c r="I3567" s="1">
        <v>1</v>
      </c>
      <c r="J3567" s="1">
        <v>2</v>
      </c>
      <c r="K3567" s="1">
        <v>0</v>
      </c>
      <c r="L3567" s="1">
        <v>0</v>
      </c>
      <c r="M3567" s="1">
        <v>0</v>
      </c>
      <c r="N3567" s="1">
        <v>1</v>
      </c>
      <c r="O3567" s="27" t="s">
        <v>78</v>
      </c>
      <c r="P3567" s="28" t="s">
        <v>78</v>
      </c>
    </row>
    <row r="3568" spans="4:16" x14ac:dyDescent="0.2">
      <c r="D3568" s="104"/>
      <c r="E3568" s="11"/>
      <c r="F3568" s="10"/>
      <c r="G3568" s="9">
        <v>100</v>
      </c>
      <c r="H3568" s="12">
        <v>87.096774193548001</v>
      </c>
      <c r="I3568" s="2">
        <v>3.2258064516129998</v>
      </c>
      <c r="J3568" s="2">
        <v>6.4516129032259997</v>
      </c>
      <c r="K3568" s="3">
        <v>0</v>
      </c>
      <c r="L3568" s="3">
        <v>0</v>
      </c>
      <c r="M3568" s="3">
        <v>0</v>
      </c>
      <c r="N3568" s="2">
        <v>3.2258064516129998</v>
      </c>
      <c r="O3568" s="2">
        <v>1.166666666667</v>
      </c>
      <c r="P3568" s="15">
        <v>0.52174919475000003</v>
      </c>
    </row>
    <row r="3569" spans="2:17" x14ac:dyDescent="0.2">
      <c r="D3569" s="104"/>
      <c r="E3569" s="5" t="s">
        <v>48</v>
      </c>
      <c r="F3569" s="6"/>
      <c r="G3569" s="7">
        <v>11</v>
      </c>
      <c r="H3569" s="8">
        <v>8</v>
      </c>
      <c r="I3569" s="1">
        <v>2</v>
      </c>
      <c r="J3569" s="1">
        <v>1</v>
      </c>
      <c r="K3569" s="1">
        <v>0</v>
      </c>
      <c r="L3569" s="1">
        <v>0</v>
      </c>
      <c r="M3569" s="1">
        <v>0</v>
      </c>
      <c r="N3569" s="1">
        <v>0</v>
      </c>
      <c r="O3569" s="27" t="s">
        <v>78</v>
      </c>
      <c r="P3569" s="28" t="s">
        <v>78</v>
      </c>
    </row>
    <row r="3570" spans="2:17" x14ac:dyDescent="0.2">
      <c r="D3570" s="104"/>
      <c r="E3570" s="11"/>
      <c r="F3570" s="10"/>
      <c r="G3570" s="9">
        <v>100</v>
      </c>
      <c r="H3570" s="12">
        <v>72.727272727273004</v>
      </c>
      <c r="I3570" s="2">
        <v>18.181818181817999</v>
      </c>
      <c r="J3570" s="2">
        <v>9.0909090909089993</v>
      </c>
      <c r="K3570" s="3">
        <v>0</v>
      </c>
      <c r="L3570" s="3">
        <v>0</v>
      </c>
      <c r="M3570" s="3">
        <v>0</v>
      </c>
      <c r="N3570" s="3">
        <v>0</v>
      </c>
      <c r="O3570" s="2">
        <v>1.363636363636</v>
      </c>
      <c r="P3570" s="15">
        <v>0.64282434653300002</v>
      </c>
    </row>
    <row r="3571" spans="2:17" x14ac:dyDescent="0.2">
      <c r="D3571" s="104"/>
      <c r="E3571" s="5" t="s">
        <v>49</v>
      </c>
      <c r="F3571" s="6"/>
      <c r="G3571" s="7">
        <v>2</v>
      </c>
      <c r="H3571" s="8">
        <v>1</v>
      </c>
      <c r="I3571" s="1">
        <v>0</v>
      </c>
      <c r="J3571" s="1">
        <v>1</v>
      </c>
      <c r="K3571" s="1">
        <v>0</v>
      </c>
      <c r="L3571" s="1">
        <v>0</v>
      </c>
      <c r="M3571" s="1">
        <v>0</v>
      </c>
      <c r="N3571" s="1">
        <v>0</v>
      </c>
      <c r="O3571" s="27" t="s">
        <v>78</v>
      </c>
      <c r="P3571" s="28" t="s">
        <v>78</v>
      </c>
    </row>
    <row r="3572" spans="2:17" x14ac:dyDescent="0.2">
      <c r="D3572" s="105"/>
      <c r="E3572" s="56"/>
      <c r="F3572" s="57"/>
      <c r="G3572" s="69">
        <v>100</v>
      </c>
      <c r="H3572" s="75">
        <v>50</v>
      </c>
      <c r="I3572" s="36">
        <v>0</v>
      </c>
      <c r="J3572" s="39">
        <v>50</v>
      </c>
      <c r="K3572" s="36">
        <v>0</v>
      </c>
      <c r="L3572" s="36">
        <v>0</v>
      </c>
      <c r="M3572" s="36">
        <v>0</v>
      </c>
      <c r="N3572" s="36">
        <v>0</v>
      </c>
      <c r="O3572" s="39">
        <v>2</v>
      </c>
      <c r="P3572" s="83">
        <v>1</v>
      </c>
    </row>
    <row r="3574" spans="2:17" x14ac:dyDescent="0.2">
      <c r="B3574" s="47" t="str">
        <f xml:space="preserve"> HYPERLINK("#'目次'!B49", "[43]")</f>
        <v>[43]</v>
      </c>
      <c r="C3574" s="31" t="s">
        <v>408</v>
      </c>
    </row>
    <row r="3575" spans="2:17" x14ac:dyDescent="0.2">
      <c r="C3575" s="89" t="s">
        <v>398</v>
      </c>
    </row>
    <row r="3577" spans="2:17" x14ac:dyDescent="0.2">
      <c r="C3577" s="31" t="s">
        <v>13</v>
      </c>
    </row>
    <row r="3578" spans="2:17" x14ac:dyDescent="0.2">
      <c r="D3578" s="99"/>
      <c r="E3578" s="100"/>
      <c r="F3578" s="100"/>
      <c r="G3578" s="41" t="s">
        <v>14</v>
      </c>
      <c r="H3578" s="42" t="s">
        <v>409</v>
      </c>
      <c r="I3578" s="16" t="s">
        <v>399</v>
      </c>
      <c r="J3578" s="16" t="s">
        <v>400</v>
      </c>
      <c r="K3578" s="16" t="s">
        <v>401</v>
      </c>
      <c r="L3578" s="16" t="s">
        <v>402</v>
      </c>
      <c r="M3578" s="16" t="s">
        <v>403</v>
      </c>
      <c r="N3578" s="16" t="s">
        <v>404</v>
      </c>
      <c r="O3578" s="16" t="s">
        <v>24</v>
      </c>
      <c r="P3578" s="16" t="s">
        <v>67</v>
      </c>
      <c r="Q3578" s="46" t="s">
        <v>68</v>
      </c>
    </row>
    <row r="3579" spans="2:17" x14ac:dyDescent="0.2">
      <c r="D3579" s="101"/>
      <c r="E3579" s="102"/>
      <c r="F3579" s="102"/>
      <c r="G3579" s="44"/>
      <c r="H3579" s="48"/>
      <c r="I3579" s="17"/>
      <c r="J3579" s="17"/>
      <c r="K3579" s="17"/>
      <c r="L3579" s="17"/>
      <c r="M3579" s="17"/>
      <c r="N3579" s="17"/>
      <c r="O3579" s="17"/>
      <c r="P3579" s="17"/>
      <c r="Q3579" s="43"/>
    </row>
    <row r="3580" spans="2:17" x14ac:dyDescent="0.2">
      <c r="D3580" s="68"/>
      <c r="E3580" s="67" t="s">
        <v>14</v>
      </c>
      <c r="F3580" s="64"/>
      <c r="G3580" s="45">
        <v>916</v>
      </c>
      <c r="H3580" s="20">
        <v>38</v>
      </c>
      <c r="I3580" s="20">
        <v>531</v>
      </c>
      <c r="J3580" s="20">
        <v>112</v>
      </c>
      <c r="K3580" s="20">
        <v>30</v>
      </c>
      <c r="L3580" s="20">
        <v>10</v>
      </c>
      <c r="M3580" s="20">
        <v>2</v>
      </c>
      <c r="N3580" s="20">
        <v>0</v>
      </c>
      <c r="O3580" s="20">
        <v>193</v>
      </c>
      <c r="P3580" s="84" t="s">
        <v>78</v>
      </c>
      <c r="Q3580" s="85" t="s">
        <v>78</v>
      </c>
    </row>
    <row r="3581" spans="2:17" x14ac:dyDescent="0.2">
      <c r="D3581" s="56"/>
      <c r="E3581" s="57"/>
      <c r="F3581" s="65"/>
      <c r="G3581" s="9">
        <v>100</v>
      </c>
      <c r="H3581" s="2">
        <v>4.1484716157210002</v>
      </c>
      <c r="I3581" s="2">
        <v>57.96943231441</v>
      </c>
      <c r="J3581" s="2">
        <v>12.227074235808001</v>
      </c>
      <c r="K3581" s="2">
        <v>3.275109170306</v>
      </c>
      <c r="L3581" s="2">
        <v>1.091703056769</v>
      </c>
      <c r="M3581" s="2">
        <v>0.21834061135400001</v>
      </c>
      <c r="N3581" s="3">
        <v>0</v>
      </c>
      <c r="O3581" s="2">
        <v>21.069868995633001</v>
      </c>
      <c r="P3581" s="2">
        <v>1.2448132780079999</v>
      </c>
      <c r="Q3581" s="15">
        <v>0.73225248821</v>
      </c>
    </row>
    <row r="3582" spans="2:17" x14ac:dyDescent="0.2">
      <c r="D3582" s="103" t="s">
        <v>25</v>
      </c>
      <c r="E3582" s="24" t="s">
        <v>26</v>
      </c>
      <c r="F3582" s="22"/>
      <c r="G3582" s="23">
        <v>128</v>
      </c>
      <c r="H3582" s="30">
        <v>4</v>
      </c>
      <c r="I3582" s="4">
        <v>83</v>
      </c>
      <c r="J3582" s="4">
        <v>11</v>
      </c>
      <c r="K3582" s="4">
        <v>2</v>
      </c>
      <c r="L3582" s="4">
        <v>2</v>
      </c>
      <c r="M3582" s="4">
        <v>0</v>
      </c>
      <c r="N3582" s="4">
        <v>0</v>
      </c>
      <c r="O3582" s="4">
        <v>26</v>
      </c>
      <c r="P3582" s="73" t="s">
        <v>78</v>
      </c>
      <c r="Q3582" s="76" t="s">
        <v>78</v>
      </c>
    </row>
    <row r="3583" spans="2:17" x14ac:dyDescent="0.2">
      <c r="D3583" s="104"/>
      <c r="E3583" s="11"/>
      <c r="F3583" s="10"/>
      <c r="G3583" s="9">
        <v>100</v>
      </c>
      <c r="H3583" s="12">
        <v>3.125</v>
      </c>
      <c r="I3583" s="2">
        <v>64.84375</v>
      </c>
      <c r="J3583" s="2">
        <v>8.59375</v>
      </c>
      <c r="K3583" s="2">
        <v>1.5625</v>
      </c>
      <c r="L3583" s="2">
        <v>1.5625</v>
      </c>
      <c r="M3583" s="3">
        <v>0</v>
      </c>
      <c r="N3583" s="3">
        <v>0</v>
      </c>
      <c r="O3583" s="2">
        <v>20.3125</v>
      </c>
      <c r="P3583" s="2">
        <v>1.166666666667</v>
      </c>
      <c r="Q3583" s="15">
        <v>0.61170499960000002</v>
      </c>
    </row>
    <row r="3584" spans="2:17" x14ac:dyDescent="0.2">
      <c r="D3584" s="104"/>
      <c r="E3584" s="5" t="s">
        <v>27</v>
      </c>
      <c r="F3584" s="6"/>
      <c r="G3584" s="7">
        <v>127</v>
      </c>
      <c r="H3584" s="8">
        <v>8</v>
      </c>
      <c r="I3584" s="1">
        <v>78</v>
      </c>
      <c r="J3584" s="1">
        <v>9</v>
      </c>
      <c r="K3584" s="1">
        <v>5</v>
      </c>
      <c r="L3584" s="1">
        <v>0</v>
      </c>
      <c r="M3584" s="1">
        <v>0</v>
      </c>
      <c r="N3584" s="1">
        <v>0</v>
      </c>
      <c r="O3584" s="1">
        <v>27</v>
      </c>
      <c r="P3584" s="27" t="s">
        <v>78</v>
      </c>
      <c r="Q3584" s="28" t="s">
        <v>78</v>
      </c>
    </row>
    <row r="3585" spans="4:17" x14ac:dyDescent="0.2">
      <c r="D3585" s="104"/>
      <c r="E3585" s="11"/>
      <c r="F3585" s="10"/>
      <c r="G3585" s="9">
        <v>100</v>
      </c>
      <c r="H3585" s="12">
        <v>6.299212598425</v>
      </c>
      <c r="I3585" s="2">
        <v>61.417322834646001</v>
      </c>
      <c r="J3585" s="2">
        <v>7.0866141732279999</v>
      </c>
      <c r="K3585" s="2">
        <v>3.9370078740159999</v>
      </c>
      <c r="L3585" s="3">
        <v>0</v>
      </c>
      <c r="M3585" s="3">
        <v>0</v>
      </c>
      <c r="N3585" s="3">
        <v>0</v>
      </c>
      <c r="O3585" s="2">
        <v>21.259842519685002</v>
      </c>
      <c r="P3585" s="2">
        <v>1.1100000000000001</v>
      </c>
      <c r="Q3585" s="15">
        <v>0.59824744044599998</v>
      </c>
    </row>
    <row r="3586" spans="4:17" x14ac:dyDescent="0.2">
      <c r="D3586" s="104"/>
      <c r="E3586" s="5" t="s">
        <v>28</v>
      </c>
      <c r="F3586" s="6"/>
      <c r="G3586" s="7">
        <v>143</v>
      </c>
      <c r="H3586" s="8">
        <v>7</v>
      </c>
      <c r="I3586" s="1">
        <v>82</v>
      </c>
      <c r="J3586" s="1">
        <v>14</v>
      </c>
      <c r="K3586" s="1">
        <v>2</v>
      </c>
      <c r="L3586" s="1">
        <v>0</v>
      </c>
      <c r="M3586" s="1">
        <v>0</v>
      </c>
      <c r="N3586" s="1">
        <v>0</v>
      </c>
      <c r="O3586" s="1">
        <v>38</v>
      </c>
      <c r="P3586" s="27" t="s">
        <v>78</v>
      </c>
      <c r="Q3586" s="28" t="s">
        <v>78</v>
      </c>
    </row>
    <row r="3587" spans="4:17" x14ac:dyDescent="0.2">
      <c r="D3587" s="104"/>
      <c r="E3587" s="11"/>
      <c r="F3587" s="10"/>
      <c r="G3587" s="9">
        <v>100</v>
      </c>
      <c r="H3587" s="12">
        <v>4.8951048951049998</v>
      </c>
      <c r="I3587" s="2">
        <v>57.342657342656999</v>
      </c>
      <c r="J3587" s="2">
        <v>9.7902097902099996</v>
      </c>
      <c r="K3587" s="2">
        <v>1.398601398601</v>
      </c>
      <c r="L3587" s="3">
        <v>0</v>
      </c>
      <c r="M3587" s="3">
        <v>0</v>
      </c>
      <c r="N3587" s="3">
        <v>0</v>
      </c>
      <c r="O3587" s="2">
        <v>26.573426573427</v>
      </c>
      <c r="P3587" s="2">
        <v>1.1047619047620001</v>
      </c>
      <c r="Q3587" s="15">
        <v>0.51499069846099998</v>
      </c>
    </row>
    <row r="3588" spans="4:17" x14ac:dyDescent="0.2">
      <c r="D3588" s="104"/>
      <c r="E3588" s="5" t="s">
        <v>29</v>
      </c>
      <c r="F3588" s="6"/>
      <c r="G3588" s="7">
        <v>107</v>
      </c>
      <c r="H3588" s="8">
        <v>2</v>
      </c>
      <c r="I3588" s="1">
        <v>60</v>
      </c>
      <c r="J3588" s="1">
        <v>21</v>
      </c>
      <c r="K3588" s="1">
        <v>1</v>
      </c>
      <c r="L3588" s="1">
        <v>0</v>
      </c>
      <c r="M3588" s="1">
        <v>0</v>
      </c>
      <c r="N3588" s="1">
        <v>0</v>
      </c>
      <c r="O3588" s="1">
        <v>23</v>
      </c>
      <c r="P3588" s="27" t="s">
        <v>78</v>
      </c>
      <c r="Q3588" s="28" t="s">
        <v>78</v>
      </c>
    </row>
    <row r="3589" spans="4:17" x14ac:dyDescent="0.2">
      <c r="D3589" s="104"/>
      <c r="E3589" s="11"/>
      <c r="F3589" s="10"/>
      <c r="G3589" s="9">
        <v>100</v>
      </c>
      <c r="H3589" s="12">
        <v>1.869158878505</v>
      </c>
      <c r="I3589" s="2">
        <v>56.07476635514</v>
      </c>
      <c r="J3589" s="2">
        <v>19.626168224299001</v>
      </c>
      <c r="K3589" s="2">
        <v>0.93457943925200004</v>
      </c>
      <c r="L3589" s="3">
        <v>0</v>
      </c>
      <c r="M3589" s="3">
        <v>0</v>
      </c>
      <c r="N3589" s="3">
        <v>0</v>
      </c>
      <c r="O3589" s="2">
        <v>21.495327102804001</v>
      </c>
      <c r="P3589" s="2">
        <v>1.25</v>
      </c>
      <c r="Q3589" s="15">
        <v>0.50885024459899997</v>
      </c>
    </row>
    <row r="3590" spans="4:17" x14ac:dyDescent="0.2">
      <c r="D3590" s="104"/>
      <c r="E3590" s="5" t="s">
        <v>30</v>
      </c>
      <c r="F3590" s="6"/>
      <c r="G3590" s="7">
        <v>109</v>
      </c>
      <c r="H3590" s="8">
        <v>4</v>
      </c>
      <c r="I3590" s="1">
        <v>55</v>
      </c>
      <c r="J3590" s="1">
        <v>19</v>
      </c>
      <c r="K3590" s="1">
        <v>6</v>
      </c>
      <c r="L3590" s="1">
        <v>1</v>
      </c>
      <c r="M3590" s="1">
        <v>1</v>
      </c>
      <c r="N3590" s="1">
        <v>0</v>
      </c>
      <c r="O3590" s="1">
        <v>23</v>
      </c>
      <c r="P3590" s="27" t="s">
        <v>78</v>
      </c>
      <c r="Q3590" s="28" t="s">
        <v>78</v>
      </c>
    </row>
    <row r="3591" spans="4:17" x14ac:dyDescent="0.2">
      <c r="D3591" s="104"/>
      <c r="E3591" s="11"/>
      <c r="F3591" s="10"/>
      <c r="G3591" s="9">
        <v>100</v>
      </c>
      <c r="H3591" s="12">
        <v>3.669724770642</v>
      </c>
      <c r="I3591" s="2">
        <v>50.458715596330002</v>
      </c>
      <c r="J3591" s="2">
        <v>17.43119266055</v>
      </c>
      <c r="K3591" s="2">
        <v>5.5045871559629997</v>
      </c>
      <c r="L3591" s="2">
        <v>0.91743119266100004</v>
      </c>
      <c r="M3591" s="2">
        <v>0.91743119266100004</v>
      </c>
      <c r="N3591" s="3">
        <v>0</v>
      </c>
      <c r="O3591" s="2">
        <v>21.100917431193</v>
      </c>
      <c r="P3591" s="2">
        <v>1.4069767441859999</v>
      </c>
      <c r="Q3591" s="15">
        <v>0.88103938323300002</v>
      </c>
    </row>
    <row r="3592" spans="4:17" x14ac:dyDescent="0.2">
      <c r="D3592" s="104"/>
      <c r="E3592" s="5" t="s">
        <v>31</v>
      </c>
      <c r="F3592" s="6"/>
      <c r="G3592" s="7">
        <v>127</v>
      </c>
      <c r="H3592" s="8">
        <v>9</v>
      </c>
      <c r="I3592" s="1">
        <v>74</v>
      </c>
      <c r="J3592" s="1">
        <v>12</v>
      </c>
      <c r="K3592" s="1">
        <v>6</v>
      </c>
      <c r="L3592" s="1">
        <v>5</v>
      </c>
      <c r="M3592" s="1">
        <v>1</v>
      </c>
      <c r="N3592" s="1">
        <v>0</v>
      </c>
      <c r="O3592" s="1">
        <v>20</v>
      </c>
      <c r="P3592" s="27" t="s">
        <v>78</v>
      </c>
      <c r="Q3592" s="28" t="s">
        <v>78</v>
      </c>
    </row>
    <row r="3593" spans="4:17" x14ac:dyDescent="0.2">
      <c r="D3593" s="104"/>
      <c r="E3593" s="11"/>
      <c r="F3593" s="10"/>
      <c r="G3593" s="9">
        <v>100</v>
      </c>
      <c r="H3593" s="12">
        <v>7.0866141732279999</v>
      </c>
      <c r="I3593" s="2">
        <v>58.267716535433003</v>
      </c>
      <c r="J3593" s="2">
        <v>9.4488188976380005</v>
      </c>
      <c r="K3593" s="2">
        <v>4.7244094488190003</v>
      </c>
      <c r="L3593" s="2">
        <v>3.9370078740159999</v>
      </c>
      <c r="M3593" s="2">
        <v>0.78740157480299999</v>
      </c>
      <c r="N3593" s="3">
        <v>0</v>
      </c>
      <c r="O3593" s="2">
        <v>15.748031496063</v>
      </c>
      <c r="P3593" s="2">
        <v>1.345794392523</v>
      </c>
      <c r="Q3593" s="15">
        <v>1.042129413621</v>
      </c>
    </row>
    <row r="3594" spans="4:17" x14ac:dyDescent="0.2">
      <c r="D3594" s="104"/>
      <c r="E3594" s="5" t="s">
        <v>32</v>
      </c>
      <c r="F3594" s="6"/>
      <c r="G3594" s="7">
        <v>81</v>
      </c>
      <c r="H3594" s="8">
        <v>2</v>
      </c>
      <c r="I3594" s="1">
        <v>49</v>
      </c>
      <c r="J3594" s="1">
        <v>13</v>
      </c>
      <c r="K3594" s="1">
        <v>6</v>
      </c>
      <c r="L3594" s="1">
        <v>0</v>
      </c>
      <c r="M3594" s="1">
        <v>0</v>
      </c>
      <c r="N3594" s="1">
        <v>0</v>
      </c>
      <c r="O3594" s="1">
        <v>11</v>
      </c>
      <c r="P3594" s="27" t="s">
        <v>78</v>
      </c>
      <c r="Q3594" s="28" t="s">
        <v>78</v>
      </c>
    </row>
    <row r="3595" spans="4:17" x14ac:dyDescent="0.2">
      <c r="D3595" s="104"/>
      <c r="E3595" s="11"/>
      <c r="F3595" s="10"/>
      <c r="G3595" s="9">
        <v>100</v>
      </c>
      <c r="H3595" s="12">
        <v>2.4691358024690002</v>
      </c>
      <c r="I3595" s="2">
        <v>60.493827160494</v>
      </c>
      <c r="J3595" s="2">
        <v>16.049382716048999</v>
      </c>
      <c r="K3595" s="2">
        <v>7.4074074074069998</v>
      </c>
      <c r="L3595" s="3">
        <v>0</v>
      </c>
      <c r="M3595" s="3">
        <v>0</v>
      </c>
      <c r="N3595" s="3">
        <v>0</v>
      </c>
      <c r="O3595" s="2">
        <v>13.58024691358</v>
      </c>
      <c r="P3595" s="2">
        <v>1.328571428571</v>
      </c>
      <c r="Q3595" s="15">
        <v>0.67021166318500003</v>
      </c>
    </row>
    <row r="3596" spans="4:17" x14ac:dyDescent="0.2">
      <c r="D3596" s="104"/>
      <c r="E3596" s="5" t="s">
        <v>33</v>
      </c>
      <c r="F3596" s="6"/>
      <c r="G3596" s="7">
        <v>51</v>
      </c>
      <c r="H3596" s="8">
        <v>1</v>
      </c>
      <c r="I3596" s="1">
        <v>29</v>
      </c>
      <c r="J3596" s="1">
        <v>8</v>
      </c>
      <c r="K3596" s="1">
        <v>1</v>
      </c>
      <c r="L3596" s="1">
        <v>2</v>
      </c>
      <c r="M3596" s="1">
        <v>0</v>
      </c>
      <c r="N3596" s="1">
        <v>0</v>
      </c>
      <c r="O3596" s="1">
        <v>10</v>
      </c>
      <c r="P3596" s="27" t="s">
        <v>78</v>
      </c>
      <c r="Q3596" s="28" t="s">
        <v>78</v>
      </c>
    </row>
    <row r="3597" spans="4:17" x14ac:dyDescent="0.2">
      <c r="D3597" s="104"/>
      <c r="E3597" s="11"/>
      <c r="F3597" s="10"/>
      <c r="G3597" s="9">
        <v>100</v>
      </c>
      <c r="H3597" s="12">
        <v>1.9607843137250001</v>
      </c>
      <c r="I3597" s="2">
        <v>56.862745098038999</v>
      </c>
      <c r="J3597" s="2">
        <v>15.686274509804001</v>
      </c>
      <c r="K3597" s="2">
        <v>1.9607843137250001</v>
      </c>
      <c r="L3597" s="2">
        <v>3.9215686274510002</v>
      </c>
      <c r="M3597" s="3">
        <v>0</v>
      </c>
      <c r="N3597" s="3">
        <v>0</v>
      </c>
      <c r="O3597" s="2">
        <v>19.607843137254999</v>
      </c>
      <c r="P3597" s="2">
        <v>1.3902439024390001</v>
      </c>
      <c r="Q3597" s="15">
        <v>0.88007895378900003</v>
      </c>
    </row>
    <row r="3598" spans="4:17" x14ac:dyDescent="0.2">
      <c r="D3598" s="103" t="s">
        <v>34</v>
      </c>
      <c r="E3598" s="24" t="s">
        <v>35</v>
      </c>
      <c r="F3598" s="22"/>
      <c r="G3598" s="23">
        <v>11</v>
      </c>
      <c r="H3598" s="30">
        <v>0</v>
      </c>
      <c r="I3598" s="4">
        <v>7</v>
      </c>
      <c r="J3598" s="4">
        <v>1</v>
      </c>
      <c r="K3598" s="4">
        <v>0</v>
      </c>
      <c r="L3598" s="4">
        <v>0</v>
      </c>
      <c r="M3598" s="4">
        <v>0</v>
      </c>
      <c r="N3598" s="4">
        <v>0</v>
      </c>
      <c r="O3598" s="4">
        <v>3</v>
      </c>
      <c r="P3598" s="73" t="s">
        <v>78</v>
      </c>
      <c r="Q3598" s="76" t="s">
        <v>78</v>
      </c>
    </row>
    <row r="3599" spans="4:17" x14ac:dyDescent="0.2">
      <c r="D3599" s="104"/>
      <c r="E3599" s="11"/>
      <c r="F3599" s="10"/>
      <c r="G3599" s="9">
        <v>100</v>
      </c>
      <c r="H3599" s="40">
        <v>0</v>
      </c>
      <c r="I3599" s="2">
        <v>63.636363636364003</v>
      </c>
      <c r="J3599" s="2">
        <v>9.0909090909089993</v>
      </c>
      <c r="K3599" s="3">
        <v>0</v>
      </c>
      <c r="L3599" s="3">
        <v>0</v>
      </c>
      <c r="M3599" s="3">
        <v>0</v>
      </c>
      <c r="N3599" s="3">
        <v>0</v>
      </c>
      <c r="O3599" s="2">
        <v>27.272727272727</v>
      </c>
      <c r="P3599" s="2">
        <v>1.125</v>
      </c>
      <c r="Q3599" s="15">
        <v>0.33071891388300001</v>
      </c>
    </row>
    <row r="3600" spans="4:17" x14ac:dyDescent="0.2">
      <c r="D3600" s="104"/>
      <c r="E3600" s="5" t="s">
        <v>36</v>
      </c>
      <c r="F3600" s="6"/>
      <c r="G3600" s="7">
        <v>20</v>
      </c>
      <c r="H3600" s="8">
        <v>3</v>
      </c>
      <c r="I3600" s="1">
        <v>11</v>
      </c>
      <c r="J3600" s="1">
        <v>0</v>
      </c>
      <c r="K3600" s="1">
        <v>1</v>
      </c>
      <c r="L3600" s="1">
        <v>1</v>
      </c>
      <c r="M3600" s="1">
        <v>0</v>
      </c>
      <c r="N3600" s="1">
        <v>0</v>
      </c>
      <c r="O3600" s="1">
        <v>4</v>
      </c>
      <c r="P3600" s="27" t="s">
        <v>78</v>
      </c>
      <c r="Q3600" s="28" t="s">
        <v>78</v>
      </c>
    </row>
    <row r="3601" spans="4:17" x14ac:dyDescent="0.2">
      <c r="D3601" s="104"/>
      <c r="E3601" s="11"/>
      <c r="F3601" s="10"/>
      <c r="G3601" s="9">
        <v>100</v>
      </c>
      <c r="H3601" s="12">
        <v>15</v>
      </c>
      <c r="I3601" s="2">
        <v>55</v>
      </c>
      <c r="J3601" s="3">
        <v>0</v>
      </c>
      <c r="K3601" s="2">
        <v>5</v>
      </c>
      <c r="L3601" s="2">
        <v>5</v>
      </c>
      <c r="M3601" s="3">
        <v>0</v>
      </c>
      <c r="N3601" s="3">
        <v>0</v>
      </c>
      <c r="O3601" s="2">
        <v>20</v>
      </c>
      <c r="P3601" s="2">
        <v>1.1875</v>
      </c>
      <c r="Q3601" s="15">
        <v>1.184205957594</v>
      </c>
    </row>
    <row r="3602" spans="4:17" x14ac:dyDescent="0.2">
      <c r="D3602" s="104"/>
      <c r="E3602" s="5" t="s">
        <v>37</v>
      </c>
      <c r="F3602" s="6"/>
      <c r="G3602" s="7">
        <v>25</v>
      </c>
      <c r="H3602" s="8">
        <v>1</v>
      </c>
      <c r="I3602" s="1">
        <v>14</v>
      </c>
      <c r="J3602" s="1">
        <v>5</v>
      </c>
      <c r="K3602" s="1">
        <v>1</v>
      </c>
      <c r="L3602" s="1">
        <v>0</v>
      </c>
      <c r="M3602" s="1">
        <v>1</v>
      </c>
      <c r="N3602" s="1">
        <v>0</v>
      </c>
      <c r="O3602" s="1">
        <v>3</v>
      </c>
      <c r="P3602" s="27" t="s">
        <v>78</v>
      </c>
      <c r="Q3602" s="28" t="s">
        <v>78</v>
      </c>
    </row>
    <row r="3603" spans="4:17" x14ac:dyDescent="0.2">
      <c r="D3603" s="104"/>
      <c r="E3603" s="11"/>
      <c r="F3603" s="10"/>
      <c r="G3603" s="9">
        <v>100</v>
      </c>
      <c r="H3603" s="12">
        <v>4</v>
      </c>
      <c r="I3603" s="2">
        <v>56</v>
      </c>
      <c r="J3603" s="2">
        <v>20</v>
      </c>
      <c r="K3603" s="2">
        <v>4</v>
      </c>
      <c r="L3603" s="3">
        <v>0</v>
      </c>
      <c r="M3603" s="2">
        <v>4</v>
      </c>
      <c r="N3603" s="3">
        <v>0</v>
      </c>
      <c r="O3603" s="2">
        <v>12</v>
      </c>
      <c r="P3603" s="2">
        <v>1.5</v>
      </c>
      <c r="Q3603" s="15">
        <v>1.1579762911689999</v>
      </c>
    </row>
    <row r="3604" spans="4:17" x14ac:dyDescent="0.2">
      <c r="D3604" s="104"/>
      <c r="E3604" s="5" t="s">
        <v>38</v>
      </c>
      <c r="F3604" s="6"/>
      <c r="G3604" s="7">
        <v>53</v>
      </c>
      <c r="H3604" s="8">
        <v>3</v>
      </c>
      <c r="I3604" s="1">
        <v>37</v>
      </c>
      <c r="J3604" s="1">
        <v>6</v>
      </c>
      <c r="K3604" s="1">
        <v>1</v>
      </c>
      <c r="L3604" s="1">
        <v>2</v>
      </c>
      <c r="M3604" s="1">
        <v>0</v>
      </c>
      <c r="N3604" s="1">
        <v>0</v>
      </c>
      <c r="O3604" s="1">
        <v>4</v>
      </c>
      <c r="P3604" s="27" t="s">
        <v>78</v>
      </c>
      <c r="Q3604" s="28" t="s">
        <v>78</v>
      </c>
    </row>
    <row r="3605" spans="4:17" x14ac:dyDescent="0.2">
      <c r="D3605" s="104"/>
      <c r="E3605" s="11"/>
      <c r="F3605" s="10"/>
      <c r="G3605" s="9">
        <v>100</v>
      </c>
      <c r="H3605" s="12">
        <v>5.660377358491</v>
      </c>
      <c r="I3605" s="2">
        <v>69.811320754717002</v>
      </c>
      <c r="J3605" s="2">
        <v>11.320754716981</v>
      </c>
      <c r="K3605" s="2">
        <v>1.88679245283</v>
      </c>
      <c r="L3605" s="2">
        <v>3.7735849056599999</v>
      </c>
      <c r="M3605" s="3">
        <v>0</v>
      </c>
      <c r="N3605" s="3">
        <v>0</v>
      </c>
      <c r="O3605" s="2">
        <v>7.547169811321</v>
      </c>
      <c r="P3605" s="2">
        <v>1.2244897959179999</v>
      </c>
      <c r="Q3605" s="15">
        <v>0.76305792227900004</v>
      </c>
    </row>
    <row r="3606" spans="4:17" x14ac:dyDescent="0.2">
      <c r="D3606" s="104"/>
      <c r="E3606" s="5" t="s">
        <v>39</v>
      </c>
      <c r="F3606" s="6"/>
      <c r="G3606" s="7">
        <v>46</v>
      </c>
      <c r="H3606" s="8">
        <v>0</v>
      </c>
      <c r="I3606" s="1">
        <v>31</v>
      </c>
      <c r="J3606" s="1">
        <v>6</v>
      </c>
      <c r="K3606" s="1">
        <v>3</v>
      </c>
      <c r="L3606" s="1">
        <v>1</v>
      </c>
      <c r="M3606" s="1">
        <v>1</v>
      </c>
      <c r="N3606" s="1">
        <v>0</v>
      </c>
      <c r="O3606" s="1">
        <v>4</v>
      </c>
      <c r="P3606" s="27" t="s">
        <v>78</v>
      </c>
      <c r="Q3606" s="28" t="s">
        <v>78</v>
      </c>
    </row>
    <row r="3607" spans="4:17" x14ac:dyDescent="0.2">
      <c r="D3607" s="104"/>
      <c r="E3607" s="11"/>
      <c r="F3607" s="10"/>
      <c r="G3607" s="9">
        <v>100</v>
      </c>
      <c r="H3607" s="40">
        <v>0</v>
      </c>
      <c r="I3607" s="2">
        <v>67.391304347825994</v>
      </c>
      <c r="J3607" s="2">
        <v>13.04347826087</v>
      </c>
      <c r="K3607" s="2">
        <v>6.5217391304349999</v>
      </c>
      <c r="L3607" s="2">
        <v>2.1739130434780001</v>
      </c>
      <c r="M3607" s="2">
        <v>2.1739130434780001</v>
      </c>
      <c r="N3607" s="3">
        <v>0</v>
      </c>
      <c r="O3607" s="2">
        <v>8.6956521739130004</v>
      </c>
      <c r="P3607" s="2">
        <v>1.47619047619</v>
      </c>
      <c r="Q3607" s="15">
        <v>1.0056529562830001</v>
      </c>
    </row>
    <row r="3608" spans="4:17" x14ac:dyDescent="0.2">
      <c r="D3608" s="104"/>
      <c r="E3608" s="5" t="s">
        <v>40</v>
      </c>
      <c r="F3608" s="6"/>
      <c r="G3608" s="7">
        <v>54</v>
      </c>
      <c r="H3608" s="8">
        <v>0</v>
      </c>
      <c r="I3608" s="1">
        <v>29</v>
      </c>
      <c r="J3608" s="1">
        <v>7</v>
      </c>
      <c r="K3608" s="1">
        <v>5</v>
      </c>
      <c r="L3608" s="1">
        <v>1</v>
      </c>
      <c r="M3608" s="1">
        <v>0</v>
      </c>
      <c r="N3608" s="1">
        <v>0</v>
      </c>
      <c r="O3608" s="1">
        <v>12</v>
      </c>
      <c r="P3608" s="27" t="s">
        <v>78</v>
      </c>
      <c r="Q3608" s="28" t="s">
        <v>78</v>
      </c>
    </row>
    <row r="3609" spans="4:17" x14ac:dyDescent="0.2">
      <c r="D3609" s="104"/>
      <c r="E3609" s="11"/>
      <c r="F3609" s="10"/>
      <c r="G3609" s="9">
        <v>100</v>
      </c>
      <c r="H3609" s="40">
        <v>0</v>
      </c>
      <c r="I3609" s="2">
        <v>53.703703703704001</v>
      </c>
      <c r="J3609" s="2">
        <v>12.962962962962999</v>
      </c>
      <c r="K3609" s="2">
        <v>9.2592592592590002</v>
      </c>
      <c r="L3609" s="2">
        <v>1.851851851852</v>
      </c>
      <c r="M3609" s="3">
        <v>0</v>
      </c>
      <c r="N3609" s="3">
        <v>0</v>
      </c>
      <c r="O3609" s="2">
        <v>22.222222222222001</v>
      </c>
      <c r="P3609" s="2">
        <v>1.47619047619</v>
      </c>
      <c r="Q3609" s="15">
        <v>0.79396819050199996</v>
      </c>
    </row>
    <row r="3610" spans="4:17" x14ac:dyDescent="0.2">
      <c r="D3610" s="104"/>
      <c r="E3610" s="5" t="s">
        <v>41</v>
      </c>
      <c r="F3610" s="6"/>
      <c r="G3610" s="7">
        <v>35</v>
      </c>
      <c r="H3610" s="8">
        <v>1</v>
      </c>
      <c r="I3610" s="1">
        <v>19</v>
      </c>
      <c r="J3610" s="1">
        <v>4</v>
      </c>
      <c r="K3610" s="1">
        <v>3</v>
      </c>
      <c r="L3610" s="1">
        <v>0</v>
      </c>
      <c r="M3610" s="1">
        <v>0</v>
      </c>
      <c r="N3610" s="1">
        <v>0</v>
      </c>
      <c r="O3610" s="1">
        <v>8</v>
      </c>
      <c r="P3610" s="27" t="s">
        <v>78</v>
      </c>
      <c r="Q3610" s="28" t="s">
        <v>78</v>
      </c>
    </row>
    <row r="3611" spans="4:17" x14ac:dyDescent="0.2">
      <c r="D3611" s="104"/>
      <c r="E3611" s="11"/>
      <c r="F3611" s="10"/>
      <c r="G3611" s="9">
        <v>100</v>
      </c>
      <c r="H3611" s="12">
        <v>2.8571428571430002</v>
      </c>
      <c r="I3611" s="2">
        <v>54.285714285714</v>
      </c>
      <c r="J3611" s="2">
        <v>11.428571428571001</v>
      </c>
      <c r="K3611" s="2">
        <v>8.5714285714289993</v>
      </c>
      <c r="L3611" s="3">
        <v>0</v>
      </c>
      <c r="M3611" s="3">
        <v>0</v>
      </c>
      <c r="N3611" s="3">
        <v>0</v>
      </c>
      <c r="O3611" s="2">
        <v>22.857142857143</v>
      </c>
      <c r="P3611" s="2">
        <v>1.333333333333</v>
      </c>
      <c r="Q3611" s="15">
        <v>0.72008229982299998</v>
      </c>
    </row>
    <row r="3612" spans="4:17" x14ac:dyDescent="0.2">
      <c r="D3612" s="104"/>
      <c r="E3612" s="5" t="s">
        <v>42</v>
      </c>
      <c r="F3612" s="6"/>
      <c r="G3612" s="7">
        <v>61</v>
      </c>
      <c r="H3612" s="8">
        <v>3</v>
      </c>
      <c r="I3612" s="1">
        <v>30</v>
      </c>
      <c r="J3612" s="1">
        <v>11</v>
      </c>
      <c r="K3612" s="1">
        <v>4</v>
      </c>
      <c r="L3612" s="1">
        <v>0</v>
      </c>
      <c r="M3612" s="1">
        <v>0</v>
      </c>
      <c r="N3612" s="1">
        <v>0</v>
      </c>
      <c r="O3612" s="1">
        <v>13</v>
      </c>
      <c r="P3612" s="27" t="s">
        <v>78</v>
      </c>
      <c r="Q3612" s="28" t="s">
        <v>78</v>
      </c>
    </row>
    <row r="3613" spans="4:17" x14ac:dyDescent="0.2">
      <c r="D3613" s="104"/>
      <c r="E3613" s="11"/>
      <c r="F3613" s="10"/>
      <c r="G3613" s="9">
        <v>100</v>
      </c>
      <c r="H3613" s="12">
        <v>4.918032786885</v>
      </c>
      <c r="I3613" s="2">
        <v>49.180327868851997</v>
      </c>
      <c r="J3613" s="2">
        <v>18.032786885246001</v>
      </c>
      <c r="K3613" s="2">
        <v>6.5573770491800003</v>
      </c>
      <c r="L3613" s="3">
        <v>0</v>
      </c>
      <c r="M3613" s="3">
        <v>0</v>
      </c>
      <c r="N3613" s="3">
        <v>0</v>
      </c>
      <c r="O3613" s="2">
        <v>21.311475409836</v>
      </c>
      <c r="P3613" s="2">
        <v>1.333333333333</v>
      </c>
      <c r="Q3613" s="15">
        <v>0.71686043891999995</v>
      </c>
    </row>
    <row r="3614" spans="4:17" x14ac:dyDescent="0.2">
      <c r="D3614" s="104"/>
      <c r="E3614" s="5" t="s">
        <v>43</v>
      </c>
      <c r="F3614" s="6"/>
      <c r="G3614" s="7">
        <v>54</v>
      </c>
      <c r="H3614" s="8">
        <v>2</v>
      </c>
      <c r="I3614" s="1">
        <v>32</v>
      </c>
      <c r="J3614" s="1">
        <v>8</v>
      </c>
      <c r="K3614" s="1">
        <v>2</v>
      </c>
      <c r="L3614" s="1">
        <v>1</v>
      </c>
      <c r="M3614" s="1">
        <v>0</v>
      </c>
      <c r="N3614" s="1">
        <v>0</v>
      </c>
      <c r="O3614" s="1">
        <v>9</v>
      </c>
      <c r="P3614" s="27" t="s">
        <v>78</v>
      </c>
      <c r="Q3614" s="28" t="s">
        <v>78</v>
      </c>
    </row>
    <row r="3615" spans="4:17" x14ac:dyDescent="0.2">
      <c r="D3615" s="104"/>
      <c r="E3615" s="11"/>
      <c r="F3615" s="10"/>
      <c r="G3615" s="9">
        <v>100</v>
      </c>
      <c r="H3615" s="12">
        <v>3.7037037037039999</v>
      </c>
      <c r="I3615" s="2">
        <v>59.259259259258997</v>
      </c>
      <c r="J3615" s="2">
        <v>14.814814814815</v>
      </c>
      <c r="K3615" s="2">
        <v>3.7037037037039999</v>
      </c>
      <c r="L3615" s="2">
        <v>1.851851851852</v>
      </c>
      <c r="M3615" s="3">
        <v>0</v>
      </c>
      <c r="N3615" s="3">
        <v>0</v>
      </c>
      <c r="O3615" s="2">
        <v>16.666666666666998</v>
      </c>
      <c r="P3615" s="2">
        <v>1.3111111111110001</v>
      </c>
      <c r="Q3615" s="15">
        <v>0.81164366078899997</v>
      </c>
    </row>
    <row r="3616" spans="4:17" x14ac:dyDescent="0.2">
      <c r="D3616" s="104"/>
      <c r="E3616" s="5" t="s">
        <v>44</v>
      </c>
      <c r="F3616" s="6"/>
      <c r="G3616" s="7">
        <v>91</v>
      </c>
      <c r="H3616" s="8">
        <v>4</v>
      </c>
      <c r="I3616" s="1">
        <v>43</v>
      </c>
      <c r="J3616" s="1">
        <v>19</v>
      </c>
      <c r="K3616" s="1">
        <v>2</v>
      </c>
      <c r="L3616" s="1">
        <v>2</v>
      </c>
      <c r="M3616" s="1">
        <v>0</v>
      </c>
      <c r="N3616" s="1">
        <v>0</v>
      </c>
      <c r="O3616" s="1">
        <v>21</v>
      </c>
      <c r="P3616" s="27" t="s">
        <v>78</v>
      </c>
      <c r="Q3616" s="28" t="s">
        <v>78</v>
      </c>
    </row>
    <row r="3617" spans="4:17" x14ac:dyDescent="0.2">
      <c r="D3617" s="104"/>
      <c r="E3617" s="11"/>
      <c r="F3617" s="10"/>
      <c r="G3617" s="9">
        <v>100</v>
      </c>
      <c r="H3617" s="12">
        <v>4.3956043956039998</v>
      </c>
      <c r="I3617" s="2">
        <v>47.252747252747</v>
      </c>
      <c r="J3617" s="2">
        <v>20.879120879121</v>
      </c>
      <c r="K3617" s="2">
        <v>2.1978021978019999</v>
      </c>
      <c r="L3617" s="2">
        <v>2.1978021978019999</v>
      </c>
      <c r="M3617" s="3">
        <v>0</v>
      </c>
      <c r="N3617" s="3">
        <v>0</v>
      </c>
      <c r="O3617" s="2">
        <v>23.076923076922998</v>
      </c>
      <c r="P3617" s="2">
        <v>1.371428571429</v>
      </c>
      <c r="Q3617" s="15">
        <v>0.813658906623</v>
      </c>
    </row>
    <row r="3618" spans="4:17" x14ac:dyDescent="0.2">
      <c r="D3618" s="104"/>
      <c r="E3618" s="5" t="s">
        <v>45</v>
      </c>
      <c r="F3618" s="6"/>
      <c r="G3618" s="7">
        <v>63</v>
      </c>
      <c r="H3618" s="8">
        <v>3</v>
      </c>
      <c r="I3618" s="1">
        <v>36</v>
      </c>
      <c r="J3618" s="1">
        <v>6</v>
      </c>
      <c r="K3618" s="1">
        <v>2</v>
      </c>
      <c r="L3618" s="1">
        <v>1</v>
      </c>
      <c r="M3618" s="1">
        <v>0</v>
      </c>
      <c r="N3618" s="1">
        <v>0</v>
      </c>
      <c r="O3618" s="1">
        <v>15</v>
      </c>
      <c r="P3618" s="27" t="s">
        <v>78</v>
      </c>
      <c r="Q3618" s="28" t="s">
        <v>78</v>
      </c>
    </row>
    <row r="3619" spans="4:17" x14ac:dyDescent="0.2">
      <c r="D3619" s="104"/>
      <c r="E3619" s="11"/>
      <c r="F3619" s="10"/>
      <c r="G3619" s="9">
        <v>100</v>
      </c>
      <c r="H3619" s="12">
        <v>4.7619047619049999</v>
      </c>
      <c r="I3619" s="2">
        <v>57.142857142856997</v>
      </c>
      <c r="J3619" s="2">
        <v>9.5238095238099998</v>
      </c>
      <c r="K3619" s="2">
        <v>3.1746031746029999</v>
      </c>
      <c r="L3619" s="2">
        <v>1.587301587302</v>
      </c>
      <c r="M3619" s="3">
        <v>0</v>
      </c>
      <c r="N3619" s="3">
        <v>0</v>
      </c>
      <c r="O3619" s="2">
        <v>23.809523809523998</v>
      </c>
      <c r="P3619" s="2">
        <v>1.208333333333</v>
      </c>
      <c r="Q3619" s="15">
        <v>0.70587809775400001</v>
      </c>
    </row>
    <row r="3620" spans="4:17" x14ac:dyDescent="0.2">
      <c r="D3620" s="104"/>
      <c r="E3620" s="5" t="s">
        <v>46</v>
      </c>
      <c r="F3620" s="6"/>
      <c r="G3620" s="7">
        <v>42</v>
      </c>
      <c r="H3620" s="8">
        <v>2</v>
      </c>
      <c r="I3620" s="1">
        <v>28</v>
      </c>
      <c r="J3620" s="1">
        <v>3</v>
      </c>
      <c r="K3620" s="1">
        <v>0</v>
      </c>
      <c r="L3620" s="1">
        <v>0</v>
      </c>
      <c r="M3620" s="1">
        <v>0</v>
      </c>
      <c r="N3620" s="1">
        <v>0</v>
      </c>
      <c r="O3620" s="1">
        <v>9</v>
      </c>
      <c r="P3620" s="27" t="s">
        <v>78</v>
      </c>
      <c r="Q3620" s="28" t="s">
        <v>78</v>
      </c>
    </row>
    <row r="3621" spans="4:17" x14ac:dyDescent="0.2">
      <c r="D3621" s="104"/>
      <c r="E3621" s="11"/>
      <c r="F3621" s="10"/>
      <c r="G3621" s="9">
        <v>100</v>
      </c>
      <c r="H3621" s="12">
        <v>4.7619047619049999</v>
      </c>
      <c r="I3621" s="2">
        <v>66.666666666666998</v>
      </c>
      <c r="J3621" s="2">
        <v>7.1428571428570002</v>
      </c>
      <c r="K3621" s="3">
        <v>0</v>
      </c>
      <c r="L3621" s="3">
        <v>0</v>
      </c>
      <c r="M3621" s="3">
        <v>0</v>
      </c>
      <c r="N3621" s="3">
        <v>0</v>
      </c>
      <c r="O3621" s="2">
        <v>21.428571428571001</v>
      </c>
      <c r="P3621" s="2">
        <v>1.0303030303030001</v>
      </c>
      <c r="Q3621" s="15">
        <v>0.38806813560199999</v>
      </c>
    </row>
    <row r="3622" spans="4:17" x14ac:dyDescent="0.2">
      <c r="D3622" s="104"/>
      <c r="E3622" s="5" t="s">
        <v>47</v>
      </c>
      <c r="F3622" s="6"/>
      <c r="G3622" s="7">
        <v>24</v>
      </c>
      <c r="H3622" s="8">
        <v>1</v>
      </c>
      <c r="I3622" s="1">
        <v>15</v>
      </c>
      <c r="J3622" s="1">
        <v>4</v>
      </c>
      <c r="K3622" s="1">
        <v>0</v>
      </c>
      <c r="L3622" s="1">
        <v>0</v>
      </c>
      <c r="M3622" s="1">
        <v>0</v>
      </c>
      <c r="N3622" s="1">
        <v>0</v>
      </c>
      <c r="O3622" s="1">
        <v>4</v>
      </c>
      <c r="P3622" s="27" t="s">
        <v>78</v>
      </c>
      <c r="Q3622" s="28" t="s">
        <v>78</v>
      </c>
    </row>
    <row r="3623" spans="4:17" x14ac:dyDescent="0.2">
      <c r="D3623" s="104"/>
      <c r="E3623" s="11"/>
      <c r="F3623" s="10"/>
      <c r="G3623" s="9">
        <v>100</v>
      </c>
      <c r="H3623" s="12">
        <v>4.166666666667</v>
      </c>
      <c r="I3623" s="2">
        <v>62.5</v>
      </c>
      <c r="J3623" s="2">
        <v>16.666666666666998</v>
      </c>
      <c r="K3623" s="3">
        <v>0</v>
      </c>
      <c r="L3623" s="3">
        <v>0</v>
      </c>
      <c r="M3623" s="3">
        <v>0</v>
      </c>
      <c r="N3623" s="3">
        <v>0</v>
      </c>
      <c r="O3623" s="2">
        <v>16.666666666666998</v>
      </c>
      <c r="P3623" s="2">
        <v>1.1499999999999999</v>
      </c>
      <c r="Q3623" s="15">
        <v>0.47696960070799999</v>
      </c>
    </row>
    <row r="3624" spans="4:17" x14ac:dyDescent="0.2">
      <c r="D3624" s="104"/>
      <c r="E3624" s="5" t="s">
        <v>48</v>
      </c>
      <c r="F3624" s="6"/>
      <c r="G3624" s="7">
        <v>10</v>
      </c>
      <c r="H3624" s="8">
        <v>1</v>
      </c>
      <c r="I3624" s="1">
        <v>3</v>
      </c>
      <c r="J3624" s="1">
        <v>0</v>
      </c>
      <c r="K3624" s="1">
        <v>0</v>
      </c>
      <c r="L3624" s="1">
        <v>0</v>
      </c>
      <c r="M3624" s="1">
        <v>0</v>
      </c>
      <c r="N3624" s="1">
        <v>0</v>
      </c>
      <c r="O3624" s="1">
        <v>6</v>
      </c>
      <c r="P3624" s="27" t="s">
        <v>78</v>
      </c>
      <c r="Q3624" s="28" t="s">
        <v>78</v>
      </c>
    </row>
    <row r="3625" spans="4:17" x14ac:dyDescent="0.2">
      <c r="D3625" s="104"/>
      <c r="E3625" s="11"/>
      <c r="F3625" s="10"/>
      <c r="G3625" s="9">
        <v>100</v>
      </c>
      <c r="H3625" s="12">
        <v>10</v>
      </c>
      <c r="I3625" s="2">
        <v>30</v>
      </c>
      <c r="J3625" s="3">
        <v>0</v>
      </c>
      <c r="K3625" s="3">
        <v>0</v>
      </c>
      <c r="L3625" s="3">
        <v>0</v>
      </c>
      <c r="M3625" s="3">
        <v>0</v>
      </c>
      <c r="N3625" s="3">
        <v>0</v>
      </c>
      <c r="O3625" s="2">
        <v>60</v>
      </c>
      <c r="P3625" s="2">
        <v>0.75</v>
      </c>
      <c r="Q3625" s="15">
        <v>0.43301270189199997</v>
      </c>
    </row>
    <row r="3626" spans="4:17" x14ac:dyDescent="0.2">
      <c r="D3626" s="104"/>
      <c r="E3626" s="5" t="s">
        <v>49</v>
      </c>
      <c r="F3626" s="6"/>
      <c r="G3626" s="7">
        <v>0</v>
      </c>
      <c r="H3626" s="8">
        <v>0</v>
      </c>
      <c r="I3626" s="1">
        <v>0</v>
      </c>
      <c r="J3626" s="1">
        <v>0</v>
      </c>
      <c r="K3626" s="1">
        <v>0</v>
      </c>
      <c r="L3626" s="1">
        <v>0</v>
      </c>
      <c r="M3626" s="1">
        <v>0</v>
      </c>
      <c r="N3626" s="1">
        <v>0</v>
      </c>
      <c r="O3626" s="1">
        <v>0</v>
      </c>
      <c r="P3626" s="27" t="s">
        <v>78</v>
      </c>
      <c r="Q3626" s="28" t="s">
        <v>78</v>
      </c>
    </row>
    <row r="3627" spans="4:17" x14ac:dyDescent="0.2">
      <c r="D3627" s="104"/>
      <c r="E3627" s="11"/>
      <c r="F3627" s="10"/>
      <c r="G3627" s="77">
        <v>0</v>
      </c>
      <c r="H3627" s="40">
        <v>0</v>
      </c>
      <c r="I3627" s="3">
        <v>0</v>
      </c>
      <c r="J3627" s="3">
        <v>0</v>
      </c>
      <c r="K3627" s="3">
        <v>0</v>
      </c>
      <c r="L3627" s="3">
        <v>0</v>
      </c>
      <c r="M3627" s="3">
        <v>0</v>
      </c>
      <c r="N3627" s="3">
        <v>0</v>
      </c>
      <c r="O3627" s="3">
        <v>0</v>
      </c>
      <c r="P3627" s="3">
        <v>0</v>
      </c>
      <c r="Q3627" s="21">
        <v>0</v>
      </c>
    </row>
    <row r="3628" spans="4:17" x14ac:dyDescent="0.2">
      <c r="D3628" s="103" t="s">
        <v>50</v>
      </c>
      <c r="E3628" s="24" t="s">
        <v>35</v>
      </c>
      <c r="F3628" s="22"/>
      <c r="G3628" s="23">
        <v>1</v>
      </c>
      <c r="H3628" s="30">
        <v>0</v>
      </c>
      <c r="I3628" s="4">
        <v>1</v>
      </c>
      <c r="J3628" s="4">
        <v>0</v>
      </c>
      <c r="K3628" s="4">
        <v>0</v>
      </c>
      <c r="L3628" s="4">
        <v>0</v>
      </c>
      <c r="M3628" s="4">
        <v>0</v>
      </c>
      <c r="N3628" s="4">
        <v>0</v>
      </c>
      <c r="O3628" s="4">
        <v>0</v>
      </c>
      <c r="P3628" s="73" t="s">
        <v>78</v>
      </c>
      <c r="Q3628" s="76" t="s">
        <v>78</v>
      </c>
    </row>
    <row r="3629" spans="4:17" x14ac:dyDescent="0.2">
      <c r="D3629" s="104"/>
      <c r="E3629" s="11"/>
      <c r="F3629" s="10"/>
      <c r="G3629" s="9">
        <v>100</v>
      </c>
      <c r="H3629" s="40">
        <v>0</v>
      </c>
      <c r="I3629" s="2">
        <v>100</v>
      </c>
      <c r="J3629" s="3">
        <v>0</v>
      </c>
      <c r="K3629" s="3">
        <v>0</v>
      </c>
      <c r="L3629" s="3">
        <v>0</v>
      </c>
      <c r="M3629" s="3">
        <v>0</v>
      </c>
      <c r="N3629" s="3">
        <v>0</v>
      </c>
      <c r="O3629" s="3">
        <v>0</v>
      </c>
      <c r="P3629" s="2">
        <v>1</v>
      </c>
      <c r="Q3629" s="15">
        <v>0</v>
      </c>
    </row>
    <row r="3630" spans="4:17" x14ac:dyDescent="0.2">
      <c r="D3630" s="104"/>
      <c r="E3630" s="5" t="s">
        <v>36</v>
      </c>
      <c r="F3630" s="6"/>
      <c r="G3630" s="7">
        <v>10</v>
      </c>
      <c r="H3630" s="8">
        <v>0</v>
      </c>
      <c r="I3630" s="1">
        <v>9</v>
      </c>
      <c r="J3630" s="1">
        <v>0</v>
      </c>
      <c r="K3630" s="1">
        <v>0</v>
      </c>
      <c r="L3630" s="1">
        <v>0</v>
      </c>
      <c r="M3630" s="1">
        <v>0</v>
      </c>
      <c r="N3630" s="1">
        <v>0</v>
      </c>
      <c r="O3630" s="1">
        <v>1</v>
      </c>
      <c r="P3630" s="27" t="s">
        <v>78</v>
      </c>
      <c r="Q3630" s="28" t="s">
        <v>78</v>
      </c>
    </row>
    <row r="3631" spans="4:17" x14ac:dyDescent="0.2">
      <c r="D3631" s="104"/>
      <c r="E3631" s="11"/>
      <c r="F3631" s="10"/>
      <c r="G3631" s="9">
        <v>100</v>
      </c>
      <c r="H3631" s="40">
        <v>0</v>
      </c>
      <c r="I3631" s="2">
        <v>90</v>
      </c>
      <c r="J3631" s="3">
        <v>0</v>
      </c>
      <c r="K3631" s="3">
        <v>0</v>
      </c>
      <c r="L3631" s="3">
        <v>0</v>
      </c>
      <c r="M3631" s="3">
        <v>0</v>
      </c>
      <c r="N3631" s="3">
        <v>0</v>
      </c>
      <c r="O3631" s="2">
        <v>10</v>
      </c>
      <c r="P3631" s="2">
        <v>1</v>
      </c>
      <c r="Q3631" s="15">
        <v>0</v>
      </c>
    </row>
    <row r="3632" spans="4:17" x14ac:dyDescent="0.2">
      <c r="D3632" s="104"/>
      <c r="E3632" s="5" t="s">
        <v>37</v>
      </c>
      <c r="F3632" s="6"/>
      <c r="G3632" s="7">
        <v>17</v>
      </c>
      <c r="H3632" s="8">
        <v>2</v>
      </c>
      <c r="I3632" s="1">
        <v>12</v>
      </c>
      <c r="J3632" s="1">
        <v>1</v>
      </c>
      <c r="K3632" s="1">
        <v>0</v>
      </c>
      <c r="L3632" s="1">
        <v>0</v>
      </c>
      <c r="M3632" s="1">
        <v>0</v>
      </c>
      <c r="N3632" s="1">
        <v>0</v>
      </c>
      <c r="O3632" s="1">
        <v>2</v>
      </c>
      <c r="P3632" s="27" t="s">
        <v>78</v>
      </c>
      <c r="Q3632" s="28" t="s">
        <v>78</v>
      </c>
    </row>
    <row r="3633" spans="4:17" x14ac:dyDescent="0.2">
      <c r="D3633" s="104"/>
      <c r="E3633" s="11"/>
      <c r="F3633" s="10"/>
      <c r="G3633" s="9">
        <v>100</v>
      </c>
      <c r="H3633" s="12">
        <v>11.764705882353001</v>
      </c>
      <c r="I3633" s="2">
        <v>70.588235294117993</v>
      </c>
      <c r="J3633" s="2">
        <v>5.8823529411760003</v>
      </c>
      <c r="K3633" s="3">
        <v>0</v>
      </c>
      <c r="L3633" s="3">
        <v>0</v>
      </c>
      <c r="M3633" s="3">
        <v>0</v>
      </c>
      <c r="N3633" s="3">
        <v>0</v>
      </c>
      <c r="O3633" s="2">
        <v>11.764705882353001</v>
      </c>
      <c r="P3633" s="2">
        <v>0.93333333333299995</v>
      </c>
      <c r="Q3633" s="15">
        <v>0.44221663871400002</v>
      </c>
    </row>
    <row r="3634" spans="4:17" x14ac:dyDescent="0.2">
      <c r="D3634" s="104"/>
      <c r="E3634" s="5" t="s">
        <v>38</v>
      </c>
      <c r="F3634" s="6"/>
      <c r="G3634" s="7">
        <v>23</v>
      </c>
      <c r="H3634" s="8">
        <v>1</v>
      </c>
      <c r="I3634" s="1">
        <v>13</v>
      </c>
      <c r="J3634" s="1">
        <v>1</v>
      </c>
      <c r="K3634" s="1">
        <v>1</v>
      </c>
      <c r="L3634" s="1">
        <v>0</v>
      </c>
      <c r="M3634" s="1">
        <v>0</v>
      </c>
      <c r="N3634" s="1">
        <v>0</v>
      </c>
      <c r="O3634" s="1">
        <v>7</v>
      </c>
      <c r="P3634" s="27" t="s">
        <v>78</v>
      </c>
      <c r="Q3634" s="28" t="s">
        <v>78</v>
      </c>
    </row>
    <row r="3635" spans="4:17" x14ac:dyDescent="0.2">
      <c r="D3635" s="104"/>
      <c r="E3635" s="11"/>
      <c r="F3635" s="10"/>
      <c r="G3635" s="9">
        <v>100</v>
      </c>
      <c r="H3635" s="12">
        <v>4.3478260869570002</v>
      </c>
      <c r="I3635" s="2">
        <v>56.521739130435002</v>
      </c>
      <c r="J3635" s="2">
        <v>4.3478260869570002</v>
      </c>
      <c r="K3635" s="2">
        <v>4.3478260869570002</v>
      </c>
      <c r="L3635" s="3">
        <v>0</v>
      </c>
      <c r="M3635" s="3">
        <v>0</v>
      </c>
      <c r="N3635" s="3">
        <v>0</v>
      </c>
      <c r="O3635" s="2">
        <v>30.434782608696</v>
      </c>
      <c r="P3635" s="2">
        <v>1.125</v>
      </c>
      <c r="Q3635" s="15">
        <v>0.59947894041399996</v>
      </c>
    </row>
    <row r="3636" spans="4:17" x14ac:dyDescent="0.2">
      <c r="D3636" s="104"/>
      <c r="E3636" s="5" t="s">
        <v>39</v>
      </c>
      <c r="F3636" s="6"/>
      <c r="G3636" s="7">
        <v>21</v>
      </c>
      <c r="H3636" s="8">
        <v>1</v>
      </c>
      <c r="I3636" s="1">
        <v>12</v>
      </c>
      <c r="J3636" s="1">
        <v>6</v>
      </c>
      <c r="K3636" s="1">
        <v>0</v>
      </c>
      <c r="L3636" s="1">
        <v>0</v>
      </c>
      <c r="M3636" s="1">
        <v>0</v>
      </c>
      <c r="N3636" s="1">
        <v>0</v>
      </c>
      <c r="O3636" s="1">
        <v>2</v>
      </c>
      <c r="P3636" s="27" t="s">
        <v>78</v>
      </c>
      <c r="Q3636" s="28" t="s">
        <v>78</v>
      </c>
    </row>
    <row r="3637" spans="4:17" x14ac:dyDescent="0.2">
      <c r="D3637" s="104"/>
      <c r="E3637" s="11"/>
      <c r="F3637" s="10"/>
      <c r="G3637" s="9">
        <v>100</v>
      </c>
      <c r="H3637" s="12">
        <v>4.7619047619049999</v>
      </c>
      <c r="I3637" s="2">
        <v>57.142857142856997</v>
      </c>
      <c r="J3637" s="2">
        <v>28.571428571428999</v>
      </c>
      <c r="K3637" s="3">
        <v>0</v>
      </c>
      <c r="L3637" s="3">
        <v>0</v>
      </c>
      <c r="M3637" s="3">
        <v>0</v>
      </c>
      <c r="N3637" s="3">
        <v>0</v>
      </c>
      <c r="O3637" s="2">
        <v>9.5238095238099998</v>
      </c>
      <c r="P3637" s="2">
        <v>1.2631578947369999</v>
      </c>
      <c r="Q3637" s="15">
        <v>0.54696341291600004</v>
      </c>
    </row>
    <row r="3638" spans="4:17" x14ac:dyDescent="0.2">
      <c r="D3638" s="104"/>
      <c r="E3638" s="5" t="s">
        <v>40</v>
      </c>
      <c r="F3638" s="6"/>
      <c r="G3638" s="7">
        <v>31</v>
      </c>
      <c r="H3638" s="8">
        <v>0</v>
      </c>
      <c r="I3638" s="1">
        <v>19</v>
      </c>
      <c r="J3638" s="1">
        <v>3</v>
      </c>
      <c r="K3638" s="1">
        <v>0</v>
      </c>
      <c r="L3638" s="1">
        <v>0</v>
      </c>
      <c r="M3638" s="1">
        <v>0</v>
      </c>
      <c r="N3638" s="1">
        <v>0</v>
      </c>
      <c r="O3638" s="1">
        <v>9</v>
      </c>
      <c r="P3638" s="27" t="s">
        <v>78</v>
      </c>
      <c r="Q3638" s="28" t="s">
        <v>78</v>
      </c>
    </row>
    <row r="3639" spans="4:17" x14ac:dyDescent="0.2">
      <c r="D3639" s="104"/>
      <c r="E3639" s="11"/>
      <c r="F3639" s="10"/>
      <c r="G3639" s="9">
        <v>100</v>
      </c>
      <c r="H3639" s="40">
        <v>0</v>
      </c>
      <c r="I3639" s="2">
        <v>61.290322580644997</v>
      </c>
      <c r="J3639" s="2">
        <v>9.6774193548389995</v>
      </c>
      <c r="K3639" s="3">
        <v>0</v>
      </c>
      <c r="L3639" s="3">
        <v>0</v>
      </c>
      <c r="M3639" s="3">
        <v>0</v>
      </c>
      <c r="N3639" s="3">
        <v>0</v>
      </c>
      <c r="O3639" s="2">
        <v>29.032258064516</v>
      </c>
      <c r="P3639" s="2">
        <v>1.136363636364</v>
      </c>
      <c r="Q3639" s="15">
        <v>0.34317429251199999</v>
      </c>
    </row>
    <row r="3640" spans="4:17" x14ac:dyDescent="0.2">
      <c r="D3640" s="104"/>
      <c r="E3640" s="5" t="s">
        <v>41</v>
      </c>
      <c r="F3640" s="6"/>
      <c r="G3640" s="7">
        <v>23</v>
      </c>
      <c r="H3640" s="8">
        <v>1</v>
      </c>
      <c r="I3640" s="1">
        <v>17</v>
      </c>
      <c r="J3640" s="1">
        <v>1</v>
      </c>
      <c r="K3640" s="1">
        <v>0</v>
      </c>
      <c r="L3640" s="1">
        <v>0</v>
      </c>
      <c r="M3640" s="1">
        <v>0</v>
      </c>
      <c r="N3640" s="1">
        <v>0</v>
      </c>
      <c r="O3640" s="1">
        <v>4</v>
      </c>
      <c r="P3640" s="27" t="s">
        <v>78</v>
      </c>
      <c r="Q3640" s="28" t="s">
        <v>78</v>
      </c>
    </row>
    <row r="3641" spans="4:17" x14ac:dyDescent="0.2">
      <c r="D3641" s="104"/>
      <c r="E3641" s="11"/>
      <c r="F3641" s="10"/>
      <c r="G3641" s="9">
        <v>100</v>
      </c>
      <c r="H3641" s="12">
        <v>4.3478260869570002</v>
      </c>
      <c r="I3641" s="2">
        <v>73.913043478261002</v>
      </c>
      <c r="J3641" s="2">
        <v>4.3478260869570002</v>
      </c>
      <c r="K3641" s="3">
        <v>0</v>
      </c>
      <c r="L3641" s="3">
        <v>0</v>
      </c>
      <c r="M3641" s="3">
        <v>0</v>
      </c>
      <c r="N3641" s="3">
        <v>0</v>
      </c>
      <c r="O3641" s="2">
        <v>17.391304347826001</v>
      </c>
      <c r="P3641" s="2">
        <v>1</v>
      </c>
      <c r="Q3641" s="15">
        <v>0.32444284226199999</v>
      </c>
    </row>
    <row r="3642" spans="4:17" x14ac:dyDescent="0.2">
      <c r="D3642" s="104"/>
      <c r="E3642" s="5" t="s">
        <v>42</v>
      </c>
      <c r="F3642" s="6"/>
      <c r="G3642" s="7">
        <v>26</v>
      </c>
      <c r="H3642" s="8">
        <v>1</v>
      </c>
      <c r="I3642" s="1">
        <v>18</v>
      </c>
      <c r="J3642" s="1">
        <v>3</v>
      </c>
      <c r="K3642" s="1">
        <v>0</v>
      </c>
      <c r="L3642" s="1">
        <v>0</v>
      </c>
      <c r="M3642" s="1">
        <v>0</v>
      </c>
      <c r="N3642" s="1">
        <v>0</v>
      </c>
      <c r="O3642" s="1">
        <v>4</v>
      </c>
      <c r="P3642" s="27" t="s">
        <v>78</v>
      </c>
      <c r="Q3642" s="28" t="s">
        <v>78</v>
      </c>
    </row>
    <row r="3643" spans="4:17" x14ac:dyDescent="0.2">
      <c r="D3643" s="104"/>
      <c r="E3643" s="11"/>
      <c r="F3643" s="10"/>
      <c r="G3643" s="9">
        <v>100</v>
      </c>
      <c r="H3643" s="12">
        <v>3.8461538461539999</v>
      </c>
      <c r="I3643" s="2">
        <v>69.230769230768999</v>
      </c>
      <c r="J3643" s="2">
        <v>11.538461538462</v>
      </c>
      <c r="K3643" s="3">
        <v>0</v>
      </c>
      <c r="L3643" s="3">
        <v>0</v>
      </c>
      <c r="M3643" s="3">
        <v>0</v>
      </c>
      <c r="N3643" s="3">
        <v>0</v>
      </c>
      <c r="O3643" s="2">
        <v>15.384615384615</v>
      </c>
      <c r="P3643" s="2">
        <v>1.090909090909</v>
      </c>
      <c r="Q3643" s="15">
        <v>0.41659779045099998</v>
      </c>
    </row>
    <row r="3644" spans="4:17" x14ac:dyDescent="0.2">
      <c r="D3644" s="104"/>
      <c r="E3644" s="5" t="s">
        <v>43</v>
      </c>
      <c r="F3644" s="6"/>
      <c r="G3644" s="7">
        <v>37</v>
      </c>
      <c r="H3644" s="8">
        <v>1</v>
      </c>
      <c r="I3644" s="1">
        <v>24</v>
      </c>
      <c r="J3644" s="1">
        <v>5</v>
      </c>
      <c r="K3644" s="1">
        <v>0</v>
      </c>
      <c r="L3644" s="1">
        <v>1</v>
      </c>
      <c r="M3644" s="1">
        <v>0</v>
      </c>
      <c r="N3644" s="1">
        <v>0</v>
      </c>
      <c r="O3644" s="1">
        <v>6</v>
      </c>
      <c r="P3644" s="27" t="s">
        <v>78</v>
      </c>
      <c r="Q3644" s="28" t="s">
        <v>78</v>
      </c>
    </row>
    <row r="3645" spans="4:17" x14ac:dyDescent="0.2">
      <c r="D3645" s="104"/>
      <c r="E3645" s="11"/>
      <c r="F3645" s="10"/>
      <c r="G3645" s="9">
        <v>100</v>
      </c>
      <c r="H3645" s="12">
        <v>2.7027027027030002</v>
      </c>
      <c r="I3645" s="2">
        <v>64.864864864864998</v>
      </c>
      <c r="J3645" s="2">
        <v>13.513513513514001</v>
      </c>
      <c r="K3645" s="3">
        <v>0</v>
      </c>
      <c r="L3645" s="2">
        <v>2.7027027027030002</v>
      </c>
      <c r="M3645" s="3">
        <v>0</v>
      </c>
      <c r="N3645" s="3">
        <v>0</v>
      </c>
      <c r="O3645" s="2">
        <v>16.216216216216001</v>
      </c>
      <c r="P3645" s="2">
        <v>1.2258064516130001</v>
      </c>
      <c r="Q3645" s="15">
        <v>0.65793800175399997</v>
      </c>
    </row>
    <row r="3646" spans="4:17" x14ac:dyDescent="0.2">
      <c r="D3646" s="104"/>
      <c r="E3646" s="5" t="s">
        <v>44</v>
      </c>
      <c r="F3646" s="6"/>
      <c r="G3646" s="7">
        <v>43</v>
      </c>
      <c r="H3646" s="8">
        <v>0</v>
      </c>
      <c r="I3646" s="1">
        <v>28</v>
      </c>
      <c r="J3646" s="1">
        <v>4</v>
      </c>
      <c r="K3646" s="1">
        <v>0</v>
      </c>
      <c r="L3646" s="1">
        <v>0</v>
      </c>
      <c r="M3646" s="1">
        <v>0</v>
      </c>
      <c r="N3646" s="1">
        <v>0</v>
      </c>
      <c r="O3646" s="1">
        <v>11</v>
      </c>
      <c r="P3646" s="27" t="s">
        <v>78</v>
      </c>
      <c r="Q3646" s="28" t="s">
        <v>78</v>
      </c>
    </row>
    <row r="3647" spans="4:17" x14ac:dyDescent="0.2">
      <c r="D3647" s="104"/>
      <c r="E3647" s="11"/>
      <c r="F3647" s="10"/>
      <c r="G3647" s="9">
        <v>100</v>
      </c>
      <c r="H3647" s="40">
        <v>0</v>
      </c>
      <c r="I3647" s="2">
        <v>65.116279069767003</v>
      </c>
      <c r="J3647" s="2">
        <v>9.3023255813949994</v>
      </c>
      <c r="K3647" s="3">
        <v>0</v>
      </c>
      <c r="L3647" s="3">
        <v>0</v>
      </c>
      <c r="M3647" s="3">
        <v>0</v>
      </c>
      <c r="N3647" s="3">
        <v>0</v>
      </c>
      <c r="O3647" s="2">
        <v>25.581395348836999</v>
      </c>
      <c r="P3647" s="2">
        <v>1.125</v>
      </c>
      <c r="Q3647" s="15">
        <v>0.33071891388300001</v>
      </c>
    </row>
    <row r="3648" spans="4:17" x14ac:dyDescent="0.2">
      <c r="D3648" s="104"/>
      <c r="E3648" s="5" t="s">
        <v>45</v>
      </c>
      <c r="F3648" s="6"/>
      <c r="G3648" s="7">
        <v>40</v>
      </c>
      <c r="H3648" s="8">
        <v>4</v>
      </c>
      <c r="I3648" s="1">
        <v>22</v>
      </c>
      <c r="J3648" s="1">
        <v>6</v>
      </c>
      <c r="K3648" s="1">
        <v>1</v>
      </c>
      <c r="L3648" s="1">
        <v>0</v>
      </c>
      <c r="M3648" s="1">
        <v>0</v>
      </c>
      <c r="N3648" s="1">
        <v>0</v>
      </c>
      <c r="O3648" s="1">
        <v>7</v>
      </c>
      <c r="P3648" s="27" t="s">
        <v>78</v>
      </c>
      <c r="Q3648" s="28" t="s">
        <v>78</v>
      </c>
    </row>
    <row r="3649" spans="2:19" x14ac:dyDescent="0.2">
      <c r="D3649" s="104"/>
      <c r="E3649" s="11"/>
      <c r="F3649" s="10"/>
      <c r="G3649" s="9">
        <v>100</v>
      </c>
      <c r="H3649" s="12">
        <v>10</v>
      </c>
      <c r="I3649" s="2">
        <v>55</v>
      </c>
      <c r="J3649" s="2">
        <v>15</v>
      </c>
      <c r="K3649" s="2">
        <v>2.5</v>
      </c>
      <c r="L3649" s="3">
        <v>0</v>
      </c>
      <c r="M3649" s="3">
        <v>0</v>
      </c>
      <c r="N3649" s="3">
        <v>0</v>
      </c>
      <c r="O3649" s="2">
        <v>17.5</v>
      </c>
      <c r="P3649" s="2">
        <v>1.1212121212120001</v>
      </c>
      <c r="Q3649" s="15">
        <v>0.63996097218000003</v>
      </c>
    </row>
    <row r="3650" spans="2:19" x14ac:dyDescent="0.2">
      <c r="D3650" s="104"/>
      <c r="E3650" s="5" t="s">
        <v>46</v>
      </c>
      <c r="F3650" s="6"/>
      <c r="G3650" s="7">
        <v>11</v>
      </c>
      <c r="H3650" s="8">
        <v>0</v>
      </c>
      <c r="I3650" s="1">
        <v>5</v>
      </c>
      <c r="J3650" s="1">
        <v>1</v>
      </c>
      <c r="K3650" s="1">
        <v>1</v>
      </c>
      <c r="L3650" s="1">
        <v>0</v>
      </c>
      <c r="M3650" s="1">
        <v>0</v>
      </c>
      <c r="N3650" s="1">
        <v>0</v>
      </c>
      <c r="O3650" s="1">
        <v>4</v>
      </c>
      <c r="P3650" s="27" t="s">
        <v>78</v>
      </c>
      <c r="Q3650" s="28" t="s">
        <v>78</v>
      </c>
    </row>
    <row r="3651" spans="2:19" x14ac:dyDescent="0.2">
      <c r="D3651" s="104"/>
      <c r="E3651" s="11"/>
      <c r="F3651" s="10"/>
      <c r="G3651" s="9">
        <v>100</v>
      </c>
      <c r="H3651" s="40">
        <v>0</v>
      </c>
      <c r="I3651" s="2">
        <v>45.454545454544999</v>
      </c>
      <c r="J3651" s="2">
        <v>9.0909090909089993</v>
      </c>
      <c r="K3651" s="2">
        <v>9.0909090909089993</v>
      </c>
      <c r="L3651" s="3">
        <v>0</v>
      </c>
      <c r="M3651" s="3">
        <v>0</v>
      </c>
      <c r="N3651" s="3">
        <v>0</v>
      </c>
      <c r="O3651" s="2">
        <v>36.363636363635997</v>
      </c>
      <c r="P3651" s="2">
        <v>1.4285714285710001</v>
      </c>
      <c r="Q3651" s="15">
        <v>0.72843135908500001</v>
      </c>
    </row>
    <row r="3652" spans="2:19" x14ac:dyDescent="0.2">
      <c r="D3652" s="104"/>
      <c r="E3652" s="5" t="s">
        <v>47</v>
      </c>
      <c r="F3652" s="6"/>
      <c r="G3652" s="7">
        <v>31</v>
      </c>
      <c r="H3652" s="8">
        <v>2</v>
      </c>
      <c r="I3652" s="1">
        <v>11</v>
      </c>
      <c r="J3652" s="1">
        <v>1</v>
      </c>
      <c r="K3652" s="1">
        <v>2</v>
      </c>
      <c r="L3652" s="1">
        <v>0</v>
      </c>
      <c r="M3652" s="1">
        <v>0</v>
      </c>
      <c r="N3652" s="1">
        <v>0</v>
      </c>
      <c r="O3652" s="1">
        <v>15</v>
      </c>
      <c r="P3652" s="27" t="s">
        <v>78</v>
      </c>
      <c r="Q3652" s="28" t="s">
        <v>78</v>
      </c>
    </row>
    <row r="3653" spans="2:19" x14ac:dyDescent="0.2">
      <c r="D3653" s="104"/>
      <c r="E3653" s="11"/>
      <c r="F3653" s="10"/>
      <c r="G3653" s="9">
        <v>100</v>
      </c>
      <c r="H3653" s="12">
        <v>6.4516129032259997</v>
      </c>
      <c r="I3653" s="2">
        <v>35.483870967742</v>
      </c>
      <c r="J3653" s="2">
        <v>3.2258064516129998</v>
      </c>
      <c r="K3653" s="2">
        <v>6.4516129032259997</v>
      </c>
      <c r="L3653" s="3">
        <v>0</v>
      </c>
      <c r="M3653" s="3">
        <v>0</v>
      </c>
      <c r="N3653" s="3">
        <v>0</v>
      </c>
      <c r="O3653" s="2">
        <v>48.387096774193999</v>
      </c>
      <c r="P3653" s="2">
        <v>1.1875</v>
      </c>
      <c r="Q3653" s="15">
        <v>0.80767799895799997</v>
      </c>
    </row>
    <row r="3654" spans="2:19" x14ac:dyDescent="0.2">
      <c r="D3654" s="104"/>
      <c r="E3654" s="5" t="s">
        <v>48</v>
      </c>
      <c r="F3654" s="6"/>
      <c r="G3654" s="7">
        <v>11</v>
      </c>
      <c r="H3654" s="8">
        <v>1</v>
      </c>
      <c r="I3654" s="1">
        <v>5</v>
      </c>
      <c r="J3654" s="1">
        <v>0</v>
      </c>
      <c r="K3654" s="1">
        <v>1</v>
      </c>
      <c r="L3654" s="1">
        <v>0</v>
      </c>
      <c r="M3654" s="1">
        <v>0</v>
      </c>
      <c r="N3654" s="1">
        <v>0</v>
      </c>
      <c r="O3654" s="1">
        <v>4</v>
      </c>
      <c r="P3654" s="27" t="s">
        <v>78</v>
      </c>
      <c r="Q3654" s="28" t="s">
        <v>78</v>
      </c>
    </row>
    <row r="3655" spans="2:19" x14ac:dyDescent="0.2">
      <c r="D3655" s="104"/>
      <c r="E3655" s="11"/>
      <c r="F3655" s="10"/>
      <c r="G3655" s="9">
        <v>100</v>
      </c>
      <c r="H3655" s="12">
        <v>9.0909090909089993</v>
      </c>
      <c r="I3655" s="2">
        <v>45.454545454544999</v>
      </c>
      <c r="J3655" s="3">
        <v>0</v>
      </c>
      <c r="K3655" s="2">
        <v>9.0909090909089993</v>
      </c>
      <c r="L3655" s="3">
        <v>0</v>
      </c>
      <c r="M3655" s="3">
        <v>0</v>
      </c>
      <c r="N3655" s="3">
        <v>0</v>
      </c>
      <c r="O3655" s="2">
        <v>36.363636363635997</v>
      </c>
      <c r="P3655" s="2">
        <v>1.142857142857</v>
      </c>
      <c r="Q3655" s="15">
        <v>0.83299312783500001</v>
      </c>
    </row>
    <row r="3656" spans="2:19" x14ac:dyDescent="0.2">
      <c r="D3656" s="104"/>
      <c r="E3656" s="5" t="s">
        <v>49</v>
      </c>
      <c r="F3656" s="6"/>
      <c r="G3656" s="7">
        <v>2</v>
      </c>
      <c r="H3656" s="8">
        <v>0</v>
      </c>
      <c r="I3656" s="1">
        <v>0</v>
      </c>
      <c r="J3656" s="1">
        <v>0</v>
      </c>
      <c r="K3656" s="1">
        <v>0</v>
      </c>
      <c r="L3656" s="1">
        <v>0</v>
      </c>
      <c r="M3656" s="1">
        <v>0</v>
      </c>
      <c r="N3656" s="1">
        <v>0</v>
      </c>
      <c r="O3656" s="1">
        <v>2</v>
      </c>
      <c r="P3656" s="27" t="s">
        <v>78</v>
      </c>
      <c r="Q3656" s="28" t="s">
        <v>78</v>
      </c>
    </row>
    <row r="3657" spans="2:19" x14ac:dyDescent="0.2">
      <c r="D3657" s="105"/>
      <c r="E3657" s="56"/>
      <c r="F3657" s="57"/>
      <c r="G3657" s="69">
        <v>100</v>
      </c>
      <c r="H3657" s="79">
        <v>0</v>
      </c>
      <c r="I3657" s="36">
        <v>0</v>
      </c>
      <c r="J3657" s="36">
        <v>0</v>
      </c>
      <c r="K3657" s="36">
        <v>0</v>
      </c>
      <c r="L3657" s="36">
        <v>0</v>
      </c>
      <c r="M3657" s="36">
        <v>0</v>
      </c>
      <c r="N3657" s="36">
        <v>0</v>
      </c>
      <c r="O3657" s="39">
        <v>100</v>
      </c>
      <c r="P3657" s="39">
        <v>0</v>
      </c>
      <c r="Q3657" s="83">
        <v>0</v>
      </c>
    </row>
    <row r="3659" spans="2:19" x14ac:dyDescent="0.2">
      <c r="B3659" s="47" t="str">
        <f xml:space="preserve"> HYPERLINK("#'目次'!B50", "[44]")</f>
        <v>[44]</v>
      </c>
      <c r="C3659" s="31" t="s">
        <v>412</v>
      </c>
    </row>
    <row r="3660" spans="2:19" x14ac:dyDescent="0.2">
      <c r="C3660" s="89" t="s">
        <v>398</v>
      </c>
    </row>
    <row r="3662" spans="2:19" x14ac:dyDescent="0.2">
      <c r="C3662" s="31" t="s">
        <v>13</v>
      </c>
    </row>
    <row r="3663" spans="2:19" ht="48" x14ac:dyDescent="0.2">
      <c r="D3663" s="99"/>
      <c r="E3663" s="100"/>
      <c r="F3663" s="100"/>
      <c r="G3663" s="41" t="s">
        <v>14</v>
      </c>
      <c r="H3663" s="42" t="s">
        <v>413</v>
      </c>
      <c r="I3663" s="16" t="s">
        <v>414</v>
      </c>
      <c r="J3663" s="16" t="s">
        <v>415</v>
      </c>
      <c r="K3663" s="16" t="s">
        <v>416</v>
      </c>
      <c r="L3663" s="16" t="s">
        <v>417</v>
      </c>
      <c r="M3663" s="16" t="s">
        <v>418</v>
      </c>
      <c r="N3663" s="16" t="s">
        <v>419</v>
      </c>
      <c r="O3663" s="16" t="s">
        <v>420</v>
      </c>
      <c r="P3663" s="16" t="s">
        <v>421</v>
      </c>
      <c r="Q3663" s="16" t="s">
        <v>422</v>
      </c>
      <c r="R3663" s="16" t="s">
        <v>22</v>
      </c>
      <c r="S3663" s="46" t="s">
        <v>24</v>
      </c>
    </row>
    <row r="3664" spans="2:19" x14ac:dyDescent="0.2">
      <c r="D3664" s="101"/>
      <c r="E3664" s="102"/>
      <c r="F3664" s="102"/>
      <c r="G3664" s="44"/>
      <c r="H3664" s="48"/>
      <c r="I3664" s="17"/>
      <c r="J3664" s="17"/>
      <c r="K3664" s="17"/>
      <c r="L3664" s="17"/>
      <c r="M3664" s="17"/>
      <c r="N3664" s="17"/>
      <c r="O3664" s="17"/>
      <c r="P3664" s="17"/>
      <c r="Q3664" s="17"/>
      <c r="R3664" s="17"/>
      <c r="S3664" s="43"/>
    </row>
    <row r="3665" spans="4:19" x14ac:dyDescent="0.2">
      <c r="D3665" s="68"/>
      <c r="E3665" s="67" t="s">
        <v>14</v>
      </c>
      <c r="F3665" s="64"/>
      <c r="G3665" s="45">
        <v>916</v>
      </c>
      <c r="H3665" s="20">
        <v>325</v>
      </c>
      <c r="I3665" s="20">
        <v>105</v>
      </c>
      <c r="J3665" s="20">
        <v>130</v>
      </c>
      <c r="K3665" s="20">
        <v>80</v>
      </c>
      <c r="L3665" s="20">
        <v>47</v>
      </c>
      <c r="M3665" s="20">
        <v>164</v>
      </c>
      <c r="N3665" s="20">
        <v>301</v>
      </c>
      <c r="O3665" s="20">
        <v>163</v>
      </c>
      <c r="P3665" s="20">
        <v>36</v>
      </c>
      <c r="Q3665" s="20">
        <v>156</v>
      </c>
      <c r="R3665" s="20">
        <v>91</v>
      </c>
      <c r="S3665" s="61">
        <v>2</v>
      </c>
    </row>
    <row r="3666" spans="4:19" x14ac:dyDescent="0.2">
      <c r="D3666" s="56"/>
      <c r="E3666" s="57"/>
      <c r="F3666" s="65"/>
      <c r="G3666" s="9">
        <v>100</v>
      </c>
      <c r="H3666" s="2">
        <v>35.480349344978002</v>
      </c>
      <c r="I3666" s="2">
        <v>11.46288209607</v>
      </c>
      <c r="J3666" s="2">
        <v>14.192139737991001</v>
      </c>
      <c r="K3666" s="2">
        <v>8.7336244541479999</v>
      </c>
      <c r="L3666" s="2">
        <v>5.1310043668120002</v>
      </c>
      <c r="M3666" s="2">
        <v>17.903930131004</v>
      </c>
      <c r="N3666" s="2">
        <v>32.860262008733997</v>
      </c>
      <c r="O3666" s="2">
        <v>17.794759825328001</v>
      </c>
      <c r="P3666" s="2">
        <v>3.9301310043669999</v>
      </c>
      <c r="Q3666" s="2">
        <v>17.03056768559</v>
      </c>
      <c r="R3666" s="2">
        <v>9.9344978165939999</v>
      </c>
      <c r="S3666" s="15">
        <v>0.21834061135400001</v>
      </c>
    </row>
    <row r="3667" spans="4:19" x14ac:dyDescent="0.2">
      <c r="D3667" s="103" t="s">
        <v>25</v>
      </c>
      <c r="E3667" s="24" t="s">
        <v>26</v>
      </c>
      <c r="F3667" s="22"/>
      <c r="G3667" s="23">
        <v>128</v>
      </c>
      <c r="H3667" s="30">
        <v>44</v>
      </c>
      <c r="I3667" s="4">
        <v>12</v>
      </c>
      <c r="J3667" s="4">
        <v>27</v>
      </c>
      <c r="K3667" s="4">
        <v>8</v>
      </c>
      <c r="L3667" s="4">
        <v>7</v>
      </c>
      <c r="M3667" s="4">
        <v>40</v>
      </c>
      <c r="N3667" s="4">
        <v>31</v>
      </c>
      <c r="O3667" s="4">
        <v>9</v>
      </c>
      <c r="P3667" s="4">
        <v>4</v>
      </c>
      <c r="Q3667" s="4">
        <v>19</v>
      </c>
      <c r="R3667" s="4">
        <v>10</v>
      </c>
      <c r="S3667" s="34">
        <v>1</v>
      </c>
    </row>
    <row r="3668" spans="4:19" x14ac:dyDescent="0.2">
      <c r="D3668" s="104"/>
      <c r="E3668" s="11"/>
      <c r="F3668" s="10"/>
      <c r="G3668" s="9">
        <v>100</v>
      </c>
      <c r="H3668" s="12">
        <v>34.375</v>
      </c>
      <c r="I3668" s="2">
        <v>9.375</v>
      </c>
      <c r="J3668" s="2">
        <v>21.09375</v>
      </c>
      <c r="K3668" s="2">
        <v>6.25</v>
      </c>
      <c r="L3668" s="2">
        <v>5.46875</v>
      </c>
      <c r="M3668" s="2">
        <v>31.25</v>
      </c>
      <c r="N3668" s="2">
        <v>24.21875</v>
      </c>
      <c r="O3668" s="2">
        <v>7.03125</v>
      </c>
      <c r="P3668" s="2">
        <v>3.125</v>
      </c>
      <c r="Q3668" s="2">
        <v>14.84375</v>
      </c>
      <c r="R3668" s="2">
        <v>7.8125</v>
      </c>
      <c r="S3668" s="15">
        <v>0.78125</v>
      </c>
    </row>
    <row r="3669" spans="4:19" x14ac:dyDescent="0.2">
      <c r="D3669" s="104"/>
      <c r="E3669" s="5" t="s">
        <v>27</v>
      </c>
      <c r="F3669" s="6"/>
      <c r="G3669" s="7">
        <v>127</v>
      </c>
      <c r="H3669" s="8">
        <v>44</v>
      </c>
      <c r="I3669" s="1">
        <v>19</v>
      </c>
      <c r="J3669" s="1">
        <v>23</v>
      </c>
      <c r="K3669" s="1">
        <v>18</v>
      </c>
      <c r="L3669" s="1">
        <v>8</v>
      </c>
      <c r="M3669" s="1">
        <v>25</v>
      </c>
      <c r="N3669" s="1">
        <v>24</v>
      </c>
      <c r="O3669" s="1">
        <v>11</v>
      </c>
      <c r="P3669" s="1">
        <v>6</v>
      </c>
      <c r="Q3669" s="1">
        <v>9</v>
      </c>
      <c r="R3669" s="1">
        <v>15</v>
      </c>
      <c r="S3669" s="13">
        <v>1</v>
      </c>
    </row>
    <row r="3670" spans="4:19" x14ac:dyDescent="0.2">
      <c r="D3670" s="104"/>
      <c r="E3670" s="11"/>
      <c r="F3670" s="10"/>
      <c r="G3670" s="9">
        <v>100</v>
      </c>
      <c r="H3670" s="12">
        <v>34.645669291338997</v>
      </c>
      <c r="I3670" s="2">
        <v>14.960629921260001</v>
      </c>
      <c r="J3670" s="2">
        <v>18.110236220472</v>
      </c>
      <c r="K3670" s="2">
        <v>14.173228346457</v>
      </c>
      <c r="L3670" s="2">
        <v>6.299212598425</v>
      </c>
      <c r="M3670" s="2">
        <v>19.685039370079</v>
      </c>
      <c r="N3670" s="2">
        <v>18.897637795276001</v>
      </c>
      <c r="O3670" s="2">
        <v>8.6614173228349998</v>
      </c>
      <c r="P3670" s="2">
        <v>4.7244094488190003</v>
      </c>
      <c r="Q3670" s="2">
        <v>7.0866141732279999</v>
      </c>
      <c r="R3670" s="2">
        <v>11.811023622046999</v>
      </c>
      <c r="S3670" s="15">
        <v>0.78740157480299999</v>
      </c>
    </row>
    <row r="3671" spans="4:19" x14ac:dyDescent="0.2">
      <c r="D3671" s="104"/>
      <c r="E3671" s="5" t="s">
        <v>28</v>
      </c>
      <c r="F3671" s="6"/>
      <c r="G3671" s="7">
        <v>143</v>
      </c>
      <c r="H3671" s="8">
        <v>59</v>
      </c>
      <c r="I3671" s="1">
        <v>22</v>
      </c>
      <c r="J3671" s="1">
        <v>20</v>
      </c>
      <c r="K3671" s="1">
        <v>17</v>
      </c>
      <c r="L3671" s="1">
        <v>13</v>
      </c>
      <c r="M3671" s="1">
        <v>22</v>
      </c>
      <c r="N3671" s="1">
        <v>37</v>
      </c>
      <c r="O3671" s="1">
        <v>21</v>
      </c>
      <c r="P3671" s="1">
        <v>2</v>
      </c>
      <c r="Q3671" s="1">
        <v>13</v>
      </c>
      <c r="R3671" s="1">
        <v>19</v>
      </c>
      <c r="S3671" s="13">
        <v>0</v>
      </c>
    </row>
    <row r="3672" spans="4:19" x14ac:dyDescent="0.2">
      <c r="D3672" s="104"/>
      <c r="E3672" s="11"/>
      <c r="F3672" s="10"/>
      <c r="G3672" s="9">
        <v>100</v>
      </c>
      <c r="H3672" s="12">
        <v>41.258741258740997</v>
      </c>
      <c r="I3672" s="2">
        <v>15.384615384615</v>
      </c>
      <c r="J3672" s="2">
        <v>13.986013986013999</v>
      </c>
      <c r="K3672" s="2">
        <v>11.888111888112</v>
      </c>
      <c r="L3672" s="2">
        <v>9.0909090909089993</v>
      </c>
      <c r="M3672" s="2">
        <v>15.384615384615</v>
      </c>
      <c r="N3672" s="2">
        <v>25.874125874126001</v>
      </c>
      <c r="O3672" s="2">
        <v>14.685314685314999</v>
      </c>
      <c r="P3672" s="2">
        <v>1.398601398601</v>
      </c>
      <c r="Q3672" s="2">
        <v>9.0909090909089993</v>
      </c>
      <c r="R3672" s="2">
        <v>13.286713286713001</v>
      </c>
      <c r="S3672" s="21">
        <v>0</v>
      </c>
    </row>
    <row r="3673" spans="4:19" x14ac:dyDescent="0.2">
      <c r="D3673" s="104"/>
      <c r="E3673" s="5" t="s">
        <v>29</v>
      </c>
      <c r="F3673" s="6"/>
      <c r="G3673" s="7">
        <v>107</v>
      </c>
      <c r="H3673" s="8">
        <v>30</v>
      </c>
      <c r="I3673" s="1">
        <v>10</v>
      </c>
      <c r="J3673" s="1">
        <v>16</v>
      </c>
      <c r="K3673" s="1">
        <v>7</v>
      </c>
      <c r="L3673" s="1">
        <v>4</v>
      </c>
      <c r="M3673" s="1">
        <v>23</v>
      </c>
      <c r="N3673" s="1">
        <v>43</v>
      </c>
      <c r="O3673" s="1">
        <v>27</v>
      </c>
      <c r="P3673" s="1">
        <v>4</v>
      </c>
      <c r="Q3673" s="1">
        <v>22</v>
      </c>
      <c r="R3673" s="1">
        <v>6</v>
      </c>
      <c r="S3673" s="13">
        <v>0</v>
      </c>
    </row>
    <row r="3674" spans="4:19" x14ac:dyDescent="0.2">
      <c r="D3674" s="104"/>
      <c r="E3674" s="11"/>
      <c r="F3674" s="10"/>
      <c r="G3674" s="9">
        <v>100</v>
      </c>
      <c r="H3674" s="12">
        <v>28.03738317757</v>
      </c>
      <c r="I3674" s="2">
        <v>9.3457943925230005</v>
      </c>
      <c r="J3674" s="2">
        <v>14.953271028036999</v>
      </c>
      <c r="K3674" s="2">
        <v>6.5420560747660002</v>
      </c>
      <c r="L3674" s="2">
        <v>3.7383177570089998</v>
      </c>
      <c r="M3674" s="2">
        <v>21.495327102804001</v>
      </c>
      <c r="N3674" s="2">
        <v>40.186915887849999</v>
      </c>
      <c r="O3674" s="2">
        <v>25.233644859813001</v>
      </c>
      <c r="P3674" s="2">
        <v>3.7383177570089998</v>
      </c>
      <c r="Q3674" s="2">
        <v>20.560747663550998</v>
      </c>
      <c r="R3674" s="2">
        <v>5.6074766355139998</v>
      </c>
      <c r="S3674" s="21">
        <v>0</v>
      </c>
    </row>
    <row r="3675" spans="4:19" x14ac:dyDescent="0.2">
      <c r="D3675" s="104"/>
      <c r="E3675" s="5" t="s">
        <v>30</v>
      </c>
      <c r="F3675" s="6"/>
      <c r="G3675" s="7">
        <v>109</v>
      </c>
      <c r="H3675" s="8">
        <v>44</v>
      </c>
      <c r="I3675" s="1">
        <v>9</v>
      </c>
      <c r="J3675" s="1">
        <v>14</v>
      </c>
      <c r="K3675" s="1">
        <v>12</v>
      </c>
      <c r="L3675" s="1">
        <v>8</v>
      </c>
      <c r="M3675" s="1">
        <v>17</v>
      </c>
      <c r="N3675" s="1">
        <v>41</v>
      </c>
      <c r="O3675" s="1">
        <v>16</v>
      </c>
      <c r="P3675" s="1">
        <v>5</v>
      </c>
      <c r="Q3675" s="1">
        <v>17</v>
      </c>
      <c r="R3675" s="1">
        <v>10</v>
      </c>
      <c r="S3675" s="13">
        <v>0</v>
      </c>
    </row>
    <row r="3676" spans="4:19" x14ac:dyDescent="0.2">
      <c r="D3676" s="104"/>
      <c r="E3676" s="11"/>
      <c r="F3676" s="10"/>
      <c r="G3676" s="9">
        <v>100</v>
      </c>
      <c r="H3676" s="12">
        <v>40.366972477064003</v>
      </c>
      <c r="I3676" s="2">
        <v>8.2568807339449997</v>
      </c>
      <c r="J3676" s="2">
        <v>12.844036697248001</v>
      </c>
      <c r="K3676" s="2">
        <v>11.009174311927</v>
      </c>
      <c r="L3676" s="2">
        <v>7.339449541284</v>
      </c>
      <c r="M3676" s="2">
        <v>15.596330275229001</v>
      </c>
      <c r="N3676" s="2">
        <v>37.614678899083003</v>
      </c>
      <c r="O3676" s="2">
        <v>14.678899082569</v>
      </c>
      <c r="P3676" s="2">
        <v>4.5871559633030001</v>
      </c>
      <c r="Q3676" s="2">
        <v>15.596330275229001</v>
      </c>
      <c r="R3676" s="2">
        <v>9.1743119266060003</v>
      </c>
      <c r="S3676" s="21">
        <v>0</v>
      </c>
    </row>
    <row r="3677" spans="4:19" x14ac:dyDescent="0.2">
      <c r="D3677" s="104"/>
      <c r="E3677" s="5" t="s">
        <v>31</v>
      </c>
      <c r="F3677" s="6"/>
      <c r="G3677" s="7">
        <v>127</v>
      </c>
      <c r="H3677" s="8">
        <v>48</v>
      </c>
      <c r="I3677" s="1">
        <v>13</v>
      </c>
      <c r="J3677" s="1">
        <v>10</v>
      </c>
      <c r="K3677" s="1">
        <v>8</v>
      </c>
      <c r="L3677" s="1">
        <v>4</v>
      </c>
      <c r="M3677" s="1">
        <v>17</v>
      </c>
      <c r="N3677" s="1">
        <v>57</v>
      </c>
      <c r="O3677" s="1">
        <v>41</v>
      </c>
      <c r="P3677" s="1">
        <v>6</v>
      </c>
      <c r="Q3677" s="1">
        <v>32</v>
      </c>
      <c r="R3677" s="1">
        <v>9</v>
      </c>
      <c r="S3677" s="13">
        <v>0</v>
      </c>
    </row>
    <row r="3678" spans="4:19" x14ac:dyDescent="0.2">
      <c r="D3678" s="104"/>
      <c r="E3678" s="11"/>
      <c r="F3678" s="10"/>
      <c r="G3678" s="9">
        <v>100</v>
      </c>
      <c r="H3678" s="12">
        <v>37.795275590551</v>
      </c>
      <c r="I3678" s="2">
        <v>10.236220472441</v>
      </c>
      <c r="J3678" s="2">
        <v>7.8740157480309998</v>
      </c>
      <c r="K3678" s="2">
        <v>6.299212598425</v>
      </c>
      <c r="L3678" s="2">
        <v>3.1496062992130001</v>
      </c>
      <c r="M3678" s="2">
        <v>13.385826771653999</v>
      </c>
      <c r="N3678" s="2">
        <v>44.881889763780002</v>
      </c>
      <c r="O3678" s="2">
        <v>32.283464566928998</v>
      </c>
      <c r="P3678" s="2">
        <v>4.7244094488190003</v>
      </c>
      <c r="Q3678" s="2">
        <v>25.196850393700998</v>
      </c>
      <c r="R3678" s="2">
        <v>7.0866141732279999</v>
      </c>
      <c r="S3678" s="21">
        <v>0</v>
      </c>
    </row>
    <row r="3679" spans="4:19" x14ac:dyDescent="0.2">
      <c r="D3679" s="104"/>
      <c r="E3679" s="5" t="s">
        <v>32</v>
      </c>
      <c r="F3679" s="6"/>
      <c r="G3679" s="7">
        <v>81</v>
      </c>
      <c r="H3679" s="8">
        <v>26</v>
      </c>
      <c r="I3679" s="1">
        <v>8</v>
      </c>
      <c r="J3679" s="1">
        <v>11</v>
      </c>
      <c r="K3679" s="1">
        <v>4</v>
      </c>
      <c r="L3679" s="1">
        <v>1</v>
      </c>
      <c r="M3679" s="1">
        <v>6</v>
      </c>
      <c r="N3679" s="1">
        <v>38</v>
      </c>
      <c r="O3679" s="1">
        <v>17</v>
      </c>
      <c r="P3679" s="1">
        <v>5</v>
      </c>
      <c r="Q3679" s="1">
        <v>21</v>
      </c>
      <c r="R3679" s="1">
        <v>8</v>
      </c>
      <c r="S3679" s="13">
        <v>0</v>
      </c>
    </row>
    <row r="3680" spans="4:19" x14ac:dyDescent="0.2">
      <c r="D3680" s="104"/>
      <c r="E3680" s="11"/>
      <c r="F3680" s="10"/>
      <c r="G3680" s="9">
        <v>100</v>
      </c>
      <c r="H3680" s="12">
        <v>32.098765432099</v>
      </c>
      <c r="I3680" s="2">
        <v>9.8765432098769992</v>
      </c>
      <c r="J3680" s="2">
        <v>13.58024691358</v>
      </c>
      <c r="K3680" s="2">
        <v>4.9382716049380004</v>
      </c>
      <c r="L3680" s="2">
        <v>1.2345679012349999</v>
      </c>
      <c r="M3680" s="2">
        <v>7.4074074074069998</v>
      </c>
      <c r="N3680" s="2">
        <v>46.913580246914002</v>
      </c>
      <c r="O3680" s="2">
        <v>20.987654320988</v>
      </c>
      <c r="P3680" s="2">
        <v>6.1728395061730001</v>
      </c>
      <c r="Q3680" s="2">
        <v>25.925925925925998</v>
      </c>
      <c r="R3680" s="2">
        <v>9.8765432098769992</v>
      </c>
      <c r="S3680" s="21">
        <v>0</v>
      </c>
    </row>
    <row r="3681" spans="4:19" x14ac:dyDescent="0.2">
      <c r="D3681" s="104"/>
      <c r="E3681" s="5" t="s">
        <v>33</v>
      </c>
      <c r="F3681" s="6"/>
      <c r="G3681" s="7">
        <v>51</v>
      </c>
      <c r="H3681" s="8">
        <v>18</v>
      </c>
      <c r="I3681" s="1">
        <v>6</v>
      </c>
      <c r="J3681" s="1">
        <v>4</v>
      </c>
      <c r="K3681" s="1">
        <v>3</v>
      </c>
      <c r="L3681" s="1">
        <v>2</v>
      </c>
      <c r="M3681" s="1">
        <v>8</v>
      </c>
      <c r="N3681" s="1">
        <v>20</v>
      </c>
      <c r="O3681" s="1">
        <v>10</v>
      </c>
      <c r="P3681" s="1">
        <v>3</v>
      </c>
      <c r="Q3681" s="1">
        <v>14</v>
      </c>
      <c r="R3681" s="1">
        <v>6</v>
      </c>
      <c r="S3681" s="13">
        <v>0</v>
      </c>
    </row>
    <row r="3682" spans="4:19" x14ac:dyDescent="0.2">
      <c r="D3682" s="104"/>
      <c r="E3682" s="11"/>
      <c r="F3682" s="10"/>
      <c r="G3682" s="9">
        <v>100</v>
      </c>
      <c r="H3682" s="12">
        <v>35.294117647058997</v>
      </c>
      <c r="I3682" s="2">
        <v>11.764705882353001</v>
      </c>
      <c r="J3682" s="2">
        <v>7.8431372549020004</v>
      </c>
      <c r="K3682" s="2">
        <v>5.8823529411760003</v>
      </c>
      <c r="L3682" s="2">
        <v>3.9215686274510002</v>
      </c>
      <c r="M3682" s="2">
        <v>15.686274509804001</v>
      </c>
      <c r="N3682" s="2">
        <v>39.215686274509999</v>
      </c>
      <c r="O3682" s="2">
        <v>19.607843137254999</v>
      </c>
      <c r="P3682" s="2">
        <v>5.8823529411760003</v>
      </c>
      <c r="Q3682" s="2">
        <v>27.450980392157</v>
      </c>
      <c r="R3682" s="2">
        <v>11.764705882353001</v>
      </c>
      <c r="S3682" s="21">
        <v>0</v>
      </c>
    </row>
    <row r="3683" spans="4:19" x14ac:dyDescent="0.2">
      <c r="D3683" s="103" t="s">
        <v>34</v>
      </c>
      <c r="E3683" s="24" t="s">
        <v>35</v>
      </c>
      <c r="F3683" s="22"/>
      <c r="G3683" s="23">
        <v>11</v>
      </c>
      <c r="H3683" s="30">
        <v>3</v>
      </c>
      <c r="I3683" s="4">
        <v>0</v>
      </c>
      <c r="J3683" s="4">
        <v>3</v>
      </c>
      <c r="K3683" s="4">
        <v>1</v>
      </c>
      <c r="L3683" s="4">
        <v>0</v>
      </c>
      <c r="M3683" s="4">
        <v>2</v>
      </c>
      <c r="N3683" s="4">
        <v>6</v>
      </c>
      <c r="O3683" s="4">
        <v>4</v>
      </c>
      <c r="P3683" s="4">
        <v>0</v>
      </c>
      <c r="Q3683" s="4">
        <v>4</v>
      </c>
      <c r="R3683" s="4">
        <v>1</v>
      </c>
      <c r="S3683" s="34">
        <v>0</v>
      </c>
    </row>
    <row r="3684" spans="4:19" x14ac:dyDescent="0.2">
      <c r="D3684" s="104"/>
      <c r="E3684" s="11"/>
      <c r="F3684" s="10"/>
      <c r="G3684" s="9">
        <v>100</v>
      </c>
      <c r="H3684" s="12">
        <v>27.272727272727</v>
      </c>
      <c r="I3684" s="3">
        <v>0</v>
      </c>
      <c r="J3684" s="2">
        <v>27.272727272727</v>
      </c>
      <c r="K3684" s="2">
        <v>9.0909090909089993</v>
      </c>
      <c r="L3684" s="3">
        <v>0</v>
      </c>
      <c r="M3684" s="2">
        <v>18.181818181817999</v>
      </c>
      <c r="N3684" s="2">
        <v>54.545454545455001</v>
      </c>
      <c r="O3684" s="2">
        <v>36.363636363635997</v>
      </c>
      <c r="P3684" s="3">
        <v>0</v>
      </c>
      <c r="Q3684" s="2">
        <v>36.363636363635997</v>
      </c>
      <c r="R3684" s="2">
        <v>9.0909090909089993</v>
      </c>
      <c r="S3684" s="21">
        <v>0</v>
      </c>
    </row>
    <row r="3685" spans="4:19" x14ac:dyDescent="0.2">
      <c r="D3685" s="104"/>
      <c r="E3685" s="5" t="s">
        <v>36</v>
      </c>
      <c r="F3685" s="6"/>
      <c r="G3685" s="7">
        <v>20</v>
      </c>
      <c r="H3685" s="8">
        <v>5</v>
      </c>
      <c r="I3685" s="1">
        <v>0</v>
      </c>
      <c r="J3685" s="1">
        <v>2</v>
      </c>
      <c r="K3685" s="1">
        <v>0</v>
      </c>
      <c r="L3685" s="1">
        <v>0</v>
      </c>
      <c r="M3685" s="1">
        <v>5</v>
      </c>
      <c r="N3685" s="1">
        <v>9</v>
      </c>
      <c r="O3685" s="1">
        <v>6</v>
      </c>
      <c r="P3685" s="1">
        <v>2</v>
      </c>
      <c r="Q3685" s="1">
        <v>7</v>
      </c>
      <c r="R3685" s="1">
        <v>0</v>
      </c>
      <c r="S3685" s="13">
        <v>0</v>
      </c>
    </row>
    <row r="3686" spans="4:19" x14ac:dyDescent="0.2">
      <c r="D3686" s="104"/>
      <c r="E3686" s="11"/>
      <c r="F3686" s="10"/>
      <c r="G3686" s="9">
        <v>100</v>
      </c>
      <c r="H3686" s="12">
        <v>25</v>
      </c>
      <c r="I3686" s="3">
        <v>0</v>
      </c>
      <c r="J3686" s="2">
        <v>10</v>
      </c>
      <c r="K3686" s="3">
        <v>0</v>
      </c>
      <c r="L3686" s="3">
        <v>0</v>
      </c>
      <c r="M3686" s="2">
        <v>25</v>
      </c>
      <c r="N3686" s="2">
        <v>45</v>
      </c>
      <c r="O3686" s="2">
        <v>30</v>
      </c>
      <c r="P3686" s="2">
        <v>10</v>
      </c>
      <c r="Q3686" s="2">
        <v>35</v>
      </c>
      <c r="R3686" s="3">
        <v>0</v>
      </c>
      <c r="S3686" s="21">
        <v>0</v>
      </c>
    </row>
    <row r="3687" spans="4:19" x14ac:dyDescent="0.2">
      <c r="D3687" s="104"/>
      <c r="E3687" s="5" t="s">
        <v>37</v>
      </c>
      <c r="F3687" s="6"/>
      <c r="G3687" s="7">
        <v>25</v>
      </c>
      <c r="H3687" s="8">
        <v>7</v>
      </c>
      <c r="I3687" s="1">
        <v>1</v>
      </c>
      <c r="J3687" s="1">
        <v>0</v>
      </c>
      <c r="K3687" s="1">
        <v>0</v>
      </c>
      <c r="L3687" s="1">
        <v>2</v>
      </c>
      <c r="M3687" s="1">
        <v>3</v>
      </c>
      <c r="N3687" s="1">
        <v>13</v>
      </c>
      <c r="O3687" s="1">
        <v>10</v>
      </c>
      <c r="P3687" s="1">
        <v>4</v>
      </c>
      <c r="Q3687" s="1">
        <v>8</v>
      </c>
      <c r="R3687" s="1">
        <v>4</v>
      </c>
      <c r="S3687" s="13">
        <v>0</v>
      </c>
    </row>
    <row r="3688" spans="4:19" x14ac:dyDescent="0.2">
      <c r="D3688" s="104"/>
      <c r="E3688" s="11"/>
      <c r="F3688" s="10"/>
      <c r="G3688" s="9">
        <v>100</v>
      </c>
      <c r="H3688" s="12">
        <v>28</v>
      </c>
      <c r="I3688" s="2">
        <v>4</v>
      </c>
      <c r="J3688" s="3">
        <v>0</v>
      </c>
      <c r="K3688" s="3">
        <v>0</v>
      </c>
      <c r="L3688" s="2">
        <v>8</v>
      </c>
      <c r="M3688" s="2">
        <v>12</v>
      </c>
      <c r="N3688" s="2">
        <v>52</v>
      </c>
      <c r="O3688" s="2">
        <v>40</v>
      </c>
      <c r="P3688" s="2">
        <v>16</v>
      </c>
      <c r="Q3688" s="2">
        <v>32</v>
      </c>
      <c r="R3688" s="2">
        <v>16</v>
      </c>
      <c r="S3688" s="21">
        <v>0</v>
      </c>
    </row>
    <row r="3689" spans="4:19" x14ac:dyDescent="0.2">
      <c r="D3689" s="104"/>
      <c r="E3689" s="5" t="s">
        <v>38</v>
      </c>
      <c r="F3689" s="6"/>
      <c r="G3689" s="7">
        <v>53</v>
      </c>
      <c r="H3689" s="8">
        <v>14</v>
      </c>
      <c r="I3689" s="1">
        <v>3</v>
      </c>
      <c r="J3689" s="1">
        <v>4</v>
      </c>
      <c r="K3689" s="1">
        <v>1</v>
      </c>
      <c r="L3689" s="1">
        <v>0</v>
      </c>
      <c r="M3689" s="1">
        <v>6</v>
      </c>
      <c r="N3689" s="1">
        <v>33</v>
      </c>
      <c r="O3689" s="1">
        <v>16</v>
      </c>
      <c r="P3689" s="1">
        <v>1</v>
      </c>
      <c r="Q3689" s="1">
        <v>16</v>
      </c>
      <c r="R3689" s="1">
        <v>5</v>
      </c>
      <c r="S3689" s="13">
        <v>0</v>
      </c>
    </row>
    <row r="3690" spans="4:19" x14ac:dyDescent="0.2">
      <c r="D3690" s="104"/>
      <c r="E3690" s="11"/>
      <c r="F3690" s="10"/>
      <c r="G3690" s="9">
        <v>100</v>
      </c>
      <c r="H3690" s="12">
        <v>26.415094339623</v>
      </c>
      <c r="I3690" s="2">
        <v>5.660377358491</v>
      </c>
      <c r="J3690" s="2">
        <v>7.547169811321</v>
      </c>
      <c r="K3690" s="2">
        <v>1.88679245283</v>
      </c>
      <c r="L3690" s="3">
        <v>0</v>
      </c>
      <c r="M3690" s="2">
        <v>11.320754716981</v>
      </c>
      <c r="N3690" s="2">
        <v>62.264150943395997</v>
      </c>
      <c r="O3690" s="2">
        <v>30.188679245283002</v>
      </c>
      <c r="P3690" s="2">
        <v>1.88679245283</v>
      </c>
      <c r="Q3690" s="2">
        <v>30.188679245283002</v>
      </c>
      <c r="R3690" s="2">
        <v>9.4339622641510008</v>
      </c>
      <c r="S3690" s="21">
        <v>0</v>
      </c>
    </row>
    <row r="3691" spans="4:19" x14ac:dyDescent="0.2">
      <c r="D3691" s="104"/>
      <c r="E3691" s="5" t="s">
        <v>39</v>
      </c>
      <c r="F3691" s="6"/>
      <c r="G3691" s="7">
        <v>46</v>
      </c>
      <c r="H3691" s="8">
        <v>11</v>
      </c>
      <c r="I3691" s="1">
        <v>2</v>
      </c>
      <c r="J3691" s="1">
        <v>1</v>
      </c>
      <c r="K3691" s="1">
        <v>0</v>
      </c>
      <c r="L3691" s="1">
        <v>0</v>
      </c>
      <c r="M3691" s="1">
        <v>5</v>
      </c>
      <c r="N3691" s="1">
        <v>28</v>
      </c>
      <c r="O3691" s="1">
        <v>16</v>
      </c>
      <c r="P3691" s="1">
        <v>4</v>
      </c>
      <c r="Q3691" s="1">
        <v>15</v>
      </c>
      <c r="R3691" s="1">
        <v>4</v>
      </c>
      <c r="S3691" s="13">
        <v>0</v>
      </c>
    </row>
    <row r="3692" spans="4:19" x14ac:dyDescent="0.2">
      <c r="D3692" s="104"/>
      <c r="E3692" s="11"/>
      <c r="F3692" s="10"/>
      <c r="G3692" s="9">
        <v>100</v>
      </c>
      <c r="H3692" s="12">
        <v>23.913043478260999</v>
      </c>
      <c r="I3692" s="2">
        <v>4.3478260869570002</v>
      </c>
      <c r="J3692" s="2">
        <v>2.1739130434780001</v>
      </c>
      <c r="K3692" s="3">
        <v>0</v>
      </c>
      <c r="L3692" s="3">
        <v>0</v>
      </c>
      <c r="M3692" s="2">
        <v>10.869565217390999</v>
      </c>
      <c r="N3692" s="2">
        <v>60.869565217390999</v>
      </c>
      <c r="O3692" s="2">
        <v>34.782608695652002</v>
      </c>
      <c r="P3692" s="2">
        <v>8.6956521739130004</v>
      </c>
      <c r="Q3692" s="2">
        <v>32.608695652173999</v>
      </c>
      <c r="R3692" s="2">
        <v>8.6956521739130004</v>
      </c>
      <c r="S3692" s="21">
        <v>0</v>
      </c>
    </row>
    <row r="3693" spans="4:19" x14ac:dyDescent="0.2">
      <c r="D3693" s="104"/>
      <c r="E3693" s="5" t="s">
        <v>40</v>
      </c>
      <c r="F3693" s="6"/>
      <c r="G3693" s="7">
        <v>54</v>
      </c>
      <c r="H3693" s="8">
        <v>15</v>
      </c>
      <c r="I3693" s="1">
        <v>1</v>
      </c>
      <c r="J3693" s="1">
        <v>8</v>
      </c>
      <c r="K3693" s="1">
        <v>1</v>
      </c>
      <c r="L3693" s="1">
        <v>2</v>
      </c>
      <c r="M3693" s="1">
        <v>6</v>
      </c>
      <c r="N3693" s="1">
        <v>33</v>
      </c>
      <c r="O3693" s="1">
        <v>12</v>
      </c>
      <c r="P3693" s="1">
        <v>1</v>
      </c>
      <c r="Q3693" s="1">
        <v>17</v>
      </c>
      <c r="R3693" s="1">
        <v>3</v>
      </c>
      <c r="S3693" s="13">
        <v>0</v>
      </c>
    </row>
    <row r="3694" spans="4:19" x14ac:dyDescent="0.2">
      <c r="D3694" s="104"/>
      <c r="E3694" s="11"/>
      <c r="F3694" s="10"/>
      <c r="G3694" s="9">
        <v>100</v>
      </c>
      <c r="H3694" s="12">
        <v>27.777777777777999</v>
      </c>
      <c r="I3694" s="2">
        <v>1.851851851852</v>
      </c>
      <c r="J3694" s="2">
        <v>14.814814814815</v>
      </c>
      <c r="K3694" s="2">
        <v>1.851851851852</v>
      </c>
      <c r="L3694" s="2">
        <v>3.7037037037039999</v>
      </c>
      <c r="M3694" s="2">
        <v>11.111111111111001</v>
      </c>
      <c r="N3694" s="2">
        <v>61.111111111111001</v>
      </c>
      <c r="O3694" s="2">
        <v>22.222222222222001</v>
      </c>
      <c r="P3694" s="2">
        <v>1.851851851852</v>
      </c>
      <c r="Q3694" s="2">
        <v>31.481481481481001</v>
      </c>
      <c r="R3694" s="2">
        <v>5.5555555555560003</v>
      </c>
      <c r="S3694" s="21">
        <v>0</v>
      </c>
    </row>
    <row r="3695" spans="4:19" x14ac:dyDescent="0.2">
      <c r="D3695" s="104"/>
      <c r="E3695" s="5" t="s">
        <v>41</v>
      </c>
      <c r="F3695" s="6"/>
      <c r="G3695" s="7">
        <v>35</v>
      </c>
      <c r="H3695" s="8">
        <v>14</v>
      </c>
      <c r="I3695" s="1">
        <v>0</v>
      </c>
      <c r="J3695" s="1">
        <v>4</v>
      </c>
      <c r="K3695" s="1">
        <v>3</v>
      </c>
      <c r="L3695" s="1">
        <v>1</v>
      </c>
      <c r="M3695" s="1">
        <v>5</v>
      </c>
      <c r="N3695" s="1">
        <v>18</v>
      </c>
      <c r="O3695" s="1">
        <v>9</v>
      </c>
      <c r="P3695" s="1">
        <v>3</v>
      </c>
      <c r="Q3695" s="1">
        <v>10</v>
      </c>
      <c r="R3695" s="1">
        <v>1</v>
      </c>
      <c r="S3695" s="13">
        <v>0</v>
      </c>
    </row>
    <row r="3696" spans="4:19" x14ac:dyDescent="0.2">
      <c r="D3696" s="104"/>
      <c r="E3696" s="11"/>
      <c r="F3696" s="10"/>
      <c r="G3696" s="9">
        <v>100</v>
      </c>
      <c r="H3696" s="12">
        <v>40</v>
      </c>
      <c r="I3696" s="3">
        <v>0</v>
      </c>
      <c r="J3696" s="2">
        <v>11.428571428571001</v>
      </c>
      <c r="K3696" s="2">
        <v>8.5714285714289993</v>
      </c>
      <c r="L3696" s="2">
        <v>2.8571428571430002</v>
      </c>
      <c r="M3696" s="2">
        <v>14.285714285714</v>
      </c>
      <c r="N3696" s="2">
        <v>51.428571428570997</v>
      </c>
      <c r="O3696" s="2">
        <v>25.714285714286</v>
      </c>
      <c r="P3696" s="2">
        <v>8.5714285714289993</v>
      </c>
      <c r="Q3696" s="2">
        <v>28.571428571428999</v>
      </c>
      <c r="R3696" s="2">
        <v>2.8571428571430002</v>
      </c>
      <c r="S3696" s="21">
        <v>0</v>
      </c>
    </row>
    <row r="3697" spans="4:19" x14ac:dyDescent="0.2">
      <c r="D3697" s="104"/>
      <c r="E3697" s="5" t="s">
        <v>42</v>
      </c>
      <c r="F3697" s="6"/>
      <c r="G3697" s="7">
        <v>61</v>
      </c>
      <c r="H3697" s="8">
        <v>23</v>
      </c>
      <c r="I3697" s="1">
        <v>10</v>
      </c>
      <c r="J3697" s="1">
        <v>9</v>
      </c>
      <c r="K3697" s="1">
        <v>4</v>
      </c>
      <c r="L3697" s="1">
        <v>2</v>
      </c>
      <c r="M3697" s="1">
        <v>10</v>
      </c>
      <c r="N3697" s="1">
        <v>24</v>
      </c>
      <c r="O3697" s="1">
        <v>12</v>
      </c>
      <c r="P3697" s="1">
        <v>3</v>
      </c>
      <c r="Q3697" s="1">
        <v>13</v>
      </c>
      <c r="R3697" s="1">
        <v>4</v>
      </c>
      <c r="S3697" s="13">
        <v>0</v>
      </c>
    </row>
    <row r="3698" spans="4:19" x14ac:dyDescent="0.2">
      <c r="D3698" s="104"/>
      <c r="E3698" s="11"/>
      <c r="F3698" s="10"/>
      <c r="G3698" s="9">
        <v>100</v>
      </c>
      <c r="H3698" s="12">
        <v>37.704918032786999</v>
      </c>
      <c r="I3698" s="2">
        <v>16.393442622951</v>
      </c>
      <c r="J3698" s="2">
        <v>14.754098360656</v>
      </c>
      <c r="K3698" s="2">
        <v>6.5573770491800003</v>
      </c>
      <c r="L3698" s="2">
        <v>3.2786885245900002</v>
      </c>
      <c r="M3698" s="2">
        <v>16.393442622951</v>
      </c>
      <c r="N3698" s="2">
        <v>39.344262295081997</v>
      </c>
      <c r="O3698" s="2">
        <v>19.672131147540998</v>
      </c>
      <c r="P3698" s="2">
        <v>4.918032786885</v>
      </c>
      <c r="Q3698" s="2">
        <v>21.311475409836</v>
      </c>
      <c r="R3698" s="2">
        <v>6.5573770491800003</v>
      </c>
      <c r="S3698" s="21">
        <v>0</v>
      </c>
    </row>
    <row r="3699" spans="4:19" x14ac:dyDescent="0.2">
      <c r="D3699" s="104"/>
      <c r="E3699" s="5" t="s">
        <v>43</v>
      </c>
      <c r="F3699" s="6"/>
      <c r="G3699" s="7">
        <v>54</v>
      </c>
      <c r="H3699" s="8">
        <v>19</v>
      </c>
      <c r="I3699" s="1">
        <v>3</v>
      </c>
      <c r="J3699" s="1">
        <v>9</v>
      </c>
      <c r="K3699" s="1">
        <v>7</v>
      </c>
      <c r="L3699" s="1">
        <v>2</v>
      </c>
      <c r="M3699" s="1">
        <v>7</v>
      </c>
      <c r="N3699" s="1">
        <v>15</v>
      </c>
      <c r="O3699" s="1">
        <v>17</v>
      </c>
      <c r="P3699" s="1">
        <v>3</v>
      </c>
      <c r="Q3699" s="1">
        <v>10</v>
      </c>
      <c r="R3699" s="1">
        <v>6</v>
      </c>
      <c r="S3699" s="13">
        <v>0</v>
      </c>
    </row>
    <row r="3700" spans="4:19" x14ac:dyDescent="0.2">
      <c r="D3700" s="104"/>
      <c r="E3700" s="11"/>
      <c r="F3700" s="10"/>
      <c r="G3700" s="9">
        <v>100</v>
      </c>
      <c r="H3700" s="12">
        <v>35.185185185184999</v>
      </c>
      <c r="I3700" s="2">
        <v>5.5555555555560003</v>
      </c>
      <c r="J3700" s="2">
        <v>16.666666666666998</v>
      </c>
      <c r="K3700" s="2">
        <v>12.962962962962999</v>
      </c>
      <c r="L3700" s="2">
        <v>3.7037037037039999</v>
      </c>
      <c r="M3700" s="2">
        <v>12.962962962962999</v>
      </c>
      <c r="N3700" s="2">
        <v>27.777777777777999</v>
      </c>
      <c r="O3700" s="2">
        <v>31.481481481481001</v>
      </c>
      <c r="P3700" s="2">
        <v>5.5555555555560003</v>
      </c>
      <c r="Q3700" s="2">
        <v>18.518518518518999</v>
      </c>
      <c r="R3700" s="2">
        <v>11.111111111111001</v>
      </c>
      <c r="S3700" s="21">
        <v>0</v>
      </c>
    </row>
    <row r="3701" spans="4:19" x14ac:dyDescent="0.2">
      <c r="D3701" s="104"/>
      <c r="E3701" s="5" t="s">
        <v>44</v>
      </c>
      <c r="F3701" s="6"/>
      <c r="G3701" s="7">
        <v>91</v>
      </c>
      <c r="H3701" s="8">
        <v>45</v>
      </c>
      <c r="I3701" s="1">
        <v>18</v>
      </c>
      <c r="J3701" s="1">
        <v>6</v>
      </c>
      <c r="K3701" s="1">
        <v>12</v>
      </c>
      <c r="L3701" s="1">
        <v>9</v>
      </c>
      <c r="M3701" s="1">
        <v>14</v>
      </c>
      <c r="N3701" s="1">
        <v>26</v>
      </c>
      <c r="O3701" s="1">
        <v>11</v>
      </c>
      <c r="P3701" s="1">
        <v>3</v>
      </c>
      <c r="Q3701" s="1">
        <v>8</v>
      </c>
      <c r="R3701" s="1">
        <v>12</v>
      </c>
      <c r="S3701" s="13">
        <v>0</v>
      </c>
    </row>
    <row r="3702" spans="4:19" x14ac:dyDescent="0.2">
      <c r="D3702" s="104"/>
      <c r="E3702" s="11"/>
      <c r="F3702" s="10"/>
      <c r="G3702" s="9">
        <v>100</v>
      </c>
      <c r="H3702" s="12">
        <v>49.450549450548998</v>
      </c>
      <c r="I3702" s="2">
        <v>19.780219780220001</v>
      </c>
      <c r="J3702" s="2">
        <v>6.5934065934069999</v>
      </c>
      <c r="K3702" s="2">
        <v>13.186813186813</v>
      </c>
      <c r="L3702" s="2">
        <v>9.8901098901100006</v>
      </c>
      <c r="M3702" s="2">
        <v>15.384615384615</v>
      </c>
      <c r="N3702" s="2">
        <v>28.571428571428999</v>
      </c>
      <c r="O3702" s="2">
        <v>12.087912087912001</v>
      </c>
      <c r="P3702" s="2">
        <v>3.2967032967029999</v>
      </c>
      <c r="Q3702" s="2">
        <v>8.7912087912089998</v>
      </c>
      <c r="R3702" s="2">
        <v>13.186813186813</v>
      </c>
      <c r="S3702" s="21">
        <v>0</v>
      </c>
    </row>
    <row r="3703" spans="4:19" x14ac:dyDescent="0.2">
      <c r="D3703" s="104"/>
      <c r="E3703" s="5" t="s">
        <v>45</v>
      </c>
      <c r="F3703" s="6"/>
      <c r="G3703" s="7">
        <v>63</v>
      </c>
      <c r="H3703" s="8">
        <v>29</v>
      </c>
      <c r="I3703" s="1">
        <v>11</v>
      </c>
      <c r="J3703" s="1">
        <v>3</v>
      </c>
      <c r="K3703" s="1">
        <v>6</v>
      </c>
      <c r="L3703" s="1">
        <v>3</v>
      </c>
      <c r="M3703" s="1">
        <v>6</v>
      </c>
      <c r="N3703" s="1">
        <v>18</v>
      </c>
      <c r="O3703" s="1">
        <v>8</v>
      </c>
      <c r="P3703" s="1">
        <v>1</v>
      </c>
      <c r="Q3703" s="1">
        <v>9</v>
      </c>
      <c r="R3703" s="1">
        <v>9</v>
      </c>
      <c r="S3703" s="13">
        <v>0</v>
      </c>
    </row>
    <row r="3704" spans="4:19" x14ac:dyDescent="0.2">
      <c r="D3704" s="104"/>
      <c r="E3704" s="11"/>
      <c r="F3704" s="10"/>
      <c r="G3704" s="9">
        <v>100</v>
      </c>
      <c r="H3704" s="12">
        <v>46.031746031746003</v>
      </c>
      <c r="I3704" s="2">
        <v>17.460317460317</v>
      </c>
      <c r="J3704" s="2">
        <v>4.7619047619049999</v>
      </c>
      <c r="K3704" s="2">
        <v>9.5238095238099998</v>
      </c>
      <c r="L3704" s="2">
        <v>4.7619047619049999</v>
      </c>
      <c r="M3704" s="2">
        <v>9.5238095238099998</v>
      </c>
      <c r="N3704" s="2">
        <v>28.571428571428999</v>
      </c>
      <c r="O3704" s="2">
        <v>12.698412698413</v>
      </c>
      <c r="P3704" s="2">
        <v>1.587301587302</v>
      </c>
      <c r="Q3704" s="2">
        <v>14.285714285714</v>
      </c>
      <c r="R3704" s="2">
        <v>14.285714285714</v>
      </c>
      <c r="S3704" s="21">
        <v>0</v>
      </c>
    </row>
    <row r="3705" spans="4:19" x14ac:dyDescent="0.2">
      <c r="D3705" s="104"/>
      <c r="E3705" s="5" t="s">
        <v>46</v>
      </c>
      <c r="F3705" s="6"/>
      <c r="G3705" s="7">
        <v>42</v>
      </c>
      <c r="H3705" s="8">
        <v>27</v>
      </c>
      <c r="I3705" s="1">
        <v>10</v>
      </c>
      <c r="J3705" s="1">
        <v>4</v>
      </c>
      <c r="K3705" s="1">
        <v>4</v>
      </c>
      <c r="L3705" s="1">
        <v>3</v>
      </c>
      <c r="M3705" s="1">
        <v>3</v>
      </c>
      <c r="N3705" s="1">
        <v>5</v>
      </c>
      <c r="O3705" s="1">
        <v>2</v>
      </c>
      <c r="P3705" s="1">
        <v>1</v>
      </c>
      <c r="Q3705" s="1">
        <v>3</v>
      </c>
      <c r="R3705" s="1">
        <v>8</v>
      </c>
      <c r="S3705" s="13">
        <v>0</v>
      </c>
    </row>
    <row r="3706" spans="4:19" x14ac:dyDescent="0.2">
      <c r="D3706" s="104"/>
      <c r="E3706" s="11"/>
      <c r="F3706" s="10"/>
      <c r="G3706" s="9">
        <v>100</v>
      </c>
      <c r="H3706" s="12">
        <v>64.285714285713993</v>
      </c>
      <c r="I3706" s="2">
        <v>23.809523809523998</v>
      </c>
      <c r="J3706" s="2">
        <v>9.5238095238099998</v>
      </c>
      <c r="K3706" s="2">
        <v>9.5238095238099998</v>
      </c>
      <c r="L3706" s="2">
        <v>7.1428571428570002</v>
      </c>
      <c r="M3706" s="2">
        <v>7.1428571428570002</v>
      </c>
      <c r="N3706" s="2">
        <v>11.904761904761999</v>
      </c>
      <c r="O3706" s="2">
        <v>4.7619047619049999</v>
      </c>
      <c r="P3706" s="2">
        <v>2.3809523809519999</v>
      </c>
      <c r="Q3706" s="2">
        <v>7.1428571428570002</v>
      </c>
      <c r="R3706" s="2">
        <v>19.047619047619001</v>
      </c>
      <c r="S3706" s="21">
        <v>0</v>
      </c>
    </row>
    <row r="3707" spans="4:19" x14ac:dyDescent="0.2">
      <c r="D3707" s="104"/>
      <c r="E3707" s="5" t="s">
        <v>47</v>
      </c>
      <c r="F3707" s="6"/>
      <c r="G3707" s="7">
        <v>24</v>
      </c>
      <c r="H3707" s="8">
        <v>9</v>
      </c>
      <c r="I3707" s="1">
        <v>4</v>
      </c>
      <c r="J3707" s="1">
        <v>7</v>
      </c>
      <c r="K3707" s="1">
        <v>6</v>
      </c>
      <c r="L3707" s="1">
        <v>1</v>
      </c>
      <c r="M3707" s="1">
        <v>4</v>
      </c>
      <c r="N3707" s="1">
        <v>4</v>
      </c>
      <c r="O3707" s="1">
        <v>1</v>
      </c>
      <c r="P3707" s="1">
        <v>0</v>
      </c>
      <c r="Q3707" s="1">
        <v>1</v>
      </c>
      <c r="R3707" s="1">
        <v>2</v>
      </c>
      <c r="S3707" s="13">
        <v>0</v>
      </c>
    </row>
    <row r="3708" spans="4:19" x14ac:dyDescent="0.2">
      <c r="D3708" s="104"/>
      <c r="E3708" s="11"/>
      <c r="F3708" s="10"/>
      <c r="G3708" s="9">
        <v>100</v>
      </c>
      <c r="H3708" s="12">
        <v>37.5</v>
      </c>
      <c r="I3708" s="2">
        <v>16.666666666666998</v>
      </c>
      <c r="J3708" s="2">
        <v>29.166666666666998</v>
      </c>
      <c r="K3708" s="2">
        <v>25</v>
      </c>
      <c r="L3708" s="2">
        <v>4.166666666667</v>
      </c>
      <c r="M3708" s="2">
        <v>16.666666666666998</v>
      </c>
      <c r="N3708" s="2">
        <v>16.666666666666998</v>
      </c>
      <c r="O3708" s="2">
        <v>4.166666666667</v>
      </c>
      <c r="P3708" s="3">
        <v>0</v>
      </c>
      <c r="Q3708" s="2">
        <v>4.166666666667</v>
      </c>
      <c r="R3708" s="2">
        <v>8.333333333333</v>
      </c>
      <c r="S3708" s="21">
        <v>0</v>
      </c>
    </row>
    <row r="3709" spans="4:19" x14ac:dyDescent="0.2">
      <c r="D3709" s="104"/>
      <c r="E3709" s="5" t="s">
        <v>48</v>
      </c>
      <c r="F3709" s="6"/>
      <c r="G3709" s="7">
        <v>10</v>
      </c>
      <c r="H3709" s="8">
        <v>5</v>
      </c>
      <c r="I3709" s="1">
        <v>2</v>
      </c>
      <c r="J3709" s="1">
        <v>0</v>
      </c>
      <c r="K3709" s="1">
        <v>1</v>
      </c>
      <c r="L3709" s="1">
        <v>0</v>
      </c>
      <c r="M3709" s="1">
        <v>0</v>
      </c>
      <c r="N3709" s="1">
        <v>2</v>
      </c>
      <c r="O3709" s="1">
        <v>0</v>
      </c>
      <c r="P3709" s="1">
        <v>0</v>
      </c>
      <c r="Q3709" s="1">
        <v>0</v>
      </c>
      <c r="R3709" s="1">
        <v>3</v>
      </c>
      <c r="S3709" s="13">
        <v>0</v>
      </c>
    </row>
    <row r="3710" spans="4:19" x14ac:dyDescent="0.2">
      <c r="D3710" s="104"/>
      <c r="E3710" s="11"/>
      <c r="F3710" s="10"/>
      <c r="G3710" s="9">
        <v>100</v>
      </c>
      <c r="H3710" s="12">
        <v>50</v>
      </c>
      <c r="I3710" s="2">
        <v>20</v>
      </c>
      <c r="J3710" s="3">
        <v>0</v>
      </c>
      <c r="K3710" s="2">
        <v>10</v>
      </c>
      <c r="L3710" s="3">
        <v>0</v>
      </c>
      <c r="M3710" s="3">
        <v>0</v>
      </c>
      <c r="N3710" s="2">
        <v>20</v>
      </c>
      <c r="O3710" s="3">
        <v>0</v>
      </c>
      <c r="P3710" s="3">
        <v>0</v>
      </c>
      <c r="Q3710" s="3">
        <v>0</v>
      </c>
      <c r="R3710" s="2">
        <v>30</v>
      </c>
      <c r="S3710" s="21">
        <v>0</v>
      </c>
    </row>
    <row r="3711" spans="4:19" x14ac:dyDescent="0.2">
      <c r="D3711" s="104"/>
      <c r="E3711" s="5" t="s">
        <v>49</v>
      </c>
      <c r="F3711" s="6"/>
      <c r="G3711" s="7">
        <v>0</v>
      </c>
      <c r="H3711" s="8">
        <v>0</v>
      </c>
      <c r="I3711" s="1">
        <v>0</v>
      </c>
      <c r="J3711" s="1">
        <v>0</v>
      </c>
      <c r="K3711" s="1">
        <v>0</v>
      </c>
      <c r="L3711" s="1">
        <v>0</v>
      </c>
      <c r="M3711" s="1">
        <v>0</v>
      </c>
      <c r="N3711" s="1">
        <v>0</v>
      </c>
      <c r="O3711" s="1">
        <v>0</v>
      </c>
      <c r="P3711" s="1">
        <v>0</v>
      </c>
      <c r="Q3711" s="1">
        <v>0</v>
      </c>
      <c r="R3711" s="1">
        <v>0</v>
      </c>
      <c r="S3711" s="13">
        <v>0</v>
      </c>
    </row>
    <row r="3712" spans="4:19" x14ac:dyDescent="0.2">
      <c r="D3712" s="104"/>
      <c r="E3712" s="11"/>
      <c r="F3712" s="10"/>
      <c r="G3712" s="77">
        <v>0</v>
      </c>
      <c r="H3712" s="40">
        <v>0</v>
      </c>
      <c r="I3712" s="3">
        <v>0</v>
      </c>
      <c r="J3712" s="3">
        <v>0</v>
      </c>
      <c r="K3712" s="3">
        <v>0</v>
      </c>
      <c r="L3712" s="3">
        <v>0</v>
      </c>
      <c r="M3712" s="3">
        <v>0</v>
      </c>
      <c r="N3712" s="3">
        <v>0</v>
      </c>
      <c r="O3712" s="3">
        <v>0</v>
      </c>
      <c r="P3712" s="3">
        <v>0</v>
      </c>
      <c r="Q3712" s="3">
        <v>0</v>
      </c>
      <c r="R3712" s="3">
        <v>0</v>
      </c>
      <c r="S3712" s="21">
        <v>0</v>
      </c>
    </row>
    <row r="3713" spans="4:19" x14ac:dyDescent="0.2">
      <c r="D3713" s="103" t="s">
        <v>50</v>
      </c>
      <c r="E3713" s="24" t="s">
        <v>35</v>
      </c>
      <c r="F3713" s="22"/>
      <c r="G3713" s="23">
        <v>1</v>
      </c>
      <c r="H3713" s="30">
        <v>0</v>
      </c>
      <c r="I3713" s="4">
        <v>0</v>
      </c>
      <c r="J3713" s="4">
        <v>0</v>
      </c>
      <c r="K3713" s="4">
        <v>0</v>
      </c>
      <c r="L3713" s="4">
        <v>0</v>
      </c>
      <c r="M3713" s="4">
        <v>0</v>
      </c>
      <c r="N3713" s="4">
        <v>1</v>
      </c>
      <c r="O3713" s="4">
        <v>0</v>
      </c>
      <c r="P3713" s="4">
        <v>0</v>
      </c>
      <c r="Q3713" s="4">
        <v>0</v>
      </c>
      <c r="R3713" s="4">
        <v>0</v>
      </c>
      <c r="S3713" s="34">
        <v>0</v>
      </c>
    </row>
    <row r="3714" spans="4:19" x14ac:dyDescent="0.2">
      <c r="D3714" s="104"/>
      <c r="E3714" s="11"/>
      <c r="F3714" s="10"/>
      <c r="G3714" s="9">
        <v>100</v>
      </c>
      <c r="H3714" s="40">
        <v>0</v>
      </c>
      <c r="I3714" s="3">
        <v>0</v>
      </c>
      <c r="J3714" s="3">
        <v>0</v>
      </c>
      <c r="K3714" s="3">
        <v>0</v>
      </c>
      <c r="L3714" s="3">
        <v>0</v>
      </c>
      <c r="M3714" s="3">
        <v>0</v>
      </c>
      <c r="N3714" s="2">
        <v>100</v>
      </c>
      <c r="O3714" s="3">
        <v>0</v>
      </c>
      <c r="P3714" s="3">
        <v>0</v>
      </c>
      <c r="Q3714" s="3">
        <v>0</v>
      </c>
      <c r="R3714" s="3">
        <v>0</v>
      </c>
      <c r="S3714" s="21">
        <v>0</v>
      </c>
    </row>
    <row r="3715" spans="4:19" x14ac:dyDescent="0.2">
      <c r="D3715" s="104"/>
      <c r="E3715" s="5" t="s">
        <v>36</v>
      </c>
      <c r="F3715" s="6"/>
      <c r="G3715" s="7">
        <v>10</v>
      </c>
      <c r="H3715" s="8">
        <v>1</v>
      </c>
      <c r="I3715" s="1">
        <v>1</v>
      </c>
      <c r="J3715" s="1">
        <v>0</v>
      </c>
      <c r="K3715" s="1">
        <v>0</v>
      </c>
      <c r="L3715" s="1">
        <v>0</v>
      </c>
      <c r="M3715" s="1">
        <v>2</v>
      </c>
      <c r="N3715" s="1">
        <v>3</v>
      </c>
      <c r="O3715" s="1">
        <v>1</v>
      </c>
      <c r="P3715" s="1">
        <v>1</v>
      </c>
      <c r="Q3715" s="1">
        <v>3</v>
      </c>
      <c r="R3715" s="1">
        <v>1</v>
      </c>
      <c r="S3715" s="13">
        <v>0</v>
      </c>
    </row>
    <row r="3716" spans="4:19" x14ac:dyDescent="0.2">
      <c r="D3716" s="104"/>
      <c r="E3716" s="11"/>
      <c r="F3716" s="10"/>
      <c r="G3716" s="9">
        <v>100</v>
      </c>
      <c r="H3716" s="12">
        <v>10</v>
      </c>
      <c r="I3716" s="2">
        <v>10</v>
      </c>
      <c r="J3716" s="3">
        <v>0</v>
      </c>
      <c r="K3716" s="3">
        <v>0</v>
      </c>
      <c r="L3716" s="3">
        <v>0</v>
      </c>
      <c r="M3716" s="2">
        <v>20</v>
      </c>
      <c r="N3716" s="2">
        <v>30</v>
      </c>
      <c r="O3716" s="2">
        <v>10</v>
      </c>
      <c r="P3716" s="2">
        <v>10</v>
      </c>
      <c r="Q3716" s="2">
        <v>30</v>
      </c>
      <c r="R3716" s="2">
        <v>10</v>
      </c>
      <c r="S3716" s="21">
        <v>0</v>
      </c>
    </row>
    <row r="3717" spans="4:19" x14ac:dyDescent="0.2">
      <c r="D3717" s="104"/>
      <c r="E3717" s="5" t="s">
        <v>37</v>
      </c>
      <c r="F3717" s="6"/>
      <c r="G3717" s="7">
        <v>17</v>
      </c>
      <c r="H3717" s="8">
        <v>6</v>
      </c>
      <c r="I3717" s="1">
        <v>0</v>
      </c>
      <c r="J3717" s="1">
        <v>2</v>
      </c>
      <c r="K3717" s="1">
        <v>3</v>
      </c>
      <c r="L3717" s="1">
        <v>0</v>
      </c>
      <c r="M3717" s="1">
        <v>3</v>
      </c>
      <c r="N3717" s="1">
        <v>9</v>
      </c>
      <c r="O3717" s="1">
        <v>9</v>
      </c>
      <c r="P3717" s="1">
        <v>2</v>
      </c>
      <c r="Q3717" s="1">
        <v>9</v>
      </c>
      <c r="R3717" s="1">
        <v>0</v>
      </c>
      <c r="S3717" s="13">
        <v>0</v>
      </c>
    </row>
    <row r="3718" spans="4:19" x14ac:dyDescent="0.2">
      <c r="D3718" s="104"/>
      <c r="E3718" s="11"/>
      <c r="F3718" s="10"/>
      <c r="G3718" s="9">
        <v>100</v>
      </c>
      <c r="H3718" s="12">
        <v>35.294117647058997</v>
      </c>
      <c r="I3718" s="3">
        <v>0</v>
      </c>
      <c r="J3718" s="2">
        <v>11.764705882353001</v>
      </c>
      <c r="K3718" s="2">
        <v>17.647058823529001</v>
      </c>
      <c r="L3718" s="3">
        <v>0</v>
      </c>
      <c r="M3718" s="2">
        <v>17.647058823529001</v>
      </c>
      <c r="N3718" s="2">
        <v>52.941176470587997</v>
      </c>
      <c r="O3718" s="2">
        <v>52.941176470587997</v>
      </c>
      <c r="P3718" s="2">
        <v>11.764705882353001</v>
      </c>
      <c r="Q3718" s="2">
        <v>52.941176470587997</v>
      </c>
      <c r="R3718" s="3">
        <v>0</v>
      </c>
      <c r="S3718" s="21">
        <v>0</v>
      </c>
    </row>
    <row r="3719" spans="4:19" x14ac:dyDescent="0.2">
      <c r="D3719" s="104"/>
      <c r="E3719" s="5" t="s">
        <v>38</v>
      </c>
      <c r="F3719" s="6"/>
      <c r="G3719" s="7">
        <v>23</v>
      </c>
      <c r="H3719" s="8">
        <v>4</v>
      </c>
      <c r="I3719" s="1">
        <v>2</v>
      </c>
      <c r="J3719" s="1">
        <v>9</v>
      </c>
      <c r="K3719" s="1">
        <v>2</v>
      </c>
      <c r="L3719" s="1">
        <v>2</v>
      </c>
      <c r="M3719" s="1">
        <v>5</v>
      </c>
      <c r="N3719" s="1">
        <v>6</v>
      </c>
      <c r="O3719" s="1">
        <v>4</v>
      </c>
      <c r="P3719" s="1">
        <v>0</v>
      </c>
      <c r="Q3719" s="1">
        <v>1</v>
      </c>
      <c r="R3719" s="1">
        <v>1</v>
      </c>
      <c r="S3719" s="13">
        <v>1</v>
      </c>
    </row>
    <row r="3720" spans="4:19" x14ac:dyDescent="0.2">
      <c r="D3720" s="104"/>
      <c r="E3720" s="11"/>
      <c r="F3720" s="10"/>
      <c r="G3720" s="9">
        <v>100</v>
      </c>
      <c r="H3720" s="12">
        <v>17.391304347826001</v>
      </c>
      <c r="I3720" s="2">
        <v>8.6956521739130004</v>
      </c>
      <c r="J3720" s="2">
        <v>39.130434782609001</v>
      </c>
      <c r="K3720" s="2">
        <v>8.6956521739130004</v>
      </c>
      <c r="L3720" s="2">
        <v>8.6956521739130004</v>
      </c>
      <c r="M3720" s="2">
        <v>21.739130434783</v>
      </c>
      <c r="N3720" s="2">
        <v>26.086956521739001</v>
      </c>
      <c r="O3720" s="2">
        <v>17.391304347826001</v>
      </c>
      <c r="P3720" s="3">
        <v>0</v>
      </c>
      <c r="Q3720" s="2">
        <v>4.3478260869570002</v>
      </c>
      <c r="R3720" s="2">
        <v>4.3478260869570002</v>
      </c>
      <c r="S3720" s="15">
        <v>4.3478260869570002</v>
      </c>
    </row>
    <row r="3721" spans="4:19" x14ac:dyDescent="0.2">
      <c r="D3721" s="104"/>
      <c r="E3721" s="5" t="s">
        <v>39</v>
      </c>
      <c r="F3721" s="6"/>
      <c r="G3721" s="7">
        <v>21</v>
      </c>
      <c r="H3721" s="8">
        <v>6</v>
      </c>
      <c r="I3721" s="1">
        <v>0</v>
      </c>
      <c r="J3721" s="1">
        <v>4</v>
      </c>
      <c r="K3721" s="1">
        <v>0</v>
      </c>
      <c r="L3721" s="1">
        <v>0</v>
      </c>
      <c r="M3721" s="1">
        <v>5</v>
      </c>
      <c r="N3721" s="1">
        <v>6</v>
      </c>
      <c r="O3721" s="1">
        <v>6</v>
      </c>
      <c r="P3721" s="1">
        <v>2</v>
      </c>
      <c r="Q3721" s="1">
        <v>4</v>
      </c>
      <c r="R3721" s="1">
        <v>2</v>
      </c>
      <c r="S3721" s="13">
        <v>0</v>
      </c>
    </row>
    <row r="3722" spans="4:19" x14ac:dyDescent="0.2">
      <c r="D3722" s="104"/>
      <c r="E3722" s="11"/>
      <c r="F3722" s="10"/>
      <c r="G3722" s="9">
        <v>100</v>
      </c>
      <c r="H3722" s="12">
        <v>28.571428571428999</v>
      </c>
      <c r="I3722" s="3">
        <v>0</v>
      </c>
      <c r="J3722" s="2">
        <v>19.047619047619001</v>
      </c>
      <c r="K3722" s="3">
        <v>0</v>
      </c>
      <c r="L3722" s="3">
        <v>0</v>
      </c>
      <c r="M3722" s="2">
        <v>23.809523809523998</v>
      </c>
      <c r="N3722" s="2">
        <v>28.571428571428999</v>
      </c>
      <c r="O3722" s="2">
        <v>28.571428571428999</v>
      </c>
      <c r="P3722" s="2">
        <v>9.5238095238099998</v>
      </c>
      <c r="Q3722" s="2">
        <v>19.047619047619001</v>
      </c>
      <c r="R3722" s="2">
        <v>9.5238095238099998</v>
      </c>
      <c r="S3722" s="21">
        <v>0</v>
      </c>
    </row>
    <row r="3723" spans="4:19" x14ac:dyDescent="0.2">
      <c r="D3723" s="104"/>
      <c r="E3723" s="5" t="s">
        <v>40</v>
      </c>
      <c r="F3723" s="6"/>
      <c r="G3723" s="7">
        <v>31</v>
      </c>
      <c r="H3723" s="8">
        <v>7</v>
      </c>
      <c r="I3723" s="1">
        <v>2</v>
      </c>
      <c r="J3723" s="1">
        <v>8</v>
      </c>
      <c r="K3723" s="1">
        <v>1</v>
      </c>
      <c r="L3723" s="1">
        <v>0</v>
      </c>
      <c r="M3723" s="1">
        <v>11</v>
      </c>
      <c r="N3723" s="1">
        <v>12</v>
      </c>
      <c r="O3723" s="1">
        <v>7</v>
      </c>
      <c r="P3723" s="1">
        <v>0</v>
      </c>
      <c r="Q3723" s="1">
        <v>6</v>
      </c>
      <c r="R3723" s="1">
        <v>1</v>
      </c>
      <c r="S3723" s="13">
        <v>0</v>
      </c>
    </row>
    <row r="3724" spans="4:19" x14ac:dyDescent="0.2">
      <c r="D3724" s="104"/>
      <c r="E3724" s="11"/>
      <c r="F3724" s="10"/>
      <c r="G3724" s="9">
        <v>100</v>
      </c>
      <c r="H3724" s="12">
        <v>22.580645161290001</v>
      </c>
      <c r="I3724" s="2">
        <v>6.4516129032259997</v>
      </c>
      <c r="J3724" s="2">
        <v>25.806451612903</v>
      </c>
      <c r="K3724" s="2">
        <v>3.2258064516129998</v>
      </c>
      <c r="L3724" s="3">
        <v>0</v>
      </c>
      <c r="M3724" s="2">
        <v>35.483870967742</v>
      </c>
      <c r="N3724" s="2">
        <v>38.709677419355003</v>
      </c>
      <c r="O3724" s="2">
        <v>22.580645161290001</v>
      </c>
      <c r="P3724" s="3">
        <v>0</v>
      </c>
      <c r="Q3724" s="2">
        <v>19.354838709677001</v>
      </c>
      <c r="R3724" s="2">
        <v>3.2258064516129998</v>
      </c>
      <c r="S3724" s="21">
        <v>0</v>
      </c>
    </row>
    <row r="3725" spans="4:19" x14ac:dyDescent="0.2">
      <c r="D3725" s="104"/>
      <c r="E3725" s="5" t="s">
        <v>41</v>
      </c>
      <c r="F3725" s="6"/>
      <c r="G3725" s="7">
        <v>23</v>
      </c>
      <c r="H3725" s="8">
        <v>7</v>
      </c>
      <c r="I3725" s="1">
        <v>1</v>
      </c>
      <c r="J3725" s="1">
        <v>6</v>
      </c>
      <c r="K3725" s="1">
        <v>1</v>
      </c>
      <c r="L3725" s="1">
        <v>0</v>
      </c>
      <c r="M3725" s="1">
        <v>5</v>
      </c>
      <c r="N3725" s="1">
        <v>6</v>
      </c>
      <c r="O3725" s="1">
        <v>3</v>
      </c>
      <c r="P3725" s="1">
        <v>0</v>
      </c>
      <c r="Q3725" s="1">
        <v>2</v>
      </c>
      <c r="R3725" s="1">
        <v>2</v>
      </c>
      <c r="S3725" s="13">
        <v>0</v>
      </c>
    </row>
    <row r="3726" spans="4:19" x14ac:dyDescent="0.2">
      <c r="D3726" s="104"/>
      <c r="E3726" s="11"/>
      <c r="F3726" s="10"/>
      <c r="G3726" s="9">
        <v>100</v>
      </c>
      <c r="H3726" s="12">
        <v>30.434782608696</v>
      </c>
      <c r="I3726" s="2">
        <v>4.3478260869570002</v>
      </c>
      <c r="J3726" s="2">
        <v>26.086956521739001</v>
      </c>
      <c r="K3726" s="2">
        <v>4.3478260869570002</v>
      </c>
      <c r="L3726" s="3">
        <v>0</v>
      </c>
      <c r="M3726" s="2">
        <v>21.739130434783</v>
      </c>
      <c r="N3726" s="2">
        <v>26.086956521739001</v>
      </c>
      <c r="O3726" s="2">
        <v>13.04347826087</v>
      </c>
      <c r="P3726" s="3">
        <v>0</v>
      </c>
      <c r="Q3726" s="2">
        <v>8.6956521739130004</v>
      </c>
      <c r="R3726" s="2">
        <v>8.6956521739130004</v>
      </c>
      <c r="S3726" s="21">
        <v>0</v>
      </c>
    </row>
    <row r="3727" spans="4:19" x14ac:dyDescent="0.2">
      <c r="D3727" s="104"/>
      <c r="E3727" s="5" t="s">
        <v>42</v>
      </c>
      <c r="F3727" s="6"/>
      <c r="G3727" s="7">
        <v>26</v>
      </c>
      <c r="H3727" s="8">
        <v>7</v>
      </c>
      <c r="I3727" s="1">
        <v>4</v>
      </c>
      <c r="J3727" s="1">
        <v>5</v>
      </c>
      <c r="K3727" s="1">
        <v>2</v>
      </c>
      <c r="L3727" s="1">
        <v>2</v>
      </c>
      <c r="M3727" s="1">
        <v>9</v>
      </c>
      <c r="N3727" s="1">
        <v>2</v>
      </c>
      <c r="O3727" s="1">
        <v>1</v>
      </c>
      <c r="P3727" s="1">
        <v>2</v>
      </c>
      <c r="Q3727" s="1">
        <v>1</v>
      </c>
      <c r="R3727" s="1">
        <v>5</v>
      </c>
      <c r="S3727" s="13">
        <v>0</v>
      </c>
    </row>
    <row r="3728" spans="4:19" x14ac:dyDescent="0.2">
      <c r="D3728" s="104"/>
      <c r="E3728" s="11"/>
      <c r="F3728" s="10"/>
      <c r="G3728" s="9">
        <v>100</v>
      </c>
      <c r="H3728" s="12">
        <v>26.923076923077002</v>
      </c>
      <c r="I3728" s="2">
        <v>15.384615384615</v>
      </c>
      <c r="J3728" s="2">
        <v>19.230769230768999</v>
      </c>
      <c r="K3728" s="2">
        <v>7.6923076923079998</v>
      </c>
      <c r="L3728" s="2">
        <v>7.6923076923079998</v>
      </c>
      <c r="M3728" s="2">
        <v>34.615384615384997</v>
      </c>
      <c r="N3728" s="2">
        <v>7.6923076923079998</v>
      </c>
      <c r="O3728" s="2">
        <v>3.8461538461539999</v>
      </c>
      <c r="P3728" s="2">
        <v>7.6923076923079998</v>
      </c>
      <c r="Q3728" s="2">
        <v>3.8461538461539999</v>
      </c>
      <c r="R3728" s="2">
        <v>19.230769230768999</v>
      </c>
      <c r="S3728" s="21">
        <v>0</v>
      </c>
    </row>
    <row r="3729" spans="2:19" x14ac:dyDescent="0.2">
      <c r="D3729" s="104"/>
      <c r="E3729" s="5" t="s">
        <v>43</v>
      </c>
      <c r="F3729" s="6"/>
      <c r="G3729" s="7">
        <v>37</v>
      </c>
      <c r="H3729" s="8">
        <v>13</v>
      </c>
      <c r="I3729" s="1">
        <v>4</v>
      </c>
      <c r="J3729" s="1">
        <v>11</v>
      </c>
      <c r="K3729" s="1">
        <v>5</v>
      </c>
      <c r="L3729" s="1">
        <v>1</v>
      </c>
      <c r="M3729" s="1">
        <v>14</v>
      </c>
      <c r="N3729" s="1">
        <v>9</v>
      </c>
      <c r="O3729" s="1">
        <v>2</v>
      </c>
      <c r="P3729" s="1">
        <v>0</v>
      </c>
      <c r="Q3729" s="1">
        <v>3</v>
      </c>
      <c r="R3729" s="1">
        <v>4</v>
      </c>
      <c r="S3729" s="13">
        <v>0</v>
      </c>
    </row>
    <row r="3730" spans="2:19" x14ac:dyDescent="0.2">
      <c r="D3730" s="104"/>
      <c r="E3730" s="11"/>
      <c r="F3730" s="10"/>
      <c r="G3730" s="9">
        <v>100</v>
      </c>
      <c r="H3730" s="12">
        <v>35.135135135135002</v>
      </c>
      <c r="I3730" s="2">
        <v>10.810810810811001</v>
      </c>
      <c r="J3730" s="2">
        <v>29.72972972973</v>
      </c>
      <c r="K3730" s="2">
        <v>13.513513513514001</v>
      </c>
      <c r="L3730" s="2">
        <v>2.7027027027030002</v>
      </c>
      <c r="M3730" s="2">
        <v>37.837837837838002</v>
      </c>
      <c r="N3730" s="2">
        <v>24.324324324323999</v>
      </c>
      <c r="O3730" s="2">
        <v>5.4054054054050003</v>
      </c>
      <c r="P3730" s="3">
        <v>0</v>
      </c>
      <c r="Q3730" s="2">
        <v>8.1081081081080004</v>
      </c>
      <c r="R3730" s="2">
        <v>10.810810810811001</v>
      </c>
      <c r="S3730" s="21">
        <v>0</v>
      </c>
    </row>
    <row r="3731" spans="2:19" x14ac:dyDescent="0.2">
      <c r="D3731" s="104"/>
      <c r="E3731" s="5" t="s">
        <v>44</v>
      </c>
      <c r="F3731" s="6"/>
      <c r="G3731" s="7">
        <v>43</v>
      </c>
      <c r="H3731" s="8">
        <v>10</v>
      </c>
      <c r="I3731" s="1">
        <v>6</v>
      </c>
      <c r="J3731" s="1">
        <v>14</v>
      </c>
      <c r="K3731" s="1">
        <v>2</v>
      </c>
      <c r="L3731" s="1">
        <v>4</v>
      </c>
      <c r="M3731" s="1">
        <v>13</v>
      </c>
      <c r="N3731" s="1">
        <v>8</v>
      </c>
      <c r="O3731" s="1">
        <v>5</v>
      </c>
      <c r="P3731" s="1">
        <v>3</v>
      </c>
      <c r="Q3731" s="1">
        <v>2</v>
      </c>
      <c r="R3731" s="1">
        <v>0</v>
      </c>
      <c r="S3731" s="13">
        <v>0</v>
      </c>
    </row>
    <row r="3732" spans="2:19" x14ac:dyDescent="0.2">
      <c r="D3732" s="104"/>
      <c r="E3732" s="11"/>
      <c r="F3732" s="10"/>
      <c r="G3732" s="9">
        <v>100</v>
      </c>
      <c r="H3732" s="12">
        <v>23.255813953488001</v>
      </c>
      <c r="I3732" s="2">
        <v>13.953488372093</v>
      </c>
      <c r="J3732" s="2">
        <v>32.558139534883999</v>
      </c>
      <c r="K3732" s="2">
        <v>4.6511627906979998</v>
      </c>
      <c r="L3732" s="2">
        <v>9.3023255813949994</v>
      </c>
      <c r="M3732" s="2">
        <v>30.232558139535001</v>
      </c>
      <c r="N3732" s="2">
        <v>18.604651162791001</v>
      </c>
      <c r="O3732" s="2">
        <v>11.627906976744001</v>
      </c>
      <c r="P3732" s="2">
        <v>6.9767441860470001</v>
      </c>
      <c r="Q3732" s="2">
        <v>4.6511627906979998</v>
      </c>
      <c r="R3732" s="3">
        <v>0</v>
      </c>
      <c r="S3732" s="21">
        <v>0</v>
      </c>
    </row>
    <row r="3733" spans="2:19" x14ac:dyDescent="0.2">
      <c r="D3733" s="104"/>
      <c r="E3733" s="5" t="s">
        <v>45</v>
      </c>
      <c r="F3733" s="6"/>
      <c r="G3733" s="7">
        <v>40</v>
      </c>
      <c r="H3733" s="8">
        <v>16</v>
      </c>
      <c r="I3733" s="1">
        <v>8</v>
      </c>
      <c r="J3733" s="1">
        <v>6</v>
      </c>
      <c r="K3733" s="1">
        <v>9</v>
      </c>
      <c r="L3733" s="1">
        <v>7</v>
      </c>
      <c r="M3733" s="1">
        <v>6</v>
      </c>
      <c r="N3733" s="1">
        <v>3</v>
      </c>
      <c r="O3733" s="1">
        <v>1</v>
      </c>
      <c r="P3733" s="1">
        <v>0</v>
      </c>
      <c r="Q3733" s="1">
        <v>4</v>
      </c>
      <c r="R3733" s="1">
        <v>5</v>
      </c>
      <c r="S3733" s="13">
        <v>0</v>
      </c>
    </row>
    <row r="3734" spans="2:19" x14ac:dyDescent="0.2">
      <c r="D3734" s="104"/>
      <c r="E3734" s="11"/>
      <c r="F3734" s="10"/>
      <c r="G3734" s="9">
        <v>100</v>
      </c>
      <c r="H3734" s="12">
        <v>40</v>
      </c>
      <c r="I3734" s="2">
        <v>20</v>
      </c>
      <c r="J3734" s="2">
        <v>15</v>
      </c>
      <c r="K3734" s="2">
        <v>22.5</v>
      </c>
      <c r="L3734" s="2">
        <v>17.5</v>
      </c>
      <c r="M3734" s="2">
        <v>15</v>
      </c>
      <c r="N3734" s="2">
        <v>7.5</v>
      </c>
      <c r="O3734" s="2">
        <v>2.5</v>
      </c>
      <c r="P3734" s="3">
        <v>0</v>
      </c>
      <c r="Q3734" s="2">
        <v>10</v>
      </c>
      <c r="R3734" s="2">
        <v>12.5</v>
      </c>
      <c r="S3734" s="21">
        <v>0</v>
      </c>
    </row>
    <row r="3735" spans="2:19" x14ac:dyDescent="0.2">
      <c r="D3735" s="104"/>
      <c r="E3735" s="5" t="s">
        <v>46</v>
      </c>
      <c r="F3735" s="6"/>
      <c r="G3735" s="7">
        <v>11</v>
      </c>
      <c r="H3735" s="8">
        <v>6</v>
      </c>
      <c r="I3735" s="1">
        <v>1</v>
      </c>
      <c r="J3735" s="1">
        <v>2</v>
      </c>
      <c r="K3735" s="1">
        <v>1</v>
      </c>
      <c r="L3735" s="1">
        <v>1</v>
      </c>
      <c r="M3735" s="1">
        <v>2</v>
      </c>
      <c r="N3735" s="1">
        <v>0</v>
      </c>
      <c r="O3735" s="1">
        <v>0</v>
      </c>
      <c r="P3735" s="1">
        <v>0</v>
      </c>
      <c r="Q3735" s="1">
        <v>0</v>
      </c>
      <c r="R3735" s="1">
        <v>3</v>
      </c>
      <c r="S3735" s="13">
        <v>0</v>
      </c>
    </row>
    <row r="3736" spans="2:19" x14ac:dyDescent="0.2">
      <c r="D3736" s="104"/>
      <c r="E3736" s="11"/>
      <c r="F3736" s="10"/>
      <c r="G3736" s="9">
        <v>100</v>
      </c>
      <c r="H3736" s="12">
        <v>54.545454545455001</v>
      </c>
      <c r="I3736" s="2">
        <v>9.0909090909089993</v>
      </c>
      <c r="J3736" s="2">
        <v>18.181818181817999</v>
      </c>
      <c r="K3736" s="2">
        <v>9.0909090909089993</v>
      </c>
      <c r="L3736" s="2">
        <v>9.0909090909089993</v>
      </c>
      <c r="M3736" s="2">
        <v>18.181818181817999</v>
      </c>
      <c r="N3736" s="3">
        <v>0</v>
      </c>
      <c r="O3736" s="3">
        <v>0</v>
      </c>
      <c r="P3736" s="3">
        <v>0</v>
      </c>
      <c r="Q3736" s="3">
        <v>0</v>
      </c>
      <c r="R3736" s="2">
        <v>27.272727272727</v>
      </c>
      <c r="S3736" s="21">
        <v>0</v>
      </c>
    </row>
    <row r="3737" spans="2:19" x14ac:dyDescent="0.2">
      <c r="D3737" s="104"/>
      <c r="E3737" s="5" t="s">
        <v>47</v>
      </c>
      <c r="F3737" s="6"/>
      <c r="G3737" s="7">
        <v>31</v>
      </c>
      <c r="H3737" s="8">
        <v>12</v>
      </c>
      <c r="I3737" s="1">
        <v>7</v>
      </c>
      <c r="J3737" s="1">
        <v>3</v>
      </c>
      <c r="K3737" s="1">
        <v>4</v>
      </c>
      <c r="L3737" s="1">
        <v>3</v>
      </c>
      <c r="M3737" s="1">
        <v>10</v>
      </c>
      <c r="N3737" s="1">
        <v>2</v>
      </c>
      <c r="O3737" s="1">
        <v>0</v>
      </c>
      <c r="P3737" s="1">
        <v>0</v>
      </c>
      <c r="Q3737" s="1">
        <v>0</v>
      </c>
      <c r="R3737" s="1">
        <v>3</v>
      </c>
      <c r="S3737" s="13">
        <v>1</v>
      </c>
    </row>
    <row r="3738" spans="2:19" x14ac:dyDescent="0.2">
      <c r="D3738" s="104"/>
      <c r="E3738" s="11"/>
      <c r="F3738" s="10"/>
      <c r="G3738" s="9">
        <v>100</v>
      </c>
      <c r="H3738" s="12">
        <v>38.709677419355003</v>
      </c>
      <c r="I3738" s="2">
        <v>22.580645161290001</v>
      </c>
      <c r="J3738" s="2">
        <v>9.6774193548389995</v>
      </c>
      <c r="K3738" s="2">
        <v>12.903225806451999</v>
      </c>
      <c r="L3738" s="2">
        <v>9.6774193548389995</v>
      </c>
      <c r="M3738" s="2">
        <v>32.258064516128997</v>
      </c>
      <c r="N3738" s="2">
        <v>6.4516129032259997</v>
      </c>
      <c r="O3738" s="3">
        <v>0</v>
      </c>
      <c r="P3738" s="3">
        <v>0</v>
      </c>
      <c r="Q3738" s="3">
        <v>0</v>
      </c>
      <c r="R3738" s="2">
        <v>9.6774193548389995</v>
      </c>
      <c r="S3738" s="15">
        <v>3.2258064516129998</v>
      </c>
    </row>
    <row r="3739" spans="2:19" x14ac:dyDescent="0.2">
      <c r="D3739" s="104"/>
      <c r="E3739" s="5" t="s">
        <v>48</v>
      </c>
      <c r="F3739" s="6"/>
      <c r="G3739" s="7">
        <v>11</v>
      </c>
      <c r="H3739" s="8">
        <v>4</v>
      </c>
      <c r="I3739" s="1">
        <v>4</v>
      </c>
      <c r="J3739" s="1">
        <v>0</v>
      </c>
      <c r="K3739" s="1">
        <v>4</v>
      </c>
      <c r="L3739" s="1">
        <v>2</v>
      </c>
      <c r="M3739" s="1">
        <v>2</v>
      </c>
      <c r="N3739" s="1">
        <v>0</v>
      </c>
      <c r="O3739" s="1">
        <v>0</v>
      </c>
      <c r="P3739" s="1">
        <v>0</v>
      </c>
      <c r="Q3739" s="1">
        <v>0</v>
      </c>
      <c r="R3739" s="1">
        <v>0</v>
      </c>
      <c r="S3739" s="13">
        <v>0</v>
      </c>
    </row>
    <row r="3740" spans="2:19" x14ac:dyDescent="0.2">
      <c r="D3740" s="104"/>
      <c r="E3740" s="11"/>
      <c r="F3740" s="10"/>
      <c r="G3740" s="9">
        <v>100</v>
      </c>
      <c r="H3740" s="12">
        <v>36.363636363635997</v>
      </c>
      <c r="I3740" s="2">
        <v>36.363636363635997</v>
      </c>
      <c r="J3740" s="3">
        <v>0</v>
      </c>
      <c r="K3740" s="2">
        <v>36.363636363635997</v>
      </c>
      <c r="L3740" s="2">
        <v>18.181818181817999</v>
      </c>
      <c r="M3740" s="2">
        <v>18.181818181817999</v>
      </c>
      <c r="N3740" s="3">
        <v>0</v>
      </c>
      <c r="O3740" s="3">
        <v>0</v>
      </c>
      <c r="P3740" s="3">
        <v>0</v>
      </c>
      <c r="Q3740" s="3">
        <v>0</v>
      </c>
      <c r="R3740" s="3">
        <v>0</v>
      </c>
      <c r="S3740" s="21">
        <v>0</v>
      </c>
    </row>
    <row r="3741" spans="2:19" x14ac:dyDescent="0.2">
      <c r="D3741" s="104"/>
      <c r="E3741" s="5" t="s">
        <v>49</v>
      </c>
      <c r="F3741" s="6"/>
      <c r="G3741" s="7">
        <v>2</v>
      </c>
      <c r="H3741" s="8">
        <v>0</v>
      </c>
      <c r="I3741" s="1">
        <v>0</v>
      </c>
      <c r="J3741" s="1">
        <v>0</v>
      </c>
      <c r="K3741" s="1">
        <v>0</v>
      </c>
      <c r="L3741" s="1">
        <v>0</v>
      </c>
      <c r="M3741" s="1">
        <v>1</v>
      </c>
      <c r="N3741" s="1">
        <v>0</v>
      </c>
      <c r="O3741" s="1">
        <v>0</v>
      </c>
      <c r="P3741" s="1">
        <v>0</v>
      </c>
      <c r="Q3741" s="1">
        <v>0</v>
      </c>
      <c r="R3741" s="1">
        <v>2</v>
      </c>
      <c r="S3741" s="13">
        <v>0</v>
      </c>
    </row>
    <row r="3742" spans="2:19" x14ac:dyDescent="0.2">
      <c r="D3742" s="105"/>
      <c r="E3742" s="56"/>
      <c r="F3742" s="57"/>
      <c r="G3742" s="69">
        <v>100</v>
      </c>
      <c r="H3742" s="79">
        <v>0</v>
      </c>
      <c r="I3742" s="36">
        <v>0</v>
      </c>
      <c r="J3742" s="36">
        <v>0</v>
      </c>
      <c r="K3742" s="36">
        <v>0</v>
      </c>
      <c r="L3742" s="36">
        <v>0</v>
      </c>
      <c r="M3742" s="39">
        <v>50</v>
      </c>
      <c r="N3742" s="36">
        <v>0</v>
      </c>
      <c r="O3742" s="36">
        <v>0</v>
      </c>
      <c r="P3742" s="36">
        <v>0</v>
      </c>
      <c r="Q3742" s="36">
        <v>0</v>
      </c>
      <c r="R3742" s="39">
        <v>100</v>
      </c>
      <c r="S3742" s="72">
        <v>0</v>
      </c>
    </row>
    <row r="3744" spans="2:19" x14ac:dyDescent="0.2">
      <c r="B3744" s="47" t="str">
        <f xml:space="preserve"> HYPERLINK("#'目次'!B51", "[45]")</f>
        <v>[45]</v>
      </c>
      <c r="C3744" s="31" t="s">
        <v>425</v>
      </c>
    </row>
    <row r="3745" spans="3:12" x14ac:dyDescent="0.2">
      <c r="C3745" s="89" t="s">
        <v>398</v>
      </c>
    </row>
    <row r="3747" spans="3:12" x14ac:dyDescent="0.2">
      <c r="C3747" s="31" t="s">
        <v>13</v>
      </c>
    </row>
    <row r="3748" spans="3:12" ht="48" x14ac:dyDescent="0.2">
      <c r="D3748" s="99"/>
      <c r="E3748" s="100"/>
      <c r="F3748" s="100"/>
      <c r="G3748" s="41" t="s">
        <v>14</v>
      </c>
      <c r="H3748" s="42" t="s">
        <v>426</v>
      </c>
      <c r="I3748" s="16" t="s">
        <v>427</v>
      </c>
      <c r="J3748" s="16" t="s">
        <v>428</v>
      </c>
      <c r="K3748" s="16" t="s">
        <v>22</v>
      </c>
      <c r="L3748" s="46" t="s">
        <v>24</v>
      </c>
    </row>
    <row r="3749" spans="3:12" x14ac:dyDescent="0.2">
      <c r="D3749" s="101"/>
      <c r="E3749" s="102"/>
      <c r="F3749" s="102"/>
      <c r="G3749" s="44"/>
      <c r="H3749" s="48"/>
      <c r="I3749" s="17"/>
      <c r="J3749" s="17"/>
      <c r="K3749" s="17"/>
      <c r="L3749" s="43"/>
    </row>
    <row r="3750" spans="3:12" x14ac:dyDescent="0.2">
      <c r="D3750" s="68"/>
      <c r="E3750" s="67" t="s">
        <v>14</v>
      </c>
      <c r="F3750" s="64"/>
      <c r="G3750" s="45">
        <v>916</v>
      </c>
      <c r="H3750" s="20">
        <v>392</v>
      </c>
      <c r="I3750" s="20">
        <v>276</v>
      </c>
      <c r="J3750" s="20">
        <v>184</v>
      </c>
      <c r="K3750" s="20">
        <v>54</v>
      </c>
      <c r="L3750" s="61">
        <v>10</v>
      </c>
    </row>
    <row r="3751" spans="3:12" x14ac:dyDescent="0.2">
      <c r="D3751" s="56"/>
      <c r="E3751" s="57"/>
      <c r="F3751" s="65"/>
      <c r="G3751" s="9">
        <v>100</v>
      </c>
      <c r="H3751" s="2">
        <v>42.794759825328001</v>
      </c>
      <c r="I3751" s="2">
        <v>30.131004366812</v>
      </c>
      <c r="J3751" s="2">
        <v>20.087336244541</v>
      </c>
      <c r="K3751" s="2">
        <v>5.8951965065499996</v>
      </c>
      <c r="L3751" s="15">
        <v>1.091703056769</v>
      </c>
    </row>
    <row r="3752" spans="3:12" x14ac:dyDescent="0.2">
      <c r="D3752" s="103" t="s">
        <v>25</v>
      </c>
      <c r="E3752" s="24" t="s">
        <v>26</v>
      </c>
      <c r="F3752" s="22"/>
      <c r="G3752" s="23">
        <v>128</v>
      </c>
      <c r="H3752" s="30">
        <v>67</v>
      </c>
      <c r="I3752" s="4">
        <v>25</v>
      </c>
      <c r="J3752" s="4">
        <v>22</v>
      </c>
      <c r="K3752" s="4">
        <v>11</v>
      </c>
      <c r="L3752" s="34">
        <v>3</v>
      </c>
    </row>
    <row r="3753" spans="3:12" x14ac:dyDescent="0.2">
      <c r="D3753" s="104"/>
      <c r="E3753" s="11"/>
      <c r="F3753" s="10"/>
      <c r="G3753" s="9">
        <v>100</v>
      </c>
      <c r="H3753" s="12">
        <v>52.34375</v>
      </c>
      <c r="I3753" s="2">
        <v>19.53125</v>
      </c>
      <c r="J3753" s="2">
        <v>17.1875</v>
      </c>
      <c r="K3753" s="2">
        <v>8.59375</v>
      </c>
      <c r="L3753" s="15">
        <v>2.34375</v>
      </c>
    </row>
    <row r="3754" spans="3:12" x14ac:dyDescent="0.2">
      <c r="D3754" s="104"/>
      <c r="E3754" s="5" t="s">
        <v>27</v>
      </c>
      <c r="F3754" s="6"/>
      <c r="G3754" s="7">
        <v>127</v>
      </c>
      <c r="H3754" s="8">
        <v>69</v>
      </c>
      <c r="I3754" s="1">
        <v>35</v>
      </c>
      <c r="J3754" s="1">
        <v>8</v>
      </c>
      <c r="K3754" s="1">
        <v>12</v>
      </c>
      <c r="L3754" s="13">
        <v>3</v>
      </c>
    </row>
    <row r="3755" spans="3:12" x14ac:dyDescent="0.2">
      <c r="D3755" s="104"/>
      <c r="E3755" s="11"/>
      <c r="F3755" s="10"/>
      <c r="G3755" s="9">
        <v>100</v>
      </c>
      <c r="H3755" s="12">
        <v>54.330708661416999</v>
      </c>
      <c r="I3755" s="2">
        <v>27.559055118109999</v>
      </c>
      <c r="J3755" s="2">
        <v>6.299212598425</v>
      </c>
      <c r="K3755" s="2">
        <v>9.4488188976380005</v>
      </c>
      <c r="L3755" s="15">
        <v>2.3622047244090001</v>
      </c>
    </row>
    <row r="3756" spans="3:12" x14ac:dyDescent="0.2">
      <c r="D3756" s="104"/>
      <c r="E3756" s="5" t="s">
        <v>28</v>
      </c>
      <c r="F3756" s="6"/>
      <c r="G3756" s="7">
        <v>143</v>
      </c>
      <c r="H3756" s="8">
        <v>79</v>
      </c>
      <c r="I3756" s="1">
        <v>38</v>
      </c>
      <c r="J3756" s="1">
        <v>18</v>
      </c>
      <c r="K3756" s="1">
        <v>8</v>
      </c>
      <c r="L3756" s="13">
        <v>0</v>
      </c>
    </row>
    <row r="3757" spans="3:12" x14ac:dyDescent="0.2">
      <c r="D3757" s="104"/>
      <c r="E3757" s="11"/>
      <c r="F3757" s="10"/>
      <c r="G3757" s="9">
        <v>100</v>
      </c>
      <c r="H3757" s="12">
        <v>55.244755244754998</v>
      </c>
      <c r="I3757" s="2">
        <v>26.573426573427</v>
      </c>
      <c r="J3757" s="2">
        <v>12.587412587413001</v>
      </c>
      <c r="K3757" s="2">
        <v>5.594405594406</v>
      </c>
      <c r="L3757" s="21">
        <v>0</v>
      </c>
    </row>
    <row r="3758" spans="3:12" x14ac:dyDescent="0.2">
      <c r="D3758" s="104"/>
      <c r="E3758" s="5" t="s">
        <v>29</v>
      </c>
      <c r="F3758" s="6"/>
      <c r="G3758" s="7">
        <v>107</v>
      </c>
      <c r="H3758" s="8">
        <v>44</v>
      </c>
      <c r="I3758" s="1">
        <v>26</v>
      </c>
      <c r="J3758" s="1">
        <v>35</v>
      </c>
      <c r="K3758" s="1">
        <v>1</v>
      </c>
      <c r="L3758" s="13">
        <v>1</v>
      </c>
    </row>
    <row r="3759" spans="3:12" x14ac:dyDescent="0.2">
      <c r="D3759" s="104"/>
      <c r="E3759" s="11"/>
      <c r="F3759" s="10"/>
      <c r="G3759" s="9">
        <v>100</v>
      </c>
      <c r="H3759" s="12">
        <v>41.121495327102998</v>
      </c>
      <c r="I3759" s="2">
        <v>24.299065420561</v>
      </c>
      <c r="J3759" s="2">
        <v>32.710280373831999</v>
      </c>
      <c r="K3759" s="2">
        <v>0.93457943925200004</v>
      </c>
      <c r="L3759" s="15">
        <v>0.93457943925200004</v>
      </c>
    </row>
    <row r="3760" spans="3:12" x14ac:dyDescent="0.2">
      <c r="D3760" s="104"/>
      <c r="E3760" s="5" t="s">
        <v>30</v>
      </c>
      <c r="F3760" s="6"/>
      <c r="G3760" s="7">
        <v>109</v>
      </c>
      <c r="H3760" s="8">
        <v>47</v>
      </c>
      <c r="I3760" s="1">
        <v>30</v>
      </c>
      <c r="J3760" s="1">
        <v>25</v>
      </c>
      <c r="K3760" s="1">
        <v>7</v>
      </c>
      <c r="L3760" s="13">
        <v>0</v>
      </c>
    </row>
    <row r="3761" spans="4:12" x14ac:dyDescent="0.2">
      <c r="D3761" s="104"/>
      <c r="E3761" s="11"/>
      <c r="F3761" s="10"/>
      <c r="G3761" s="9">
        <v>100</v>
      </c>
      <c r="H3761" s="12">
        <v>43.119266055045998</v>
      </c>
      <c r="I3761" s="2">
        <v>27.522935779817001</v>
      </c>
      <c r="J3761" s="2">
        <v>22.935779816514</v>
      </c>
      <c r="K3761" s="2">
        <v>6.4220183486240003</v>
      </c>
      <c r="L3761" s="21">
        <v>0</v>
      </c>
    </row>
    <row r="3762" spans="4:12" x14ac:dyDescent="0.2">
      <c r="D3762" s="104"/>
      <c r="E3762" s="5" t="s">
        <v>31</v>
      </c>
      <c r="F3762" s="6"/>
      <c r="G3762" s="7">
        <v>127</v>
      </c>
      <c r="H3762" s="8">
        <v>35</v>
      </c>
      <c r="I3762" s="1">
        <v>52</v>
      </c>
      <c r="J3762" s="1">
        <v>37</v>
      </c>
      <c r="K3762" s="1">
        <v>2</v>
      </c>
      <c r="L3762" s="13">
        <v>1</v>
      </c>
    </row>
    <row r="3763" spans="4:12" x14ac:dyDescent="0.2">
      <c r="D3763" s="104"/>
      <c r="E3763" s="11"/>
      <c r="F3763" s="10"/>
      <c r="G3763" s="9">
        <v>100</v>
      </c>
      <c r="H3763" s="12">
        <v>27.559055118109999</v>
      </c>
      <c r="I3763" s="2">
        <v>40.944881889763998</v>
      </c>
      <c r="J3763" s="2">
        <v>29.133858267716999</v>
      </c>
      <c r="K3763" s="2">
        <v>1.574803149606</v>
      </c>
      <c r="L3763" s="15">
        <v>0.78740157480299999</v>
      </c>
    </row>
    <row r="3764" spans="4:12" x14ac:dyDescent="0.2">
      <c r="D3764" s="104"/>
      <c r="E3764" s="5" t="s">
        <v>32</v>
      </c>
      <c r="F3764" s="6"/>
      <c r="G3764" s="7">
        <v>81</v>
      </c>
      <c r="H3764" s="8">
        <v>17</v>
      </c>
      <c r="I3764" s="1">
        <v>37</v>
      </c>
      <c r="J3764" s="1">
        <v>21</v>
      </c>
      <c r="K3764" s="1">
        <v>6</v>
      </c>
      <c r="L3764" s="13">
        <v>0</v>
      </c>
    </row>
    <row r="3765" spans="4:12" x14ac:dyDescent="0.2">
      <c r="D3765" s="104"/>
      <c r="E3765" s="11"/>
      <c r="F3765" s="10"/>
      <c r="G3765" s="9">
        <v>100</v>
      </c>
      <c r="H3765" s="12">
        <v>20.987654320988</v>
      </c>
      <c r="I3765" s="2">
        <v>45.679012345678998</v>
      </c>
      <c r="J3765" s="2">
        <v>25.925925925925998</v>
      </c>
      <c r="K3765" s="2">
        <v>7.4074074074069998</v>
      </c>
      <c r="L3765" s="21">
        <v>0</v>
      </c>
    </row>
    <row r="3766" spans="4:12" x14ac:dyDescent="0.2">
      <c r="D3766" s="104"/>
      <c r="E3766" s="5" t="s">
        <v>33</v>
      </c>
      <c r="F3766" s="6"/>
      <c r="G3766" s="7">
        <v>51</v>
      </c>
      <c r="H3766" s="8">
        <v>16</v>
      </c>
      <c r="I3766" s="1">
        <v>19</v>
      </c>
      <c r="J3766" s="1">
        <v>12</v>
      </c>
      <c r="K3766" s="1">
        <v>4</v>
      </c>
      <c r="L3766" s="13">
        <v>0</v>
      </c>
    </row>
    <row r="3767" spans="4:12" x14ac:dyDescent="0.2">
      <c r="D3767" s="104"/>
      <c r="E3767" s="11"/>
      <c r="F3767" s="10"/>
      <c r="G3767" s="9">
        <v>100</v>
      </c>
      <c r="H3767" s="12">
        <v>31.372549019608002</v>
      </c>
      <c r="I3767" s="2">
        <v>37.254901960783997</v>
      </c>
      <c r="J3767" s="2">
        <v>23.529411764706001</v>
      </c>
      <c r="K3767" s="2">
        <v>7.8431372549020004</v>
      </c>
      <c r="L3767" s="21">
        <v>0</v>
      </c>
    </row>
    <row r="3768" spans="4:12" x14ac:dyDescent="0.2">
      <c r="D3768" s="103" t="s">
        <v>34</v>
      </c>
      <c r="E3768" s="24" t="s">
        <v>35</v>
      </c>
      <c r="F3768" s="22"/>
      <c r="G3768" s="23">
        <v>11</v>
      </c>
      <c r="H3768" s="30">
        <v>1</v>
      </c>
      <c r="I3768" s="4">
        <v>4</v>
      </c>
      <c r="J3768" s="4">
        <v>5</v>
      </c>
      <c r="K3768" s="4">
        <v>1</v>
      </c>
      <c r="L3768" s="34">
        <v>0</v>
      </c>
    </row>
    <row r="3769" spans="4:12" x14ac:dyDescent="0.2">
      <c r="D3769" s="104"/>
      <c r="E3769" s="11"/>
      <c r="F3769" s="10"/>
      <c r="G3769" s="9">
        <v>100</v>
      </c>
      <c r="H3769" s="12">
        <v>9.0909090909089993</v>
      </c>
      <c r="I3769" s="2">
        <v>36.363636363635997</v>
      </c>
      <c r="J3769" s="2">
        <v>45.454545454544999</v>
      </c>
      <c r="K3769" s="2">
        <v>9.0909090909089993</v>
      </c>
      <c r="L3769" s="21">
        <v>0</v>
      </c>
    </row>
    <row r="3770" spans="4:12" x14ac:dyDescent="0.2">
      <c r="D3770" s="104"/>
      <c r="E3770" s="5" t="s">
        <v>36</v>
      </c>
      <c r="F3770" s="6"/>
      <c r="G3770" s="7">
        <v>20</v>
      </c>
      <c r="H3770" s="8">
        <v>3</v>
      </c>
      <c r="I3770" s="1">
        <v>7</v>
      </c>
      <c r="J3770" s="1">
        <v>10</v>
      </c>
      <c r="K3770" s="1">
        <v>0</v>
      </c>
      <c r="L3770" s="13">
        <v>0</v>
      </c>
    </row>
    <row r="3771" spans="4:12" x14ac:dyDescent="0.2">
      <c r="D3771" s="104"/>
      <c r="E3771" s="11"/>
      <c r="F3771" s="10"/>
      <c r="G3771" s="9">
        <v>100</v>
      </c>
      <c r="H3771" s="12">
        <v>15</v>
      </c>
      <c r="I3771" s="2">
        <v>35</v>
      </c>
      <c r="J3771" s="2">
        <v>50</v>
      </c>
      <c r="K3771" s="3">
        <v>0</v>
      </c>
      <c r="L3771" s="21">
        <v>0</v>
      </c>
    </row>
    <row r="3772" spans="4:12" x14ac:dyDescent="0.2">
      <c r="D3772" s="104"/>
      <c r="E3772" s="5" t="s">
        <v>37</v>
      </c>
      <c r="F3772" s="6"/>
      <c r="G3772" s="7">
        <v>25</v>
      </c>
      <c r="H3772" s="8">
        <v>3</v>
      </c>
      <c r="I3772" s="1">
        <v>8</v>
      </c>
      <c r="J3772" s="1">
        <v>14</v>
      </c>
      <c r="K3772" s="1">
        <v>0</v>
      </c>
      <c r="L3772" s="13">
        <v>0</v>
      </c>
    </row>
    <row r="3773" spans="4:12" x14ac:dyDescent="0.2">
      <c r="D3773" s="104"/>
      <c r="E3773" s="11"/>
      <c r="F3773" s="10"/>
      <c r="G3773" s="9">
        <v>100</v>
      </c>
      <c r="H3773" s="12">
        <v>12</v>
      </c>
      <c r="I3773" s="2">
        <v>32</v>
      </c>
      <c r="J3773" s="2">
        <v>56</v>
      </c>
      <c r="K3773" s="3">
        <v>0</v>
      </c>
      <c r="L3773" s="21">
        <v>0</v>
      </c>
    </row>
    <row r="3774" spans="4:12" x14ac:dyDescent="0.2">
      <c r="D3774" s="104"/>
      <c r="E3774" s="5" t="s">
        <v>38</v>
      </c>
      <c r="F3774" s="6"/>
      <c r="G3774" s="7">
        <v>53</v>
      </c>
      <c r="H3774" s="8">
        <v>7</v>
      </c>
      <c r="I3774" s="1">
        <v>23</v>
      </c>
      <c r="J3774" s="1">
        <v>21</v>
      </c>
      <c r="K3774" s="1">
        <v>2</v>
      </c>
      <c r="L3774" s="13">
        <v>0</v>
      </c>
    </row>
    <row r="3775" spans="4:12" x14ac:dyDescent="0.2">
      <c r="D3775" s="104"/>
      <c r="E3775" s="11"/>
      <c r="F3775" s="10"/>
      <c r="G3775" s="9">
        <v>100</v>
      </c>
      <c r="H3775" s="12">
        <v>13.207547169811001</v>
      </c>
      <c r="I3775" s="2">
        <v>43.396226415093999</v>
      </c>
      <c r="J3775" s="2">
        <v>39.622641509433997</v>
      </c>
      <c r="K3775" s="2">
        <v>3.7735849056599999</v>
      </c>
      <c r="L3775" s="21">
        <v>0</v>
      </c>
    </row>
    <row r="3776" spans="4:12" x14ac:dyDescent="0.2">
      <c r="D3776" s="104"/>
      <c r="E3776" s="5" t="s">
        <v>39</v>
      </c>
      <c r="F3776" s="6"/>
      <c r="G3776" s="7">
        <v>46</v>
      </c>
      <c r="H3776" s="8">
        <v>5</v>
      </c>
      <c r="I3776" s="1">
        <v>16</v>
      </c>
      <c r="J3776" s="1">
        <v>25</v>
      </c>
      <c r="K3776" s="1">
        <v>0</v>
      </c>
      <c r="L3776" s="13">
        <v>0</v>
      </c>
    </row>
    <row r="3777" spans="4:12" x14ac:dyDescent="0.2">
      <c r="D3777" s="104"/>
      <c r="E3777" s="11"/>
      <c r="F3777" s="10"/>
      <c r="G3777" s="9">
        <v>100</v>
      </c>
      <c r="H3777" s="12">
        <v>10.869565217390999</v>
      </c>
      <c r="I3777" s="2">
        <v>34.782608695652002</v>
      </c>
      <c r="J3777" s="2">
        <v>54.347826086956999</v>
      </c>
      <c r="K3777" s="3">
        <v>0</v>
      </c>
      <c r="L3777" s="21">
        <v>0</v>
      </c>
    </row>
    <row r="3778" spans="4:12" x14ac:dyDescent="0.2">
      <c r="D3778" s="104"/>
      <c r="E3778" s="5" t="s">
        <v>40</v>
      </c>
      <c r="F3778" s="6"/>
      <c r="G3778" s="7">
        <v>54</v>
      </c>
      <c r="H3778" s="8">
        <v>6</v>
      </c>
      <c r="I3778" s="1">
        <v>29</v>
      </c>
      <c r="J3778" s="1">
        <v>17</v>
      </c>
      <c r="K3778" s="1">
        <v>2</v>
      </c>
      <c r="L3778" s="13">
        <v>0</v>
      </c>
    </row>
    <row r="3779" spans="4:12" x14ac:dyDescent="0.2">
      <c r="D3779" s="104"/>
      <c r="E3779" s="11"/>
      <c r="F3779" s="10"/>
      <c r="G3779" s="9">
        <v>100</v>
      </c>
      <c r="H3779" s="12">
        <v>11.111111111111001</v>
      </c>
      <c r="I3779" s="2">
        <v>53.703703703704001</v>
      </c>
      <c r="J3779" s="2">
        <v>31.481481481481001</v>
      </c>
      <c r="K3779" s="2">
        <v>3.7037037037039999</v>
      </c>
      <c r="L3779" s="21">
        <v>0</v>
      </c>
    </row>
    <row r="3780" spans="4:12" x14ac:dyDescent="0.2">
      <c r="D3780" s="104"/>
      <c r="E3780" s="5" t="s">
        <v>41</v>
      </c>
      <c r="F3780" s="6"/>
      <c r="G3780" s="7">
        <v>35</v>
      </c>
      <c r="H3780" s="8">
        <v>7</v>
      </c>
      <c r="I3780" s="1">
        <v>14</v>
      </c>
      <c r="J3780" s="1">
        <v>13</v>
      </c>
      <c r="K3780" s="1">
        <v>0</v>
      </c>
      <c r="L3780" s="13">
        <v>1</v>
      </c>
    </row>
    <row r="3781" spans="4:12" x14ac:dyDescent="0.2">
      <c r="D3781" s="104"/>
      <c r="E3781" s="11"/>
      <c r="F3781" s="10"/>
      <c r="G3781" s="9">
        <v>100</v>
      </c>
      <c r="H3781" s="12">
        <v>20</v>
      </c>
      <c r="I3781" s="2">
        <v>40</v>
      </c>
      <c r="J3781" s="2">
        <v>37.142857142856997</v>
      </c>
      <c r="K3781" s="3">
        <v>0</v>
      </c>
      <c r="L3781" s="15">
        <v>2.8571428571430002</v>
      </c>
    </row>
    <row r="3782" spans="4:12" x14ac:dyDescent="0.2">
      <c r="D3782" s="104"/>
      <c r="E3782" s="5" t="s">
        <v>42</v>
      </c>
      <c r="F3782" s="6"/>
      <c r="G3782" s="7">
        <v>61</v>
      </c>
      <c r="H3782" s="8">
        <v>21</v>
      </c>
      <c r="I3782" s="1">
        <v>27</v>
      </c>
      <c r="J3782" s="1">
        <v>9</v>
      </c>
      <c r="K3782" s="1">
        <v>4</v>
      </c>
      <c r="L3782" s="13">
        <v>0</v>
      </c>
    </row>
    <row r="3783" spans="4:12" x14ac:dyDescent="0.2">
      <c r="D3783" s="104"/>
      <c r="E3783" s="11"/>
      <c r="F3783" s="10"/>
      <c r="G3783" s="9">
        <v>100</v>
      </c>
      <c r="H3783" s="12">
        <v>34.426229508196997</v>
      </c>
      <c r="I3783" s="2">
        <v>44.262295081966997</v>
      </c>
      <c r="J3783" s="2">
        <v>14.754098360656</v>
      </c>
      <c r="K3783" s="2">
        <v>6.5573770491800003</v>
      </c>
      <c r="L3783" s="21">
        <v>0</v>
      </c>
    </row>
    <row r="3784" spans="4:12" x14ac:dyDescent="0.2">
      <c r="D3784" s="104"/>
      <c r="E3784" s="5" t="s">
        <v>43</v>
      </c>
      <c r="F3784" s="6"/>
      <c r="G3784" s="7">
        <v>54</v>
      </c>
      <c r="H3784" s="8">
        <v>18</v>
      </c>
      <c r="I3784" s="1">
        <v>24</v>
      </c>
      <c r="J3784" s="1">
        <v>5</v>
      </c>
      <c r="K3784" s="1">
        <v>7</v>
      </c>
      <c r="L3784" s="13">
        <v>0</v>
      </c>
    </row>
    <row r="3785" spans="4:12" x14ac:dyDescent="0.2">
      <c r="D3785" s="104"/>
      <c r="E3785" s="11"/>
      <c r="F3785" s="10"/>
      <c r="G3785" s="9">
        <v>100</v>
      </c>
      <c r="H3785" s="12">
        <v>33.333333333333002</v>
      </c>
      <c r="I3785" s="2">
        <v>44.444444444444002</v>
      </c>
      <c r="J3785" s="2">
        <v>9.2592592592590002</v>
      </c>
      <c r="K3785" s="2">
        <v>12.962962962962999</v>
      </c>
      <c r="L3785" s="21">
        <v>0</v>
      </c>
    </row>
    <row r="3786" spans="4:12" x14ac:dyDescent="0.2">
      <c r="D3786" s="104"/>
      <c r="E3786" s="5" t="s">
        <v>44</v>
      </c>
      <c r="F3786" s="6"/>
      <c r="G3786" s="7">
        <v>91</v>
      </c>
      <c r="H3786" s="8">
        <v>51</v>
      </c>
      <c r="I3786" s="1">
        <v>25</v>
      </c>
      <c r="J3786" s="1">
        <v>8</v>
      </c>
      <c r="K3786" s="1">
        <v>6</v>
      </c>
      <c r="L3786" s="13">
        <v>1</v>
      </c>
    </row>
    <row r="3787" spans="4:12" x14ac:dyDescent="0.2">
      <c r="D3787" s="104"/>
      <c r="E3787" s="11"/>
      <c r="F3787" s="10"/>
      <c r="G3787" s="9">
        <v>100</v>
      </c>
      <c r="H3787" s="12">
        <v>56.043956043956001</v>
      </c>
      <c r="I3787" s="2">
        <v>27.472527472526998</v>
      </c>
      <c r="J3787" s="2">
        <v>8.7912087912089998</v>
      </c>
      <c r="K3787" s="2">
        <v>6.5934065934069999</v>
      </c>
      <c r="L3787" s="15">
        <v>1.098901098901</v>
      </c>
    </row>
    <row r="3788" spans="4:12" x14ac:dyDescent="0.2">
      <c r="D3788" s="104"/>
      <c r="E3788" s="5" t="s">
        <v>45</v>
      </c>
      <c r="F3788" s="6"/>
      <c r="G3788" s="7">
        <v>63</v>
      </c>
      <c r="H3788" s="8">
        <v>33</v>
      </c>
      <c r="I3788" s="1">
        <v>20</v>
      </c>
      <c r="J3788" s="1">
        <v>1</v>
      </c>
      <c r="K3788" s="1">
        <v>8</v>
      </c>
      <c r="L3788" s="13">
        <v>1</v>
      </c>
    </row>
    <row r="3789" spans="4:12" x14ac:dyDescent="0.2">
      <c r="D3789" s="104"/>
      <c r="E3789" s="11"/>
      <c r="F3789" s="10"/>
      <c r="G3789" s="9">
        <v>100</v>
      </c>
      <c r="H3789" s="12">
        <v>52.380952380952003</v>
      </c>
      <c r="I3789" s="2">
        <v>31.746031746031999</v>
      </c>
      <c r="J3789" s="2">
        <v>1.587301587302</v>
      </c>
      <c r="K3789" s="2">
        <v>12.698412698413</v>
      </c>
      <c r="L3789" s="15">
        <v>1.587301587302</v>
      </c>
    </row>
    <row r="3790" spans="4:12" x14ac:dyDescent="0.2">
      <c r="D3790" s="104"/>
      <c r="E3790" s="5" t="s">
        <v>46</v>
      </c>
      <c r="F3790" s="6"/>
      <c r="G3790" s="7">
        <v>42</v>
      </c>
      <c r="H3790" s="8">
        <v>27</v>
      </c>
      <c r="I3790" s="1">
        <v>10</v>
      </c>
      <c r="J3790" s="1">
        <v>3</v>
      </c>
      <c r="K3790" s="1">
        <v>2</v>
      </c>
      <c r="L3790" s="13">
        <v>0</v>
      </c>
    </row>
    <row r="3791" spans="4:12" x14ac:dyDescent="0.2">
      <c r="D3791" s="104"/>
      <c r="E3791" s="11"/>
      <c r="F3791" s="10"/>
      <c r="G3791" s="9">
        <v>100</v>
      </c>
      <c r="H3791" s="12">
        <v>64.285714285713993</v>
      </c>
      <c r="I3791" s="2">
        <v>23.809523809523998</v>
      </c>
      <c r="J3791" s="2">
        <v>7.1428571428570002</v>
      </c>
      <c r="K3791" s="2">
        <v>4.7619047619049999</v>
      </c>
      <c r="L3791" s="21">
        <v>0</v>
      </c>
    </row>
    <row r="3792" spans="4:12" x14ac:dyDescent="0.2">
      <c r="D3792" s="104"/>
      <c r="E3792" s="5" t="s">
        <v>47</v>
      </c>
      <c r="F3792" s="6"/>
      <c r="G3792" s="7">
        <v>24</v>
      </c>
      <c r="H3792" s="8">
        <v>20</v>
      </c>
      <c r="I3792" s="1">
        <v>4</v>
      </c>
      <c r="J3792" s="1">
        <v>0</v>
      </c>
      <c r="K3792" s="1">
        <v>0</v>
      </c>
      <c r="L3792" s="13">
        <v>0</v>
      </c>
    </row>
    <row r="3793" spans="4:12" x14ac:dyDescent="0.2">
      <c r="D3793" s="104"/>
      <c r="E3793" s="11"/>
      <c r="F3793" s="10"/>
      <c r="G3793" s="9">
        <v>100</v>
      </c>
      <c r="H3793" s="12">
        <v>83.333333333333002</v>
      </c>
      <c r="I3793" s="2">
        <v>16.666666666666998</v>
      </c>
      <c r="J3793" s="3">
        <v>0</v>
      </c>
      <c r="K3793" s="3">
        <v>0</v>
      </c>
      <c r="L3793" s="21">
        <v>0</v>
      </c>
    </row>
    <row r="3794" spans="4:12" x14ac:dyDescent="0.2">
      <c r="D3794" s="104"/>
      <c r="E3794" s="5" t="s">
        <v>48</v>
      </c>
      <c r="F3794" s="6"/>
      <c r="G3794" s="7">
        <v>10</v>
      </c>
      <c r="H3794" s="8">
        <v>7</v>
      </c>
      <c r="I3794" s="1">
        <v>2</v>
      </c>
      <c r="J3794" s="1">
        <v>0</v>
      </c>
      <c r="K3794" s="1">
        <v>1</v>
      </c>
      <c r="L3794" s="13">
        <v>0</v>
      </c>
    </row>
    <row r="3795" spans="4:12" x14ac:dyDescent="0.2">
      <c r="D3795" s="104"/>
      <c r="E3795" s="11"/>
      <c r="F3795" s="10"/>
      <c r="G3795" s="9">
        <v>100</v>
      </c>
      <c r="H3795" s="12">
        <v>70</v>
      </c>
      <c r="I3795" s="2">
        <v>20</v>
      </c>
      <c r="J3795" s="3">
        <v>0</v>
      </c>
      <c r="K3795" s="2">
        <v>10</v>
      </c>
      <c r="L3795" s="21">
        <v>0</v>
      </c>
    </row>
    <row r="3796" spans="4:12" x14ac:dyDescent="0.2">
      <c r="D3796" s="104"/>
      <c r="E3796" s="5" t="s">
        <v>49</v>
      </c>
      <c r="F3796" s="6"/>
      <c r="G3796" s="7">
        <v>0</v>
      </c>
      <c r="H3796" s="8">
        <v>0</v>
      </c>
      <c r="I3796" s="1">
        <v>0</v>
      </c>
      <c r="J3796" s="1">
        <v>0</v>
      </c>
      <c r="K3796" s="1">
        <v>0</v>
      </c>
      <c r="L3796" s="13">
        <v>0</v>
      </c>
    </row>
    <row r="3797" spans="4:12" x14ac:dyDescent="0.2">
      <c r="D3797" s="104"/>
      <c r="E3797" s="11"/>
      <c r="F3797" s="10"/>
      <c r="G3797" s="77">
        <v>0</v>
      </c>
      <c r="H3797" s="40">
        <v>0</v>
      </c>
      <c r="I3797" s="3">
        <v>0</v>
      </c>
      <c r="J3797" s="3">
        <v>0</v>
      </c>
      <c r="K3797" s="3">
        <v>0</v>
      </c>
      <c r="L3797" s="21">
        <v>0</v>
      </c>
    </row>
    <row r="3798" spans="4:12" x14ac:dyDescent="0.2">
      <c r="D3798" s="103" t="s">
        <v>50</v>
      </c>
      <c r="E3798" s="24" t="s">
        <v>35</v>
      </c>
      <c r="F3798" s="22"/>
      <c r="G3798" s="23">
        <v>1</v>
      </c>
      <c r="H3798" s="30">
        <v>0</v>
      </c>
      <c r="I3798" s="4">
        <v>0</v>
      </c>
      <c r="J3798" s="4">
        <v>1</v>
      </c>
      <c r="K3798" s="4">
        <v>0</v>
      </c>
      <c r="L3798" s="34">
        <v>0</v>
      </c>
    </row>
    <row r="3799" spans="4:12" x14ac:dyDescent="0.2">
      <c r="D3799" s="104"/>
      <c r="E3799" s="11"/>
      <c r="F3799" s="10"/>
      <c r="G3799" s="9">
        <v>100</v>
      </c>
      <c r="H3799" s="40">
        <v>0</v>
      </c>
      <c r="I3799" s="3">
        <v>0</v>
      </c>
      <c r="J3799" s="2">
        <v>100</v>
      </c>
      <c r="K3799" s="3">
        <v>0</v>
      </c>
      <c r="L3799" s="21">
        <v>0</v>
      </c>
    </row>
    <row r="3800" spans="4:12" x14ac:dyDescent="0.2">
      <c r="D3800" s="104"/>
      <c r="E3800" s="5" t="s">
        <v>36</v>
      </c>
      <c r="F3800" s="6"/>
      <c r="G3800" s="7">
        <v>10</v>
      </c>
      <c r="H3800" s="8">
        <v>4</v>
      </c>
      <c r="I3800" s="1">
        <v>0</v>
      </c>
      <c r="J3800" s="1">
        <v>5</v>
      </c>
      <c r="K3800" s="1">
        <v>1</v>
      </c>
      <c r="L3800" s="13">
        <v>0</v>
      </c>
    </row>
    <row r="3801" spans="4:12" x14ac:dyDescent="0.2">
      <c r="D3801" s="104"/>
      <c r="E3801" s="11"/>
      <c r="F3801" s="10"/>
      <c r="G3801" s="9">
        <v>100</v>
      </c>
      <c r="H3801" s="12">
        <v>40</v>
      </c>
      <c r="I3801" s="3">
        <v>0</v>
      </c>
      <c r="J3801" s="2">
        <v>50</v>
      </c>
      <c r="K3801" s="2">
        <v>10</v>
      </c>
      <c r="L3801" s="21">
        <v>0</v>
      </c>
    </row>
    <row r="3802" spans="4:12" x14ac:dyDescent="0.2">
      <c r="D3802" s="104"/>
      <c r="E3802" s="5" t="s">
        <v>37</v>
      </c>
      <c r="F3802" s="6"/>
      <c r="G3802" s="7">
        <v>17</v>
      </c>
      <c r="H3802" s="8">
        <v>2</v>
      </c>
      <c r="I3802" s="1">
        <v>4</v>
      </c>
      <c r="J3802" s="1">
        <v>11</v>
      </c>
      <c r="K3802" s="1">
        <v>0</v>
      </c>
      <c r="L3802" s="13">
        <v>0</v>
      </c>
    </row>
    <row r="3803" spans="4:12" x14ac:dyDescent="0.2">
      <c r="D3803" s="104"/>
      <c r="E3803" s="11"/>
      <c r="F3803" s="10"/>
      <c r="G3803" s="9">
        <v>100</v>
      </c>
      <c r="H3803" s="12">
        <v>11.764705882353001</v>
      </c>
      <c r="I3803" s="2">
        <v>23.529411764706001</v>
      </c>
      <c r="J3803" s="2">
        <v>64.705882352941003</v>
      </c>
      <c r="K3803" s="3">
        <v>0</v>
      </c>
      <c r="L3803" s="21">
        <v>0</v>
      </c>
    </row>
    <row r="3804" spans="4:12" x14ac:dyDescent="0.2">
      <c r="D3804" s="104"/>
      <c r="E3804" s="5" t="s">
        <v>38</v>
      </c>
      <c r="F3804" s="6"/>
      <c r="G3804" s="7">
        <v>23</v>
      </c>
      <c r="H3804" s="8">
        <v>7</v>
      </c>
      <c r="I3804" s="1">
        <v>3</v>
      </c>
      <c r="J3804" s="1">
        <v>9</v>
      </c>
      <c r="K3804" s="1">
        <v>2</v>
      </c>
      <c r="L3804" s="13">
        <v>2</v>
      </c>
    </row>
    <row r="3805" spans="4:12" x14ac:dyDescent="0.2">
      <c r="D3805" s="104"/>
      <c r="E3805" s="11"/>
      <c r="F3805" s="10"/>
      <c r="G3805" s="9">
        <v>100</v>
      </c>
      <c r="H3805" s="12">
        <v>30.434782608696</v>
      </c>
      <c r="I3805" s="2">
        <v>13.04347826087</v>
      </c>
      <c r="J3805" s="2">
        <v>39.130434782609001</v>
      </c>
      <c r="K3805" s="2">
        <v>8.6956521739130004</v>
      </c>
      <c r="L3805" s="15">
        <v>8.6956521739130004</v>
      </c>
    </row>
    <row r="3806" spans="4:12" x14ac:dyDescent="0.2">
      <c r="D3806" s="104"/>
      <c r="E3806" s="5" t="s">
        <v>39</v>
      </c>
      <c r="F3806" s="6"/>
      <c r="G3806" s="7">
        <v>21</v>
      </c>
      <c r="H3806" s="8">
        <v>8</v>
      </c>
      <c r="I3806" s="1">
        <v>6</v>
      </c>
      <c r="J3806" s="1">
        <v>6</v>
      </c>
      <c r="K3806" s="1">
        <v>1</v>
      </c>
      <c r="L3806" s="13">
        <v>0</v>
      </c>
    </row>
    <row r="3807" spans="4:12" x14ac:dyDescent="0.2">
      <c r="D3807" s="104"/>
      <c r="E3807" s="11"/>
      <c r="F3807" s="10"/>
      <c r="G3807" s="9">
        <v>100</v>
      </c>
      <c r="H3807" s="12">
        <v>38.095238095238003</v>
      </c>
      <c r="I3807" s="2">
        <v>28.571428571428999</v>
      </c>
      <c r="J3807" s="2">
        <v>28.571428571428999</v>
      </c>
      <c r="K3807" s="2">
        <v>4.7619047619049999</v>
      </c>
      <c r="L3807" s="21">
        <v>0</v>
      </c>
    </row>
    <row r="3808" spans="4:12" x14ac:dyDescent="0.2">
      <c r="D3808" s="104"/>
      <c r="E3808" s="5" t="s">
        <v>40</v>
      </c>
      <c r="F3808" s="6"/>
      <c r="G3808" s="7">
        <v>31</v>
      </c>
      <c r="H3808" s="8">
        <v>12</v>
      </c>
      <c r="I3808" s="1">
        <v>11</v>
      </c>
      <c r="J3808" s="1">
        <v>7</v>
      </c>
      <c r="K3808" s="1">
        <v>1</v>
      </c>
      <c r="L3808" s="13">
        <v>0</v>
      </c>
    </row>
    <row r="3809" spans="4:12" x14ac:dyDescent="0.2">
      <c r="D3809" s="104"/>
      <c r="E3809" s="11"/>
      <c r="F3809" s="10"/>
      <c r="G3809" s="9">
        <v>100</v>
      </c>
      <c r="H3809" s="12">
        <v>38.709677419355003</v>
      </c>
      <c r="I3809" s="2">
        <v>35.483870967742</v>
      </c>
      <c r="J3809" s="2">
        <v>22.580645161290001</v>
      </c>
      <c r="K3809" s="2">
        <v>3.2258064516129998</v>
      </c>
      <c r="L3809" s="21">
        <v>0</v>
      </c>
    </row>
    <row r="3810" spans="4:12" x14ac:dyDescent="0.2">
      <c r="D3810" s="104"/>
      <c r="E3810" s="5" t="s">
        <v>41</v>
      </c>
      <c r="F3810" s="6"/>
      <c r="G3810" s="7">
        <v>23</v>
      </c>
      <c r="H3810" s="8">
        <v>10</v>
      </c>
      <c r="I3810" s="1">
        <v>6</v>
      </c>
      <c r="J3810" s="1">
        <v>7</v>
      </c>
      <c r="K3810" s="1">
        <v>0</v>
      </c>
      <c r="L3810" s="13">
        <v>0</v>
      </c>
    </row>
    <row r="3811" spans="4:12" x14ac:dyDescent="0.2">
      <c r="D3811" s="104"/>
      <c r="E3811" s="11"/>
      <c r="F3811" s="10"/>
      <c r="G3811" s="9">
        <v>100</v>
      </c>
      <c r="H3811" s="12">
        <v>43.478260869564998</v>
      </c>
      <c r="I3811" s="2">
        <v>26.086956521739001</v>
      </c>
      <c r="J3811" s="2">
        <v>30.434782608696</v>
      </c>
      <c r="K3811" s="3">
        <v>0</v>
      </c>
      <c r="L3811" s="21">
        <v>0</v>
      </c>
    </row>
    <row r="3812" spans="4:12" x14ac:dyDescent="0.2">
      <c r="D3812" s="104"/>
      <c r="E3812" s="5" t="s">
        <v>42</v>
      </c>
      <c r="F3812" s="6"/>
      <c r="G3812" s="7">
        <v>26</v>
      </c>
      <c r="H3812" s="8">
        <v>15</v>
      </c>
      <c r="I3812" s="1">
        <v>4</v>
      </c>
      <c r="J3812" s="1">
        <v>2</v>
      </c>
      <c r="K3812" s="1">
        <v>4</v>
      </c>
      <c r="L3812" s="13">
        <v>1</v>
      </c>
    </row>
    <row r="3813" spans="4:12" x14ac:dyDescent="0.2">
      <c r="D3813" s="104"/>
      <c r="E3813" s="11"/>
      <c r="F3813" s="10"/>
      <c r="G3813" s="9">
        <v>100</v>
      </c>
      <c r="H3813" s="12">
        <v>57.692307692307999</v>
      </c>
      <c r="I3813" s="2">
        <v>15.384615384615</v>
      </c>
      <c r="J3813" s="2">
        <v>7.6923076923079998</v>
      </c>
      <c r="K3813" s="2">
        <v>15.384615384615</v>
      </c>
      <c r="L3813" s="15">
        <v>3.8461538461539999</v>
      </c>
    </row>
    <row r="3814" spans="4:12" x14ac:dyDescent="0.2">
      <c r="D3814" s="104"/>
      <c r="E3814" s="5" t="s">
        <v>43</v>
      </c>
      <c r="F3814" s="6"/>
      <c r="G3814" s="7">
        <v>37</v>
      </c>
      <c r="H3814" s="8">
        <v>21</v>
      </c>
      <c r="I3814" s="1">
        <v>10</v>
      </c>
      <c r="J3814" s="1">
        <v>2</v>
      </c>
      <c r="K3814" s="1">
        <v>4</v>
      </c>
      <c r="L3814" s="13">
        <v>0</v>
      </c>
    </row>
    <row r="3815" spans="4:12" x14ac:dyDescent="0.2">
      <c r="D3815" s="104"/>
      <c r="E3815" s="11"/>
      <c r="F3815" s="10"/>
      <c r="G3815" s="9">
        <v>100</v>
      </c>
      <c r="H3815" s="12">
        <v>56.756756756756999</v>
      </c>
      <c r="I3815" s="2">
        <v>27.027027027027</v>
      </c>
      <c r="J3815" s="2">
        <v>5.4054054054050003</v>
      </c>
      <c r="K3815" s="2">
        <v>10.810810810811001</v>
      </c>
      <c r="L3815" s="21">
        <v>0</v>
      </c>
    </row>
    <row r="3816" spans="4:12" x14ac:dyDescent="0.2">
      <c r="D3816" s="104"/>
      <c r="E3816" s="5" t="s">
        <v>44</v>
      </c>
      <c r="F3816" s="6"/>
      <c r="G3816" s="7">
        <v>43</v>
      </c>
      <c r="H3816" s="8">
        <v>29</v>
      </c>
      <c r="I3816" s="1">
        <v>11</v>
      </c>
      <c r="J3816" s="1">
        <v>2</v>
      </c>
      <c r="K3816" s="1">
        <v>1</v>
      </c>
      <c r="L3816" s="13">
        <v>0</v>
      </c>
    </row>
    <row r="3817" spans="4:12" x14ac:dyDescent="0.2">
      <c r="D3817" s="104"/>
      <c r="E3817" s="11"/>
      <c r="F3817" s="10"/>
      <c r="G3817" s="9">
        <v>100</v>
      </c>
      <c r="H3817" s="12">
        <v>67.441860465115994</v>
      </c>
      <c r="I3817" s="2">
        <v>25.581395348836999</v>
      </c>
      <c r="J3817" s="2">
        <v>4.6511627906979998</v>
      </c>
      <c r="K3817" s="2">
        <v>2.3255813953489999</v>
      </c>
      <c r="L3817" s="21">
        <v>0</v>
      </c>
    </row>
    <row r="3818" spans="4:12" x14ac:dyDescent="0.2">
      <c r="D3818" s="104"/>
      <c r="E3818" s="5" t="s">
        <v>45</v>
      </c>
      <c r="F3818" s="6"/>
      <c r="G3818" s="7">
        <v>40</v>
      </c>
      <c r="H3818" s="8">
        <v>32</v>
      </c>
      <c r="I3818" s="1">
        <v>5</v>
      </c>
      <c r="J3818" s="1">
        <v>0</v>
      </c>
      <c r="K3818" s="1">
        <v>3</v>
      </c>
      <c r="L3818" s="13">
        <v>0</v>
      </c>
    </row>
    <row r="3819" spans="4:12" x14ac:dyDescent="0.2">
      <c r="D3819" s="104"/>
      <c r="E3819" s="11"/>
      <c r="F3819" s="10"/>
      <c r="G3819" s="9">
        <v>100</v>
      </c>
      <c r="H3819" s="12">
        <v>80</v>
      </c>
      <c r="I3819" s="2">
        <v>12.5</v>
      </c>
      <c r="J3819" s="3">
        <v>0</v>
      </c>
      <c r="K3819" s="2">
        <v>7.5</v>
      </c>
      <c r="L3819" s="21">
        <v>0</v>
      </c>
    </row>
    <row r="3820" spans="4:12" x14ac:dyDescent="0.2">
      <c r="D3820" s="104"/>
      <c r="E3820" s="5" t="s">
        <v>46</v>
      </c>
      <c r="F3820" s="6"/>
      <c r="G3820" s="7">
        <v>11</v>
      </c>
      <c r="H3820" s="8">
        <v>11</v>
      </c>
      <c r="I3820" s="1">
        <v>0</v>
      </c>
      <c r="J3820" s="1">
        <v>0</v>
      </c>
      <c r="K3820" s="1">
        <v>0</v>
      </c>
      <c r="L3820" s="13">
        <v>0</v>
      </c>
    </row>
    <row r="3821" spans="4:12" x14ac:dyDescent="0.2">
      <c r="D3821" s="104"/>
      <c r="E3821" s="11"/>
      <c r="F3821" s="10"/>
      <c r="G3821" s="9">
        <v>100</v>
      </c>
      <c r="H3821" s="12">
        <v>100</v>
      </c>
      <c r="I3821" s="3">
        <v>0</v>
      </c>
      <c r="J3821" s="3">
        <v>0</v>
      </c>
      <c r="K3821" s="3">
        <v>0</v>
      </c>
      <c r="L3821" s="21">
        <v>0</v>
      </c>
    </row>
    <row r="3822" spans="4:12" x14ac:dyDescent="0.2">
      <c r="D3822" s="104"/>
      <c r="E3822" s="5" t="s">
        <v>47</v>
      </c>
      <c r="F3822" s="6"/>
      <c r="G3822" s="7">
        <v>31</v>
      </c>
      <c r="H3822" s="8">
        <v>23</v>
      </c>
      <c r="I3822" s="1">
        <v>2</v>
      </c>
      <c r="J3822" s="1">
        <v>1</v>
      </c>
      <c r="K3822" s="1">
        <v>2</v>
      </c>
      <c r="L3822" s="13">
        <v>3</v>
      </c>
    </row>
    <row r="3823" spans="4:12" x14ac:dyDescent="0.2">
      <c r="D3823" s="104"/>
      <c r="E3823" s="11"/>
      <c r="F3823" s="10"/>
      <c r="G3823" s="9">
        <v>100</v>
      </c>
      <c r="H3823" s="12">
        <v>74.193548387096996</v>
      </c>
      <c r="I3823" s="2">
        <v>6.4516129032259997</v>
      </c>
      <c r="J3823" s="2">
        <v>3.2258064516129998</v>
      </c>
      <c r="K3823" s="2">
        <v>6.4516129032259997</v>
      </c>
      <c r="L3823" s="15">
        <v>9.6774193548389995</v>
      </c>
    </row>
    <row r="3824" spans="4:12" x14ac:dyDescent="0.2">
      <c r="D3824" s="104"/>
      <c r="E3824" s="5" t="s">
        <v>48</v>
      </c>
      <c r="F3824" s="6"/>
      <c r="G3824" s="7">
        <v>11</v>
      </c>
      <c r="H3824" s="8">
        <v>7</v>
      </c>
      <c r="I3824" s="1">
        <v>1</v>
      </c>
      <c r="J3824" s="1">
        <v>0</v>
      </c>
      <c r="K3824" s="1">
        <v>2</v>
      </c>
      <c r="L3824" s="13">
        <v>1</v>
      </c>
    </row>
    <row r="3825" spans="2:18" x14ac:dyDescent="0.2">
      <c r="D3825" s="104"/>
      <c r="E3825" s="11"/>
      <c r="F3825" s="10"/>
      <c r="G3825" s="9">
        <v>100</v>
      </c>
      <c r="H3825" s="12">
        <v>63.636363636364003</v>
      </c>
      <c r="I3825" s="2">
        <v>9.0909090909089993</v>
      </c>
      <c r="J3825" s="3">
        <v>0</v>
      </c>
      <c r="K3825" s="2">
        <v>18.181818181817999</v>
      </c>
      <c r="L3825" s="15">
        <v>9.0909090909089993</v>
      </c>
    </row>
    <row r="3826" spans="2:18" x14ac:dyDescent="0.2">
      <c r="D3826" s="104"/>
      <c r="E3826" s="5" t="s">
        <v>49</v>
      </c>
      <c r="F3826" s="6"/>
      <c r="G3826" s="7">
        <v>2</v>
      </c>
      <c r="H3826" s="8">
        <v>2</v>
      </c>
      <c r="I3826" s="1">
        <v>0</v>
      </c>
      <c r="J3826" s="1">
        <v>0</v>
      </c>
      <c r="K3826" s="1">
        <v>0</v>
      </c>
      <c r="L3826" s="13">
        <v>0</v>
      </c>
    </row>
    <row r="3827" spans="2:18" x14ac:dyDescent="0.2">
      <c r="D3827" s="105"/>
      <c r="E3827" s="56"/>
      <c r="F3827" s="57"/>
      <c r="G3827" s="69">
        <v>100</v>
      </c>
      <c r="H3827" s="75">
        <v>100</v>
      </c>
      <c r="I3827" s="36">
        <v>0</v>
      </c>
      <c r="J3827" s="36">
        <v>0</v>
      </c>
      <c r="K3827" s="36">
        <v>0</v>
      </c>
      <c r="L3827" s="72">
        <v>0</v>
      </c>
    </row>
    <row r="3829" spans="2:18" x14ac:dyDescent="0.2">
      <c r="B3829" s="47" t="str">
        <f xml:space="preserve"> HYPERLINK("#'目次'!B52", "[46]")</f>
        <v>[46]</v>
      </c>
      <c r="C3829" s="31" t="s">
        <v>431</v>
      </c>
    </row>
    <row r="3830" spans="2:18" x14ac:dyDescent="0.2">
      <c r="C3830" s="89" t="s">
        <v>432</v>
      </c>
    </row>
    <row r="3832" spans="2:18" x14ac:dyDescent="0.2">
      <c r="C3832" s="31" t="s">
        <v>13</v>
      </c>
    </row>
    <row r="3833" spans="2:18" ht="48" x14ac:dyDescent="0.2">
      <c r="D3833" s="99"/>
      <c r="E3833" s="100"/>
      <c r="F3833" s="100"/>
      <c r="G3833" s="41" t="s">
        <v>14</v>
      </c>
      <c r="H3833" s="42" t="s">
        <v>433</v>
      </c>
      <c r="I3833" s="16" t="s">
        <v>434</v>
      </c>
      <c r="J3833" s="16" t="s">
        <v>435</v>
      </c>
      <c r="K3833" s="16" t="s">
        <v>436</v>
      </c>
      <c r="L3833" s="16" t="s">
        <v>437</v>
      </c>
      <c r="M3833" s="16" t="s">
        <v>438</v>
      </c>
      <c r="N3833" s="16" t="s">
        <v>439</v>
      </c>
      <c r="O3833" s="16" t="s">
        <v>440</v>
      </c>
      <c r="P3833" s="16" t="s">
        <v>441</v>
      </c>
      <c r="Q3833" s="16" t="s">
        <v>22</v>
      </c>
      <c r="R3833" s="46" t="s">
        <v>24</v>
      </c>
    </row>
    <row r="3834" spans="2:18" x14ac:dyDescent="0.2">
      <c r="D3834" s="101"/>
      <c r="E3834" s="102"/>
      <c r="F3834" s="102"/>
      <c r="G3834" s="44"/>
      <c r="H3834" s="48"/>
      <c r="I3834" s="17"/>
      <c r="J3834" s="17"/>
      <c r="K3834" s="17"/>
      <c r="L3834" s="17"/>
      <c r="M3834" s="17"/>
      <c r="N3834" s="17"/>
      <c r="O3834" s="17"/>
      <c r="P3834" s="17"/>
      <c r="Q3834" s="17"/>
      <c r="R3834" s="43"/>
    </row>
    <row r="3835" spans="2:18" x14ac:dyDescent="0.2">
      <c r="D3835" s="68"/>
      <c r="E3835" s="67" t="s">
        <v>14</v>
      </c>
      <c r="F3835" s="64"/>
      <c r="G3835" s="45">
        <v>437</v>
      </c>
      <c r="H3835" s="20">
        <v>180</v>
      </c>
      <c r="I3835" s="20">
        <v>150</v>
      </c>
      <c r="J3835" s="20">
        <v>50</v>
      </c>
      <c r="K3835" s="20">
        <v>31</v>
      </c>
      <c r="L3835" s="20">
        <v>49</v>
      </c>
      <c r="M3835" s="20">
        <v>24</v>
      </c>
      <c r="N3835" s="20">
        <v>23</v>
      </c>
      <c r="O3835" s="20">
        <v>59</v>
      </c>
      <c r="P3835" s="20">
        <v>18</v>
      </c>
      <c r="Q3835" s="20">
        <v>42</v>
      </c>
      <c r="R3835" s="61">
        <v>2</v>
      </c>
    </row>
    <row r="3836" spans="2:18" x14ac:dyDescent="0.2">
      <c r="D3836" s="56"/>
      <c r="E3836" s="57"/>
      <c r="F3836" s="65"/>
      <c r="G3836" s="9">
        <v>100</v>
      </c>
      <c r="H3836" s="2">
        <v>41.189931350114001</v>
      </c>
      <c r="I3836" s="2">
        <v>34.324942791761998</v>
      </c>
      <c r="J3836" s="2">
        <v>11.441647597254001</v>
      </c>
      <c r="K3836" s="2">
        <v>7.0938215102970004</v>
      </c>
      <c r="L3836" s="2">
        <v>11.212814645309001</v>
      </c>
      <c r="M3836" s="2">
        <v>5.4919908466820004</v>
      </c>
      <c r="N3836" s="2">
        <v>5.2631578947369997</v>
      </c>
      <c r="O3836" s="2">
        <v>13.501144164759999</v>
      </c>
      <c r="P3836" s="2">
        <v>4.1189931350110003</v>
      </c>
      <c r="Q3836" s="2">
        <v>9.6109839816929998</v>
      </c>
      <c r="R3836" s="15">
        <v>0.45766590389</v>
      </c>
    </row>
    <row r="3837" spans="2:18" x14ac:dyDescent="0.2">
      <c r="D3837" s="103" t="s">
        <v>25</v>
      </c>
      <c r="E3837" s="24" t="s">
        <v>26</v>
      </c>
      <c r="F3837" s="22"/>
      <c r="G3837" s="23">
        <v>96</v>
      </c>
      <c r="H3837" s="30">
        <v>38</v>
      </c>
      <c r="I3837" s="4">
        <v>36</v>
      </c>
      <c r="J3837" s="4">
        <v>7</v>
      </c>
      <c r="K3837" s="4">
        <v>2</v>
      </c>
      <c r="L3837" s="4">
        <v>9</v>
      </c>
      <c r="M3837" s="4">
        <v>4</v>
      </c>
      <c r="N3837" s="4">
        <v>3</v>
      </c>
      <c r="O3837" s="4">
        <v>17</v>
      </c>
      <c r="P3837" s="4">
        <v>7</v>
      </c>
      <c r="Q3837" s="4">
        <v>10</v>
      </c>
      <c r="R3837" s="34">
        <v>0</v>
      </c>
    </row>
    <row r="3838" spans="2:18" x14ac:dyDescent="0.2">
      <c r="D3838" s="104"/>
      <c r="E3838" s="11"/>
      <c r="F3838" s="10"/>
      <c r="G3838" s="9">
        <v>100</v>
      </c>
      <c r="H3838" s="12">
        <v>39.583333333333002</v>
      </c>
      <c r="I3838" s="2">
        <v>37.5</v>
      </c>
      <c r="J3838" s="2">
        <v>7.291666666667</v>
      </c>
      <c r="K3838" s="2">
        <v>2.083333333333</v>
      </c>
      <c r="L3838" s="2">
        <v>9.375</v>
      </c>
      <c r="M3838" s="2">
        <v>4.166666666667</v>
      </c>
      <c r="N3838" s="2">
        <v>3.125</v>
      </c>
      <c r="O3838" s="2">
        <v>17.708333333333002</v>
      </c>
      <c r="P3838" s="2">
        <v>7.291666666667</v>
      </c>
      <c r="Q3838" s="2">
        <v>10.416666666667</v>
      </c>
      <c r="R3838" s="21">
        <v>0</v>
      </c>
    </row>
    <row r="3839" spans="2:18" x14ac:dyDescent="0.2">
      <c r="D3839" s="104"/>
      <c r="E3839" s="5" t="s">
        <v>27</v>
      </c>
      <c r="F3839" s="6"/>
      <c r="G3839" s="7">
        <v>84</v>
      </c>
      <c r="H3839" s="8">
        <v>39</v>
      </c>
      <c r="I3839" s="1">
        <v>27</v>
      </c>
      <c r="J3839" s="1">
        <v>11</v>
      </c>
      <c r="K3839" s="1">
        <v>4</v>
      </c>
      <c r="L3839" s="1">
        <v>12</v>
      </c>
      <c r="M3839" s="1">
        <v>4</v>
      </c>
      <c r="N3839" s="1">
        <v>3</v>
      </c>
      <c r="O3839" s="1">
        <v>8</v>
      </c>
      <c r="P3839" s="1">
        <v>2</v>
      </c>
      <c r="Q3839" s="1">
        <v>11</v>
      </c>
      <c r="R3839" s="13">
        <v>0</v>
      </c>
    </row>
    <row r="3840" spans="2:18" x14ac:dyDescent="0.2">
      <c r="D3840" s="104"/>
      <c r="E3840" s="11"/>
      <c r="F3840" s="10"/>
      <c r="G3840" s="9">
        <v>100</v>
      </c>
      <c r="H3840" s="12">
        <v>46.428571428570997</v>
      </c>
      <c r="I3840" s="2">
        <v>32.142857142856997</v>
      </c>
      <c r="J3840" s="2">
        <v>13.095238095238001</v>
      </c>
      <c r="K3840" s="2">
        <v>4.7619047619049999</v>
      </c>
      <c r="L3840" s="2">
        <v>14.285714285714</v>
      </c>
      <c r="M3840" s="2">
        <v>4.7619047619049999</v>
      </c>
      <c r="N3840" s="2">
        <v>3.5714285714290002</v>
      </c>
      <c r="O3840" s="2">
        <v>9.5238095238099998</v>
      </c>
      <c r="P3840" s="2">
        <v>2.3809523809519999</v>
      </c>
      <c r="Q3840" s="2">
        <v>13.095238095238001</v>
      </c>
      <c r="R3840" s="21">
        <v>0</v>
      </c>
    </row>
    <row r="3841" spans="4:18" x14ac:dyDescent="0.2">
      <c r="D3841" s="104"/>
      <c r="E3841" s="5" t="s">
        <v>28</v>
      </c>
      <c r="F3841" s="6"/>
      <c r="G3841" s="7">
        <v>75</v>
      </c>
      <c r="H3841" s="8">
        <v>36</v>
      </c>
      <c r="I3841" s="1">
        <v>24</v>
      </c>
      <c r="J3841" s="1">
        <v>16</v>
      </c>
      <c r="K3841" s="1">
        <v>4</v>
      </c>
      <c r="L3841" s="1">
        <v>7</v>
      </c>
      <c r="M3841" s="1">
        <v>6</v>
      </c>
      <c r="N3841" s="1">
        <v>4</v>
      </c>
      <c r="O3841" s="1">
        <v>13</v>
      </c>
      <c r="P3841" s="1">
        <v>1</v>
      </c>
      <c r="Q3841" s="1">
        <v>7</v>
      </c>
      <c r="R3841" s="13">
        <v>0</v>
      </c>
    </row>
    <row r="3842" spans="4:18" x14ac:dyDescent="0.2">
      <c r="D3842" s="104"/>
      <c r="E3842" s="11"/>
      <c r="F3842" s="10"/>
      <c r="G3842" s="9">
        <v>100</v>
      </c>
      <c r="H3842" s="12">
        <v>48</v>
      </c>
      <c r="I3842" s="2">
        <v>32</v>
      </c>
      <c r="J3842" s="2">
        <v>21.333333333333002</v>
      </c>
      <c r="K3842" s="2">
        <v>5.333333333333</v>
      </c>
      <c r="L3842" s="2">
        <v>9.333333333333</v>
      </c>
      <c r="M3842" s="2">
        <v>8</v>
      </c>
      <c r="N3842" s="2">
        <v>5.333333333333</v>
      </c>
      <c r="O3842" s="2">
        <v>17.333333333333002</v>
      </c>
      <c r="P3842" s="2">
        <v>1.333333333333</v>
      </c>
      <c r="Q3842" s="2">
        <v>9.333333333333</v>
      </c>
      <c r="R3842" s="21">
        <v>0</v>
      </c>
    </row>
    <row r="3843" spans="4:18" x14ac:dyDescent="0.2">
      <c r="D3843" s="104"/>
      <c r="E3843" s="5" t="s">
        <v>29</v>
      </c>
      <c r="F3843" s="6"/>
      <c r="G3843" s="7">
        <v>48</v>
      </c>
      <c r="H3843" s="8">
        <v>20</v>
      </c>
      <c r="I3843" s="1">
        <v>23</v>
      </c>
      <c r="J3843" s="1">
        <v>5</v>
      </c>
      <c r="K3843" s="1">
        <v>6</v>
      </c>
      <c r="L3843" s="1">
        <v>7</v>
      </c>
      <c r="M3843" s="1">
        <v>2</v>
      </c>
      <c r="N3843" s="1">
        <v>3</v>
      </c>
      <c r="O3843" s="1">
        <v>4</v>
      </c>
      <c r="P3843" s="1">
        <v>1</v>
      </c>
      <c r="Q3843" s="1">
        <v>2</v>
      </c>
      <c r="R3843" s="13">
        <v>0</v>
      </c>
    </row>
    <row r="3844" spans="4:18" x14ac:dyDescent="0.2">
      <c r="D3844" s="104"/>
      <c r="E3844" s="11"/>
      <c r="F3844" s="10"/>
      <c r="G3844" s="9">
        <v>100</v>
      </c>
      <c r="H3844" s="12">
        <v>41.666666666666998</v>
      </c>
      <c r="I3844" s="2">
        <v>47.916666666666998</v>
      </c>
      <c r="J3844" s="2">
        <v>10.416666666667</v>
      </c>
      <c r="K3844" s="2">
        <v>12.5</v>
      </c>
      <c r="L3844" s="2">
        <v>14.583333333333</v>
      </c>
      <c r="M3844" s="2">
        <v>4.166666666667</v>
      </c>
      <c r="N3844" s="2">
        <v>6.25</v>
      </c>
      <c r="O3844" s="2">
        <v>8.333333333333</v>
      </c>
      <c r="P3844" s="2">
        <v>2.083333333333</v>
      </c>
      <c r="Q3844" s="2">
        <v>4.166666666667</v>
      </c>
      <c r="R3844" s="21">
        <v>0</v>
      </c>
    </row>
    <row r="3845" spans="4:18" x14ac:dyDescent="0.2">
      <c r="D3845" s="104"/>
      <c r="E3845" s="5" t="s">
        <v>30</v>
      </c>
      <c r="F3845" s="6"/>
      <c r="G3845" s="7">
        <v>37</v>
      </c>
      <c r="H3845" s="8">
        <v>12</v>
      </c>
      <c r="I3845" s="1">
        <v>12</v>
      </c>
      <c r="J3845" s="1">
        <v>2</v>
      </c>
      <c r="K3845" s="1">
        <v>4</v>
      </c>
      <c r="L3845" s="1">
        <v>3</v>
      </c>
      <c r="M3845" s="1">
        <v>4</v>
      </c>
      <c r="N3845" s="1">
        <v>4</v>
      </c>
      <c r="O3845" s="1">
        <v>5</v>
      </c>
      <c r="P3845" s="1">
        <v>3</v>
      </c>
      <c r="Q3845" s="1">
        <v>3</v>
      </c>
      <c r="R3845" s="13">
        <v>1</v>
      </c>
    </row>
    <row r="3846" spans="4:18" x14ac:dyDescent="0.2">
      <c r="D3846" s="104"/>
      <c r="E3846" s="11"/>
      <c r="F3846" s="10"/>
      <c r="G3846" s="9">
        <v>100</v>
      </c>
      <c r="H3846" s="12">
        <v>32.432432432432002</v>
      </c>
      <c r="I3846" s="2">
        <v>32.432432432432002</v>
      </c>
      <c r="J3846" s="2">
        <v>5.4054054054050003</v>
      </c>
      <c r="K3846" s="2">
        <v>10.810810810811001</v>
      </c>
      <c r="L3846" s="2">
        <v>8.1081081081080004</v>
      </c>
      <c r="M3846" s="2">
        <v>10.810810810811001</v>
      </c>
      <c r="N3846" s="2">
        <v>10.810810810811001</v>
      </c>
      <c r="O3846" s="2">
        <v>13.513513513514001</v>
      </c>
      <c r="P3846" s="2">
        <v>8.1081081081080004</v>
      </c>
      <c r="Q3846" s="2">
        <v>8.1081081081080004</v>
      </c>
      <c r="R3846" s="15">
        <v>2.7027027027030002</v>
      </c>
    </row>
    <row r="3847" spans="4:18" x14ac:dyDescent="0.2">
      <c r="D3847" s="104"/>
      <c r="E3847" s="5" t="s">
        <v>31</v>
      </c>
      <c r="F3847" s="6"/>
      <c r="G3847" s="7">
        <v>43</v>
      </c>
      <c r="H3847" s="8">
        <v>20</v>
      </c>
      <c r="I3847" s="1">
        <v>12</v>
      </c>
      <c r="J3847" s="1">
        <v>5</v>
      </c>
      <c r="K3847" s="1">
        <v>4</v>
      </c>
      <c r="L3847" s="1">
        <v>5</v>
      </c>
      <c r="M3847" s="1">
        <v>1</v>
      </c>
      <c r="N3847" s="1">
        <v>3</v>
      </c>
      <c r="O3847" s="1">
        <v>5</v>
      </c>
      <c r="P3847" s="1">
        <v>2</v>
      </c>
      <c r="Q3847" s="1">
        <v>3</v>
      </c>
      <c r="R3847" s="13">
        <v>0</v>
      </c>
    </row>
    <row r="3848" spans="4:18" x14ac:dyDescent="0.2">
      <c r="D3848" s="104"/>
      <c r="E3848" s="11"/>
      <c r="F3848" s="10"/>
      <c r="G3848" s="9">
        <v>100</v>
      </c>
      <c r="H3848" s="12">
        <v>46.511627906976997</v>
      </c>
      <c r="I3848" s="2">
        <v>27.906976744186</v>
      </c>
      <c r="J3848" s="2">
        <v>11.627906976744001</v>
      </c>
      <c r="K3848" s="2">
        <v>9.3023255813949994</v>
      </c>
      <c r="L3848" s="2">
        <v>11.627906976744001</v>
      </c>
      <c r="M3848" s="2">
        <v>2.3255813953489999</v>
      </c>
      <c r="N3848" s="2">
        <v>6.9767441860470001</v>
      </c>
      <c r="O3848" s="2">
        <v>11.627906976744001</v>
      </c>
      <c r="P3848" s="2">
        <v>4.6511627906979998</v>
      </c>
      <c r="Q3848" s="2">
        <v>6.9767441860470001</v>
      </c>
      <c r="R3848" s="21">
        <v>0</v>
      </c>
    </row>
    <row r="3849" spans="4:18" x14ac:dyDescent="0.2">
      <c r="D3849" s="104"/>
      <c r="E3849" s="5" t="s">
        <v>32</v>
      </c>
      <c r="F3849" s="6"/>
      <c r="G3849" s="7">
        <v>26</v>
      </c>
      <c r="H3849" s="8">
        <v>3</v>
      </c>
      <c r="I3849" s="1">
        <v>10</v>
      </c>
      <c r="J3849" s="1">
        <v>2</v>
      </c>
      <c r="K3849" s="1">
        <v>4</v>
      </c>
      <c r="L3849" s="1">
        <v>5</v>
      </c>
      <c r="M3849" s="1">
        <v>2</v>
      </c>
      <c r="N3849" s="1">
        <v>3</v>
      </c>
      <c r="O3849" s="1">
        <v>2</v>
      </c>
      <c r="P3849" s="1">
        <v>1</v>
      </c>
      <c r="Q3849" s="1">
        <v>3</v>
      </c>
      <c r="R3849" s="13">
        <v>0</v>
      </c>
    </row>
    <row r="3850" spans="4:18" x14ac:dyDescent="0.2">
      <c r="D3850" s="104"/>
      <c r="E3850" s="11"/>
      <c r="F3850" s="10"/>
      <c r="G3850" s="9">
        <v>100</v>
      </c>
      <c r="H3850" s="12">
        <v>11.538461538462</v>
      </c>
      <c r="I3850" s="2">
        <v>38.461538461537998</v>
      </c>
      <c r="J3850" s="2">
        <v>7.6923076923079998</v>
      </c>
      <c r="K3850" s="2">
        <v>15.384615384615</v>
      </c>
      <c r="L3850" s="2">
        <v>19.230769230768999</v>
      </c>
      <c r="M3850" s="2">
        <v>7.6923076923079998</v>
      </c>
      <c r="N3850" s="2">
        <v>11.538461538462</v>
      </c>
      <c r="O3850" s="2">
        <v>7.6923076923079998</v>
      </c>
      <c r="P3850" s="2">
        <v>3.8461538461539999</v>
      </c>
      <c r="Q3850" s="2">
        <v>11.538461538462</v>
      </c>
      <c r="R3850" s="21">
        <v>0</v>
      </c>
    </row>
    <row r="3851" spans="4:18" x14ac:dyDescent="0.2">
      <c r="D3851" s="104"/>
      <c r="E3851" s="5" t="s">
        <v>33</v>
      </c>
      <c r="F3851" s="6"/>
      <c r="G3851" s="7">
        <v>7</v>
      </c>
      <c r="H3851" s="8">
        <v>1</v>
      </c>
      <c r="I3851" s="1">
        <v>1</v>
      </c>
      <c r="J3851" s="1">
        <v>0</v>
      </c>
      <c r="K3851" s="1">
        <v>3</v>
      </c>
      <c r="L3851" s="1">
        <v>0</v>
      </c>
      <c r="M3851" s="1">
        <v>0</v>
      </c>
      <c r="N3851" s="1">
        <v>0</v>
      </c>
      <c r="O3851" s="1">
        <v>1</v>
      </c>
      <c r="P3851" s="1">
        <v>0</v>
      </c>
      <c r="Q3851" s="1">
        <v>2</v>
      </c>
      <c r="R3851" s="13">
        <v>1</v>
      </c>
    </row>
    <row r="3852" spans="4:18" x14ac:dyDescent="0.2">
      <c r="D3852" s="104"/>
      <c r="E3852" s="11"/>
      <c r="F3852" s="10"/>
      <c r="G3852" s="9">
        <v>100</v>
      </c>
      <c r="H3852" s="12">
        <v>14.285714285714</v>
      </c>
      <c r="I3852" s="2">
        <v>14.285714285714</v>
      </c>
      <c r="J3852" s="3">
        <v>0</v>
      </c>
      <c r="K3852" s="2">
        <v>42.857142857143003</v>
      </c>
      <c r="L3852" s="3">
        <v>0</v>
      </c>
      <c r="M3852" s="3">
        <v>0</v>
      </c>
      <c r="N3852" s="3">
        <v>0</v>
      </c>
      <c r="O3852" s="2">
        <v>14.285714285714</v>
      </c>
      <c r="P3852" s="3">
        <v>0</v>
      </c>
      <c r="Q3852" s="2">
        <v>28.571428571428999</v>
      </c>
      <c r="R3852" s="15">
        <v>14.285714285714</v>
      </c>
    </row>
    <row r="3853" spans="4:18" x14ac:dyDescent="0.2">
      <c r="D3853" s="103" t="s">
        <v>34</v>
      </c>
      <c r="E3853" s="24" t="s">
        <v>35</v>
      </c>
      <c r="F3853" s="22"/>
      <c r="G3853" s="23">
        <v>2</v>
      </c>
      <c r="H3853" s="30">
        <v>0</v>
      </c>
      <c r="I3853" s="4">
        <v>1</v>
      </c>
      <c r="J3853" s="4">
        <v>0</v>
      </c>
      <c r="K3853" s="4">
        <v>0</v>
      </c>
      <c r="L3853" s="4">
        <v>0</v>
      </c>
      <c r="M3853" s="4">
        <v>0</v>
      </c>
      <c r="N3853" s="4">
        <v>1</v>
      </c>
      <c r="O3853" s="4">
        <v>0</v>
      </c>
      <c r="P3853" s="4">
        <v>0</v>
      </c>
      <c r="Q3853" s="4">
        <v>1</v>
      </c>
      <c r="R3853" s="34">
        <v>0</v>
      </c>
    </row>
    <row r="3854" spans="4:18" x14ac:dyDescent="0.2">
      <c r="D3854" s="104"/>
      <c r="E3854" s="11"/>
      <c r="F3854" s="10"/>
      <c r="G3854" s="9">
        <v>100</v>
      </c>
      <c r="H3854" s="40">
        <v>0</v>
      </c>
      <c r="I3854" s="2">
        <v>50</v>
      </c>
      <c r="J3854" s="3">
        <v>0</v>
      </c>
      <c r="K3854" s="3">
        <v>0</v>
      </c>
      <c r="L3854" s="3">
        <v>0</v>
      </c>
      <c r="M3854" s="3">
        <v>0</v>
      </c>
      <c r="N3854" s="2">
        <v>50</v>
      </c>
      <c r="O3854" s="3">
        <v>0</v>
      </c>
      <c r="P3854" s="3">
        <v>0</v>
      </c>
      <c r="Q3854" s="2">
        <v>50</v>
      </c>
      <c r="R3854" s="21">
        <v>0</v>
      </c>
    </row>
    <row r="3855" spans="4:18" x14ac:dyDescent="0.2">
      <c r="D3855" s="104"/>
      <c r="E3855" s="5" t="s">
        <v>36</v>
      </c>
      <c r="F3855" s="6"/>
      <c r="G3855" s="7">
        <v>2</v>
      </c>
      <c r="H3855" s="8">
        <v>0</v>
      </c>
      <c r="I3855" s="1">
        <v>1</v>
      </c>
      <c r="J3855" s="1">
        <v>0</v>
      </c>
      <c r="K3855" s="1">
        <v>1</v>
      </c>
      <c r="L3855" s="1">
        <v>0</v>
      </c>
      <c r="M3855" s="1">
        <v>0</v>
      </c>
      <c r="N3855" s="1">
        <v>0</v>
      </c>
      <c r="O3855" s="1">
        <v>0</v>
      </c>
      <c r="P3855" s="1">
        <v>0</v>
      </c>
      <c r="Q3855" s="1">
        <v>0</v>
      </c>
      <c r="R3855" s="13">
        <v>0</v>
      </c>
    </row>
    <row r="3856" spans="4:18" x14ac:dyDescent="0.2">
      <c r="D3856" s="104"/>
      <c r="E3856" s="11"/>
      <c r="F3856" s="10"/>
      <c r="G3856" s="9">
        <v>100</v>
      </c>
      <c r="H3856" s="40">
        <v>0</v>
      </c>
      <c r="I3856" s="2">
        <v>50</v>
      </c>
      <c r="J3856" s="3">
        <v>0</v>
      </c>
      <c r="K3856" s="2">
        <v>50</v>
      </c>
      <c r="L3856" s="3">
        <v>0</v>
      </c>
      <c r="M3856" s="3">
        <v>0</v>
      </c>
      <c r="N3856" s="3">
        <v>0</v>
      </c>
      <c r="O3856" s="3">
        <v>0</v>
      </c>
      <c r="P3856" s="3">
        <v>0</v>
      </c>
      <c r="Q3856" s="3">
        <v>0</v>
      </c>
      <c r="R3856" s="21">
        <v>0</v>
      </c>
    </row>
    <row r="3857" spans="4:18" x14ac:dyDescent="0.2">
      <c r="D3857" s="104"/>
      <c r="E3857" s="5" t="s">
        <v>37</v>
      </c>
      <c r="F3857" s="6"/>
      <c r="G3857" s="7">
        <v>6</v>
      </c>
      <c r="H3857" s="8">
        <v>2</v>
      </c>
      <c r="I3857" s="1">
        <v>3</v>
      </c>
      <c r="J3857" s="1">
        <v>0</v>
      </c>
      <c r="K3857" s="1">
        <v>2</v>
      </c>
      <c r="L3857" s="1">
        <v>1</v>
      </c>
      <c r="M3857" s="1">
        <v>0</v>
      </c>
      <c r="N3857" s="1">
        <v>0</v>
      </c>
      <c r="O3857" s="1">
        <v>1</v>
      </c>
      <c r="P3857" s="1">
        <v>0</v>
      </c>
      <c r="Q3857" s="1">
        <v>0</v>
      </c>
      <c r="R3857" s="13">
        <v>0</v>
      </c>
    </row>
    <row r="3858" spans="4:18" x14ac:dyDescent="0.2">
      <c r="D3858" s="104"/>
      <c r="E3858" s="11"/>
      <c r="F3858" s="10"/>
      <c r="G3858" s="9">
        <v>100</v>
      </c>
      <c r="H3858" s="12">
        <v>33.333333333333002</v>
      </c>
      <c r="I3858" s="2">
        <v>50</v>
      </c>
      <c r="J3858" s="3">
        <v>0</v>
      </c>
      <c r="K3858" s="2">
        <v>33.333333333333002</v>
      </c>
      <c r="L3858" s="2">
        <v>16.666666666666998</v>
      </c>
      <c r="M3858" s="3">
        <v>0</v>
      </c>
      <c r="N3858" s="3">
        <v>0</v>
      </c>
      <c r="O3858" s="2">
        <v>16.666666666666998</v>
      </c>
      <c r="P3858" s="3">
        <v>0</v>
      </c>
      <c r="Q3858" s="3">
        <v>0</v>
      </c>
      <c r="R3858" s="21">
        <v>0</v>
      </c>
    </row>
    <row r="3859" spans="4:18" x14ac:dyDescent="0.2">
      <c r="D3859" s="104"/>
      <c r="E3859" s="5" t="s">
        <v>38</v>
      </c>
      <c r="F3859" s="6"/>
      <c r="G3859" s="7">
        <v>6</v>
      </c>
      <c r="H3859" s="8">
        <v>1</v>
      </c>
      <c r="I3859" s="1">
        <v>1</v>
      </c>
      <c r="J3859" s="1">
        <v>0</v>
      </c>
      <c r="K3859" s="1">
        <v>2</v>
      </c>
      <c r="L3859" s="1">
        <v>0</v>
      </c>
      <c r="M3859" s="1">
        <v>0</v>
      </c>
      <c r="N3859" s="1">
        <v>1</v>
      </c>
      <c r="O3859" s="1">
        <v>0</v>
      </c>
      <c r="P3859" s="1">
        <v>0</v>
      </c>
      <c r="Q3859" s="1">
        <v>1</v>
      </c>
      <c r="R3859" s="13">
        <v>0</v>
      </c>
    </row>
    <row r="3860" spans="4:18" x14ac:dyDescent="0.2">
      <c r="D3860" s="104"/>
      <c r="E3860" s="11"/>
      <c r="F3860" s="10"/>
      <c r="G3860" s="9">
        <v>100</v>
      </c>
      <c r="H3860" s="12">
        <v>16.666666666666998</v>
      </c>
      <c r="I3860" s="2">
        <v>16.666666666666998</v>
      </c>
      <c r="J3860" s="3">
        <v>0</v>
      </c>
      <c r="K3860" s="2">
        <v>33.333333333333002</v>
      </c>
      <c r="L3860" s="3">
        <v>0</v>
      </c>
      <c r="M3860" s="3">
        <v>0</v>
      </c>
      <c r="N3860" s="2">
        <v>16.666666666666998</v>
      </c>
      <c r="O3860" s="3">
        <v>0</v>
      </c>
      <c r="P3860" s="3">
        <v>0</v>
      </c>
      <c r="Q3860" s="2">
        <v>16.666666666666998</v>
      </c>
      <c r="R3860" s="21">
        <v>0</v>
      </c>
    </row>
    <row r="3861" spans="4:18" x14ac:dyDescent="0.2">
      <c r="D3861" s="104"/>
      <c r="E3861" s="5" t="s">
        <v>39</v>
      </c>
      <c r="F3861" s="6"/>
      <c r="G3861" s="7">
        <v>10</v>
      </c>
      <c r="H3861" s="8">
        <v>5</v>
      </c>
      <c r="I3861" s="1">
        <v>1</v>
      </c>
      <c r="J3861" s="1">
        <v>1</v>
      </c>
      <c r="K3861" s="1">
        <v>2</v>
      </c>
      <c r="L3861" s="1">
        <v>0</v>
      </c>
      <c r="M3861" s="1">
        <v>0</v>
      </c>
      <c r="N3861" s="1">
        <v>0</v>
      </c>
      <c r="O3861" s="1">
        <v>1</v>
      </c>
      <c r="P3861" s="1">
        <v>0</v>
      </c>
      <c r="Q3861" s="1">
        <v>1</v>
      </c>
      <c r="R3861" s="13">
        <v>0</v>
      </c>
    </row>
    <row r="3862" spans="4:18" x14ac:dyDescent="0.2">
      <c r="D3862" s="104"/>
      <c r="E3862" s="11"/>
      <c r="F3862" s="10"/>
      <c r="G3862" s="9">
        <v>100</v>
      </c>
      <c r="H3862" s="12">
        <v>50</v>
      </c>
      <c r="I3862" s="2">
        <v>10</v>
      </c>
      <c r="J3862" s="2">
        <v>10</v>
      </c>
      <c r="K3862" s="2">
        <v>20</v>
      </c>
      <c r="L3862" s="3">
        <v>0</v>
      </c>
      <c r="M3862" s="3">
        <v>0</v>
      </c>
      <c r="N3862" s="3">
        <v>0</v>
      </c>
      <c r="O3862" s="2">
        <v>10</v>
      </c>
      <c r="P3862" s="3">
        <v>0</v>
      </c>
      <c r="Q3862" s="2">
        <v>10</v>
      </c>
      <c r="R3862" s="21">
        <v>0</v>
      </c>
    </row>
    <row r="3863" spans="4:18" x14ac:dyDescent="0.2">
      <c r="D3863" s="104"/>
      <c r="E3863" s="5" t="s">
        <v>40</v>
      </c>
      <c r="F3863" s="6"/>
      <c r="G3863" s="7">
        <v>17</v>
      </c>
      <c r="H3863" s="8">
        <v>8</v>
      </c>
      <c r="I3863" s="1">
        <v>5</v>
      </c>
      <c r="J3863" s="1">
        <v>2</v>
      </c>
      <c r="K3863" s="1">
        <v>3</v>
      </c>
      <c r="L3863" s="1">
        <v>1</v>
      </c>
      <c r="M3863" s="1">
        <v>3</v>
      </c>
      <c r="N3863" s="1">
        <v>1</v>
      </c>
      <c r="O3863" s="1">
        <v>1</v>
      </c>
      <c r="P3863" s="1">
        <v>1</v>
      </c>
      <c r="Q3863" s="1">
        <v>1</v>
      </c>
      <c r="R3863" s="13">
        <v>0</v>
      </c>
    </row>
    <row r="3864" spans="4:18" x14ac:dyDescent="0.2">
      <c r="D3864" s="104"/>
      <c r="E3864" s="11"/>
      <c r="F3864" s="10"/>
      <c r="G3864" s="9">
        <v>100</v>
      </c>
      <c r="H3864" s="12">
        <v>47.058823529412003</v>
      </c>
      <c r="I3864" s="2">
        <v>29.411764705882</v>
      </c>
      <c r="J3864" s="2">
        <v>11.764705882353001</v>
      </c>
      <c r="K3864" s="2">
        <v>17.647058823529001</v>
      </c>
      <c r="L3864" s="2">
        <v>5.8823529411760003</v>
      </c>
      <c r="M3864" s="2">
        <v>17.647058823529001</v>
      </c>
      <c r="N3864" s="2">
        <v>5.8823529411760003</v>
      </c>
      <c r="O3864" s="2">
        <v>5.8823529411760003</v>
      </c>
      <c r="P3864" s="2">
        <v>5.8823529411760003</v>
      </c>
      <c r="Q3864" s="2">
        <v>5.8823529411760003</v>
      </c>
      <c r="R3864" s="21">
        <v>0</v>
      </c>
    </row>
    <row r="3865" spans="4:18" x14ac:dyDescent="0.2">
      <c r="D3865" s="104"/>
      <c r="E3865" s="5" t="s">
        <v>41</v>
      </c>
      <c r="F3865" s="6"/>
      <c r="G3865" s="7">
        <v>21</v>
      </c>
      <c r="H3865" s="8">
        <v>7</v>
      </c>
      <c r="I3865" s="1">
        <v>11</v>
      </c>
      <c r="J3865" s="1">
        <v>2</v>
      </c>
      <c r="K3865" s="1">
        <v>2</v>
      </c>
      <c r="L3865" s="1">
        <v>2</v>
      </c>
      <c r="M3865" s="1">
        <v>0</v>
      </c>
      <c r="N3865" s="1">
        <v>0</v>
      </c>
      <c r="O3865" s="1">
        <v>1</v>
      </c>
      <c r="P3865" s="1">
        <v>0</v>
      </c>
      <c r="Q3865" s="1">
        <v>4</v>
      </c>
      <c r="R3865" s="13">
        <v>0</v>
      </c>
    </row>
    <row r="3866" spans="4:18" x14ac:dyDescent="0.2">
      <c r="D3866" s="104"/>
      <c r="E3866" s="11"/>
      <c r="F3866" s="10"/>
      <c r="G3866" s="9">
        <v>100</v>
      </c>
      <c r="H3866" s="12">
        <v>33.333333333333002</v>
      </c>
      <c r="I3866" s="2">
        <v>52.380952380952003</v>
      </c>
      <c r="J3866" s="2">
        <v>9.5238095238099998</v>
      </c>
      <c r="K3866" s="2">
        <v>9.5238095238099998</v>
      </c>
      <c r="L3866" s="2">
        <v>9.5238095238099998</v>
      </c>
      <c r="M3866" s="3">
        <v>0</v>
      </c>
      <c r="N3866" s="3">
        <v>0</v>
      </c>
      <c r="O3866" s="2">
        <v>4.7619047619049999</v>
      </c>
      <c r="P3866" s="3">
        <v>0</v>
      </c>
      <c r="Q3866" s="2">
        <v>19.047619047619001</v>
      </c>
      <c r="R3866" s="21">
        <v>0</v>
      </c>
    </row>
    <row r="3867" spans="4:18" x14ac:dyDescent="0.2">
      <c r="D3867" s="104"/>
      <c r="E3867" s="5" t="s">
        <v>42</v>
      </c>
      <c r="F3867" s="6"/>
      <c r="G3867" s="7">
        <v>29</v>
      </c>
      <c r="H3867" s="8">
        <v>7</v>
      </c>
      <c r="I3867" s="1">
        <v>12</v>
      </c>
      <c r="J3867" s="1">
        <v>1</v>
      </c>
      <c r="K3867" s="1">
        <v>4</v>
      </c>
      <c r="L3867" s="1">
        <v>2</v>
      </c>
      <c r="M3867" s="1">
        <v>0</v>
      </c>
      <c r="N3867" s="1">
        <v>1</v>
      </c>
      <c r="O3867" s="1">
        <v>3</v>
      </c>
      <c r="P3867" s="1">
        <v>1</v>
      </c>
      <c r="Q3867" s="1">
        <v>3</v>
      </c>
      <c r="R3867" s="13">
        <v>0</v>
      </c>
    </row>
    <row r="3868" spans="4:18" x14ac:dyDescent="0.2">
      <c r="D3868" s="104"/>
      <c r="E3868" s="11"/>
      <c r="F3868" s="10"/>
      <c r="G3868" s="9">
        <v>100</v>
      </c>
      <c r="H3868" s="12">
        <v>24.137931034483</v>
      </c>
      <c r="I3868" s="2">
        <v>41.379310344827999</v>
      </c>
      <c r="J3868" s="2">
        <v>3.4482758620689999</v>
      </c>
      <c r="K3868" s="2">
        <v>13.793103448276</v>
      </c>
      <c r="L3868" s="2">
        <v>6.8965517241379999</v>
      </c>
      <c r="M3868" s="3">
        <v>0</v>
      </c>
      <c r="N3868" s="2">
        <v>3.4482758620689999</v>
      </c>
      <c r="O3868" s="2">
        <v>10.344827586207</v>
      </c>
      <c r="P3868" s="2">
        <v>3.4482758620689999</v>
      </c>
      <c r="Q3868" s="2">
        <v>10.344827586207</v>
      </c>
      <c r="R3868" s="21">
        <v>0</v>
      </c>
    </row>
    <row r="3869" spans="4:18" x14ac:dyDescent="0.2">
      <c r="D3869" s="104"/>
      <c r="E3869" s="5" t="s">
        <v>43</v>
      </c>
      <c r="F3869" s="6"/>
      <c r="G3869" s="7">
        <v>24</v>
      </c>
      <c r="H3869" s="8">
        <v>10</v>
      </c>
      <c r="I3869" s="1">
        <v>12</v>
      </c>
      <c r="J3869" s="1">
        <v>4</v>
      </c>
      <c r="K3869" s="1">
        <v>1</v>
      </c>
      <c r="L3869" s="1">
        <v>1</v>
      </c>
      <c r="M3869" s="1">
        <v>2</v>
      </c>
      <c r="N3869" s="1">
        <v>0</v>
      </c>
      <c r="O3869" s="1">
        <v>3</v>
      </c>
      <c r="P3869" s="1">
        <v>1</v>
      </c>
      <c r="Q3869" s="1">
        <v>1</v>
      </c>
      <c r="R3869" s="13">
        <v>0</v>
      </c>
    </row>
    <row r="3870" spans="4:18" x14ac:dyDescent="0.2">
      <c r="D3870" s="104"/>
      <c r="E3870" s="11"/>
      <c r="F3870" s="10"/>
      <c r="G3870" s="9">
        <v>100</v>
      </c>
      <c r="H3870" s="12">
        <v>41.666666666666998</v>
      </c>
      <c r="I3870" s="2">
        <v>50</v>
      </c>
      <c r="J3870" s="2">
        <v>16.666666666666998</v>
      </c>
      <c r="K3870" s="2">
        <v>4.166666666667</v>
      </c>
      <c r="L3870" s="2">
        <v>4.166666666667</v>
      </c>
      <c r="M3870" s="2">
        <v>8.333333333333</v>
      </c>
      <c r="N3870" s="3">
        <v>0</v>
      </c>
      <c r="O3870" s="2">
        <v>12.5</v>
      </c>
      <c r="P3870" s="2">
        <v>4.166666666667</v>
      </c>
      <c r="Q3870" s="2">
        <v>4.166666666667</v>
      </c>
      <c r="R3870" s="21">
        <v>0</v>
      </c>
    </row>
    <row r="3871" spans="4:18" x14ac:dyDescent="0.2">
      <c r="D3871" s="104"/>
      <c r="E3871" s="5" t="s">
        <v>44</v>
      </c>
      <c r="F3871" s="6"/>
      <c r="G3871" s="7">
        <v>35</v>
      </c>
      <c r="H3871" s="8">
        <v>20</v>
      </c>
      <c r="I3871" s="1">
        <v>15</v>
      </c>
      <c r="J3871" s="1">
        <v>7</v>
      </c>
      <c r="K3871" s="1">
        <v>3</v>
      </c>
      <c r="L3871" s="1">
        <v>6</v>
      </c>
      <c r="M3871" s="1">
        <v>2</v>
      </c>
      <c r="N3871" s="1">
        <v>3</v>
      </c>
      <c r="O3871" s="1">
        <v>6</v>
      </c>
      <c r="P3871" s="1">
        <v>2</v>
      </c>
      <c r="Q3871" s="1">
        <v>0</v>
      </c>
      <c r="R3871" s="13">
        <v>0</v>
      </c>
    </row>
    <row r="3872" spans="4:18" x14ac:dyDescent="0.2">
      <c r="D3872" s="104"/>
      <c r="E3872" s="11"/>
      <c r="F3872" s="10"/>
      <c r="G3872" s="9">
        <v>100</v>
      </c>
      <c r="H3872" s="12">
        <v>57.142857142856997</v>
      </c>
      <c r="I3872" s="2">
        <v>42.857142857143003</v>
      </c>
      <c r="J3872" s="2">
        <v>20</v>
      </c>
      <c r="K3872" s="2">
        <v>8.5714285714289993</v>
      </c>
      <c r="L3872" s="2">
        <v>17.142857142857</v>
      </c>
      <c r="M3872" s="2">
        <v>5.7142857142860004</v>
      </c>
      <c r="N3872" s="2">
        <v>8.5714285714289993</v>
      </c>
      <c r="O3872" s="2">
        <v>17.142857142857</v>
      </c>
      <c r="P3872" s="2">
        <v>5.7142857142860004</v>
      </c>
      <c r="Q3872" s="3">
        <v>0</v>
      </c>
      <c r="R3872" s="21">
        <v>0</v>
      </c>
    </row>
    <row r="3873" spans="4:18" x14ac:dyDescent="0.2">
      <c r="D3873" s="104"/>
      <c r="E3873" s="5" t="s">
        <v>45</v>
      </c>
      <c r="F3873" s="6"/>
      <c r="G3873" s="7">
        <v>29</v>
      </c>
      <c r="H3873" s="8">
        <v>13</v>
      </c>
      <c r="I3873" s="1">
        <v>6</v>
      </c>
      <c r="J3873" s="1">
        <v>8</v>
      </c>
      <c r="K3873" s="1">
        <v>1</v>
      </c>
      <c r="L3873" s="1">
        <v>4</v>
      </c>
      <c r="M3873" s="1">
        <v>2</v>
      </c>
      <c r="N3873" s="1">
        <v>2</v>
      </c>
      <c r="O3873" s="1">
        <v>3</v>
      </c>
      <c r="P3873" s="1">
        <v>1</v>
      </c>
      <c r="Q3873" s="1">
        <v>3</v>
      </c>
      <c r="R3873" s="13">
        <v>1</v>
      </c>
    </row>
    <row r="3874" spans="4:18" x14ac:dyDescent="0.2">
      <c r="D3874" s="104"/>
      <c r="E3874" s="11"/>
      <c r="F3874" s="10"/>
      <c r="G3874" s="9">
        <v>100</v>
      </c>
      <c r="H3874" s="12">
        <v>44.827586206897003</v>
      </c>
      <c r="I3874" s="2">
        <v>20.689655172414</v>
      </c>
      <c r="J3874" s="2">
        <v>27.586206896552</v>
      </c>
      <c r="K3874" s="2">
        <v>3.4482758620689999</v>
      </c>
      <c r="L3874" s="2">
        <v>13.793103448276</v>
      </c>
      <c r="M3874" s="2">
        <v>6.8965517241379999</v>
      </c>
      <c r="N3874" s="2">
        <v>6.8965517241379999</v>
      </c>
      <c r="O3874" s="2">
        <v>10.344827586207</v>
      </c>
      <c r="P3874" s="2">
        <v>3.4482758620689999</v>
      </c>
      <c r="Q3874" s="2">
        <v>10.344827586207</v>
      </c>
      <c r="R3874" s="15">
        <v>3.4482758620689999</v>
      </c>
    </row>
    <row r="3875" spans="4:18" x14ac:dyDescent="0.2">
      <c r="D3875" s="104"/>
      <c r="E3875" s="5" t="s">
        <v>46</v>
      </c>
      <c r="F3875" s="6"/>
      <c r="G3875" s="7">
        <v>24</v>
      </c>
      <c r="H3875" s="8">
        <v>13</v>
      </c>
      <c r="I3875" s="1">
        <v>8</v>
      </c>
      <c r="J3875" s="1">
        <v>3</v>
      </c>
      <c r="K3875" s="1">
        <v>1</v>
      </c>
      <c r="L3875" s="1">
        <v>7</v>
      </c>
      <c r="M3875" s="1">
        <v>2</v>
      </c>
      <c r="N3875" s="1">
        <v>0</v>
      </c>
      <c r="O3875" s="1">
        <v>2</v>
      </c>
      <c r="P3875" s="1">
        <v>1</v>
      </c>
      <c r="Q3875" s="1">
        <v>3</v>
      </c>
      <c r="R3875" s="13">
        <v>0</v>
      </c>
    </row>
    <row r="3876" spans="4:18" x14ac:dyDescent="0.2">
      <c r="D3876" s="104"/>
      <c r="E3876" s="11"/>
      <c r="F3876" s="10"/>
      <c r="G3876" s="9">
        <v>100</v>
      </c>
      <c r="H3876" s="12">
        <v>54.166666666666998</v>
      </c>
      <c r="I3876" s="2">
        <v>33.333333333333002</v>
      </c>
      <c r="J3876" s="2">
        <v>12.5</v>
      </c>
      <c r="K3876" s="2">
        <v>4.166666666667</v>
      </c>
      <c r="L3876" s="2">
        <v>29.166666666666998</v>
      </c>
      <c r="M3876" s="2">
        <v>8.333333333333</v>
      </c>
      <c r="N3876" s="3">
        <v>0</v>
      </c>
      <c r="O3876" s="2">
        <v>8.333333333333</v>
      </c>
      <c r="P3876" s="2">
        <v>4.166666666667</v>
      </c>
      <c r="Q3876" s="2">
        <v>12.5</v>
      </c>
      <c r="R3876" s="21">
        <v>0</v>
      </c>
    </row>
    <row r="3877" spans="4:18" x14ac:dyDescent="0.2">
      <c r="D3877" s="104"/>
      <c r="E3877" s="5" t="s">
        <v>47</v>
      </c>
      <c r="F3877" s="6"/>
      <c r="G3877" s="7">
        <v>22</v>
      </c>
      <c r="H3877" s="8">
        <v>12</v>
      </c>
      <c r="I3877" s="1">
        <v>8</v>
      </c>
      <c r="J3877" s="1">
        <v>4</v>
      </c>
      <c r="K3877" s="1">
        <v>0</v>
      </c>
      <c r="L3877" s="1">
        <v>2</v>
      </c>
      <c r="M3877" s="1">
        <v>2</v>
      </c>
      <c r="N3877" s="1">
        <v>1</v>
      </c>
      <c r="O3877" s="1">
        <v>1</v>
      </c>
      <c r="P3877" s="1">
        <v>1</v>
      </c>
      <c r="Q3877" s="1">
        <v>3</v>
      </c>
      <c r="R3877" s="13">
        <v>0</v>
      </c>
    </row>
    <row r="3878" spans="4:18" x14ac:dyDescent="0.2">
      <c r="D3878" s="104"/>
      <c r="E3878" s="11"/>
      <c r="F3878" s="10"/>
      <c r="G3878" s="9">
        <v>100</v>
      </c>
      <c r="H3878" s="12">
        <v>54.545454545455001</v>
      </c>
      <c r="I3878" s="2">
        <v>36.363636363635997</v>
      </c>
      <c r="J3878" s="2">
        <v>18.181818181817999</v>
      </c>
      <c r="K3878" s="3">
        <v>0</v>
      </c>
      <c r="L3878" s="2">
        <v>9.0909090909089993</v>
      </c>
      <c r="M3878" s="2">
        <v>9.0909090909089993</v>
      </c>
      <c r="N3878" s="2">
        <v>4.5454545454549997</v>
      </c>
      <c r="O3878" s="2">
        <v>4.5454545454549997</v>
      </c>
      <c r="P3878" s="2">
        <v>4.5454545454549997</v>
      </c>
      <c r="Q3878" s="2">
        <v>13.636363636364001</v>
      </c>
      <c r="R3878" s="21">
        <v>0</v>
      </c>
    </row>
    <row r="3879" spans="4:18" x14ac:dyDescent="0.2">
      <c r="D3879" s="104"/>
      <c r="E3879" s="5" t="s">
        <v>48</v>
      </c>
      <c r="F3879" s="6"/>
      <c r="G3879" s="7">
        <v>4</v>
      </c>
      <c r="H3879" s="8">
        <v>2</v>
      </c>
      <c r="I3879" s="1">
        <v>0</v>
      </c>
      <c r="J3879" s="1">
        <v>0</v>
      </c>
      <c r="K3879" s="1">
        <v>1</v>
      </c>
      <c r="L3879" s="1">
        <v>0</v>
      </c>
      <c r="M3879" s="1">
        <v>0</v>
      </c>
      <c r="N3879" s="1">
        <v>0</v>
      </c>
      <c r="O3879" s="1">
        <v>0</v>
      </c>
      <c r="P3879" s="1">
        <v>0</v>
      </c>
      <c r="Q3879" s="1">
        <v>1</v>
      </c>
      <c r="R3879" s="13">
        <v>0</v>
      </c>
    </row>
    <row r="3880" spans="4:18" x14ac:dyDescent="0.2">
      <c r="D3880" s="104"/>
      <c r="E3880" s="11"/>
      <c r="F3880" s="10"/>
      <c r="G3880" s="9">
        <v>100</v>
      </c>
      <c r="H3880" s="12">
        <v>50</v>
      </c>
      <c r="I3880" s="3">
        <v>0</v>
      </c>
      <c r="J3880" s="3">
        <v>0</v>
      </c>
      <c r="K3880" s="2">
        <v>25</v>
      </c>
      <c r="L3880" s="3">
        <v>0</v>
      </c>
      <c r="M3880" s="3">
        <v>0</v>
      </c>
      <c r="N3880" s="3">
        <v>0</v>
      </c>
      <c r="O3880" s="3">
        <v>0</v>
      </c>
      <c r="P3880" s="3">
        <v>0</v>
      </c>
      <c r="Q3880" s="2">
        <v>25</v>
      </c>
      <c r="R3880" s="21">
        <v>0</v>
      </c>
    </row>
    <row r="3881" spans="4:18" x14ac:dyDescent="0.2">
      <c r="D3881" s="104"/>
      <c r="E3881" s="5" t="s">
        <v>49</v>
      </c>
      <c r="F3881" s="6"/>
      <c r="G3881" s="7">
        <v>0</v>
      </c>
      <c r="H3881" s="8">
        <v>0</v>
      </c>
      <c r="I3881" s="1">
        <v>0</v>
      </c>
      <c r="J3881" s="1">
        <v>0</v>
      </c>
      <c r="K3881" s="1">
        <v>0</v>
      </c>
      <c r="L3881" s="1">
        <v>0</v>
      </c>
      <c r="M3881" s="1">
        <v>0</v>
      </c>
      <c r="N3881" s="1">
        <v>0</v>
      </c>
      <c r="O3881" s="1">
        <v>0</v>
      </c>
      <c r="P3881" s="1">
        <v>0</v>
      </c>
      <c r="Q3881" s="1">
        <v>0</v>
      </c>
      <c r="R3881" s="13">
        <v>0</v>
      </c>
    </row>
    <row r="3882" spans="4:18" x14ac:dyDescent="0.2">
      <c r="D3882" s="104"/>
      <c r="E3882" s="11"/>
      <c r="F3882" s="10"/>
      <c r="G3882" s="77">
        <v>0</v>
      </c>
      <c r="H3882" s="40">
        <v>0</v>
      </c>
      <c r="I3882" s="3">
        <v>0</v>
      </c>
      <c r="J3882" s="3">
        <v>0</v>
      </c>
      <c r="K3882" s="3">
        <v>0</v>
      </c>
      <c r="L3882" s="3">
        <v>0</v>
      </c>
      <c r="M3882" s="3">
        <v>0</v>
      </c>
      <c r="N3882" s="3">
        <v>0</v>
      </c>
      <c r="O3882" s="3">
        <v>0</v>
      </c>
      <c r="P3882" s="3">
        <v>0</v>
      </c>
      <c r="Q3882" s="3">
        <v>0</v>
      </c>
      <c r="R3882" s="21">
        <v>0</v>
      </c>
    </row>
    <row r="3883" spans="4:18" x14ac:dyDescent="0.2">
      <c r="D3883" s="103" t="s">
        <v>50</v>
      </c>
      <c r="E3883" s="24" t="s">
        <v>35</v>
      </c>
      <c r="F3883" s="22"/>
      <c r="G3883" s="23">
        <v>0</v>
      </c>
      <c r="H3883" s="30">
        <v>0</v>
      </c>
      <c r="I3883" s="4">
        <v>0</v>
      </c>
      <c r="J3883" s="4">
        <v>0</v>
      </c>
      <c r="K3883" s="4">
        <v>0</v>
      </c>
      <c r="L3883" s="4">
        <v>0</v>
      </c>
      <c r="M3883" s="4">
        <v>0</v>
      </c>
      <c r="N3883" s="4">
        <v>0</v>
      </c>
      <c r="O3883" s="4">
        <v>0</v>
      </c>
      <c r="P3883" s="4">
        <v>0</v>
      </c>
      <c r="Q3883" s="4">
        <v>0</v>
      </c>
      <c r="R3883" s="34">
        <v>0</v>
      </c>
    </row>
    <row r="3884" spans="4:18" x14ac:dyDescent="0.2">
      <c r="D3884" s="104"/>
      <c r="E3884" s="11"/>
      <c r="F3884" s="10"/>
      <c r="G3884" s="77">
        <v>0</v>
      </c>
      <c r="H3884" s="40">
        <v>0</v>
      </c>
      <c r="I3884" s="3">
        <v>0</v>
      </c>
      <c r="J3884" s="3">
        <v>0</v>
      </c>
      <c r="K3884" s="3">
        <v>0</v>
      </c>
      <c r="L3884" s="3">
        <v>0</v>
      </c>
      <c r="M3884" s="3">
        <v>0</v>
      </c>
      <c r="N3884" s="3">
        <v>0</v>
      </c>
      <c r="O3884" s="3">
        <v>0</v>
      </c>
      <c r="P3884" s="3">
        <v>0</v>
      </c>
      <c r="Q3884" s="3">
        <v>0</v>
      </c>
      <c r="R3884" s="21">
        <v>0</v>
      </c>
    </row>
    <row r="3885" spans="4:18" x14ac:dyDescent="0.2">
      <c r="D3885" s="104"/>
      <c r="E3885" s="5" t="s">
        <v>36</v>
      </c>
      <c r="F3885" s="6"/>
      <c r="G3885" s="7">
        <v>0</v>
      </c>
      <c r="H3885" s="8">
        <v>0</v>
      </c>
      <c r="I3885" s="1">
        <v>0</v>
      </c>
      <c r="J3885" s="1">
        <v>0</v>
      </c>
      <c r="K3885" s="1">
        <v>0</v>
      </c>
      <c r="L3885" s="1">
        <v>0</v>
      </c>
      <c r="M3885" s="1">
        <v>0</v>
      </c>
      <c r="N3885" s="1">
        <v>0</v>
      </c>
      <c r="O3885" s="1">
        <v>0</v>
      </c>
      <c r="P3885" s="1">
        <v>0</v>
      </c>
      <c r="Q3885" s="1">
        <v>0</v>
      </c>
      <c r="R3885" s="13">
        <v>0</v>
      </c>
    </row>
    <row r="3886" spans="4:18" x14ac:dyDescent="0.2">
      <c r="D3886" s="104"/>
      <c r="E3886" s="11"/>
      <c r="F3886" s="10"/>
      <c r="G3886" s="77">
        <v>0</v>
      </c>
      <c r="H3886" s="40">
        <v>0</v>
      </c>
      <c r="I3886" s="3">
        <v>0</v>
      </c>
      <c r="J3886" s="3">
        <v>0</v>
      </c>
      <c r="K3886" s="3">
        <v>0</v>
      </c>
      <c r="L3886" s="3">
        <v>0</v>
      </c>
      <c r="M3886" s="3">
        <v>0</v>
      </c>
      <c r="N3886" s="3">
        <v>0</v>
      </c>
      <c r="O3886" s="3">
        <v>0</v>
      </c>
      <c r="P3886" s="3">
        <v>0</v>
      </c>
      <c r="Q3886" s="3">
        <v>0</v>
      </c>
      <c r="R3886" s="21">
        <v>0</v>
      </c>
    </row>
    <row r="3887" spans="4:18" x14ac:dyDescent="0.2">
      <c r="D3887" s="104"/>
      <c r="E3887" s="5" t="s">
        <v>37</v>
      </c>
      <c r="F3887" s="6"/>
      <c r="G3887" s="7">
        <v>2</v>
      </c>
      <c r="H3887" s="8">
        <v>0</v>
      </c>
      <c r="I3887" s="1">
        <v>1</v>
      </c>
      <c r="J3887" s="1">
        <v>1</v>
      </c>
      <c r="K3887" s="1">
        <v>0</v>
      </c>
      <c r="L3887" s="1">
        <v>0</v>
      </c>
      <c r="M3887" s="1">
        <v>0</v>
      </c>
      <c r="N3887" s="1">
        <v>0</v>
      </c>
      <c r="O3887" s="1">
        <v>0</v>
      </c>
      <c r="P3887" s="1">
        <v>0</v>
      </c>
      <c r="Q3887" s="1">
        <v>0</v>
      </c>
      <c r="R3887" s="13">
        <v>0</v>
      </c>
    </row>
    <row r="3888" spans="4:18" x14ac:dyDescent="0.2">
      <c r="D3888" s="104"/>
      <c r="E3888" s="11"/>
      <c r="F3888" s="10"/>
      <c r="G3888" s="9">
        <v>100</v>
      </c>
      <c r="H3888" s="40">
        <v>0</v>
      </c>
      <c r="I3888" s="2">
        <v>50</v>
      </c>
      <c r="J3888" s="2">
        <v>50</v>
      </c>
      <c r="K3888" s="3">
        <v>0</v>
      </c>
      <c r="L3888" s="3">
        <v>0</v>
      </c>
      <c r="M3888" s="3">
        <v>0</v>
      </c>
      <c r="N3888" s="3">
        <v>0</v>
      </c>
      <c r="O3888" s="3">
        <v>0</v>
      </c>
      <c r="P3888" s="3">
        <v>0</v>
      </c>
      <c r="Q3888" s="3">
        <v>0</v>
      </c>
      <c r="R3888" s="21">
        <v>0</v>
      </c>
    </row>
    <row r="3889" spans="4:18" x14ac:dyDescent="0.2">
      <c r="D3889" s="104"/>
      <c r="E3889" s="5" t="s">
        <v>38</v>
      </c>
      <c r="F3889" s="6"/>
      <c r="G3889" s="7">
        <v>6</v>
      </c>
      <c r="H3889" s="8">
        <v>3</v>
      </c>
      <c r="I3889" s="1">
        <v>4</v>
      </c>
      <c r="J3889" s="1">
        <v>1</v>
      </c>
      <c r="K3889" s="1">
        <v>0</v>
      </c>
      <c r="L3889" s="1">
        <v>0</v>
      </c>
      <c r="M3889" s="1">
        <v>0</v>
      </c>
      <c r="N3889" s="1">
        <v>0</v>
      </c>
      <c r="O3889" s="1">
        <v>0</v>
      </c>
      <c r="P3889" s="1">
        <v>0</v>
      </c>
      <c r="Q3889" s="1">
        <v>0</v>
      </c>
      <c r="R3889" s="13">
        <v>0</v>
      </c>
    </row>
    <row r="3890" spans="4:18" x14ac:dyDescent="0.2">
      <c r="D3890" s="104"/>
      <c r="E3890" s="11"/>
      <c r="F3890" s="10"/>
      <c r="G3890" s="9">
        <v>100</v>
      </c>
      <c r="H3890" s="12">
        <v>50</v>
      </c>
      <c r="I3890" s="2">
        <v>66.666666666666998</v>
      </c>
      <c r="J3890" s="2">
        <v>16.666666666666998</v>
      </c>
      <c r="K3890" s="3">
        <v>0</v>
      </c>
      <c r="L3890" s="3">
        <v>0</v>
      </c>
      <c r="M3890" s="3">
        <v>0</v>
      </c>
      <c r="N3890" s="3">
        <v>0</v>
      </c>
      <c r="O3890" s="3">
        <v>0</v>
      </c>
      <c r="P3890" s="3">
        <v>0</v>
      </c>
      <c r="Q3890" s="3">
        <v>0</v>
      </c>
      <c r="R3890" s="21">
        <v>0</v>
      </c>
    </row>
    <row r="3891" spans="4:18" x14ac:dyDescent="0.2">
      <c r="D3891" s="104"/>
      <c r="E3891" s="5" t="s">
        <v>39</v>
      </c>
      <c r="F3891" s="6"/>
      <c r="G3891" s="7">
        <v>9</v>
      </c>
      <c r="H3891" s="8">
        <v>3</v>
      </c>
      <c r="I3891" s="1">
        <v>2</v>
      </c>
      <c r="J3891" s="1">
        <v>1</v>
      </c>
      <c r="K3891" s="1">
        <v>0</v>
      </c>
      <c r="L3891" s="1">
        <v>2</v>
      </c>
      <c r="M3891" s="1">
        <v>1</v>
      </c>
      <c r="N3891" s="1">
        <v>2</v>
      </c>
      <c r="O3891" s="1">
        <v>0</v>
      </c>
      <c r="P3891" s="1">
        <v>0</v>
      </c>
      <c r="Q3891" s="1">
        <v>2</v>
      </c>
      <c r="R3891" s="13">
        <v>0</v>
      </c>
    </row>
    <row r="3892" spans="4:18" x14ac:dyDescent="0.2">
      <c r="D3892" s="104"/>
      <c r="E3892" s="11"/>
      <c r="F3892" s="10"/>
      <c r="G3892" s="9">
        <v>100</v>
      </c>
      <c r="H3892" s="12">
        <v>33.333333333333002</v>
      </c>
      <c r="I3892" s="2">
        <v>22.222222222222001</v>
      </c>
      <c r="J3892" s="2">
        <v>11.111111111111001</v>
      </c>
      <c r="K3892" s="3">
        <v>0</v>
      </c>
      <c r="L3892" s="2">
        <v>22.222222222222001</v>
      </c>
      <c r="M3892" s="2">
        <v>11.111111111111001</v>
      </c>
      <c r="N3892" s="2">
        <v>22.222222222222001</v>
      </c>
      <c r="O3892" s="3">
        <v>0</v>
      </c>
      <c r="P3892" s="3">
        <v>0</v>
      </c>
      <c r="Q3892" s="2">
        <v>22.222222222222001</v>
      </c>
      <c r="R3892" s="21">
        <v>0</v>
      </c>
    </row>
    <row r="3893" spans="4:18" x14ac:dyDescent="0.2">
      <c r="D3893" s="104"/>
      <c r="E3893" s="5" t="s">
        <v>40</v>
      </c>
      <c r="F3893" s="6"/>
      <c r="G3893" s="7">
        <v>11</v>
      </c>
      <c r="H3893" s="8">
        <v>3</v>
      </c>
      <c r="I3893" s="1">
        <v>2</v>
      </c>
      <c r="J3893" s="1">
        <v>0</v>
      </c>
      <c r="K3893" s="1">
        <v>1</v>
      </c>
      <c r="L3893" s="1">
        <v>0</v>
      </c>
      <c r="M3893" s="1">
        <v>0</v>
      </c>
      <c r="N3893" s="1">
        <v>1</v>
      </c>
      <c r="O3893" s="1">
        <v>0</v>
      </c>
      <c r="P3893" s="1">
        <v>2</v>
      </c>
      <c r="Q3893" s="1">
        <v>2</v>
      </c>
      <c r="R3893" s="13">
        <v>0</v>
      </c>
    </row>
    <row r="3894" spans="4:18" x14ac:dyDescent="0.2">
      <c r="D3894" s="104"/>
      <c r="E3894" s="11"/>
      <c r="F3894" s="10"/>
      <c r="G3894" s="9">
        <v>100</v>
      </c>
      <c r="H3894" s="12">
        <v>27.272727272727</v>
      </c>
      <c r="I3894" s="2">
        <v>18.181818181817999</v>
      </c>
      <c r="J3894" s="3">
        <v>0</v>
      </c>
      <c r="K3894" s="2">
        <v>9.0909090909089993</v>
      </c>
      <c r="L3894" s="3">
        <v>0</v>
      </c>
      <c r="M3894" s="3">
        <v>0</v>
      </c>
      <c r="N3894" s="2">
        <v>9.0909090909089993</v>
      </c>
      <c r="O3894" s="3">
        <v>0</v>
      </c>
      <c r="P3894" s="2">
        <v>18.181818181817999</v>
      </c>
      <c r="Q3894" s="2">
        <v>18.181818181817999</v>
      </c>
      <c r="R3894" s="21">
        <v>0</v>
      </c>
    </row>
    <row r="3895" spans="4:18" x14ac:dyDescent="0.2">
      <c r="D3895" s="104"/>
      <c r="E3895" s="5" t="s">
        <v>41</v>
      </c>
      <c r="F3895" s="6"/>
      <c r="G3895" s="7">
        <v>12</v>
      </c>
      <c r="H3895" s="8">
        <v>3</v>
      </c>
      <c r="I3895" s="1">
        <v>2</v>
      </c>
      <c r="J3895" s="1">
        <v>0</v>
      </c>
      <c r="K3895" s="1">
        <v>0</v>
      </c>
      <c r="L3895" s="1">
        <v>1</v>
      </c>
      <c r="M3895" s="1">
        <v>0</v>
      </c>
      <c r="N3895" s="1">
        <v>1</v>
      </c>
      <c r="O3895" s="1">
        <v>3</v>
      </c>
      <c r="P3895" s="1">
        <v>2</v>
      </c>
      <c r="Q3895" s="1">
        <v>1</v>
      </c>
      <c r="R3895" s="13">
        <v>0</v>
      </c>
    </row>
    <row r="3896" spans="4:18" x14ac:dyDescent="0.2">
      <c r="D3896" s="104"/>
      <c r="E3896" s="11"/>
      <c r="F3896" s="10"/>
      <c r="G3896" s="9">
        <v>100</v>
      </c>
      <c r="H3896" s="12">
        <v>25</v>
      </c>
      <c r="I3896" s="2">
        <v>16.666666666666998</v>
      </c>
      <c r="J3896" s="3">
        <v>0</v>
      </c>
      <c r="K3896" s="3">
        <v>0</v>
      </c>
      <c r="L3896" s="2">
        <v>8.333333333333</v>
      </c>
      <c r="M3896" s="3">
        <v>0</v>
      </c>
      <c r="N3896" s="2">
        <v>8.333333333333</v>
      </c>
      <c r="O3896" s="2">
        <v>25</v>
      </c>
      <c r="P3896" s="2">
        <v>16.666666666666998</v>
      </c>
      <c r="Q3896" s="2">
        <v>8.333333333333</v>
      </c>
      <c r="R3896" s="21">
        <v>0</v>
      </c>
    </row>
    <row r="3897" spans="4:18" x14ac:dyDescent="0.2">
      <c r="D3897" s="104"/>
      <c r="E3897" s="5" t="s">
        <v>42</v>
      </c>
      <c r="F3897" s="6"/>
      <c r="G3897" s="7">
        <v>25</v>
      </c>
      <c r="H3897" s="8">
        <v>10</v>
      </c>
      <c r="I3897" s="1">
        <v>6</v>
      </c>
      <c r="J3897" s="1">
        <v>2</v>
      </c>
      <c r="K3897" s="1">
        <v>2</v>
      </c>
      <c r="L3897" s="1">
        <v>2</v>
      </c>
      <c r="M3897" s="1">
        <v>4</v>
      </c>
      <c r="N3897" s="1">
        <v>0</v>
      </c>
      <c r="O3897" s="1">
        <v>3</v>
      </c>
      <c r="P3897" s="1">
        <v>0</v>
      </c>
      <c r="Q3897" s="1">
        <v>2</v>
      </c>
      <c r="R3897" s="13">
        <v>0</v>
      </c>
    </row>
    <row r="3898" spans="4:18" x14ac:dyDescent="0.2">
      <c r="D3898" s="104"/>
      <c r="E3898" s="11"/>
      <c r="F3898" s="10"/>
      <c r="G3898" s="9">
        <v>100</v>
      </c>
      <c r="H3898" s="12">
        <v>40</v>
      </c>
      <c r="I3898" s="2">
        <v>24</v>
      </c>
      <c r="J3898" s="2">
        <v>8</v>
      </c>
      <c r="K3898" s="2">
        <v>8</v>
      </c>
      <c r="L3898" s="2">
        <v>8</v>
      </c>
      <c r="M3898" s="2">
        <v>16</v>
      </c>
      <c r="N3898" s="3">
        <v>0</v>
      </c>
      <c r="O3898" s="2">
        <v>12</v>
      </c>
      <c r="P3898" s="3">
        <v>0</v>
      </c>
      <c r="Q3898" s="2">
        <v>8</v>
      </c>
      <c r="R3898" s="21">
        <v>0</v>
      </c>
    </row>
    <row r="3899" spans="4:18" x14ac:dyDescent="0.2">
      <c r="D3899" s="104"/>
      <c r="E3899" s="5" t="s">
        <v>43</v>
      </c>
      <c r="F3899" s="6"/>
      <c r="G3899" s="7">
        <v>29</v>
      </c>
      <c r="H3899" s="8">
        <v>12</v>
      </c>
      <c r="I3899" s="1">
        <v>11</v>
      </c>
      <c r="J3899" s="1">
        <v>3</v>
      </c>
      <c r="K3899" s="1">
        <v>0</v>
      </c>
      <c r="L3899" s="1">
        <v>2</v>
      </c>
      <c r="M3899" s="1">
        <v>3</v>
      </c>
      <c r="N3899" s="1">
        <v>1</v>
      </c>
      <c r="O3899" s="1">
        <v>9</v>
      </c>
      <c r="P3899" s="1">
        <v>0</v>
      </c>
      <c r="Q3899" s="1">
        <v>3</v>
      </c>
      <c r="R3899" s="13">
        <v>0</v>
      </c>
    </row>
    <row r="3900" spans="4:18" x14ac:dyDescent="0.2">
      <c r="D3900" s="104"/>
      <c r="E3900" s="11"/>
      <c r="F3900" s="10"/>
      <c r="G3900" s="9">
        <v>100</v>
      </c>
      <c r="H3900" s="12">
        <v>41.379310344827999</v>
      </c>
      <c r="I3900" s="2">
        <v>37.931034482759003</v>
      </c>
      <c r="J3900" s="2">
        <v>10.344827586207</v>
      </c>
      <c r="K3900" s="3">
        <v>0</v>
      </c>
      <c r="L3900" s="2">
        <v>6.8965517241379999</v>
      </c>
      <c r="M3900" s="2">
        <v>10.344827586207</v>
      </c>
      <c r="N3900" s="2">
        <v>3.4482758620689999</v>
      </c>
      <c r="O3900" s="2">
        <v>31.034482758620999</v>
      </c>
      <c r="P3900" s="3">
        <v>0</v>
      </c>
      <c r="Q3900" s="2">
        <v>10.344827586207</v>
      </c>
      <c r="R3900" s="21">
        <v>0</v>
      </c>
    </row>
    <row r="3901" spans="4:18" x14ac:dyDescent="0.2">
      <c r="D3901" s="104"/>
      <c r="E3901" s="5" t="s">
        <v>44</v>
      </c>
      <c r="F3901" s="6"/>
      <c r="G3901" s="7">
        <v>28</v>
      </c>
      <c r="H3901" s="8">
        <v>13</v>
      </c>
      <c r="I3901" s="1">
        <v>7</v>
      </c>
      <c r="J3901" s="1">
        <v>3</v>
      </c>
      <c r="K3901" s="1">
        <v>2</v>
      </c>
      <c r="L3901" s="1">
        <v>4</v>
      </c>
      <c r="M3901" s="1">
        <v>2</v>
      </c>
      <c r="N3901" s="1">
        <v>2</v>
      </c>
      <c r="O3901" s="1">
        <v>7</v>
      </c>
      <c r="P3901" s="1">
        <v>2</v>
      </c>
      <c r="Q3901" s="1">
        <v>2</v>
      </c>
      <c r="R3901" s="13">
        <v>0</v>
      </c>
    </row>
    <row r="3902" spans="4:18" x14ac:dyDescent="0.2">
      <c r="D3902" s="104"/>
      <c r="E3902" s="11"/>
      <c r="F3902" s="10"/>
      <c r="G3902" s="9">
        <v>100</v>
      </c>
      <c r="H3902" s="12">
        <v>46.428571428570997</v>
      </c>
      <c r="I3902" s="2">
        <v>25</v>
      </c>
      <c r="J3902" s="2">
        <v>10.714285714286</v>
      </c>
      <c r="K3902" s="2">
        <v>7.1428571428570002</v>
      </c>
      <c r="L3902" s="2">
        <v>14.285714285714</v>
      </c>
      <c r="M3902" s="2">
        <v>7.1428571428570002</v>
      </c>
      <c r="N3902" s="2">
        <v>7.1428571428570002</v>
      </c>
      <c r="O3902" s="2">
        <v>25</v>
      </c>
      <c r="P3902" s="2">
        <v>7.1428571428570002</v>
      </c>
      <c r="Q3902" s="2">
        <v>7.1428571428570002</v>
      </c>
      <c r="R3902" s="21">
        <v>0</v>
      </c>
    </row>
    <row r="3903" spans="4:18" x14ac:dyDescent="0.2">
      <c r="D3903" s="104"/>
      <c r="E3903" s="5" t="s">
        <v>45</v>
      </c>
      <c r="F3903" s="6"/>
      <c r="G3903" s="7">
        <v>25</v>
      </c>
      <c r="H3903" s="8">
        <v>10</v>
      </c>
      <c r="I3903" s="1">
        <v>10</v>
      </c>
      <c r="J3903" s="1">
        <v>3</v>
      </c>
      <c r="K3903" s="1">
        <v>1</v>
      </c>
      <c r="L3903" s="1">
        <v>6</v>
      </c>
      <c r="M3903" s="1">
        <v>0</v>
      </c>
      <c r="N3903" s="1">
        <v>2</v>
      </c>
      <c r="O3903" s="1">
        <v>4</v>
      </c>
      <c r="P3903" s="1">
        <v>1</v>
      </c>
      <c r="Q3903" s="1">
        <v>3</v>
      </c>
      <c r="R3903" s="13">
        <v>0</v>
      </c>
    </row>
    <row r="3904" spans="4:18" x14ac:dyDescent="0.2">
      <c r="D3904" s="104"/>
      <c r="E3904" s="11"/>
      <c r="F3904" s="10"/>
      <c r="G3904" s="9">
        <v>100</v>
      </c>
      <c r="H3904" s="12">
        <v>40</v>
      </c>
      <c r="I3904" s="2">
        <v>40</v>
      </c>
      <c r="J3904" s="2">
        <v>12</v>
      </c>
      <c r="K3904" s="2">
        <v>4</v>
      </c>
      <c r="L3904" s="2">
        <v>24</v>
      </c>
      <c r="M3904" s="3">
        <v>0</v>
      </c>
      <c r="N3904" s="2">
        <v>8</v>
      </c>
      <c r="O3904" s="2">
        <v>16</v>
      </c>
      <c r="P3904" s="2">
        <v>4</v>
      </c>
      <c r="Q3904" s="2">
        <v>12</v>
      </c>
      <c r="R3904" s="21">
        <v>0</v>
      </c>
    </row>
    <row r="3905" spans="2:19" x14ac:dyDescent="0.2">
      <c r="D3905" s="104"/>
      <c r="E3905" s="5" t="s">
        <v>46</v>
      </c>
      <c r="F3905" s="6"/>
      <c r="G3905" s="7">
        <v>16</v>
      </c>
      <c r="H3905" s="8">
        <v>3</v>
      </c>
      <c r="I3905" s="1">
        <v>6</v>
      </c>
      <c r="J3905" s="1">
        <v>2</v>
      </c>
      <c r="K3905" s="1">
        <v>1</v>
      </c>
      <c r="L3905" s="1">
        <v>3</v>
      </c>
      <c r="M3905" s="1">
        <v>1</v>
      </c>
      <c r="N3905" s="1">
        <v>1</v>
      </c>
      <c r="O3905" s="1">
        <v>6</v>
      </c>
      <c r="P3905" s="1">
        <v>0</v>
      </c>
      <c r="Q3905" s="1">
        <v>1</v>
      </c>
      <c r="R3905" s="13">
        <v>0</v>
      </c>
    </row>
    <row r="3906" spans="2:19" x14ac:dyDescent="0.2">
      <c r="D3906" s="104"/>
      <c r="E3906" s="11"/>
      <c r="F3906" s="10"/>
      <c r="G3906" s="9">
        <v>100</v>
      </c>
      <c r="H3906" s="12">
        <v>18.75</v>
      </c>
      <c r="I3906" s="2">
        <v>37.5</v>
      </c>
      <c r="J3906" s="2">
        <v>12.5</v>
      </c>
      <c r="K3906" s="2">
        <v>6.25</v>
      </c>
      <c r="L3906" s="2">
        <v>18.75</v>
      </c>
      <c r="M3906" s="2">
        <v>6.25</v>
      </c>
      <c r="N3906" s="2">
        <v>6.25</v>
      </c>
      <c r="O3906" s="2">
        <v>37.5</v>
      </c>
      <c r="P3906" s="3">
        <v>0</v>
      </c>
      <c r="Q3906" s="2">
        <v>6.25</v>
      </c>
      <c r="R3906" s="21">
        <v>0</v>
      </c>
    </row>
    <row r="3907" spans="2:19" x14ac:dyDescent="0.2">
      <c r="D3907" s="104"/>
      <c r="E3907" s="5" t="s">
        <v>47</v>
      </c>
      <c r="F3907" s="6"/>
      <c r="G3907" s="7">
        <v>29</v>
      </c>
      <c r="H3907" s="8">
        <v>9</v>
      </c>
      <c r="I3907" s="1">
        <v>13</v>
      </c>
      <c r="J3907" s="1">
        <v>1</v>
      </c>
      <c r="K3907" s="1">
        <v>1</v>
      </c>
      <c r="L3907" s="1">
        <v>1</v>
      </c>
      <c r="M3907" s="1">
        <v>0</v>
      </c>
      <c r="N3907" s="1">
        <v>2</v>
      </c>
      <c r="O3907" s="1">
        <v>3</v>
      </c>
      <c r="P3907" s="1">
        <v>3</v>
      </c>
      <c r="Q3907" s="1">
        <v>4</v>
      </c>
      <c r="R3907" s="13">
        <v>0</v>
      </c>
    </row>
    <row r="3908" spans="2:19" x14ac:dyDescent="0.2">
      <c r="D3908" s="104"/>
      <c r="E3908" s="11"/>
      <c r="F3908" s="10"/>
      <c r="G3908" s="9">
        <v>100</v>
      </c>
      <c r="H3908" s="12">
        <v>31.034482758620999</v>
      </c>
      <c r="I3908" s="2">
        <v>44.827586206897003</v>
      </c>
      <c r="J3908" s="2">
        <v>3.4482758620689999</v>
      </c>
      <c r="K3908" s="2">
        <v>3.4482758620689999</v>
      </c>
      <c r="L3908" s="2">
        <v>3.4482758620689999</v>
      </c>
      <c r="M3908" s="3">
        <v>0</v>
      </c>
      <c r="N3908" s="2">
        <v>6.8965517241379999</v>
      </c>
      <c r="O3908" s="2">
        <v>10.344827586207</v>
      </c>
      <c r="P3908" s="2">
        <v>10.344827586207</v>
      </c>
      <c r="Q3908" s="2">
        <v>13.793103448276</v>
      </c>
      <c r="R3908" s="21">
        <v>0</v>
      </c>
    </row>
    <row r="3909" spans="2:19" x14ac:dyDescent="0.2">
      <c r="D3909" s="104"/>
      <c r="E3909" s="5" t="s">
        <v>48</v>
      </c>
      <c r="F3909" s="6"/>
      <c r="G3909" s="7">
        <v>11</v>
      </c>
      <c r="H3909" s="8">
        <v>8</v>
      </c>
      <c r="I3909" s="1">
        <v>1</v>
      </c>
      <c r="J3909" s="1">
        <v>1</v>
      </c>
      <c r="K3909" s="1">
        <v>0</v>
      </c>
      <c r="L3909" s="1">
        <v>2</v>
      </c>
      <c r="M3909" s="1">
        <v>0</v>
      </c>
      <c r="N3909" s="1">
        <v>1</v>
      </c>
      <c r="O3909" s="1">
        <v>1</v>
      </c>
      <c r="P3909" s="1">
        <v>0</v>
      </c>
      <c r="Q3909" s="1">
        <v>0</v>
      </c>
      <c r="R3909" s="13">
        <v>1</v>
      </c>
    </row>
    <row r="3910" spans="2:19" x14ac:dyDescent="0.2">
      <c r="D3910" s="104"/>
      <c r="E3910" s="11"/>
      <c r="F3910" s="10"/>
      <c r="G3910" s="9">
        <v>100</v>
      </c>
      <c r="H3910" s="12">
        <v>72.727272727273004</v>
      </c>
      <c r="I3910" s="2">
        <v>9.0909090909089993</v>
      </c>
      <c r="J3910" s="2">
        <v>9.0909090909089993</v>
      </c>
      <c r="K3910" s="3">
        <v>0</v>
      </c>
      <c r="L3910" s="2">
        <v>18.181818181817999</v>
      </c>
      <c r="M3910" s="3">
        <v>0</v>
      </c>
      <c r="N3910" s="2">
        <v>9.0909090909089993</v>
      </c>
      <c r="O3910" s="2">
        <v>9.0909090909089993</v>
      </c>
      <c r="P3910" s="3">
        <v>0</v>
      </c>
      <c r="Q3910" s="3">
        <v>0</v>
      </c>
      <c r="R3910" s="15">
        <v>9.0909090909089993</v>
      </c>
    </row>
    <row r="3911" spans="2:19" x14ac:dyDescent="0.2">
      <c r="D3911" s="104"/>
      <c r="E3911" s="5" t="s">
        <v>49</v>
      </c>
      <c r="F3911" s="6"/>
      <c r="G3911" s="7">
        <v>3</v>
      </c>
      <c r="H3911" s="8">
        <v>3</v>
      </c>
      <c r="I3911" s="1">
        <v>1</v>
      </c>
      <c r="J3911" s="1">
        <v>0</v>
      </c>
      <c r="K3911" s="1">
        <v>0</v>
      </c>
      <c r="L3911" s="1">
        <v>0</v>
      </c>
      <c r="M3911" s="1">
        <v>0</v>
      </c>
      <c r="N3911" s="1">
        <v>0</v>
      </c>
      <c r="O3911" s="1">
        <v>1</v>
      </c>
      <c r="P3911" s="1">
        <v>0</v>
      </c>
      <c r="Q3911" s="1">
        <v>0</v>
      </c>
      <c r="R3911" s="13">
        <v>0</v>
      </c>
    </row>
    <row r="3912" spans="2:19" x14ac:dyDescent="0.2">
      <c r="D3912" s="105"/>
      <c r="E3912" s="56"/>
      <c r="F3912" s="57"/>
      <c r="G3912" s="69">
        <v>100</v>
      </c>
      <c r="H3912" s="75">
        <v>100</v>
      </c>
      <c r="I3912" s="39">
        <v>33.333333333333002</v>
      </c>
      <c r="J3912" s="36">
        <v>0</v>
      </c>
      <c r="K3912" s="36">
        <v>0</v>
      </c>
      <c r="L3912" s="36">
        <v>0</v>
      </c>
      <c r="M3912" s="36">
        <v>0</v>
      </c>
      <c r="N3912" s="36">
        <v>0</v>
      </c>
      <c r="O3912" s="39">
        <v>33.333333333333002</v>
      </c>
      <c r="P3912" s="36">
        <v>0</v>
      </c>
      <c r="Q3912" s="36">
        <v>0</v>
      </c>
      <c r="R3912" s="72">
        <v>0</v>
      </c>
    </row>
    <row r="3914" spans="2:19" x14ac:dyDescent="0.2">
      <c r="B3914" s="47" t="str">
        <f xml:space="preserve"> HYPERLINK("#'目次'!B53", "[47]")</f>
        <v>[47]</v>
      </c>
      <c r="C3914" s="31" t="s">
        <v>445</v>
      </c>
    </row>
    <row r="3915" spans="2:19" x14ac:dyDescent="0.2">
      <c r="C3915" s="89" t="s">
        <v>432</v>
      </c>
    </row>
    <row r="3917" spans="2:19" x14ac:dyDescent="0.2">
      <c r="C3917" s="31" t="s">
        <v>13</v>
      </c>
    </row>
    <row r="3918" spans="2:19" ht="48" x14ac:dyDescent="0.2">
      <c r="D3918" s="99"/>
      <c r="E3918" s="100"/>
      <c r="F3918" s="100"/>
      <c r="G3918" s="41" t="s">
        <v>14</v>
      </c>
      <c r="H3918" s="42" t="s">
        <v>446</v>
      </c>
      <c r="I3918" s="16" t="s">
        <v>447</v>
      </c>
      <c r="J3918" s="16" t="s">
        <v>448</v>
      </c>
      <c r="K3918" s="16" t="s">
        <v>449</v>
      </c>
      <c r="L3918" s="16" t="s">
        <v>450</v>
      </c>
      <c r="M3918" s="16" t="s">
        <v>451</v>
      </c>
      <c r="N3918" s="16" t="s">
        <v>452</v>
      </c>
      <c r="O3918" s="16" t="s">
        <v>453</v>
      </c>
      <c r="P3918" s="16" t="s">
        <v>454</v>
      </c>
      <c r="Q3918" s="16" t="s">
        <v>22</v>
      </c>
      <c r="R3918" s="16" t="s">
        <v>455</v>
      </c>
      <c r="S3918" s="46" t="s">
        <v>24</v>
      </c>
    </row>
    <row r="3919" spans="2:19" x14ac:dyDescent="0.2">
      <c r="D3919" s="101"/>
      <c r="E3919" s="102"/>
      <c r="F3919" s="102"/>
      <c r="G3919" s="44"/>
      <c r="H3919" s="48"/>
      <c r="I3919" s="17"/>
      <c r="J3919" s="17"/>
      <c r="K3919" s="17"/>
      <c r="L3919" s="17"/>
      <c r="M3919" s="17"/>
      <c r="N3919" s="17"/>
      <c r="O3919" s="17"/>
      <c r="P3919" s="17"/>
      <c r="Q3919" s="17"/>
      <c r="R3919" s="17"/>
      <c r="S3919" s="43"/>
    </row>
    <row r="3920" spans="2:19" x14ac:dyDescent="0.2">
      <c r="D3920" s="68"/>
      <c r="E3920" s="67" t="s">
        <v>14</v>
      </c>
      <c r="F3920" s="64"/>
      <c r="G3920" s="45">
        <v>437</v>
      </c>
      <c r="H3920" s="20">
        <v>98</v>
      </c>
      <c r="I3920" s="20">
        <v>55</v>
      </c>
      <c r="J3920" s="20">
        <v>55</v>
      </c>
      <c r="K3920" s="20">
        <v>20</v>
      </c>
      <c r="L3920" s="20">
        <v>8</v>
      </c>
      <c r="M3920" s="20">
        <v>13</v>
      </c>
      <c r="N3920" s="20">
        <v>43</v>
      </c>
      <c r="O3920" s="20">
        <v>38</v>
      </c>
      <c r="P3920" s="20">
        <v>42</v>
      </c>
      <c r="Q3920" s="20">
        <v>7</v>
      </c>
      <c r="R3920" s="20">
        <v>229</v>
      </c>
      <c r="S3920" s="61">
        <v>6</v>
      </c>
    </row>
    <row r="3921" spans="4:19" x14ac:dyDescent="0.2">
      <c r="D3921" s="56"/>
      <c r="E3921" s="57"/>
      <c r="F3921" s="65"/>
      <c r="G3921" s="9">
        <v>100</v>
      </c>
      <c r="H3921" s="2">
        <v>22.425629290618001</v>
      </c>
      <c r="I3921" s="2">
        <v>12.585812356979</v>
      </c>
      <c r="J3921" s="2">
        <v>12.585812356979</v>
      </c>
      <c r="K3921" s="2">
        <v>4.5766590389020001</v>
      </c>
      <c r="L3921" s="2">
        <v>1.8306636155610001</v>
      </c>
      <c r="M3921" s="2">
        <v>2.9748283752860001</v>
      </c>
      <c r="N3921" s="2">
        <v>9.8398169336379997</v>
      </c>
      <c r="O3921" s="2">
        <v>8.6956521739130004</v>
      </c>
      <c r="P3921" s="2">
        <v>9.6109839816929998</v>
      </c>
      <c r="Q3921" s="2">
        <v>1.601830663616</v>
      </c>
      <c r="R3921" s="2">
        <v>52.402745995422997</v>
      </c>
      <c r="S3921" s="15">
        <v>1.3729977116700001</v>
      </c>
    </row>
    <row r="3922" spans="4:19" x14ac:dyDescent="0.2">
      <c r="D3922" s="103" t="s">
        <v>25</v>
      </c>
      <c r="E3922" s="24" t="s">
        <v>26</v>
      </c>
      <c r="F3922" s="22"/>
      <c r="G3922" s="23">
        <v>96</v>
      </c>
      <c r="H3922" s="30">
        <v>20</v>
      </c>
      <c r="I3922" s="4">
        <v>18</v>
      </c>
      <c r="J3922" s="4">
        <v>11</v>
      </c>
      <c r="K3922" s="4">
        <v>5</v>
      </c>
      <c r="L3922" s="4">
        <v>3</v>
      </c>
      <c r="M3922" s="4">
        <v>0</v>
      </c>
      <c r="N3922" s="4">
        <v>10</v>
      </c>
      <c r="O3922" s="4">
        <v>8</v>
      </c>
      <c r="P3922" s="4">
        <v>9</v>
      </c>
      <c r="Q3922" s="4">
        <v>1</v>
      </c>
      <c r="R3922" s="4">
        <v>52</v>
      </c>
      <c r="S3922" s="34">
        <v>1</v>
      </c>
    </row>
    <row r="3923" spans="4:19" x14ac:dyDescent="0.2">
      <c r="D3923" s="104"/>
      <c r="E3923" s="11"/>
      <c r="F3923" s="10"/>
      <c r="G3923" s="9">
        <v>100</v>
      </c>
      <c r="H3923" s="12">
        <v>20.833333333333002</v>
      </c>
      <c r="I3923" s="2">
        <v>18.75</v>
      </c>
      <c r="J3923" s="2">
        <v>11.458333333333</v>
      </c>
      <c r="K3923" s="2">
        <v>5.208333333333</v>
      </c>
      <c r="L3923" s="2">
        <v>3.125</v>
      </c>
      <c r="M3923" s="3">
        <v>0</v>
      </c>
      <c r="N3923" s="2">
        <v>10.416666666667</v>
      </c>
      <c r="O3923" s="2">
        <v>8.333333333333</v>
      </c>
      <c r="P3923" s="2">
        <v>9.375</v>
      </c>
      <c r="Q3923" s="2">
        <v>1.041666666667</v>
      </c>
      <c r="R3923" s="2">
        <v>54.166666666666998</v>
      </c>
      <c r="S3923" s="15">
        <v>1.041666666667</v>
      </c>
    </row>
    <row r="3924" spans="4:19" x14ac:dyDescent="0.2">
      <c r="D3924" s="104"/>
      <c r="E3924" s="5" t="s">
        <v>27</v>
      </c>
      <c r="F3924" s="6"/>
      <c r="G3924" s="7">
        <v>84</v>
      </c>
      <c r="H3924" s="8">
        <v>14</v>
      </c>
      <c r="I3924" s="1">
        <v>6</v>
      </c>
      <c r="J3924" s="1">
        <v>10</v>
      </c>
      <c r="K3924" s="1">
        <v>6</v>
      </c>
      <c r="L3924" s="1">
        <v>1</v>
      </c>
      <c r="M3924" s="1">
        <v>3</v>
      </c>
      <c r="N3924" s="1">
        <v>6</v>
      </c>
      <c r="O3924" s="1">
        <v>5</v>
      </c>
      <c r="P3924" s="1">
        <v>10</v>
      </c>
      <c r="Q3924" s="1">
        <v>1</v>
      </c>
      <c r="R3924" s="1">
        <v>50</v>
      </c>
      <c r="S3924" s="13">
        <v>2</v>
      </c>
    </row>
    <row r="3925" spans="4:19" x14ac:dyDescent="0.2">
      <c r="D3925" s="104"/>
      <c r="E3925" s="11"/>
      <c r="F3925" s="10"/>
      <c r="G3925" s="9">
        <v>100</v>
      </c>
      <c r="H3925" s="12">
        <v>16.666666666666998</v>
      </c>
      <c r="I3925" s="2">
        <v>7.1428571428570002</v>
      </c>
      <c r="J3925" s="2">
        <v>11.904761904761999</v>
      </c>
      <c r="K3925" s="2">
        <v>7.1428571428570002</v>
      </c>
      <c r="L3925" s="2">
        <v>1.190476190476</v>
      </c>
      <c r="M3925" s="2">
        <v>3.5714285714290002</v>
      </c>
      <c r="N3925" s="2">
        <v>7.1428571428570002</v>
      </c>
      <c r="O3925" s="2">
        <v>5.9523809523809996</v>
      </c>
      <c r="P3925" s="2">
        <v>11.904761904761999</v>
      </c>
      <c r="Q3925" s="2">
        <v>1.190476190476</v>
      </c>
      <c r="R3925" s="2">
        <v>59.523809523810002</v>
      </c>
      <c r="S3925" s="15">
        <v>2.3809523809519999</v>
      </c>
    </row>
    <row r="3926" spans="4:19" x14ac:dyDescent="0.2">
      <c r="D3926" s="104"/>
      <c r="E3926" s="5" t="s">
        <v>28</v>
      </c>
      <c r="F3926" s="6"/>
      <c r="G3926" s="7">
        <v>75</v>
      </c>
      <c r="H3926" s="8">
        <v>15</v>
      </c>
      <c r="I3926" s="1">
        <v>6</v>
      </c>
      <c r="J3926" s="1">
        <v>5</v>
      </c>
      <c r="K3926" s="1">
        <v>2</v>
      </c>
      <c r="L3926" s="1">
        <v>1</v>
      </c>
      <c r="M3926" s="1">
        <v>2</v>
      </c>
      <c r="N3926" s="1">
        <v>6</v>
      </c>
      <c r="O3926" s="1">
        <v>8</v>
      </c>
      <c r="P3926" s="1">
        <v>6</v>
      </c>
      <c r="Q3926" s="1">
        <v>0</v>
      </c>
      <c r="R3926" s="1">
        <v>48</v>
      </c>
      <c r="S3926" s="13">
        <v>0</v>
      </c>
    </row>
    <row r="3927" spans="4:19" x14ac:dyDescent="0.2">
      <c r="D3927" s="104"/>
      <c r="E3927" s="11"/>
      <c r="F3927" s="10"/>
      <c r="G3927" s="9">
        <v>100</v>
      </c>
      <c r="H3927" s="12">
        <v>20</v>
      </c>
      <c r="I3927" s="2">
        <v>8</v>
      </c>
      <c r="J3927" s="2">
        <v>6.666666666667</v>
      </c>
      <c r="K3927" s="2">
        <v>2.666666666667</v>
      </c>
      <c r="L3927" s="2">
        <v>1.333333333333</v>
      </c>
      <c r="M3927" s="2">
        <v>2.666666666667</v>
      </c>
      <c r="N3927" s="2">
        <v>8</v>
      </c>
      <c r="O3927" s="2">
        <v>10.666666666667</v>
      </c>
      <c r="P3927" s="2">
        <v>8</v>
      </c>
      <c r="Q3927" s="3">
        <v>0</v>
      </c>
      <c r="R3927" s="2">
        <v>64</v>
      </c>
      <c r="S3927" s="21">
        <v>0</v>
      </c>
    </row>
    <row r="3928" spans="4:19" x14ac:dyDescent="0.2">
      <c r="D3928" s="104"/>
      <c r="E3928" s="5" t="s">
        <v>29</v>
      </c>
      <c r="F3928" s="6"/>
      <c r="G3928" s="7">
        <v>48</v>
      </c>
      <c r="H3928" s="8">
        <v>13</v>
      </c>
      <c r="I3928" s="1">
        <v>7</v>
      </c>
      <c r="J3928" s="1">
        <v>7</v>
      </c>
      <c r="K3928" s="1">
        <v>3</v>
      </c>
      <c r="L3928" s="1">
        <v>0</v>
      </c>
      <c r="M3928" s="1">
        <v>2</v>
      </c>
      <c r="N3928" s="1">
        <v>7</v>
      </c>
      <c r="O3928" s="1">
        <v>4</v>
      </c>
      <c r="P3928" s="1">
        <v>6</v>
      </c>
      <c r="Q3928" s="1">
        <v>2</v>
      </c>
      <c r="R3928" s="1">
        <v>21</v>
      </c>
      <c r="S3928" s="13">
        <v>0</v>
      </c>
    </row>
    <row r="3929" spans="4:19" x14ac:dyDescent="0.2">
      <c r="D3929" s="104"/>
      <c r="E3929" s="11"/>
      <c r="F3929" s="10"/>
      <c r="G3929" s="9">
        <v>100</v>
      </c>
      <c r="H3929" s="12">
        <v>27.083333333333002</v>
      </c>
      <c r="I3929" s="2">
        <v>14.583333333333</v>
      </c>
      <c r="J3929" s="2">
        <v>14.583333333333</v>
      </c>
      <c r="K3929" s="2">
        <v>6.25</v>
      </c>
      <c r="L3929" s="3">
        <v>0</v>
      </c>
      <c r="M3929" s="2">
        <v>4.166666666667</v>
      </c>
      <c r="N3929" s="2">
        <v>14.583333333333</v>
      </c>
      <c r="O3929" s="2">
        <v>8.333333333333</v>
      </c>
      <c r="P3929" s="2">
        <v>12.5</v>
      </c>
      <c r="Q3929" s="2">
        <v>4.166666666667</v>
      </c>
      <c r="R3929" s="2">
        <v>43.75</v>
      </c>
      <c r="S3929" s="21">
        <v>0</v>
      </c>
    </row>
    <row r="3930" spans="4:19" x14ac:dyDescent="0.2">
      <c r="D3930" s="104"/>
      <c r="E3930" s="5" t="s">
        <v>30</v>
      </c>
      <c r="F3930" s="6"/>
      <c r="G3930" s="7">
        <v>37</v>
      </c>
      <c r="H3930" s="8">
        <v>16</v>
      </c>
      <c r="I3930" s="1">
        <v>9</v>
      </c>
      <c r="J3930" s="1">
        <v>7</v>
      </c>
      <c r="K3930" s="1">
        <v>3</v>
      </c>
      <c r="L3930" s="1">
        <v>0</v>
      </c>
      <c r="M3930" s="1">
        <v>1</v>
      </c>
      <c r="N3930" s="1">
        <v>3</v>
      </c>
      <c r="O3930" s="1">
        <v>5</v>
      </c>
      <c r="P3930" s="1">
        <v>3</v>
      </c>
      <c r="Q3930" s="1">
        <v>1</v>
      </c>
      <c r="R3930" s="1">
        <v>13</v>
      </c>
      <c r="S3930" s="13">
        <v>1</v>
      </c>
    </row>
    <row r="3931" spans="4:19" x14ac:dyDescent="0.2">
      <c r="D3931" s="104"/>
      <c r="E3931" s="11"/>
      <c r="F3931" s="10"/>
      <c r="G3931" s="9">
        <v>100</v>
      </c>
      <c r="H3931" s="12">
        <v>43.243243243243001</v>
      </c>
      <c r="I3931" s="2">
        <v>24.324324324323999</v>
      </c>
      <c r="J3931" s="2">
        <v>18.918918918919001</v>
      </c>
      <c r="K3931" s="2">
        <v>8.1081081081080004</v>
      </c>
      <c r="L3931" s="3">
        <v>0</v>
      </c>
      <c r="M3931" s="2">
        <v>2.7027027027030002</v>
      </c>
      <c r="N3931" s="2">
        <v>8.1081081081080004</v>
      </c>
      <c r="O3931" s="2">
        <v>13.513513513514001</v>
      </c>
      <c r="P3931" s="2">
        <v>8.1081081081080004</v>
      </c>
      <c r="Q3931" s="2">
        <v>2.7027027027030002</v>
      </c>
      <c r="R3931" s="2">
        <v>35.135135135135002</v>
      </c>
      <c r="S3931" s="15">
        <v>2.7027027027030002</v>
      </c>
    </row>
    <row r="3932" spans="4:19" x14ac:dyDescent="0.2">
      <c r="D3932" s="104"/>
      <c r="E3932" s="5" t="s">
        <v>31</v>
      </c>
      <c r="F3932" s="6"/>
      <c r="G3932" s="7">
        <v>43</v>
      </c>
      <c r="H3932" s="8">
        <v>10</v>
      </c>
      <c r="I3932" s="1">
        <v>4</v>
      </c>
      <c r="J3932" s="1">
        <v>10</v>
      </c>
      <c r="K3932" s="1">
        <v>1</v>
      </c>
      <c r="L3932" s="1">
        <v>2</v>
      </c>
      <c r="M3932" s="1">
        <v>3</v>
      </c>
      <c r="N3932" s="1">
        <v>8</v>
      </c>
      <c r="O3932" s="1">
        <v>5</v>
      </c>
      <c r="P3932" s="1">
        <v>6</v>
      </c>
      <c r="Q3932" s="1">
        <v>0</v>
      </c>
      <c r="R3932" s="1">
        <v>16</v>
      </c>
      <c r="S3932" s="13">
        <v>2</v>
      </c>
    </row>
    <row r="3933" spans="4:19" x14ac:dyDescent="0.2">
      <c r="D3933" s="104"/>
      <c r="E3933" s="11"/>
      <c r="F3933" s="10"/>
      <c r="G3933" s="9">
        <v>100</v>
      </c>
      <c r="H3933" s="12">
        <v>23.255813953488001</v>
      </c>
      <c r="I3933" s="2">
        <v>9.3023255813949994</v>
      </c>
      <c r="J3933" s="2">
        <v>23.255813953488001</v>
      </c>
      <c r="K3933" s="2">
        <v>2.3255813953489999</v>
      </c>
      <c r="L3933" s="2">
        <v>4.6511627906979998</v>
      </c>
      <c r="M3933" s="2">
        <v>6.9767441860470001</v>
      </c>
      <c r="N3933" s="2">
        <v>18.604651162791001</v>
      </c>
      <c r="O3933" s="2">
        <v>11.627906976744001</v>
      </c>
      <c r="P3933" s="2">
        <v>13.953488372093</v>
      </c>
      <c r="Q3933" s="3">
        <v>0</v>
      </c>
      <c r="R3933" s="2">
        <v>37.209302325581</v>
      </c>
      <c r="S3933" s="15">
        <v>4.6511627906979998</v>
      </c>
    </row>
    <row r="3934" spans="4:19" x14ac:dyDescent="0.2">
      <c r="D3934" s="104"/>
      <c r="E3934" s="5" t="s">
        <v>32</v>
      </c>
      <c r="F3934" s="6"/>
      <c r="G3934" s="7">
        <v>26</v>
      </c>
      <c r="H3934" s="8">
        <v>5</v>
      </c>
      <c r="I3934" s="1">
        <v>3</v>
      </c>
      <c r="J3934" s="1">
        <v>4</v>
      </c>
      <c r="K3934" s="1">
        <v>0</v>
      </c>
      <c r="L3934" s="1">
        <v>0</v>
      </c>
      <c r="M3934" s="1">
        <v>2</v>
      </c>
      <c r="N3934" s="1">
        <v>1</v>
      </c>
      <c r="O3934" s="1">
        <v>3</v>
      </c>
      <c r="P3934" s="1">
        <v>0</v>
      </c>
      <c r="Q3934" s="1">
        <v>1</v>
      </c>
      <c r="R3934" s="1">
        <v>11</v>
      </c>
      <c r="S3934" s="13">
        <v>0</v>
      </c>
    </row>
    <row r="3935" spans="4:19" x14ac:dyDescent="0.2">
      <c r="D3935" s="104"/>
      <c r="E3935" s="11"/>
      <c r="F3935" s="10"/>
      <c r="G3935" s="9">
        <v>100</v>
      </c>
      <c r="H3935" s="12">
        <v>19.230769230768999</v>
      </c>
      <c r="I3935" s="2">
        <v>11.538461538462</v>
      </c>
      <c r="J3935" s="2">
        <v>15.384615384615</v>
      </c>
      <c r="K3935" s="3">
        <v>0</v>
      </c>
      <c r="L3935" s="3">
        <v>0</v>
      </c>
      <c r="M3935" s="2">
        <v>7.6923076923079998</v>
      </c>
      <c r="N3935" s="2">
        <v>3.8461538461539999</v>
      </c>
      <c r="O3935" s="2">
        <v>11.538461538462</v>
      </c>
      <c r="P3935" s="3">
        <v>0</v>
      </c>
      <c r="Q3935" s="2">
        <v>3.8461538461539999</v>
      </c>
      <c r="R3935" s="2">
        <v>42.307692307692001</v>
      </c>
      <c r="S3935" s="21">
        <v>0</v>
      </c>
    </row>
    <row r="3936" spans="4:19" x14ac:dyDescent="0.2">
      <c r="D3936" s="104"/>
      <c r="E3936" s="5" t="s">
        <v>33</v>
      </c>
      <c r="F3936" s="6"/>
      <c r="G3936" s="7">
        <v>7</v>
      </c>
      <c r="H3936" s="8">
        <v>0</v>
      </c>
      <c r="I3936" s="1">
        <v>1</v>
      </c>
      <c r="J3936" s="1">
        <v>0</v>
      </c>
      <c r="K3936" s="1">
        <v>0</v>
      </c>
      <c r="L3936" s="1">
        <v>1</v>
      </c>
      <c r="M3936" s="1">
        <v>0</v>
      </c>
      <c r="N3936" s="1">
        <v>1</v>
      </c>
      <c r="O3936" s="1">
        <v>0</v>
      </c>
      <c r="P3936" s="1">
        <v>1</v>
      </c>
      <c r="Q3936" s="1">
        <v>1</v>
      </c>
      <c r="R3936" s="1">
        <v>4</v>
      </c>
      <c r="S3936" s="13">
        <v>0</v>
      </c>
    </row>
    <row r="3937" spans="4:19" x14ac:dyDescent="0.2">
      <c r="D3937" s="104"/>
      <c r="E3937" s="11"/>
      <c r="F3937" s="10"/>
      <c r="G3937" s="9">
        <v>100</v>
      </c>
      <c r="H3937" s="40">
        <v>0</v>
      </c>
      <c r="I3937" s="2">
        <v>14.285714285714</v>
      </c>
      <c r="J3937" s="3">
        <v>0</v>
      </c>
      <c r="K3937" s="3">
        <v>0</v>
      </c>
      <c r="L3937" s="2">
        <v>14.285714285714</v>
      </c>
      <c r="M3937" s="3">
        <v>0</v>
      </c>
      <c r="N3937" s="2">
        <v>14.285714285714</v>
      </c>
      <c r="O3937" s="3">
        <v>0</v>
      </c>
      <c r="P3937" s="2">
        <v>14.285714285714</v>
      </c>
      <c r="Q3937" s="2">
        <v>14.285714285714</v>
      </c>
      <c r="R3937" s="2">
        <v>57.142857142856997</v>
      </c>
      <c r="S3937" s="21">
        <v>0</v>
      </c>
    </row>
    <row r="3938" spans="4:19" x14ac:dyDescent="0.2">
      <c r="D3938" s="103" t="s">
        <v>34</v>
      </c>
      <c r="E3938" s="24" t="s">
        <v>35</v>
      </c>
      <c r="F3938" s="22"/>
      <c r="G3938" s="23">
        <v>2</v>
      </c>
      <c r="H3938" s="30">
        <v>1</v>
      </c>
      <c r="I3938" s="4">
        <v>0</v>
      </c>
      <c r="J3938" s="4">
        <v>0</v>
      </c>
      <c r="K3938" s="4">
        <v>1</v>
      </c>
      <c r="L3938" s="4">
        <v>0</v>
      </c>
      <c r="M3938" s="4">
        <v>0</v>
      </c>
      <c r="N3938" s="4">
        <v>1</v>
      </c>
      <c r="O3938" s="4">
        <v>0</v>
      </c>
      <c r="P3938" s="4">
        <v>0</v>
      </c>
      <c r="Q3938" s="4">
        <v>0</v>
      </c>
      <c r="R3938" s="4">
        <v>1</v>
      </c>
      <c r="S3938" s="34">
        <v>0</v>
      </c>
    </row>
    <row r="3939" spans="4:19" x14ac:dyDescent="0.2">
      <c r="D3939" s="104"/>
      <c r="E3939" s="11"/>
      <c r="F3939" s="10"/>
      <c r="G3939" s="9">
        <v>100</v>
      </c>
      <c r="H3939" s="12">
        <v>50</v>
      </c>
      <c r="I3939" s="3">
        <v>0</v>
      </c>
      <c r="J3939" s="3">
        <v>0</v>
      </c>
      <c r="K3939" s="2">
        <v>50</v>
      </c>
      <c r="L3939" s="3">
        <v>0</v>
      </c>
      <c r="M3939" s="3">
        <v>0</v>
      </c>
      <c r="N3939" s="2">
        <v>50</v>
      </c>
      <c r="O3939" s="3">
        <v>0</v>
      </c>
      <c r="P3939" s="3">
        <v>0</v>
      </c>
      <c r="Q3939" s="3">
        <v>0</v>
      </c>
      <c r="R3939" s="2">
        <v>50</v>
      </c>
      <c r="S3939" s="21">
        <v>0</v>
      </c>
    </row>
    <row r="3940" spans="4:19" x14ac:dyDescent="0.2">
      <c r="D3940" s="104"/>
      <c r="E3940" s="5" t="s">
        <v>36</v>
      </c>
      <c r="F3940" s="6"/>
      <c r="G3940" s="7">
        <v>2</v>
      </c>
      <c r="H3940" s="8">
        <v>2</v>
      </c>
      <c r="I3940" s="1">
        <v>1</v>
      </c>
      <c r="J3940" s="1">
        <v>0</v>
      </c>
      <c r="K3940" s="1">
        <v>0</v>
      </c>
      <c r="L3940" s="1">
        <v>0</v>
      </c>
      <c r="M3940" s="1">
        <v>0</v>
      </c>
      <c r="N3940" s="1">
        <v>0</v>
      </c>
      <c r="O3940" s="1">
        <v>0</v>
      </c>
      <c r="P3940" s="1">
        <v>0</v>
      </c>
      <c r="Q3940" s="1">
        <v>0</v>
      </c>
      <c r="R3940" s="1">
        <v>0</v>
      </c>
      <c r="S3940" s="13">
        <v>0</v>
      </c>
    </row>
    <row r="3941" spans="4:19" x14ac:dyDescent="0.2">
      <c r="D3941" s="104"/>
      <c r="E3941" s="11"/>
      <c r="F3941" s="10"/>
      <c r="G3941" s="9">
        <v>100</v>
      </c>
      <c r="H3941" s="12">
        <v>100</v>
      </c>
      <c r="I3941" s="2">
        <v>50</v>
      </c>
      <c r="J3941" s="3">
        <v>0</v>
      </c>
      <c r="K3941" s="3">
        <v>0</v>
      </c>
      <c r="L3941" s="3">
        <v>0</v>
      </c>
      <c r="M3941" s="3">
        <v>0</v>
      </c>
      <c r="N3941" s="3">
        <v>0</v>
      </c>
      <c r="O3941" s="3">
        <v>0</v>
      </c>
      <c r="P3941" s="3">
        <v>0</v>
      </c>
      <c r="Q3941" s="3">
        <v>0</v>
      </c>
      <c r="R3941" s="3">
        <v>0</v>
      </c>
      <c r="S3941" s="21">
        <v>0</v>
      </c>
    </row>
    <row r="3942" spans="4:19" x14ac:dyDescent="0.2">
      <c r="D3942" s="104"/>
      <c r="E3942" s="5" t="s">
        <v>37</v>
      </c>
      <c r="F3942" s="6"/>
      <c r="G3942" s="7">
        <v>6</v>
      </c>
      <c r="H3942" s="8">
        <v>1</v>
      </c>
      <c r="I3942" s="1">
        <v>1</v>
      </c>
      <c r="J3942" s="1">
        <v>1</v>
      </c>
      <c r="K3942" s="1">
        <v>1</v>
      </c>
      <c r="L3942" s="1">
        <v>0</v>
      </c>
      <c r="M3942" s="1">
        <v>1</v>
      </c>
      <c r="N3942" s="1">
        <v>1</v>
      </c>
      <c r="O3942" s="1">
        <v>0</v>
      </c>
      <c r="P3942" s="1">
        <v>1</v>
      </c>
      <c r="Q3942" s="1">
        <v>0</v>
      </c>
      <c r="R3942" s="1">
        <v>0</v>
      </c>
      <c r="S3942" s="13">
        <v>1</v>
      </c>
    </row>
    <row r="3943" spans="4:19" x14ac:dyDescent="0.2">
      <c r="D3943" s="104"/>
      <c r="E3943" s="11"/>
      <c r="F3943" s="10"/>
      <c r="G3943" s="9">
        <v>100</v>
      </c>
      <c r="H3943" s="12">
        <v>16.666666666666998</v>
      </c>
      <c r="I3943" s="2">
        <v>16.666666666666998</v>
      </c>
      <c r="J3943" s="2">
        <v>16.666666666666998</v>
      </c>
      <c r="K3943" s="2">
        <v>16.666666666666998</v>
      </c>
      <c r="L3943" s="3">
        <v>0</v>
      </c>
      <c r="M3943" s="2">
        <v>16.666666666666998</v>
      </c>
      <c r="N3943" s="2">
        <v>16.666666666666998</v>
      </c>
      <c r="O3943" s="3">
        <v>0</v>
      </c>
      <c r="P3943" s="2">
        <v>16.666666666666998</v>
      </c>
      <c r="Q3943" s="3">
        <v>0</v>
      </c>
      <c r="R3943" s="3">
        <v>0</v>
      </c>
      <c r="S3943" s="15">
        <v>16.666666666666998</v>
      </c>
    </row>
    <row r="3944" spans="4:19" x14ac:dyDescent="0.2">
      <c r="D3944" s="104"/>
      <c r="E3944" s="5" t="s">
        <v>38</v>
      </c>
      <c r="F3944" s="6"/>
      <c r="G3944" s="7">
        <v>6</v>
      </c>
      <c r="H3944" s="8">
        <v>1</v>
      </c>
      <c r="I3944" s="1">
        <v>2</v>
      </c>
      <c r="J3944" s="1">
        <v>0</v>
      </c>
      <c r="K3944" s="1">
        <v>0</v>
      </c>
      <c r="L3944" s="1">
        <v>2</v>
      </c>
      <c r="M3944" s="1">
        <v>1</v>
      </c>
      <c r="N3944" s="1">
        <v>1</v>
      </c>
      <c r="O3944" s="1">
        <v>1</v>
      </c>
      <c r="P3944" s="1">
        <v>1</v>
      </c>
      <c r="Q3944" s="1">
        <v>1</v>
      </c>
      <c r="R3944" s="1">
        <v>2</v>
      </c>
      <c r="S3944" s="13">
        <v>0</v>
      </c>
    </row>
    <row r="3945" spans="4:19" x14ac:dyDescent="0.2">
      <c r="D3945" s="104"/>
      <c r="E3945" s="11"/>
      <c r="F3945" s="10"/>
      <c r="G3945" s="9">
        <v>100</v>
      </c>
      <c r="H3945" s="12">
        <v>16.666666666666998</v>
      </c>
      <c r="I3945" s="2">
        <v>33.333333333333002</v>
      </c>
      <c r="J3945" s="3">
        <v>0</v>
      </c>
      <c r="K3945" s="3">
        <v>0</v>
      </c>
      <c r="L3945" s="2">
        <v>33.333333333333002</v>
      </c>
      <c r="M3945" s="2">
        <v>16.666666666666998</v>
      </c>
      <c r="N3945" s="2">
        <v>16.666666666666998</v>
      </c>
      <c r="O3945" s="2">
        <v>16.666666666666998</v>
      </c>
      <c r="P3945" s="2">
        <v>16.666666666666998</v>
      </c>
      <c r="Q3945" s="2">
        <v>16.666666666666998</v>
      </c>
      <c r="R3945" s="2">
        <v>33.333333333333002</v>
      </c>
      <c r="S3945" s="21">
        <v>0</v>
      </c>
    </row>
    <row r="3946" spans="4:19" x14ac:dyDescent="0.2">
      <c r="D3946" s="104"/>
      <c r="E3946" s="5" t="s">
        <v>39</v>
      </c>
      <c r="F3946" s="6"/>
      <c r="G3946" s="7">
        <v>10</v>
      </c>
      <c r="H3946" s="8">
        <v>4</v>
      </c>
      <c r="I3946" s="1">
        <v>2</v>
      </c>
      <c r="J3946" s="1">
        <v>0</v>
      </c>
      <c r="K3946" s="1">
        <v>0</v>
      </c>
      <c r="L3946" s="1">
        <v>0</v>
      </c>
      <c r="M3946" s="1">
        <v>0</v>
      </c>
      <c r="N3946" s="1">
        <v>0</v>
      </c>
      <c r="O3946" s="1">
        <v>0</v>
      </c>
      <c r="P3946" s="1">
        <v>0</v>
      </c>
      <c r="Q3946" s="1">
        <v>3</v>
      </c>
      <c r="R3946" s="1">
        <v>2</v>
      </c>
      <c r="S3946" s="13">
        <v>0</v>
      </c>
    </row>
    <row r="3947" spans="4:19" x14ac:dyDescent="0.2">
      <c r="D3947" s="104"/>
      <c r="E3947" s="11"/>
      <c r="F3947" s="10"/>
      <c r="G3947" s="9">
        <v>100</v>
      </c>
      <c r="H3947" s="12">
        <v>40</v>
      </c>
      <c r="I3947" s="2">
        <v>20</v>
      </c>
      <c r="J3947" s="3">
        <v>0</v>
      </c>
      <c r="K3947" s="3">
        <v>0</v>
      </c>
      <c r="L3947" s="3">
        <v>0</v>
      </c>
      <c r="M3947" s="3">
        <v>0</v>
      </c>
      <c r="N3947" s="3">
        <v>0</v>
      </c>
      <c r="O3947" s="3">
        <v>0</v>
      </c>
      <c r="P3947" s="3">
        <v>0</v>
      </c>
      <c r="Q3947" s="2">
        <v>30</v>
      </c>
      <c r="R3947" s="2">
        <v>20</v>
      </c>
      <c r="S3947" s="21">
        <v>0</v>
      </c>
    </row>
    <row r="3948" spans="4:19" x14ac:dyDescent="0.2">
      <c r="D3948" s="104"/>
      <c r="E3948" s="5" t="s">
        <v>40</v>
      </c>
      <c r="F3948" s="6"/>
      <c r="G3948" s="7">
        <v>17</v>
      </c>
      <c r="H3948" s="8">
        <v>4</v>
      </c>
      <c r="I3948" s="1">
        <v>3</v>
      </c>
      <c r="J3948" s="1">
        <v>3</v>
      </c>
      <c r="K3948" s="1">
        <v>0</v>
      </c>
      <c r="L3948" s="1">
        <v>1</v>
      </c>
      <c r="M3948" s="1">
        <v>2</v>
      </c>
      <c r="N3948" s="1">
        <v>2</v>
      </c>
      <c r="O3948" s="1">
        <v>1</v>
      </c>
      <c r="P3948" s="1">
        <v>2</v>
      </c>
      <c r="Q3948" s="1">
        <v>0</v>
      </c>
      <c r="R3948" s="1">
        <v>6</v>
      </c>
      <c r="S3948" s="13">
        <v>0</v>
      </c>
    </row>
    <row r="3949" spans="4:19" x14ac:dyDescent="0.2">
      <c r="D3949" s="104"/>
      <c r="E3949" s="11"/>
      <c r="F3949" s="10"/>
      <c r="G3949" s="9">
        <v>100</v>
      </c>
      <c r="H3949" s="12">
        <v>23.529411764706001</v>
      </c>
      <c r="I3949" s="2">
        <v>17.647058823529001</v>
      </c>
      <c r="J3949" s="2">
        <v>17.647058823529001</v>
      </c>
      <c r="K3949" s="3">
        <v>0</v>
      </c>
      <c r="L3949" s="2">
        <v>5.8823529411760003</v>
      </c>
      <c r="M3949" s="2">
        <v>11.764705882353001</v>
      </c>
      <c r="N3949" s="2">
        <v>11.764705882353001</v>
      </c>
      <c r="O3949" s="2">
        <v>5.8823529411760003</v>
      </c>
      <c r="P3949" s="2">
        <v>11.764705882353001</v>
      </c>
      <c r="Q3949" s="3">
        <v>0</v>
      </c>
      <c r="R3949" s="2">
        <v>35.294117647058997</v>
      </c>
      <c r="S3949" s="21">
        <v>0</v>
      </c>
    </row>
    <row r="3950" spans="4:19" x14ac:dyDescent="0.2">
      <c r="D3950" s="104"/>
      <c r="E3950" s="5" t="s">
        <v>41</v>
      </c>
      <c r="F3950" s="6"/>
      <c r="G3950" s="7">
        <v>21</v>
      </c>
      <c r="H3950" s="8">
        <v>13</v>
      </c>
      <c r="I3950" s="1">
        <v>5</v>
      </c>
      <c r="J3950" s="1">
        <v>3</v>
      </c>
      <c r="K3950" s="1">
        <v>1</v>
      </c>
      <c r="L3950" s="1">
        <v>1</v>
      </c>
      <c r="M3950" s="1">
        <v>0</v>
      </c>
      <c r="N3950" s="1">
        <v>3</v>
      </c>
      <c r="O3950" s="1">
        <v>3</v>
      </c>
      <c r="P3950" s="1">
        <v>1</v>
      </c>
      <c r="Q3950" s="1">
        <v>0</v>
      </c>
      <c r="R3950" s="1">
        <v>6</v>
      </c>
      <c r="S3950" s="13">
        <v>0</v>
      </c>
    </row>
    <row r="3951" spans="4:19" x14ac:dyDescent="0.2">
      <c r="D3951" s="104"/>
      <c r="E3951" s="11"/>
      <c r="F3951" s="10"/>
      <c r="G3951" s="9">
        <v>100</v>
      </c>
      <c r="H3951" s="12">
        <v>61.904761904761997</v>
      </c>
      <c r="I3951" s="2">
        <v>23.809523809523998</v>
      </c>
      <c r="J3951" s="2">
        <v>14.285714285714</v>
      </c>
      <c r="K3951" s="2">
        <v>4.7619047619049999</v>
      </c>
      <c r="L3951" s="2">
        <v>4.7619047619049999</v>
      </c>
      <c r="M3951" s="3">
        <v>0</v>
      </c>
      <c r="N3951" s="2">
        <v>14.285714285714</v>
      </c>
      <c r="O3951" s="2">
        <v>14.285714285714</v>
      </c>
      <c r="P3951" s="2">
        <v>4.7619047619049999</v>
      </c>
      <c r="Q3951" s="3">
        <v>0</v>
      </c>
      <c r="R3951" s="2">
        <v>28.571428571428999</v>
      </c>
      <c r="S3951" s="21">
        <v>0</v>
      </c>
    </row>
    <row r="3952" spans="4:19" x14ac:dyDescent="0.2">
      <c r="D3952" s="104"/>
      <c r="E3952" s="5" t="s">
        <v>42</v>
      </c>
      <c r="F3952" s="6"/>
      <c r="G3952" s="7">
        <v>29</v>
      </c>
      <c r="H3952" s="8">
        <v>8</v>
      </c>
      <c r="I3952" s="1">
        <v>2</v>
      </c>
      <c r="J3952" s="1">
        <v>3</v>
      </c>
      <c r="K3952" s="1">
        <v>1</v>
      </c>
      <c r="L3952" s="1">
        <v>0</v>
      </c>
      <c r="M3952" s="1">
        <v>2</v>
      </c>
      <c r="N3952" s="1">
        <v>5</v>
      </c>
      <c r="O3952" s="1">
        <v>3</v>
      </c>
      <c r="P3952" s="1">
        <v>1</v>
      </c>
      <c r="Q3952" s="1">
        <v>0</v>
      </c>
      <c r="R3952" s="1">
        <v>15</v>
      </c>
      <c r="S3952" s="13">
        <v>0</v>
      </c>
    </row>
    <row r="3953" spans="4:19" x14ac:dyDescent="0.2">
      <c r="D3953" s="104"/>
      <c r="E3953" s="11"/>
      <c r="F3953" s="10"/>
      <c r="G3953" s="9">
        <v>100</v>
      </c>
      <c r="H3953" s="12">
        <v>27.586206896552</v>
      </c>
      <c r="I3953" s="2">
        <v>6.8965517241379999</v>
      </c>
      <c r="J3953" s="2">
        <v>10.344827586207</v>
      </c>
      <c r="K3953" s="2">
        <v>3.4482758620689999</v>
      </c>
      <c r="L3953" s="3">
        <v>0</v>
      </c>
      <c r="M3953" s="2">
        <v>6.8965517241379999</v>
      </c>
      <c r="N3953" s="2">
        <v>17.241379310345</v>
      </c>
      <c r="O3953" s="2">
        <v>10.344827586207</v>
      </c>
      <c r="P3953" s="2">
        <v>3.4482758620689999</v>
      </c>
      <c r="Q3953" s="3">
        <v>0</v>
      </c>
      <c r="R3953" s="2">
        <v>51.724137931034001</v>
      </c>
      <c r="S3953" s="21">
        <v>0</v>
      </c>
    </row>
    <row r="3954" spans="4:19" x14ac:dyDescent="0.2">
      <c r="D3954" s="104"/>
      <c r="E3954" s="5" t="s">
        <v>43</v>
      </c>
      <c r="F3954" s="6"/>
      <c r="G3954" s="7">
        <v>24</v>
      </c>
      <c r="H3954" s="8">
        <v>5</v>
      </c>
      <c r="I3954" s="1">
        <v>0</v>
      </c>
      <c r="J3954" s="1">
        <v>3</v>
      </c>
      <c r="K3954" s="1">
        <v>1</v>
      </c>
      <c r="L3954" s="1">
        <v>0</v>
      </c>
      <c r="M3954" s="1">
        <v>1</v>
      </c>
      <c r="N3954" s="1">
        <v>2</v>
      </c>
      <c r="O3954" s="1">
        <v>1</v>
      </c>
      <c r="P3954" s="1">
        <v>0</v>
      </c>
      <c r="Q3954" s="1">
        <v>0</v>
      </c>
      <c r="R3954" s="1">
        <v>16</v>
      </c>
      <c r="S3954" s="13">
        <v>0</v>
      </c>
    </row>
    <row r="3955" spans="4:19" x14ac:dyDescent="0.2">
      <c r="D3955" s="104"/>
      <c r="E3955" s="11"/>
      <c r="F3955" s="10"/>
      <c r="G3955" s="9">
        <v>100</v>
      </c>
      <c r="H3955" s="12">
        <v>20.833333333333002</v>
      </c>
      <c r="I3955" s="3">
        <v>0</v>
      </c>
      <c r="J3955" s="2">
        <v>12.5</v>
      </c>
      <c r="K3955" s="2">
        <v>4.166666666667</v>
      </c>
      <c r="L3955" s="3">
        <v>0</v>
      </c>
      <c r="M3955" s="2">
        <v>4.166666666667</v>
      </c>
      <c r="N3955" s="2">
        <v>8.333333333333</v>
      </c>
      <c r="O3955" s="2">
        <v>4.166666666667</v>
      </c>
      <c r="P3955" s="3">
        <v>0</v>
      </c>
      <c r="Q3955" s="3">
        <v>0</v>
      </c>
      <c r="R3955" s="2">
        <v>66.666666666666998</v>
      </c>
      <c r="S3955" s="21">
        <v>0</v>
      </c>
    </row>
    <row r="3956" spans="4:19" x14ac:dyDescent="0.2">
      <c r="D3956" s="104"/>
      <c r="E3956" s="5" t="s">
        <v>44</v>
      </c>
      <c r="F3956" s="6"/>
      <c r="G3956" s="7">
        <v>35</v>
      </c>
      <c r="H3956" s="8">
        <v>12</v>
      </c>
      <c r="I3956" s="1">
        <v>3</v>
      </c>
      <c r="J3956" s="1">
        <v>6</v>
      </c>
      <c r="K3956" s="1">
        <v>1</v>
      </c>
      <c r="L3956" s="1">
        <v>1</v>
      </c>
      <c r="M3956" s="1">
        <v>0</v>
      </c>
      <c r="N3956" s="1">
        <v>6</v>
      </c>
      <c r="O3956" s="1">
        <v>4</v>
      </c>
      <c r="P3956" s="1">
        <v>2</v>
      </c>
      <c r="Q3956" s="1">
        <v>0</v>
      </c>
      <c r="R3956" s="1">
        <v>16</v>
      </c>
      <c r="S3956" s="13">
        <v>0</v>
      </c>
    </row>
    <row r="3957" spans="4:19" x14ac:dyDescent="0.2">
      <c r="D3957" s="104"/>
      <c r="E3957" s="11"/>
      <c r="F3957" s="10"/>
      <c r="G3957" s="9">
        <v>100</v>
      </c>
      <c r="H3957" s="12">
        <v>34.285714285714</v>
      </c>
      <c r="I3957" s="2">
        <v>8.5714285714289993</v>
      </c>
      <c r="J3957" s="2">
        <v>17.142857142857</v>
      </c>
      <c r="K3957" s="2">
        <v>2.8571428571430002</v>
      </c>
      <c r="L3957" s="2">
        <v>2.8571428571430002</v>
      </c>
      <c r="M3957" s="3">
        <v>0</v>
      </c>
      <c r="N3957" s="2">
        <v>17.142857142857</v>
      </c>
      <c r="O3957" s="2">
        <v>11.428571428571001</v>
      </c>
      <c r="P3957" s="2">
        <v>5.7142857142860004</v>
      </c>
      <c r="Q3957" s="3">
        <v>0</v>
      </c>
      <c r="R3957" s="2">
        <v>45.714285714286</v>
      </c>
      <c r="S3957" s="21">
        <v>0</v>
      </c>
    </row>
    <row r="3958" spans="4:19" x14ac:dyDescent="0.2">
      <c r="D3958" s="104"/>
      <c r="E3958" s="5" t="s">
        <v>45</v>
      </c>
      <c r="F3958" s="6"/>
      <c r="G3958" s="7">
        <v>29</v>
      </c>
      <c r="H3958" s="8">
        <v>5</v>
      </c>
      <c r="I3958" s="1">
        <v>2</v>
      </c>
      <c r="J3958" s="1">
        <v>3</v>
      </c>
      <c r="K3958" s="1">
        <v>1</v>
      </c>
      <c r="L3958" s="1">
        <v>0</v>
      </c>
      <c r="M3958" s="1">
        <v>0</v>
      </c>
      <c r="N3958" s="1">
        <v>3</v>
      </c>
      <c r="O3958" s="1">
        <v>2</v>
      </c>
      <c r="P3958" s="1">
        <v>2</v>
      </c>
      <c r="Q3958" s="1">
        <v>0</v>
      </c>
      <c r="R3958" s="1">
        <v>18</v>
      </c>
      <c r="S3958" s="13">
        <v>1</v>
      </c>
    </row>
    <row r="3959" spans="4:19" x14ac:dyDescent="0.2">
      <c r="D3959" s="104"/>
      <c r="E3959" s="11"/>
      <c r="F3959" s="10"/>
      <c r="G3959" s="9">
        <v>100</v>
      </c>
      <c r="H3959" s="12">
        <v>17.241379310345</v>
      </c>
      <c r="I3959" s="2">
        <v>6.8965517241379999</v>
      </c>
      <c r="J3959" s="2">
        <v>10.344827586207</v>
      </c>
      <c r="K3959" s="2">
        <v>3.4482758620689999</v>
      </c>
      <c r="L3959" s="3">
        <v>0</v>
      </c>
      <c r="M3959" s="3">
        <v>0</v>
      </c>
      <c r="N3959" s="2">
        <v>10.344827586207</v>
      </c>
      <c r="O3959" s="2">
        <v>6.8965517241379999</v>
      </c>
      <c r="P3959" s="2">
        <v>6.8965517241379999</v>
      </c>
      <c r="Q3959" s="3">
        <v>0</v>
      </c>
      <c r="R3959" s="2">
        <v>62.068965517240997</v>
      </c>
      <c r="S3959" s="15">
        <v>3.4482758620689999</v>
      </c>
    </row>
    <row r="3960" spans="4:19" x14ac:dyDescent="0.2">
      <c r="D3960" s="104"/>
      <c r="E3960" s="5" t="s">
        <v>46</v>
      </c>
      <c r="F3960" s="6"/>
      <c r="G3960" s="7">
        <v>24</v>
      </c>
      <c r="H3960" s="8">
        <v>5</v>
      </c>
      <c r="I3960" s="1">
        <v>0</v>
      </c>
      <c r="J3960" s="1">
        <v>1</v>
      </c>
      <c r="K3960" s="1">
        <v>1</v>
      </c>
      <c r="L3960" s="1">
        <v>0</v>
      </c>
      <c r="M3960" s="1">
        <v>0</v>
      </c>
      <c r="N3960" s="1">
        <v>2</v>
      </c>
      <c r="O3960" s="1">
        <v>2</v>
      </c>
      <c r="P3960" s="1">
        <v>2</v>
      </c>
      <c r="Q3960" s="1">
        <v>0</v>
      </c>
      <c r="R3960" s="1">
        <v>16</v>
      </c>
      <c r="S3960" s="13">
        <v>0</v>
      </c>
    </row>
    <row r="3961" spans="4:19" x14ac:dyDescent="0.2">
      <c r="D3961" s="104"/>
      <c r="E3961" s="11"/>
      <c r="F3961" s="10"/>
      <c r="G3961" s="9">
        <v>100</v>
      </c>
      <c r="H3961" s="12">
        <v>20.833333333333002</v>
      </c>
      <c r="I3961" s="3">
        <v>0</v>
      </c>
      <c r="J3961" s="2">
        <v>4.166666666667</v>
      </c>
      <c r="K3961" s="2">
        <v>4.166666666667</v>
      </c>
      <c r="L3961" s="3">
        <v>0</v>
      </c>
      <c r="M3961" s="3">
        <v>0</v>
      </c>
      <c r="N3961" s="2">
        <v>8.333333333333</v>
      </c>
      <c r="O3961" s="2">
        <v>8.333333333333</v>
      </c>
      <c r="P3961" s="2">
        <v>8.333333333333</v>
      </c>
      <c r="Q3961" s="3">
        <v>0</v>
      </c>
      <c r="R3961" s="2">
        <v>66.666666666666998</v>
      </c>
      <c r="S3961" s="21">
        <v>0</v>
      </c>
    </row>
    <row r="3962" spans="4:19" x14ac:dyDescent="0.2">
      <c r="D3962" s="104"/>
      <c r="E3962" s="5" t="s">
        <v>47</v>
      </c>
      <c r="F3962" s="6"/>
      <c r="G3962" s="7">
        <v>22</v>
      </c>
      <c r="H3962" s="8">
        <v>4</v>
      </c>
      <c r="I3962" s="1">
        <v>3</v>
      </c>
      <c r="J3962" s="1">
        <v>3</v>
      </c>
      <c r="K3962" s="1">
        <v>1</v>
      </c>
      <c r="L3962" s="1">
        <v>0</v>
      </c>
      <c r="M3962" s="1">
        <v>1</v>
      </c>
      <c r="N3962" s="1">
        <v>0</v>
      </c>
      <c r="O3962" s="1">
        <v>2</v>
      </c>
      <c r="P3962" s="1">
        <v>2</v>
      </c>
      <c r="Q3962" s="1">
        <v>0</v>
      </c>
      <c r="R3962" s="1">
        <v>12</v>
      </c>
      <c r="S3962" s="13">
        <v>1</v>
      </c>
    </row>
    <row r="3963" spans="4:19" x14ac:dyDescent="0.2">
      <c r="D3963" s="104"/>
      <c r="E3963" s="11"/>
      <c r="F3963" s="10"/>
      <c r="G3963" s="9">
        <v>100</v>
      </c>
      <c r="H3963" s="12">
        <v>18.181818181817999</v>
      </c>
      <c r="I3963" s="2">
        <v>13.636363636364001</v>
      </c>
      <c r="J3963" s="2">
        <v>13.636363636364001</v>
      </c>
      <c r="K3963" s="2">
        <v>4.5454545454549997</v>
      </c>
      <c r="L3963" s="3">
        <v>0</v>
      </c>
      <c r="M3963" s="2">
        <v>4.5454545454549997</v>
      </c>
      <c r="N3963" s="3">
        <v>0</v>
      </c>
      <c r="O3963" s="2">
        <v>9.0909090909089993</v>
      </c>
      <c r="P3963" s="2">
        <v>9.0909090909089993</v>
      </c>
      <c r="Q3963" s="3">
        <v>0</v>
      </c>
      <c r="R3963" s="2">
        <v>54.545454545455001</v>
      </c>
      <c r="S3963" s="15">
        <v>4.5454545454549997</v>
      </c>
    </row>
    <row r="3964" spans="4:19" x14ac:dyDescent="0.2">
      <c r="D3964" s="104"/>
      <c r="E3964" s="5" t="s">
        <v>48</v>
      </c>
      <c r="F3964" s="6"/>
      <c r="G3964" s="7">
        <v>4</v>
      </c>
      <c r="H3964" s="8">
        <v>0</v>
      </c>
      <c r="I3964" s="1">
        <v>0</v>
      </c>
      <c r="J3964" s="1">
        <v>1</v>
      </c>
      <c r="K3964" s="1">
        <v>0</v>
      </c>
      <c r="L3964" s="1">
        <v>0</v>
      </c>
      <c r="M3964" s="1">
        <v>0</v>
      </c>
      <c r="N3964" s="1">
        <v>0</v>
      </c>
      <c r="O3964" s="1">
        <v>0</v>
      </c>
      <c r="P3964" s="1">
        <v>0</v>
      </c>
      <c r="Q3964" s="1">
        <v>1</v>
      </c>
      <c r="R3964" s="1">
        <v>2</v>
      </c>
      <c r="S3964" s="13">
        <v>0</v>
      </c>
    </row>
    <row r="3965" spans="4:19" x14ac:dyDescent="0.2">
      <c r="D3965" s="104"/>
      <c r="E3965" s="11"/>
      <c r="F3965" s="10"/>
      <c r="G3965" s="9">
        <v>100</v>
      </c>
      <c r="H3965" s="40">
        <v>0</v>
      </c>
      <c r="I3965" s="3">
        <v>0</v>
      </c>
      <c r="J3965" s="2">
        <v>25</v>
      </c>
      <c r="K3965" s="3">
        <v>0</v>
      </c>
      <c r="L3965" s="3">
        <v>0</v>
      </c>
      <c r="M3965" s="3">
        <v>0</v>
      </c>
      <c r="N3965" s="3">
        <v>0</v>
      </c>
      <c r="O3965" s="3">
        <v>0</v>
      </c>
      <c r="P3965" s="3">
        <v>0</v>
      </c>
      <c r="Q3965" s="2">
        <v>25</v>
      </c>
      <c r="R3965" s="2">
        <v>50</v>
      </c>
      <c r="S3965" s="21">
        <v>0</v>
      </c>
    </row>
    <row r="3966" spans="4:19" x14ac:dyDescent="0.2">
      <c r="D3966" s="104"/>
      <c r="E3966" s="5" t="s">
        <v>49</v>
      </c>
      <c r="F3966" s="6"/>
      <c r="G3966" s="7">
        <v>0</v>
      </c>
      <c r="H3966" s="8">
        <v>0</v>
      </c>
      <c r="I3966" s="1">
        <v>0</v>
      </c>
      <c r="J3966" s="1">
        <v>0</v>
      </c>
      <c r="K3966" s="1">
        <v>0</v>
      </c>
      <c r="L3966" s="1">
        <v>0</v>
      </c>
      <c r="M3966" s="1">
        <v>0</v>
      </c>
      <c r="N3966" s="1">
        <v>0</v>
      </c>
      <c r="O3966" s="1">
        <v>0</v>
      </c>
      <c r="P3966" s="1">
        <v>0</v>
      </c>
      <c r="Q3966" s="1">
        <v>0</v>
      </c>
      <c r="R3966" s="1">
        <v>0</v>
      </c>
      <c r="S3966" s="13">
        <v>0</v>
      </c>
    </row>
    <row r="3967" spans="4:19" x14ac:dyDescent="0.2">
      <c r="D3967" s="104"/>
      <c r="E3967" s="11"/>
      <c r="F3967" s="10"/>
      <c r="G3967" s="77">
        <v>0</v>
      </c>
      <c r="H3967" s="40">
        <v>0</v>
      </c>
      <c r="I3967" s="3">
        <v>0</v>
      </c>
      <c r="J3967" s="3">
        <v>0</v>
      </c>
      <c r="K3967" s="3">
        <v>0</v>
      </c>
      <c r="L3967" s="3">
        <v>0</v>
      </c>
      <c r="M3967" s="3">
        <v>0</v>
      </c>
      <c r="N3967" s="3">
        <v>0</v>
      </c>
      <c r="O3967" s="3">
        <v>0</v>
      </c>
      <c r="P3967" s="3">
        <v>0</v>
      </c>
      <c r="Q3967" s="3">
        <v>0</v>
      </c>
      <c r="R3967" s="3">
        <v>0</v>
      </c>
      <c r="S3967" s="21">
        <v>0</v>
      </c>
    </row>
    <row r="3968" spans="4:19" x14ac:dyDescent="0.2">
      <c r="D3968" s="103" t="s">
        <v>50</v>
      </c>
      <c r="E3968" s="24" t="s">
        <v>35</v>
      </c>
      <c r="F3968" s="22"/>
      <c r="G3968" s="23">
        <v>0</v>
      </c>
      <c r="H3968" s="30">
        <v>0</v>
      </c>
      <c r="I3968" s="4">
        <v>0</v>
      </c>
      <c r="J3968" s="4">
        <v>0</v>
      </c>
      <c r="K3968" s="4">
        <v>0</v>
      </c>
      <c r="L3968" s="4">
        <v>0</v>
      </c>
      <c r="M3968" s="4">
        <v>0</v>
      </c>
      <c r="N3968" s="4">
        <v>0</v>
      </c>
      <c r="O3968" s="4">
        <v>0</v>
      </c>
      <c r="P3968" s="4">
        <v>0</v>
      </c>
      <c r="Q3968" s="4">
        <v>0</v>
      </c>
      <c r="R3968" s="4">
        <v>0</v>
      </c>
      <c r="S3968" s="34">
        <v>0</v>
      </c>
    </row>
    <row r="3969" spans="4:19" x14ac:dyDescent="0.2">
      <c r="D3969" s="104"/>
      <c r="E3969" s="11"/>
      <c r="F3969" s="10"/>
      <c r="G3969" s="77">
        <v>0</v>
      </c>
      <c r="H3969" s="40">
        <v>0</v>
      </c>
      <c r="I3969" s="3">
        <v>0</v>
      </c>
      <c r="J3969" s="3">
        <v>0</v>
      </c>
      <c r="K3969" s="3">
        <v>0</v>
      </c>
      <c r="L3969" s="3">
        <v>0</v>
      </c>
      <c r="M3969" s="3">
        <v>0</v>
      </c>
      <c r="N3969" s="3">
        <v>0</v>
      </c>
      <c r="O3969" s="3">
        <v>0</v>
      </c>
      <c r="P3969" s="3">
        <v>0</v>
      </c>
      <c r="Q3969" s="3">
        <v>0</v>
      </c>
      <c r="R3969" s="3">
        <v>0</v>
      </c>
      <c r="S3969" s="21">
        <v>0</v>
      </c>
    </row>
    <row r="3970" spans="4:19" x14ac:dyDescent="0.2">
      <c r="D3970" s="104"/>
      <c r="E3970" s="5" t="s">
        <v>36</v>
      </c>
      <c r="F3970" s="6"/>
      <c r="G3970" s="7">
        <v>0</v>
      </c>
      <c r="H3970" s="8">
        <v>0</v>
      </c>
      <c r="I3970" s="1">
        <v>0</v>
      </c>
      <c r="J3970" s="1">
        <v>0</v>
      </c>
      <c r="K3970" s="1">
        <v>0</v>
      </c>
      <c r="L3970" s="1">
        <v>0</v>
      </c>
      <c r="M3970" s="1">
        <v>0</v>
      </c>
      <c r="N3970" s="1">
        <v>0</v>
      </c>
      <c r="O3970" s="1">
        <v>0</v>
      </c>
      <c r="P3970" s="1">
        <v>0</v>
      </c>
      <c r="Q3970" s="1">
        <v>0</v>
      </c>
      <c r="R3970" s="1">
        <v>0</v>
      </c>
      <c r="S3970" s="13">
        <v>0</v>
      </c>
    </row>
    <row r="3971" spans="4:19" x14ac:dyDescent="0.2">
      <c r="D3971" s="104"/>
      <c r="E3971" s="11"/>
      <c r="F3971" s="10"/>
      <c r="G3971" s="77">
        <v>0</v>
      </c>
      <c r="H3971" s="40">
        <v>0</v>
      </c>
      <c r="I3971" s="3">
        <v>0</v>
      </c>
      <c r="J3971" s="3">
        <v>0</v>
      </c>
      <c r="K3971" s="3">
        <v>0</v>
      </c>
      <c r="L3971" s="3">
        <v>0</v>
      </c>
      <c r="M3971" s="3">
        <v>0</v>
      </c>
      <c r="N3971" s="3">
        <v>0</v>
      </c>
      <c r="O3971" s="3">
        <v>0</v>
      </c>
      <c r="P3971" s="3">
        <v>0</v>
      </c>
      <c r="Q3971" s="3">
        <v>0</v>
      </c>
      <c r="R3971" s="3">
        <v>0</v>
      </c>
      <c r="S3971" s="21">
        <v>0</v>
      </c>
    </row>
    <row r="3972" spans="4:19" x14ac:dyDescent="0.2">
      <c r="D3972" s="104"/>
      <c r="E3972" s="5" t="s">
        <v>37</v>
      </c>
      <c r="F3972" s="6"/>
      <c r="G3972" s="7">
        <v>2</v>
      </c>
      <c r="H3972" s="8">
        <v>1</v>
      </c>
      <c r="I3972" s="1">
        <v>0</v>
      </c>
      <c r="J3972" s="1">
        <v>1</v>
      </c>
      <c r="K3972" s="1">
        <v>0</v>
      </c>
      <c r="L3972" s="1">
        <v>0</v>
      </c>
      <c r="M3972" s="1">
        <v>0</v>
      </c>
      <c r="N3972" s="1">
        <v>1</v>
      </c>
      <c r="O3972" s="1">
        <v>0</v>
      </c>
      <c r="P3972" s="1">
        <v>1</v>
      </c>
      <c r="Q3972" s="1">
        <v>0</v>
      </c>
      <c r="R3972" s="1">
        <v>0</v>
      </c>
      <c r="S3972" s="13">
        <v>0</v>
      </c>
    </row>
    <row r="3973" spans="4:19" x14ac:dyDescent="0.2">
      <c r="D3973" s="104"/>
      <c r="E3973" s="11"/>
      <c r="F3973" s="10"/>
      <c r="G3973" s="9">
        <v>100</v>
      </c>
      <c r="H3973" s="12">
        <v>50</v>
      </c>
      <c r="I3973" s="3">
        <v>0</v>
      </c>
      <c r="J3973" s="2">
        <v>50</v>
      </c>
      <c r="K3973" s="3">
        <v>0</v>
      </c>
      <c r="L3973" s="3">
        <v>0</v>
      </c>
      <c r="M3973" s="3">
        <v>0</v>
      </c>
      <c r="N3973" s="2">
        <v>50</v>
      </c>
      <c r="O3973" s="3">
        <v>0</v>
      </c>
      <c r="P3973" s="2">
        <v>50</v>
      </c>
      <c r="Q3973" s="3">
        <v>0</v>
      </c>
      <c r="R3973" s="3">
        <v>0</v>
      </c>
      <c r="S3973" s="21">
        <v>0</v>
      </c>
    </row>
    <row r="3974" spans="4:19" x14ac:dyDescent="0.2">
      <c r="D3974" s="104"/>
      <c r="E3974" s="5" t="s">
        <v>38</v>
      </c>
      <c r="F3974" s="6"/>
      <c r="G3974" s="7">
        <v>6</v>
      </c>
      <c r="H3974" s="8">
        <v>4</v>
      </c>
      <c r="I3974" s="1">
        <v>3</v>
      </c>
      <c r="J3974" s="1">
        <v>0</v>
      </c>
      <c r="K3974" s="1">
        <v>2</v>
      </c>
      <c r="L3974" s="1">
        <v>0</v>
      </c>
      <c r="M3974" s="1">
        <v>0</v>
      </c>
      <c r="N3974" s="1">
        <v>1</v>
      </c>
      <c r="O3974" s="1">
        <v>1</v>
      </c>
      <c r="P3974" s="1">
        <v>2</v>
      </c>
      <c r="Q3974" s="1">
        <v>0</v>
      </c>
      <c r="R3974" s="1">
        <v>2</v>
      </c>
      <c r="S3974" s="13">
        <v>0</v>
      </c>
    </row>
    <row r="3975" spans="4:19" x14ac:dyDescent="0.2">
      <c r="D3975" s="104"/>
      <c r="E3975" s="11"/>
      <c r="F3975" s="10"/>
      <c r="G3975" s="9">
        <v>100</v>
      </c>
      <c r="H3975" s="12">
        <v>66.666666666666998</v>
      </c>
      <c r="I3975" s="2">
        <v>50</v>
      </c>
      <c r="J3975" s="3">
        <v>0</v>
      </c>
      <c r="K3975" s="2">
        <v>33.333333333333002</v>
      </c>
      <c r="L3975" s="3">
        <v>0</v>
      </c>
      <c r="M3975" s="3">
        <v>0</v>
      </c>
      <c r="N3975" s="2">
        <v>16.666666666666998</v>
      </c>
      <c r="O3975" s="2">
        <v>16.666666666666998</v>
      </c>
      <c r="P3975" s="2">
        <v>33.333333333333002</v>
      </c>
      <c r="Q3975" s="3">
        <v>0</v>
      </c>
      <c r="R3975" s="2">
        <v>33.333333333333002</v>
      </c>
      <c r="S3975" s="21">
        <v>0</v>
      </c>
    </row>
    <row r="3976" spans="4:19" x14ac:dyDescent="0.2">
      <c r="D3976" s="104"/>
      <c r="E3976" s="5" t="s">
        <v>39</v>
      </c>
      <c r="F3976" s="6"/>
      <c r="G3976" s="7">
        <v>9</v>
      </c>
      <c r="H3976" s="8">
        <v>2</v>
      </c>
      <c r="I3976" s="1">
        <v>4</v>
      </c>
      <c r="J3976" s="1">
        <v>1</v>
      </c>
      <c r="K3976" s="1">
        <v>0</v>
      </c>
      <c r="L3976" s="1">
        <v>1</v>
      </c>
      <c r="M3976" s="1">
        <v>0</v>
      </c>
      <c r="N3976" s="1">
        <v>0</v>
      </c>
      <c r="O3976" s="1">
        <v>1</v>
      </c>
      <c r="P3976" s="1">
        <v>2</v>
      </c>
      <c r="Q3976" s="1">
        <v>0</v>
      </c>
      <c r="R3976" s="1">
        <v>3</v>
      </c>
      <c r="S3976" s="13">
        <v>0</v>
      </c>
    </row>
    <row r="3977" spans="4:19" x14ac:dyDescent="0.2">
      <c r="D3977" s="104"/>
      <c r="E3977" s="11"/>
      <c r="F3977" s="10"/>
      <c r="G3977" s="9">
        <v>100</v>
      </c>
      <c r="H3977" s="12">
        <v>22.222222222222001</v>
      </c>
      <c r="I3977" s="2">
        <v>44.444444444444002</v>
      </c>
      <c r="J3977" s="2">
        <v>11.111111111111001</v>
      </c>
      <c r="K3977" s="3">
        <v>0</v>
      </c>
      <c r="L3977" s="2">
        <v>11.111111111111001</v>
      </c>
      <c r="M3977" s="3">
        <v>0</v>
      </c>
      <c r="N3977" s="3">
        <v>0</v>
      </c>
      <c r="O3977" s="2">
        <v>11.111111111111001</v>
      </c>
      <c r="P3977" s="2">
        <v>22.222222222222001</v>
      </c>
      <c r="Q3977" s="3">
        <v>0</v>
      </c>
      <c r="R3977" s="2">
        <v>33.333333333333002</v>
      </c>
      <c r="S3977" s="21">
        <v>0</v>
      </c>
    </row>
    <row r="3978" spans="4:19" x14ac:dyDescent="0.2">
      <c r="D3978" s="104"/>
      <c r="E3978" s="5" t="s">
        <v>40</v>
      </c>
      <c r="F3978" s="6"/>
      <c r="G3978" s="7">
        <v>11</v>
      </c>
      <c r="H3978" s="8">
        <v>1</v>
      </c>
      <c r="I3978" s="1">
        <v>4</v>
      </c>
      <c r="J3978" s="1">
        <v>2</v>
      </c>
      <c r="K3978" s="1">
        <v>1</v>
      </c>
      <c r="L3978" s="1">
        <v>0</v>
      </c>
      <c r="M3978" s="1">
        <v>0</v>
      </c>
      <c r="N3978" s="1">
        <v>2</v>
      </c>
      <c r="O3978" s="1">
        <v>3</v>
      </c>
      <c r="P3978" s="1">
        <v>1</v>
      </c>
      <c r="Q3978" s="1">
        <v>0</v>
      </c>
      <c r="R3978" s="1">
        <v>2</v>
      </c>
      <c r="S3978" s="13">
        <v>0</v>
      </c>
    </row>
    <row r="3979" spans="4:19" x14ac:dyDescent="0.2">
      <c r="D3979" s="104"/>
      <c r="E3979" s="11"/>
      <c r="F3979" s="10"/>
      <c r="G3979" s="9">
        <v>100</v>
      </c>
      <c r="H3979" s="12">
        <v>9.0909090909089993</v>
      </c>
      <c r="I3979" s="2">
        <v>36.363636363635997</v>
      </c>
      <c r="J3979" s="2">
        <v>18.181818181817999</v>
      </c>
      <c r="K3979" s="2">
        <v>9.0909090909089993</v>
      </c>
      <c r="L3979" s="3">
        <v>0</v>
      </c>
      <c r="M3979" s="3">
        <v>0</v>
      </c>
      <c r="N3979" s="2">
        <v>18.181818181817999</v>
      </c>
      <c r="O3979" s="2">
        <v>27.272727272727</v>
      </c>
      <c r="P3979" s="2">
        <v>9.0909090909089993</v>
      </c>
      <c r="Q3979" s="3">
        <v>0</v>
      </c>
      <c r="R3979" s="2">
        <v>18.181818181817999</v>
      </c>
      <c r="S3979" s="21">
        <v>0</v>
      </c>
    </row>
    <row r="3980" spans="4:19" x14ac:dyDescent="0.2">
      <c r="D3980" s="104"/>
      <c r="E3980" s="5" t="s">
        <v>41</v>
      </c>
      <c r="F3980" s="6"/>
      <c r="G3980" s="7">
        <v>12</v>
      </c>
      <c r="H3980" s="8">
        <v>2</v>
      </c>
      <c r="I3980" s="1">
        <v>4</v>
      </c>
      <c r="J3980" s="1">
        <v>4</v>
      </c>
      <c r="K3980" s="1">
        <v>1</v>
      </c>
      <c r="L3980" s="1">
        <v>1</v>
      </c>
      <c r="M3980" s="1">
        <v>1</v>
      </c>
      <c r="N3980" s="1">
        <v>1</v>
      </c>
      <c r="O3980" s="1">
        <v>0</v>
      </c>
      <c r="P3980" s="1">
        <v>1</v>
      </c>
      <c r="Q3980" s="1">
        <v>0</v>
      </c>
      <c r="R3980" s="1">
        <v>5</v>
      </c>
      <c r="S3980" s="13">
        <v>0</v>
      </c>
    </row>
    <row r="3981" spans="4:19" x14ac:dyDescent="0.2">
      <c r="D3981" s="104"/>
      <c r="E3981" s="11"/>
      <c r="F3981" s="10"/>
      <c r="G3981" s="9">
        <v>100</v>
      </c>
      <c r="H3981" s="12">
        <v>16.666666666666998</v>
      </c>
      <c r="I3981" s="2">
        <v>33.333333333333002</v>
      </c>
      <c r="J3981" s="2">
        <v>33.333333333333002</v>
      </c>
      <c r="K3981" s="2">
        <v>8.333333333333</v>
      </c>
      <c r="L3981" s="2">
        <v>8.333333333333</v>
      </c>
      <c r="M3981" s="2">
        <v>8.333333333333</v>
      </c>
      <c r="N3981" s="2">
        <v>8.333333333333</v>
      </c>
      <c r="O3981" s="3">
        <v>0</v>
      </c>
      <c r="P3981" s="2">
        <v>8.333333333333</v>
      </c>
      <c r="Q3981" s="3">
        <v>0</v>
      </c>
      <c r="R3981" s="2">
        <v>41.666666666666998</v>
      </c>
      <c r="S3981" s="21">
        <v>0</v>
      </c>
    </row>
    <row r="3982" spans="4:19" x14ac:dyDescent="0.2">
      <c r="D3982" s="104"/>
      <c r="E3982" s="5" t="s">
        <v>42</v>
      </c>
      <c r="F3982" s="6"/>
      <c r="G3982" s="7">
        <v>25</v>
      </c>
      <c r="H3982" s="8">
        <v>5</v>
      </c>
      <c r="I3982" s="1">
        <v>4</v>
      </c>
      <c r="J3982" s="1">
        <v>2</v>
      </c>
      <c r="K3982" s="1">
        <v>0</v>
      </c>
      <c r="L3982" s="1">
        <v>0</v>
      </c>
      <c r="M3982" s="1">
        <v>1</v>
      </c>
      <c r="N3982" s="1">
        <v>1</v>
      </c>
      <c r="O3982" s="1">
        <v>3</v>
      </c>
      <c r="P3982" s="1">
        <v>5</v>
      </c>
      <c r="Q3982" s="1">
        <v>0</v>
      </c>
      <c r="R3982" s="1">
        <v>13</v>
      </c>
      <c r="S3982" s="13">
        <v>0</v>
      </c>
    </row>
    <row r="3983" spans="4:19" x14ac:dyDescent="0.2">
      <c r="D3983" s="104"/>
      <c r="E3983" s="11"/>
      <c r="F3983" s="10"/>
      <c r="G3983" s="9">
        <v>100</v>
      </c>
      <c r="H3983" s="12">
        <v>20</v>
      </c>
      <c r="I3983" s="2">
        <v>16</v>
      </c>
      <c r="J3983" s="2">
        <v>8</v>
      </c>
      <c r="K3983" s="3">
        <v>0</v>
      </c>
      <c r="L3983" s="3">
        <v>0</v>
      </c>
      <c r="M3983" s="2">
        <v>4</v>
      </c>
      <c r="N3983" s="2">
        <v>4</v>
      </c>
      <c r="O3983" s="2">
        <v>12</v>
      </c>
      <c r="P3983" s="2">
        <v>20</v>
      </c>
      <c r="Q3983" s="3">
        <v>0</v>
      </c>
      <c r="R3983" s="2">
        <v>52</v>
      </c>
      <c r="S3983" s="21">
        <v>0</v>
      </c>
    </row>
    <row r="3984" spans="4:19" x14ac:dyDescent="0.2">
      <c r="D3984" s="104"/>
      <c r="E3984" s="5" t="s">
        <v>43</v>
      </c>
      <c r="F3984" s="6"/>
      <c r="G3984" s="7">
        <v>29</v>
      </c>
      <c r="H3984" s="8">
        <v>6</v>
      </c>
      <c r="I3984" s="1">
        <v>8</v>
      </c>
      <c r="J3984" s="1">
        <v>6</v>
      </c>
      <c r="K3984" s="1">
        <v>1</v>
      </c>
      <c r="L3984" s="1">
        <v>0</v>
      </c>
      <c r="M3984" s="1">
        <v>1</v>
      </c>
      <c r="N3984" s="1">
        <v>3</v>
      </c>
      <c r="O3984" s="1">
        <v>3</v>
      </c>
      <c r="P3984" s="1">
        <v>3</v>
      </c>
      <c r="Q3984" s="1">
        <v>0</v>
      </c>
      <c r="R3984" s="1">
        <v>16</v>
      </c>
      <c r="S3984" s="13">
        <v>1</v>
      </c>
    </row>
    <row r="3985" spans="2:19" x14ac:dyDescent="0.2">
      <c r="D3985" s="104"/>
      <c r="E3985" s="11"/>
      <c r="F3985" s="10"/>
      <c r="G3985" s="9">
        <v>100</v>
      </c>
      <c r="H3985" s="12">
        <v>20.689655172414</v>
      </c>
      <c r="I3985" s="2">
        <v>27.586206896552</v>
      </c>
      <c r="J3985" s="2">
        <v>20.689655172414</v>
      </c>
      <c r="K3985" s="2">
        <v>3.4482758620689999</v>
      </c>
      <c r="L3985" s="3">
        <v>0</v>
      </c>
      <c r="M3985" s="2">
        <v>3.4482758620689999</v>
      </c>
      <c r="N3985" s="2">
        <v>10.344827586207</v>
      </c>
      <c r="O3985" s="2">
        <v>10.344827586207</v>
      </c>
      <c r="P3985" s="2">
        <v>10.344827586207</v>
      </c>
      <c r="Q3985" s="3">
        <v>0</v>
      </c>
      <c r="R3985" s="2">
        <v>55.172413793102997</v>
      </c>
      <c r="S3985" s="15">
        <v>3.4482758620689999</v>
      </c>
    </row>
    <row r="3986" spans="2:19" x14ac:dyDescent="0.2">
      <c r="D3986" s="104"/>
      <c r="E3986" s="5" t="s">
        <v>44</v>
      </c>
      <c r="F3986" s="6"/>
      <c r="G3986" s="7">
        <v>28</v>
      </c>
      <c r="H3986" s="8">
        <v>2</v>
      </c>
      <c r="I3986" s="1">
        <v>1</v>
      </c>
      <c r="J3986" s="1">
        <v>4</v>
      </c>
      <c r="K3986" s="1">
        <v>2</v>
      </c>
      <c r="L3986" s="1">
        <v>0</v>
      </c>
      <c r="M3986" s="1">
        <v>2</v>
      </c>
      <c r="N3986" s="1">
        <v>4</v>
      </c>
      <c r="O3986" s="1">
        <v>1</v>
      </c>
      <c r="P3986" s="1">
        <v>5</v>
      </c>
      <c r="Q3986" s="1">
        <v>0</v>
      </c>
      <c r="R3986" s="1">
        <v>18</v>
      </c>
      <c r="S3986" s="13">
        <v>1</v>
      </c>
    </row>
    <row r="3987" spans="2:19" x14ac:dyDescent="0.2">
      <c r="D3987" s="104"/>
      <c r="E3987" s="11"/>
      <c r="F3987" s="10"/>
      <c r="G3987" s="9">
        <v>100</v>
      </c>
      <c r="H3987" s="12">
        <v>7.1428571428570002</v>
      </c>
      <c r="I3987" s="2">
        <v>3.5714285714290002</v>
      </c>
      <c r="J3987" s="2">
        <v>14.285714285714</v>
      </c>
      <c r="K3987" s="2">
        <v>7.1428571428570002</v>
      </c>
      <c r="L3987" s="3">
        <v>0</v>
      </c>
      <c r="M3987" s="2">
        <v>7.1428571428570002</v>
      </c>
      <c r="N3987" s="2">
        <v>14.285714285714</v>
      </c>
      <c r="O3987" s="2">
        <v>3.5714285714290002</v>
      </c>
      <c r="P3987" s="2">
        <v>17.857142857143</v>
      </c>
      <c r="Q3987" s="3">
        <v>0</v>
      </c>
      <c r="R3987" s="2">
        <v>64.285714285713993</v>
      </c>
      <c r="S3987" s="15">
        <v>3.5714285714290002</v>
      </c>
    </row>
    <row r="3988" spans="2:19" x14ac:dyDescent="0.2">
      <c r="D3988" s="104"/>
      <c r="E3988" s="5" t="s">
        <v>45</v>
      </c>
      <c r="F3988" s="6"/>
      <c r="G3988" s="7">
        <v>25</v>
      </c>
      <c r="H3988" s="8">
        <v>1</v>
      </c>
      <c r="I3988" s="1">
        <v>3</v>
      </c>
      <c r="J3988" s="1">
        <v>3</v>
      </c>
      <c r="K3988" s="1">
        <v>2</v>
      </c>
      <c r="L3988" s="1">
        <v>0</v>
      </c>
      <c r="M3988" s="1">
        <v>0</v>
      </c>
      <c r="N3988" s="1">
        <v>2</v>
      </c>
      <c r="O3988" s="1">
        <v>4</v>
      </c>
      <c r="P3988" s="1">
        <v>5</v>
      </c>
      <c r="Q3988" s="1">
        <v>1</v>
      </c>
      <c r="R3988" s="1">
        <v>15</v>
      </c>
      <c r="S3988" s="13">
        <v>0</v>
      </c>
    </row>
    <row r="3989" spans="2:19" x14ac:dyDescent="0.2">
      <c r="D3989" s="104"/>
      <c r="E3989" s="11"/>
      <c r="F3989" s="10"/>
      <c r="G3989" s="9">
        <v>100</v>
      </c>
      <c r="H3989" s="12">
        <v>4</v>
      </c>
      <c r="I3989" s="2">
        <v>12</v>
      </c>
      <c r="J3989" s="2">
        <v>12</v>
      </c>
      <c r="K3989" s="2">
        <v>8</v>
      </c>
      <c r="L3989" s="3">
        <v>0</v>
      </c>
      <c r="M3989" s="3">
        <v>0</v>
      </c>
      <c r="N3989" s="2">
        <v>8</v>
      </c>
      <c r="O3989" s="2">
        <v>16</v>
      </c>
      <c r="P3989" s="2">
        <v>20</v>
      </c>
      <c r="Q3989" s="2">
        <v>4</v>
      </c>
      <c r="R3989" s="2">
        <v>60</v>
      </c>
      <c r="S3989" s="21">
        <v>0</v>
      </c>
    </row>
    <row r="3990" spans="2:19" x14ac:dyDescent="0.2">
      <c r="D3990" s="104"/>
      <c r="E3990" s="5" t="s">
        <v>46</v>
      </c>
      <c r="F3990" s="6"/>
      <c r="G3990" s="7">
        <v>16</v>
      </c>
      <c r="H3990" s="8">
        <v>4</v>
      </c>
      <c r="I3990" s="1">
        <v>0</v>
      </c>
      <c r="J3990" s="1">
        <v>2</v>
      </c>
      <c r="K3990" s="1">
        <v>1</v>
      </c>
      <c r="L3990" s="1">
        <v>1</v>
      </c>
      <c r="M3990" s="1">
        <v>0</v>
      </c>
      <c r="N3990" s="1">
        <v>2</v>
      </c>
      <c r="O3990" s="1">
        <v>1</v>
      </c>
      <c r="P3990" s="1">
        <v>3</v>
      </c>
      <c r="Q3990" s="1">
        <v>0</v>
      </c>
      <c r="R3990" s="1">
        <v>10</v>
      </c>
      <c r="S3990" s="13">
        <v>0</v>
      </c>
    </row>
    <row r="3991" spans="2:19" x14ac:dyDescent="0.2">
      <c r="D3991" s="104"/>
      <c r="E3991" s="11"/>
      <c r="F3991" s="10"/>
      <c r="G3991" s="9">
        <v>100</v>
      </c>
      <c r="H3991" s="12">
        <v>25</v>
      </c>
      <c r="I3991" s="3">
        <v>0</v>
      </c>
      <c r="J3991" s="2">
        <v>12.5</v>
      </c>
      <c r="K3991" s="2">
        <v>6.25</v>
      </c>
      <c r="L3991" s="2">
        <v>6.25</v>
      </c>
      <c r="M3991" s="3">
        <v>0</v>
      </c>
      <c r="N3991" s="2">
        <v>12.5</v>
      </c>
      <c r="O3991" s="2">
        <v>6.25</v>
      </c>
      <c r="P3991" s="2">
        <v>18.75</v>
      </c>
      <c r="Q3991" s="3">
        <v>0</v>
      </c>
      <c r="R3991" s="2">
        <v>62.5</v>
      </c>
      <c r="S3991" s="21">
        <v>0</v>
      </c>
    </row>
    <row r="3992" spans="2:19" x14ac:dyDescent="0.2">
      <c r="D3992" s="104"/>
      <c r="E3992" s="5" t="s">
        <v>47</v>
      </c>
      <c r="F3992" s="6"/>
      <c r="G3992" s="7">
        <v>29</v>
      </c>
      <c r="H3992" s="8">
        <v>4</v>
      </c>
      <c r="I3992" s="1">
        <v>0</v>
      </c>
      <c r="J3992" s="1">
        <v>2</v>
      </c>
      <c r="K3992" s="1">
        <v>1</v>
      </c>
      <c r="L3992" s="1">
        <v>0</v>
      </c>
      <c r="M3992" s="1">
        <v>0</v>
      </c>
      <c r="N3992" s="1">
        <v>0</v>
      </c>
      <c r="O3992" s="1">
        <v>2</v>
      </c>
      <c r="P3992" s="1">
        <v>0</v>
      </c>
      <c r="Q3992" s="1">
        <v>1</v>
      </c>
      <c r="R3992" s="1">
        <v>22</v>
      </c>
      <c r="S3992" s="13">
        <v>0</v>
      </c>
    </row>
    <row r="3993" spans="2:19" x14ac:dyDescent="0.2">
      <c r="D3993" s="104"/>
      <c r="E3993" s="11"/>
      <c r="F3993" s="10"/>
      <c r="G3993" s="9">
        <v>100</v>
      </c>
      <c r="H3993" s="12">
        <v>13.793103448276</v>
      </c>
      <c r="I3993" s="3">
        <v>0</v>
      </c>
      <c r="J3993" s="2">
        <v>6.8965517241379999</v>
      </c>
      <c r="K3993" s="2">
        <v>3.4482758620689999</v>
      </c>
      <c r="L3993" s="3">
        <v>0</v>
      </c>
      <c r="M3993" s="3">
        <v>0</v>
      </c>
      <c r="N3993" s="3">
        <v>0</v>
      </c>
      <c r="O3993" s="2">
        <v>6.8965517241379999</v>
      </c>
      <c r="P3993" s="3">
        <v>0</v>
      </c>
      <c r="Q3993" s="2">
        <v>3.4482758620689999</v>
      </c>
      <c r="R3993" s="2">
        <v>75.862068965516997</v>
      </c>
      <c r="S3993" s="21">
        <v>0</v>
      </c>
    </row>
    <row r="3994" spans="2:19" x14ac:dyDescent="0.2">
      <c r="D3994" s="104"/>
      <c r="E3994" s="5" t="s">
        <v>48</v>
      </c>
      <c r="F3994" s="6"/>
      <c r="G3994" s="7">
        <v>11</v>
      </c>
      <c r="H3994" s="8">
        <v>0</v>
      </c>
      <c r="I3994" s="1">
        <v>0</v>
      </c>
      <c r="J3994" s="1">
        <v>1</v>
      </c>
      <c r="K3994" s="1">
        <v>0</v>
      </c>
      <c r="L3994" s="1">
        <v>0</v>
      </c>
      <c r="M3994" s="1">
        <v>0</v>
      </c>
      <c r="N3994" s="1">
        <v>0</v>
      </c>
      <c r="O3994" s="1">
        <v>0</v>
      </c>
      <c r="P3994" s="1">
        <v>0</v>
      </c>
      <c r="Q3994" s="1">
        <v>0</v>
      </c>
      <c r="R3994" s="1">
        <v>9</v>
      </c>
      <c r="S3994" s="13">
        <v>1</v>
      </c>
    </row>
    <row r="3995" spans="2:19" x14ac:dyDescent="0.2">
      <c r="D3995" s="104"/>
      <c r="E3995" s="11"/>
      <c r="F3995" s="10"/>
      <c r="G3995" s="9">
        <v>100</v>
      </c>
      <c r="H3995" s="40">
        <v>0</v>
      </c>
      <c r="I3995" s="3">
        <v>0</v>
      </c>
      <c r="J3995" s="2">
        <v>9.0909090909089993</v>
      </c>
      <c r="K3995" s="3">
        <v>0</v>
      </c>
      <c r="L3995" s="3">
        <v>0</v>
      </c>
      <c r="M3995" s="3">
        <v>0</v>
      </c>
      <c r="N3995" s="3">
        <v>0</v>
      </c>
      <c r="O3995" s="3">
        <v>0</v>
      </c>
      <c r="P3995" s="3">
        <v>0</v>
      </c>
      <c r="Q3995" s="3">
        <v>0</v>
      </c>
      <c r="R3995" s="2">
        <v>81.818181818181998</v>
      </c>
      <c r="S3995" s="15">
        <v>9.0909090909089993</v>
      </c>
    </row>
    <row r="3996" spans="2:19" x14ac:dyDescent="0.2">
      <c r="D3996" s="104"/>
      <c r="E3996" s="5" t="s">
        <v>49</v>
      </c>
      <c r="F3996" s="6"/>
      <c r="G3996" s="7">
        <v>3</v>
      </c>
      <c r="H3996" s="8">
        <v>1</v>
      </c>
      <c r="I3996" s="1">
        <v>0</v>
      </c>
      <c r="J3996" s="1">
        <v>0</v>
      </c>
      <c r="K3996" s="1">
        <v>0</v>
      </c>
      <c r="L3996" s="1">
        <v>0</v>
      </c>
      <c r="M3996" s="1">
        <v>0</v>
      </c>
      <c r="N3996" s="1">
        <v>0</v>
      </c>
      <c r="O3996" s="1">
        <v>0</v>
      </c>
      <c r="P3996" s="1">
        <v>0</v>
      </c>
      <c r="Q3996" s="1">
        <v>0</v>
      </c>
      <c r="R3996" s="1">
        <v>2</v>
      </c>
      <c r="S3996" s="13">
        <v>0</v>
      </c>
    </row>
    <row r="3997" spans="2:19" x14ac:dyDescent="0.2">
      <c r="D3997" s="105"/>
      <c r="E3997" s="56"/>
      <c r="F3997" s="57"/>
      <c r="G3997" s="69">
        <v>100</v>
      </c>
      <c r="H3997" s="75">
        <v>33.333333333333002</v>
      </c>
      <c r="I3997" s="36">
        <v>0</v>
      </c>
      <c r="J3997" s="36">
        <v>0</v>
      </c>
      <c r="K3997" s="36">
        <v>0</v>
      </c>
      <c r="L3997" s="36">
        <v>0</v>
      </c>
      <c r="M3997" s="36">
        <v>0</v>
      </c>
      <c r="N3997" s="36">
        <v>0</v>
      </c>
      <c r="O3997" s="36">
        <v>0</v>
      </c>
      <c r="P3997" s="36">
        <v>0</v>
      </c>
      <c r="Q3997" s="36">
        <v>0</v>
      </c>
      <c r="R3997" s="39">
        <v>66.666666666666998</v>
      </c>
      <c r="S3997" s="72">
        <v>0</v>
      </c>
    </row>
    <row r="3999" spans="2:19" x14ac:dyDescent="0.2">
      <c r="B3999" s="47" t="str">
        <f xml:space="preserve"> HYPERLINK("#'目次'!B54", "[48]")</f>
        <v>[48]</v>
      </c>
      <c r="C3999" s="31" t="s">
        <v>458</v>
      </c>
    </row>
    <row r="4002" spans="3:15" x14ac:dyDescent="0.2">
      <c r="C4002" s="31" t="s">
        <v>13</v>
      </c>
    </row>
    <row r="4003" spans="3:15" ht="48" x14ac:dyDescent="0.2">
      <c r="D4003" s="99"/>
      <c r="E4003" s="100"/>
      <c r="F4003" s="100"/>
      <c r="G4003" s="41" t="s">
        <v>14</v>
      </c>
      <c r="H4003" s="42" t="s">
        <v>459</v>
      </c>
      <c r="I4003" s="16" t="s">
        <v>460</v>
      </c>
      <c r="J4003" s="16" t="s">
        <v>461</v>
      </c>
      <c r="K4003" s="16" t="s">
        <v>462</v>
      </c>
      <c r="L4003" s="16" t="s">
        <v>463</v>
      </c>
      <c r="M4003" s="16" t="s">
        <v>464</v>
      </c>
      <c r="N4003" s="16" t="s">
        <v>376</v>
      </c>
      <c r="O4003" s="46" t="s">
        <v>24</v>
      </c>
    </row>
    <row r="4004" spans="3:15" x14ac:dyDescent="0.2">
      <c r="D4004" s="101"/>
      <c r="E4004" s="102"/>
      <c r="F4004" s="102"/>
      <c r="G4004" s="44"/>
      <c r="H4004" s="48"/>
      <c r="I4004" s="17"/>
      <c r="J4004" s="17"/>
      <c r="K4004" s="17"/>
      <c r="L4004" s="17"/>
      <c r="M4004" s="17"/>
      <c r="N4004" s="17"/>
      <c r="O4004" s="43"/>
    </row>
    <row r="4005" spans="3:15" x14ac:dyDescent="0.2">
      <c r="D4005" s="68"/>
      <c r="E4005" s="67" t="s">
        <v>14</v>
      </c>
      <c r="F4005" s="64"/>
      <c r="G4005" s="45">
        <v>7000</v>
      </c>
      <c r="H4005" s="20">
        <v>3296</v>
      </c>
      <c r="I4005" s="20">
        <v>3738</v>
      </c>
      <c r="J4005" s="20">
        <v>4473</v>
      </c>
      <c r="K4005" s="20">
        <v>659</v>
      </c>
      <c r="L4005" s="20">
        <v>898</v>
      </c>
      <c r="M4005" s="20">
        <v>1450</v>
      </c>
      <c r="N4005" s="20">
        <v>1844</v>
      </c>
      <c r="O4005" s="61">
        <v>15</v>
      </c>
    </row>
    <row r="4006" spans="3:15" x14ac:dyDescent="0.2">
      <c r="D4006" s="56"/>
      <c r="E4006" s="57"/>
      <c r="F4006" s="65"/>
      <c r="G4006" s="9">
        <v>100</v>
      </c>
      <c r="H4006" s="2">
        <v>47.085714285713998</v>
      </c>
      <c r="I4006" s="2">
        <v>53.4</v>
      </c>
      <c r="J4006" s="2">
        <v>63.9</v>
      </c>
      <c r="K4006" s="2">
        <v>9.4142857142860006</v>
      </c>
      <c r="L4006" s="2">
        <v>12.828571428570999</v>
      </c>
      <c r="M4006" s="2">
        <v>20.714285714286</v>
      </c>
      <c r="N4006" s="2">
        <v>26.342857142857</v>
      </c>
      <c r="O4006" s="15">
        <v>0.21428571428599999</v>
      </c>
    </row>
    <row r="4007" spans="3:15" x14ac:dyDescent="0.2">
      <c r="D4007" s="103" t="s">
        <v>25</v>
      </c>
      <c r="E4007" s="24" t="s">
        <v>26</v>
      </c>
      <c r="F4007" s="22"/>
      <c r="G4007" s="23">
        <v>1780</v>
      </c>
      <c r="H4007" s="30">
        <v>686</v>
      </c>
      <c r="I4007" s="4">
        <v>813</v>
      </c>
      <c r="J4007" s="4">
        <v>1055</v>
      </c>
      <c r="K4007" s="4">
        <v>62</v>
      </c>
      <c r="L4007" s="4">
        <v>121</v>
      </c>
      <c r="M4007" s="4">
        <v>261</v>
      </c>
      <c r="N4007" s="4">
        <v>577</v>
      </c>
      <c r="O4007" s="34">
        <v>3</v>
      </c>
    </row>
    <row r="4008" spans="3:15" x14ac:dyDescent="0.2">
      <c r="D4008" s="104"/>
      <c r="E4008" s="11"/>
      <c r="F4008" s="10"/>
      <c r="G4008" s="9">
        <v>100</v>
      </c>
      <c r="H4008" s="12">
        <v>38.539325842696996</v>
      </c>
      <c r="I4008" s="2">
        <v>45.674157303370997</v>
      </c>
      <c r="J4008" s="2">
        <v>59.269662921348001</v>
      </c>
      <c r="K4008" s="2">
        <v>3.483146067416</v>
      </c>
      <c r="L4008" s="2">
        <v>6.7977528089890003</v>
      </c>
      <c r="M4008" s="2">
        <v>14.662921348315001</v>
      </c>
      <c r="N4008" s="2">
        <v>32.415730337078998</v>
      </c>
      <c r="O4008" s="15">
        <v>0.16853932584299999</v>
      </c>
    </row>
    <row r="4009" spans="3:15" x14ac:dyDescent="0.2">
      <c r="D4009" s="104"/>
      <c r="E4009" s="5" t="s">
        <v>27</v>
      </c>
      <c r="F4009" s="6"/>
      <c r="G4009" s="7">
        <v>1328</v>
      </c>
      <c r="H4009" s="8">
        <v>527</v>
      </c>
      <c r="I4009" s="1">
        <v>620</v>
      </c>
      <c r="J4009" s="1">
        <v>767</v>
      </c>
      <c r="K4009" s="1">
        <v>53</v>
      </c>
      <c r="L4009" s="1">
        <v>135</v>
      </c>
      <c r="M4009" s="1">
        <v>234</v>
      </c>
      <c r="N4009" s="1">
        <v>418</v>
      </c>
      <c r="O4009" s="13">
        <v>4</v>
      </c>
    </row>
    <row r="4010" spans="3:15" x14ac:dyDescent="0.2">
      <c r="D4010" s="104"/>
      <c r="E4010" s="11"/>
      <c r="F4010" s="10"/>
      <c r="G4010" s="9">
        <v>100</v>
      </c>
      <c r="H4010" s="12">
        <v>39.683734939758999</v>
      </c>
      <c r="I4010" s="2">
        <v>46.686746987951999</v>
      </c>
      <c r="J4010" s="2">
        <v>57.756024096386</v>
      </c>
      <c r="K4010" s="2">
        <v>3.9909638554220002</v>
      </c>
      <c r="L4010" s="2">
        <v>10.165662650602</v>
      </c>
      <c r="M4010" s="2">
        <v>17.620481927711001</v>
      </c>
      <c r="N4010" s="2">
        <v>31.475903614458002</v>
      </c>
      <c r="O4010" s="15">
        <v>0.30120481927699999</v>
      </c>
    </row>
    <row r="4011" spans="3:15" x14ac:dyDescent="0.2">
      <c r="D4011" s="104"/>
      <c r="E4011" s="5" t="s">
        <v>28</v>
      </c>
      <c r="F4011" s="6"/>
      <c r="G4011" s="7">
        <v>1075</v>
      </c>
      <c r="H4011" s="8">
        <v>486</v>
      </c>
      <c r="I4011" s="1">
        <v>565</v>
      </c>
      <c r="J4011" s="1">
        <v>681</v>
      </c>
      <c r="K4011" s="1">
        <v>85</v>
      </c>
      <c r="L4011" s="1">
        <v>122</v>
      </c>
      <c r="M4011" s="1">
        <v>238</v>
      </c>
      <c r="N4011" s="1">
        <v>272</v>
      </c>
      <c r="O4011" s="13">
        <v>4</v>
      </c>
    </row>
    <row r="4012" spans="3:15" x14ac:dyDescent="0.2">
      <c r="D4012" s="104"/>
      <c r="E4012" s="11"/>
      <c r="F4012" s="10"/>
      <c r="G4012" s="9">
        <v>100</v>
      </c>
      <c r="H4012" s="12">
        <v>45.209302325581</v>
      </c>
      <c r="I4012" s="2">
        <v>52.558139534883999</v>
      </c>
      <c r="J4012" s="2">
        <v>63.348837209301998</v>
      </c>
      <c r="K4012" s="2">
        <v>7.9069767441860002</v>
      </c>
      <c r="L4012" s="2">
        <v>11.348837209301999</v>
      </c>
      <c r="M4012" s="2">
        <v>22.139534883721002</v>
      </c>
      <c r="N4012" s="2">
        <v>25.302325581394999</v>
      </c>
      <c r="O4012" s="15">
        <v>0.37209302325600002</v>
      </c>
    </row>
    <row r="4013" spans="3:15" x14ac:dyDescent="0.2">
      <c r="D4013" s="104"/>
      <c r="E4013" s="5" t="s">
        <v>29</v>
      </c>
      <c r="F4013" s="6"/>
      <c r="G4013" s="7">
        <v>733</v>
      </c>
      <c r="H4013" s="8">
        <v>390</v>
      </c>
      <c r="I4013" s="1">
        <v>433</v>
      </c>
      <c r="J4013" s="1">
        <v>518</v>
      </c>
      <c r="K4013" s="1">
        <v>79</v>
      </c>
      <c r="L4013" s="1">
        <v>125</v>
      </c>
      <c r="M4013" s="1">
        <v>170</v>
      </c>
      <c r="N4013" s="1">
        <v>154</v>
      </c>
      <c r="O4013" s="13">
        <v>2</v>
      </c>
    </row>
    <row r="4014" spans="3:15" x14ac:dyDescent="0.2">
      <c r="D4014" s="104"/>
      <c r="E4014" s="11"/>
      <c r="F4014" s="10"/>
      <c r="G4014" s="9">
        <v>100</v>
      </c>
      <c r="H4014" s="12">
        <v>53.206002728512999</v>
      </c>
      <c r="I4014" s="2">
        <v>59.072305593452</v>
      </c>
      <c r="J4014" s="2">
        <v>70.668485675306997</v>
      </c>
      <c r="K4014" s="2">
        <v>10.777626193724</v>
      </c>
      <c r="L4014" s="2">
        <v>17.053206002728999</v>
      </c>
      <c r="M4014" s="2">
        <v>23.192360163711001</v>
      </c>
      <c r="N4014" s="2">
        <v>21.009549795361998</v>
      </c>
      <c r="O4014" s="15">
        <v>0.27285129604399999</v>
      </c>
    </row>
    <row r="4015" spans="3:15" x14ac:dyDescent="0.2">
      <c r="D4015" s="104"/>
      <c r="E4015" s="5" t="s">
        <v>30</v>
      </c>
      <c r="F4015" s="6"/>
      <c r="G4015" s="7">
        <v>619</v>
      </c>
      <c r="H4015" s="8">
        <v>351</v>
      </c>
      <c r="I4015" s="1">
        <v>381</v>
      </c>
      <c r="J4015" s="1">
        <v>437</v>
      </c>
      <c r="K4015" s="1">
        <v>96</v>
      </c>
      <c r="L4015" s="1">
        <v>108</v>
      </c>
      <c r="M4015" s="1">
        <v>145</v>
      </c>
      <c r="N4015" s="1">
        <v>121</v>
      </c>
      <c r="O4015" s="13">
        <v>0</v>
      </c>
    </row>
    <row r="4016" spans="3:15" x14ac:dyDescent="0.2">
      <c r="D4016" s="104"/>
      <c r="E4016" s="11"/>
      <c r="F4016" s="10"/>
      <c r="G4016" s="9">
        <v>100</v>
      </c>
      <c r="H4016" s="12">
        <v>56.704361873990003</v>
      </c>
      <c r="I4016" s="2">
        <v>61.550888529886997</v>
      </c>
      <c r="J4016" s="2">
        <v>70.597738287561</v>
      </c>
      <c r="K4016" s="2">
        <v>15.508885298869</v>
      </c>
      <c r="L4016" s="2">
        <v>17.447495961228</v>
      </c>
      <c r="M4016" s="2">
        <v>23.424878836834001</v>
      </c>
      <c r="N4016" s="2">
        <v>19.547657512116</v>
      </c>
      <c r="O4016" s="21">
        <v>0</v>
      </c>
    </row>
    <row r="4017" spans="4:15" x14ac:dyDescent="0.2">
      <c r="D4017" s="104"/>
      <c r="E4017" s="5" t="s">
        <v>31</v>
      </c>
      <c r="F4017" s="6"/>
      <c r="G4017" s="7">
        <v>559</v>
      </c>
      <c r="H4017" s="8">
        <v>367</v>
      </c>
      <c r="I4017" s="1">
        <v>396</v>
      </c>
      <c r="J4017" s="1">
        <v>441</v>
      </c>
      <c r="K4017" s="1">
        <v>126</v>
      </c>
      <c r="L4017" s="1">
        <v>124</v>
      </c>
      <c r="M4017" s="1">
        <v>160</v>
      </c>
      <c r="N4017" s="1">
        <v>65</v>
      </c>
      <c r="O4017" s="13">
        <v>0</v>
      </c>
    </row>
    <row r="4018" spans="4:15" x14ac:dyDescent="0.2">
      <c r="D4018" s="104"/>
      <c r="E4018" s="11"/>
      <c r="F4018" s="10"/>
      <c r="G4018" s="9">
        <v>100</v>
      </c>
      <c r="H4018" s="12">
        <v>65.652951699463003</v>
      </c>
      <c r="I4018" s="2">
        <v>70.840787119856998</v>
      </c>
      <c r="J4018" s="2">
        <v>78.890876565295002</v>
      </c>
      <c r="K4018" s="2">
        <v>22.540250447226999</v>
      </c>
      <c r="L4018" s="2">
        <v>22.182468694097</v>
      </c>
      <c r="M4018" s="2">
        <v>28.622540250446999</v>
      </c>
      <c r="N4018" s="2">
        <v>11.627906976744001</v>
      </c>
      <c r="O4018" s="21">
        <v>0</v>
      </c>
    </row>
    <row r="4019" spans="4:15" x14ac:dyDescent="0.2">
      <c r="D4019" s="104"/>
      <c r="E4019" s="5" t="s">
        <v>32</v>
      </c>
      <c r="F4019" s="6"/>
      <c r="G4019" s="7">
        <v>284</v>
      </c>
      <c r="H4019" s="8">
        <v>210</v>
      </c>
      <c r="I4019" s="1">
        <v>219</v>
      </c>
      <c r="J4019" s="1">
        <v>234</v>
      </c>
      <c r="K4019" s="1">
        <v>80</v>
      </c>
      <c r="L4019" s="1">
        <v>71</v>
      </c>
      <c r="M4019" s="1">
        <v>110</v>
      </c>
      <c r="N4019" s="1">
        <v>30</v>
      </c>
      <c r="O4019" s="13">
        <v>0</v>
      </c>
    </row>
    <row r="4020" spans="4:15" x14ac:dyDescent="0.2">
      <c r="D4020" s="104"/>
      <c r="E4020" s="11"/>
      <c r="F4020" s="10"/>
      <c r="G4020" s="9">
        <v>100</v>
      </c>
      <c r="H4020" s="12">
        <v>73.943661971831006</v>
      </c>
      <c r="I4020" s="2">
        <v>77.112676056338003</v>
      </c>
      <c r="J4020" s="2">
        <v>82.394366197183004</v>
      </c>
      <c r="K4020" s="2">
        <v>28.169014084507001</v>
      </c>
      <c r="L4020" s="2">
        <v>25</v>
      </c>
      <c r="M4020" s="2">
        <v>38.732394366196999</v>
      </c>
      <c r="N4020" s="2">
        <v>10.56338028169</v>
      </c>
      <c r="O4020" s="21">
        <v>0</v>
      </c>
    </row>
    <row r="4021" spans="4:15" x14ac:dyDescent="0.2">
      <c r="D4021" s="104"/>
      <c r="E4021" s="5" t="s">
        <v>33</v>
      </c>
      <c r="F4021" s="6"/>
      <c r="G4021" s="7">
        <v>104</v>
      </c>
      <c r="H4021" s="8">
        <v>81</v>
      </c>
      <c r="I4021" s="1">
        <v>87</v>
      </c>
      <c r="J4021" s="1">
        <v>90</v>
      </c>
      <c r="K4021" s="1">
        <v>46</v>
      </c>
      <c r="L4021" s="1">
        <v>39</v>
      </c>
      <c r="M4021" s="1">
        <v>51</v>
      </c>
      <c r="N4021" s="1">
        <v>7</v>
      </c>
      <c r="O4021" s="13">
        <v>1</v>
      </c>
    </row>
    <row r="4022" spans="4:15" x14ac:dyDescent="0.2">
      <c r="D4022" s="104"/>
      <c r="E4022" s="11"/>
      <c r="F4022" s="10"/>
      <c r="G4022" s="9">
        <v>100</v>
      </c>
      <c r="H4022" s="12">
        <v>77.884615384615003</v>
      </c>
      <c r="I4022" s="2">
        <v>83.653846153846004</v>
      </c>
      <c r="J4022" s="2">
        <v>86.538461538462002</v>
      </c>
      <c r="K4022" s="2">
        <v>44.230769230768999</v>
      </c>
      <c r="L4022" s="2">
        <v>37.5</v>
      </c>
      <c r="M4022" s="2">
        <v>49.038461538462002</v>
      </c>
      <c r="N4022" s="2">
        <v>6.7307692307689999</v>
      </c>
      <c r="O4022" s="15">
        <v>0.96153846153800004</v>
      </c>
    </row>
    <row r="4023" spans="4:15" x14ac:dyDescent="0.2">
      <c r="D4023" s="103" t="s">
        <v>34</v>
      </c>
      <c r="E4023" s="24" t="s">
        <v>35</v>
      </c>
      <c r="F4023" s="22"/>
      <c r="G4023" s="23">
        <v>206</v>
      </c>
      <c r="H4023" s="30">
        <v>83</v>
      </c>
      <c r="I4023" s="4">
        <v>87</v>
      </c>
      <c r="J4023" s="4">
        <v>113</v>
      </c>
      <c r="K4023" s="4">
        <v>11</v>
      </c>
      <c r="L4023" s="4">
        <v>18</v>
      </c>
      <c r="M4023" s="4">
        <v>18</v>
      </c>
      <c r="N4023" s="4">
        <v>79</v>
      </c>
      <c r="O4023" s="34">
        <v>0</v>
      </c>
    </row>
    <row r="4024" spans="4:15" x14ac:dyDescent="0.2">
      <c r="D4024" s="104"/>
      <c r="E4024" s="11"/>
      <c r="F4024" s="10"/>
      <c r="G4024" s="9">
        <v>100</v>
      </c>
      <c r="H4024" s="12">
        <v>40.291262135921997</v>
      </c>
      <c r="I4024" s="2">
        <v>42.233009708738003</v>
      </c>
      <c r="J4024" s="2">
        <v>54.854368932039002</v>
      </c>
      <c r="K4024" s="2">
        <v>5.3398058252430003</v>
      </c>
      <c r="L4024" s="2">
        <v>8.7378640776700003</v>
      </c>
      <c r="M4024" s="2">
        <v>8.7378640776700003</v>
      </c>
      <c r="N4024" s="2">
        <v>38.349514563107</v>
      </c>
      <c r="O4024" s="21">
        <v>0</v>
      </c>
    </row>
    <row r="4025" spans="4:15" x14ac:dyDescent="0.2">
      <c r="D4025" s="104"/>
      <c r="E4025" s="5" t="s">
        <v>36</v>
      </c>
      <c r="F4025" s="6"/>
      <c r="G4025" s="7">
        <v>218</v>
      </c>
      <c r="H4025" s="8">
        <v>99</v>
      </c>
      <c r="I4025" s="1">
        <v>106</v>
      </c>
      <c r="J4025" s="1">
        <v>137</v>
      </c>
      <c r="K4025" s="1">
        <v>25</v>
      </c>
      <c r="L4025" s="1">
        <v>28</v>
      </c>
      <c r="M4025" s="1">
        <v>24</v>
      </c>
      <c r="N4025" s="1">
        <v>63</v>
      </c>
      <c r="O4025" s="13">
        <v>0</v>
      </c>
    </row>
    <row r="4026" spans="4:15" x14ac:dyDescent="0.2">
      <c r="D4026" s="104"/>
      <c r="E4026" s="11"/>
      <c r="F4026" s="10"/>
      <c r="G4026" s="9">
        <v>100</v>
      </c>
      <c r="H4026" s="12">
        <v>45.412844036697003</v>
      </c>
      <c r="I4026" s="2">
        <v>48.623853211008999</v>
      </c>
      <c r="J4026" s="2">
        <v>62.844036697248001</v>
      </c>
      <c r="K4026" s="2">
        <v>11.467889908257</v>
      </c>
      <c r="L4026" s="2">
        <v>12.844036697248001</v>
      </c>
      <c r="M4026" s="2">
        <v>11.009174311927</v>
      </c>
      <c r="N4026" s="2">
        <v>28.899082568807</v>
      </c>
      <c r="O4026" s="21">
        <v>0</v>
      </c>
    </row>
    <row r="4027" spans="4:15" x14ac:dyDescent="0.2">
      <c r="D4027" s="104"/>
      <c r="E4027" s="5" t="s">
        <v>37</v>
      </c>
      <c r="F4027" s="6"/>
      <c r="G4027" s="7">
        <v>218</v>
      </c>
      <c r="H4027" s="8">
        <v>117</v>
      </c>
      <c r="I4027" s="1">
        <v>122</v>
      </c>
      <c r="J4027" s="1">
        <v>143</v>
      </c>
      <c r="K4027" s="1">
        <v>28</v>
      </c>
      <c r="L4027" s="1">
        <v>34</v>
      </c>
      <c r="M4027" s="1">
        <v>44</v>
      </c>
      <c r="N4027" s="1">
        <v>54</v>
      </c>
      <c r="O4027" s="13">
        <v>0</v>
      </c>
    </row>
    <row r="4028" spans="4:15" x14ac:dyDescent="0.2">
      <c r="D4028" s="104"/>
      <c r="E4028" s="11"/>
      <c r="F4028" s="10"/>
      <c r="G4028" s="9">
        <v>100</v>
      </c>
      <c r="H4028" s="12">
        <v>53.669724770641999</v>
      </c>
      <c r="I4028" s="2">
        <v>55.963302752293998</v>
      </c>
      <c r="J4028" s="2">
        <v>65.596330275228993</v>
      </c>
      <c r="K4028" s="2">
        <v>12.844036697248001</v>
      </c>
      <c r="L4028" s="2">
        <v>15.596330275229001</v>
      </c>
      <c r="M4028" s="2">
        <v>20.183486238532002</v>
      </c>
      <c r="N4028" s="2">
        <v>24.770642201834999</v>
      </c>
      <c r="O4028" s="21">
        <v>0</v>
      </c>
    </row>
    <row r="4029" spans="4:15" x14ac:dyDescent="0.2">
      <c r="D4029" s="104"/>
      <c r="E4029" s="5" t="s">
        <v>38</v>
      </c>
      <c r="F4029" s="6"/>
      <c r="G4029" s="7">
        <v>313</v>
      </c>
      <c r="H4029" s="8">
        <v>181</v>
      </c>
      <c r="I4029" s="1">
        <v>192</v>
      </c>
      <c r="J4029" s="1">
        <v>211</v>
      </c>
      <c r="K4029" s="1">
        <v>55</v>
      </c>
      <c r="L4029" s="1">
        <v>58</v>
      </c>
      <c r="M4029" s="1">
        <v>63</v>
      </c>
      <c r="N4029" s="1">
        <v>68</v>
      </c>
      <c r="O4029" s="13">
        <v>0</v>
      </c>
    </row>
    <row r="4030" spans="4:15" x14ac:dyDescent="0.2">
      <c r="D4030" s="104"/>
      <c r="E4030" s="11"/>
      <c r="F4030" s="10"/>
      <c r="G4030" s="9">
        <v>100</v>
      </c>
      <c r="H4030" s="12">
        <v>57.827476038339</v>
      </c>
      <c r="I4030" s="2">
        <v>61.341853035143998</v>
      </c>
      <c r="J4030" s="2">
        <v>67.412140575080002</v>
      </c>
      <c r="K4030" s="2">
        <v>17.571884984025999</v>
      </c>
      <c r="L4030" s="2">
        <v>18.530351437699998</v>
      </c>
      <c r="M4030" s="2">
        <v>20.127795527157001</v>
      </c>
      <c r="N4030" s="2">
        <v>21.725239616612999</v>
      </c>
      <c r="O4030" s="21">
        <v>0</v>
      </c>
    </row>
    <row r="4031" spans="4:15" x14ac:dyDescent="0.2">
      <c r="D4031" s="104"/>
      <c r="E4031" s="5" t="s">
        <v>39</v>
      </c>
      <c r="F4031" s="6"/>
      <c r="G4031" s="7">
        <v>306</v>
      </c>
      <c r="H4031" s="8">
        <v>179</v>
      </c>
      <c r="I4031" s="1">
        <v>187</v>
      </c>
      <c r="J4031" s="1">
        <v>221</v>
      </c>
      <c r="K4031" s="1">
        <v>56</v>
      </c>
      <c r="L4031" s="1">
        <v>48</v>
      </c>
      <c r="M4031" s="1">
        <v>67</v>
      </c>
      <c r="N4031" s="1">
        <v>57</v>
      </c>
      <c r="O4031" s="13">
        <v>0</v>
      </c>
    </row>
    <row r="4032" spans="4:15" x14ac:dyDescent="0.2">
      <c r="D4032" s="104"/>
      <c r="E4032" s="11"/>
      <c r="F4032" s="10"/>
      <c r="G4032" s="9">
        <v>100</v>
      </c>
      <c r="H4032" s="12">
        <v>58.496732026144002</v>
      </c>
      <c r="I4032" s="2">
        <v>61.111111111111001</v>
      </c>
      <c r="J4032" s="2">
        <v>72.222222222222001</v>
      </c>
      <c r="K4032" s="2">
        <v>18.300653594770999</v>
      </c>
      <c r="L4032" s="2">
        <v>15.686274509804001</v>
      </c>
      <c r="M4032" s="2">
        <v>21.895424836600998</v>
      </c>
      <c r="N4032" s="2">
        <v>18.627450980391998</v>
      </c>
      <c r="O4032" s="21">
        <v>0</v>
      </c>
    </row>
    <row r="4033" spans="4:15" x14ac:dyDescent="0.2">
      <c r="D4033" s="104"/>
      <c r="E4033" s="5" t="s">
        <v>40</v>
      </c>
      <c r="F4033" s="6"/>
      <c r="G4033" s="7">
        <v>323</v>
      </c>
      <c r="H4033" s="8">
        <v>196</v>
      </c>
      <c r="I4033" s="1">
        <v>222</v>
      </c>
      <c r="J4033" s="1">
        <v>239</v>
      </c>
      <c r="K4033" s="1">
        <v>60</v>
      </c>
      <c r="L4033" s="1">
        <v>71</v>
      </c>
      <c r="M4033" s="1">
        <v>87</v>
      </c>
      <c r="N4033" s="1">
        <v>57</v>
      </c>
      <c r="O4033" s="13">
        <v>0</v>
      </c>
    </row>
    <row r="4034" spans="4:15" x14ac:dyDescent="0.2">
      <c r="D4034" s="104"/>
      <c r="E4034" s="11"/>
      <c r="F4034" s="10"/>
      <c r="G4034" s="9">
        <v>100</v>
      </c>
      <c r="H4034" s="12">
        <v>60.681114551084001</v>
      </c>
      <c r="I4034" s="2">
        <v>68.730650154798994</v>
      </c>
      <c r="J4034" s="2">
        <v>73.993808049536</v>
      </c>
      <c r="K4034" s="2">
        <v>18.575851393189001</v>
      </c>
      <c r="L4034" s="2">
        <v>21.981424148607001</v>
      </c>
      <c r="M4034" s="2">
        <v>26.934984520124001</v>
      </c>
      <c r="N4034" s="2">
        <v>17.647058823529001</v>
      </c>
      <c r="O4034" s="21">
        <v>0</v>
      </c>
    </row>
    <row r="4035" spans="4:15" x14ac:dyDescent="0.2">
      <c r="D4035" s="104"/>
      <c r="E4035" s="5" t="s">
        <v>41</v>
      </c>
      <c r="F4035" s="6"/>
      <c r="G4035" s="7">
        <v>260</v>
      </c>
      <c r="H4035" s="8">
        <v>173</v>
      </c>
      <c r="I4035" s="1">
        <v>184</v>
      </c>
      <c r="J4035" s="1">
        <v>200</v>
      </c>
      <c r="K4035" s="1">
        <v>46</v>
      </c>
      <c r="L4035" s="1">
        <v>50</v>
      </c>
      <c r="M4035" s="1">
        <v>77</v>
      </c>
      <c r="N4035" s="1">
        <v>38</v>
      </c>
      <c r="O4035" s="13">
        <v>1</v>
      </c>
    </row>
    <row r="4036" spans="4:15" x14ac:dyDescent="0.2">
      <c r="D4036" s="104"/>
      <c r="E4036" s="11"/>
      <c r="F4036" s="10"/>
      <c r="G4036" s="9">
        <v>100</v>
      </c>
      <c r="H4036" s="12">
        <v>66.538461538462002</v>
      </c>
      <c r="I4036" s="2">
        <v>70.769230769231001</v>
      </c>
      <c r="J4036" s="2">
        <v>76.923076923077005</v>
      </c>
      <c r="K4036" s="2">
        <v>17.692307692307999</v>
      </c>
      <c r="L4036" s="2">
        <v>19.230769230768999</v>
      </c>
      <c r="M4036" s="2">
        <v>29.615384615385</v>
      </c>
      <c r="N4036" s="2">
        <v>14.615384615385</v>
      </c>
      <c r="O4036" s="15">
        <v>0.384615384615</v>
      </c>
    </row>
    <row r="4037" spans="4:15" x14ac:dyDescent="0.2">
      <c r="D4037" s="104"/>
      <c r="E4037" s="5" t="s">
        <v>42</v>
      </c>
      <c r="F4037" s="6"/>
      <c r="G4037" s="7">
        <v>258</v>
      </c>
      <c r="H4037" s="8">
        <v>162</v>
      </c>
      <c r="I4037" s="1">
        <v>187</v>
      </c>
      <c r="J4037" s="1">
        <v>186</v>
      </c>
      <c r="K4037" s="1">
        <v>51</v>
      </c>
      <c r="L4037" s="1">
        <v>52</v>
      </c>
      <c r="M4037" s="1">
        <v>83</v>
      </c>
      <c r="N4037" s="1">
        <v>43</v>
      </c>
      <c r="O4037" s="13">
        <v>0</v>
      </c>
    </row>
    <row r="4038" spans="4:15" x14ac:dyDescent="0.2">
      <c r="D4038" s="104"/>
      <c r="E4038" s="11"/>
      <c r="F4038" s="10"/>
      <c r="G4038" s="9">
        <v>100</v>
      </c>
      <c r="H4038" s="12">
        <v>62.790697674419</v>
      </c>
      <c r="I4038" s="2">
        <v>72.480620155039006</v>
      </c>
      <c r="J4038" s="2">
        <v>72.093023255814003</v>
      </c>
      <c r="K4038" s="2">
        <v>19.767441860464999</v>
      </c>
      <c r="L4038" s="2">
        <v>20.155038759690001</v>
      </c>
      <c r="M4038" s="2">
        <v>32.170542635658997</v>
      </c>
      <c r="N4038" s="2">
        <v>16.666666666666998</v>
      </c>
      <c r="O4038" s="21">
        <v>0</v>
      </c>
    </row>
    <row r="4039" spans="4:15" x14ac:dyDescent="0.2">
      <c r="D4039" s="104"/>
      <c r="E4039" s="5" t="s">
        <v>43</v>
      </c>
      <c r="F4039" s="6"/>
      <c r="G4039" s="7">
        <v>258</v>
      </c>
      <c r="H4039" s="8">
        <v>162</v>
      </c>
      <c r="I4039" s="1">
        <v>186</v>
      </c>
      <c r="J4039" s="1">
        <v>195</v>
      </c>
      <c r="K4039" s="1">
        <v>44</v>
      </c>
      <c r="L4039" s="1">
        <v>56</v>
      </c>
      <c r="M4039" s="1">
        <v>90</v>
      </c>
      <c r="N4039" s="1">
        <v>36</v>
      </c>
      <c r="O4039" s="13">
        <v>1</v>
      </c>
    </row>
    <row r="4040" spans="4:15" x14ac:dyDescent="0.2">
      <c r="D4040" s="104"/>
      <c r="E4040" s="11"/>
      <c r="F4040" s="10"/>
      <c r="G4040" s="9">
        <v>100</v>
      </c>
      <c r="H4040" s="12">
        <v>62.790697674419</v>
      </c>
      <c r="I4040" s="2">
        <v>72.093023255814003</v>
      </c>
      <c r="J4040" s="2">
        <v>75.581395348837006</v>
      </c>
      <c r="K4040" s="2">
        <v>17.054263565890999</v>
      </c>
      <c r="L4040" s="2">
        <v>21.705426356589001</v>
      </c>
      <c r="M4040" s="2">
        <v>34.883720930232997</v>
      </c>
      <c r="N4040" s="2">
        <v>13.953488372093</v>
      </c>
      <c r="O4040" s="15">
        <v>0.38759689922500001</v>
      </c>
    </row>
    <row r="4041" spans="4:15" x14ac:dyDescent="0.2">
      <c r="D4041" s="104"/>
      <c r="E4041" s="5" t="s">
        <v>44</v>
      </c>
      <c r="F4041" s="6"/>
      <c r="G4041" s="7">
        <v>336</v>
      </c>
      <c r="H4041" s="8">
        <v>216</v>
      </c>
      <c r="I4041" s="1">
        <v>217</v>
      </c>
      <c r="J4041" s="1">
        <v>250</v>
      </c>
      <c r="K4041" s="1">
        <v>67</v>
      </c>
      <c r="L4041" s="1">
        <v>72</v>
      </c>
      <c r="M4041" s="1">
        <v>122</v>
      </c>
      <c r="N4041" s="1">
        <v>56</v>
      </c>
      <c r="O4041" s="13">
        <v>0</v>
      </c>
    </row>
    <row r="4042" spans="4:15" x14ac:dyDescent="0.2">
      <c r="D4042" s="104"/>
      <c r="E4042" s="11"/>
      <c r="F4042" s="10"/>
      <c r="G4042" s="9">
        <v>100</v>
      </c>
      <c r="H4042" s="12">
        <v>64.285714285713993</v>
      </c>
      <c r="I4042" s="2">
        <v>64.583333333333002</v>
      </c>
      <c r="J4042" s="2">
        <v>74.404761904761997</v>
      </c>
      <c r="K4042" s="2">
        <v>19.940476190476002</v>
      </c>
      <c r="L4042" s="2">
        <v>21.428571428571001</v>
      </c>
      <c r="M4042" s="2">
        <v>36.309523809524002</v>
      </c>
      <c r="N4042" s="2">
        <v>16.666666666666998</v>
      </c>
      <c r="O4042" s="21">
        <v>0</v>
      </c>
    </row>
    <row r="4043" spans="4:15" x14ac:dyDescent="0.2">
      <c r="D4043" s="104"/>
      <c r="E4043" s="5" t="s">
        <v>45</v>
      </c>
      <c r="F4043" s="6"/>
      <c r="G4043" s="7">
        <v>259</v>
      </c>
      <c r="H4043" s="8">
        <v>145</v>
      </c>
      <c r="I4043" s="1">
        <v>174</v>
      </c>
      <c r="J4043" s="1">
        <v>181</v>
      </c>
      <c r="K4043" s="1">
        <v>38</v>
      </c>
      <c r="L4043" s="1">
        <v>46</v>
      </c>
      <c r="M4043" s="1">
        <v>92</v>
      </c>
      <c r="N4043" s="1">
        <v>46</v>
      </c>
      <c r="O4043" s="13">
        <v>2</v>
      </c>
    </row>
    <row r="4044" spans="4:15" x14ac:dyDescent="0.2">
      <c r="D4044" s="104"/>
      <c r="E4044" s="11"/>
      <c r="F4044" s="10"/>
      <c r="G4044" s="9">
        <v>100</v>
      </c>
      <c r="H4044" s="12">
        <v>55.984555984556003</v>
      </c>
      <c r="I4044" s="2">
        <v>67.181467181466999</v>
      </c>
      <c r="J4044" s="2">
        <v>69.884169884170007</v>
      </c>
      <c r="K4044" s="2">
        <v>14.671814671815</v>
      </c>
      <c r="L4044" s="2">
        <v>17.760617760618</v>
      </c>
      <c r="M4044" s="2">
        <v>35.521235521236001</v>
      </c>
      <c r="N4044" s="2">
        <v>17.760617760618</v>
      </c>
      <c r="O4044" s="15">
        <v>0.77220077220100003</v>
      </c>
    </row>
    <row r="4045" spans="4:15" x14ac:dyDescent="0.2">
      <c r="D4045" s="104"/>
      <c r="E4045" s="5" t="s">
        <v>46</v>
      </c>
      <c r="F4045" s="6"/>
      <c r="G4045" s="7">
        <v>171</v>
      </c>
      <c r="H4045" s="8">
        <v>102</v>
      </c>
      <c r="I4045" s="1">
        <v>110</v>
      </c>
      <c r="J4045" s="1">
        <v>119</v>
      </c>
      <c r="K4045" s="1">
        <v>26</v>
      </c>
      <c r="L4045" s="1">
        <v>27</v>
      </c>
      <c r="M4045" s="1">
        <v>72</v>
      </c>
      <c r="N4045" s="1">
        <v>26</v>
      </c>
      <c r="O4045" s="13">
        <v>1</v>
      </c>
    </row>
    <row r="4046" spans="4:15" x14ac:dyDescent="0.2">
      <c r="D4046" s="104"/>
      <c r="E4046" s="11"/>
      <c r="F4046" s="10"/>
      <c r="G4046" s="9">
        <v>100</v>
      </c>
      <c r="H4046" s="12">
        <v>59.649122807018003</v>
      </c>
      <c r="I4046" s="2">
        <v>64.327485380116997</v>
      </c>
      <c r="J4046" s="2">
        <v>69.590643274854003</v>
      </c>
      <c r="K4046" s="2">
        <v>15.204678362573</v>
      </c>
      <c r="L4046" s="2">
        <v>15.789473684211</v>
      </c>
      <c r="M4046" s="2">
        <v>42.105263157895003</v>
      </c>
      <c r="N4046" s="2">
        <v>15.204678362573</v>
      </c>
      <c r="O4046" s="15">
        <v>0.58479532163699999</v>
      </c>
    </row>
    <row r="4047" spans="4:15" x14ac:dyDescent="0.2">
      <c r="D4047" s="104"/>
      <c r="E4047" s="5" t="s">
        <v>47</v>
      </c>
      <c r="F4047" s="6"/>
      <c r="G4047" s="7">
        <v>158</v>
      </c>
      <c r="H4047" s="8">
        <v>81</v>
      </c>
      <c r="I4047" s="1">
        <v>76</v>
      </c>
      <c r="J4047" s="1">
        <v>95</v>
      </c>
      <c r="K4047" s="1">
        <v>12</v>
      </c>
      <c r="L4047" s="1">
        <v>20</v>
      </c>
      <c r="M4047" s="1">
        <v>40</v>
      </c>
      <c r="N4047" s="1">
        <v>39</v>
      </c>
      <c r="O4047" s="13">
        <v>3</v>
      </c>
    </row>
    <row r="4048" spans="4:15" x14ac:dyDescent="0.2">
      <c r="D4048" s="104"/>
      <c r="E4048" s="11"/>
      <c r="F4048" s="10"/>
      <c r="G4048" s="9">
        <v>100</v>
      </c>
      <c r="H4048" s="12">
        <v>51.265822784809998</v>
      </c>
      <c r="I4048" s="2">
        <v>48.101265822785003</v>
      </c>
      <c r="J4048" s="2">
        <v>60.126582278481003</v>
      </c>
      <c r="K4048" s="2">
        <v>7.5949367088609998</v>
      </c>
      <c r="L4048" s="2">
        <v>12.658227848100999</v>
      </c>
      <c r="M4048" s="2">
        <v>25.316455696203001</v>
      </c>
      <c r="N4048" s="2">
        <v>24.683544303796999</v>
      </c>
      <c r="O4048" s="15">
        <v>1.8987341772149999</v>
      </c>
    </row>
    <row r="4049" spans="4:15" x14ac:dyDescent="0.2">
      <c r="D4049" s="104"/>
      <c r="E4049" s="5" t="s">
        <v>48</v>
      </c>
      <c r="F4049" s="6"/>
      <c r="G4049" s="7">
        <v>62</v>
      </c>
      <c r="H4049" s="8">
        <v>22</v>
      </c>
      <c r="I4049" s="1">
        <v>26</v>
      </c>
      <c r="J4049" s="1">
        <v>29</v>
      </c>
      <c r="K4049" s="1">
        <v>4</v>
      </c>
      <c r="L4049" s="1">
        <v>4</v>
      </c>
      <c r="M4049" s="1">
        <v>13</v>
      </c>
      <c r="N4049" s="1">
        <v>24</v>
      </c>
      <c r="O4049" s="13">
        <v>0</v>
      </c>
    </row>
    <row r="4050" spans="4:15" x14ac:dyDescent="0.2">
      <c r="D4050" s="104"/>
      <c r="E4050" s="11"/>
      <c r="F4050" s="10"/>
      <c r="G4050" s="9">
        <v>100</v>
      </c>
      <c r="H4050" s="12">
        <v>35.483870967742</v>
      </c>
      <c r="I4050" s="2">
        <v>41.935483870968</v>
      </c>
      <c r="J4050" s="2">
        <v>46.774193548386997</v>
      </c>
      <c r="K4050" s="2">
        <v>6.4516129032259997</v>
      </c>
      <c r="L4050" s="2">
        <v>6.4516129032259997</v>
      </c>
      <c r="M4050" s="2">
        <v>20.967741935484</v>
      </c>
      <c r="N4050" s="2">
        <v>38.709677419355003</v>
      </c>
      <c r="O4050" s="21">
        <v>0</v>
      </c>
    </row>
    <row r="4051" spans="4:15" x14ac:dyDescent="0.2">
      <c r="D4051" s="104"/>
      <c r="E4051" s="5" t="s">
        <v>49</v>
      </c>
      <c r="F4051" s="6"/>
      <c r="G4051" s="7">
        <v>13</v>
      </c>
      <c r="H4051" s="8">
        <v>5</v>
      </c>
      <c r="I4051" s="1">
        <v>3</v>
      </c>
      <c r="J4051" s="1">
        <v>4</v>
      </c>
      <c r="K4051" s="1">
        <v>0</v>
      </c>
      <c r="L4051" s="1">
        <v>0</v>
      </c>
      <c r="M4051" s="1">
        <v>1</v>
      </c>
      <c r="N4051" s="1">
        <v>7</v>
      </c>
      <c r="O4051" s="13">
        <v>0</v>
      </c>
    </row>
    <row r="4052" spans="4:15" x14ac:dyDescent="0.2">
      <c r="D4052" s="104"/>
      <c r="E4052" s="11"/>
      <c r="F4052" s="10"/>
      <c r="G4052" s="9">
        <v>100</v>
      </c>
      <c r="H4052" s="12">
        <v>38.461538461537998</v>
      </c>
      <c r="I4052" s="2">
        <v>23.076923076922998</v>
      </c>
      <c r="J4052" s="2">
        <v>30.769230769231001</v>
      </c>
      <c r="K4052" s="3">
        <v>0</v>
      </c>
      <c r="L4052" s="3">
        <v>0</v>
      </c>
      <c r="M4052" s="2">
        <v>7.6923076923079998</v>
      </c>
      <c r="N4052" s="2">
        <v>53.846153846154003</v>
      </c>
      <c r="O4052" s="21">
        <v>0</v>
      </c>
    </row>
    <row r="4053" spans="4:15" x14ac:dyDescent="0.2">
      <c r="D4053" s="103" t="s">
        <v>50</v>
      </c>
      <c r="E4053" s="24" t="s">
        <v>35</v>
      </c>
      <c r="F4053" s="22"/>
      <c r="G4053" s="23">
        <v>174</v>
      </c>
      <c r="H4053" s="30">
        <v>49</v>
      </c>
      <c r="I4053" s="4">
        <v>49</v>
      </c>
      <c r="J4053" s="4">
        <v>87</v>
      </c>
      <c r="K4053" s="4">
        <v>1</v>
      </c>
      <c r="L4053" s="4">
        <v>5</v>
      </c>
      <c r="M4053" s="4">
        <v>5</v>
      </c>
      <c r="N4053" s="4">
        <v>73</v>
      </c>
      <c r="O4053" s="34">
        <v>1</v>
      </c>
    </row>
    <row r="4054" spans="4:15" x14ac:dyDescent="0.2">
      <c r="D4054" s="104"/>
      <c r="E4054" s="11"/>
      <c r="F4054" s="10"/>
      <c r="G4054" s="9">
        <v>100</v>
      </c>
      <c r="H4054" s="12">
        <v>28.160919540230001</v>
      </c>
      <c r="I4054" s="2">
        <v>28.160919540230001</v>
      </c>
      <c r="J4054" s="2">
        <v>50</v>
      </c>
      <c r="K4054" s="2">
        <v>0.57471264367800001</v>
      </c>
      <c r="L4054" s="2">
        <v>2.8735632183909998</v>
      </c>
      <c r="M4054" s="2">
        <v>2.8735632183909998</v>
      </c>
      <c r="N4054" s="2">
        <v>41.954022988505997</v>
      </c>
      <c r="O4054" s="15">
        <v>0.57471264367800001</v>
      </c>
    </row>
    <row r="4055" spans="4:15" x14ac:dyDescent="0.2">
      <c r="D4055" s="104"/>
      <c r="E4055" s="5" t="s">
        <v>36</v>
      </c>
      <c r="F4055" s="6"/>
      <c r="G4055" s="7">
        <v>233</v>
      </c>
      <c r="H4055" s="8">
        <v>72</v>
      </c>
      <c r="I4055" s="1">
        <v>85</v>
      </c>
      <c r="J4055" s="1">
        <v>115</v>
      </c>
      <c r="K4055" s="1">
        <v>7</v>
      </c>
      <c r="L4055" s="1">
        <v>13</v>
      </c>
      <c r="M4055" s="1">
        <v>15</v>
      </c>
      <c r="N4055" s="1">
        <v>88</v>
      </c>
      <c r="O4055" s="13">
        <v>0</v>
      </c>
    </row>
    <row r="4056" spans="4:15" x14ac:dyDescent="0.2">
      <c r="D4056" s="104"/>
      <c r="E4056" s="11"/>
      <c r="F4056" s="10"/>
      <c r="G4056" s="9">
        <v>100</v>
      </c>
      <c r="H4056" s="12">
        <v>30.901287553648</v>
      </c>
      <c r="I4056" s="2">
        <v>36.480686695278997</v>
      </c>
      <c r="J4056" s="2">
        <v>49.356223175966001</v>
      </c>
      <c r="K4056" s="2">
        <v>3.004291845494</v>
      </c>
      <c r="L4056" s="2">
        <v>5.5793991416309998</v>
      </c>
      <c r="M4056" s="2">
        <v>6.4377682403429999</v>
      </c>
      <c r="N4056" s="2">
        <v>37.768240343347998</v>
      </c>
      <c r="O4056" s="21">
        <v>0</v>
      </c>
    </row>
    <row r="4057" spans="4:15" x14ac:dyDescent="0.2">
      <c r="D4057" s="104"/>
      <c r="E4057" s="5" t="s">
        <v>37</v>
      </c>
      <c r="F4057" s="6"/>
      <c r="G4057" s="7">
        <v>199</v>
      </c>
      <c r="H4057" s="8">
        <v>71</v>
      </c>
      <c r="I4057" s="1">
        <v>85</v>
      </c>
      <c r="J4057" s="1">
        <v>102</v>
      </c>
      <c r="K4057" s="1">
        <v>16</v>
      </c>
      <c r="L4057" s="1">
        <v>17</v>
      </c>
      <c r="M4057" s="1">
        <v>20</v>
      </c>
      <c r="N4057" s="1">
        <v>82</v>
      </c>
      <c r="O4057" s="13">
        <v>0</v>
      </c>
    </row>
    <row r="4058" spans="4:15" x14ac:dyDescent="0.2">
      <c r="D4058" s="104"/>
      <c r="E4058" s="11"/>
      <c r="F4058" s="10"/>
      <c r="G4058" s="9">
        <v>100</v>
      </c>
      <c r="H4058" s="12">
        <v>35.678391959799001</v>
      </c>
      <c r="I4058" s="2">
        <v>42.713567839196003</v>
      </c>
      <c r="J4058" s="2">
        <v>51.256281407034997</v>
      </c>
      <c r="K4058" s="2">
        <v>8.0402010050250006</v>
      </c>
      <c r="L4058" s="2">
        <v>8.5427135678389998</v>
      </c>
      <c r="M4058" s="2">
        <v>10.050251256280999</v>
      </c>
      <c r="N4058" s="2">
        <v>41.206030150754003</v>
      </c>
      <c r="O4058" s="21">
        <v>0</v>
      </c>
    </row>
    <row r="4059" spans="4:15" x14ac:dyDescent="0.2">
      <c r="D4059" s="104"/>
      <c r="E4059" s="5" t="s">
        <v>38</v>
      </c>
      <c r="F4059" s="6"/>
      <c r="G4059" s="7">
        <v>319</v>
      </c>
      <c r="H4059" s="8">
        <v>146</v>
      </c>
      <c r="I4059" s="1">
        <v>158</v>
      </c>
      <c r="J4059" s="1">
        <v>202</v>
      </c>
      <c r="K4059" s="1">
        <v>15</v>
      </c>
      <c r="L4059" s="1">
        <v>30</v>
      </c>
      <c r="M4059" s="1">
        <v>32</v>
      </c>
      <c r="N4059" s="1">
        <v>80</v>
      </c>
      <c r="O4059" s="13">
        <v>0</v>
      </c>
    </row>
    <row r="4060" spans="4:15" x14ac:dyDescent="0.2">
      <c r="D4060" s="104"/>
      <c r="E4060" s="11"/>
      <c r="F4060" s="10"/>
      <c r="G4060" s="9">
        <v>100</v>
      </c>
      <c r="H4060" s="12">
        <v>45.768025078370002</v>
      </c>
      <c r="I4060" s="2">
        <v>49.529780564263</v>
      </c>
      <c r="J4060" s="2">
        <v>63.322884012538999</v>
      </c>
      <c r="K4060" s="2">
        <v>4.7021943573670004</v>
      </c>
      <c r="L4060" s="2">
        <v>9.4043887147340008</v>
      </c>
      <c r="M4060" s="2">
        <v>10.031347962382</v>
      </c>
      <c r="N4060" s="2">
        <v>25.078369905955999</v>
      </c>
      <c r="O4060" s="21">
        <v>0</v>
      </c>
    </row>
    <row r="4061" spans="4:15" x14ac:dyDescent="0.2">
      <c r="D4061" s="104"/>
      <c r="E4061" s="5" t="s">
        <v>39</v>
      </c>
      <c r="F4061" s="6"/>
      <c r="G4061" s="7">
        <v>269</v>
      </c>
      <c r="H4061" s="8">
        <v>99</v>
      </c>
      <c r="I4061" s="1">
        <v>126</v>
      </c>
      <c r="J4061" s="1">
        <v>177</v>
      </c>
      <c r="K4061" s="1">
        <v>10</v>
      </c>
      <c r="L4061" s="1">
        <v>23</v>
      </c>
      <c r="M4061" s="1">
        <v>23</v>
      </c>
      <c r="N4061" s="1">
        <v>71</v>
      </c>
      <c r="O4061" s="13">
        <v>0</v>
      </c>
    </row>
    <row r="4062" spans="4:15" x14ac:dyDescent="0.2">
      <c r="D4062" s="104"/>
      <c r="E4062" s="11"/>
      <c r="F4062" s="10"/>
      <c r="G4062" s="9">
        <v>100</v>
      </c>
      <c r="H4062" s="12">
        <v>36.802973977694997</v>
      </c>
      <c r="I4062" s="2">
        <v>46.840148698885002</v>
      </c>
      <c r="J4062" s="2">
        <v>65.799256505575997</v>
      </c>
      <c r="K4062" s="2">
        <v>3.7174721189589999</v>
      </c>
      <c r="L4062" s="2">
        <v>8.5501858736060008</v>
      </c>
      <c r="M4062" s="2">
        <v>8.5501858736060008</v>
      </c>
      <c r="N4062" s="2">
        <v>26.39405204461</v>
      </c>
      <c r="O4062" s="21">
        <v>0</v>
      </c>
    </row>
    <row r="4063" spans="4:15" x14ac:dyDescent="0.2">
      <c r="D4063" s="104"/>
      <c r="E4063" s="5" t="s">
        <v>40</v>
      </c>
      <c r="F4063" s="6"/>
      <c r="G4063" s="7">
        <v>348</v>
      </c>
      <c r="H4063" s="8">
        <v>160</v>
      </c>
      <c r="I4063" s="1">
        <v>197</v>
      </c>
      <c r="J4063" s="1">
        <v>244</v>
      </c>
      <c r="K4063" s="1">
        <v>16</v>
      </c>
      <c r="L4063" s="1">
        <v>39</v>
      </c>
      <c r="M4063" s="1">
        <v>50</v>
      </c>
      <c r="N4063" s="1">
        <v>83</v>
      </c>
      <c r="O4063" s="13">
        <v>0</v>
      </c>
    </row>
    <row r="4064" spans="4:15" x14ac:dyDescent="0.2">
      <c r="D4064" s="104"/>
      <c r="E4064" s="11"/>
      <c r="F4064" s="10"/>
      <c r="G4064" s="9">
        <v>100</v>
      </c>
      <c r="H4064" s="12">
        <v>45.977011494252999</v>
      </c>
      <c r="I4064" s="2">
        <v>56.609195402299001</v>
      </c>
      <c r="J4064" s="2">
        <v>70.114942528735995</v>
      </c>
      <c r="K4064" s="2">
        <v>4.5977011494250002</v>
      </c>
      <c r="L4064" s="2">
        <v>11.206896551724</v>
      </c>
      <c r="M4064" s="2">
        <v>14.367816091953999</v>
      </c>
      <c r="N4064" s="2">
        <v>23.850574712644001</v>
      </c>
      <c r="O4064" s="21">
        <v>0</v>
      </c>
    </row>
    <row r="4065" spans="4:15" x14ac:dyDescent="0.2">
      <c r="D4065" s="104"/>
      <c r="E4065" s="5" t="s">
        <v>41</v>
      </c>
      <c r="F4065" s="6"/>
      <c r="G4065" s="7">
        <v>282</v>
      </c>
      <c r="H4065" s="8">
        <v>127</v>
      </c>
      <c r="I4065" s="1">
        <v>150</v>
      </c>
      <c r="J4065" s="1">
        <v>189</v>
      </c>
      <c r="K4065" s="1">
        <v>13</v>
      </c>
      <c r="L4065" s="1">
        <v>33</v>
      </c>
      <c r="M4065" s="1">
        <v>43</v>
      </c>
      <c r="N4065" s="1">
        <v>66</v>
      </c>
      <c r="O4065" s="13">
        <v>0</v>
      </c>
    </row>
    <row r="4066" spans="4:15" x14ac:dyDescent="0.2">
      <c r="D4066" s="104"/>
      <c r="E4066" s="11"/>
      <c r="F4066" s="10"/>
      <c r="G4066" s="9">
        <v>100</v>
      </c>
      <c r="H4066" s="12">
        <v>45.035460992908</v>
      </c>
      <c r="I4066" s="2">
        <v>53.191489361701997</v>
      </c>
      <c r="J4066" s="2">
        <v>67.021276595744993</v>
      </c>
      <c r="K4066" s="2">
        <v>4.6099290780139999</v>
      </c>
      <c r="L4066" s="2">
        <v>11.702127659574</v>
      </c>
      <c r="M4066" s="2">
        <v>15.248226950355001</v>
      </c>
      <c r="N4066" s="2">
        <v>23.404255319149001</v>
      </c>
      <c r="O4066" s="21">
        <v>0</v>
      </c>
    </row>
    <row r="4067" spans="4:15" x14ac:dyDescent="0.2">
      <c r="D4067" s="104"/>
      <c r="E4067" s="5" t="s">
        <v>42</v>
      </c>
      <c r="F4067" s="6"/>
      <c r="G4067" s="7">
        <v>242</v>
      </c>
      <c r="H4067" s="8">
        <v>102</v>
      </c>
      <c r="I4067" s="1">
        <v>134</v>
      </c>
      <c r="J4067" s="1">
        <v>168</v>
      </c>
      <c r="K4067" s="1">
        <v>12</v>
      </c>
      <c r="L4067" s="1">
        <v>22</v>
      </c>
      <c r="M4067" s="1">
        <v>49</v>
      </c>
      <c r="N4067" s="1">
        <v>60</v>
      </c>
      <c r="O4067" s="13">
        <v>0</v>
      </c>
    </row>
    <row r="4068" spans="4:15" x14ac:dyDescent="0.2">
      <c r="D4068" s="104"/>
      <c r="E4068" s="11"/>
      <c r="F4068" s="10"/>
      <c r="G4068" s="9">
        <v>100</v>
      </c>
      <c r="H4068" s="12">
        <v>42.148760330579002</v>
      </c>
      <c r="I4068" s="2">
        <v>55.371900826446002</v>
      </c>
      <c r="J4068" s="2">
        <v>69.421487603306005</v>
      </c>
      <c r="K4068" s="2">
        <v>4.9586776859499997</v>
      </c>
      <c r="L4068" s="2">
        <v>9.0909090909089993</v>
      </c>
      <c r="M4068" s="2">
        <v>20.247933884298</v>
      </c>
      <c r="N4068" s="2">
        <v>24.793388429752</v>
      </c>
      <c r="O4068" s="21">
        <v>0</v>
      </c>
    </row>
    <row r="4069" spans="4:15" x14ac:dyDescent="0.2">
      <c r="D4069" s="104"/>
      <c r="E4069" s="5" t="s">
        <v>43</v>
      </c>
      <c r="F4069" s="6"/>
      <c r="G4069" s="7">
        <v>263</v>
      </c>
      <c r="H4069" s="8">
        <v>120</v>
      </c>
      <c r="I4069" s="1">
        <v>149</v>
      </c>
      <c r="J4069" s="1">
        <v>177</v>
      </c>
      <c r="K4069" s="1">
        <v>11</v>
      </c>
      <c r="L4069" s="1">
        <v>29</v>
      </c>
      <c r="M4069" s="1">
        <v>66</v>
      </c>
      <c r="N4069" s="1">
        <v>57</v>
      </c>
      <c r="O4069" s="13">
        <v>0</v>
      </c>
    </row>
    <row r="4070" spans="4:15" x14ac:dyDescent="0.2">
      <c r="D4070" s="104"/>
      <c r="E4070" s="11"/>
      <c r="F4070" s="10"/>
      <c r="G4070" s="9">
        <v>100</v>
      </c>
      <c r="H4070" s="12">
        <v>45.627376425855999</v>
      </c>
      <c r="I4070" s="2">
        <v>56.653992395437001</v>
      </c>
      <c r="J4070" s="2">
        <v>67.300380228137001</v>
      </c>
      <c r="K4070" s="2">
        <v>4.182509505703</v>
      </c>
      <c r="L4070" s="2">
        <v>11.026615969582</v>
      </c>
      <c r="M4070" s="2">
        <v>25.095057034221</v>
      </c>
      <c r="N4070" s="2">
        <v>21.673003802280999</v>
      </c>
      <c r="O4070" s="21">
        <v>0</v>
      </c>
    </row>
    <row r="4071" spans="4:15" x14ac:dyDescent="0.2">
      <c r="D4071" s="104"/>
      <c r="E4071" s="5" t="s">
        <v>44</v>
      </c>
      <c r="F4071" s="6"/>
      <c r="G4071" s="7">
        <v>364</v>
      </c>
      <c r="H4071" s="8">
        <v>155</v>
      </c>
      <c r="I4071" s="1">
        <v>181</v>
      </c>
      <c r="J4071" s="1">
        <v>227</v>
      </c>
      <c r="K4071" s="1">
        <v>10</v>
      </c>
      <c r="L4071" s="1">
        <v>37</v>
      </c>
      <c r="M4071" s="1">
        <v>89</v>
      </c>
      <c r="N4071" s="1">
        <v>101</v>
      </c>
      <c r="O4071" s="13">
        <v>1</v>
      </c>
    </row>
    <row r="4072" spans="4:15" x14ac:dyDescent="0.2">
      <c r="D4072" s="104"/>
      <c r="E4072" s="11"/>
      <c r="F4072" s="10"/>
      <c r="G4072" s="9">
        <v>100</v>
      </c>
      <c r="H4072" s="12">
        <v>42.582417582418003</v>
      </c>
      <c r="I4072" s="2">
        <v>49.725274725275</v>
      </c>
      <c r="J4072" s="2">
        <v>62.362637362637003</v>
      </c>
      <c r="K4072" s="2">
        <v>2.7472527472529999</v>
      </c>
      <c r="L4072" s="2">
        <v>10.164835164835001</v>
      </c>
      <c r="M4072" s="2">
        <v>24.450549450549001</v>
      </c>
      <c r="N4072" s="2">
        <v>27.747252747253</v>
      </c>
      <c r="O4072" s="15">
        <v>0.27472527472500002</v>
      </c>
    </row>
    <row r="4073" spans="4:15" x14ac:dyDescent="0.2">
      <c r="D4073" s="104"/>
      <c r="E4073" s="5" t="s">
        <v>45</v>
      </c>
      <c r="F4073" s="6"/>
      <c r="G4073" s="7">
        <v>324</v>
      </c>
      <c r="H4073" s="8">
        <v>110</v>
      </c>
      <c r="I4073" s="1">
        <v>147</v>
      </c>
      <c r="J4073" s="1">
        <v>184</v>
      </c>
      <c r="K4073" s="1">
        <v>10</v>
      </c>
      <c r="L4073" s="1">
        <v>33</v>
      </c>
      <c r="M4073" s="1">
        <v>82</v>
      </c>
      <c r="N4073" s="1">
        <v>98</v>
      </c>
      <c r="O4073" s="13">
        <v>2</v>
      </c>
    </row>
    <row r="4074" spans="4:15" x14ac:dyDescent="0.2">
      <c r="D4074" s="104"/>
      <c r="E4074" s="11"/>
      <c r="F4074" s="10"/>
      <c r="G4074" s="9">
        <v>100</v>
      </c>
      <c r="H4074" s="12">
        <v>33.950617283950997</v>
      </c>
      <c r="I4074" s="2">
        <v>45.370370370369997</v>
      </c>
      <c r="J4074" s="2">
        <v>56.790123456789999</v>
      </c>
      <c r="K4074" s="2">
        <v>3.086419753086</v>
      </c>
      <c r="L4074" s="2">
        <v>10.185185185185</v>
      </c>
      <c r="M4074" s="2">
        <v>25.308641975309001</v>
      </c>
      <c r="N4074" s="2">
        <v>30.246913580247</v>
      </c>
      <c r="O4074" s="15">
        <v>0.61728395061700003</v>
      </c>
    </row>
    <row r="4075" spans="4:15" x14ac:dyDescent="0.2">
      <c r="D4075" s="104"/>
      <c r="E4075" s="5" t="s">
        <v>46</v>
      </c>
      <c r="F4075" s="6"/>
      <c r="G4075" s="7">
        <v>192</v>
      </c>
      <c r="H4075" s="8">
        <v>52</v>
      </c>
      <c r="I4075" s="1">
        <v>57</v>
      </c>
      <c r="J4075" s="1">
        <v>84</v>
      </c>
      <c r="K4075" s="1">
        <v>3</v>
      </c>
      <c r="L4075" s="1">
        <v>10</v>
      </c>
      <c r="M4075" s="1">
        <v>25</v>
      </c>
      <c r="N4075" s="1">
        <v>88</v>
      </c>
      <c r="O4075" s="13">
        <v>2</v>
      </c>
    </row>
    <row r="4076" spans="4:15" x14ac:dyDescent="0.2">
      <c r="D4076" s="104"/>
      <c r="E4076" s="11"/>
      <c r="F4076" s="10"/>
      <c r="G4076" s="9">
        <v>100</v>
      </c>
      <c r="H4076" s="12">
        <v>27.083333333333002</v>
      </c>
      <c r="I4076" s="2">
        <v>29.6875</v>
      </c>
      <c r="J4076" s="2">
        <v>43.75</v>
      </c>
      <c r="K4076" s="2">
        <v>1.5625</v>
      </c>
      <c r="L4076" s="2">
        <v>5.208333333333</v>
      </c>
      <c r="M4076" s="2">
        <v>13.020833333333</v>
      </c>
      <c r="N4076" s="2">
        <v>45.833333333333002</v>
      </c>
      <c r="O4076" s="15">
        <v>1.041666666667</v>
      </c>
    </row>
    <row r="4077" spans="4:15" x14ac:dyDescent="0.2">
      <c r="D4077" s="104"/>
      <c r="E4077" s="5" t="s">
        <v>47</v>
      </c>
      <c r="F4077" s="6"/>
      <c r="G4077" s="7">
        <v>288</v>
      </c>
      <c r="H4077" s="8">
        <v>75</v>
      </c>
      <c r="I4077" s="1">
        <v>103</v>
      </c>
      <c r="J4077" s="1">
        <v>140</v>
      </c>
      <c r="K4077" s="1">
        <v>10</v>
      </c>
      <c r="L4077" s="1">
        <v>19</v>
      </c>
      <c r="M4077" s="1">
        <v>45</v>
      </c>
      <c r="N4077" s="1">
        <v>123</v>
      </c>
      <c r="O4077" s="13">
        <v>1</v>
      </c>
    </row>
    <row r="4078" spans="4:15" x14ac:dyDescent="0.2">
      <c r="D4078" s="104"/>
      <c r="E4078" s="11"/>
      <c r="F4078" s="10"/>
      <c r="G4078" s="9">
        <v>100</v>
      </c>
      <c r="H4078" s="12">
        <v>26.041666666666998</v>
      </c>
      <c r="I4078" s="2">
        <v>35.763888888888999</v>
      </c>
      <c r="J4078" s="2">
        <v>48.611111111111001</v>
      </c>
      <c r="K4078" s="2">
        <v>3.4722222222219998</v>
      </c>
      <c r="L4078" s="2">
        <v>6.5972222222220003</v>
      </c>
      <c r="M4078" s="2">
        <v>15.625</v>
      </c>
      <c r="N4078" s="2">
        <v>42.708333333333002</v>
      </c>
      <c r="O4078" s="15">
        <v>0.347222222222</v>
      </c>
    </row>
    <row r="4079" spans="4:15" x14ac:dyDescent="0.2">
      <c r="D4079" s="104"/>
      <c r="E4079" s="5" t="s">
        <v>48</v>
      </c>
      <c r="F4079" s="6"/>
      <c r="G4079" s="7">
        <v>114</v>
      </c>
      <c r="H4079" s="8">
        <v>34</v>
      </c>
      <c r="I4079" s="1">
        <v>34</v>
      </c>
      <c r="J4079" s="1">
        <v>48</v>
      </c>
      <c r="K4079" s="1">
        <v>2</v>
      </c>
      <c r="L4079" s="1">
        <v>4</v>
      </c>
      <c r="M4079" s="1">
        <v>12</v>
      </c>
      <c r="N4079" s="1">
        <v>59</v>
      </c>
      <c r="O4079" s="13">
        <v>0</v>
      </c>
    </row>
    <row r="4080" spans="4:15" x14ac:dyDescent="0.2">
      <c r="D4080" s="104"/>
      <c r="E4080" s="11"/>
      <c r="F4080" s="10"/>
      <c r="G4080" s="9">
        <v>100</v>
      </c>
      <c r="H4080" s="12">
        <v>29.824561403509001</v>
      </c>
      <c r="I4080" s="2">
        <v>29.824561403509001</v>
      </c>
      <c r="J4080" s="2">
        <v>42.105263157895003</v>
      </c>
      <c r="K4080" s="2">
        <v>1.7543859649119999</v>
      </c>
      <c r="L4080" s="2">
        <v>3.508771929825</v>
      </c>
      <c r="M4080" s="2">
        <v>10.526315789473999</v>
      </c>
      <c r="N4080" s="2">
        <v>51.754385964911997</v>
      </c>
      <c r="O4080" s="21">
        <v>0</v>
      </c>
    </row>
    <row r="4081" spans="2:15" x14ac:dyDescent="0.2">
      <c r="D4081" s="104"/>
      <c r="E4081" s="5" t="s">
        <v>49</v>
      </c>
      <c r="F4081" s="6"/>
      <c r="G4081" s="7">
        <v>30</v>
      </c>
      <c r="H4081" s="8">
        <v>1</v>
      </c>
      <c r="I4081" s="1">
        <v>4</v>
      </c>
      <c r="J4081" s="1">
        <v>6</v>
      </c>
      <c r="K4081" s="1">
        <v>0</v>
      </c>
      <c r="L4081" s="1">
        <v>0</v>
      </c>
      <c r="M4081" s="1">
        <v>1</v>
      </c>
      <c r="N4081" s="1">
        <v>22</v>
      </c>
      <c r="O4081" s="13">
        <v>0</v>
      </c>
    </row>
    <row r="4082" spans="2:15" x14ac:dyDescent="0.2">
      <c r="D4082" s="105"/>
      <c r="E4082" s="56"/>
      <c r="F4082" s="57"/>
      <c r="G4082" s="69">
        <v>100</v>
      </c>
      <c r="H4082" s="75">
        <v>3.333333333333</v>
      </c>
      <c r="I4082" s="39">
        <v>13.333333333333</v>
      </c>
      <c r="J4082" s="39">
        <v>20</v>
      </c>
      <c r="K4082" s="36">
        <v>0</v>
      </c>
      <c r="L4082" s="36">
        <v>0</v>
      </c>
      <c r="M4082" s="39">
        <v>3.333333333333</v>
      </c>
      <c r="N4082" s="39">
        <v>73.333333333333002</v>
      </c>
      <c r="O4082" s="72">
        <v>0</v>
      </c>
    </row>
    <row r="4084" spans="2:15" x14ac:dyDescent="0.2">
      <c r="B4084" s="47" t="str">
        <f xml:space="preserve"> HYPERLINK("#'目次'!B55", "[49]")</f>
        <v>[49]</v>
      </c>
      <c r="C4084" s="31" t="s">
        <v>467</v>
      </c>
    </row>
    <row r="4087" spans="2:15" x14ac:dyDescent="0.2">
      <c r="C4087" s="31" t="s">
        <v>13</v>
      </c>
    </row>
    <row r="4088" spans="2:15" ht="36" x14ac:dyDescent="0.2">
      <c r="D4088" s="99"/>
      <c r="E4088" s="100"/>
      <c r="F4088" s="100"/>
      <c r="G4088" s="41" t="s">
        <v>14</v>
      </c>
      <c r="H4088" s="42" t="s">
        <v>468</v>
      </c>
      <c r="I4088" s="16" t="s">
        <v>469</v>
      </c>
      <c r="J4088" s="16" t="s">
        <v>470</v>
      </c>
      <c r="K4088" s="46" t="s">
        <v>24</v>
      </c>
    </row>
    <row r="4089" spans="2:15" x14ac:dyDescent="0.2">
      <c r="D4089" s="101"/>
      <c r="E4089" s="102"/>
      <c r="F4089" s="102"/>
      <c r="G4089" s="44"/>
      <c r="H4089" s="48"/>
      <c r="I4089" s="17"/>
      <c r="J4089" s="17"/>
      <c r="K4089" s="43"/>
    </row>
    <row r="4090" spans="2:15" x14ac:dyDescent="0.2">
      <c r="D4090" s="68"/>
      <c r="E4090" s="67" t="s">
        <v>14</v>
      </c>
      <c r="F4090" s="64"/>
      <c r="G4090" s="45">
        <v>7000</v>
      </c>
      <c r="H4090" s="20">
        <v>929</v>
      </c>
      <c r="I4090" s="20">
        <v>461</v>
      </c>
      <c r="J4090" s="20">
        <v>5581</v>
      </c>
      <c r="K4090" s="61">
        <v>29</v>
      </c>
    </row>
    <row r="4091" spans="2:15" x14ac:dyDescent="0.2">
      <c r="D4091" s="56"/>
      <c r="E4091" s="57"/>
      <c r="F4091" s="65"/>
      <c r="G4091" s="9">
        <v>100</v>
      </c>
      <c r="H4091" s="2">
        <v>13.271428571429</v>
      </c>
      <c r="I4091" s="2">
        <v>6.5857142857140003</v>
      </c>
      <c r="J4091" s="2">
        <v>79.728571428571001</v>
      </c>
      <c r="K4091" s="15">
        <v>0.41428571428599997</v>
      </c>
    </row>
    <row r="4092" spans="2:15" x14ac:dyDescent="0.2">
      <c r="D4092" s="103" t="s">
        <v>25</v>
      </c>
      <c r="E4092" s="24" t="s">
        <v>26</v>
      </c>
      <c r="F4092" s="22"/>
      <c r="G4092" s="23">
        <v>1780</v>
      </c>
      <c r="H4092" s="30">
        <v>110</v>
      </c>
      <c r="I4092" s="4">
        <v>90</v>
      </c>
      <c r="J4092" s="4">
        <v>1576</v>
      </c>
      <c r="K4092" s="34">
        <v>4</v>
      </c>
    </row>
    <row r="4093" spans="2:15" x14ac:dyDescent="0.2">
      <c r="D4093" s="104"/>
      <c r="E4093" s="11"/>
      <c r="F4093" s="10"/>
      <c r="G4093" s="9">
        <v>100</v>
      </c>
      <c r="H4093" s="12">
        <v>6.1797752808990003</v>
      </c>
      <c r="I4093" s="2">
        <v>5.0561797752809996</v>
      </c>
      <c r="J4093" s="2">
        <v>88.539325842696996</v>
      </c>
      <c r="K4093" s="15">
        <v>0.22471910112400001</v>
      </c>
    </row>
    <row r="4094" spans="2:15" x14ac:dyDescent="0.2">
      <c r="D4094" s="104"/>
      <c r="E4094" s="5" t="s">
        <v>27</v>
      </c>
      <c r="F4094" s="6"/>
      <c r="G4094" s="7">
        <v>1328</v>
      </c>
      <c r="H4094" s="8">
        <v>122</v>
      </c>
      <c r="I4094" s="1">
        <v>95</v>
      </c>
      <c r="J4094" s="1">
        <v>1103</v>
      </c>
      <c r="K4094" s="13">
        <v>8</v>
      </c>
    </row>
    <row r="4095" spans="2:15" x14ac:dyDescent="0.2">
      <c r="D4095" s="104"/>
      <c r="E4095" s="11"/>
      <c r="F4095" s="10"/>
      <c r="G4095" s="9">
        <v>100</v>
      </c>
      <c r="H4095" s="12">
        <v>9.1867469879520005</v>
      </c>
      <c r="I4095" s="2">
        <v>7.1536144578309999</v>
      </c>
      <c r="J4095" s="2">
        <v>83.057228915663003</v>
      </c>
      <c r="K4095" s="15">
        <v>0.60240963855399998</v>
      </c>
    </row>
    <row r="4096" spans="2:15" x14ac:dyDescent="0.2">
      <c r="D4096" s="104"/>
      <c r="E4096" s="5" t="s">
        <v>28</v>
      </c>
      <c r="F4096" s="6"/>
      <c r="G4096" s="7">
        <v>1075</v>
      </c>
      <c r="H4096" s="8">
        <v>138</v>
      </c>
      <c r="I4096" s="1">
        <v>88</v>
      </c>
      <c r="J4096" s="1">
        <v>844</v>
      </c>
      <c r="K4096" s="13">
        <v>5</v>
      </c>
    </row>
    <row r="4097" spans="4:11" x14ac:dyDescent="0.2">
      <c r="D4097" s="104"/>
      <c r="E4097" s="11"/>
      <c r="F4097" s="10"/>
      <c r="G4097" s="9">
        <v>100</v>
      </c>
      <c r="H4097" s="12">
        <v>12.837209302326</v>
      </c>
      <c r="I4097" s="2">
        <v>8.1860465116279997</v>
      </c>
      <c r="J4097" s="2">
        <v>78.511627906976997</v>
      </c>
      <c r="K4097" s="15">
        <v>0.46511627907000003</v>
      </c>
    </row>
    <row r="4098" spans="4:11" x14ac:dyDescent="0.2">
      <c r="D4098" s="104"/>
      <c r="E4098" s="5" t="s">
        <v>29</v>
      </c>
      <c r="F4098" s="6"/>
      <c r="G4098" s="7">
        <v>733</v>
      </c>
      <c r="H4098" s="8">
        <v>111</v>
      </c>
      <c r="I4098" s="1">
        <v>53</v>
      </c>
      <c r="J4098" s="1">
        <v>566</v>
      </c>
      <c r="K4098" s="13">
        <v>3</v>
      </c>
    </row>
    <row r="4099" spans="4:11" x14ac:dyDescent="0.2">
      <c r="D4099" s="104"/>
      <c r="E4099" s="11"/>
      <c r="F4099" s="10"/>
      <c r="G4099" s="9">
        <v>100</v>
      </c>
      <c r="H4099" s="12">
        <v>15.143246930423</v>
      </c>
      <c r="I4099" s="2">
        <v>7.2305593451570003</v>
      </c>
      <c r="J4099" s="2">
        <v>77.216916780355007</v>
      </c>
      <c r="K4099" s="15">
        <v>0.40927694406499998</v>
      </c>
    </row>
    <row r="4100" spans="4:11" x14ac:dyDescent="0.2">
      <c r="D4100" s="104"/>
      <c r="E4100" s="5" t="s">
        <v>30</v>
      </c>
      <c r="F4100" s="6"/>
      <c r="G4100" s="7">
        <v>619</v>
      </c>
      <c r="H4100" s="8">
        <v>113</v>
      </c>
      <c r="I4100" s="1">
        <v>39</v>
      </c>
      <c r="J4100" s="1">
        <v>465</v>
      </c>
      <c r="K4100" s="13">
        <v>2</v>
      </c>
    </row>
    <row r="4101" spans="4:11" x14ac:dyDescent="0.2">
      <c r="D4101" s="104"/>
      <c r="E4101" s="11"/>
      <c r="F4101" s="10"/>
      <c r="G4101" s="9">
        <v>100</v>
      </c>
      <c r="H4101" s="12">
        <v>18.255250403877</v>
      </c>
      <c r="I4101" s="2">
        <v>6.3004846526660003</v>
      </c>
      <c r="J4101" s="2">
        <v>75.121163166396997</v>
      </c>
      <c r="K4101" s="15">
        <v>0.32310177705999998</v>
      </c>
    </row>
    <row r="4102" spans="4:11" x14ac:dyDescent="0.2">
      <c r="D4102" s="104"/>
      <c r="E4102" s="5" t="s">
        <v>31</v>
      </c>
      <c r="F4102" s="6"/>
      <c r="G4102" s="7">
        <v>559</v>
      </c>
      <c r="H4102" s="8">
        <v>140</v>
      </c>
      <c r="I4102" s="1">
        <v>41</v>
      </c>
      <c r="J4102" s="1">
        <v>374</v>
      </c>
      <c r="K4102" s="13">
        <v>4</v>
      </c>
    </row>
    <row r="4103" spans="4:11" x14ac:dyDescent="0.2">
      <c r="D4103" s="104"/>
      <c r="E4103" s="11"/>
      <c r="F4103" s="10"/>
      <c r="G4103" s="9">
        <v>100</v>
      </c>
      <c r="H4103" s="12">
        <v>25.044722719140999</v>
      </c>
      <c r="I4103" s="2">
        <v>7.3345259391770004</v>
      </c>
      <c r="J4103" s="2">
        <v>66.905187835419994</v>
      </c>
      <c r="K4103" s="15">
        <v>0.71556350626099996</v>
      </c>
    </row>
    <row r="4104" spans="4:11" x14ac:dyDescent="0.2">
      <c r="D4104" s="104"/>
      <c r="E4104" s="5" t="s">
        <v>32</v>
      </c>
      <c r="F4104" s="6"/>
      <c r="G4104" s="7">
        <v>284</v>
      </c>
      <c r="H4104" s="8">
        <v>99</v>
      </c>
      <c r="I4104" s="1">
        <v>26</v>
      </c>
      <c r="J4104" s="1">
        <v>158</v>
      </c>
      <c r="K4104" s="13">
        <v>1</v>
      </c>
    </row>
    <row r="4105" spans="4:11" x14ac:dyDescent="0.2">
      <c r="D4105" s="104"/>
      <c r="E4105" s="11"/>
      <c r="F4105" s="10"/>
      <c r="G4105" s="9">
        <v>100</v>
      </c>
      <c r="H4105" s="12">
        <v>34.859154929577002</v>
      </c>
      <c r="I4105" s="2">
        <v>9.1549295774649995</v>
      </c>
      <c r="J4105" s="2">
        <v>55.633802816901003</v>
      </c>
      <c r="K4105" s="15">
        <v>0.352112676056</v>
      </c>
    </row>
    <row r="4106" spans="4:11" x14ac:dyDescent="0.2">
      <c r="D4106" s="104"/>
      <c r="E4106" s="5" t="s">
        <v>33</v>
      </c>
      <c r="F4106" s="6"/>
      <c r="G4106" s="7">
        <v>104</v>
      </c>
      <c r="H4106" s="8">
        <v>50</v>
      </c>
      <c r="I4106" s="1">
        <v>7</v>
      </c>
      <c r="J4106" s="1">
        <v>46</v>
      </c>
      <c r="K4106" s="13">
        <v>1</v>
      </c>
    </row>
    <row r="4107" spans="4:11" x14ac:dyDescent="0.2">
      <c r="D4107" s="104"/>
      <c r="E4107" s="11"/>
      <c r="F4107" s="10"/>
      <c r="G4107" s="9">
        <v>100</v>
      </c>
      <c r="H4107" s="12">
        <v>48.076923076923002</v>
      </c>
      <c r="I4107" s="2">
        <v>6.7307692307689999</v>
      </c>
      <c r="J4107" s="2">
        <v>44.230769230768999</v>
      </c>
      <c r="K4107" s="15">
        <v>0.96153846153800004</v>
      </c>
    </row>
    <row r="4108" spans="4:11" x14ac:dyDescent="0.2">
      <c r="D4108" s="103" t="s">
        <v>34</v>
      </c>
      <c r="E4108" s="24" t="s">
        <v>35</v>
      </c>
      <c r="F4108" s="22"/>
      <c r="G4108" s="23">
        <v>206</v>
      </c>
      <c r="H4108" s="30">
        <v>9</v>
      </c>
      <c r="I4108" s="4">
        <v>0</v>
      </c>
      <c r="J4108" s="4">
        <v>195</v>
      </c>
      <c r="K4108" s="34">
        <v>2</v>
      </c>
    </row>
    <row r="4109" spans="4:11" x14ac:dyDescent="0.2">
      <c r="D4109" s="104"/>
      <c r="E4109" s="11"/>
      <c r="F4109" s="10"/>
      <c r="G4109" s="9">
        <v>100</v>
      </c>
      <c r="H4109" s="12">
        <v>4.3689320388350001</v>
      </c>
      <c r="I4109" s="3">
        <v>0</v>
      </c>
      <c r="J4109" s="2">
        <v>94.660194174756995</v>
      </c>
      <c r="K4109" s="15">
        <v>0.97087378640800004</v>
      </c>
    </row>
    <row r="4110" spans="4:11" x14ac:dyDescent="0.2">
      <c r="D4110" s="104"/>
      <c r="E4110" s="5" t="s">
        <v>36</v>
      </c>
      <c r="F4110" s="6"/>
      <c r="G4110" s="7">
        <v>218</v>
      </c>
      <c r="H4110" s="8">
        <v>18</v>
      </c>
      <c r="I4110" s="1">
        <v>2</v>
      </c>
      <c r="J4110" s="1">
        <v>197</v>
      </c>
      <c r="K4110" s="13">
        <v>1</v>
      </c>
    </row>
    <row r="4111" spans="4:11" x14ac:dyDescent="0.2">
      <c r="D4111" s="104"/>
      <c r="E4111" s="11"/>
      <c r="F4111" s="10"/>
      <c r="G4111" s="9">
        <v>100</v>
      </c>
      <c r="H4111" s="12">
        <v>8.2568807339449997</v>
      </c>
      <c r="I4111" s="2">
        <v>0.91743119266100004</v>
      </c>
      <c r="J4111" s="2">
        <v>90.366972477063996</v>
      </c>
      <c r="K4111" s="15">
        <v>0.45871559632999998</v>
      </c>
    </row>
    <row r="4112" spans="4:11" x14ac:dyDescent="0.2">
      <c r="D4112" s="104"/>
      <c r="E4112" s="5" t="s">
        <v>37</v>
      </c>
      <c r="F4112" s="6"/>
      <c r="G4112" s="7">
        <v>218</v>
      </c>
      <c r="H4112" s="8">
        <v>24</v>
      </c>
      <c r="I4112" s="1">
        <v>8</v>
      </c>
      <c r="J4112" s="1">
        <v>184</v>
      </c>
      <c r="K4112" s="13">
        <v>2</v>
      </c>
    </row>
    <row r="4113" spans="4:11" x14ac:dyDescent="0.2">
      <c r="D4113" s="104"/>
      <c r="E4113" s="11"/>
      <c r="F4113" s="10"/>
      <c r="G4113" s="9">
        <v>100</v>
      </c>
      <c r="H4113" s="12">
        <v>11.009174311927</v>
      </c>
      <c r="I4113" s="2">
        <v>3.669724770642</v>
      </c>
      <c r="J4113" s="2">
        <v>84.403669724771007</v>
      </c>
      <c r="K4113" s="15">
        <v>0.91743119266100004</v>
      </c>
    </row>
    <row r="4114" spans="4:11" x14ac:dyDescent="0.2">
      <c r="D4114" s="104"/>
      <c r="E4114" s="5" t="s">
        <v>38</v>
      </c>
      <c r="F4114" s="6"/>
      <c r="G4114" s="7">
        <v>313</v>
      </c>
      <c r="H4114" s="8">
        <v>47</v>
      </c>
      <c r="I4114" s="1">
        <v>13</v>
      </c>
      <c r="J4114" s="1">
        <v>252</v>
      </c>
      <c r="K4114" s="13">
        <v>1</v>
      </c>
    </row>
    <row r="4115" spans="4:11" x14ac:dyDescent="0.2">
      <c r="D4115" s="104"/>
      <c r="E4115" s="11"/>
      <c r="F4115" s="10"/>
      <c r="G4115" s="9">
        <v>100</v>
      </c>
      <c r="H4115" s="12">
        <v>15.015974440895</v>
      </c>
      <c r="I4115" s="2">
        <v>4.153354632588</v>
      </c>
      <c r="J4115" s="2">
        <v>80.511182108626002</v>
      </c>
      <c r="K4115" s="15">
        <v>0.31948881789099998</v>
      </c>
    </row>
    <row r="4116" spans="4:11" x14ac:dyDescent="0.2">
      <c r="D4116" s="104"/>
      <c r="E4116" s="5" t="s">
        <v>39</v>
      </c>
      <c r="F4116" s="6"/>
      <c r="G4116" s="7">
        <v>306</v>
      </c>
      <c r="H4116" s="8">
        <v>48</v>
      </c>
      <c r="I4116" s="1">
        <v>13</v>
      </c>
      <c r="J4116" s="1">
        <v>240</v>
      </c>
      <c r="K4116" s="13">
        <v>5</v>
      </c>
    </row>
    <row r="4117" spans="4:11" x14ac:dyDescent="0.2">
      <c r="D4117" s="104"/>
      <c r="E4117" s="11"/>
      <c r="F4117" s="10"/>
      <c r="G4117" s="9">
        <v>100</v>
      </c>
      <c r="H4117" s="12">
        <v>15.686274509804001</v>
      </c>
      <c r="I4117" s="2">
        <v>4.2483660130720002</v>
      </c>
      <c r="J4117" s="2">
        <v>78.431372549019997</v>
      </c>
      <c r="K4117" s="15">
        <v>1.6339869281049999</v>
      </c>
    </row>
    <row r="4118" spans="4:11" x14ac:dyDescent="0.2">
      <c r="D4118" s="104"/>
      <c r="E4118" s="5" t="s">
        <v>40</v>
      </c>
      <c r="F4118" s="6"/>
      <c r="G4118" s="7">
        <v>323</v>
      </c>
      <c r="H4118" s="8">
        <v>69</v>
      </c>
      <c r="I4118" s="1">
        <v>15</v>
      </c>
      <c r="J4118" s="1">
        <v>239</v>
      </c>
      <c r="K4118" s="13">
        <v>0</v>
      </c>
    </row>
    <row r="4119" spans="4:11" x14ac:dyDescent="0.2">
      <c r="D4119" s="104"/>
      <c r="E4119" s="11"/>
      <c r="F4119" s="10"/>
      <c r="G4119" s="9">
        <v>100</v>
      </c>
      <c r="H4119" s="12">
        <v>21.362229102166999</v>
      </c>
      <c r="I4119" s="2">
        <v>4.6439628482969999</v>
      </c>
      <c r="J4119" s="2">
        <v>73.993808049536</v>
      </c>
      <c r="K4119" s="21">
        <v>0</v>
      </c>
    </row>
    <row r="4120" spans="4:11" x14ac:dyDescent="0.2">
      <c r="D4120" s="104"/>
      <c r="E4120" s="5" t="s">
        <v>41</v>
      </c>
      <c r="F4120" s="6"/>
      <c r="G4120" s="7">
        <v>260</v>
      </c>
      <c r="H4120" s="8">
        <v>43</v>
      </c>
      <c r="I4120" s="1">
        <v>20</v>
      </c>
      <c r="J4120" s="1">
        <v>197</v>
      </c>
      <c r="K4120" s="13">
        <v>0</v>
      </c>
    </row>
    <row r="4121" spans="4:11" x14ac:dyDescent="0.2">
      <c r="D4121" s="104"/>
      <c r="E4121" s="11"/>
      <c r="F4121" s="10"/>
      <c r="G4121" s="9">
        <v>100</v>
      </c>
      <c r="H4121" s="12">
        <v>16.538461538461998</v>
      </c>
      <c r="I4121" s="2">
        <v>7.6923076923079998</v>
      </c>
      <c r="J4121" s="2">
        <v>75.769230769231001</v>
      </c>
      <c r="K4121" s="21">
        <v>0</v>
      </c>
    </row>
    <row r="4122" spans="4:11" x14ac:dyDescent="0.2">
      <c r="D4122" s="104"/>
      <c r="E4122" s="5" t="s">
        <v>42</v>
      </c>
      <c r="F4122" s="6"/>
      <c r="G4122" s="7">
        <v>258</v>
      </c>
      <c r="H4122" s="8">
        <v>62</v>
      </c>
      <c r="I4122" s="1">
        <v>23</v>
      </c>
      <c r="J4122" s="1">
        <v>172</v>
      </c>
      <c r="K4122" s="13">
        <v>1</v>
      </c>
    </row>
    <row r="4123" spans="4:11" x14ac:dyDescent="0.2">
      <c r="D4123" s="104"/>
      <c r="E4123" s="11"/>
      <c r="F4123" s="10"/>
      <c r="G4123" s="9">
        <v>100</v>
      </c>
      <c r="H4123" s="12">
        <v>24.031007751937999</v>
      </c>
      <c r="I4123" s="2">
        <v>8.9147286821710008</v>
      </c>
      <c r="J4123" s="2">
        <v>66.666666666666998</v>
      </c>
      <c r="K4123" s="15">
        <v>0.38759689922500001</v>
      </c>
    </row>
    <row r="4124" spans="4:11" x14ac:dyDescent="0.2">
      <c r="D4124" s="104"/>
      <c r="E4124" s="5" t="s">
        <v>43</v>
      </c>
      <c r="F4124" s="6"/>
      <c r="G4124" s="7">
        <v>258</v>
      </c>
      <c r="H4124" s="8">
        <v>61</v>
      </c>
      <c r="I4124" s="1">
        <v>31</v>
      </c>
      <c r="J4124" s="1">
        <v>164</v>
      </c>
      <c r="K4124" s="13">
        <v>2</v>
      </c>
    </row>
    <row r="4125" spans="4:11" x14ac:dyDescent="0.2">
      <c r="D4125" s="104"/>
      <c r="E4125" s="11"/>
      <c r="F4125" s="10"/>
      <c r="G4125" s="9">
        <v>100</v>
      </c>
      <c r="H4125" s="12">
        <v>23.643410852713</v>
      </c>
      <c r="I4125" s="2">
        <v>12.015503875968999</v>
      </c>
      <c r="J4125" s="2">
        <v>63.565891472868003</v>
      </c>
      <c r="K4125" s="15">
        <v>0.77519379845000003</v>
      </c>
    </row>
    <row r="4126" spans="4:11" x14ac:dyDescent="0.2">
      <c r="D4126" s="104"/>
      <c r="E4126" s="5" t="s">
        <v>44</v>
      </c>
      <c r="F4126" s="6"/>
      <c r="G4126" s="7">
        <v>336</v>
      </c>
      <c r="H4126" s="8">
        <v>94</v>
      </c>
      <c r="I4126" s="1">
        <v>40</v>
      </c>
      <c r="J4126" s="1">
        <v>201</v>
      </c>
      <c r="K4126" s="13">
        <v>1</v>
      </c>
    </row>
    <row r="4127" spans="4:11" x14ac:dyDescent="0.2">
      <c r="D4127" s="104"/>
      <c r="E4127" s="11"/>
      <c r="F4127" s="10"/>
      <c r="G4127" s="9">
        <v>100</v>
      </c>
      <c r="H4127" s="12">
        <v>27.976190476189998</v>
      </c>
      <c r="I4127" s="2">
        <v>11.904761904761999</v>
      </c>
      <c r="J4127" s="2">
        <v>59.821428571429003</v>
      </c>
      <c r="K4127" s="15">
        <v>0.29761904761899999</v>
      </c>
    </row>
    <row r="4128" spans="4:11" x14ac:dyDescent="0.2">
      <c r="D4128" s="104"/>
      <c r="E4128" s="5" t="s">
        <v>45</v>
      </c>
      <c r="F4128" s="6"/>
      <c r="G4128" s="7">
        <v>259</v>
      </c>
      <c r="H4128" s="8">
        <v>71</v>
      </c>
      <c r="I4128" s="1">
        <v>28</v>
      </c>
      <c r="J4128" s="1">
        <v>157</v>
      </c>
      <c r="K4128" s="13">
        <v>3</v>
      </c>
    </row>
    <row r="4129" spans="4:11" x14ac:dyDescent="0.2">
      <c r="D4129" s="104"/>
      <c r="E4129" s="11"/>
      <c r="F4129" s="10"/>
      <c r="G4129" s="9">
        <v>100</v>
      </c>
      <c r="H4129" s="12">
        <v>27.413127413127</v>
      </c>
      <c r="I4129" s="2">
        <v>10.810810810811001</v>
      </c>
      <c r="J4129" s="2">
        <v>60.617760617761</v>
      </c>
      <c r="K4129" s="15">
        <v>1.1583011583009999</v>
      </c>
    </row>
    <row r="4130" spans="4:11" x14ac:dyDescent="0.2">
      <c r="D4130" s="104"/>
      <c r="E4130" s="5" t="s">
        <v>46</v>
      </c>
      <c r="F4130" s="6"/>
      <c r="G4130" s="7">
        <v>171</v>
      </c>
      <c r="H4130" s="8">
        <v>43</v>
      </c>
      <c r="I4130" s="1">
        <v>33</v>
      </c>
      <c r="J4130" s="1">
        <v>95</v>
      </c>
      <c r="K4130" s="13">
        <v>0</v>
      </c>
    </row>
    <row r="4131" spans="4:11" x14ac:dyDescent="0.2">
      <c r="D4131" s="104"/>
      <c r="E4131" s="11"/>
      <c r="F4131" s="10"/>
      <c r="G4131" s="9">
        <v>100</v>
      </c>
      <c r="H4131" s="12">
        <v>25.146198830408999</v>
      </c>
      <c r="I4131" s="2">
        <v>19.298245614035</v>
      </c>
      <c r="J4131" s="2">
        <v>55.555555555555998</v>
      </c>
      <c r="K4131" s="21">
        <v>0</v>
      </c>
    </row>
    <row r="4132" spans="4:11" x14ac:dyDescent="0.2">
      <c r="D4132" s="104"/>
      <c r="E4132" s="5" t="s">
        <v>47</v>
      </c>
      <c r="F4132" s="6"/>
      <c r="G4132" s="7">
        <v>158</v>
      </c>
      <c r="H4132" s="8">
        <v>27</v>
      </c>
      <c r="I4132" s="1">
        <v>25</v>
      </c>
      <c r="J4132" s="1">
        <v>105</v>
      </c>
      <c r="K4132" s="13">
        <v>1</v>
      </c>
    </row>
    <row r="4133" spans="4:11" x14ac:dyDescent="0.2">
      <c r="D4133" s="104"/>
      <c r="E4133" s="11"/>
      <c r="F4133" s="10"/>
      <c r="G4133" s="9">
        <v>100</v>
      </c>
      <c r="H4133" s="12">
        <v>17.088607594936999</v>
      </c>
      <c r="I4133" s="2">
        <v>15.822784810127001</v>
      </c>
      <c r="J4133" s="2">
        <v>66.455696202531996</v>
      </c>
      <c r="K4133" s="15">
        <v>0.63291139240500005</v>
      </c>
    </row>
    <row r="4134" spans="4:11" x14ac:dyDescent="0.2">
      <c r="D4134" s="104"/>
      <c r="E4134" s="5" t="s">
        <v>48</v>
      </c>
      <c r="F4134" s="6"/>
      <c r="G4134" s="7">
        <v>62</v>
      </c>
      <c r="H4134" s="8">
        <v>10</v>
      </c>
      <c r="I4134" s="1">
        <v>6</v>
      </c>
      <c r="J4134" s="1">
        <v>46</v>
      </c>
      <c r="K4134" s="13">
        <v>0</v>
      </c>
    </row>
    <row r="4135" spans="4:11" x14ac:dyDescent="0.2">
      <c r="D4135" s="104"/>
      <c r="E4135" s="11"/>
      <c r="F4135" s="10"/>
      <c r="G4135" s="9">
        <v>100</v>
      </c>
      <c r="H4135" s="12">
        <v>16.129032258064999</v>
      </c>
      <c r="I4135" s="2">
        <v>9.6774193548389995</v>
      </c>
      <c r="J4135" s="2">
        <v>74.193548387096996</v>
      </c>
      <c r="K4135" s="21">
        <v>0</v>
      </c>
    </row>
    <row r="4136" spans="4:11" x14ac:dyDescent="0.2">
      <c r="D4136" s="104"/>
      <c r="E4136" s="5" t="s">
        <v>49</v>
      </c>
      <c r="F4136" s="6"/>
      <c r="G4136" s="7">
        <v>13</v>
      </c>
      <c r="H4136" s="8">
        <v>2</v>
      </c>
      <c r="I4136" s="1">
        <v>0</v>
      </c>
      <c r="J4136" s="1">
        <v>11</v>
      </c>
      <c r="K4136" s="13">
        <v>0</v>
      </c>
    </row>
    <row r="4137" spans="4:11" x14ac:dyDescent="0.2">
      <c r="D4137" s="104"/>
      <c r="E4137" s="11"/>
      <c r="F4137" s="10"/>
      <c r="G4137" s="9">
        <v>100</v>
      </c>
      <c r="H4137" s="12">
        <v>15.384615384615</v>
      </c>
      <c r="I4137" s="3">
        <v>0</v>
      </c>
      <c r="J4137" s="2">
        <v>84.615384615384997</v>
      </c>
      <c r="K4137" s="21">
        <v>0</v>
      </c>
    </row>
    <row r="4138" spans="4:11" x14ac:dyDescent="0.2">
      <c r="D4138" s="103" t="s">
        <v>50</v>
      </c>
      <c r="E4138" s="24" t="s">
        <v>35</v>
      </c>
      <c r="F4138" s="22"/>
      <c r="G4138" s="23">
        <v>174</v>
      </c>
      <c r="H4138" s="30">
        <v>0</v>
      </c>
      <c r="I4138" s="4">
        <v>0</v>
      </c>
      <c r="J4138" s="4">
        <v>174</v>
      </c>
      <c r="K4138" s="34">
        <v>0</v>
      </c>
    </row>
    <row r="4139" spans="4:11" x14ac:dyDescent="0.2">
      <c r="D4139" s="104"/>
      <c r="E4139" s="11"/>
      <c r="F4139" s="10"/>
      <c r="G4139" s="9">
        <v>100</v>
      </c>
      <c r="H4139" s="40">
        <v>0</v>
      </c>
      <c r="I4139" s="3">
        <v>0</v>
      </c>
      <c r="J4139" s="2">
        <v>100</v>
      </c>
      <c r="K4139" s="21">
        <v>0</v>
      </c>
    </row>
    <row r="4140" spans="4:11" x14ac:dyDescent="0.2">
      <c r="D4140" s="104"/>
      <c r="E4140" s="5" t="s">
        <v>36</v>
      </c>
      <c r="F4140" s="6"/>
      <c r="G4140" s="7">
        <v>233</v>
      </c>
      <c r="H4140" s="8">
        <v>10</v>
      </c>
      <c r="I4140" s="1">
        <v>2</v>
      </c>
      <c r="J4140" s="1">
        <v>221</v>
      </c>
      <c r="K4140" s="13">
        <v>0</v>
      </c>
    </row>
    <row r="4141" spans="4:11" x14ac:dyDescent="0.2">
      <c r="D4141" s="104"/>
      <c r="E4141" s="11"/>
      <c r="F4141" s="10"/>
      <c r="G4141" s="9">
        <v>100</v>
      </c>
      <c r="H4141" s="12">
        <v>4.2918454935619996</v>
      </c>
      <c r="I4141" s="2">
        <v>0.85836909871199996</v>
      </c>
      <c r="J4141" s="2">
        <v>94.849785407724994</v>
      </c>
      <c r="K4141" s="21">
        <v>0</v>
      </c>
    </row>
    <row r="4142" spans="4:11" x14ac:dyDescent="0.2">
      <c r="D4142" s="104"/>
      <c r="E4142" s="5" t="s">
        <v>37</v>
      </c>
      <c r="F4142" s="6"/>
      <c r="G4142" s="7">
        <v>199</v>
      </c>
      <c r="H4142" s="8">
        <v>14</v>
      </c>
      <c r="I4142" s="1">
        <v>7</v>
      </c>
      <c r="J4142" s="1">
        <v>177</v>
      </c>
      <c r="K4142" s="13">
        <v>1</v>
      </c>
    </row>
    <row r="4143" spans="4:11" x14ac:dyDescent="0.2">
      <c r="D4143" s="104"/>
      <c r="E4143" s="11"/>
      <c r="F4143" s="10"/>
      <c r="G4143" s="9">
        <v>100</v>
      </c>
      <c r="H4143" s="12">
        <v>7.0351758793970003</v>
      </c>
      <c r="I4143" s="2">
        <v>3.5175879396980001</v>
      </c>
      <c r="J4143" s="2">
        <v>88.944723618089995</v>
      </c>
      <c r="K4143" s="15">
        <v>0.50251256281400003</v>
      </c>
    </row>
    <row r="4144" spans="4:11" x14ac:dyDescent="0.2">
      <c r="D4144" s="104"/>
      <c r="E4144" s="5" t="s">
        <v>38</v>
      </c>
      <c r="F4144" s="6"/>
      <c r="G4144" s="7">
        <v>319</v>
      </c>
      <c r="H4144" s="8">
        <v>22</v>
      </c>
      <c r="I4144" s="1">
        <v>7</v>
      </c>
      <c r="J4144" s="1">
        <v>289</v>
      </c>
      <c r="K4144" s="13">
        <v>1</v>
      </c>
    </row>
    <row r="4145" spans="4:11" x14ac:dyDescent="0.2">
      <c r="D4145" s="104"/>
      <c r="E4145" s="11"/>
      <c r="F4145" s="10"/>
      <c r="G4145" s="9">
        <v>100</v>
      </c>
      <c r="H4145" s="12">
        <v>6.8965517241379999</v>
      </c>
      <c r="I4145" s="2">
        <v>2.1943573667709999</v>
      </c>
      <c r="J4145" s="2">
        <v>90.595611285266003</v>
      </c>
      <c r="K4145" s="15">
        <v>0.31347962382400002</v>
      </c>
    </row>
    <row r="4146" spans="4:11" x14ac:dyDescent="0.2">
      <c r="D4146" s="104"/>
      <c r="E4146" s="5" t="s">
        <v>39</v>
      </c>
      <c r="F4146" s="6"/>
      <c r="G4146" s="7">
        <v>269</v>
      </c>
      <c r="H4146" s="8">
        <v>20</v>
      </c>
      <c r="I4146" s="1">
        <v>7</v>
      </c>
      <c r="J4146" s="1">
        <v>241</v>
      </c>
      <c r="K4146" s="13">
        <v>1</v>
      </c>
    </row>
    <row r="4147" spans="4:11" x14ac:dyDescent="0.2">
      <c r="D4147" s="104"/>
      <c r="E4147" s="11"/>
      <c r="F4147" s="10"/>
      <c r="G4147" s="9">
        <v>100</v>
      </c>
      <c r="H4147" s="12">
        <v>7.4349442379179997</v>
      </c>
      <c r="I4147" s="2">
        <v>2.6022304832710001</v>
      </c>
      <c r="J4147" s="2">
        <v>89.591078066913994</v>
      </c>
      <c r="K4147" s="15">
        <v>0.37174721189600002</v>
      </c>
    </row>
    <row r="4148" spans="4:11" x14ac:dyDescent="0.2">
      <c r="D4148" s="104"/>
      <c r="E4148" s="5" t="s">
        <v>40</v>
      </c>
      <c r="F4148" s="6"/>
      <c r="G4148" s="7">
        <v>348</v>
      </c>
      <c r="H4148" s="8">
        <v>33</v>
      </c>
      <c r="I4148" s="1">
        <v>8</v>
      </c>
      <c r="J4148" s="1">
        <v>304</v>
      </c>
      <c r="K4148" s="13">
        <v>3</v>
      </c>
    </row>
    <row r="4149" spans="4:11" x14ac:dyDescent="0.2">
      <c r="D4149" s="104"/>
      <c r="E4149" s="11"/>
      <c r="F4149" s="10"/>
      <c r="G4149" s="9">
        <v>100</v>
      </c>
      <c r="H4149" s="12">
        <v>9.4827586206899994</v>
      </c>
      <c r="I4149" s="2">
        <v>2.2988505747130001</v>
      </c>
      <c r="J4149" s="2">
        <v>87.356321839079996</v>
      </c>
      <c r="K4149" s="15">
        <v>0.86206896551699996</v>
      </c>
    </row>
    <row r="4150" spans="4:11" x14ac:dyDescent="0.2">
      <c r="D4150" s="104"/>
      <c r="E4150" s="5" t="s">
        <v>41</v>
      </c>
      <c r="F4150" s="6"/>
      <c r="G4150" s="7">
        <v>282</v>
      </c>
      <c r="H4150" s="8">
        <v>20</v>
      </c>
      <c r="I4150" s="1">
        <v>14</v>
      </c>
      <c r="J4150" s="1">
        <v>248</v>
      </c>
      <c r="K4150" s="13">
        <v>0</v>
      </c>
    </row>
    <row r="4151" spans="4:11" x14ac:dyDescent="0.2">
      <c r="D4151" s="104"/>
      <c r="E4151" s="11"/>
      <c r="F4151" s="10"/>
      <c r="G4151" s="9">
        <v>100</v>
      </c>
      <c r="H4151" s="12">
        <v>7.0921985815599999</v>
      </c>
      <c r="I4151" s="2">
        <v>4.9645390070920001</v>
      </c>
      <c r="J4151" s="2">
        <v>87.943262411348002</v>
      </c>
      <c r="K4151" s="21">
        <v>0</v>
      </c>
    </row>
    <row r="4152" spans="4:11" x14ac:dyDescent="0.2">
      <c r="D4152" s="104"/>
      <c r="E4152" s="5" t="s">
        <v>42</v>
      </c>
      <c r="F4152" s="6"/>
      <c r="G4152" s="7">
        <v>242</v>
      </c>
      <c r="H4152" s="8">
        <v>24</v>
      </c>
      <c r="I4152" s="1">
        <v>17</v>
      </c>
      <c r="J4152" s="1">
        <v>200</v>
      </c>
      <c r="K4152" s="13">
        <v>1</v>
      </c>
    </row>
    <row r="4153" spans="4:11" x14ac:dyDescent="0.2">
      <c r="D4153" s="104"/>
      <c r="E4153" s="11"/>
      <c r="F4153" s="10"/>
      <c r="G4153" s="9">
        <v>100</v>
      </c>
      <c r="H4153" s="12">
        <v>9.9173553719009995</v>
      </c>
      <c r="I4153" s="2">
        <v>7.02479338843</v>
      </c>
      <c r="J4153" s="2">
        <v>82.644628099174</v>
      </c>
      <c r="K4153" s="15">
        <v>0.41322314049600001</v>
      </c>
    </row>
    <row r="4154" spans="4:11" x14ac:dyDescent="0.2">
      <c r="D4154" s="104"/>
      <c r="E4154" s="5" t="s">
        <v>43</v>
      </c>
      <c r="F4154" s="6"/>
      <c r="G4154" s="7">
        <v>263</v>
      </c>
      <c r="H4154" s="8">
        <v>34</v>
      </c>
      <c r="I4154" s="1">
        <v>25</v>
      </c>
      <c r="J4154" s="1">
        <v>202</v>
      </c>
      <c r="K4154" s="13">
        <v>2</v>
      </c>
    </row>
    <row r="4155" spans="4:11" x14ac:dyDescent="0.2">
      <c r="D4155" s="104"/>
      <c r="E4155" s="11"/>
      <c r="F4155" s="10"/>
      <c r="G4155" s="9">
        <v>100</v>
      </c>
      <c r="H4155" s="12">
        <v>12.927756653992001</v>
      </c>
      <c r="I4155" s="2">
        <v>9.5057034220529992</v>
      </c>
      <c r="J4155" s="2">
        <v>76.806083650190004</v>
      </c>
      <c r="K4155" s="15">
        <v>0.76045627376400005</v>
      </c>
    </row>
    <row r="4156" spans="4:11" x14ac:dyDescent="0.2">
      <c r="D4156" s="104"/>
      <c r="E4156" s="5" t="s">
        <v>44</v>
      </c>
      <c r="F4156" s="6"/>
      <c r="G4156" s="7">
        <v>364</v>
      </c>
      <c r="H4156" s="8">
        <v>39</v>
      </c>
      <c r="I4156" s="1">
        <v>32</v>
      </c>
      <c r="J4156" s="1">
        <v>293</v>
      </c>
      <c r="K4156" s="13">
        <v>0</v>
      </c>
    </row>
    <row r="4157" spans="4:11" x14ac:dyDescent="0.2">
      <c r="D4157" s="104"/>
      <c r="E4157" s="11"/>
      <c r="F4157" s="10"/>
      <c r="G4157" s="9">
        <v>100</v>
      </c>
      <c r="H4157" s="12">
        <v>10.714285714286</v>
      </c>
      <c r="I4157" s="2">
        <v>8.7912087912089998</v>
      </c>
      <c r="J4157" s="2">
        <v>80.494505494505006</v>
      </c>
      <c r="K4157" s="21">
        <v>0</v>
      </c>
    </row>
    <row r="4158" spans="4:11" x14ac:dyDescent="0.2">
      <c r="D4158" s="104"/>
      <c r="E4158" s="5" t="s">
        <v>45</v>
      </c>
      <c r="F4158" s="6"/>
      <c r="G4158" s="7">
        <v>324</v>
      </c>
      <c r="H4158" s="8">
        <v>37</v>
      </c>
      <c r="I4158" s="1">
        <v>23</v>
      </c>
      <c r="J4158" s="1">
        <v>264</v>
      </c>
      <c r="K4158" s="13">
        <v>0</v>
      </c>
    </row>
    <row r="4159" spans="4:11" x14ac:dyDescent="0.2">
      <c r="D4159" s="104"/>
      <c r="E4159" s="11"/>
      <c r="F4159" s="10"/>
      <c r="G4159" s="9">
        <v>100</v>
      </c>
      <c r="H4159" s="12">
        <v>11.41975308642</v>
      </c>
      <c r="I4159" s="2">
        <v>7.0987654320990003</v>
      </c>
      <c r="J4159" s="2">
        <v>81.481481481480998</v>
      </c>
      <c r="K4159" s="21">
        <v>0</v>
      </c>
    </row>
    <row r="4160" spans="4:11" x14ac:dyDescent="0.2">
      <c r="D4160" s="104"/>
      <c r="E4160" s="5" t="s">
        <v>46</v>
      </c>
      <c r="F4160" s="6"/>
      <c r="G4160" s="7">
        <v>192</v>
      </c>
      <c r="H4160" s="8">
        <v>8</v>
      </c>
      <c r="I4160" s="1">
        <v>20</v>
      </c>
      <c r="J4160" s="1">
        <v>164</v>
      </c>
      <c r="K4160" s="13">
        <v>0</v>
      </c>
    </row>
    <row r="4161" spans="2:21" x14ac:dyDescent="0.2">
      <c r="D4161" s="104"/>
      <c r="E4161" s="11"/>
      <c r="F4161" s="10"/>
      <c r="G4161" s="9">
        <v>100</v>
      </c>
      <c r="H4161" s="12">
        <v>4.166666666667</v>
      </c>
      <c r="I4161" s="2">
        <v>10.416666666667</v>
      </c>
      <c r="J4161" s="2">
        <v>85.416666666666998</v>
      </c>
      <c r="K4161" s="21">
        <v>0</v>
      </c>
    </row>
    <row r="4162" spans="2:21" x14ac:dyDescent="0.2">
      <c r="D4162" s="104"/>
      <c r="E4162" s="5" t="s">
        <v>47</v>
      </c>
      <c r="F4162" s="6"/>
      <c r="G4162" s="7">
        <v>288</v>
      </c>
      <c r="H4162" s="8">
        <v>26</v>
      </c>
      <c r="I4162" s="1">
        <v>26</v>
      </c>
      <c r="J4162" s="1">
        <v>235</v>
      </c>
      <c r="K4162" s="13">
        <v>1</v>
      </c>
    </row>
    <row r="4163" spans="2:21" x14ac:dyDescent="0.2">
      <c r="D4163" s="104"/>
      <c r="E4163" s="11"/>
      <c r="F4163" s="10"/>
      <c r="G4163" s="9">
        <v>100</v>
      </c>
      <c r="H4163" s="12">
        <v>9.0277777777780006</v>
      </c>
      <c r="I4163" s="2">
        <v>9.0277777777780006</v>
      </c>
      <c r="J4163" s="2">
        <v>81.597222222222001</v>
      </c>
      <c r="K4163" s="15">
        <v>0.347222222222</v>
      </c>
    </row>
    <row r="4164" spans="2:21" x14ac:dyDescent="0.2">
      <c r="D4164" s="104"/>
      <c r="E4164" s="5" t="s">
        <v>48</v>
      </c>
      <c r="F4164" s="6"/>
      <c r="G4164" s="7">
        <v>114</v>
      </c>
      <c r="H4164" s="8">
        <v>12</v>
      </c>
      <c r="I4164" s="1">
        <v>13</v>
      </c>
      <c r="J4164" s="1">
        <v>89</v>
      </c>
      <c r="K4164" s="13">
        <v>0</v>
      </c>
    </row>
    <row r="4165" spans="2:21" x14ac:dyDescent="0.2">
      <c r="D4165" s="104"/>
      <c r="E4165" s="11"/>
      <c r="F4165" s="10"/>
      <c r="G4165" s="9">
        <v>100</v>
      </c>
      <c r="H4165" s="12">
        <v>10.526315789473999</v>
      </c>
      <c r="I4165" s="2">
        <v>11.403508771929999</v>
      </c>
      <c r="J4165" s="2">
        <v>78.070175438595996</v>
      </c>
      <c r="K4165" s="21">
        <v>0</v>
      </c>
    </row>
    <row r="4166" spans="2:21" x14ac:dyDescent="0.2">
      <c r="D4166" s="104"/>
      <c r="E4166" s="5" t="s">
        <v>49</v>
      </c>
      <c r="F4166" s="6"/>
      <c r="G4166" s="7">
        <v>30</v>
      </c>
      <c r="H4166" s="8">
        <v>2</v>
      </c>
      <c r="I4166" s="1">
        <v>3</v>
      </c>
      <c r="J4166" s="1">
        <v>25</v>
      </c>
      <c r="K4166" s="13">
        <v>0</v>
      </c>
    </row>
    <row r="4167" spans="2:21" x14ac:dyDescent="0.2">
      <c r="D4167" s="105"/>
      <c r="E4167" s="56"/>
      <c r="F4167" s="57"/>
      <c r="G4167" s="69">
        <v>100</v>
      </c>
      <c r="H4167" s="75">
        <v>6.666666666667</v>
      </c>
      <c r="I4167" s="39">
        <v>10</v>
      </c>
      <c r="J4167" s="39">
        <v>83.333333333333002</v>
      </c>
      <c r="K4167" s="72">
        <v>0</v>
      </c>
    </row>
    <row r="4169" spans="2:21" x14ac:dyDescent="0.2">
      <c r="B4169" s="47" t="str">
        <f xml:space="preserve"> HYPERLINK("#'目次'!B56", "[50]")</f>
        <v>[50]</v>
      </c>
      <c r="C4169" s="31" t="s">
        <v>473</v>
      </c>
    </row>
    <row r="4170" spans="2:21" x14ac:dyDescent="0.2">
      <c r="C4170" s="89" t="s">
        <v>474</v>
      </c>
    </row>
    <row r="4172" spans="2:21" x14ac:dyDescent="0.2">
      <c r="C4172" s="31" t="s">
        <v>13</v>
      </c>
    </row>
    <row r="4173" spans="2:21" ht="24" x14ac:dyDescent="0.2">
      <c r="D4173" s="99"/>
      <c r="E4173" s="100"/>
      <c r="F4173" s="100"/>
      <c r="G4173" s="41" t="s">
        <v>14</v>
      </c>
      <c r="H4173" s="42" t="s">
        <v>475</v>
      </c>
      <c r="I4173" s="16" t="s">
        <v>476</v>
      </c>
      <c r="J4173" s="16" t="s">
        <v>477</v>
      </c>
      <c r="K4173" s="16" t="s">
        <v>478</v>
      </c>
      <c r="L4173" s="16" t="s">
        <v>479</v>
      </c>
      <c r="M4173" s="16" t="s">
        <v>480</v>
      </c>
      <c r="N4173" s="16" t="s">
        <v>481</v>
      </c>
      <c r="O4173" s="16" t="s">
        <v>482</v>
      </c>
      <c r="P4173" s="16" t="s">
        <v>483</v>
      </c>
      <c r="Q4173" s="16" t="s">
        <v>484</v>
      </c>
      <c r="R4173" s="16" t="s">
        <v>485</v>
      </c>
      <c r="S4173" s="16" t="s">
        <v>24</v>
      </c>
      <c r="T4173" s="16" t="s">
        <v>67</v>
      </c>
      <c r="U4173" s="46" t="s">
        <v>68</v>
      </c>
    </row>
    <row r="4174" spans="2:21" x14ac:dyDescent="0.2">
      <c r="D4174" s="101"/>
      <c r="E4174" s="102"/>
      <c r="F4174" s="102"/>
      <c r="G4174" s="44"/>
      <c r="H4174" s="48"/>
      <c r="I4174" s="17"/>
      <c r="J4174" s="17"/>
      <c r="K4174" s="17"/>
      <c r="L4174" s="17"/>
      <c r="M4174" s="17"/>
      <c r="N4174" s="17"/>
      <c r="O4174" s="17"/>
      <c r="P4174" s="17"/>
      <c r="Q4174" s="17"/>
      <c r="R4174" s="17"/>
      <c r="S4174" s="17"/>
      <c r="T4174" s="17"/>
      <c r="U4174" s="43"/>
    </row>
    <row r="4175" spans="2:21" x14ac:dyDescent="0.2">
      <c r="D4175" s="68"/>
      <c r="E4175" s="67" t="s">
        <v>14</v>
      </c>
      <c r="F4175" s="64"/>
      <c r="G4175" s="45">
        <v>929</v>
      </c>
      <c r="H4175" s="20">
        <v>339</v>
      </c>
      <c r="I4175" s="20">
        <v>141</v>
      </c>
      <c r="J4175" s="20">
        <v>92</v>
      </c>
      <c r="K4175" s="20">
        <v>46</v>
      </c>
      <c r="L4175" s="20">
        <v>60</v>
      </c>
      <c r="M4175" s="20">
        <v>33</v>
      </c>
      <c r="N4175" s="20">
        <v>17</v>
      </c>
      <c r="O4175" s="20">
        <v>23</v>
      </c>
      <c r="P4175" s="20">
        <v>2</v>
      </c>
      <c r="Q4175" s="20">
        <v>49</v>
      </c>
      <c r="R4175" s="20">
        <v>57</v>
      </c>
      <c r="S4175" s="20">
        <v>70</v>
      </c>
      <c r="T4175" s="84" t="s">
        <v>78</v>
      </c>
      <c r="U4175" s="85" t="s">
        <v>78</v>
      </c>
    </row>
    <row r="4176" spans="2:21" x14ac:dyDescent="0.2">
      <c r="D4176" s="56"/>
      <c r="E4176" s="57"/>
      <c r="F4176" s="65"/>
      <c r="G4176" s="9">
        <v>100</v>
      </c>
      <c r="H4176" s="2">
        <v>36.490850376749002</v>
      </c>
      <c r="I4176" s="2">
        <v>15.177610333692</v>
      </c>
      <c r="J4176" s="2">
        <v>9.9031216361680006</v>
      </c>
      <c r="K4176" s="2">
        <v>4.9515608180840003</v>
      </c>
      <c r="L4176" s="2">
        <v>6.4585575888050002</v>
      </c>
      <c r="M4176" s="2">
        <v>3.552206673843</v>
      </c>
      <c r="N4176" s="2">
        <v>1.829924650161</v>
      </c>
      <c r="O4176" s="2">
        <v>2.4757804090420001</v>
      </c>
      <c r="P4176" s="2">
        <v>0.21528525296000001</v>
      </c>
      <c r="Q4176" s="2">
        <v>5.2744886975240002</v>
      </c>
      <c r="R4176" s="2">
        <v>6.1356297093650003</v>
      </c>
      <c r="S4176" s="2">
        <v>7.5349838536059996</v>
      </c>
      <c r="T4176" s="2">
        <v>4.0139697322470003</v>
      </c>
      <c r="U4176" s="15">
        <v>4.8516805008609998</v>
      </c>
    </row>
    <row r="4177" spans="4:21" x14ac:dyDescent="0.2">
      <c r="D4177" s="103" t="s">
        <v>25</v>
      </c>
      <c r="E4177" s="24" t="s">
        <v>26</v>
      </c>
      <c r="F4177" s="22"/>
      <c r="G4177" s="23">
        <v>110</v>
      </c>
      <c r="H4177" s="30">
        <v>47</v>
      </c>
      <c r="I4177" s="4">
        <v>23</v>
      </c>
      <c r="J4177" s="4">
        <v>13</v>
      </c>
      <c r="K4177" s="4">
        <v>6</v>
      </c>
      <c r="L4177" s="4">
        <v>3</v>
      </c>
      <c r="M4177" s="4">
        <v>4</v>
      </c>
      <c r="N4177" s="4">
        <v>0</v>
      </c>
      <c r="O4177" s="4">
        <v>1</v>
      </c>
      <c r="P4177" s="4">
        <v>0</v>
      </c>
      <c r="Q4177" s="4">
        <v>4</v>
      </c>
      <c r="R4177" s="4">
        <v>2</v>
      </c>
      <c r="S4177" s="4">
        <v>7</v>
      </c>
      <c r="T4177" s="73" t="s">
        <v>78</v>
      </c>
      <c r="U4177" s="76" t="s">
        <v>78</v>
      </c>
    </row>
    <row r="4178" spans="4:21" x14ac:dyDescent="0.2">
      <c r="D4178" s="104"/>
      <c r="E4178" s="11"/>
      <c r="F4178" s="10"/>
      <c r="G4178" s="9">
        <v>100</v>
      </c>
      <c r="H4178" s="12">
        <v>42.727272727272997</v>
      </c>
      <c r="I4178" s="2">
        <v>20.909090909090999</v>
      </c>
      <c r="J4178" s="2">
        <v>11.818181818182</v>
      </c>
      <c r="K4178" s="2">
        <v>5.4545454545450003</v>
      </c>
      <c r="L4178" s="2">
        <v>2.7272727272730002</v>
      </c>
      <c r="M4178" s="2">
        <v>3.636363636364</v>
      </c>
      <c r="N4178" s="3">
        <v>0</v>
      </c>
      <c r="O4178" s="2">
        <v>0.90909090909099999</v>
      </c>
      <c r="P4178" s="3">
        <v>0</v>
      </c>
      <c r="Q4178" s="2">
        <v>3.636363636364</v>
      </c>
      <c r="R4178" s="2">
        <v>1.818181818182</v>
      </c>
      <c r="S4178" s="2">
        <v>6.363636363636</v>
      </c>
      <c r="T4178" s="2">
        <v>2.6504854368930002</v>
      </c>
      <c r="U4178" s="15">
        <v>2.7188973274050001</v>
      </c>
    </row>
    <row r="4179" spans="4:21" x14ac:dyDescent="0.2">
      <c r="D4179" s="104"/>
      <c r="E4179" s="5" t="s">
        <v>27</v>
      </c>
      <c r="F4179" s="6"/>
      <c r="G4179" s="7">
        <v>122</v>
      </c>
      <c r="H4179" s="8">
        <v>42</v>
      </c>
      <c r="I4179" s="1">
        <v>20</v>
      </c>
      <c r="J4179" s="1">
        <v>11</v>
      </c>
      <c r="K4179" s="1">
        <v>9</v>
      </c>
      <c r="L4179" s="1">
        <v>9</v>
      </c>
      <c r="M4179" s="1">
        <v>6</v>
      </c>
      <c r="N4179" s="1">
        <v>1</v>
      </c>
      <c r="O4179" s="1">
        <v>3</v>
      </c>
      <c r="P4179" s="1">
        <v>0</v>
      </c>
      <c r="Q4179" s="1">
        <v>7</v>
      </c>
      <c r="R4179" s="1">
        <v>8</v>
      </c>
      <c r="S4179" s="1">
        <v>6</v>
      </c>
      <c r="T4179" s="27" t="s">
        <v>78</v>
      </c>
      <c r="U4179" s="28" t="s">
        <v>78</v>
      </c>
    </row>
    <row r="4180" spans="4:21" x14ac:dyDescent="0.2">
      <c r="D4180" s="104"/>
      <c r="E4180" s="11"/>
      <c r="F4180" s="10"/>
      <c r="G4180" s="9">
        <v>100</v>
      </c>
      <c r="H4180" s="12">
        <v>34.426229508196997</v>
      </c>
      <c r="I4180" s="2">
        <v>16.393442622951</v>
      </c>
      <c r="J4180" s="2">
        <v>9.0163934426230004</v>
      </c>
      <c r="K4180" s="2">
        <v>7.3770491803280001</v>
      </c>
      <c r="L4180" s="2">
        <v>7.3770491803280001</v>
      </c>
      <c r="M4180" s="2">
        <v>4.918032786885</v>
      </c>
      <c r="N4180" s="2">
        <v>0.81967213114799997</v>
      </c>
      <c r="O4180" s="2">
        <v>2.459016393443</v>
      </c>
      <c r="P4180" s="3">
        <v>0</v>
      </c>
      <c r="Q4180" s="2">
        <v>5.7377049180329998</v>
      </c>
      <c r="R4180" s="2">
        <v>6.5573770491800003</v>
      </c>
      <c r="S4180" s="2">
        <v>4.918032786885</v>
      </c>
      <c r="T4180" s="2">
        <v>4.1465517241379999</v>
      </c>
      <c r="U4180" s="15">
        <v>4.9935377383050001</v>
      </c>
    </row>
    <row r="4181" spans="4:21" x14ac:dyDescent="0.2">
      <c r="D4181" s="104"/>
      <c r="E4181" s="5" t="s">
        <v>28</v>
      </c>
      <c r="F4181" s="6"/>
      <c r="G4181" s="7">
        <v>138</v>
      </c>
      <c r="H4181" s="8">
        <v>54</v>
      </c>
      <c r="I4181" s="1">
        <v>23</v>
      </c>
      <c r="J4181" s="1">
        <v>17</v>
      </c>
      <c r="K4181" s="1">
        <v>6</v>
      </c>
      <c r="L4181" s="1">
        <v>7</v>
      </c>
      <c r="M4181" s="1">
        <v>3</v>
      </c>
      <c r="N4181" s="1">
        <v>1</v>
      </c>
      <c r="O4181" s="1">
        <v>2</v>
      </c>
      <c r="P4181" s="1">
        <v>1</v>
      </c>
      <c r="Q4181" s="1">
        <v>8</v>
      </c>
      <c r="R4181" s="1">
        <v>7</v>
      </c>
      <c r="S4181" s="1">
        <v>9</v>
      </c>
      <c r="T4181" s="27" t="s">
        <v>78</v>
      </c>
      <c r="U4181" s="28" t="s">
        <v>78</v>
      </c>
    </row>
    <row r="4182" spans="4:21" x14ac:dyDescent="0.2">
      <c r="D4182" s="104"/>
      <c r="E4182" s="11"/>
      <c r="F4182" s="10"/>
      <c r="G4182" s="9">
        <v>100</v>
      </c>
      <c r="H4182" s="12">
        <v>39.130434782609001</v>
      </c>
      <c r="I4182" s="2">
        <v>16.666666666666998</v>
      </c>
      <c r="J4182" s="2">
        <v>12.318840579710001</v>
      </c>
      <c r="K4182" s="2">
        <v>4.3478260869570002</v>
      </c>
      <c r="L4182" s="2">
        <v>5.0724637681160001</v>
      </c>
      <c r="M4182" s="2">
        <v>2.1739130434780001</v>
      </c>
      <c r="N4182" s="2">
        <v>0.72463768115899996</v>
      </c>
      <c r="O4182" s="2">
        <v>1.449275362319</v>
      </c>
      <c r="P4182" s="2">
        <v>0.72463768115899996</v>
      </c>
      <c r="Q4182" s="2">
        <v>5.7971014492749999</v>
      </c>
      <c r="R4182" s="2">
        <v>5.0724637681160001</v>
      </c>
      <c r="S4182" s="2">
        <v>6.5217391304349999</v>
      </c>
      <c r="T4182" s="2">
        <v>3.6976744186050001</v>
      </c>
      <c r="U4182" s="15">
        <v>4.7488956711580004</v>
      </c>
    </row>
    <row r="4183" spans="4:21" x14ac:dyDescent="0.2">
      <c r="D4183" s="104"/>
      <c r="E4183" s="5" t="s">
        <v>29</v>
      </c>
      <c r="F4183" s="6"/>
      <c r="G4183" s="7">
        <v>111</v>
      </c>
      <c r="H4183" s="8">
        <v>38</v>
      </c>
      <c r="I4183" s="1">
        <v>21</v>
      </c>
      <c r="J4183" s="1">
        <v>6</v>
      </c>
      <c r="K4183" s="1">
        <v>4</v>
      </c>
      <c r="L4183" s="1">
        <v>10</v>
      </c>
      <c r="M4183" s="1">
        <v>4</v>
      </c>
      <c r="N4183" s="1">
        <v>3</v>
      </c>
      <c r="O4183" s="1">
        <v>3</v>
      </c>
      <c r="P4183" s="1">
        <v>1</v>
      </c>
      <c r="Q4183" s="1">
        <v>4</v>
      </c>
      <c r="R4183" s="1">
        <v>4</v>
      </c>
      <c r="S4183" s="1">
        <v>13</v>
      </c>
      <c r="T4183" s="27" t="s">
        <v>78</v>
      </c>
      <c r="U4183" s="28" t="s">
        <v>78</v>
      </c>
    </row>
    <row r="4184" spans="4:21" x14ac:dyDescent="0.2">
      <c r="D4184" s="104"/>
      <c r="E4184" s="11"/>
      <c r="F4184" s="10"/>
      <c r="G4184" s="9">
        <v>100</v>
      </c>
      <c r="H4184" s="12">
        <v>34.234234234234002</v>
      </c>
      <c r="I4184" s="2">
        <v>18.918918918919001</v>
      </c>
      <c r="J4184" s="2">
        <v>5.4054054054050003</v>
      </c>
      <c r="K4184" s="2">
        <v>3.6036036036039998</v>
      </c>
      <c r="L4184" s="2">
        <v>9.0090090090090005</v>
      </c>
      <c r="M4184" s="2">
        <v>3.6036036036039998</v>
      </c>
      <c r="N4184" s="2">
        <v>2.7027027027030002</v>
      </c>
      <c r="O4184" s="2">
        <v>2.7027027027030002</v>
      </c>
      <c r="P4184" s="2">
        <v>0.90090090090099995</v>
      </c>
      <c r="Q4184" s="2">
        <v>3.6036036036039998</v>
      </c>
      <c r="R4184" s="2">
        <v>3.6036036036039998</v>
      </c>
      <c r="S4184" s="2">
        <v>11.711711711712001</v>
      </c>
      <c r="T4184" s="2">
        <v>3.7040816326530002</v>
      </c>
      <c r="U4184" s="15">
        <v>4.4657636037710002</v>
      </c>
    </row>
    <row r="4185" spans="4:21" x14ac:dyDescent="0.2">
      <c r="D4185" s="104"/>
      <c r="E4185" s="5" t="s">
        <v>30</v>
      </c>
      <c r="F4185" s="6"/>
      <c r="G4185" s="7">
        <v>113</v>
      </c>
      <c r="H4185" s="8">
        <v>37</v>
      </c>
      <c r="I4185" s="1">
        <v>16</v>
      </c>
      <c r="J4185" s="1">
        <v>16</v>
      </c>
      <c r="K4185" s="1">
        <v>4</v>
      </c>
      <c r="L4185" s="1">
        <v>7</v>
      </c>
      <c r="M4185" s="1">
        <v>3</v>
      </c>
      <c r="N4185" s="1">
        <v>1</v>
      </c>
      <c r="O4185" s="1">
        <v>5</v>
      </c>
      <c r="P4185" s="1">
        <v>0</v>
      </c>
      <c r="Q4185" s="1">
        <v>6</v>
      </c>
      <c r="R4185" s="1">
        <v>9</v>
      </c>
      <c r="S4185" s="1">
        <v>9</v>
      </c>
      <c r="T4185" s="27" t="s">
        <v>78</v>
      </c>
      <c r="U4185" s="28" t="s">
        <v>78</v>
      </c>
    </row>
    <row r="4186" spans="4:21" x14ac:dyDescent="0.2">
      <c r="D4186" s="104"/>
      <c r="E4186" s="11"/>
      <c r="F4186" s="10"/>
      <c r="G4186" s="9">
        <v>100</v>
      </c>
      <c r="H4186" s="12">
        <v>32.743362831858001</v>
      </c>
      <c r="I4186" s="2">
        <v>14.159292035398</v>
      </c>
      <c r="J4186" s="2">
        <v>14.159292035398</v>
      </c>
      <c r="K4186" s="2">
        <v>3.53982300885</v>
      </c>
      <c r="L4186" s="2">
        <v>6.194690265487</v>
      </c>
      <c r="M4186" s="2">
        <v>2.654867256637</v>
      </c>
      <c r="N4186" s="2">
        <v>0.88495575221199996</v>
      </c>
      <c r="O4186" s="2">
        <v>4.424778761062</v>
      </c>
      <c r="P4186" s="3">
        <v>0</v>
      </c>
      <c r="Q4186" s="2">
        <v>5.3097345132739999</v>
      </c>
      <c r="R4186" s="2">
        <v>7.964601769912</v>
      </c>
      <c r="S4186" s="2">
        <v>7.964601769912</v>
      </c>
      <c r="T4186" s="2">
        <v>4.4711538461540004</v>
      </c>
      <c r="U4186" s="15">
        <v>5.3186116081049999</v>
      </c>
    </row>
    <row r="4187" spans="4:21" x14ac:dyDescent="0.2">
      <c r="D4187" s="104"/>
      <c r="E4187" s="5" t="s">
        <v>31</v>
      </c>
      <c r="F4187" s="6"/>
      <c r="G4187" s="7">
        <v>140</v>
      </c>
      <c r="H4187" s="8">
        <v>55</v>
      </c>
      <c r="I4187" s="1">
        <v>12</v>
      </c>
      <c r="J4187" s="1">
        <v>11</v>
      </c>
      <c r="K4187" s="1">
        <v>10</v>
      </c>
      <c r="L4187" s="1">
        <v>9</v>
      </c>
      <c r="M4187" s="1">
        <v>4</v>
      </c>
      <c r="N4187" s="1">
        <v>4</v>
      </c>
      <c r="O4187" s="1">
        <v>4</v>
      </c>
      <c r="P4187" s="1">
        <v>0</v>
      </c>
      <c r="Q4187" s="1">
        <v>8</v>
      </c>
      <c r="R4187" s="1">
        <v>14</v>
      </c>
      <c r="S4187" s="1">
        <v>9</v>
      </c>
      <c r="T4187" s="27" t="s">
        <v>78</v>
      </c>
      <c r="U4187" s="28" t="s">
        <v>78</v>
      </c>
    </row>
    <row r="4188" spans="4:21" x14ac:dyDescent="0.2">
      <c r="D4188" s="104"/>
      <c r="E4188" s="11"/>
      <c r="F4188" s="10"/>
      <c r="G4188" s="9">
        <v>100</v>
      </c>
      <c r="H4188" s="12">
        <v>39.285714285714</v>
      </c>
      <c r="I4188" s="2">
        <v>8.5714285714289993</v>
      </c>
      <c r="J4188" s="2">
        <v>7.8571428571429998</v>
      </c>
      <c r="K4188" s="2">
        <v>7.1428571428570002</v>
      </c>
      <c r="L4188" s="2">
        <v>6.4285714285709998</v>
      </c>
      <c r="M4188" s="2">
        <v>2.8571428571430002</v>
      </c>
      <c r="N4188" s="2">
        <v>2.8571428571430002</v>
      </c>
      <c r="O4188" s="2">
        <v>2.8571428571430002</v>
      </c>
      <c r="P4188" s="3">
        <v>0</v>
      </c>
      <c r="Q4188" s="2">
        <v>5.7142857142860004</v>
      </c>
      <c r="R4188" s="2">
        <v>10</v>
      </c>
      <c r="S4188" s="2">
        <v>6.4285714285709998</v>
      </c>
      <c r="T4188" s="2">
        <v>4.8854961832060004</v>
      </c>
      <c r="U4188" s="15">
        <v>6.1478491508240003</v>
      </c>
    </row>
    <row r="4189" spans="4:21" x14ac:dyDescent="0.2">
      <c r="D4189" s="104"/>
      <c r="E4189" s="5" t="s">
        <v>32</v>
      </c>
      <c r="F4189" s="6"/>
      <c r="G4189" s="7">
        <v>99</v>
      </c>
      <c r="H4189" s="8">
        <v>36</v>
      </c>
      <c r="I4189" s="1">
        <v>12</v>
      </c>
      <c r="J4189" s="1">
        <v>11</v>
      </c>
      <c r="K4189" s="1">
        <v>4</v>
      </c>
      <c r="L4189" s="1">
        <v>9</v>
      </c>
      <c r="M4189" s="1">
        <v>4</v>
      </c>
      <c r="N4189" s="1">
        <v>5</v>
      </c>
      <c r="O4189" s="1">
        <v>4</v>
      </c>
      <c r="P4189" s="1">
        <v>0</v>
      </c>
      <c r="Q4189" s="1">
        <v>6</v>
      </c>
      <c r="R4189" s="1">
        <v>4</v>
      </c>
      <c r="S4189" s="1">
        <v>4</v>
      </c>
      <c r="T4189" s="27" t="s">
        <v>78</v>
      </c>
      <c r="U4189" s="28" t="s">
        <v>78</v>
      </c>
    </row>
    <row r="4190" spans="4:21" x14ac:dyDescent="0.2">
      <c r="D4190" s="104"/>
      <c r="E4190" s="11"/>
      <c r="F4190" s="10"/>
      <c r="G4190" s="9">
        <v>100</v>
      </c>
      <c r="H4190" s="12">
        <v>36.363636363635997</v>
      </c>
      <c r="I4190" s="2">
        <v>12.121212121212</v>
      </c>
      <c r="J4190" s="2">
        <v>11.111111111111001</v>
      </c>
      <c r="K4190" s="2">
        <v>4.0404040404039998</v>
      </c>
      <c r="L4190" s="2">
        <v>9.0909090909089993</v>
      </c>
      <c r="M4190" s="2">
        <v>4.0404040404039998</v>
      </c>
      <c r="N4190" s="2">
        <v>5.0505050505050004</v>
      </c>
      <c r="O4190" s="2">
        <v>4.0404040404039998</v>
      </c>
      <c r="P4190" s="3">
        <v>0</v>
      </c>
      <c r="Q4190" s="2">
        <v>6.0606060606060002</v>
      </c>
      <c r="R4190" s="2">
        <v>4.0404040404039998</v>
      </c>
      <c r="S4190" s="2">
        <v>4.0404040404039998</v>
      </c>
      <c r="T4190" s="2">
        <v>3.8947368421049999</v>
      </c>
      <c r="U4190" s="15">
        <v>3.77379798698</v>
      </c>
    </row>
    <row r="4191" spans="4:21" x14ac:dyDescent="0.2">
      <c r="D4191" s="104"/>
      <c r="E4191" s="5" t="s">
        <v>33</v>
      </c>
      <c r="F4191" s="6"/>
      <c r="G4191" s="7">
        <v>50</v>
      </c>
      <c r="H4191" s="8">
        <v>15</v>
      </c>
      <c r="I4191" s="1">
        <v>8</v>
      </c>
      <c r="J4191" s="1">
        <v>4</v>
      </c>
      <c r="K4191" s="1">
        <v>2</v>
      </c>
      <c r="L4191" s="1">
        <v>4</v>
      </c>
      <c r="M4191" s="1">
        <v>4</v>
      </c>
      <c r="N4191" s="1">
        <v>1</v>
      </c>
      <c r="O4191" s="1">
        <v>1</v>
      </c>
      <c r="P4191" s="1">
        <v>0</v>
      </c>
      <c r="Q4191" s="1">
        <v>3</v>
      </c>
      <c r="R4191" s="1">
        <v>5</v>
      </c>
      <c r="S4191" s="1">
        <v>3</v>
      </c>
      <c r="T4191" s="27" t="s">
        <v>78</v>
      </c>
      <c r="U4191" s="28" t="s">
        <v>78</v>
      </c>
    </row>
    <row r="4192" spans="4:21" x14ac:dyDescent="0.2">
      <c r="D4192" s="104"/>
      <c r="E4192" s="11"/>
      <c r="F4192" s="10"/>
      <c r="G4192" s="9">
        <v>100</v>
      </c>
      <c r="H4192" s="12">
        <v>30</v>
      </c>
      <c r="I4192" s="2">
        <v>16</v>
      </c>
      <c r="J4192" s="2">
        <v>8</v>
      </c>
      <c r="K4192" s="2">
        <v>4</v>
      </c>
      <c r="L4192" s="2">
        <v>8</v>
      </c>
      <c r="M4192" s="2">
        <v>8</v>
      </c>
      <c r="N4192" s="2">
        <v>2</v>
      </c>
      <c r="O4192" s="2">
        <v>2</v>
      </c>
      <c r="P4192" s="3">
        <v>0</v>
      </c>
      <c r="Q4192" s="2">
        <v>6</v>
      </c>
      <c r="R4192" s="2">
        <v>10</v>
      </c>
      <c r="S4192" s="2">
        <v>6</v>
      </c>
      <c r="T4192" s="2">
        <v>4.8085106382980003</v>
      </c>
      <c r="U4192" s="15">
        <v>5.2212263085200004</v>
      </c>
    </row>
    <row r="4193" spans="4:21" x14ac:dyDescent="0.2">
      <c r="D4193" s="103" t="s">
        <v>34</v>
      </c>
      <c r="E4193" s="24" t="s">
        <v>35</v>
      </c>
      <c r="F4193" s="22"/>
      <c r="G4193" s="23">
        <v>9</v>
      </c>
      <c r="H4193" s="30">
        <v>3</v>
      </c>
      <c r="I4193" s="4">
        <v>1</v>
      </c>
      <c r="J4193" s="4">
        <v>2</v>
      </c>
      <c r="K4193" s="4">
        <v>0</v>
      </c>
      <c r="L4193" s="4">
        <v>1</v>
      </c>
      <c r="M4193" s="4">
        <v>1</v>
      </c>
      <c r="N4193" s="4">
        <v>0</v>
      </c>
      <c r="O4193" s="4">
        <v>0</v>
      </c>
      <c r="P4193" s="4">
        <v>0</v>
      </c>
      <c r="Q4193" s="4">
        <v>0</v>
      </c>
      <c r="R4193" s="4">
        <v>0</v>
      </c>
      <c r="S4193" s="4">
        <v>1</v>
      </c>
      <c r="T4193" s="73" t="s">
        <v>78</v>
      </c>
      <c r="U4193" s="76" t="s">
        <v>78</v>
      </c>
    </row>
    <row r="4194" spans="4:21" x14ac:dyDescent="0.2">
      <c r="D4194" s="104"/>
      <c r="E4194" s="11"/>
      <c r="F4194" s="10"/>
      <c r="G4194" s="9">
        <v>100</v>
      </c>
      <c r="H4194" s="12">
        <v>33.333333333333002</v>
      </c>
      <c r="I4194" s="2">
        <v>11.111111111111001</v>
      </c>
      <c r="J4194" s="2">
        <v>22.222222222222001</v>
      </c>
      <c r="K4194" s="3">
        <v>0</v>
      </c>
      <c r="L4194" s="2">
        <v>11.111111111111001</v>
      </c>
      <c r="M4194" s="2">
        <v>11.111111111111001</v>
      </c>
      <c r="N4194" s="3">
        <v>0</v>
      </c>
      <c r="O4194" s="3">
        <v>0</v>
      </c>
      <c r="P4194" s="3">
        <v>0</v>
      </c>
      <c r="Q4194" s="3">
        <v>0</v>
      </c>
      <c r="R4194" s="3">
        <v>0</v>
      </c>
      <c r="S4194" s="2">
        <v>11.111111111111001</v>
      </c>
      <c r="T4194" s="2">
        <v>2.75</v>
      </c>
      <c r="U4194" s="15">
        <v>1.7853571071359999</v>
      </c>
    </row>
    <row r="4195" spans="4:21" x14ac:dyDescent="0.2">
      <c r="D4195" s="104"/>
      <c r="E4195" s="5" t="s">
        <v>36</v>
      </c>
      <c r="F4195" s="6"/>
      <c r="G4195" s="7">
        <v>18</v>
      </c>
      <c r="H4195" s="8">
        <v>4</v>
      </c>
      <c r="I4195" s="1">
        <v>2</v>
      </c>
      <c r="J4195" s="1">
        <v>7</v>
      </c>
      <c r="K4195" s="1">
        <v>0</v>
      </c>
      <c r="L4195" s="1">
        <v>1</v>
      </c>
      <c r="M4195" s="1">
        <v>1</v>
      </c>
      <c r="N4195" s="1">
        <v>0</v>
      </c>
      <c r="O4195" s="1">
        <v>0</v>
      </c>
      <c r="P4195" s="1">
        <v>0</v>
      </c>
      <c r="Q4195" s="1">
        <v>1</v>
      </c>
      <c r="R4195" s="1">
        <v>1</v>
      </c>
      <c r="S4195" s="1">
        <v>1</v>
      </c>
      <c r="T4195" s="27" t="s">
        <v>78</v>
      </c>
      <c r="U4195" s="28" t="s">
        <v>78</v>
      </c>
    </row>
    <row r="4196" spans="4:21" x14ac:dyDescent="0.2">
      <c r="D4196" s="104"/>
      <c r="E4196" s="11"/>
      <c r="F4196" s="10"/>
      <c r="G4196" s="9">
        <v>100</v>
      </c>
      <c r="H4196" s="12">
        <v>22.222222222222001</v>
      </c>
      <c r="I4196" s="2">
        <v>11.111111111111001</v>
      </c>
      <c r="J4196" s="2">
        <v>38.888888888888999</v>
      </c>
      <c r="K4196" s="3">
        <v>0</v>
      </c>
      <c r="L4196" s="2">
        <v>5.5555555555560003</v>
      </c>
      <c r="M4196" s="2">
        <v>5.5555555555560003</v>
      </c>
      <c r="N4196" s="3">
        <v>0</v>
      </c>
      <c r="O4196" s="3">
        <v>0</v>
      </c>
      <c r="P4196" s="3">
        <v>0</v>
      </c>
      <c r="Q4196" s="2">
        <v>5.5555555555560003</v>
      </c>
      <c r="R4196" s="2">
        <v>5.5555555555560003</v>
      </c>
      <c r="S4196" s="2">
        <v>5.5555555555560003</v>
      </c>
      <c r="T4196" s="2">
        <v>3.8235294117650001</v>
      </c>
      <c r="U4196" s="15">
        <v>3.5352892238389999</v>
      </c>
    </row>
    <row r="4197" spans="4:21" x14ac:dyDescent="0.2">
      <c r="D4197" s="104"/>
      <c r="E4197" s="5" t="s">
        <v>37</v>
      </c>
      <c r="F4197" s="6"/>
      <c r="G4197" s="7">
        <v>24</v>
      </c>
      <c r="H4197" s="8">
        <v>6</v>
      </c>
      <c r="I4197" s="1">
        <v>4</v>
      </c>
      <c r="J4197" s="1">
        <v>1</v>
      </c>
      <c r="K4197" s="1">
        <v>3</v>
      </c>
      <c r="L4197" s="1">
        <v>1</v>
      </c>
      <c r="M4197" s="1">
        <v>2</v>
      </c>
      <c r="N4197" s="1">
        <v>2</v>
      </c>
      <c r="O4197" s="1">
        <v>1</v>
      </c>
      <c r="P4197" s="1">
        <v>0</v>
      </c>
      <c r="Q4197" s="1">
        <v>2</v>
      </c>
      <c r="R4197" s="1">
        <v>1</v>
      </c>
      <c r="S4197" s="1">
        <v>1</v>
      </c>
      <c r="T4197" s="27" t="s">
        <v>78</v>
      </c>
      <c r="U4197" s="28" t="s">
        <v>78</v>
      </c>
    </row>
    <row r="4198" spans="4:21" x14ac:dyDescent="0.2">
      <c r="D4198" s="104"/>
      <c r="E4198" s="11"/>
      <c r="F4198" s="10"/>
      <c r="G4198" s="9">
        <v>100</v>
      </c>
      <c r="H4198" s="12">
        <v>25</v>
      </c>
      <c r="I4198" s="2">
        <v>16.666666666666998</v>
      </c>
      <c r="J4198" s="2">
        <v>4.166666666667</v>
      </c>
      <c r="K4198" s="2">
        <v>12.5</v>
      </c>
      <c r="L4198" s="2">
        <v>4.166666666667</v>
      </c>
      <c r="M4198" s="2">
        <v>8.333333333333</v>
      </c>
      <c r="N4198" s="2">
        <v>8.333333333333</v>
      </c>
      <c r="O4198" s="2">
        <v>4.166666666667</v>
      </c>
      <c r="P4198" s="3">
        <v>0</v>
      </c>
      <c r="Q4198" s="2">
        <v>8.333333333333</v>
      </c>
      <c r="R4198" s="2">
        <v>4.166666666667</v>
      </c>
      <c r="S4198" s="2">
        <v>4.166666666667</v>
      </c>
      <c r="T4198" s="2">
        <v>4.4782608695650001</v>
      </c>
      <c r="U4198" s="15">
        <v>3.6220287999409999</v>
      </c>
    </row>
    <row r="4199" spans="4:21" x14ac:dyDescent="0.2">
      <c r="D4199" s="104"/>
      <c r="E4199" s="5" t="s">
        <v>38</v>
      </c>
      <c r="F4199" s="6"/>
      <c r="G4199" s="7">
        <v>47</v>
      </c>
      <c r="H4199" s="8">
        <v>19</v>
      </c>
      <c r="I4199" s="1">
        <v>6</v>
      </c>
      <c r="J4199" s="1">
        <v>6</v>
      </c>
      <c r="K4199" s="1">
        <v>4</v>
      </c>
      <c r="L4199" s="1">
        <v>6</v>
      </c>
      <c r="M4199" s="1">
        <v>1</v>
      </c>
      <c r="N4199" s="1">
        <v>0</v>
      </c>
      <c r="O4199" s="1">
        <v>1</v>
      </c>
      <c r="P4199" s="1">
        <v>0</v>
      </c>
      <c r="Q4199" s="1">
        <v>2</v>
      </c>
      <c r="R4199" s="1">
        <v>1</v>
      </c>
      <c r="S4199" s="1">
        <v>1</v>
      </c>
      <c r="T4199" s="27" t="s">
        <v>78</v>
      </c>
      <c r="U4199" s="28" t="s">
        <v>78</v>
      </c>
    </row>
    <row r="4200" spans="4:21" x14ac:dyDescent="0.2">
      <c r="D4200" s="104"/>
      <c r="E4200" s="11"/>
      <c r="F4200" s="10"/>
      <c r="G4200" s="9">
        <v>100</v>
      </c>
      <c r="H4200" s="12">
        <v>40.425531914894002</v>
      </c>
      <c r="I4200" s="2">
        <v>12.765957446809001</v>
      </c>
      <c r="J4200" s="2">
        <v>12.765957446809001</v>
      </c>
      <c r="K4200" s="2">
        <v>8.5106382978719992</v>
      </c>
      <c r="L4200" s="2">
        <v>12.765957446809001</v>
      </c>
      <c r="M4200" s="2">
        <v>2.1276595744679998</v>
      </c>
      <c r="N4200" s="3">
        <v>0</v>
      </c>
      <c r="O4200" s="2">
        <v>2.1276595744679998</v>
      </c>
      <c r="P4200" s="3">
        <v>0</v>
      </c>
      <c r="Q4200" s="2">
        <v>4.2553191489359996</v>
      </c>
      <c r="R4200" s="2">
        <v>2.1276595744679998</v>
      </c>
      <c r="S4200" s="2">
        <v>2.1276595744679998</v>
      </c>
      <c r="T4200" s="2">
        <v>3.1521739130430002</v>
      </c>
      <c r="U4200" s="15">
        <v>2.9852346153839999</v>
      </c>
    </row>
    <row r="4201" spans="4:21" x14ac:dyDescent="0.2">
      <c r="D4201" s="104"/>
      <c r="E4201" s="5" t="s">
        <v>39</v>
      </c>
      <c r="F4201" s="6"/>
      <c r="G4201" s="7">
        <v>48</v>
      </c>
      <c r="H4201" s="8">
        <v>13</v>
      </c>
      <c r="I4201" s="1">
        <v>4</v>
      </c>
      <c r="J4201" s="1">
        <v>6</v>
      </c>
      <c r="K4201" s="1">
        <v>5</v>
      </c>
      <c r="L4201" s="1">
        <v>4</v>
      </c>
      <c r="M4201" s="1">
        <v>5</v>
      </c>
      <c r="N4201" s="1">
        <v>1</v>
      </c>
      <c r="O4201" s="1">
        <v>2</v>
      </c>
      <c r="P4201" s="1">
        <v>0</v>
      </c>
      <c r="Q4201" s="1">
        <v>3</v>
      </c>
      <c r="R4201" s="1">
        <v>3</v>
      </c>
      <c r="S4201" s="1">
        <v>2</v>
      </c>
      <c r="T4201" s="27" t="s">
        <v>78</v>
      </c>
      <c r="U4201" s="28" t="s">
        <v>78</v>
      </c>
    </row>
    <row r="4202" spans="4:21" x14ac:dyDescent="0.2">
      <c r="D4202" s="104"/>
      <c r="E4202" s="11"/>
      <c r="F4202" s="10"/>
      <c r="G4202" s="9">
        <v>100</v>
      </c>
      <c r="H4202" s="12">
        <v>27.083333333333002</v>
      </c>
      <c r="I4202" s="2">
        <v>8.333333333333</v>
      </c>
      <c r="J4202" s="2">
        <v>12.5</v>
      </c>
      <c r="K4202" s="2">
        <v>10.416666666667</v>
      </c>
      <c r="L4202" s="2">
        <v>8.333333333333</v>
      </c>
      <c r="M4202" s="2">
        <v>10.416666666667</v>
      </c>
      <c r="N4202" s="2">
        <v>2.083333333333</v>
      </c>
      <c r="O4202" s="2">
        <v>4.166666666667</v>
      </c>
      <c r="P4202" s="3">
        <v>0</v>
      </c>
      <c r="Q4202" s="2">
        <v>6.25</v>
      </c>
      <c r="R4202" s="2">
        <v>6.25</v>
      </c>
      <c r="S4202" s="2">
        <v>4.166666666667</v>
      </c>
      <c r="T4202" s="2">
        <v>4.9347826086959996</v>
      </c>
      <c r="U4202" s="15">
        <v>5.3665719521830004</v>
      </c>
    </row>
    <row r="4203" spans="4:21" x14ac:dyDescent="0.2">
      <c r="D4203" s="104"/>
      <c r="E4203" s="5" t="s">
        <v>40</v>
      </c>
      <c r="F4203" s="6"/>
      <c r="G4203" s="7">
        <v>69</v>
      </c>
      <c r="H4203" s="8">
        <v>27</v>
      </c>
      <c r="I4203" s="1">
        <v>6</v>
      </c>
      <c r="J4203" s="1">
        <v>5</v>
      </c>
      <c r="K4203" s="1">
        <v>1</v>
      </c>
      <c r="L4203" s="1">
        <v>7</v>
      </c>
      <c r="M4203" s="1">
        <v>2</v>
      </c>
      <c r="N4203" s="1">
        <v>1</v>
      </c>
      <c r="O4203" s="1">
        <v>4</v>
      </c>
      <c r="P4203" s="1">
        <v>0</v>
      </c>
      <c r="Q4203" s="1">
        <v>5</v>
      </c>
      <c r="R4203" s="1">
        <v>7</v>
      </c>
      <c r="S4203" s="1">
        <v>4</v>
      </c>
      <c r="T4203" s="27" t="s">
        <v>78</v>
      </c>
      <c r="U4203" s="28" t="s">
        <v>78</v>
      </c>
    </row>
    <row r="4204" spans="4:21" x14ac:dyDescent="0.2">
      <c r="D4204" s="104"/>
      <c r="E4204" s="11"/>
      <c r="F4204" s="10"/>
      <c r="G4204" s="9">
        <v>100</v>
      </c>
      <c r="H4204" s="12">
        <v>39.130434782609001</v>
      </c>
      <c r="I4204" s="2">
        <v>8.6956521739130004</v>
      </c>
      <c r="J4204" s="2">
        <v>7.2463768115939997</v>
      </c>
      <c r="K4204" s="2">
        <v>1.449275362319</v>
      </c>
      <c r="L4204" s="2">
        <v>10.144927536232</v>
      </c>
      <c r="M4204" s="2">
        <v>2.898550724638</v>
      </c>
      <c r="N4204" s="2">
        <v>1.449275362319</v>
      </c>
      <c r="O4204" s="2">
        <v>5.7971014492749999</v>
      </c>
      <c r="P4204" s="3">
        <v>0</v>
      </c>
      <c r="Q4204" s="2">
        <v>7.2463768115939997</v>
      </c>
      <c r="R4204" s="2">
        <v>10.144927536232</v>
      </c>
      <c r="S4204" s="2">
        <v>5.7971014492749999</v>
      </c>
      <c r="T4204" s="2">
        <v>5.0461538461539996</v>
      </c>
      <c r="U4204" s="15">
        <v>6.0113502111379997</v>
      </c>
    </row>
    <row r="4205" spans="4:21" x14ac:dyDescent="0.2">
      <c r="D4205" s="104"/>
      <c r="E4205" s="5" t="s">
        <v>41</v>
      </c>
      <c r="F4205" s="6"/>
      <c r="G4205" s="7">
        <v>43</v>
      </c>
      <c r="H4205" s="8">
        <v>19</v>
      </c>
      <c r="I4205" s="1">
        <v>7</v>
      </c>
      <c r="J4205" s="1">
        <v>2</v>
      </c>
      <c r="K4205" s="1">
        <v>1</v>
      </c>
      <c r="L4205" s="1">
        <v>2</v>
      </c>
      <c r="M4205" s="1">
        <v>1</v>
      </c>
      <c r="N4205" s="1">
        <v>1</v>
      </c>
      <c r="O4205" s="1">
        <v>1</v>
      </c>
      <c r="P4205" s="1">
        <v>0</v>
      </c>
      <c r="Q4205" s="1">
        <v>1</v>
      </c>
      <c r="R4205" s="1">
        <v>3</v>
      </c>
      <c r="S4205" s="1">
        <v>5</v>
      </c>
      <c r="T4205" s="27" t="s">
        <v>78</v>
      </c>
      <c r="U4205" s="28" t="s">
        <v>78</v>
      </c>
    </row>
    <row r="4206" spans="4:21" x14ac:dyDescent="0.2">
      <c r="D4206" s="104"/>
      <c r="E4206" s="11"/>
      <c r="F4206" s="10"/>
      <c r="G4206" s="9">
        <v>100</v>
      </c>
      <c r="H4206" s="12">
        <v>44.186046511628</v>
      </c>
      <c r="I4206" s="2">
        <v>16.279069767442</v>
      </c>
      <c r="J4206" s="2">
        <v>4.6511627906979998</v>
      </c>
      <c r="K4206" s="2">
        <v>2.3255813953489999</v>
      </c>
      <c r="L4206" s="2">
        <v>4.6511627906979998</v>
      </c>
      <c r="M4206" s="2">
        <v>2.3255813953489999</v>
      </c>
      <c r="N4206" s="2">
        <v>2.3255813953489999</v>
      </c>
      <c r="O4206" s="2">
        <v>2.3255813953489999</v>
      </c>
      <c r="P4206" s="3">
        <v>0</v>
      </c>
      <c r="Q4206" s="2">
        <v>2.3255813953489999</v>
      </c>
      <c r="R4206" s="2">
        <v>6.9767441860470001</v>
      </c>
      <c r="S4206" s="2">
        <v>11.627906976744001</v>
      </c>
      <c r="T4206" s="2">
        <v>3.447368421053</v>
      </c>
      <c r="U4206" s="15">
        <v>4.2096216133309996</v>
      </c>
    </row>
    <row r="4207" spans="4:21" x14ac:dyDescent="0.2">
      <c r="D4207" s="104"/>
      <c r="E4207" s="5" t="s">
        <v>42</v>
      </c>
      <c r="F4207" s="6"/>
      <c r="G4207" s="7">
        <v>62</v>
      </c>
      <c r="H4207" s="8">
        <v>25</v>
      </c>
      <c r="I4207" s="1">
        <v>8</v>
      </c>
      <c r="J4207" s="1">
        <v>2</v>
      </c>
      <c r="K4207" s="1">
        <v>1</v>
      </c>
      <c r="L4207" s="1">
        <v>3</v>
      </c>
      <c r="M4207" s="1">
        <v>1</v>
      </c>
      <c r="N4207" s="1">
        <v>0</v>
      </c>
      <c r="O4207" s="1">
        <v>1</v>
      </c>
      <c r="P4207" s="1">
        <v>0</v>
      </c>
      <c r="Q4207" s="1">
        <v>6</v>
      </c>
      <c r="R4207" s="1">
        <v>3</v>
      </c>
      <c r="S4207" s="1">
        <v>12</v>
      </c>
      <c r="T4207" s="27" t="s">
        <v>78</v>
      </c>
      <c r="U4207" s="28" t="s">
        <v>78</v>
      </c>
    </row>
    <row r="4208" spans="4:21" x14ac:dyDescent="0.2">
      <c r="D4208" s="104"/>
      <c r="E4208" s="11"/>
      <c r="F4208" s="10"/>
      <c r="G4208" s="9">
        <v>100</v>
      </c>
      <c r="H4208" s="12">
        <v>40.322580645160997</v>
      </c>
      <c r="I4208" s="2">
        <v>12.903225806451999</v>
      </c>
      <c r="J4208" s="2">
        <v>3.2258064516129998</v>
      </c>
      <c r="K4208" s="2">
        <v>1.6129032258060001</v>
      </c>
      <c r="L4208" s="2">
        <v>4.8387096774189997</v>
      </c>
      <c r="M4208" s="2">
        <v>1.6129032258060001</v>
      </c>
      <c r="N4208" s="3">
        <v>0</v>
      </c>
      <c r="O4208" s="2">
        <v>1.6129032258060001</v>
      </c>
      <c r="P4208" s="3">
        <v>0</v>
      </c>
      <c r="Q4208" s="2">
        <v>9.6774193548389995</v>
      </c>
      <c r="R4208" s="2">
        <v>4.8387096774189997</v>
      </c>
      <c r="S4208" s="2">
        <v>19.354838709677001</v>
      </c>
      <c r="T4208" s="2">
        <v>4.08</v>
      </c>
      <c r="U4208" s="15">
        <v>5.6598233187969997</v>
      </c>
    </row>
    <row r="4209" spans="4:21" x14ac:dyDescent="0.2">
      <c r="D4209" s="104"/>
      <c r="E4209" s="5" t="s">
        <v>43</v>
      </c>
      <c r="F4209" s="6"/>
      <c r="G4209" s="7">
        <v>61</v>
      </c>
      <c r="H4209" s="8">
        <v>20</v>
      </c>
      <c r="I4209" s="1">
        <v>8</v>
      </c>
      <c r="J4209" s="1">
        <v>8</v>
      </c>
      <c r="K4209" s="1">
        <v>3</v>
      </c>
      <c r="L4209" s="1">
        <v>4</v>
      </c>
      <c r="M4209" s="1">
        <v>1</v>
      </c>
      <c r="N4209" s="1">
        <v>2</v>
      </c>
      <c r="O4209" s="1">
        <v>1</v>
      </c>
      <c r="P4209" s="1">
        <v>0</v>
      </c>
      <c r="Q4209" s="1">
        <v>5</v>
      </c>
      <c r="R4209" s="1">
        <v>2</v>
      </c>
      <c r="S4209" s="1">
        <v>7</v>
      </c>
      <c r="T4209" s="27" t="s">
        <v>78</v>
      </c>
      <c r="U4209" s="28" t="s">
        <v>78</v>
      </c>
    </row>
    <row r="4210" spans="4:21" x14ac:dyDescent="0.2">
      <c r="D4210" s="104"/>
      <c r="E4210" s="11"/>
      <c r="F4210" s="10"/>
      <c r="G4210" s="9">
        <v>100</v>
      </c>
      <c r="H4210" s="12">
        <v>32.786885245901999</v>
      </c>
      <c r="I4210" s="2">
        <v>13.114754098361001</v>
      </c>
      <c r="J4210" s="2">
        <v>13.114754098361001</v>
      </c>
      <c r="K4210" s="2">
        <v>4.918032786885</v>
      </c>
      <c r="L4210" s="2">
        <v>6.5573770491800003</v>
      </c>
      <c r="M4210" s="2">
        <v>1.6393442622950001</v>
      </c>
      <c r="N4210" s="2">
        <v>3.2786885245900002</v>
      </c>
      <c r="O4210" s="2">
        <v>1.6393442622950001</v>
      </c>
      <c r="P4210" s="3">
        <v>0</v>
      </c>
      <c r="Q4210" s="2">
        <v>8.1967213114750006</v>
      </c>
      <c r="R4210" s="2">
        <v>3.2786885245900002</v>
      </c>
      <c r="S4210" s="2">
        <v>11.475409836066</v>
      </c>
      <c r="T4210" s="2">
        <v>3.7777777777780002</v>
      </c>
      <c r="U4210" s="15">
        <v>3.8377591198159999</v>
      </c>
    </row>
    <row r="4211" spans="4:21" x14ac:dyDescent="0.2">
      <c r="D4211" s="104"/>
      <c r="E4211" s="5" t="s">
        <v>44</v>
      </c>
      <c r="F4211" s="6"/>
      <c r="G4211" s="7">
        <v>94</v>
      </c>
      <c r="H4211" s="8">
        <v>27</v>
      </c>
      <c r="I4211" s="1">
        <v>19</v>
      </c>
      <c r="J4211" s="1">
        <v>7</v>
      </c>
      <c r="K4211" s="1">
        <v>4</v>
      </c>
      <c r="L4211" s="1">
        <v>6</v>
      </c>
      <c r="M4211" s="1">
        <v>3</v>
      </c>
      <c r="N4211" s="1">
        <v>2</v>
      </c>
      <c r="O4211" s="1">
        <v>1</v>
      </c>
      <c r="P4211" s="1">
        <v>1</v>
      </c>
      <c r="Q4211" s="1">
        <v>6</v>
      </c>
      <c r="R4211" s="1">
        <v>9</v>
      </c>
      <c r="S4211" s="1">
        <v>9</v>
      </c>
      <c r="T4211" s="27" t="s">
        <v>78</v>
      </c>
      <c r="U4211" s="28" t="s">
        <v>78</v>
      </c>
    </row>
    <row r="4212" spans="4:21" x14ac:dyDescent="0.2">
      <c r="D4212" s="104"/>
      <c r="E4212" s="11"/>
      <c r="F4212" s="10"/>
      <c r="G4212" s="9">
        <v>100</v>
      </c>
      <c r="H4212" s="12">
        <v>28.723404255319</v>
      </c>
      <c r="I4212" s="2">
        <v>20.212765957447001</v>
      </c>
      <c r="J4212" s="2">
        <v>7.4468085106380002</v>
      </c>
      <c r="K4212" s="2">
        <v>4.2553191489359996</v>
      </c>
      <c r="L4212" s="2">
        <v>6.3829787234040003</v>
      </c>
      <c r="M4212" s="2">
        <v>3.1914893617020001</v>
      </c>
      <c r="N4212" s="2">
        <v>2.1276595744679998</v>
      </c>
      <c r="O4212" s="2">
        <v>1.0638297872339999</v>
      </c>
      <c r="P4212" s="2">
        <v>1.0638297872339999</v>
      </c>
      <c r="Q4212" s="2">
        <v>6.3829787234040003</v>
      </c>
      <c r="R4212" s="2">
        <v>9.574468085106</v>
      </c>
      <c r="S4212" s="2">
        <v>9.574468085106</v>
      </c>
      <c r="T4212" s="2">
        <v>4.6588235294120004</v>
      </c>
      <c r="U4212" s="15">
        <v>5.2120966565379998</v>
      </c>
    </row>
    <row r="4213" spans="4:21" x14ac:dyDescent="0.2">
      <c r="D4213" s="104"/>
      <c r="E4213" s="5" t="s">
        <v>45</v>
      </c>
      <c r="F4213" s="6"/>
      <c r="G4213" s="7">
        <v>71</v>
      </c>
      <c r="H4213" s="8">
        <v>27</v>
      </c>
      <c r="I4213" s="1">
        <v>9</v>
      </c>
      <c r="J4213" s="1">
        <v>4</v>
      </c>
      <c r="K4213" s="1">
        <v>4</v>
      </c>
      <c r="L4213" s="1">
        <v>2</v>
      </c>
      <c r="M4213" s="1">
        <v>1</v>
      </c>
      <c r="N4213" s="1">
        <v>4</v>
      </c>
      <c r="O4213" s="1">
        <v>4</v>
      </c>
      <c r="P4213" s="1">
        <v>1</v>
      </c>
      <c r="Q4213" s="1">
        <v>4</v>
      </c>
      <c r="R4213" s="1">
        <v>3</v>
      </c>
      <c r="S4213" s="1">
        <v>8</v>
      </c>
      <c r="T4213" s="27" t="s">
        <v>78</v>
      </c>
      <c r="U4213" s="28" t="s">
        <v>78</v>
      </c>
    </row>
    <row r="4214" spans="4:21" x14ac:dyDescent="0.2">
      <c r="D4214" s="104"/>
      <c r="E4214" s="11"/>
      <c r="F4214" s="10"/>
      <c r="G4214" s="9">
        <v>100</v>
      </c>
      <c r="H4214" s="12">
        <v>38.028169014085002</v>
      </c>
      <c r="I4214" s="2">
        <v>12.676056338027999</v>
      </c>
      <c r="J4214" s="2">
        <v>5.6338028169010004</v>
      </c>
      <c r="K4214" s="2">
        <v>5.6338028169010004</v>
      </c>
      <c r="L4214" s="2">
        <v>2.8169014084509998</v>
      </c>
      <c r="M4214" s="2">
        <v>1.4084507042250001</v>
      </c>
      <c r="N4214" s="2">
        <v>5.6338028169010004</v>
      </c>
      <c r="O4214" s="2">
        <v>5.6338028169010004</v>
      </c>
      <c r="P4214" s="2">
        <v>1.4084507042250001</v>
      </c>
      <c r="Q4214" s="2">
        <v>5.6338028169010004</v>
      </c>
      <c r="R4214" s="2">
        <v>4.2253521126760001</v>
      </c>
      <c r="S4214" s="2">
        <v>11.267605633803001</v>
      </c>
      <c r="T4214" s="2">
        <v>4.412698412698</v>
      </c>
      <c r="U4214" s="15">
        <v>5.8489855873570002</v>
      </c>
    </row>
    <row r="4215" spans="4:21" x14ac:dyDescent="0.2">
      <c r="D4215" s="104"/>
      <c r="E4215" s="5" t="s">
        <v>46</v>
      </c>
      <c r="F4215" s="6"/>
      <c r="G4215" s="7">
        <v>43</v>
      </c>
      <c r="H4215" s="8">
        <v>15</v>
      </c>
      <c r="I4215" s="1">
        <v>7</v>
      </c>
      <c r="J4215" s="1">
        <v>3</v>
      </c>
      <c r="K4215" s="1">
        <v>1</v>
      </c>
      <c r="L4215" s="1">
        <v>5</v>
      </c>
      <c r="M4215" s="1">
        <v>0</v>
      </c>
      <c r="N4215" s="1">
        <v>0</v>
      </c>
      <c r="O4215" s="1">
        <v>2</v>
      </c>
      <c r="P4215" s="1">
        <v>0</v>
      </c>
      <c r="Q4215" s="1">
        <v>4</v>
      </c>
      <c r="R4215" s="1">
        <v>5</v>
      </c>
      <c r="S4215" s="1">
        <v>1</v>
      </c>
      <c r="T4215" s="27" t="s">
        <v>78</v>
      </c>
      <c r="U4215" s="28" t="s">
        <v>78</v>
      </c>
    </row>
    <row r="4216" spans="4:21" x14ac:dyDescent="0.2">
      <c r="D4216" s="104"/>
      <c r="E4216" s="11"/>
      <c r="F4216" s="10"/>
      <c r="G4216" s="9">
        <v>100</v>
      </c>
      <c r="H4216" s="12">
        <v>34.883720930232997</v>
      </c>
      <c r="I4216" s="2">
        <v>16.279069767442</v>
      </c>
      <c r="J4216" s="2">
        <v>6.9767441860470001</v>
      </c>
      <c r="K4216" s="2">
        <v>2.3255813953489999</v>
      </c>
      <c r="L4216" s="2">
        <v>11.627906976744001</v>
      </c>
      <c r="M4216" s="3">
        <v>0</v>
      </c>
      <c r="N4216" s="3">
        <v>0</v>
      </c>
      <c r="O4216" s="2">
        <v>4.6511627906979998</v>
      </c>
      <c r="P4216" s="3">
        <v>0</v>
      </c>
      <c r="Q4216" s="2">
        <v>9.3023255813949994</v>
      </c>
      <c r="R4216" s="2">
        <v>11.627906976744001</v>
      </c>
      <c r="S4216" s="2">
        <v>2.3255813953489999</v>
      </c>
      <c r="T4216" s="2">
        <v>5.3809523809520003</v>
      </c>
      <c r="U4216" s="15">
        <v>6.4879095648399998</v>
      </c>
    </row>
    <row r="4217" spans="4:21" x14ac:dyDescent="0.2">
      <c r="D4217" s="104"/>
      <c r="E4217" s="5" t="s">
        <v>47</v>
      </c>
      <c r="F4217" s="6"/>
      <c r="G4217" s="7">
        <v>27</v>
      </c>
      <c r="H4217" s="8">
        <v>6</v>
      </c>
      <c r="I4217" s="1">
        <v>4</v>
      </c>
      <c r="J4217" s="1">
        <v>3</v>
      </c>
      <c r="K4217" s="1">
        <v>1</v>
      </c>
      <c r="L4217" s="1">
        <v>2</v>
      </c>
      <c r="M4217" s="1">
        <v>2</v>
      </c>
      <c r="N4217" s="1">
        <v>0</v>
      </c>
      <c r="O4217" s="1">
        <v>2</v>
      </c>
      <c r="P4217" s="1">
        <v>0</v>
      </c>
      <c r="Q4217" s="1">
        <v>0</v>
      </c>
      <c r="R4217" s="1">
        <v>5</v>
      </c>
      <c r="S4217" s="1">
        <v>2</v>
      </c>
      <c r="T4217" s="27" t="s">
        <v>78</v>
      </c>
      <c r="U4217" s="28" t="s">
        <v>78</v>
      </c>
    </row>
    <row r="4218" spans="4:21" x14ac:dyDescent="0.2">
      <c r="D4218" s="104"/>
      <c r="E4218" s="11"/>
      <c r="F4218" s="10"/>
      <c r="G4218" s="9">
        <v>100</v>
      </c>
      <c r="H4218" s="12">
        <v>22.222222222222001</v>
      </c>
      <c r="I4218" s="2">
        <v>14.814814814815</v>
      </c>
      <c r="J4218" s="2">
        <v>11.111111111111001</v>
      </c>
      <c r="K4218" s="2">
        <v>3.7037037037039999</v>
      </c>
      <c r="L4218" s="2">
        <v>7.4074074074069998</v>
      </c>
      <c r="M4218" s="2">
        <v>7.4074074074069998</v>
      </c>
      <c r="N4218" s="3">
        <v>0</v>
      </c>
      <c r="O4218" s="2">
        <v>7.4074074074069998</v>
      </c>
      <c r="P4218" s="3">
        <v>0</v>
      </c>
      <c r="Q4218" s="3">
        <v>0</v>
      </c>
      <c r="R4218" s="2">
        <v>18.518518518518999</v>
      </c>
      <c r="S4218" s="2">
        <v>7.4074074074069998</v>
      </c>
      <c r="T4218" s="2">
        <v>5.76</v>
      </c>
      <c r="U4218" s="15">
        <v>5.6517607875779996</v>
      </c>
    </row>
    <row r="4219" spans="4:21" x14ac:dyDescent="0.2">
      <c r="D4219" s="104"/>
      <c r="E4219" s="5" t="s">
        <v>48</v>
      </c>
      <c r="F4219" s="6"/>
      <c r="G4219" s="7">
        <v>10</v>
      </c>
      <c r="H4219" s="8">
        <v>6</v>
      </c>
      <c r="I4219" s="1">
        <v>1</v>
      </c>
      <c r="J4219" s="1">
        <v>1</v>
      </c>
      <c r="K4219" s="1">
        <v>1</v>
      </c>
      <c r="L4219" s="1">
        <v>0</v>
      </c>
      <c r="M4219" s="1">
        <v>0</v>
      </c>
      <c r="N4219" s="1">
        <v>0</v>
      </c>
      <c r="O4219" s="1">
        <v>0</v>
      </c>
      <c r="P4219" s="1">
        <v>0</v>
      </c>
      <c r="Q4219" s="1">
        <v>1</v>
      </c>
      <c r="R4219" s="1">
        <v>0</v>
      </c>
      <c r="S4219" s="1">
        <v>0</v>
      </c>
      <c r="T4219" s="27" t="s">
        <v>78</v>
      </c>
      <c r="U4219" s="28" t="s">
        <v>78</v>
      </c>
    </row>
    <row r="4220" spans="4:21" x14ac:dyDescent="0.2">
      <c r="D4220" s="104"/>
      <c r="E4220" s="11"/>
      <c r="F4220" s="10"/>
      <c r="G4220" s="9">
        <v>100</v>
      </c>
      <c r="H4220" s="12">
        <v>60</v>
      </c>
      <c r="I4220" s="2">
        <v>10</v>
      </c>
      <c r="J4220" s="2">
        <v>10</v>
      </c>
      <c r="K4220" s="2">
        <v>10</v>
      </c>
      <c r="L4220" s="3">
        <v>0</v>
      </c>
      <c r="M4220" s="3">
        <v>0</v>
      </c>
      <c r="N4220" s="3">
        <v>0</v>
      </c>
      <c r="O4220" s="3">
        <v>0</v>
      </c>
      <c r="P4220" s="3">
        <v>0</v>
      </c>
      <c r="Q4220" s="2">
        <v>10</v>
      </c>
      <c r="R4220" s="3">
        <v>0</v>
      </c>
      <c r="S4220" s="3">
        <v>0</v>
      </c>
      <c r="T4220" s="2">
        <v>2.5</v>
      </c>
      <c r="U4220" s="15">
        <v>2.6925824035670001</v>
      </c>
    </row>
    <row r="4221" spans="4:21" x14ac:dyDescent="0.2">
      <c r="D4221" s="104"/>
      <c r="E4221" s="5" t="s">
        <v>49</v>
      </c>
      <c r="F4221" s="6"/>
      <c r="G4221" s="7">
        <v>2</v>
      </c>
      <c r="H4221" s="8">
        <v>2</v>
      </c>
      <c r="I4221" s="1">
        <v>0</v>
      </c>
      <c r="J4221" s="1">
        <v>0</v>
      </c>
      <c r="K4221" s="1">
        <v>0</v>
      </c>
      <c r="L4221" s="1">
        <v>0</v>
      </c>
      <c r="M4221" s="1">
        <v>0</v>
      </c>
      <c r="N4221" s="1">
        <v>0</v>
      </c>
      <c r="O4221" s="1">
        <v>0</v>
      </c>
      <c r="P4221" s="1">
        <v>0</v>
      </c>
      <c r="Q4221" s="1">
        <v>0</v>
      </c>
      <c r="R4221" s="1">
        <v>0</v>
      </c>
      <c r="S4221" s="1">
        <v>0</v>
      </c>
      <c r="T4221" s="27" t="s">
        <v>78</v>
      </c>
      <c r="U4221" s="28" t="s">
        <v>78</v>
      </c>
    </row>
    <row r="4222" spans="4:21" x14ac:dyDescent="0.2">
      <c r="D4222" s="104"/>
      <c r="E4222" s="11"/>
      <c r="F4222" s="10"/>
      <c r="G4222" s="9">
        <v>100</v>
      </c>
      <c r="H4222" s="12">
        <v>100</v>
      </c>
      <c r="I4222" s="3">
        <v>0</v>
      </c>
      <c r="J4222" s="3">
        <v>0</v>
      </c>
      <c r="K4222" s="3">
        <v>0</v>
      </c>
      <c r="L4222" s="3">
        <v>0</v>
      </c>
      <c r="M4222" s="3">
        <v>0</v>
      </c>
      <c r="N4222" s="3">
        <v>0</v>
      </c>
      <c r="O4222" s="3">
        <v>0</v>
      </c>
      <c r="P4222" s="3">
        <v>0</v>
      </c>
      <c r="Q4222" s="3">
        <v>0</v>
      </c>
      <c r="R4222" s="3">
        <v>0</v>
      </c>
      <c r="S4222" s="3">
        <v>0</v>
      </c>
      <c r="T4222" s="2">
        <v>1</v>
      </c>
      <c r="U4222" s="15">
        <v>0</v>
      </c>
    </row>
    <row r="4223" spans="4:21" x14ac:dyDescent="0.2">
      <c r="D4223" s="103" t="s">
        <v>50</v>
      </c>
      <c r="E4223" s="24" t="s">
        <v>35</v>
      </c>
      <c r="F4223" s="22"/>
      <c r="G4223" s="23">
        <v>0</v>
      </c>
      <c r="H4223" s="30">
        <v>0</v>
      </c>
      <c r="I4223" s="4">
        <v>0</v>
      </c>
      <c r="J4223" s="4">
        <v>0</v>
      </c>
      <c r="K4223" s="4">
        <v>0</v>
      </c>
      <c r="L4223" s="4">
        <v>0</v>
      </c>
      <c r="M4223" s="4">
        <v>0</v>
      </c>
      <c r="N4223" s="4">
        <v>0</v>
      </c>
      <c r="O4223" s="4">
        <v>0</v>
      </c>
      <c r="P4223" s="4">
        <v>0</v>
      </c>
      <c r="Q4223" s="4">
        <v>0</v>
      </c>
      <c r="R4223" s="4">
        <v>0</v>
      </c>
      <c r="S4223" s="4">
        <v>0</v>
      </c>
      <c r="T4223" s="73" t="s">
        <v>78</v>
      </c>
      <c r="U4223" s="76" t="s">
        <v>78</v>
      </c>
    </row>
    <row r="4224" spans="4:21" x14ac:dyDescent="0.2">
      <c r="D4224" s="104"/>
      <c r="E4224" s="11"/>
      <c r="F4224" s="10"/>
      <c r="G4224" s="77">
        <v>0</v>
      </c>
      <c r="H4224" s="40">
        <v>0</v>
      </c>
      <c r="I4224" s="3">
        <v>0</v>
      </c>
      <c r="J4224" s="3">
        <v>0</v>
      </c>
      <c r="K4224" s="3">
        <v>0</v>
      </c>
      <c r="L4224" s="3">
        <v>0</v>
      </c>
      <c r="M4224" s="3">
        <v>0</v>
      </c>
      <c r="N4224" s="3">
        <v>0</v>
      </c>
      <c r="O4224" s="3">
        <v>0</v>
      </c>
      <c r="P4224" s="3">
        <v>0</v>
      </c>
      <c r="Q4224" s="3">
        <v>0</v>
      </c>
      <c r="R4224" s="3">
        <v>0</v>
      </c>
      <c r="S4224" s="3">
        <v>0</v>
      </c>
      <c r="T4224" s="3">
        <v>0</v>
      </c>
      <c r="U4224" s="21">
        <v>0</v>
      </c>
    </row>
    <row r="4225" spans="4:21" x14ac:dyDescent="0.2">
      <c r="D4225" s="104"/>
      <c r="E4225" s="5" t="s">
        <v>36</v>
      </c>
      <c r="F4225" s="6"/>
      <c r="G4225" s="7">
        <v>10</v>
      </c>
      <c r="H4225" s="8">
        <v>8</v>
      </c>
      <c r="I4225" s="1">
        <v>1</v>
      </c>
      <c r="J4225" s="1">
        <v>0</v>
      </c>
      <c r="K4225" s="1">
        <v>0</v>
      </c>
      <c r="L4225" s="1">
        <v>0</v>
      </c>
      <c r="M4225" s="1">
        <v>0</v>
      </c>
      <c r="N4225" s="1">
        <v>0</v>
      </c>
      <c r="O4225" s="1">
        <v>0</v>
      </c>
      <c r="P4225" s="1">
        <v>0</v>
      </c>
      <c r="Q4225" s="1">
        <v>0</v>
      </c>
      <c r="R4225" s="1">
        <v>0</v>
      </c>
      <c r="S4225" s="1">
        <v>1</v>
      </c>
      <c r="T4225" s="27" t="s">
        <v>78</v>
      </c>
      <c r="U4225" s="28" t="s">
        <v>78</v>
      </c>
    </row>
    <row r="4226" spans="4:21" x14ac:dyDescent="0.2">
      <c r="D4226" s="104"/>
      <c r="E4226" s="11"/>
      <c r="F4226" s="10"/>
      <c r="G4226" s="9">
        <v>100</v>
      </c>
      <c r="H4226" s="12">
        <v>80</v>
      </c>
      <c r="I4226" s="2">
        <v>10</v>
      </c>
      <c r="J4226" s="3">
        <v>0</v>
      </c>
      <c r="K4226" s="3">
        <v>0</v>
      </c>
      <c r="L4226" s="3">
        <v>0</v>
      </c>
      <c r="M4226" s="3">
        <v>0</v>
      </c>
      <c r="N4226" s="3">
        <v>0</v>
      </c>
      <c r="O4226" s="3">
        <v>0</v>
      </c>
      <c r="P4226" s="3">
        <v>0</v>
      </c>
      <c r="Q4226" s="3">
        <v>0</v>
      </c>
      <c r="R4226" s="3">
        <v>0</v>
      </c>
      <c r="S4226" s="2">
        <v>10</v>
      </c>
      <c r="T4226" s="2">
        <v>1.1111111111109999</v>
      </c>
      <c r="U4226" s="15">
        <v>0.31426968052699999</v>
      </c>
    </row>
    <row r="4227" spans="4:21" x14ac:dyDescent="0.2">
      <c r="D4227" s="104"/>
      <c r="E4227" s="5" t="s">
        <v>37</v>
      </c>
      <c r="F4227" s="6"/>
      <c r="G4227" s="7">
        <v>14</v>
      </c>
      <c r="H4227" s="8">
        <v>5</v>
      </c>
      <c r="I4227" s="1">
        <v>3</v>
      </c>
      <c r="J4227" s="1">
        <v>1</v>
      </c>
      <c r="K4227" s="1">
        <v>0</v>
      </c>
      <c r="L4227" s="1">
        <v>1</v>
      </c>
      <c r="M4227" s="1">
        <v>1</v>
      </c>
      <c r="N4227" s="1">
        <v>1</v>
      </c>
      <c r="O4227" s="1">
        <v>1</v>
      </c>
      <c r="P4227" s="1">
        <v>0</v>
      </c>
      <c r="Q4227" s="1">
        <v>0</v>
      </c>
      <c r="R4227" s="1">
        <v>1</v>
      </c>
      <c r="S4227" s="1">
        <v>0</v>
      </c>
      <c r="T4227" s="27" t="s">
        <v>78</v>
      </c>
      <c r="U4227" s="28" t="s">
        <v>78</v>
      </c>
    </row>
    <row r="4228" spans="4:21" x14ac:dyDescent="0.2">
      <c r="D4228" s="104"/>
      <c r="E4228" s="11"/>
      <c r="F4228" s="10"/>
      <c r="G4228" s="9">
        <v>100</v>
      </c>
      <c r="H4228" s="12">
        <v>35.714285714286</v>
      </c>
      <c r="I4228" s="2">
        <v>21.428571428571001</v>
      </c>
      <c r="J4228" s="2">
        <v>7.1428571428570002</v>
      </c>
      <c r="K4228" s="3">
        <v>0</v>
      </c>
      <c r="L4228" s="2">
        <v>7.1428571428570002</v>
      </c>
      <c r="M4228" s="2">
        <v>7.1428571428570002</v>
      </c>
      <c r="N4228" s="2">
        <v>7.1428571428570002</v>
      </c>
      <c r="O4228" s="2">
        <v>7.1428571428570002</v>
      </c>
      <c r="P4228" s="3">
        <v>0</v>
      </c>
      <c r="Q4228" s="3">
        <v>0</v>
      </c>
      <c r="R4228" s="2">
        <v>7.1428571428570002</v>
      </c>
      <c r="S4228" s="3">
        <v>0</v>
      </c>
      <c r="T4228" s="2">
        <v>4.2142857142860004</v>
      </c>
      <c r="U4228" s="15">
        <v>4.7234758906760002</v>
      </c>
    </row>
    <row r="4229" spans="4:21" x14ac:dyDescent="0.2">
      <c r="D4229" s="104"/>
      <c r="E4229" s="5" t="s">
        <v>38</v>
      </c>
      <c r="F4229" s="6"/>
      <c r="G4229" s="7">
        <v>22</v>
      </c>
      <c r="H4229" s="8">
        <v>10</v>
      </c>
      <c r="I4229" s="1">
        <v>2</v>
      </c>
      <c r="J4229" s="1">
        <v>3</v>
      </c>
      <c r="K4229" s="1">
        <v>0</v>
      </c>
      <c r="L4229" s="1">
        <v>1</v>
      </c>
      <c r="M4229" s="1">
        <v>1</v>
      </c>
      <c r="N4229" s="1">
        <v>1</v>
      </c>
      <c r="O4229" s="1">
        <v>0</v>
      </c>
      <c r="P4229" s="1">
        <v>0</v>
      </c>
      <c r="Q4229" s="1">
        <v>0</v>
      </c>
      <c r="R4229" s="1">
        <v>1</v>
      </c>
      <c r="S4229" s="1">
        <v>3</v>
      </c>
      <c r="T4229" s="27" t="s">
        <v>78</v>
      </c>
      <c r="U4229" s="28" t="s">
        <v>78</v>
      </c>
    </row>
    <row r="4230" spans="4:21" x14ac:dyDescent="0.2">
      <c r="D4230" s="104"/>
      <c r="E4230" s="11"/>
      <c r="F4230" s="10"/>
      <c r="G4230" s="9">
        <v>100</v>
      </c>
      <c r="H4230" s="12">
        <v>45.454545454544999</v>
      </c>
      <c r="I4230" s="2">
        <v>9.0909090909089993</v>
      </c>
      <c r="J4230" s="2">
        <v>13.636363636364001</v>
      </c>
      <c r="K4230" s="3">
        <v>0</v>
      </c>
      <c r="L4230" s="2">
        <v>4.5454545454549997</v>
      </c>
      <c r="M4230" s="2">
        <v>4.5454545454549997</v>
      </c>
      <c r="N4230" s="2">
        <v>4.5454545454549997</v>
      </c>
      <c r="O4230" s="3">
        <v>0</v>
      </c>
      <c r="P4230" s="3">
        <v>0</v>
      </c>
      <c r="Q4230" s="3">
        <v>0</v>
      </c>
      <c r="R4230" s="2">
        <v>4.5454545454549997</v>
      </c>
      <c r="S4230" s="2">
        <v>13.636363636364001</v>
      </c>
      <c r="T4230" s="2">
        <v>2.947368421053</v>
      </c>
      <c r="U4230" s="15">
        <v>3.3634832228780001</v>
      </c>
    </row>
    <row r="4231" spans="4:21" x14ac:dyDescent="0.2">
      <c r="D4231" s="104"/>
      <c r="E4231" s="5" t="s">
        <v>39</v>
      </c>
      <c r="F4231" s="6"/>
      <c r="G4231" s="7">
        <v>20</v>
      </c>
      <c r="H4231" s="8">
        <v>12</v>
      </c>
      <c r="I4231" s="1">
        <v>1</v>
      </c>
      <c r="J4231" s="1">
        <v>2</v>
      </c>
      <c r="K4231" s="1">
        <v>0</v>
      </c>
      <c r="L4231" s="1">
        <v>0</v>
      </c>
      <c r="M4231" s="1">
        <v>0</v>
      </c>
      <c r="N4231" s="1">
        <v>0</v>
      </c>
      <c r="O4231" s="1">
        <v>0</v>
      </c>
      <c r="P4231" s="1">
        <v>0</v>
      </c>
      <c r="Q4231" s="1">
        <v>1</v>
      </c>
      <c r="R4231" s="1">
        <v>3</v>
      </c>
      <c r="S4231" s="1">
        <v>1</v>
      </c>
      <c r="T4231" s="27" t="s">
        <v>78</v>
      </c>
      <c r="U4231" s="28" t="s">
        <v>78</v>
      </c>
    </row>
    <row r="4232" spans="4:21" x14ac:dyDescent="0.2">
      <c r="D4232" s="104"/>
      <c r="E4232" s="11"/>
      <c r="F4232" s="10"/>
      <c r="G4232" s="9">
        <v>100</v>
      </c>
      <c r="H4232" s="12">
        <v>60</v>
      </c>
      <c r="I4232" s="2">
        <v>5</v>
      </c>
      <c r="J4232" s="2">
        <v>10</v>
      </c>
      <c r="K4232" s="3">
        <v>0</v>
      </c>
      <c r="L4232" s="3">
        <v>0</v>
      </c>
      <c r="M4232" s="3">
        <v>0</v>
      </c>
      <c r="N4232" s="3">
        <v>0</v>
      </c>
      <c r="O4232" s="3">
        <v>0</v>
      </c>
      <c r="P4232" s="3">
        <v>0</v>
      </c>
      <c r="Q4232" s="2">
        <v>5</v>
      </c>
      <c r="R4232" s="2">
        <v>15</v>
      </c>
      <c r="S4232" s="2">
        <v>5</v>
      </c>
      <c r="T4232" s="2">
        <v>3.947368421053</v>
      </c>
      <c r="U4232" s="15">
        <v>5.195885864499</v>
      </c>
    </row>
    <row r="4233" spans="4:21" x14ac:dyDescent="0.2">
      <c r="D4233" s="104"/>
      <c r="E4233" s="5" t="s">
        <v>40</v>
      </c>
      <c r="F4233" s="6"/>
      <c r="G4233" s="7">
        <v>33</v>
      </c>
      <c r="H4233" s="8">
        <v>13</v>
      </c>
      <c r="I4233" s="1">
        <v>5</v>
      </c>
      <c r="J4233" s="1">
        <v>5</v>
      </c>
      <c r="K4233" s="1">
        <v>2</v>
      </c>
      <c r="L4233" s="1">
        <v>2</v>
      </c>
      <c r="M4233" s="1">
        <v>1</v>
      </c>
      <c r="N4233" s="1">
        <v>0</v>
      </c>
      <c r="O4233" s="1">
        <v>1</v>
      </c>
      <c r="P4233" s="1">
        <v>0</v>
      </c>
      <c r="Q4233" s="1">
        <v>1</v>
      </c>
      <c r="R4233" s="1">
        <v>0</v>
      </c>
      <c r="S4233" s="1">
        <v>3</v>
      </c>
      <c r="T4233" s="27" t="s">
        <v>78</v>
      </c>
      <c r="U4233" s="28" t="s">
        <v>78</v>
      </c>
    </row>
    <row r="4234" spans="4:21" x14ac:dyDescent="0.2">
      <c r="D4234" s="104"/>
      <c r="E4234" s="11"/>
      <c r="F4234" s="10"/>
      <c r="G4234" s="9">
        <v>100</v>
      </c>
      <c r="H4234" s="12">
        <v>39.393939393939</v>
      </c>
      <c r="I4234" s="2">
        <v>15.151515151515</v>
      </c>
      <c r="J4234" s="2">
        <v>15.151515151515</v>
      </c>
      <c r="K4234" s="2">
        <v>6.0606060606060002</v>
      </c>
      <c r="L4234" s="2">
        <v>6.0606060606060002</v>
      </c>
      <c r="M4234" s="2">
        <v>3.0303030303030001</v>
      </c>
      <c r="N4234" s="3">
        <v>0</v>
      </c>
      <c r="O4234" s="2">
        <v>3.0303030303030001</v>
      </c>
      <c r="P4234" s="3">
        <v>0</v>
      </c>
      <c r="Q4234" s="2">
        <v>3.0303030303030001</v>
      </c>
      <c r="R4234" s="3">
        <v>0</v>
      </c>
      <c r="S4234" s="2">
        <v>9.0909090909089993</v>
      </c>
      <c r="T4234" s="2">
        <v>2.666666666667</v>
      </c>
      <c r="U4234" s="15">
        <v>2.2110831935699999</v>
      </c>
    </row>
    <row r="4235" spans="4:21" x14ac:dyDescent="0.2">
      <c r="D4235" s="104"/>
      <c r="E4235" s="5" t="s">
        <v>41</v>
      </c>
      <c r="F4235" s="6"/>
      <c r="G4235" s="7">
        <v>20</v>
      </c>
      <c r="H4235" s="8">
        <v>3</v>
      </c>
      <c r="I4235" s="1">
        <v>7</v>
      </c>
      <c r="J4235" s="1">
        <v>4</v>
      </c>
      <c r="K4235" s="1">
        <v>2</v>
      </c>
      <c r="L4235" s="1">
        <v>1</v>
      </c>
      <c r="M4235" s="1">
        <v>2</v>
      </c>
      <c r="N4235" s="1">
        <v>0</v>
      </c>
      <c r="O4235" s="1">
        <v>0</v>
      </c>
      <c r="P4235" s="1">
        <v>0</v>
      </c>
      <c r="Q4235" s="1">
        <v>0</v>
      </c>
      <c r="R4235" s="1">
        <v>1</v>
      </c>
      <c r="S4235" s="1">
        <v>0</v>
      </c>
      <c r="T4235" s="27" t="s">
        <v>78</v>
      </c>
      <c r="U4235" s="28" t="s">
        <v>78</v>
      </c>
    </row>
    <row r="4236" spans="4:21" x14ac:dyDescent="0.2">
      <c r="D4236" s="104"/>
      <c r="E4236" s="11"/>
      <c r="F4236" s="10"/>
      <c r="G4236" s="9">
        <v>100</v>
      </c>
      <c r="H4236" s="12">
        <v>15</v>
      </c>
      <c r="I4236" s="2">
        <v>35</v>
      </c>
      <c r="J4236" s="2">
        <v>20</v>
      </c>
      <c r="K4236" s="2">
        <v>10</v>
      </c>
      <c r="L4236" s="2">
        <v>5</v>
      </c>
      <c r="M4236" s="2">
        <v>10</v>
      </c>
      <c r="N4236" s="3">
        <v>0</v>
      </c>
      <c r="O4236" s="3">
        <v>0</v>
      </c>
      <c r="P4236" s="3">
        <v>0</v>
      </c>
      <c r="Q4236" s="3">
        <v>0</v>
      </c>
      <c r="R4236" s="2">
        <v>5</v>
      </c>
      <c r="S4236" s="3">
        <v>0</v>
      </c>
      <c r="T4236" s="2">
        <v>3.25</v>
      </c>
      <c r="U4236" s="15">
        <v>2.2994564575130001</v>
      </c>
    </row>
    <row r="4237" spans="4:21" x14ac:dyDescent="0.2">
      <c r="D4237" s="104"/>
      <c r="E4237" s="5" t="s">
        <v>42</v>
      </c>
      <c r="F4237" s="6"/>
      <c r="G4237" s="7">
        <v>24</v>
      </c>
      <c r="H4237" s="8">
        <v>6</v>
      </c>
      <c r="I4237" s="1">
        <v>7</v>
      </c>
      <c r="J4237" s="1">
        <v>1</v>
      </c>
      <c r="K4237" s="1">
        <v>3</v>
      </c>
      <c r="L4237" s="1">
        <v>1</v>
      </c>
      <c r="M4237" s="1">
        <v>1</v>
      </c>
      <c r="N4237" s="1">
        <v>0</v>
      </c>
      <c r="O4237" s="1">
        <v>0</v>
      </c>
      <c r="P4237" s="1">
        <v>0</v>
      </c>
      <c r="Q4237" s="1">
        <v>3</v>
      </c>
      <c r="R4237" s="1">
        <v>1</v>
      </c>
      <c r="S4237" s="1">
        <v>1</v>
      </c>
      <c r="T4237" s="27" t="s">
        <v>78</v>
      </c>
      <c r="U4237" s="28" t="s">
        <v>78</v>
      </c>
    </row>
    <row r="4238" spans="4:21" x14ac:dyDescent="0.2">
      <c r="D4238" s="104"/>
      <c r="E4238" s="11"/>
      <c r="F4238" s="10"/>
      <c r="G4238" s="9">
        <v>100</v>
      </c>
      <c r="H4238" s="12">
        <v>25</v>
      </c>
      <c r="I4238" s="2">
        <v>29.166666666666998</v>
      </c>
      <c r="J4238" s="2">
        <v>4.166666666667</v>
      </c>
      <c r="K4238" s="2">
        <v>12.5</v>
      </c>
      <c r="L4238" s="2">
        <v>4.166666666667</v>
      </c>
      <c r="M4238" s="2">
        <v>4.166666666667</v>
      </c>
      <c r="N4238" s="3">
        <v>0</v>
      </c>
      <c r="O4238" s="3">
        <v>0</v>
      </c>
      <c r="P4238" s="3">
        <v>0</v>
      </c>
      <c r="Q4238" s="2">
        <v>12.5</v>
      </c>
      <c r="R4238" s="2">
        <v>4.166666666667</v>
      </c>
      <c r="S4238" s="2">
        <v>4.166666666667</v>
      </c>
      <c r="T4238" s="2">
        <v>3.8260869565219999</v>
      </c>
      <c r="U4238" s="15">
        <v>3.3576929697929998</v>
      </c>
    </row>
    <row r="4239" spans="4:21" x14ac:dyDescent="0.2">
      <c r="D4239" s="104"/>
      <c r="E4239" s="5" t="s">
        <v>43</v>
      </c>
      <c r="F4239" s="6"/>
      <c r="G4239" s="7">
        <v>34</v>
      </c>
      <c r="H4239" s="8">
        <v>11</v>
      </c>
      <c r="I4239" s="1">
        <v>6</v>
      </c>
      <c r="J4239" s="1">
        <v>5</v>
      </c>
      <c r="K4239" s="1">
        <v>2</v>
      </c>
      <c r="L4239" s="1">
        <v>4</v>
      </c>
      <c r="M4239" s="1">
        <v>1</v>
      </c>
      <c r="N4239" s="1">
        <v>0</v>
      </c>
      <c r="O4239" s="1">
        <v>0</v>
      </c>
      <c r="P4239" s="1">
        <v>0</v>
      </c>
      <c r="Q4239" s="1">
        <v>1</v>
      </c>
      <c r="R4239" s="1">
        <v>2</v>
      </c>
      <c r="S4239" s="1">
        <v>2</v>
      </c>
      <c r="T4239" s="27" t="s">
        <v>78</v>
      </c>
      <c r="U4239" s="28" t="s">
        <v>78</v>
      </c>
    </row>
    <row r="4240" spans="4:21" x14ac:dyDescent="0.2">
      <c r="D4240" s="104"/>
      <c r="E4240" s="11"/>
      <c r="F4240" s="10"/>
      <c r="G4240" s="9">
        <v>100</v>
      </c>
      <c r="H4240" s="12">
        <v>32.352941176470999</v>
      </c>
      <c r="I4240" s="2">
        <v>17.647058823529001</v>
      </c>
      <c r="J4240" s="2">
        <v>14.705882352941</v>
      </c>
      <c r="K4240" s="2">
        <v>5.8823529411760003</v>
      </c>
      <c r="L4240" s="2">
        <v>11.764705882353001</v>
      </c>
      <c r="M4240" s="2">
        <v>2.9411764705880001</v>
      </c>
      <c r="N4240" s="3">
        <v>0</v>
      </c>
      <c r="O4240" s="3">
        <v>0</v>
      </c>
      <c r="P4240" s="3">
        <v>0</v>
      </c>
      <c r="Q4240" s="2">
        <v>2.9411764705880001</v>
      </c>
      <c r="R4240" s="2">
        <v>5.8823529411760003</v>
      </c>
      <c r="S4240" s="2">
        <v>5.8823529411760003</v>
      </c>
      <c r="T4240" s="2">
        <v>3.96875</v>
      </c>
      <c r="U4240" s="15">
        <v>5.5027514424600001</v>
      </c>
    </row>
    <row r="4241" spans="2:21" x14ac:dyDescent="0.2">
      <c r="D4241" s="104"/>
      <c r="E4241" s="5" t="s">
        <v>44</v>
      </c>
      <c r="F4241" s="6"/>
      <c r="G4241" s="7">
        <v>39</v>
      </c>
      <c r="H4241" s="8">
        <v>13</v>
      </c>
      <c r="I4241" s="1">
        <v>7</v>
      </c>
      <c r="J4241" s="1">
        <v>4</v>
      </c>
      <c r="K4241" s="1">
        <v>1</v>
      </c>
      <c r="L4241" s="1">
        <v>1</v>
      </c>
      <c r="M4241" s="1">
        <v>2</v>
      </c>
      <c r="N4241" s="1">
        <v>2</v>
      </c>
      <c r="O4241" s="1">
        <v>0</v>
      </c>
      <c r="P4241" s="1">
        <v>0</v>
      </c>
      <c r="Q4241" s="1">
        <v>3</v>
      </c>
      <c r="R4241" s="1">
        <v>4</v>
      </c>
      <c r="S4241" s="1">
        <v>2</v>
      </c>
      <c r="T4241" s="27" t="s">
        <v>78</v>
      </c>
      <c r="U4241" s="28" t="s">
        <v>78</v>
      </c>
    </row>
    <row r="4242" spans="2:21" x14ac:dyDescent="0.2">
      <c r="D4242" s="104"/>
      <c r="E4242" s="11"/>
      <c r="F4242" s="10"/>
      <c r="G4242" s="9">
        <v>100</v>
      </c>
      <c r="H4242" s="12">
        <v>33.333333333333002</v>
      </c>
      <c r="I4242" s="2">
        <v>17.948717948717999</v>
      </c>
      <c r="J4242" s="2">
        <v>10.25641025641</v>
      </c>
      <c r="K4242" s="2">
        <v>2.564102564103</v>
      </c>
      <c r="L4242" s="2">
        <v>2.564102564103</v>
      </c>
      <c r="M4242" s="2">
        <v>5.1282051282049999</v>
      </c>
      <c r="N4242" s="2">
        <v>5.1282051282049999</v>
      </c>
      <c r="O4242" s="3">
        <v>0</v>
      </c>
      <c r="P4242" s="3">
        <v>0</v>
      </c>
      <c r="Q4242" s="2">
        <v>7.6923076923079998</v>
      </c>
      <c r="R4242" s="2">
        <v>10.25641025641</v>
      </c>
      <c r="S4242" s="2">
        <v>5.1282051282049999</v>
      </c>
      <c r="T4242" s="2">
        <v>5.216216216216</v>
      </c>
      <c r="U4242" s="15">
        <v>6.7429047198780001</v>
      </c>
    </row>
    <row r="4243" spans="2:21" x14ac:dyDescent="0.2">
      <c r="D4243" s="104"/>
      <c r="E4243" s="5" t="s">
        <v>45</v>
      </c>
      <c r="F4243" s="6"/>
      <c r="G4243" s="7">
        <v>37</v>
      </c>
      <c r="H4243" s="8">
        <v>14</v>
      </c>
      <c r="I4243" s="1">
        <v>6</v>
      </c>
      <c r="J4243" s="1">
        <v>6</v>
      </c>
      <c r="K4243" s="1">
        <v>3</v>
      </c>
      <c r="L4243" s="1">
        <v>3</v>
      </c>
      <c r="M4243" s="1">
        <v>2</v>
      </c>
      <c r="N4243" s="1">
        <v>0</v>
      </c>
      <c r="O4243" s="1">
        <v>1</v>
      </c>
      <c r="P4243" s="1">
        <v>0</v>
      </c>
      <c r="Q4243" s="1">
        <v>0</v>
      </c>
      <c r="R4243" s="1">
        <v>1</v>
      </c>
      <c r="S4243" s="1">
        <v>1</v>
      </c>
      <c r="T4243" s="27" t="s">
        <v>78</v>
      </c>
      <c r="U4243" s="28" t="s">
        <v>78</v>
      </c>
    </row>
    <row r="4244" spans="2:21" x14ac:dyDescent="0.2">
      <c r="D4244" s="104"/>
      <c r="E4244" s="11"/>
      <c r="F4244" s="10"/>
      <c r="G4244" s="9">
        <v>100</v>
      </c>
      <c r="H4244" s="12">
        <v>37.837837837838002</v>
      </c>
      <c r="I4244" s="2">
        <v>16.216216216216001</v>
      </c>
      <c r="J4244" s="2">
        <v>16.216216216216001</v>
      </c>
      <c r="K4244" s="2">
        <v>8.1081081081080004</v>
      </c>
      <c r="L4244" s="2">
        <v>8.1081081081080004</v>
      </c>
      <c r="M4244" s="2">
        <v>5.4054054054050003</v>
      </c>
      <c r="N4244" s="3">
        <v>0</v>
      </c>
      <c r="O4244" s="2">
        <v>2.7027027027030002</v>
      </c>
      <c r="P4244" s="3">
        <v>0</v>
      </c>
      <c r="Q4244" s="3">
        <v>0</v>
      </c>
      <c r="R4244" s="2">
        <v>2.7027027027030002</v>
      </c>
      <c r="S4244" s="2">
        <v>2.7027027027030002</v>
      </c>
      <c r="T4244" s="2">
        <v>2.9444444444440001</v>
      </c>
      <c r="U4244" s="15">
        <v>2.7074428735580001</v>
      </c>
    </row>
    <row r="4245" spans="2:21" x14ac:dyDescent="0.2">
      <c r="D4245" s="104"/>
      <c r="E4245" s="5" t="s">
        <v>46</v>
      </c>
      <c r="F4245" s="6"/>
      <c r="G4245" s="7">
        <v>8</v>
      </c>
      <c r="H4245" s="8">
        <v>5</v>
      </c>
      <c r="I4245" s="1">
        <v>1</v>
      </c>
      <c r="J4245" s="1">
        <v>1</v>
      </c>
      <c r="K4245" s="1">
        <v>0</v>
      </c>
      <c r="L4245" s="1">
        <v>0</v>
      </c>
      <c r="M4245" s="1">
        <v>1</v>
      </c>
      <c r="N4245" s="1">
        <v>0</v>
      </c>
      <c r="O4245" s="1">
        <v>0</v>
      </c>
      <c r="P4245" s="1">
        <v>0</v>
      </c>
      <c r="Q4245" s="1">
        <v>0</v>
      </c>
      <c r="R4245" s="1">
        <v>0</v>
      </c>
      <c r="S4245" s="1">
        <v>0</v>
      </c>
      <c r="T4245" s="27" t="s">
        <v>78</v>
      </c>
      <c r="U4245" s="28" t="s">
        <v>78</v>
      </c>
    </row>
    <row r="4246" spans="2:21" x14ac:dyDescent="0.2">
      <c r="D4246" s="104"/>
      <c r="E4246" s="11"/>
      <c r="F4246" s="10"/>
      <c r="G4246" s="9">
        <v>100</v>
      </c>
      <c r="H4246" s="12">
        <v>62.5</v>
      </c>
      <c r="I4246" s="2">
        <v>12.5</v>
      </c>
      <c r="J4246" s="2">
        <v>12.5</v>
      </c>
      <c r="K4246" s="3">
        <v>0</v>
      </c>
      <c r="L4246" s="3">
        <v>0</v>
      </c>
      <c r="M4246" s="2">
        <v>12.5</v>
      </c>
      <c r="N4246" s="3">
        <v>0</v>
      </c>
      <c r="O4246" s="3">
        <v>0</v>
      </c>
      <c r="P4246" s="3">
        <v>0</v>
      </c>
      <c r="Q4246" s="3">
        <v>0</v>
      </c>
      <c r="R4246" s="3">
        <v>0</v>
      </c>
      <c r="S4246" s="3">
        <v>0</v>
      </c>
      <c r="T4246" s="2">
        <v>2</v>
      </c>
      <c r="U4246" s="15">
        <v>1.6583123951780001</v>
      </c>
    </row>
    <row r="4247" spans="2:21" x14ac:dyDescent="0.2">
      <c r="D4247" s="104"/>
      <c r="E4247" s="5" t="s">
        <v>47</v>
      </c>
      <c r="F4247" s="6"/>
      <c r="G4247" s="7">
        <v>26</v>
      </c>
      <c r="H4247" s="8">
        <v>13</v>
      </c>
      <c r="I4247" s="1">
        <v>6</v>
      </c>
      <c r="J4247" s="1">
        <v>2</v>
      </c>
      <c r="K4247" s="1">
        <v>2</v>
      </c>
      <c r="L4247" s="1">
        <v>1</v>
      </c>
      <c r="M4247" s="1">
        <v>0</v>
      </c>
      <c r="N4247" s="1">
        <v>0</v>
      </c>
      <c r="O4247" s="1">
        <v>0</v>
      </c>
      <c r="P4247" s="1">
        <v>0</v>
      </c>
      <c r="Q4247" s="1">
        <v>0</v>
      </c>
      <c r="R4247" s="1">
        <v>0</v>
      </c>
      <c r="S4247" s="1">
        <v>2</v>
      </c>
      <c r="T4247" s="27" t="s">
        <v>78</v>
      </c>
      <c r="U4247" s="28" t="s">
        <v>78</v>
      </c>
    </row>
    <row r="4248" spans="2:21" x14ac:dyDescent="0.2">
      <c r="D4248" s="104"/>
      <c r="E4248" s="11"/>
      <c r="F4248" s="10"/>
      <c r="G4248" s="9">
        <v>100</v>
      </c>
      <c r="H4248" s="12">
        <v>50</v>
      </c>
      <c r="I4248" s="2">
        <v>23.076923076922998</v>
      </c>
      <c r="J4248" s="2">
        <v>7.6923076923079998</v>
      </c>
      <c r="K4248" s="2">
        <v>7.6923076923079998</v>
      </c>
      <c r="L4248" s="2">
        <v>3.8461538461539999</v>
      </c>
      <c r="M4248" s="3">
        <v>0</v>
      </c>
      <c r="N4248" s="3">
        <v>0</v>
      </c>
      <c r="O4248" s="3">
        <v>0</v>
      </c>
      <c r="P4248" s="3">
        <v>0</v>
      </c>
      <c r="Q4248" s="3">
        <v>0</v>
      </c>
      <c r="R4248" s="3">
        <v>0</v>
      </c>
      <c r="S4248" s="2">
        <v>7.6923076923079998</v>
      </c>
      <c r="T4248" s="2">
        <v>1.833333333333</v>
      </c>
      <c r="U4248" s="15">
        <v>1.142609100067</v>
      </c>
    </row>
    <row r="4249" spans="2:21" x14ac:dyDescent="0.2">
      <c r="D4249" s="104"/>
      <c r="E4249" s="5" t="s">
        <v>48</v>
      </c>
      <c r="F4249" s="6"/>
      <c r="G4249" s="7">
        <v>12</v>
      </c>
      <c r="H4249" s="8">
        <v>7</v>
      </c>
      <c r="I4249" s="1">
        <v>2</v>
      </c>
      <c r="J4249" s="1">
        <v>0</v>
      </c>
      <c r="K4249" s="1">
        <v>2</v>
      </c>
      <c r="L4249" s="1">
        <v>1</v>
      </c>
      <c r="M4249" s="1">
        <v>0</v>
      </c>
      <c r="N4249" s="1">
        <v>0</v>
      </c>
      <c r="O4249" s="1">
        <v>0</v>
      </c>
      <c r="P4249" s="1">
        <v>0</v>
      </c>
      <c r="Q4249" s="1">
        <v>0</v>
      </c>
      <c r="R4249" s="1">
        <v>0</v>
      </c>
      <c r="S4249" s="1">
        <v>0</v>
      </c>
      <c r="T4249" s="27" t="s">
        <v>78</v>
      </c>
      <c r="U4249" s="28" t="s">
        <v>78</v>
      </c>
    </row>
    <row r="4250" spans="2:21" x14ac:dyDescent="0.2">
      <c r="D4250" s="104"/>
      <c r="E4250" s="11"/>
      <c r="F4250" s="10"/>
      <c r="G4250" s="9">
        <v>100</v>
      </c>
      <c r="H4250" s="12">
        <v>58.333333333333002</v>
      </c>
      <c r="I4250" s="2">
        <v>16.666666666666998</v>
      </c>
      <c r="J4250" s="3">
        <v>0</v>
      </c>
      <c r="K4250" s="2">
        <v>16.666666666666998</v>
      </c>
      <c r="L4250" s="2">
        <v>8.333333333333</v>
      </c>
      <c r="M4250" s="3">
        <v>0</v>
      </c>
      <c r="N4250" s="3">
        <v>0</v>
      </c>
      <c r="O4250" s="3">
        <v>0</v>
      </c>
      <c r="P4250" s="3">
        <v>0</v>
      </c>
      <c r="Q4250" s="3">
        <v>0</v>
      </c>
      <c r="R4250" s="3">
        <v>0</v>
      </c>
      <c r="S4250" s="3">
        <v>0</v>
      </c>
      <c r="T4250" s="2">
        <v>2</v>
      </c>
      <c r="U4250" s="15">
        <v>1.4142135623730001</v>
      </c>
    </row>
    <row r="4251" spans="2:21" x14ac:dyDescent="0.2">
      <c r="D4251" s="104"/>
      <c r="E4251" s="5" t="s">
        <v>49</v>
      </c>
      <c r="F4251" s="6"/>
      <c r="G4251" s="7">
        <v>2</v>
      </c>
      <c r="H4251" s="8">
        <v>0</v>
      </c>
      <c r="I4251" s="1">
        <v>1</v>
      </c>
      <c r="J4251" s="1">
        <v>1</v>
      </c>
      <c r="K4251" s="1">
        <v>0</v>
      </c>
      <c r="L4251" s="1">
        <v>0</v>
      </c>
      <c r="M4251" s="1">
        <v>0</v>
      </c>
      <c r="N4251" s="1">
        <v>0</v>
      </c>
      <c r="O4251" s="1">
        <v>0</v>
      </c>
      <c r="P4251" s="1">
        <v>0</v>
      </c>
      <c r="Q4251" s="1">
        <v>0</v>
      </c>
      <c r="R4251" s="1">
        <v>0</v>
      </c>
      <c r="S4251" s="1">
        <v>0</v>
      </c>
      <c r="T4251" s="27" t="s">
        <v>78</v>
      </c>
      <c r="U4251" s="28" t="s">
        <v>78</v>
      </c>
    </row>
    <row r="4252" spans="2:21" x14ac:dyDescent="0.2">
      <c r="D4252" s="105"/>
      <c r="E4252" s="56"/>
      <c r="F4252" s="57"/>
      <c r="G4252" s="69">
        <v>100</v>
      </c>
      <c r="H4252" s="79">
        <v>0</v>
      </c>
      <c r="I4252" s="39">
        <v>50</v>
      </c>
      <c r="J4252" s="39">
        <v>50</v>
      </c>
      <c r="K4252" s="36">
        <v>0</v>
      </c>
      <c r="L4252" s="36">
        <v>0</v>
      </c>
      <c r="M4252" s="36">
        <v>0</v>
      </c>
      <c r="N4252" s="36">
        <v>0</v>
      </c>
      <c r="O4252" s="36">
        <v>0</v>
      </c>
      <c r="P4252" s="36">
        <v>0</v>
      </c>
      <c r="Q4252" s="36">
        <v>0</v>
      </c>
      <c r="R4252" s="36">
        <v>0</v>
      </c>
      <c r="S4252" s="36">
        <v>0</v>
      </c>
      <c r="T4252" s="39">
        <v>2.5</v>
      </c>
      <c r="U4252" s="83">
        <v>0.5</v>
      </c>
    </row>
    <row r="4254" spans="2:21" x14ac:dyDescent="0.2">
      <c r="B4254" s="47" t="str">
        <f xml:space="preserve"> HYPERLINK("#'目次'!B57", "[51]")</f>
        <v>[51]</v>
      </c>
      <c r="C4254" s="31" t="s">
        <v>489</v>
      </c>
    </row>
    <row r="4255" spans="2:21" x14ac:dyDescent="0.2">
      <c r="C4255" s="89" t="s">
        <v>490</v>
      </c>
    </row>
    <row r="4257" spans="3:21" x14ac:dyDescent="0.2">
      <c r="C4257" s="31" t="s">
        <v>13</v>
      </c>
    </row>
    <row r="4258" spans="3:21" ht="48" x14ac:dyDescent="0.2">
      <c r="D4258" s="99"/>
      <c r="E4258" s="100"/>
      <c r="F4258" s="100"/>
      <c r="G4258" s="41" t="s">
        <v>14</v>
      </c>
      <c r="H4258" s="42" t="s">
        <v>491</v>
      </c>
      <c r="I4258" s="16" t="s">
        <v>492</v>
      </c>
      <c r="J4258" s="16" t="s">
        <v>493</v>
      </c>
      <c r="K4258" s="16" t="s">
        <v>494</v>
      </c>
      <c r="L4258" s="16" t="s">
        <v>495</v>
      </c>
      <c r="M4258" s="16" t="s">
        <v>496</v>
      </c>
      <c r="N4258" s="16" t="s">
        <v>497</v>
      </c>
      <c r="O4258" s="16" t="s">
        <v>498</v>
      </c>
      <c r="P4258" s="16" t="s">
        <v>499</v>
      </c>
      <c r="Q4258" s="16" t="s">
        <v>500</v>
      </c>
      <c r="R4258" s="16" t="s">
        <v>501</v>
      </c>
      <c r="S4258" s="16" t="s">
        <v>502</v>
      </c>
      <c r="T4258" s="16" t="s">
        <v>22</v>
      </c>
      <c r="U4258" s="46" t="s">
        <v>24</v>
      </c>
    </row>
    <row r="4259" spans="3:21" x14ac:dyDescent="0.2">
      <c r="D4259" s="101"/>
      <c r="E4259" s="102"/>
      <c r="F4259" s="102"/>
      <c r="G4259" s="44"/>
      <c r="H4259" s="48"/>
      <c r="I4259" s="17"/>
      <c r="J4259" s="17"/>
      <c r="K4259" s="17"/>
      <c r="L4259" s="17"/>
      <c r="M4259" s="17"/>
      <c r="N4259" s="17"/>
      <c r="O4259" s="17"/>
      <c r="P4259" s="17"/>
      <c r="Q4259" s="17"/>
      <c r="R4259" s="17"/>
      <c r="S4259" s="17"/>
      <c r="T4259" s="17"/>
      <c r="U4259" s="43"/>
    </row>
    <row r="4260" spans="3:21" x14ac:dyDescent="0.2">
      <c r="D4260" s="68"/>
      <c r="E4260" s="67" t="s">
        <v>14</v>
      </c>
      <c r="F4260" s="64"/>
      <c r="G4260" s="45">
        <v>1390</v>
      </c>
      <c r="H4260" s="20">
        <v>259</v>
      </c>
      <c r="I4260" s="20">
        <v>91</v>
      </c>
      <c r="J4260" s="20">
        <v>450</v>
      </c>
      <c r="K4260" s="20">
        <v>63</v>
      </c>
      <c r="L4260" s="20">
        <v>28</v>
      </c>
      <c r="M4260" s="20">
        <v>177</v>
      </c>
      <c r="N4260" s="20">
        <v>340</v>
      </c>
      <c r="O4260" s="20">
        <v>46</v>
      </c>
      <c r="P4260" s="20">
        <v>118</v>
      </c>
      <c r="Q4260" s="20">
        <v>160</v>
      </c>
      <c r="R4260" s="20">
        <v>11</v>
      </c>
      <c r="S4260" s="20">
        <v>55</v>
      </c>
      <c r="T4260" s="20">
        <v>123</v>
      </c>
      <c r="U4260" s="61">
        <v>7</v>
      </c>
    </row>
    <row r="4261" spans="3:21" x14ac:dyDescent="0.2">
      <c r="D4261" s="56"/>
      <c r="E4261" s="57"/>
      <c r="F4261" s="65"/>
      <c r="G4261" s="9">
        <v>100</v>
      </c>
      <c r="H4261" s="2">
        <v>18.633093525180001</v>
      </c>
      <c r="I4261" s="2">
        <v>6.546762589928</v>
      </c>
      <c r="J4261" s="2">
        <v>32.374100719424</v>
      </c>
      <c r="K4261" s="2">
        <v>4.5323741007190002</v>
      </c>
      <c r="L4261" s="2">
        <v>2.0143884892089998</v>
      </c>
      <c r="M4261" s="2">
        <v>12.733812949640001</v>
      </c>
      <c r="N4261" s="2">
        <v>24.460431654676</v>
      </c>
      <c r="O4261" s="2">
        <v>3.3093525179859999</v>
      </c>
      <c r="P4261" s="2">
        <v>8.489208633094</v>
      </c>
      <c r="Q4261" s="2">
        <v>11.510791366906</v>
      </c>
      <c r="R4261" s="2">
        <v>0.79136690647499996</v>
      </c>
      <c r="S4261" s="2">
        <v>3.9568345323740002</v>
      </c>
      <c r="T4261" s="2">
        <v>8.8489208633090009</v>
      </c>
      <c r="U4261" s="15">
        <v>0.50359712230200004</v>
      </c>
    </row>
    <row r="4262" spans="3:21" x14ac:dyDescent="0.2">
      <c r="D4262" s="103" t="s">
        <v>25</v>
      </c>
      <c r="E4262" s="24" t="s">
        <v>26</v>
      </c>
      <c r="F4262" s="22"/>
      <c r="G4262" s="23">
        <v>200</v>
      </c>
      <c r="H4262" s="30">
        <v>36</v>
      </c>
      <c r="I4262" s="4">
        <v>9</v>
      </c>
      <c r="J4262" s="4">
        <v>93</v>
      </c>
      <c r="K4262" s="4">
        <v>5</v>
      </c>
      <c r="L4262" s="4">
        <v>3</v>
      </c>
      <c r="M4262" s="4">
        <v>17</v>
      </c>
      <c r="N4262" s="4">
        <v>37</v>
      </c>
      <c r="O4262" s="4">
        <v>8</v>
      </c>
      <c r="P4262" s="4">
        <v>12</v>
      </c>
      <c r="Q4262" s="4">
        <v>10</v>
      </c>
      <c r="R4262" s="4">
        <v>1</v>
      </c>
      <c r="S4262" s="4">
        <v>5</v>
      </c>
      <c r="T4262" s="4">
        <v>22</v>
      </c>
      <c r="U4262" s="34">
        <v>1</v>
      </c>
    </row>
    <row r="4263" spans="3:21" x14ac:dyDescent="0.2">
      <c r="D4263" s="104"/>
      <c r="E4263" s="11"/>
      <c r="F4263" s="10"/>
      <c r="G4263" s="9">
        <v>100</v>
      </c>
      <c r="H4263" s="12">
        <v>18</v>
      </c>
      <c r="I4263" s="2">
        <v>4.5</v>
      </c>
      <c r="J4263" s="2">
        <v>46.5</v>
      </c>
      <c r="K4263" s="2">
        <v>2.5</v>
      </c>
      <c r="L4263" s="2">
        <v>1.5</v>
      </c>
      <c r="M4263" s="2">
        <v>8.5</v>
      </c>
      <c r="N4263" s="2">
        <v>18.5</v>
      </c>
      <c r="O4263" s="2">
        <v>4</v>
      </c>
      <c r="P4263" s="2">
        <v>6</v>
      </c>
      <c r="Q4263" s="2">
        <v>5</v>
      </c>
      <c r="R4263" s="2">
        <v>0.5</v>
      </c>
      <c r="S4263" s="2">
        <v>2.5</v>
      </c>
      <c r="T4263" s="2">
        <v>11</v>
      </c>
      <c r="U4263" s="15">
        <v>0.5</v>
      </c>
    </row>
    <row r="4264" spans="3:21" x14ac:dyDescent="0.2">
      <c r="D4264" s="104"/>
      <c r="E4264" s="5" t="s">
        <v>27</v>
      </c>
      <c r="F4264" s="6"/>
      <c r="G4264" s="7">
        <v>217</v>
      </c>
      <c r="H4264" s="8">
        <v>49</v>
      </c>
      <c r="I4264" s="1">
        <v>19</v>
      </c>
      <c r="J4264" s="1">
        <v>76</v>
      </c>
      <c r="K4264" s="1">
        <v>15</v>
      </c>
      <c r="L4264" s="1">
        <v>2</v>
      </c>
      <c r="M4264" s="1">
        <v>21</v>
      </c>
      <c r="N4264" s="1">
        <v>37</v>
      </c>
      <c r="O4264" s="1">
        <v>7</v>
      </c>
      <c r="P4264" s="1">
        <v>19</v>
      </c>
      <c r="Q4264" s="1">
        <v>9</v>
      </c>
      <c r="R4264" s="1">
        <v>0</v>
      </c>
      <c r="S4264" s="1">
        <v>8</v>
      </c>
      <c r="T4264" s="1">
        <v>23</v>
      </c>
      <c r="U4264" s="13">
        <v>1</v>
      </c>
    </row>
    <row r="4265" spans="3:21" x14ac:dyDescent="0.2">
      <c r="D4265" s="104"/>
      <c r="E4265" s="11"/>
      <c r="F4265" s="10"/>
      <c r="G4265" s="9">
        <v>100</v>
      </c>
      <c r="H4265" s="12">
        <v>22.580645161290001</v>
      </c>
      <c r="I4265" s="2">
        <v>8.7557603686639993</v>
      </c>
      <c r="J4265" s="2">
        <v>35.023041474654001</v>
      </c>
      <c r="K4265" s="2">
        <v>6.9124423963129997</v>
      </c>
      <c r="L4265" s="2">
        <v>0.92165898617499997</v>
      </c>
      <c r="M4265" s="2">
        <v>9.6774193548389995</v>
      </c>
      <c r="N4265" s="2">
        <v>17.050691244239999</v>
      </c>
      <c r="O4265" s="2">
        <v>3.2258064516129998</v>
      </c>
      <c r="P4265" s="2">
        <v>8.7557603686639993</v>
      </c>
      <c r="Q4265" s="2">
        <v>4.147465437788</v>
      </c>
      <c r="R4265" s="3">
        <v>0</v>
      </c>
      <c r="S4265" s="2">
        <v>3.6866359446999999</v>
      </c>
      <c r="T4265" s="2">
        <v>10.599078341014</v>
      </c>
      <c r="U4265" s="15">
        <v>0.46082949308799998</v>
      </c>
    </row>
    <row r="4266" spans="3:21" x14ac:dyDescent="0.2">
      <c r="D4266" s="104"/>
      <c r="E4266" s="5" t="s">
        <v>28</v>
      </c>
      <c r="F4266" s="6"/>
      <c r="G4266" s="7">
        <v>226</v>
      </c>
      <c r="H4266" s="8">
        <v>50</v>
      </c>
      <c r="I4266" s="1">
        <v>14</v>
      </c>
      <c r="J4266" s="1">
        <v>70</v>
      </c>
      <c r="K4266" s="1">
        <v>13</v>
      </c>
      <c r="L4266" s="1">
        <v>7</v>
      </c>
      <c r="M4266" s="1">
        <v>29</v>
      </c>
      <c r="N4266" s="1">
        <v>63</v>
      </c>
      <c r="O4266" s="1">
        <v>7</v>
      </c>
      <c r="P4266" s="1">
        <v>16</v>
      </c>
      <c r="Q4266" s="1">
        <v>17</v>
      </c>
      <c r="R4266" s="1">
        <v>1</v>
      </c>
      <c r="S4266" s="1">
        <v>9</v>
      </c>
      <c r="T4266" s="1">
        <v>24</v>
      </c>
      <c r="U4266" s="13">
        <v>0</v>
      </c>
    </row>
    <row r="4267" spans="3:21" x14ac:dyDescent="0.2">
      <c r="D4267" s="104"/>
      <c r="E4267" s="11"/>
      <c r="F4267" s="10"/>
      <c r="G4267" s="9">
        <v>100</v>
      </c>
      <c r="H4267" s="12">
        <v>22.123893805310001</v>
      </c>
      <c r="I4267" s="2">
        <v>6.194690265487</v>
      </c>
      <c r="J4267" s="2">
        <v>30.973451327433999</v>
      </c>
      <c r="K4267" s="2">
        <v>5.7522123893810004</v>
      </c>
      <c r="L4267" s="2">
        <v>3.0973451327429999</v>
      </c>
      <c r="M4267" s="2">
        <v>12.83185840708</v>
      </c>
      <c r="N4267" s="2">
        <v>27.876106194689999</v>
      </c>
      <c r="O4267" s="2">
        <v>3.0973451327429999</v>
      </c>
      <c r="P4267" s="2">
        <v>7.0796460176989999</v>
      </c>
      <c r="Q4267" s="2">
        <v>7.5221238938050003</v>
      </c>
      <c r="R4267" s="2">
        <v>0.44247787610599998</v>
      </c>
      <c r="S4267" s="2">
        <v>3.982300884956</v>
      </c>
      <c r="T4267" s="2">
        <v>10.619469026549</v>
      </c>
      <c r="U4267" s="21">
        <v>0</v>
      </c>
    </row>
    <row r="4268" spans="3:21" x14ac:dyDescent="0.2">
      <c r="D4268" s="104"/>
      <c r="E4268" s="5" t="s">
        <v>29</v>
      </c>
      <c r="F4268" s="6"/>
      <c r="G4268" s="7">
        <v>164</v>
      </c>
      <c r="H4268" s="8">
        <v>28</v>
      </c>
      <c r="I4268" s="1">
        <v>14</v>
      </c>
      <c r="J4268" s="1">
        <v>41</v>
      </c>
      <c r="K4268" s="1">
        <v>8</v>
      </c>
      <c r="L4268" s="1">
        <v>6</v>
      </c>
      <c r="M4268" s="1">
        <v>20</v>
      </c>
      <c r="N4268" s="1">
        <v>38</v>
      </c>
      <c r="O4268" s="1">
        <v>8</v>
      </c>
      <c r="P4268" s="1">
        <v>22</v>
      </c>
      <c r="Q4268" s="1">
        <v>27</v>
      </c>
      <c r="R4268" s="1">
        <v>2</v>
      </c>
      <c r="S4268" s="1">
        <v>11</v>
      </c>
      <c r="T4268" s="1">
        <v>10</v>
      </c>
      <c r="U4268" s="13">
        <v>1</v>
      </c>
    </row>
    <row r="4269" spans="3:21" x14ac:dyDescent="0.2">
      <c r="D4269" s="104"/>
      <c r="E4269" s="11"/>
      <c r="F4269" s="10"/>
      <c r="G4269" s="9">
        <v>100</v>
      </c>
      <c r="H4269" s="12">
        <v>17.073170731706998</v>
      </c>
      <c r="I4269" s="2">
        <v>8.5365853658540001</v>
      </c>
      <c r="J4269" s="2">
        <v>25</v>
      </c>
      <c r="K4269" s="2">
        <v>4.8780487804880002</v>
      </c>
      <c r="L4269" s="2">
        <v>3.6585365853659999</v>
      </c>
      <c r="M4269" s="2">
        <v>12.195121951220001</v>
      </c>
      <c r="N4269" s="2">
        <v>23.170731707317</v>
      </c>
      <c r="O4269" s="2">
        <v>4.8780487804880002</v>
      </c>
      <c r="P4269" s="2">
        <v>13.414634146340999</v>
      </c>
      <c r="Q4269" s="2">
        <v>16.463414634146002</v>
      </c>
      <c r="R4269" s="2">
        <v>1.219512195122</v>
      </c>
      <c r="S4269" s="2">
        <v>6.7073170731709997</v>
      </c>
      <c r="T4269" s="2">
        <v>6.0975609756100004</v>
      </c>
      <c r="U4269" s="15">
        <v>0.60975609756100002</v>
      </c>
    </row>
    <row r="4270" spans="3:21" x14ac:dyDescent="0.2">
      <c r="D4270" s="104"/>
      <c r="E4270" s="5" t="s">
        <v>30</v>
      </c>
      <c r="F4270" s="6"/>
      <c r="G4270" s="7">
        <v>152</v>
      </c>
      <c r="H4270" s="8">
        <v>26</v>
      </c>
      <c r="I4270" s="1">
        <v>10</v>
      </c>
      <c r="J4270" s="1">
        <v>46</v>
      </c>
      <c r="K4270" s="1">
        <v>4</v>
      </c>
      <c r="L4270" s="1">
        <v>4</v>
      </c>
      <c r="M4270" s="1">
        <v>26</v>
      </c>
      <c r="N4270" s="1">
        <v>48</v>
      </c>
      <c r="O4270" s="1">
        <v>5</v>
      </c>
      <c r="P4270" s="1">
        <v>12</v>
      </c>
      <c r="Q4270" s="1">
        <v>20</v>
      </c>
      <c r="R4270" s="1">
        <v>3</v>
      </c>
      <c r="S4270" s="1">
        <v>5</v>
      </c>
      <c r="T4270" s="1">
        <v>9</v>
      </c>
      <c r="U4270" s="13">
        <v>3</v>
      </c>
    </row>
    <row r="4271" spans="3:21" x14ac:dyDescent="0.2">
      <c r="D4271" s="104"/>
      <c r="E4271" s="11"/>
      <c r="F4271" s="10"/>
      <c r="G4271" s="9">
        <v>100</v>
      </c>
      <c r="H4271" s="12">
        <v>17.105263157894999</v>
      </c>
      <c r="I4271" s="2">
        <v>6.5789473684209998</v>
      </c>
      <c r="J4271" s="2">
        <v>30.263157894736999</v>
      </c>
      <c r="K4271" s="2">
        <v>2.6315789473679998</v>
      </c>
      <c r="L4271" s="2">
        <v>2.6315789473679998</v>
      </c>
      <c r="M4271" s="2">
        <v>17.105263157894999</v>
      </c>
      <c r="N4271" s="2">
        <v>31.578947368421002</v>
      </c>
      <c r="O4271" s="2">
        <v>3.2894736842109999</v>
      </c>
      <c r="P4271" s="2">
        <v>7.8947368421049999</v>
      </c>
      <c r="Q4271" s="2">
        <v>13.157894736842</v>
      </c>
      <c r="R4271" s="2">
        <v>1.973684210526</v>
      </c>
      <c r="S4271" s="2">
        <v>3.2894736842109999</v>
      </c>
      <c r="T4271" s="2">
        <v>5.9210526315790002</v>
      </c>
      <c r="U4271" s="15">
        <v>1.973684210526</v>
      </c>
    </row>
    <row r="4272" spans="3:21" x14ac:dyDescent="0.2">
      <c r="D4272" s="104"/>
      <c r="E4272" s="5" t="s">
        <v>31</v>
      </c>
      <c r="F4272" s="6"/>
      <c r="G4272" s="7">
        <v>181</v>
      </c>
      <c r="H4272" s="8">
        <v>27</v>
      </c>
      <c r="I4272" s="1">
        <v>6</v>
      </c>
      <c r="J4272" s="1">
        <v>52</v>
      </c>
      <c r="K4272" s="1">
        <v>8</v>
      </c>
      <c r="L4272" s="1">
        <v>6</v>
      </c>
      <c r="M4272" s="1">
        <v>26</v>
      </c>
      <c r="N4272" s="1">
        <v>43</v>
      </c>
      <c r="O4272" s="1">
        <v>4</v>
      </c>
      <c r="P4272" s="1">
        <v>11</v>
      </c>
      <c r="Q4272" s="1">
        <v>39</v>
      </c>
      <c r="R4272" s="1">
        <v>1</v>
      </c>
      <c r="S4272" s="1">
        <v>9</v>
      </c>
      <c r="T4272" s="1">
        <v>15</v>
      </c>
      <c r="U4272" s="13">
        <v>0</v>
      </c>
    </row>
    <row r="4273" spans="4:21" x14ac:dyDescent="0.2">
      <c r="D4273" s="104"/>
      <c r="E4273" s="11"/>
      <c r="F4273" s="10"/>
      <c r="G4273" s="9">
        <v>100</v>
      </c>
      <c r="H4273" s="12">
        <v>14.917127071823</v>
      </c>
      <c r="I4273" s="2">
        <v>3.3149171270719999</v>
      </c>
      <c r="J4273" s="2">
        <v>28.729281767956</v>
      </c>
      <c r="K4273" s="2">
        <v>4.4198895027620004</v>
      </c>
      <c r="L4273" s="2">
        <v>3.3149171270719999</v>
      </c>
      <c r="M4273" s="2">
        <v>14.364640883978</v>
      </c>
      <c r="N4273" s="2">
        <v>23.756906077347999</v>
      </c>
      <c r="O4273" s="2">
        <v>2.2099447513810002</v>
      </c>
      <c r="P4273" s="2">
        <v>6.0773480662979997</v>
      </c>
      <c r="Q4273" s="2">
        <v>21.546961325967001</v>
      </c>
      <c r="R4273" s="2">
        <v>0.55248618784500003</v>
      </c>
      <c r="S4273" s="2">
        <v>4.9723756906079997</v>
      </c>
      <c r="T4273" s="2">
        <v>8.2872928176799991</v>
      </c>
      <c r="U4273" s="21">
        <v>0</v>
      </c>
    </row>
    <row r="4274" spans="4:21" x14ac:dyDescent="0.2">
      <c r="D4274" s="104"/>
      <c r="E4274" s="5" t="s">
        <v>32</v>
      </c>
      <c r="F4274" s="6"/>
      <c r="G4274" s="7">
        <v>125</v>
      </c>
      <c r="H4274" s="8">
        <v>19</v>
      </c>
      <c r="I4274" s="1">
        <v>6</v>
      </c>
      <c r="J4274" s="1">
        <v>30</v>
      </c>
      <c r="K4274" s="1">
        <v>4</v>
      </c>
      <c r="L4274" s="1">
        <v>0</v>
      </c>
      <c r="M4274" s="1">
        <v>24</v>
      </c>
      <c r="N4274" s="1">
        <v>36</v>
      </c>
      <c r="O4274" s="1">
        <v>2</v>
      </c>
      <c r="P4274" s="1">
        <v>11</v>
      </c>
      <c r="Q4274" s="1">
        <v>20</v>
      </c>
      <c r="R4274" s="1">
        <v>1</v>
      </c>
      <c r="S4274" s="1">
        <v>3</v>
      </c>
      <c r="T4274" s="1">
        <v>13</v>
      </c>
      <c r="U4274" s="13">
        <v>0</v>
      </c>
    </row>
    <row r="4275" spans="4:21" x14ac:dyDescent="0.2">
      <c r="D4275" s="104"/>
      <c r="E4275" s="11"/>
      <c r="F4275" s="10"/>
      <c r="G4275" s="9">
        <v>100</v>
      </c>
      <c r="H4275" s="12">
        <v>15.2</v>
      </c>
      <c r="I4275" s="2">
        <v>4.8</v>
      </c>
      <c r="J4275" s="2">
        <v>24</v>
      </c>
      <c r="K4275" s="2">
        <v>3.2</v>
      </c>
      <c r="L4275" s="3">
        <v>0</v>
      </c>
      <c r="M4275" s="2">
        <v>19.2</v>
      </c>
      <c r="N4275" s="2">
        <v>28.8</v>
      </c>
      <c r="O4275" s="2">
        <v>1.6</v>
      </c>
      <c r="P4275" s="2">
        <v>8.8000000000000007</v>
      </c>
      <c r="Q4275" s="2">
        <v>16</v>
      </c>
      <c r="R4275" s="2">
        <v>0.8</v>
      </c>
      <c r="S4275" s="2">
        <v>2.4</v>
      </c>
      <c r="T4275" s="2">
        <v>10.4</v>
      </c>
      <c r="U4275" s="21">
        <v>0</v>
      </c>
    </row>
    <row r="4276" spans="4:21" x14ac:dyDescent="0.2">
      <c r="D4276" s="104"/>
      <c r="E4276" s="5" t="s">
        <v>33</v>
      </c>
      <c r="F4276" s="6"/>
      <c r="G4276" s="7">
        <v>57</v>
      </c>
      <c r="H4276" s="8">
        <v>12</v>
      </c>
      <c r="I4276" s="1">
        <v>4</v>
      </c>
      <c r="J4276" s="1">
        <v>19</v>
      </c>
      <c r="K4276" s="1">
        <v>4</v>
      </c>
      <c r="L4276" s="1">
        <v>0</v>
      </c>
      <c r="M4276" s="1">
        <v>7</v>
      </c>
      <c r="N4276" s="1">
        <v>22</v>
      </c>
      <c r="O4276" s="1">
        <v>4</v>
      </c>
      <c r="P4276" s="1">
        <v>10</v>
      </c>
      <c r="Q4276" s="1">
        <v>11</v>
      </c>
      <c r="R4276" s="1">
        <v>0</v>
      </c>
      <c r="S4276" s="1">
        <v>2</v>
      </c>
      <c r="T4276" s="1">
        <v>1</v>
      </c>
      <c r="U4276" s="13">
        <v>0</v>
      </c>
    </row>
    <row r="4277" spans="4:21" x14ac:dyDescent="0.2">
      <c r="D4277" s="104"/>
      <c r="E4277" s="11"/>
      <c r="F4277" s="10"/>
      <c r="G4277" s="9">
        <v>100</v>
      </c>
      <c r="H4277" s="12">
        <v>21.052631578947</v>
      </c>
      <c r="I4277" s="2">
        <v>7.0175438596489998</v>
      </c>
      <c r="J4277" s="2">
        <v>33.333333333333002</v>
      </c>
      <c r="K4277" s="2">
        <v>7.0175438596489998</v>
      </c>
      <c r="L4277" s="3">
        <v>0</v>
      </c>
      <c r="M4277" s="2">
        <v>12.280701754386</v>
      </c>
      <c r="N4277" s="2">
        <v>38.596491228070001</v>
      </c>
      <c r="O4277" s="2">
        <v>7.0175438596489998</v>
      </c>
      <c r="P4277" s="2">
        <v>17.543859649123</v>
      </c>
      <c r="Q4277" s="2">
        <v>19.298245614035</v>
      </c>
      <c r="R4277" s="3">
        <v>0</v>
      </c>
      <c r="S4277" s="2">
        <v>3.508771929825</v>
      </c>
      <c r="T4277" s="2">
        <v>1.7543859649119999</v>
      </c>
      <c r="U4277" s="21">
        <v>0</v>
      </c>
    </row>
    <row r="4278" spans="4:21" x14ac:dyDescent="0.2">
      <c r="D4278" s="103" t="s">
        <v>34</v>
      </c>
      <c r="E4278" s="24" t="s">
        <v>35</v>
      </c>
      <c r="F4278" s="22"/>
      <c r="G4278" s="23">
        <v>9</v>
      </c>
      <c r="H4278" s="30">
        <v>0</v>
      </c>
      <c r="I4278" s="4">
        <v>0</v>
      </c>
      <c r="J4278" s="4">
        <v>3</v>
      </c>
      <c r="K4278" s="4">
        <v>1</v>
      </c>
      <c r="L4278" s="4">
        <v>0</v>
      </c>
      <c r="M4278" s="4">
        <v>3</v>
      </c>
      <c r="N4278" s="4">
        <v>1</v>
      </c>
      <c r="O4278" s="4">
        <v>0</v>
      </c>
      <c r="P4278" s="4">
        <v>1</v>
      </c>
      <c r="Q4278" s="4">
        <v>3</v>
      </c>
      <c r="R4278" s="4">
        <v>1</v>
      </c>
      <c r="S4278" s="4">
        <v>0</v>
      </c>
      <c r="T4278" s="4">
        <v>2</v>
      </c>
      <c r="U4278" s="34">
        <v>0</v>
      </c>
    </row>
    <row r="4279" spans="4:21" x14ac:dyDescent="0.2">
      <c r="D4279" s="104"/>
      <c r="E4279" s="11"/>
      <c r="F4279" s="10"/>
      <c r="G4279" s="9">
        <v>100</v>
      </c>
      <c r="H4279" s="40">
        <v>0</v>
      </c>
      <c r="I4279" s="3">
        <v>0</v>
      </c>
      <c r="J4279" s="2">
        <v>33.333333333333002</v>
      </c>
      <c r="K4279" s="2">
        <v>11.111111111111001</v>
      </c>
      <c r="L4279" s="3">
        <v>0</v>
      </c>
      <c r="M4279" s="2">
        <v>33.333333333333002</v>
      </c>
      <c r="N4279" s="2">
        <v>11.111111111111001</v>
      </c>
      <c r="O4279" s="3">
        <v>0</v>
      </c>
      <c r="P4279" s="2">
        <v>11.111111111111001</v>
      </c>
      <c r="Q4279" s="2">
        <v>33.333333333333002</v>
      </c>
      <c r="R4279" s="2">
        <v>11.111111111111001</v>
      </c>
      <c r="S4279" s="3">
        <v>0</v>
      </c>
      <c r="T4279" s="2">
        <v>22.222222222222001</v>
      </c>
      <c r="U4279" s="21">
        <v>0</v>
      </c>
    </row>
    <row r="4280" spans="4:21" x14ac:dyDescent="0.2">
      <c r="D4280" s="104"/>
      <c r="E4280" s="5" t="s">
        <v>36</v>
      </c>
      <c r="F4280" s="6"/>
      <c r="G4280" s="7">
        <v>20</v>
      </c>
      <c r="H4280" s="8">
        <v>0</v>
      </c>
      <c r="I4280" s="1">
        <v>2</v>
      </c>
      <c r="J4280" s="1">
        <v>7</v>
      </c>
      <c r="K4280" s="1">
        <v>0</v>
      </c>
      <c r="L4280" s="1">
        <v>0</v>
      </c>
      <c r="M4280" s="1">
        <v>1</v>
      </c>
      <c r="N4280" s="1">
        <v>2</v>
      </c>
      <c r="O4280" s="1">
        <v>2</v>
      </c>
      <c r="P4280" s="1">
        <v>1</v>
      </c>
      <c r="Q4280" s="1">
        <v>8</v>
      </c>
      <c r="R4280" s="1">
        <v>0</v>
      </c>
      <c r="S4280" s="1">
        <v>1</v>
      </c>
      <c r="T4280" s="1">
        <v>1</v>
      </c>
      <c r="U4280" s="13">
        <v>1</v>
      </c>
    </row>
    <row r="4281" spans="4:21" x14ac:dyDescent="0.2">
      <c r="D4281" s="104"/>
      <c r="E4281" s="11"/>
      <c r="F4281" s="10"/>
      <c r="G4281" s="9">
        <v>100</v>
      </c>
      <c r="H4281" s="40">
        <v>0</v>
      </c>
      <c r="I4281" s="2">
        <v>10</v>
      </c>
      <c r="J4281" s="2">
        <v>35</v>
      </c>
      <c r="K4281" s="3">
        <v>0</v>
      </c>
      <c r="L4281" s="3">
        <v>0</v>
      </c>
      <c r="M4281" s="2">
        <v>5</v>
      </c>
      <c r="N4281" s="2">
        <v>10</v>
      </c>
      <c r="O4281" s="2">
        <v>10</v>
      </c>
      <c r="P4281" s="2">
        <v>5</v>
      </c>
      <c r="Q4281" s="2">
        <v>40</v>
      </c>
      <c r="R4281" s="3">
        <v>0</v>
      </c>
      <c r="S4281" s="2">
        <v>5</v>
      </c>
      <c r="T4281" s="2">
        <v>5</v>
      </c>
      <c r="U4281" s="15">
        <v>5</v>
      </c>
    </row>
    <row r="4282" spans="4:21" x14ac:dyDescent="0.2">
      <c r="D4282" s="104"/>
      <c r="E4282" s="5" t="s">
        <v>37</v>
      </c>
      <c r="F4282" s="6"/>
      <c r="G4282" s="7">
        <v>32</v>
      </c>
      <c r="H4282" s="8">
        <v>3</v>
      </c>
      <c r="I4282" s="1">
        <v>1</v>
      </c>
      <c r="J4282" s="1">
        <v>8</v>
      </c>
      <c r="K4282" s="1">
        <v>1</v>
      </c>
      <c r="L4282" s="1">
        <v>2</v>
      </c>
      <c r="M4282" s="1">
        <v>6</v>
      </c>
      <c r="N4282" s="1">
        <v>8</v>
      </c>
      <c r="O4282" s="1">
        <v>0</v>
      </c>
      <c r="P4282" s="1">
        <v>2</v>
      </c>
      <c r="Q4282" s="1">
        <v>12</v>
      </c>
      <c r="R4282" s="1">
        <v>1</v>
      </c>
      <c r="S4282" s="1">
        <v>1</v>
      </c>
      <c r="T4282" s="1">
        <v>1</v>
      </c>
      <c r="U4282" s="13">
        <v>0</v>
      </c>
    </row>
    <row r="4283" spans="4:21" x14ac:dyDescent="0.2">
      <c r="D4283" s="104"/>
      <c r="E4283" s="11"/>
      <c r="F4283" s="10"/>
      <c r="G4283" s="9">
        <v>100</v>
      </c>
      <c r="H4283" s="12">
        <v>9.375</v>
      </c>
      <c r="I4283" s="2">
        <v>3.125</v>
      </c>
      <c r="J4283" s="2">
        <v>25</v>
      </c>
      <c r="K4283" s="2">
        <v>3.125</v>
      </c>
      <c r="L4283" s="2">
        <v>6.25</v>
      </c>
      <c r="M4283" s="2">
        <v>18.75</v>
      </c>
      <c r="N4283" s="2">
        <v>25</v>
      </c>
      <c r="O4283" s="3">
        <v>0</v>
      </c>
      <c r="P4283" s="2">
        <v>6.25</v>
      </c>
      <c r="Q4283" s="2">
        <v>37.5</v>
      </c>
      <c r="R4283" s="2">
        <v>3.125</v>
      </c>
      <c r="S4283" s="2">
        <v>3.125</v>
      </c>
      <c r="T4283" s="2">
        <v>3.125</v>
      </c>
      <c r="U4283" s="21">
        <v>0</v>
      </c>
    </row>
    <row r="4284" spans="4:21" x14ac:dyDescent="0.2">
      <c r="D4284" s="104"/>
      <c r="E4284" s="5" t="s">
        <v>38</v>
      </c>
      <c r="F4284" s="6"/>
      <c r="G4284" s="7">
        <v>60</v>
      </c>
      <c r="H4284" s="8">
        <v>2</v>
      </c>
      <c r="I4284" s="1">
        <v>2</v>
      </c>
      <c r="J4284" s="1">
        <v>13</v>
      </c>
      <c r="K4284" s="1">
        <v>0</v>
      </c>
      <c r="L4284" s="1">
        <v>2</v>
      </c>
      <c r="M4284" s="1">
        <v>12</v>
      </c>
      <c r="N4284" s="1">
        <v>15</v>
      </c>
      <c r="O4284" s="1">
        <v>2</v>
      </c>
      <c r="P4284" s="1">
        <v>4</v>
      </c>
      <c r="Q4284" s="1">
        <v>17</v>
      </c>
      <c r="R4284" s="1">
        <v>0</v>
      </c>
      <c r="S4284" s="1">
        <v>6</v>
      </c>
      <c r="T4284" s="1">
        <v>8</v>
      </c>
      <c r="U4284" s="13">
        <v>0</v>
      </c>
    </row>
    <row r="4285" spans="4:21" x14ac:dyDescent="0.2">
      <c r="D4285" s="104"/>
      <c r="E4285" s="11"/>
      <c r="F4285" s="10"/>
      <c r="G4285" s="9">
        <v>100</v>
      </c>
      <c r="H4285" s="12">
        <v>3.333333333333</v>
      </c>
      <c r="I4285" s="2">
        <v>3.333333333333</v>
      </c>
      <c r="J4285" s="2">
        <v>21.666666666666998</v>
      </c>
      <c r="K4285" s="3">
        <v>0</v>
      </c>
      <c r="L4285" s="2">
        <v>3.333333333333</v>
      </c>
      <c r="M4285" s="2">
        <v>20</v>
      </c>
      <c r="N4285" s="2">
        <v>25</v>
      </c>
      <c r="O4285" s="2">
        <v>3.333333333333</v>
      </c>
      <c r="P4285" s="2">
        <v>6.666666666667</v>
      </c>
      <c r="Q4285" s="2">
        <v>28.333333333333002</v>
      </c>
      <c r="R4285" s="3">
        <v>0</v>
      </c>
      <c r="S4285" s="2">
        <v>10</v>
      </c>
      <c r="T4285" s="2">
        <v>13.333333333333</v>
      </c>
      <c r="U4285" s="21">
        <v>0</v>
      </c>
    </row>
    <row r="4286" spans="4:21" x14ac:dyDescent="0.2">
      <c r="D4286" s="104"/>
      <c r="E4286" s="5" t="s">
        <v>39</v>
      </c>
      <c r="F4286" s="6"/>
      <c r="G4286" s="7">
        <v>61</v>
      </c>
      <c r="H4286" s="8">
        <v>4</v>
      </c>
      <c r="I4286" s="1">
        <v>0</v>
      </c>
      <c r="J4286" s="1">
        <v>16</v>
      </c>
      <c r="K4286" s="1">
        <v>0</v>
      </c>
      <c r="L4286" s="1">
        <v>1</v>
      </c>
      <c r="M4286" s="1">
        <v>9</v>
      </c>
      <c r="N4286" s="1">
        <v>15</v>
      </c>
      <c r="O4286" s="1">
        <v>2</v>
      </c>
      <c r="P4286" s="1">
        <v>9</v>
      </c>
      <c r="Q4286" s="1">
        <v>19</v>
      </c>
      <c r="R4286" s="1">
        <v>0</v>
      </c>
      <c r="S4286" s="1">
        <v>3</v>
      </c>
      <c r="T4286" s="1">
        <v>3</v>
      </c>
      <c r="U4286" s="13">
        <v>0</v>
      </c>
    </row>
    <row r="4287" spans="4:21" x14ac:dyDescent="0.2">
      <c r="D4287" s="104"/>
      <c r="E4287" s="11"/>
      <c r="F4287" s="10"/>
      <c r="G4287" s="9">
        <v>100</v>
      </c>
      <c r="H4287" s="12">
        <v>6.5573770491800003</v>
      </c>
      <c r="I4287" s="3">
        <v>0</v>
      </c>
      <c r="J4287" s="2">
        <v>26.229508196721</v>
      </c>
      <c r="K4287" s="3">
        <v>0</v>
      </c>
      <c r="L4287" s="2">
        <v>1.6393442622950001</v>
      </c>
      <c r="M4287" s="2">
        <v>14.754098360656</v>
      </c>
      <c r="N4287" s="2">
        <v>24.590163934425998</v>
      </c>
      <c r="O4287" s="2">
        <v>3.2786885245900002</v>
      </c>
      <c r="P4287" s="2">
        <v>14.754098360656</v>
      </c>
      <c r="Q4287" s="2">
        <v>31.147540983607001</v>
      </c>
      <c r="R4287" s="3">
        <v>0</v>
      </c>
      <c r="S4287" s="2">
        <v>4.918032786885</v>
      </c>
      <c r="T4287" s="2">
        <v>4.918032786885</v>
      </c>
      <c r="U4287" s="21">
        <v>0</v>
      </c>
    </row>
    <row r="4288" spans="4:21" x14ac:dyDescent="0.2">
      <c r="D4288" s="104"/>
      <c r="E4288" s="5" t="s">
        <v>40</v>
      </c>
      <c r="F4288" s="6"/>
      <c r="G4288" s="7">
        <v>84</v>
      </c>
      <c r="H4288" s="8">
        <v>2</v>
      </c>
      <c r="I4288" s="1">
        <v>2</v>
      </c>
      <c r="J4288" s="1">
        <v>27</v>
      </c>
      <c r="K4288" s="1">
        <v>5</v>
      </c>
      <c r="L4288" s="1">
        <v>2</v>
      </c>
      <c r="M4288" s="1">
        <v>15</v>
      </c>
      <c r="N4288" s="1">
        <v>25</v>
      </c>
      <c r="O4288" s="1">
        <v>4</v>
      </c>
      <c r="P4288" s="1">
        <v>8</v>
      </c>
      <c r="Q4288" s="1">
        <v>18</v>
      </c>
      <c r="R4288" s="1">
        <v>1</v>
      </c>
      <c r="S4288" s="1">
        <v>3</v>
      </c>
      <c r="T4288" s="1">
        <v>4</v>
      </c>
      <c r="U4288" s="13">
        <v>2</v>
      </c>
    </row>
    <row r="4289" spans="4:21" x14ac:dyDescent="0.2">
      <c r="D4289" s="104"/>
      <c r="E4289" s="11"/>
      <c r="F4289" s="10"/>
      <c r="G4289" s="9">
        <v>100</v>
      </c>
      <c r="H4289" s="12">
        <v>2.3809523809519999</v>
      </c>
      <c r="I4289" s="2">
        <v>2.3809523809519999</v>
      </c>
      <c r="J4289" s="2">
        <v>32.142857142856997</v>
      </c>
      <c r="K4289" s="2">
        <v>5.9523809523809996</v>
      </c>
      <c r="L4289" s="2">
        <v>2.3809523809519999</v>
      </c>
      <c r="M4289" s="2">
        <v>17.857142857143</v>
      </c>
      <c r="N4289" s="2">
        <v>29.761904761905001</v>
      </c>
      <c r="O4289" s="2">
        <v>4.7619047619049999</v>
      </c>
      <c r="P4289" s="2">
        <v>9.5238095238099998</v>
      </c>
      <c r="Q4289" s="2">
        <v>21.428571428571001</v>
      </c>
      <c r="R4289" s="2">
        <v>1.190476190476</v>
      </c>
      <c r="S4289" s="2">
        <v>3.5714285714290002</v>
      </c>
      <c r="T4289" s="2">
        <v>4.7619047619049999</v>
      </c>
      <c r="U4289" s="15">
        <v>2.3809523809519999</v>
      </c>
    </row>
    <row r="4290" spans="4:21" x14ac:dyDescent="0.2">
      <c r="D4290" s="104"/>
      <c r="E4290" s="5" t="s">
        <v>41</v>
      </c>
      <c r="F4290" s="6"/>
      <c r="G4290" s="7">
        <v>63</v>
      </c>
      <c r="H4290" s="8">
        <v>9</v>
      </c>
      <c r="I4290" s="1">
        <v>4</v>
      </c>
      <c r="J4290" s="1">
        <v>15</v>
      </c>
      <c r="K4290" s="1">
        <v>2</v>
      </c>
      <c r="L4290" s="1">
        <v>0</v>
      </c>
      <c r="M4290" s="1">
        <v>9</v>
      </c>
      <c r="N4290" s="1">
        <v>16</v>
      </c>
      <c r="O4290" s="1">
        <v>1</v>
      </c>
      <c r="P4290" s="1">
        <v>7</v>
      </c>
      <c r="Q4290" s="1">
        <v>14</v>
      </c>
      <c r="R4290" s="1">
        <v>0</v>
      </c>
      <c r="S4290" s="1">
        <v>1</v>
      </c>
      <c r="T4290" s="1">
        <v>9</v>
      </c>
      <c r="U4290" s="13">
        <v>0</v>
      </c>
    </row>
    <row r="4291" spans="4:21" x14ac:dyDescent="0.2">
      <c r="D4291" s="104"/>
      <c r="E4291" s="11"/>
      <c r="F4291" s="10"/>
      <c r="G4291" s="9">
        <v>100</v>
      </c>
      <c r="H4291" s="12">
        <v>14.285714285714</v>
      </c>
      <c r="I4291" s="2">
        <v>6.3492063492059998</v>
      </c>
      <c r="J4291" s="2">
        <v>23.809523809523998</v>
      </c>
      <c r="K4291" s="2">
        <v>3.1746031746029999</v>
      </c>
      <c r="L4291" s="3">
        <v>0</v>
      </c>
      <c r="M4291" s="2">
        <v>14.285714285714</v>
      </c>
      <c r="N4291" s="2">
        <v>25.396825396825001</v>
      </c>
      <c r="O4291" s="2">
        <v>1.587301587302</v>
      </c>
      <c r="P4291" s="2">
        <v>11.111111111111001</v>
      </c>
      <c r="Q4291" s="2">
        <v>22.222222222222001</v>
      </c>
      <c r="R4291" s="3">
        <v>0</v>
      </c>
      <c r="S4291" s="2">
        <v>1.587301587302</v>
      </c>
      <c r="T4291" s="2">
        <v>14.285714285714</v>
      </c>
      <c r="U4291" s="21">
        <v>0</v>
      </c>
    </row>
    <row r="4292" spans="4:21" x14ac:dyDescent="0.2">
      <c r="D4292" s="104"/>
      <c r="E4292" s="5" t="s">
        <v>42</v>
      </c>
      <c r="F4292" s="6"/>
      <c r="G4292" s="7">
        <v>85</v>
      </c>
      <c r="H4292" s="8">
        <v>19</v>
      </c>
      <c r="I4292" s="1">
        <v>3</v>
      </c>
      <c r="J4292" s="1">
        <v>25</v>
      </c>
      <c r="K4292" s="1">
        <v>3</v>
      </c>
      <c r="L4292" s="1">
        <v>0</v>
      </c>
      <c r="M4292" s="1">
        <v>14</v>
      </c>
      <c r="N4292" s="1">
        <v>23</v>
      </c>
      <c r="O4292" s="1">
        <v>3</v>
      </c>
      <c r="P4292" s="1">
        <v>9</v>
      </c>
      <c r="Q4292" s="1">
        <v>13</v>
      </c>
      <c r="R4292" s="1">
        <v>0</v>
      </c>
      <c r="S4292" s="1">
        <v>2</v>
      </c>
      <c r="T4292" s="1">
        <v>5</v>
      </c>
      <c r="U4292" s="13">
        <v>0</v>
      </c>
    </row>
    <row r="4293" spans="4:21" x14ac:dyDescent="0.2">
      <c r="D4293" s="104"/>
      <c r="E4293" s="11"/>
      <c r="F4293" s="10"/>
      <c r="G4293" s="9">
        <v>100</v>
      </c>
      <c r="H4293" s="12">
        <v>22.352941176470999</v>
      </c>
      <c r="I4293" s="2">
        <v>3.5294117647059999</v>
      </c>
      <c r="J4293" s="2">
        <v>29.411764705882</v>
      </c>
      <c r="K4293" s="2">
        <v>3.5294117647059999</v>
      </c>
      <c r="L4293" s="3">
        <v>0</v>
      </c>
      <c r="M4293" s="2">
        <v>16.470588235293999</v>
      </c>
      <c r="N4293" s="2">
        <v>27.058823529411999</v>
      </c>
      <c r="O4293" s="2">
        <v>3.5294117647059999</v>
      </c>
      <c r="P4293" s="2">
        <v>10.588235294118</v>
      </c>
      <c r="Q4293" s="2">
        <v>15.294117647059</v>
      </c>
      <c r="R4293" s="3">
        <v>0</v>
      </c>
      <c r="S4293" s="2">
        <v>2.352941176471</v>
      </c>
      <c r="T4293" s="2">
        <v>5.8823529411760003</v>
      </c>
      <c r="U4293" s="21">
        <v>0</v>
      </c>
    </row>
    <row r="4294" spans="4:21" x14ac:dyDescent="0.2">
      <c r="D4294" s="104"/>
      <c r="E4294" s="5" t="s">
        <v>43</v>
      </c>
      <c r="F4294" s="6"/>
      <c r="G4294" s="7">
        <v>92</v>
      </c>
      <c r="H4294" s="8">
        <v>17</v>
      </c>
      <c r="I4294" s="1">
        <v>9</v>
      </c>
      <c r="J4294" s="1">
        <v>27</v>
      </c>
      <c r="K4294" s="1">
        <v>6</v>
      </c>
      <c r="L4294" s="1">
        <v>1</v>
      </c>
      <c r="M4294" s="1">
        <v>8</v>
      </c>
      <c r="N4294" s="1">
        <v>25</v>
      </c>
      <c r="O4294" s="1">
        <v>3</v>
      </c>
      <c r="P4294" s="1">
        <v>4</v>
      </c>
      <c r="Q4294" s="1">
        <v>7</v>
      </c>
      <c r="R4294" s="1">
        <v>1</v>
      </c>
      <c r="S4294" s="1">
        <v>3</v>
      </c>
      <c r="T4294" s="1">
        <v>8</v>
      </c>
      <c r="U4294" s="13">
        <v>0</v>
      </c>
    </row>
    <row r="4295" spans="4:21" x14ac:dyDescent="0.2">
      <c r="D4295" s="104"/>
      <c r="E4295" s="11"/>
      <c r="F4295" s="10"/>
      <c r="G4295" s="9">
        <v>100</v>
      </c>
      <c r="H4295" s="12">
        <v>18.478260869564998</v>
      </c>
      <c r="I4295" s="2">
        <v>9.7826086956519998</v>
      </c>
      <c r="J4295" s="2">
        <v>29.347826086956999</v>
      </c>
      <c r="K4295" s="2">
        <v>6.5217391304349999</v>
      </c>
      <c r="L4295" s="2">
        <v>1.086956521739</v>
      </c>
      <c r="M4295" s="2">
        <v>8.6956521739130004</v>
      </c>
      <c r="N4295" s="2">
        <v>27.173913043477999</v>
      </c>
      <c r="O4295" s="2">
        <v>3.2608695652169999</v>
      </c>
      <c r="P4295" s="2">
        <v>4.3478260869570002</v>
      </c>
      <c r="Q4295" s="2">
        <v>7.6086956521740001</v>
      </c>
      <c r="R4295" s="2">
        <v>1.086956521739</v>
      </c>
      <c r="S4295" s="2">
        <v>3.2608695652169999</v>
      </c>
      <c r="T4295" s="2">
        <v>8.6956521739130004</v>
      </c>
      <c r="U4295" s="21">
        <v>0</v>
      </c>
    </row>
    <row r="4296" spans="4:21" x14ac:dyDescent="0.2">
      <c r="D4296" s="104"/>
      <c r="E4296" s="5" t="s">
        <v>44</v>
      </c>
      <c r="F4296" s="6"/>
      <c r="G4296" s="7">
        <v>134</v>
      </c>
      <c r="H4296" s="8">
        <v>36</v>
      </c>
      <c r="I4296" s="1">
        <v>8</v>
      </c>
      <c r="J4296" s="1">
        <v>32</v>
      </c>
      <c r="K4296" s="1">
        <v>10</v>
      </c>
      <c r="L4296" s="1">
        <v>2</v>
      </c>
      <c r="M4296" s="1">
        <v>25</v>
      </c>
      <c r="N4296" s="1">
        <v>45</v>
      </c>
      <c r="O4296" s="1">
        <v>3</v>
      </c>
      <c r="P4296" s="1">
        <v>10</v>
      </c>
      <c r="Q4296" s="1">
        <v>11</v>
      </c>
      <c r="R4296" s="1">
        <v>4</v>
      </c>
      <c r="S4296" s="1">
        <v>4</v>
      </c>
      <c r="T4296" s="1">
        <v>14</v>
      </c>
      <c r="U4296" s="13">
        <v>0</v>
      </c>
    </row>
    <row r="4297" spans="4:21" x14ac:dyDescent="0.2">
      <c r="D4297" s="104"/>
      <c r="E4297" s="11"/>
      <c r="F4297" s="10"/>
      <c r="G4297" s="9">
        <v>100</v>
      </c>
      <c r="H4297" s="12">
        <v>26.865671641791</v>
      </c>
      <c r="I4297" s="2">
        <v>5.9701492537309999</v>
      </c>
      <c r="J4297" s="2">
        <v>23.880597014925002</v>
      </c>
      <c r="K4297" s="2">
        <v>7.4626865671639999</v>
      </c>
      <c r="L4297" s="2">
        <v>1.492537313433</v>
      </c>
      <c r="M4297" s="2">
        <v>18.656716417910001</v>
      </c>
      <c r="N4297" s="2">
        <v>33.582089552238997</v>
      </c>
      <c r="O4297" s="2">
        <v>2.238805970149</v>
      </c>
      <c r="P4297" s="2">
        <v>7.4626865671639999</v>
      </c>
      <c r="Q4297" s="2">
        <v>8.2089552238810004</v>
      </c>
      <c r="R4297" s="2">
        <v>2.985074626866</v>
      </c>
      <c r="S4297" s="2">
        <v>2.985074626866</v>
      </c>
      <c r="T4297" s="2">
        <v>10.447761194030001</v>
      </c>
      <c r="U4297" s="21">
        <v>0</v>
      </c>
    </row>
    <row r="4298" spans="4:21" x14ac:dyDescent="0.2">
      <c r="D4298" s="104"/>
      <c r="E4298" s="5" t="s">
        <v>45</v>
      </c>
      <c r="F4298" s="6"/>
      <c r="G4298" s="7">
        <v>99</v>
      </c>
      <c r="H4298" s="8">
        <v>23</v>
      </c>
      <c r="I4298" s="1">
        <v>9</v>
      </c>
      <c r="J4298" s="1">
        <v>21</v>
      </c>
      <c r="K4298" s="1">
        <v>6</v>
      </c>
      <c r="L4298" s="1">
        <v>5</v>
      </c>
      <c r="M4298" s="1">
        <v>15</v>
      </c>
      <c r="N4298" s="1">
        <v>26</v>
      </c>
      <c r="O4298" s="1">
        <v>4</v>
      </c>
      <c r="P4298" s="1">
        <v>16</v>
      </c>
      <c r="Q4298" s="1">
        <v>6</v>
      </c>
      <c r="R4298" s="1">
        <v>1</v>
      </c>
      <c r="S4298" s="1">
        <v>5</v>
      </c>
      <c r="T4298" s="1">
        <v>9</v>
      </c>
      <c r="U4298" s="13">
        <v>0</v>
      </c>
    </row>
    <row r="4299" spans="4:21" x14ac:dyDescent="0.2">
      <c r="D4299" s="104"/>
      <c r="E4299" s="11"/>
      <c r="F4299" s="10"/>
      <c r="G4299" s="9">
        <v>100</v>
      </c>
      <c r="H4299" s="12">
        <v>23.232323232323001</v>
      </c>
      <c r="I4299" s="2">
        <v>9.0909090909089993</v>
      </c>
      <c r="J4299" s="2">
        <v>21.212121212121001</v>
      </c>
      <c r="K4299" s="2">
        <v>6.0606060606060002</v>
      </c>
      <c r="L4299" s="2">
        <v>5.0505050505050004</v>
      </c>
      <c r="M4299" s="2">
        <v>15.151515151515</v>
      </c>
      <c r="N4299" s="2">
        <v>26.262626262626</v>
      </c>
      <c r="O4299" s="2">
        <v>4.0404040404039998</v>
      </c>
      <c r="P4299" s="2">
        <v>16.161616161615999</v>
      </c>
      <c r="Q4299" s="2">
        <v>6.0606060606060002</v>
      </c>
      <c r="R4299" s="2">
        <v>1.010101010101</v>
      </c>
      <c r="S4299" s="2">
        <v>5.0505050505050004</v>
      </c>
      <c r="T4299" s="2">
        <v>9.0909090909089993</v>
      </c>
      <c r="U4299" s="21">
        <v>0</v>
      </c>
    </row>
    <row r="4300" spans="4:21" x14ac:dyDescent="0.2">
      <c r="D4300" s="104"/>
      <c r="E4300" s="5" t="s">
        <v>46</v>
      </c>
      <c r="F4300" s="6"/>
      <c r="G4300" s="7">
        <v>76</v>
      </c>
      <c r="H4300" s="8">
        <v>23</v>
      </c>
      <c r="I4300" s="1">
        <v>10</v>
      </c>
      <c r="J4300" s="1">
        <v>17</v>
      </c>
      <c r="K4300" s="1">
        <v>1</v>
      </c>
      <c r="L4300" s="1">
        <v>2</v>
      </c>
      <c r="M4300" s="1">
        <v>9</v>
      </c>
      <c r="N4300" s="1">
        <v>23</v>
      </c>
      <c r="O4300" s="1">
        <v>3</v>
      </c>
      <c r="P4300" s="1">
        <v>13</v>
      </c>
      <c r="Q4300" s="1">
        <v>4</v>
      </c>
      <c r="R4300" s="1">
        <v>0</v>
      </c>
      <c r="S4300" s="1">
        <v>2</v>
      </c>
      <c r="T4300" s="1">
        <v>4</v>
      </c>
      <c r="U4300" s="13">
        <v>0</v>
      </c>
    </row>
    <row r="4301" spans="4:21" x14ac:dyDescent="0.2">
      <c r="D4301" s="104"/>
      <c r="E4301" s="11"/>
      <c r="F4301" s="10"/>
      <c r="G4301" s="9">
        <v>100</v>
      </c>
      <c r="H4301" s="12">
        <v>30.263157894736999</v>
      </c>
      <c r="I4301" s="2">
        <v>13.157894736842</v>
      </c>
      <c r="J4301" s="2">
        <v>22.368421052632002</v>
      </c>
      <c r="K4301" s="2">
        <v>1.3157894736839999</v>
      </c>
      <c r="L4301" s="2">
        <v>2.6315789473679998</v>
      </c>
      <c r="M4301" s="2">
        <v>11.842105263158</v>
      </c>
      <c r="N4301" s="2">
        <v>30.263157894736999</v>
      </c>
      <c r="O4301" s="2">
        <v>3.947368421053</v>
      </c>
      <c r="P4301" s="2">
        <v>17.105263157894999</v>
      </c>
      <c r="Q4301" s="2">
        <v>5.2631578947369997</v>
      </c>
      <c r="R4301" s="3">
        <v>0</v>
      </c>
      <c r="S4301" s="2">
        <v>2.6315789473679998</v>
      </c>
      <c r="T4301" s="2">
        <v>5.2631578947369997</v>
      </c>
      <c r="U4301" s="21">
        <v>0</v>
      </c>
    </row>
    <row r="4302" spans="4:21" x14ac:dyDescent="0.2">
      <c r="D4302" s="104"/>
      <c r="E4302" s="5" t="s">
        <v>47</v>
      </c>
      <c r="F4302" s="6"/>
      <c r="G4302" s="7">
        <v>52</v>
      </c>
      <c r="H4302" s="8">
        <v>14</v>
      </c>
      <c r="I4302" s="1">
        <v>9</v>
      </c>
      <c r="J4302" s="1">
        <v>22</v>
      </c>
      <c r="K4302" s="1">
        <v>2</v>
      </c>
      <c r="L4302" s="1">
        <v>3</v>
      </c>
      <c r="M4302" s="1">
        <v>5</v>
      </c>
      <c r="N4302" s="1">
        <v>16</v>
      </c>
      <c r="O4302" s="1">
        <v>2</v>
      </c>
      <c r="P4302" s="1">
        <v>5</v>
      </c>
      <c r="Q4302" s="1">
        <v>1</v>
      </c>
      <c r="R4302" s="1">
        <v>1</v>
      </c>
      <c r="S4302" s="1">
        <v>4</v>
      </c>
      <c r="T4302" s="1">
        <v>1</v>
      </c>
      <c r="U4302" s="13">
        <v>1</v>
      </c>
    </row>
    <row r="4303" spans="4:21" x14ac:dyDescent="0.2">
      <c r="D4303" s="104"/>
      <c r="E4303" s="11"/>
      <c r="F4303" s="10"/>
      <c r="G4303" s="9">
        <v>100</v>
      </c>
      <c r="H4303" s="12">
        <v>26.923076923077002</v>
      </c>
      <c r="I4303" s="2">
        <v>17.307692307692001</v>
      </c>
      <c r="J4303" s="2">
        <v>42.307692307692001</v>
      </c>
      <c r="K4303" s="2">
        <v>3.8461538461539999</v>
      </c>
      <c r="L4303" s="2">
        <v>5.7692307692310001</v>
      </c>
      <c r="M4303" s="2">
        <v>9.6153846153850004</v>
      </c>
      <c r="N4303" s="2">
        <v>30.769230769231001</v>
      </c>
      <c r="O4303" s="2">
        <v>3.8461538461539999</v>
      </c>
      <c r="P4303" s="2">
        <v>9.6153846153850004</v>
      </c>
      <c r="Q4303" s="2">
        <v>1.923076923077</v>
      </c>
      <c r="R4303" s="2">
        <v>1.923076923077</v>
      </c>
      <c r="S4303" s="2">
        <v>7.6923076923079998</v>
      </c>
      <c r="T4303" s="2">
        <v>1.923076923077</v>
      </c>
      <c r="U4303" s="15">
        <v>1.923076923077</v>
      </c>
    </row>
    <row r="4304" spans="4:21" x14ac:dyDescent="0.2">
      <c r="D4304" s="104"/>
      <c r="E4304" s="5" t="s">
        <v>48</v>
      </c>
      <c r="F4304" s="6"/>
      <c r="G4304" s="7">
        <v>16</v>
      </c>
      <c r="H4304" s="8">
        <v>3</v>
      </c>
      <c r="I4304" s="1">
        <v>1</v>
      </c>
      <c r="J4304" s="1">
        <v>6</v>
      </c>
      <c r="K4304" s="1">
        <v>0</v>
      </c>
      <c r="L4304" s="1">
        <v>0</v>
      </c>
      <c r="M4304" s="1">
        <v>4</v>
      </c>
      <c r="N4304" s="1">
        <v>2</v>
      </c>
      <c r="O4304" s="1">
        <v>0</v>
      </c>
      <c r="P4304" s="1">
        <v>2</v>
      </c>
      <c r="Q4304" s="1">
        <v>2</v>
      </c>
      <c r="R4304" s="1">
        <v>0</v>
      </c>
      <c r="S4304" s="1">
        <v>0</v>
      </c>
      <c r="T4304" s="1">
        <v>2</v>
      </c>
      <c r="U4304" s="13">
        <v>0</v>
      </c>
    </row>
    <row r="4305" spans="4:21" x14ac:dyDescent="0.2">
      <c r="D4305" s="104"/>
      <c r="E4305" s="11"/>
      <c r="F4305" s="10"/>
      <c r="G4305" s="9">
        <v>100</v>
      </c>
      <c r="H4305" s="12">
        <v>18.75</v>
      </c>
      <c r="I4305" s="2">
        <v>6.25</v>
      </c>
      <c r="J4305" s="2">
        <v>37.5</v>
      </c>
      <c r="K4305" s="3">
        <v>0</v>
      </c>
      <c r="L4305" s="3">
        <v>0</v>
      </c>
      <c r="M4305" s="2">
        <v>25</v>
      </c>
      <c r="N4305" s="2">
        <v>12.5</v>
      </c>
      <c r="O4305" s="3">
        <v>0</v>
      </c>
      <c r="P4305" s="2">
        <v>12.5</v>
      </c>
      <c r="Q4305" s="2">
        <v>12.5</v>
      </c>
      <c r="R4305" s="3">
        <v>0</v>
      </c>
      <c r="S4305" s="3">
        <v>0</v>
      </c>
      <c r="T4305" s="2">
        <v>12.5</v>
      </c>
      <c r="U4305" s="21">
        <v>0</v>
      </c>
    </row>
    <row r="4306" spans="4:21" x14ac:dyDescent="0.2">
      <c r="D4306" s="104"/>
      <c r="E4306" s="5" t="s">
        <v>49</v>
      </c>
      <c r="F4306" s="6"/>
      <c r="G4306" s="7">
        <v>2</v>
      </c>
      <c r="H4306" s="8">
        <v>0</v>
      </c>
      <c r="I4306" s="1">
        <v>0</v>
      </c>
      <c r="J4306" s="1">
        <v>1</v>
      </c>
      <c r="K4306" s="1">
        <v>0</v>
      </c>
      <c r="L4306" s="1">
        <v>0</v>
      </c>
      <c r="M4306" s="1">
        <v>0</v>
      </c>
      <c r="N4306" s="1">
        <v>0</v>
      </c>
      <c r="O4306" s="1">
        <v>0</v>
      </c>
      <c r="P4306" s="1">
        <v>0</v>
      </c>
      <c r="Q4306" s="1">
        <v>0</v>
      </c>
      <c r="R4306" s="1">
        <v>0</v>
      </c>
      <c r="S4306" s="1">
        <v>0</v>
      </c>
      <c r="T4306" s="1">
        <v>1</v>
      </c>
      <c r="U4306" s="13">
        <v>0</v>
      </c>
    </row>
    <row r="4307" spans="4:21" x14ac:dyDescent="0.2">
      <c r="D4307" s="104"/>
      <c r="E4307" s="11"/>
      <c r="F4307" s="10"/>
      <c r="G4307" s="9">
        <v>100</v>
      </c>
      <c r="H4307" s="40">
        <v>0</v>
      </c>
      <c r="I4307" s="3">
        <v>0</v>
      </c>
      <c r="J4307" s="2">
        <v>50</v>
      </c>
      <c r="K4307" s="3">
        <v>0</v>
      </c>
      <c r="L4307" s="3">
        <v>0</v>
      </c>
      <c r="M4307" s="3">
        <v>0</v>
      </c>
      <c r="N4307" s="3">
        <v>0</v>
      </c>
      <c r="O4307" s="3">
        <v>0</v>
      </c>
      <c r="P4307" s="3">
        <v>0</v>
      </c>
      <c r="Q4307" s="3">
        <v>0</v>
      </c>
      <c r="R4307" s="3">
        <v>0</v>
      </c>
      <c r="S4307" s="3">
        <v>0</v>
      </c>
      <c r="T4307" s="2">
        <v>50</v>
      </c>
      <c r="U4307" s="21">
        <v>0</v>
      </c>
    </row>
    <row r="4308" spans="4:21" x14ac:dyDescent="0.2">
      <c r="D4308" s="103" t="s">
        <v>50</v>
      </c>
      <c r="E4308" s="24" t="s">
        <v>35</v>
      </c>
      <c r="F4308" s="22"/>
      <c r="G4308" s="23">
        <v>0</v>
      </c>
      <c r="H4308" s="30">
        <v>0</v>
      </c>
      <c r="I4308" s="4">
        <v>0</v>
      </c>
      <c r="J4308" s="4">
        <v>0</v>
      </c>
      <c r="K4308" s="4">
        <v>0</v>
      </c>
      <c r="L4308" s="4">
        <v>0</v>
      </c>
      <c r="M4308" s="4">
        <v>0</v>
      </c>
      <c r="N4308" s="4">
        <v>0</v>
      </c>
      <c r="O4308" s="4">
        <v>0</v>
      </c>
      <c r="P4308" s="4">
        <v>0</v>
      </c>
      <c r="Q4308" s="4">
        <v>0</v>
      </c>
      <c r="R4308" s="4">
        <v>0</v>
      </c>
      <c r="S4308" s="4">
        <v>0</v>
      </c>
      <c r="T4308" s="4">
        <v>0</v>
      </c>
      <c r="U4308" s="34">
        <v>0</v>
      </c>
    </row>
    <row r="4309" spans="4:21" x14ac:dyDescent="0.2">
      <c r="D4309" s="104"/>
      <c r="E4309" s="11"/>
      <c r="F4309" s="10"/>
      <c r="G4309" s="77">
        <v>0</v>
      </c>
      <c r="H4309" s="40">
        <v>0</v>
      </c>
      <c r="I4309" s="3">
        <v>0</v>
      </c>
      <c r="J4309" s="3">
        <v>0</v>
      </c>
      <c r="K4309" s="3">
        <v>0</v>
      </c>
      <c r="L4309" s="3">
        <v>0</v>
      </c>
      <c r="M4309" s="3">
        <v>0</v>
      </c>
      <c r="N4309" s="3">
        <v>0</v>
      </c>
      <c r="O4309" s="3">
        <v>0</v>
      </c>
      <c r="P4309" s="3">
        <v>0</v>
      </c>
      <c r="Q4309" s="3">
        <v>0</v>
      </c>
      <c r="R4309" s="3">
        <v>0</v>
      </c>
      <c r="S4309" s="3">
        <v>0</v>
      </c>
      <c r="T4309" s="3">
        <v>0</v>
      </c>
      <c r="U4309" s="21">
        <v>0</v>
      </c>
    </row>
    <row r="4310" spans="4:21" x14ac:dyDescent="0.2">
      <c r="D4310" s="104"/>
      <c r="E4310" s="5" t="s">
        <v>36</v>
      </c>
      <c r="F4310" s="6"/>
      <c r="G4310" s="7">
        <v>12</v>
      </c>
      <c r="H4310" s="8">
        <v>1</v>
      </c>
      <c r="I4310" s="1">
        <v>1</v>
      </c>
      <c r="J4310" s="1">
        <v>2</v>
      </c>
      <c r="K4310" s="1">
        <v>0</v>
      </c>
      <c r="L4310" s="1">
        <v>0</v>
      </c>
      <c r="M4310" s="1">
        <v>0</v>
      </c>
      <c r="N4310" s="1">
        <v>7</v>
      </c>
      <c r="O4310" s="1">
        <v>0</v>
      </c>
      <c r="P4310" s="1">
        <v>0</v>
      </c>
      <c r="Q4310" s="1">
        <v>0</v>
      </c>
      <c r="R4310" s="1">
        <v>0</v>
      </c>
      <c r="S4310" s="1">
        <v>1</v>
      </c>
      <c r="T4310" s="1">
        <v>1</v>
      </c>
      <c r="U4310" s="13">
        <v>0</v>
      </c>
    </row>
    <row r="4311" spans="4:21" x14ac:dyDescent="0.2">
      <c r="D4311" s="104"/>
      <c r="E4311" s="11"/>
      <c r="F4311" s="10"/>
      <c r="G4311" s="9">
        <v>100</v>
      </c>
      <c r="H4311" s="12">
        <v>8.333333333333</v>
      </c>
      <c r="I4311" s="2">
        <v>8.333333333333</v>
      </c>
      <c r="J4311" s="2">
        <v>16.666666666666998</v>
      </c>
      <c r="K4311" s="3">
        <v>0</v>
      </c>
      <c r="L4311" s="3">
        <v>0</v>
      </c>
      <c r="M4311" s="3">
        <v>0</v>
      </c>
      <c r="N4311" s="2">
        <v>58.333333333333002</v>
      </c>
      <c r="O4311" s="3">
        <v>0</v>
      </c>
      <c r="P4311" s="3">
        <v>0</v>
      </c>
      <c r="Q4311" s="3">
        <v>0</v>
      </c>
      <c r="R4311" s="3">
        <v>0</v>
      </c>
      <c r="S4311" s="2">
        <v>8.333333333333</v>
      </c>
      <c r="T4311" s="2">
        <v>8.333333333333</v>
      </c>
      <c r="U4311" s="21">
        <v>0</v>
      </c>
    </row>
    <row r="4312" spans="4:21" x14ac:dyDescent="0.2">
      <c r="D4312" s="104"/>
      <c r="E4312" s="5" t="s">
        <v>37</v>
      </c>
      <c r="F4312" s="6"/>
      <c r="G4312" s="7">
        <v>21</v>
      </c>
      <c r="H4312" s="8">
        <v>1</v>
      </c>
      <c r="I4312" s="1">
        <v>0</v>
      </c>
      <c r="J4312" s="1">
        <v>11</v>
      </c>
      <c r="K4312" s="1">
        <v>0</v>
      </c>
      <c r="L4312" s="1">
        <v>1</v>
      </c>
      <c r="M4312" s="1">
        <v>1</v>
      </c>
      <c r="N4312" s="1">
        <v>4</v>
      </c>
      <c r="O4312" s="1">
        <v>1</v>
      </c>
      <c r="P4312" s="1">
        <v>1</v>
      </c>
      <c r="Q4312" s="1">
        <v>4</v>
      </c>
      <c r="R4312" s="1">
        <v>0</v>
      </c>
      <c r="S4312" s="1">
        <v>3</v>
      </c>
      <c r="T4312" s="1">
        <v>0</v>
      </c>
      <c r="U4312" s="13">
        <v>1</v>
      </c>
    </row>
    <row r="4313" spans="4:21" x14ac:dyDescent="0.2">
      <c r="D4313" s="104"/>
      <c r="E4313" s="11"/>
      <c r="F4313" s="10"/>
      <c r="G4313" s="9">
        <v>100</v>
      </c>
      <c r="H4313" s="12">
        <v>4.7619047619049999</v>
      </c>
      <c r="I4313" s="3">
        <v>0</v>
      </c>
      <c r="J4313" s="2">
        <v>52.380952380952003</v>
      </c>
      <c r="K4313" s="3">
        <v>0</v>
      </c>
      <c r="L4313" s="2">
        <v>4.7619047619049999</v>
      </c>
      <c r="M4313" s="2">
        <v>4.7619047619049999</v>
      </c>
      <c r="N4313" s="2">
        <v>19.047619047619001</v>
      </c>
      <c r="O4313" s="2">
        <v>4.7619047619049999</v>
      </c>
      <c r="P4313" s="2">
        <v>4.7619047619049999</v>
      </c>
      <c r="Q4313" s="2">
        <v>19.047619047619001</v>
      </c>
      <c r="R4313" s="3">
        <v>0</v>
      </c>
      <c r="S4313" s="2">
        <v>14.285714285714</v>
      </c>
      <c r="T4313" s="3">
        <v>0</v>
      </c>
      <c r="U4313" s="15">
        <v>4.7619047619049999</v>
      </c>
    </row>
    <row r="4314" spans="4:21" x14ac:dyDescent="0.2">
      <c r="D4314" s="104"/>
      <c r="E4314" s="5" t="s">
        <v>38</v>
      </c>
      <c r="F4314" s="6"/>
      <c r="G4314" s="7">
        <v>29</v>
      </c>
      <c r="H4314" s="8">
        <v>3</v>
      </c>
      <c r="I4314" s="1">
        <v>1</v>
      </c>
      <c r="J4314" s="1">
        <v>15</v>
      </c>
      <c r="K4314" s="1">
        <v>0</v>
      </c>
      <c r="L4314" s="1">
        <v>0</v>
      </c>
      <c r="M4314" s="1">
        <v>1</v>
      </c>
      <c r="N4314" s="1">
        <v>6</v>
      </c>
      <c r="O4314" s="1">
        <v>3</v>
      </c>
      <c r="P4314" s="1">
        <v>2</v>
      </c>
      <c r="Q4314" s="1">
        <v>3</v>
      </c>
      <c r="R4314" s="1">
        <v>0</v>
      </c>
      <c r="S4314" s="1">
        <v>1</v>
      </c>
      <c r="T4314" s="1">
        <v>3</v>
      </c>
      <c r="U4314" s="13">
        <v>0</v>
      </c>
    </row>
    <row r="4315" spans="4:21" x14ac:dyDescent="0.2">
      <c r="D4315" s="104"/>
      <c r="E4315" s="11"/>
      <c r="F4315" s="10"/>
      <c r="G4315" s="9">
        <v>100</v>
      </c>
      <c r="H4315" s="12">
        <v>10.344827586207</v>
      </c>
      <c r="I4315" s="2">
        <v>3.4482758620689999</v>
      </c>
      <c r="J4315" s="2">
        <v>51.724137931034001</v>
      </c>
      <c r="K4315" s="3">
        <v>0</v>
      </c>
      <c r="L4315" s="3">
        <v>0</v>
      </c>
      <c r="M4315" s="2">
        <v>3.4482758620689999</v>
      </c>
      <c r="N4315" s="2">
        <v>20.689655172414</v>
      </c>
      <c r="O4315" s="2">
        <v>10.344827586207</v>
      </c>
      <c r="P4315" s="2">
        <v>6.8965517241379999</v>
      </c>
      <c r="Q4315" s="2">
        <v>10.344827586207</v>
      </c>
      <c r="R4315" s="3">
        <v>0</v>
      </c>
      <c r="S4315" s="2">
        <v>3.4482758620689999</v>
      </c>
      <c r="T4315" s="2">
        <v>10.344827586207</v>
      </c>
      <c r="U4315" s="21">
        <v>0</v>
      </c>
    </row>
    <row r="4316" spans="4:21" x14ac:dyDescent="0.2">
      <c r="D4316" s="104"/>
      <c r="E4316" s="5" t="s">
        <v>39</v>
      </c>
      <c r="F4316" s="6"/>
      <c r="G4316" s="7">
        <v>27</v>
      </c>
      <c r="H4316" s="8">
        <v>3</v>
      </c>
      <c r="I4316" s="1">
        <v>0</v>
      </c>
      <c r="J4316" s="1">
        <v>7</v>
      </c>
      <c r="K4316" s="1">
        <v>1</v>
      </c>
      <c r="L4316" s="1">
        <v>0</v>
      </c>
      <c r="M4316" s="1">
        <v>3</v>
      </c>
      <c r="N4316" s="1">
        <v>7</v>
      </c>
      <c r="O4316" s="1">
        <v>0</v>
      </c>
      <c r="P4316" s="1">
        <v>0</v>
      </c>
      <c r="Q4316" s="1">
        <v>4</v>
      </c>
      <c r="R4316" s="1">
        <v>0</v>
      </c>
      <c r="S4316" s="1">
        <v>1</v>
      </c>
      <c r="T4316" s="1">
        <v>4</v>
      </c>
      <c r="U4316" s="13">
        <v>1</v>
      </c>
    </row>
    <row r="4317" spans="4:21" x14ac:dyDescent="0.2">
      <c r="D4317" s="104"/>
      <c r="E4317" s="11"/>
      <c r="F4317" s="10"/>
      <c r="G4317" s="9">
        <v>100</v>
      </c>
      <c r="H4317" s="12">
        <v>11.111111111111001</v>
      </c>
      <c r="I4317" s="3">
        <v>0</v>
      </c>
      <c r="J4317" s="2">
        <v>25.925925925925998</v>
      </c>
      <c r="K4317" s="2">
        <v>3.7037037037039999</v>
      </c>
      <c r="L4317" s="3">
        <v>0</v>
      </c>
      <c r="M4317" s="2">
        <v>11.111111111111001</v>
      </c>
      <c r="N4317" s="2">
        <v>25.925925925925998</v>
      </c>
      <c r="O4317" s="3">
        <v>0</v>
      </c>
      <c r="P4317" s="3">
        <v>0</v>
      </c>
      <c r="Q4317" s="2">
        <v>14.814814814815</v>
      </c>
      <c r="R4317" s="3">
        <v>0</v>
      </c>
      <c r="S4317" s="2">
        <v>3.7037037037039999</v>
      </c>
      <c r="T4317" s="2">
        <v>14.814814814815</v>
      </c>
      <c r="U4317" s="15">
        <v>3.7037037037039999</v>
      </c>
    </row>
    <row r="4318" spans="4:21" x14ac:dyDescent="0.2">
      <c r="D4318" s="104"/>
      <c r="E4318" s="5" t="s">
        <v>40</v>
      </c>
      <c r="F4318" s="6"/>
      <c r="G4318" s="7">
        <v>41</v>
      </c>
      <c r="H4318" s="8">
        <v>5</v>
      </c>
      <c r="I4318" s="1">
        <v>0</v>
      </c>
      <c r="J4318" s="1">
        <v>21</v>
      </c>
      <c r="K4318" s="1">
        <v>3</v>
      </c>
      <c r="L4318" s="1">
        <v>1</v>
      </c>
      <c r="M4318" s="1">
        <v>5</v>
      </c>
      <c r="N4318" s="1">
        <v>11</v>
      </c>
      <c r="O4318" s="1">
        <v>3</v>
      </c>
      <c r="P4318" s="1">
        <v>2</v>
      </c>
      <c r="Q4318" s="1">
        <v>6</v>
      </c>
      <c r="R4318" s="1">
        <v>0</v>
      </c>
      <c r="S4318" s="1">
        <v>2</v>
      </c>
      <c r="T4318" s="1">
        <v>5</v>
      </c>
      <c r="U4318" s="13">
        <v>0</v>
      </c>
    </row>
    <row r="4319" spans="4:21" x14ac:dyDescent="0.2">
      <c r="D4319" s="104"/>
      <c r="E4319" s="11"/>
      <c r="F4319" s="10"/>
      <c r="G4319" s="9">
        <v>100</v>
      </c>
      <c r="H4319" s="12">
        <v>12.195121951220001</v>
      </c>
      <c r="I4319" s="3">
        <v>0</v>
      </c>
      <c r="J4319" s="2">
        <v>51.219512195122</v>
      </c>
      <c r="K4319" s="2">
        <v>7.3170731707319998</v>
      </c>
      <c r="L4319" s="2">
        <v>2.4390243902440001</v>
      </c>
      <c r="M4319" s="2">
        <v>12.195121951220001</v>
      </c>
      <c r="N4319" s="2">
        <v>26.829268292683</v>
      </c>
      <c r="O4319" s="2">
        <v>7.3170731707319998</v>
      </c>
      <c r="P4319" s="2">
        <v>4.8780487804880002</v>
      </c>
      <c r="Q4319" s="2">
        <v>14.634146341463</v>
      </c>
      <c r="R4319" s="3">
        <v>0</v>
      </c>
      <c r="S4319" s="2">
        <v>4.8780487804880002</v>
      </c>
      <c r="T4319" s="2">
        <v>12.195121951220001</v>
      </c>
      <c r="U4319" s="21">
        <v>0</v>
      </c>
    </row>
    <row r="4320" spans="4:21" x14ac:dyDescent="0.2">
      <c r="D4320" s="104"/>
      <c r="E4320" s="5" t="s">
        <v>41</v>
      </c>
      <c r="F4320" s="6"/>
      <c r="G4320" s="7">
        <v>34</v>
      </c>
      <c r="H4320" s="8">
        <v>5</v>
      </c>
      <c r="I4320" s="1">
        <v>0</v>
      </c>
      <c r="J4320" s="1">
        <v>12</v>
      </c>
      <c r="K4320" s="1">
        <v>2</v>
      </c>
      <c r="L4320" s="1">
        <v>0</v>
      </c>
      <c r="M4320" s="1">
        <v>3</v>
      </c>
      <c r="N4320" s="1">
        <v>10</v>
      </c>
      <c r="O4320" s="1">
        <v>0</v>
      </c>
      <c r="P4320" s="1">
        <v>1</v>
      </c>
      <c r="Q4320" s="1">
        <v>1</v>
      </c>
      <c r="R4320" s="1">
        <v>0</v>
      </c>
      <c r="S4320" s="1">
        <v>2</v>
      </c>
      <c r="T4320" s="1">
        <v>6</v>
      </c>
      <c r="U4320" s="13">
        <v>0</v>
      </c>
    </row>
    <row r="4321" spans="4:21" x14ac:dyDescent="0.2">
      <c r="D4321" s="104"/>
      <c r="E4321" s="11"/>
      <c r="F4321" s="10"/>
      <c r="G4321" s="9">
        <v>100</v>
      </c>
      <c r="H4321" s="12">
        <v>14.705882352941</v>
      </c>
      <c r="I4321" s="3">
        <v>0</v>
      </c>
      <c r="J4321" s="2">
        <v>35.294117647058997</v>
      </c>
      <c r="K4321" s="2">
        <v>5.8823529411760003</v>
      </c>
      <c r="L4321" s="3">
        <v>0</v>
      </c>
      <c r="M4321" s="2">
        <v>8.8235294117649996</v>
      </c>
      <c r="N4321" s="2">
        <v>29.411764705882</v>
      </c>
      <c r="O4321" s="3">
        <v>0</v>
      </c>
      <c r="P4321" s="2">
        <v>2.9411764705880001</v>
      </c>
      <c r="Q4321" s="2">
        <v>2.9411764705880001</v>
      </c>
      <c r="R4321" s="3">
        <v>0</v>
      </c>
      <c r="S4321" s="2">
        <v>5.8823529411760003</v>
      </c>
      <c r="T4321" s="2">
        <v>17.647058823529001</v>
      </c>
      <c r="U4321" s="21">
        <v>0</v>
      </c>
    </row>
    <row r="4322" spans="4:21" x14ac:dyDescent="0.2">
      <c r="D4322" s="104"/>
      <c r="E4322" s="5" t="s">
        <v>42</v>
      </c>
      <c r="F4322" s="6"/>
      <c r="G4322" s="7">
        <v>41</v>
      </c>
      <c r="H4322" s="8">
        <v>9</v>
      </c>
      <c r="I4322" s="1">
        <v>2</v>
      </c>
      <c r="J4322" s="1">
        <v>19</v>
      </c>
      <c r="K4322" s="1">
        <v>2</v>
      </c>
      <c r="L4322" s="1">
        <v>1</v>
      </c>
      <c r="M4322" s="1">
        <v>1</v>
      </c>
      <c r="N4322" s="1">
        <v>5</v>
      </c>
      <c r="O4322" s="1">
        <v>0</v>
      </c>
      <c r="P4322" s="1">
        <v>3</v>
      </c>
      <c r="Q4322" s="1">
        <v>3</v>
      </c>
      <c r="R4322" s="1">
        <v>0</v>
      </c>
      <c r="S4322" s="1">
        <v>1</v>
      </c>
      <c r="T4322" s="1">
        <v>3</v>
      </c>
      <c r="U4322" s="13">
        <v>0</v>
      </c>
    </row>
    <row r="4323" spans="4:21" x14ac:dyDescent="0.2">
      <c r="D4323" s="104"/>
      <c r="E4323" s="11"/>
      <c r="F4323" s="10"/>
      <c r="G4323" s="9">
        <v>100</v>
      </c>
      <c r="H4323" s="12">
        <v>21.951219512194999</v>
      </c>
      <c r="I4323" s="2">
        <v>4.8780487804880002</v>
      </c>
      <c r="J4323" s="2">
        <v>46.341463414633999</v>
      </c>
      <c r="K4323" s="2">
        <v>4.8780487804880002</v>
      </c>
      <c r="L4323" s="2">
        <v>2.4390243902440001</v>
      </c>
      <c r="M4323" s="2">
        <v>2.4390243902440001</v>
      </c>
      <c r="N4323" s="2">
        <v>12.195121951220001</v>
      </c>
      <c r="O4323" s="3">
        <v>0</v>
      </c>
      <c r="P4323" s="2">
        <v>7.3170731707319998</v>
      </c>
      <c r="Q4323" s="2">
        <v>7.3170731707319998</v>
      </c>
      <c r="R4323" s="3">
        <v>0</v>
      </c>
      <c r="S4323" s="2">
        <v>2.4390243902440001</v>
      </c>
      <c r="T4323" s="2">
        <v>7.3170731707319998</v>
      </c>
      <c r="U4323" s="21">
        <v>0</v>
      </c>
    </row>
    <row r="4324" spans="4:21" x14ac:dyDescent="0.2">
      <c r="D4324" s="104"/>
      <c r="E4324" s="5" t="s">
        <v>43</v>
      </c>
      <c r="F4324" s="6"/>
      <c r="G4324" s="7">
        <v>59</v>
      </c>
      <c r="H4324" s="8">
        <v>6</v>
      </c>
      <c r="I4324" s="1">
        <v>5</v>
      </c>
      <c r="J4324" s="1">
        <v>31</v>
      </c>
      <c r="K4324" s="1">
        <v>2</v>
      </c>
      <c r="L4324" s="1">
        <v>2</v>
      </c>
      <c r="M4324" s="1">
        <v>4</v>
      </c>
      <c r="N4324" s="1">
        <v>13</v>
      </c>
      <c r="O4324" s="1">
        <v>3</v>
      </c>
      <c r="P4324" s="1">
        <v>1</v>
      </c>
      <c r="Q4324" s="1">
        <v>1</v>
      </c>
      <c r="R4324" s="1">
        <v>0</v>
      </c>
      <c r="S4324" s="1">
        <v>3</v>
      </c>
      <c r="T4324" s="1">
        <v>4</v>
      </c>
      <c r="U4324" s="13">
        <v>0</v>
      </c>
    </row>
    <row r="4325" spans="4:21" x14ac:dyDescent="0.2">
      <c r="D4325" s="104"/>
      <c r="E4325" s="11"/>
      <c r="F4325" s="10"/>
      <c r="G4325" s="9">
        <v>100</v>
      </c>
      <c r="H4325" s="12">
        <v>10.169491525424</v>
      </c>
      <c r="I4325" s="2">
        <v>8.4745762711860007</v>
      </c>
      <c r="J4325" s="2">
        <v>52.542372881356002</v>
      </c>
      <c r="K4325" s="2">
        <v>3.3898305084749998</v>
      </c>
      <c r="L4325" s="2">
        <v>3.3898305084749998</v>
      </c>
      <c r="M4325" s="2">
        <v>6.7796610169490004</v>
      </c>
      <c r="N4325" s="2">
        <v>22.033898305085</v>
      </c>
      <c r="O4325" s="2">
        <v>5.0847457627120001</v>
      </c>
      <c r="P4325" s="2">
        <v>1.6949152542370001</v>
      </c>
      <c r="Q4325" s="2">
        <v>1.6949152542370001</v>
      </c>
      <c r="R4325" s="3">
        <v>0</v>
      </c>
      <c r="S4325" s="2">
        <v>5.0847457627120001</v>
      </c>
      <c r="T4325" s="2">
        <v>6.7796610169490004</v>
      </c>
      <c r="U4325" s="21">
        <v>0</v>
      </c>
    </row>
    <row r="4326" spans="4:21" x14ac:dyDescent="0.2">
      <c r="D4326" s="104"/>
      <c r="E4326" s="5" t="s">
        <v>44</v>
      </c>
      <c r="F4326" s="6"/>
      <c r="G4326" s="7">
        <v>71</v>
      </c>
      <c r="H4326" s="8">
        <v>17</v>
      </c>
      <c r="I4326" s="1">
        <v>11</v>
      </c>
      <c r="J4326" s="1">
        <v>24</v>
      </c>
      <c r="K4326" s="1">
        <v>7</v>
      </c>
      <c r="L4326" s="1">
        <v>0</v>
      </c>
      <c r="M4326" s="1">
        <v>6</v>
      </c>
      <c r="N4326" s="1">
        <v>14</v>
      </c>
      <c r="O4326" s="1">
        <v>2</v>
      </c>
      <c r="P4326" s="1">
        <v>3</v>
      </c>
      <c r="Q4326" s="1">
        <v>1</v>
      </c>
      <c r="R4326" s="1">
        <v>1</v>
      </c>
      <c r="S4326" s="1">
        <v>0</v>
      </c>
      <c r="T4326" s="1">
        <v>5</v>
      </c>
      <c r="U4326" s="13">
        <v>0</v>
      </c>
    </row>
    <row r="4327" spans="4:21" x14ac:dyDescent="0.2">
      <c r="D4327" s="104"/>
      <c r="E4327" s="11"/>
      <c r="F4327" s="10"/>
      <c r="G4327" s="9">
        <v>100</v>
      </c>
      <c r="H4327" s="12">
        <v>23.943661971830998</v>
      </c>
      <c r="I4327" s="2">
        <v>15.492957746479</v>
      </c>
      <c r="J4327" s="2">
        <v>33.802816901408001</v>
      </c>
      <c r="K4327" s="2">
        <v>9.8591549295770005</v>
      </c>
      <c r="L4327" s="3">
        <v>0</v>
      </c>
      <c r="M4327" s="2">
        <v>8.4507042253520002</v>
      </c>
      <c r="N4327" s="2">
        <v>19.718309859154999</v>
      </c>
      <c r="O4327" s="2">
        <v>2.8169014084509998</v>
      </c>
      <c r="P4327" s="2">
        <v>4.2253521126760001</v>
      </c>
      <c r="Q4327" s="2">
        <v>1.4084507042250001</v>
      </c>
      <c r="R4327" s="2">
        <v>1.4084507042250001</v>
      </c>
      <c r="S4327" s="3">
        <v>0</v>
      </c>
      <c r="T4327" s="2">
        <v>7.0422535211269999</v>
      </c>
      <c r="U4327" s="21">
        <v>0</v>
      </c>
    </row>
    <row r="4328" spans="4:21" x14ac:dyDescent="0.2">
      <c r="D4328" s="104"/>
      <c r="E4328" s="5" t="s">
        <v>45</v>
      </c>
      <c r="F4328" s="6"/>
      <c r="G4328" s="7">
        <v>60</v>
      </c>
      <c r="H4328" s="8">
        <v>20</v>
      </c>
      <c r="I4328" s="1">
        <v>3</v>
      </c>
      <c r="J4328" s="1">
        <v>25</v>
      </c>
      <c r="K4328" s="1">
        <v>6</v>
      </c>
      <c r="L4328" s="1">
        <v>1</v>
      </c>
      <c r="M4328" s="1">
        <v>8</v>
      </c>
      <c r="N4328" s="1">
        <v>7</v>
      </c>
      <c r="O4328" s="1">
        <v>3</v>
      </c>
      <c r="P4328" s="1">
        <v>7</v>
      </c>
      <c r="Q4328" s="1">
        <v>1</v>
      </c>
      <c r="R4328" s="1">
        <v>0</v>
      </c>
      <c r="S4328" s="1">
        <v>1</v>
      </c>
      <c r="T4328" s="1">
        <v>6</v>
      </c>
      <c r="U4328" s="13">
        <v>0</v>
      </c>
    </row>
    <row r="4329" spans="4:21" x14ac:dyDescent="0.2">
      <c r="D4329" s="104"/>
      <c r="E4329" s="11"/>
      <c r="F4329" s="10"/>
      <c r="G4329" s="9">
        <v>100</v>
      </c>
      <c r="H4329" s="12">
        <v>33.333333333333002</v>
      </c>
      <c r="I4329" s="2">
        <v>5</v>
      </c>
      <c r="J4329" s="2">
        <v>41.666666666666998</v>
      </c>
      <c r="K4329" s="2">
        <v>10</v>
      </c>
      <c r="L4329" s="2">
        <v>1.666666666667</v>
      </c>
      <c r="M4329" s="2">
        <v>13.333333333333</v>
      </c>
      <c r="N4329" s="2">
        <v>11.666666666667</v>
      </c>
      <c r="O4329" s="2">
        <v>5</v>
      </c>
      <c r="P4329" s="2">
        <v>11.666666666667</v>
      </c>
      <c r="Q4329" s="2">
        <v>1.666666666667</v>
      </c>
      <c r="R4329" s="3">
        <v>0</v>
      </c>
      <c r="S4329" s="2">
        <v>1.666666666667</v>
      </c>
      <c r="T4329" s="2">
        <v>10</v>
      </c>
      <c r="U4329" s="21">
        <v>0</v>
      </c>
    </row>
    <row r="4330" spans="4:21" x14ac:dyDescent="0.2">
      <c r="D4330" s="104"/>
      <c r="E4330" s="5" t="s">
        <v>46</v>
      </c>
      <c r="F4330" s="6"/>
      <c r="G4330" s="7">
        <v>28</v>
      </c>
      <c r="H4330" s="8">
        <v>5</v>
      </c>
      <c r="I4330" s="1">
        <v>2</v>
      </c>
      <c r="J4330" s="1">
        <v>10</v>
      </c>
      <c r="K4330" s="1">
        <v>1</v>
      </c>
      <c r="L4330" s="1">
        <v>0</v>
      </c>
      <c r="M4330" s="1">
        <v>1</v>
      </c>
      <c r="N4330" s="1">
        <v>5</v>
      </c>
      <c r="O4330" s="1">
        <v>0</v>
      </c>
      <c r="P4330" s="1">
        <v>1</v>
      </c>
      <c r="Q4330" s="1">
        <v>0</v>
      </c>
      <c r="R4330" s="1">
        <v>0</v>
      </c>
      <c r="S4330" s="1">
        <v>1</v>
      </c>
      <c r="T4330" s="1">
        <v>5</v>
      </c>
      <c r="U4330" s="13">
        <v>0</v>
      </c>
    </row>
    <row r="4331" spans="4:21" x14ac:dyDescent="0.2">
      <c r="D4331" s="104"/>
      <c r="E4331" s="11"/>
      <c r="F4331" s="10"/>
      <c r="G4331" s="9">
        <v>100</v>
      </c>
      <c r="H4331" s="12">
        <v>17.857142857143</v>
      </c>
      <c r="I4331" s="2">
        <v>7.1428571428570002</v>
      </c>
      <c r="J4331" s="2">
        <v>35.714285714286</v>
      </c>
      <c r="K4331" s="2">
        <v>3.5714285714290002</v>
      </c>
      <c r="L4331" s="3">
        <v>0</v>
      </c>
      <c r="M4331" s="2">
        <v>3.5714285714290002</v>
      </c>
      <c r="N4331" s="2">
        <v>17.857142857143</v>
      </c>
      <c r="O4331" s="3">
        <v>0</v>
      </c>
      <c r="P4331" s="2">
        <v>3.5714285714290002</v>
      </c>
      <c r="Q4331" s="3">
        <v>0</v>
      </c>
      <c r="R4331" s="3">
        <v>0</v>
      </c>
      <c r="S4331" s="2">
        <v>3.5714285714290002</v>
      </c>
      <c r="T4331" s="2">
        <v>17.857142857143</v>
      </c>
      <c r="U4331" s="21">
        <v>0</v>
      </c>
    </row>
    <row r="4332" spans="4:21" x14ac:dyDescent="0.2">
      <c r="D4332" s="104"/>
      <c r="E4332" s="5" t="s">
        <v>47</v>
      </c>
      <c r="F4332" s="6"/>
      <c r="G4332" s="7">
        <v>52</v>
      </c>
      <c r="H4332" s="8">
        <v>20</v>
      </c>
      <c r="I4332" s="1">
        <v>3</v>
      </c>
      <c r="J4332" s="1">
        <v>20</v>
      </c>
      <c r="K4332" s="1">
        <v>1</v>
      </c>
      <c r="L4332" s="1">
        <v>1</v>
      </c>
      <c r="M4332" s="1">
        <v>6</v>
      </c>
      <c r="N4332" s="1">
        <v>7</v>
      </c>
      <c r="O4332" s="1">
        <v>2</v>
      </c>
      <c r="P4332" s="1">
        <v>4</v>
      </c>
      <c r="Q4332" s="1">
        <v>0</v>
      </c>
      <c r="R4332" s="1">
        <v>0</v>
      </c>
      <c r="S4332" s="1">
        <v>4</v>
      </c>
      <c r="T4332" s="1">
        <v>5</v>
      </c>
      <c r="U4332" s="13">
        <v>0</v>
      </c>
    </row>
    <row r="4333" spans="4:21" x14ac:dyDescent="0.2">
      <c r="D4333" s="104"/>
      <c r="E4333" s="11"/>
      <c r="F4333" s="10"/>
      <c r="G4333" s="9">
        <v>100</v>
      </c>
      <c r="H4333" s="12">
        <v>38.461538461537998</v>
      </c>
      <c r="I4333" s="2">
        <v>5.7692307692310001</v>
      </c>
      <c r="J4333" s="2">
        <v>38.461538461537998</v>
      </c>
      <c r="K4333" s="2">
        <v>1.923076923077</v>
      </c>
      <c r="L4333" s="2">
        <v>1.923076923077</v>
      </c>
      <c r="M4333" s="2">
        <v>11.538461538462</v>
      </c>
      <c r="N4333" s="2">
        <v>13.461538461538</v>
      </c>
      <c r="O4333" s="2">
        <v>3.8461538461539999</v>
      </c>
      <c r="P4333" s="2">
        <v>7.6923076923079998</v>
      </c>
      <c r="Q4333" s="3">
        <v>0</v>
      </c>
      <c r="R4333" s="3">
        <v>0</v>
      </c>
      <c r="S4333" s="2">
        <v>7.6923076923079998</v>
      </c>
      <c r="T4333" s="2">
        <v>9.6153846153850004</v>
      </c>
      <c r="U4333" s="21">
        <v>0</v>
      </c>
    </row>
    <row r="4334" spans="4:21" x14ac:dyDescent="0.2">
      <c r="D4334" s="104"/>
      <c r="E4334" s="5" t="s">
        <v>48</v>
      </c>
      <c r="F4334" s="6"/>
      <c r="G4334" s="7">
        <v>25</v>
      </c>
      <c r="H4334" s="8">
        <v>7</v>
      </c>
      <c r="I4334" s="1">
        <v>2</v>
      </c>
      <c r="J4334" s="1">
        <v>12</v>
      </c>
      <c r="K4334" s="1">
        <v>0</v>
      </c>
      <c r="L4334" s="1">
        <v>1</v>
      </c>
      <c r="M4334" s="1">
        <v>3</v>
      </c>
      <c r="N4334" s="1">
        <v>1</v>
      </c>
      <c r="O4334" s="1">
        <v>0</v>
      </c>
      <c r="P4334" s="1">
        <v>2</v>
      </c>
      <c r="Q4334" s="1">
        <v>1</v>
      </c>
      <c r="R4334" s="1">
        <v>0</v>
      </c>
      <c r="S4334" s="1">
        <v>0</v>
      </c>
      <c r="T4334" s="1">
        <v>3</v>
      </c>
      <c r="U4334" s="13">
        <v>1</v>
      </c>
    </row>
    <row r="4335" spans="4:21" x14ac:dyDescent="0.2">
      <c r="D4335" s="104"/>
      <c r="E4335" s="11"/>
      <c r="F4335" s="10"/>
      <c r="G4335" s="9">
        <v>100</v>
      </c>
      <c r="H4335" s="12">
        <v>28</v>
      </c>
      <c r="I4335" s="2">
        <v>8</v>
      </c>
      <c r="J4335" s="2">
        <v>48</v>
      </c>
      <c r="K4335" s="3">
        <v>0</v>
      </c>
      <c r="L4335" s="2">
        <v>4</v>
      </c>
      <c r="M4335" s="2">
        <v>12</v>
      </c>
      <c r="N4335" s="2">
        <v>4</v>
      </c>
      <c r="O4335" s="3">
        <v>0</v>
      </c>
      <c r="P4335" s="2">
        <v>8</v>
      </c>
      <c r="Q4335" s="2">
        <v>4</v>
      </c>
      <c r="R4335" s="3">
        <v>0</v>
      </c>
      <c r="S4335" s="3">
        <v>0</v>
      </c>
      <c r="T4335" s="2">
        <v>12</v>
      </c>
      <c r="U4335" s="15">
        <v>4</v>
      </c>
    </row>
    <row r="4336" spans="4:21" x14ac:dyDescent="0.2">
      <c r="D4336" s="104"/>
      <c r="E4336" s="5" t="s">
        <v>49</v>
      </c>
      <c r="F4336" s="6"/>
      <c r="G4336" s="7">
        <v>5</v>
      </c>
      <c r="H4336" s="8">
        <v>2</v>
      </c>
      <c r="I4336" s="1">
        <v>1</v>
      </c>
      <c r="J4336" s="1">
        <v>1</v>
      </c>
      <c r="K4336" s="1">
        <v>1</v>
      </c>
      <c r="L4336" s="1">
        <v>0</v>
      </c>
      <c r="M4336" s="1">
        <v>0</v>
      </c>
      <c r="N4336" s="1">
        <v>1</v>
      </c>
      <c r="O4336" s="1">
        <v>0</v>
      </c>
      <c r="P4336" s="1">
        <v>0</v>
      </c>
      <c r="Q4336" s="1">
        <v>0</v>
      </c>
      <c r="R4336" s="1">
        <v>0</v>
      </c>
      <c r="S4336" s="1">
        <v>0</v>
      </c>
      <c r="T4336" s="1">
        <v>1</v>
      </c>
      <c r="U4336" s="13">
        <v>0</v>
      </c>
    </row>
    <row r="4337" spans="2:21" x14ac:dyDescent="0.2">
      <c r="D4337" s="105"/>
      <c r="E4337" s="56"/>
      <c r="F4337" s="57"/>
      <c r="G4337" s="69">
        <v>100</v>
      </c>
      <c r="H4337" s="75">
        <v>40</v>
      </c>
      <c r="I4337" s="39">
        <v>20</v>
      </c>
      <c r="J4337" s="39">
        <v>20</v>
      </c>
      <c r="K4337" s="39">
        <v>20</v>
      </c>
      <c r="L4337" s="36">
        <v>0</v>
      </c>
      <c r="M4337" s="36">
        <v>0</v>
      </c>
      <c r="N4337" s="39">
        <v>20</v>
      </c>
      <c r="O4337" s="36">
        <v>0</v>
      </c>
      <c r="P4337" s="36">
        <v>0</v>
      </c>
      <c r="Q4337" s="36">
        <v>0</v>
      </c>
      <c r="R4337" s="36">
        <v>0</v>
      </c>
      <c r="S4337" s="36">
        <v>0</v>
      </c>
      <c r="T4337" s="39">
        <v>20</v>
      </c>
      <c r="U4337" s="72">
        <v>0</v>
      </c>
    </row>
    <row r="4339" spans="2:21" x14ac:dyDescent="0.2">
      <c r="B4339" s="47" t="str">
        <f xml:space="preserve"> HYPERLINK("#'目次'!B58", "[52]")</f>
        <v>[52]</v>
      </c>
      <c r="C4339" s="31" t="s">
        <v>506</v>
      </c>
    </row>
    <row r="4340" spans="2:21" x14ac:dyDescent="0.2">
      <c r="C4340" s="89" t="s">
        <v>490</v>
      </c>
    </row>
    <row r="4342" spans="2:21" x14ac:dyDescent="0.2">
      <c r="C4342" s="31" t="s">
        <v>13</v>
      </c>
    </row>
    <row r="4343" spans="2:21" ht="36" x14ac:dyDescent="0.2">
      <c r="D4343" s="99"/>
      <c r="E4343" s="100"/>
      <c r="F4343" s="100"/>
      <c r="G4343" s="41" t="s">
        <v>14</v>
      </c>
      <c r="H4343" s="42" t="s">
        <v>507</v>
      </c>
      <c r="I4343" s="16" t="s">
        <v>508</v>
      </c>
      <c r="J4343" s="16" t="s">
        <v>509</v>
      </c>
      <c r="K4343" s="16" t="s">
        <v>510</v>
      </c>
      <c r="L4343" s="16" t="s">
        <v>511</v>
      </c>
      <c r="M4343" s="16" t="s">
        <v>512</v>
      </c>
      <c r="N4343" s="16" t="s">
        <v>513</v>
      </c>
      <c r="O4343" s="16" t="s">
        <v>514</v>
      </c>
      <c r="P4343" s="16" t="s">
        <v>22</v>
      </c>
      <c r="Q4343" s="46" t="s">
        <v>24</v>
      </c>
    </row>
    <row r="4344" spans="2:21" x14ac:dyDescent="0.2">
      <c r="D4344" s="101"/>
      <c r="E4344" s="102"/>
      <c r="F4344" s="102"/>
      <c r="G4344" s="44"/>
      <c r="H4344" s="48"/>
      <c r="I4344" s="17"/>
      <c r="J4344" s="17"/>
      <c r="K4344" s="17"/>
      <c r="L4344" s="17"/>
      <c r="M4344" s="17"/>
      <c r="N4344" s="17"/>
      <c r="O4344" s="17"/>
      <c r="P4344" s="17"/>
      <c r="Q4344" s="43"/>
    </row>
    <row r="4345" spans="2:21" x14ac:dyDescent="0.2">
      <c r="D4345" s="68"/>
      <c r="E4345" s="67" t="s">
        <v>14</v>
      </c>
      <c r="F4345" s="64"/>
      <c r="G4345" s="45">
        <v>1390</v>
      </c>
      <c r="H4345" s="20">
        <v>426</v>
      </c>
      <c r="I4345" s="20">
        <v>461</v>
      </c>
      <c r="J4345" s="20">
        <v>671</v>
      </c>
      <c r="K4345" s="20">
        <v>509</v>
      </c>
      <c r="L4345" s="20">
        <v>207</v>
      </c>
      <c r="M4345" s="20">
        <v>9</v>
      </c>
      <c r="N4345" s="20">
        <v>275</v>
      </c>
      <c r="O4345" s="20">
        <v>67</v>
      </c>
      <c r="P4345" s="20">
        <v>86</v>
      </c>
      <c r="Q4345" s="61">
        <v>13</v>
      </c>
    </row>
    <row r="4346" spans="2:21" x14ac:dyDescent="0.2">
      <c r="D4346" s="56"/>
      <c r="E4346" s="57"/>
      <c r="F4346" s="65"/>
      <c r="G4346" s="9">
        <v>100</v>
      </c>
      <c r="H4346" s="2">
        <v>30.647482014388</v>
      </c>
      <c r="I4346" s="2">
        <v>33.165467625898998</v>
      </c>
      <c r="J4346" s="2">
        <v>48.273381294963997</v>
      </c>
      <c r="K4346" s="2">
        <v>36.618705035970997</v>
      </c>
      <c r="L4346" s="2">
        <v>14.892086330934999</v>
      </c>
      <c r="M4346" s="2">
        <v>0.64748201438800002</v>
      </c>
      <c r="N4346" s="2">
        <v>19.784172661871001</v>
      </c>
      <c r="O4346" s="2">
        <v>4.8201438848920004</v>
      </c>
      <c r="P4346" s="2">
        <v>6.1870503597119999</v>
      </c>
      <c r="Q4346" s="15">
        <v>0.93525179856100005</v>
      </c>
    </row>
    <row r="4347" spans="2:21" x14ac:dyDescent="0.2">
      <c r="D4347" s="103" t="s">
        <v>25</v>
      </c>
      <c r="E4347" s="24" t="s">
        <v>26</v>
      </c>
      <c r="F4347" s="22"/>
      <c r="G4347" s="23">
        <v>200</v>
      </c>
      <c r="H4347" s="30">
        <v>52</v>
      </c>
      <c r="I4347" s="4">
        <v>57</v>
      </c>
      <c r="J4347" s="4">
        <v>94</v>
      </c>
      <c r="K4347" s="4">
        <v>65</v>
      </c>
      <c r="L4347" s="4">
        <v>22</v>
      </c>
      <c r="M4347" s="4">
        <v>1</v>
      </c>
      <c r="N4347" s="4">
        <v>26</v>
      </c>
      <c r="O4347" s="4">
        <v>7</v>
      </c>
      <c r="P4347" s="4">
        <v>17</v>
      </c>
      <c r="Q4347" s="34">
        <v>3</v>
      </c>
    </row>
    <row r="4348" spans="2:21" x14ac:dyDescent="0.2">
      <c r="D4348" s="104"/>
      <c r="E4348" s="11"/>
      <c r="F4348" s="10"/>
      <c r="G4348" s="9">
        <v>100</v>
      </c>
      <c r="H4348" s="12">
        <v>26</v>
      </c>
      <c r="I4348" s="2">
        <v>28.5</v>
      </c>
      <c r="J4348" s="2">
        <v>47</v>
      </c>
      <c r="K4348" s="2">
        <v>32.5</v>
      </c>
      <c r="L4348" s="2">
        <v>11</v>
      </c>
      <c r="M4348" s="2">
        <v>0.5</v>
      </c>
      <c r="N4348" s="2">
        <v>13</v>
      </c>
      <c r="O4348" s="2">
        <v>3.5</v>
      </c>
      <c r="P4348" s="2">
        <v>8.5</v>
      </c>
      <c r="Q4348" s="15">
        <v>1.5</v>
      </c>
    </row>
    <row r="4349" spans="2:21" x14ac:dyDescent="0.2">
      <c r="D4349" s="104"/>
      <c r="E4349" s="5" t="s">
        <v>27</v>
      </c>
      <c r="F4349" s="6"/>
      <c r="G4349" s="7">
        <v>217</v>
      </c>
      <c r="H4349" s="8">
        <v>64</v>
      </c>
      <c r="I4349" s="1">
        <v>52</v>
      </c>
      <c r="J4349" s="1">
        <v>117</v>
      </c>
      <c r="K4349" s="1">
        <v>81</v>
      </c>
      <c r="L4349" s="1">
        <v>35</v>
      </c>
      <c r="M4349" s="1">
        <v>1</v>
      </c>
      <c r="N4349" s="1">
        <v>30</v>
      </c>
      <c r="O4349" s="1">
        <v>8</v>
      </c>
      <c r="P4349" s="1">
        <v>15</v>
      </c>
      <c r="Q4349" s="13">
        <v>4</v>
      </c>
    </row>
    <row r="4350" spans="2:21" x14ac:dyDescent="0.2">
      <c r="D4350" s="104"/>
      <c r="E4350" s="11"/>
      <c r="F4350" s="10"/>
      <c r="G4350" s="9">
        <v>100</v>
      </c>
      <c r="H4350" s="12">
        <v>29.493087557603999</v>
      </c>
      <c r="I4350" s="2">
        <v>23.963133640553</v>
      </c>
      <c r="J4350" s="2">
        <v>53.917050691244</v>
      </c>
      <c r="K4350" s="2">
        <v>37.327188940092</v>
      </c>
      <c r="L4350" s="2">
        <v>16.129032258064999</v>
      </c>
      <c r="M4350" s="2">
        <v>0.46082949308799998</v>
      </c>
      <c r="N4350" s="2">
        <v>13.824884792627</v>
      </c>
      <c r="O4350" s="2">
        <v>3.6866359446999999</v>
      </c>
      <c r="P4350" s="2">
        <v>6.9124423963129997</v>
      </c>
      <c r="Q4350" s="15">
        <v>1.8433179723499999</v>
      </c>
    </row>
    <row r="4351" spans="2:21" x14ac:dyDescent="0.2">
      <c r="D4351" s="104"/>
      <c r="E4351" s="5" t="s">
        <v>28</v>
      </c>
      <c r="F4351" s="6"/>
      <c r="G4351" s="7">
        <v>226</v>
      </c>
      <c r="H4351" s="8">
        <v>75</v>
      </c>
      <c r="I4351" s="1">
        <v>69</v>
      </c>
      <c r="J4351" s="1">
        <v>112</v>
      </c>
      <c r="K4351" s="1">
        <v>85</v>
      </c>
      <c r="L4351" s="1">
        <v>33</v>
      </c>
      <c r="M4351" s="1">
        <v>1</v>
      </c>
      <c r="N4351" s="1">
        <v>50</v>
      </c>
      <c r="O4351" s="1">
        <v>9</v>
      </c>
      <c r="P4351" s="1">
        <v>13</v>
      </c>
      <c r="Q4351" s="13">
        <v>2</v>
      </c>
    </row>
    <row r="4352" spans="2:21" x14ac:dyDescent="0.2">
      <c r="D4352" s="104"/>
      <c r="E4352" s="11"/>
      <c r="F4352" s="10"/>
      <c r="G4352" s="9">
        <v>100</v>
      </c>
      <c r="H4352" s="12">
        <v>33.185840707964999</v>
      </c>
      <c r="I4352" s="2">
        <v>30.530973451327</v>
      </c>
      <c r="J4352" s="2">
        <v>49.557522123894003</v>
      </c>
      <c r="K4352" s="2">
        <v>37.610619469027</v>
      </c>
      <c r="L4352" s="2">
        <v>14.601769911504</v>
      </c>
      <c r="M4352" s="2">
        <v>0.44247787610599998</v>
      </c>
      <c r="N4352" s="2">
        <v>22.123893805310001</v>
      </c>
      <c r="O4352" s="2">
        <v>3.982300884956</v>
      </c>
      <c r="P4352" s="2">
        <v>5.7522123893810004</v>
      </c>
      <c r="Q4352" s="15">
        <v>0.88495575221199996</v>
      </c>
    </row>
    <row r="4353" spans="4:17" x14ac:dyDescent="0.2">
      <c r="D4353" s="104"/>
      <c r="E4353" s="5" t="s">
        <v>29</v>
      </c>
      <c r="F4353" s="6"/>
      <c r="G4353" s="7">
        <v>164</v>
      </c>
      <c r="H4353" s="8">
        <v>63</v>
      </c>
      <c r="I4353" s="1">
        <v>58</v>
      </c>
      <c r="J4353" s="1">
        <v>81</v>
      </c>
      <c r="K4353" s="1">
        <v>54</v>
      </c>
      <c r="L4353" s="1">
        <v>21</v>
      </c>
      <c r="M4353" s="1">
        <v>1</v>
      </c>
      <c r="N4353" s="1">
        <v>30</v>
      </c>
      <c r="O4353" s="1">
        <v>9</v>
      </c>
      <c r="P4353" s="1">
        <v>9</v>
      </c>
      <c r="Q4353" s="13">
        <v>2</v>
      </c>
    </row>
    <row r="4354" spans="4:17" x14ac:dyDescent="0.2">
      <c r="D4354" s="104"/>
      <c r="E4354" s="11"/>
      <c r="F4354" s="10"/>
      <c r="G4354" s="9">
        <v>100</v>
      </c>
      <c r="H4354" s="12">
        <v>38.414634146341001</v>
      </c>
      <c r="I4354" s="2">
        <v>35.365853658536999</v>
      </c>
      <c r="J4354" s="2">
        <v>49.390243902439003</v>
      </c>
      <c r="K4354" s="2">
        <v>32.926829268292998</v>
      </c>
      <c r="L4354" s="2">
        <v>12.804878048779999</v>
      </c>
      <c r="M4354" s="2">
        <v>0.60975609756100002</v>
      </c>
      <c r="N4354" s="2">
        <v>18.292682926828999</v>
      </c>
      <c r="O4354" s="2">
        <v>5.4878048780490003</v>
      </c>
      <c r="P4354" s="2">
        <v>5.4878048780490003</v>
      </c>
      <c r="Q4354" s="15">
        <v>1.219512195122</v>
      </c>
    </row>
    <row r="4355" spans="4:17" x14ac:dyDescent="0.2">
      <c r="D4355" s="104"/>
      <c r="E4355" s="5" t="s">
        <v>30</v>
      </c>
      <c r="F4355" s="6"/>
      <c r="G4355" s="7">
        <v>152</v>
      </c>
      <c r="H4355" s="8">
        <v>42</v>
      </c>
      <c r="I4355" s="1">
        <v>57</v>
      </c>
      <c r="J4355" s="1">
        <v>77</v>
      </c>
      <c r="K4355" s="1">
        <v>56</v>
      </c>
      <c r="L4355" s="1">
        <v>25</v>
      </c>
      <c r="M4355" s="1">
        <v>3</v>
      </c>
      <c r="N4355" s="1">
        <v>40</v>
      </c>
      <c r="O4355" s="1">
        <v>9</v>
      </c>
      <c r="P4355" s="1">
        <v>8</v>
      </c>
      <c r="Q4355" s="13">
        <v>1</v>
      </c>
    </row>
    <row r="4356" spans="4:17" x14ac:dyDescent="0.2">
      <c r="D4356" s="104"/>
      <c r="E4356" s="11"/>
      <c r="F4356" s="10"/>
      <c r="G4356" s="9">
        <v>100</v>
      </c>
      <c r="H4356" s="12">
        <v>27.631578947367998</v>
      </c>
      <c r="I4356" s="2">
        <v>37.5</v>
      </c>
      <c r="J4356" s="2">
        <v>50.657894736842003</v>
      </c>
      <c r="K4356" s="2">
        <v>36.842105263157997</v>
      </c>
      <c r="L4356" s="2">
        <v>16.447368421053</v>
      </c>
      <c r="M4356" s="2">
        <v>1.973684210526</v>
      </c>
      <c r="N4356" s="2">
        <v>26.315789473683999</v>
      </c>
      <c r="O4356" s="2">
        <v>5.9210526315790002</v>
      </c>
      <c r="P4356" s="2">
        <v>5.2631578947369997</v>
      </c>
      <c r="Q4356" s="15">
        <v>0.65789473684199995</v>
      </c>
    </row>
    <row r="4357" spans="4:17" x14ac:dyDescent="0.2">
      <c r="D4357" s="104"/>
      <c r="E4357" s="5" t="s">
        <v>31</v>
      </c>
      <c r="F4357" s="6"/>
      <c r="G4357" s="7">
        <v>181</v>
      </c>
      <c r="H4357" s="8">
        <v>54</v>
      </c>
      <c r="I4357" s="1">
        <v>76</v>
      </c>
      <c r="J4357" s="1">
        <v>92</v>
      </c>
      <c r="K4357" s="1">
        <v>79</v>
      </c>
      <c r="L4357" s="1">
        <v>32</v>
      </c>
      <c r="M4357" s="1">
        <v>1</v>
      </c>
      <c r="N4357" s="1">
        <v>38</v>
      </c>
      <c r="O4357" s="1">
        <v>17</v>
      </c>
      <c r="P4357" s="1">
        <v>7</v>
      </c>
      <c r="Q4357" s="13">
        <v>0</v>
      </c>
    </row>
    <row r="4358" spans="4:17" x14ac:dyDescent="0.2">
      <c r="D4358" s="104"/>
      <c r="E4358" s="11"/>
      <c r="F4358" s="10"/>
      <c r="G4358" s="9">
        <v>100</v>
      </c>
      <c r="H4358" s="12">
        <v>29.834254143646</v>
      </c>
      <c r="I4358" s="2">
        <v>41.988950276243003</v>
      </c>
      <c r="J4358" s="2">
        <v>50.828729281767998</v>
      </c>
      <c r="K4358" s="2">
        <v>43.646408839778999</v>
      </c>
      <c r="L4358" s="2">
        <v>17.679558011049998</v>
      </c>
      <c r="M4358" s="2">
        <v>0.55248618784500003</v>
      </c>
      <c r="N4358" s="2">
        <v>20.994475138121999</v>
      </c>
      <c r="O4358" s="2">
        <v>9.3922651933699992</v>
      </c>
      <c r="P4358" s="2">
        <v>3.867403314917</v>
      </c>
      <c r="Q4358" s="21">
        <v>0</v>
      </c>
    </row>
    <row r="4359" spans="4:17" x14ac:dyDescent="0.2">
      <c r="D4359" s="104"/>
      <c r="E4359" s="5" t="s">
        <v>32</v>
      </c>
      <c r="F4359" s="6"/>
      <c r="G4359" s="7">
        <v>125</v>
      </c>
      <c r="H4359" s="8">
        <v>38</v>
      </c>
      <c r="I4359" s="1">
        <v>45</v>
      </c>
      <c r="J4359" s="1">
        <v>53</v>
      </c>
      <c r="K4359" s="1">
        <v>51</v>
      </c>
      <c r="L4359" s="1">
        <v>19</v>
      </c>
      <c r="M4359" s="1">
        <v>0</v>
      </c>
      <c r="N4359" s="1">
        <v>29</v>
      </c>
      <c r="O4359" s="1">
        <v>3</v>
      </c>
      <c r="P4359" s="1">
        <v>12</v>
      </c>
      <c r="Q4359" s="13">
        <v>0</v>
      </c>
    </row>
    <row r="4360" spans="4:17" x14ac:dyDescent="0.2">
      <c r="D4360" s="104"/>
      <c r="E4360" s="11"/>
      <c r="F4360" s="10"/>
      <c r="G4360" s="9">
        <v>100</v>
      </c>
      <c r="H4360" s="12">
        <v>30.4</v>
      </c>
      <c r="I4360" s="2">
        <v>36</v>
      </c>
      <c r="J4360" s="2">
        <v>42.4</v>
      </c>
      <c r="K4360" s="2">
        <v>40.799999999999997</v>
      </c>
      <c r="L4360" s="2">
        <v>15.2</v>
      </c>
      <c r="M4360" s="3">
        <v>0</v>
      </c>
      <c r="N4360" s="2">
        <v>23.2</v>
      </c>
      <c r="O4360" s="2">
        <v>2.4</v>
      </c>
      <c r="P4360" s="2">
        <v>9.6</v>
      </c>
      <c r="Q4360" s="21">
        <v>0</v>
      </c>
    </row>
    <row r="4361" spans="4:17" x14ac:dyDescent="0.2">
      <c r="D4361" s="104"/>
      <c r="E4361" s="5" t="s">
        <v>33</v>
      </c>
      <c r="F4361" s="6"/>
      <c r="G4361" s="7">
        <v>57</v>
      </c>
      <c r="H4361" s="8">
        <v>19</v>
      </c>
      <c r="I4361" s="1">
        <v>26</v>
      </c>
      <c r="J4361" s="1">
        <v>22</v>
      </c>
      <c r="K4361" s="1">
        <v>22</v>
      </c>
      <c r="L4361" s="1">
        <v>10</v>
      </c>
      <c r="M4361" s="1">
        <v>1</v>
      </c>
      <c r="N4361" s="1">
        <v>18</v>
      </c>
      <c r="O4361" s="1">
        <v>3</v>
      </c>
      <c r="P4361" s="1">
        <v>2</v>
      </c>
      <c r="Q4361" s="13">
        <v>0</v>
      </c>
    </row>
    <row r="4362" spans="4:17" x14ac:dyDescent="0.2">
      <c r="D4362" s="104"/>
      <c r="E4362" s="11"/>
      <c r="F4362" s="10"/>
      <c r="G4362" s="9">
        <v>100</v>
      </c>
      <c r="H4362" s="12">
        <v>33.333333333333002</v>
      </c>
      <c r="I4362" s="2">
        <v>45.614035087719003</v>
      </c>
      <c r="J4362" s="2">
        <v>38.596491228070001</v>
      </c>
      <c r="K4362" s="2">
        <v>38.596491228070001</v>
      </c>
      <c r="L4362" s="2">
        <v>17.543859649123</v>
      </c>
      <c r="M4362" s="2">
        <v>1.7543859649119999</v>
      </c>
      <c r="N4362" s="2">
        <v>31.578947368421002</v>
      </c>
      <c r="O4362" s="2">
        <v>5.2631578947369997</v>
      </c>
      <c r="P4362" s="2">
        <v>3.508771929825</v>
      </c>
      <c r="Q4362" s="21">
        <v>0</v>
      </c>
    </row>
    <row r="4363" spans="4:17" x14ac:dyDescent="0.2">
      <c r="D4363" s="103" t="s">
        <v>34</v>
      </c>
      <c r="E4363" s="24" t="s">
        <v>35</v>
      </c>
      <c r="F4363" s="22"/>
      <c r="G4363" s="23">
        <v>9</v>
      </c>
      <c r="H4363" s="30">
        <v>1</v>
      </c>
      <c r="I4363" s="4">
        <v>6</v>
      </c>
      <c r="J4363" s="4">
        <v>7</v>
      </c>
      <c r="K4363" s="4">
        <v>3</v>
      </c>
      <c r="L4363" s="4">
        <v>2</v>
      </c>
      <c r="M4363" s="4">
        <v>0</v>
      </c>
      <c r="N4363" s="4">
        <v>1</v>
      </c>
      <c r="O4363" s="4">
        <v>0</v>
      </c>
      <c r="P4363" s="4">
        <v>1</v>
      </c>
      <c r="Q4363" s="34">
        <v>0</v>
      </c>
    </row>
    <row r="4364" spans="4:17" x14ac:dyDescent="0.2">
      <c r="D4364" s="104"/>
      <c r="E4364" s="11"/>
      <c r="F4364" s="10"/>
      <c r="G4364" s="9">
        <v>100</v>
      </c>
      <c r="H4364" s="12">
        <v>11.111111111111001</v>
      </c>
      <c r="I4364" s="2">
        <v>66.666666666666998</v>
      </c>
      <c r="J4364" s="2">
        <v>77.777777777777999</v>
      </c>
      <c r="K4364" s="2">
        <v>33.333333333333002</v>
      </c>
      <c r="L4364" s="2">
        <v>22.222222222222001</v>
      </c>
      <c r="M4364" s="3">
        <v>0</v>
      </c>
      <c r="N4364" s="2">
        <v>11.111111111111001</v>
      </c>
      <c r="O4364" s="3">
        <v>0</v>
      </c>
      <c r="P4364" s="2">
        <v>11.111111111111001</v>
      </c>
      <c r="Q4364" s="21">
        <v>0</v>
      </c>
    </row>
    <row r="4365" spans="4:17" x14ac:dyDescent="0.2">
      <c r="D4365" s="104"/>
      <c r="E4365" s="5" t="s">
        <v>36</v>
      </c>
      <c r="F4365" s="6"/>
      <c r="G4365" s="7">
        <v>20</v>
      </c>
      <c r="H4365" s="8">
        <v>3</v>
      </c>
      <c r="I4365" s="1">
        <v>9</v>
      </c>
      <c r="J4365" s="1">
        <v>9</v>
      </c>
      <c r="K4365" s="1">
        <v>6</v>
      </c>
      <c r="L4365" s="1">
        <v>4</v>
      </c>
      <c r="M4365" s="1">
        <v>0</v>
      </c>
      <c r="N4365" s="1">
        <v>3</v>
      </c>
      <c r="O4365" s="1">
        <v>4</v>
      </c>
      <c r="P4365" s="1">
        <v>3</v>
      </c>
      <c r="Q4365" s="13">
        <v>0</v>
      </c>
    </row>
    <row r="4366" spans="4:17" x14ac:dyDescent="0.2">
      <c r="D4366" s="104"/>
      <c r="E4366" s="11"/>
      <c r="F4366" s="10"/>
      <c r="G4366" s="9">
        <v>100</v>
      </c>
      <c r="H4366" s="12">
        <v>15</v>
      </c>
      <c r="I4366" s="2">
        <v>45</v>
      </c>
      <c r="J4366" s="2">
        <v>45</v>
      </c>
      <c r="K4366" s="2">
        <v>30</v>
      </c>
      <c r="L4366" s="2">
        <v>20</v>
      </c>
      <c r="M4366" s="3">
        <v>0</v>
      </c>
      <c r="N4366" s="2">
        <v>15</v>
      </c>
      <c r="O4366" s="2">
        <v>20</v>
      </c>
      <c r="P4366" s="2">
        <v>15</v>
      </c>
      <c r="Q4366" s="21">
        <v>0</v>
      </c>
    </row>
    <row r="4367" spans="4:17" x14ac:dyDescent="0.2">
      <c r="D4367" s="104"/>
      <c r="E4367" s="5" t="s">
        <v>37</v>
      </c>
      <c r="F4367" s="6"/>
      <c r="G4367" s="7">
        <v>32</v>
      </c>
      <c r="H4367" s="8">
        <v>17</v>
      </c>
      <c r="I4367" s="1">
        <v>17</v>
      </c>
      <c r="J4367" s="1">
        <v>13</v>
      </c>
      <c r="K4367" s="1">
        <v>15</v>
      </c>
      <c r="L4367" s="1">
        <v>5</v>
      </c>
      <c r="M4367" s="1">
        <v>0</v>
      </c>
      <c r="N4367" s="1">
        <v>6</v>
      </c>
      <c r="O4367" s="1">
        <v>4</v>
      </c>
      <c r="P4367" s="1">
        <v>1</v>
      </c>
      <c r="Q4367" s="13">
        <v>0</v>
      </c>
    </row>
    <row r="4368" spans="4:17" x14ac:dyDescent="0.2">
      <c r="D4368" s="104"/>
      <c r="E4368" s="11"/>
      <c r="F4368" s="10"/>
      <c r="G4368" s="9">
        <v>100</v>
      </c>
      <c r="H4368" s="12">
        <v>53.125</v>
      </c>
      <c r="I4368" s="2">
        <v>53.125</v>
      </c>
      <c r="J4368" s="2">
        <v>40.625</v>
      </c>
      <c r="K4368" s="2">
        <v>46.875</v>
      </c>
      <c r="L4368" s="2">
        <v>15.625</v>
      </c>
      <c r="M4368" s="3">
        <v>0</v>
      </c>
      <c r="N4368" s="2">
        <v>18.75</v>
      </c>
      <c r="O4368" s="2">
        <v>12.5</v>
      </c>
      <c r="P4368" s="2">
        <v>3.125</v>
      </c>
      <c r="Q4368" s="21">
        <v>0</v>
      </c>
    </row>
    <row r="4369" spans="4:17" x14ac:dyDescent="0.2">
      <c r="D4369" s="104"/>
      <c r="E4369" s="5" t="s">
        <v>38</v>
      </c>
      <c r="F4369" s="6"/>
      <c r="G4369" s="7">
        <v>60</v>
      </c>
      <c r="H4369" s="8">
        <v>16</v>
      </c>
      <c r="I4369" s="1">
        <v>23</v>
      </c>
      <c r="J4369" s="1">
        <v>25</v>
      </c>
      <c r="K4369" s="1">
        <v>21</v>
      </c>
      <c r="L4369" s="1">
        <v>14</v>
      </c>
      <c r="M4369" s="1">
        <v>1</v>
      </c>
      <c r="N4369" s="1">
        <v>11</v>
      </c>
      <c r="O4369" s="1">
        <v>6</v>
      </c>
      <c r="P4369" s="1">
        <v>3</v>
      </c>
      <c r="Q4369" s="13">
        <v>0</v>
      </c>
    </row>
    <row r="4370" spans="4:17" x14ac:dyDescent="0.2">
      <c r="D4370" s="104"/>
      <c r="E4370" s="11"/>
      <c r="F4370" s="10"/>
      <c r="G4370" s="9">
        <v>100</v>
      </c>
      <c r="H4370" s="12">
        <v>26.666666666666998</v>
      </c>
      <c r="I4370" s="2">
        <v>38.333333333333002</v>
      </c>
      <c r="J4370" s="2">
        <v>41.666666666666998</v>
      </c>
      <c r="K4370" s="2">
        <v>35</v>
      </c>
      <c r="L4370" s="2">
        <v>23.333333333333002</v>
      </c>
      <c r="M4370" s="2">
        <v>1.666666666667</v>
      </c>
      <c r="N4370" s="2">
        <v>18.333333333333002</v>
      </c>
      <c r="O4370" s="2">
        <v>10</v>
      </c>
      <c r="P4370" s="2">
        <v>5</v>
      </c>
      <c r="Q4370" s="21">
        <v>0</v>
      </c>
    </row>
    <row r="4371" spans="4:17" x14ac:dyDescent="0.2">
      <c r="D4371" s="104"/>
      <c r="E4371" s="5" t="s">
        <v>39</v>
      </c>
      <c r="F4371" s="6"/>
      <c r="G4371" s="7">
        <v>61</v>
      </c>
      <c r="H4371" s="8">
        <v>18</v>
      </c>
      <c r="I4371" s="1">
        <v>28</v>
      </c>
      <c r="J4371" s="1">
        <v>29</v>
      </c>
      <c r="K4371" s="1">
        <v>35</v>
      </c>
      <c r="L4371" s="1">
        <v>11</v>
      </c>
      <c r="M4371" s="1">
        <v>0</v>
      </c>
      <c r="N4371" s="1">
        <v>13</v>
      </c>
      <c r="O4371" s="1">
        <v>3</v>
      </c>
      <c r="P4371" s="1">
        <v>2</v>
      </c>
      <c r="Q4371" s="13">
        <v>0</v>
      </c>
    </row>
    <row r="4372" spans="4:17" x14ac:dyDescent="0.2">
      <c r="D4372" s="104"/>
      <c r="E4372" s="11"/>
      <c r="F4372" s="10"/>
      <c r="G4372" s="9">
        <v>100</v>
      </c>
      <c r="H4372" s="12">
        <v>29.508196721310998</v>
      </c>
      <c r="I4372" s="2">
        <v>45.901639344262001</v>
      </c>
      <c r="J4372" s="2">
        <v>47.540983606556999</v>
      </c>
      <c r="K4372" s="2">
        <v>57.377049180328001</v>
      </c>
      <c r="L4372" s="2">
        <v>18.032786885246001</v>
      </c>
      <c r="M4372" s="3">
        <v>0</v>
      </c>
      <c r="N4372" s="2">
        <v>21.311475409836</v>
      </c>
      <c r="O4372" s="2">
        <v>4.918032786885</v>
      </c>
      <c r="P4372" s="2">
        <v>3.2786885245900002</v>
      </c>
      <c r="Q4372" s="21">
        <v>0</v>
      </c>
    </row>
    <row r="4373" spans="4:17" x14ac:dyDescent="0.2">
      <c r="D4373" s="104"/>
      <c r="E4373" s="5" t="s">
        <v>40</v>
      </c>
      <c r="F4373" s="6"/>
      <c r="G4373" s="7">
        <v>84</v>
      </c>
      <c r="H4373" s="8">
        <v>25</v>
      </c>
      <c r="I4373" s="1">
        <v>30</v>
      </c>
      <c r="J4373" s="1">
        <v>37</v>
      </c>
      <c r="K4373" s="1">
        <v>30</v>
      </c>
      <c r="L4373" s="1">
        <v>13</v>
      </c>
      <c r="M4373" s="1">
        <v>1</v>
      </c>
      <c r="N4373" s="1">
        <v>19</v>
      </c>
      <c r="O4373" s="1">
        <v>4</v>
      </c>
      <c r="P4373" s="1">
        <v>6</v>
      </c>
      <c r="Q4373" s="13">
        <v>1</v>
      </c>
    </row>
    <row r="4374" spans="4:17" x14ac:dyDescent="0.2">
      <c r="D4374" s="104"/>
      <c r="E4374" s="11"/>
      <c r="F4374" s="10"/>
      <c r="G4374" s="9">
        <v>100</v>
      </c>
      <c r="H4374" s="12">
        <v>29.761904761905001</v>
      </c>
      <c r="I4374" s="2">
        <v>35.714285714286</v>
      </c>
      <c r="J4374" s="2">
        <v>44.047619047619001</v>
      </c>
      <c r="K4374" s="2">
        <v>35.714285714286</v>
      </c>
      <c r="L4374" s="2">
        <v>15.47619047619</v>
      </c>
      <c r="M4374" s="2">
        <v>1.190476190476</v>
      </c>
      <c r="N4374" s="2">
        <v>22.619047619048001</v>
      </c>
      <c r="O4374" s="2">
        <v>4.7619047619049999</v>
      </c>
      <c r="P4374" s="2">
        <v>7.1428571428570002</v>
      </c>
      <c r="Q4374" s="15">
        <v>1.190476190476</v>
      </c>
    </row>
    <row r="4375" spans="4:17" x14ac:dyDescent="0.2">
      <c r="D4375" s="104"/>
      <c r="E4375" s="5" t="s">
        <v>41</v>
      </c>
      <c r="F4375" s="6"/>
      <c r="G4375" s="7">
        <v>63</v>
      </c>
      <c r="H4375" s="8">
        <v>21</v>
      </c>
      <c r="I4375" s="1">
        <v>18</v>
      </c>
      <c r="J4375" s="1">
        <v>26</v>
      </c>
      <c r="K4375" s="1">
        <v>27</v>
      </c>
      <c r="L4375" s="1">
        <v>14</v>
      </c>
      <c r="M4375" s="1">
        <v>1</v>
      </c>
      <c r="N4375" s="1">
        <v>15</v>
      </c>
      <c r="O4375" s="1">
        <v>2</v>
      </c>
      <c r="P4375" s="1">
        <v>3</v>
      </c>
      <c r="Q4375" s="13">
        <v>0</v>
      </c>
    </row>
    <row r="4376" spans="4:17" x14ac:dyDescent="0.2">
      <c r="D4376" s="104"/>
      <c r="E4376" s="11"/>
      <c r="F4376" s="10"/>
      <c r="G4376" s="9">
        <v>100</v>
      </c>
      <c r="H4376" s="12">
        <v>33.333333333333002</v>
      </c>
      <c r="I4376" s="2">
        <v>28.571428571428999</v>
      </c>
      <c r="J4376" s="2">
        <v>41.269841269841002</v>
      </c>
      <c r="K4376" s="2">
        <v>42.857142857143003</v>
      </c>
      <c r="L4376" s="2">
        <v>22.222222222222001</v>
      </c>
      <c r="M4376" s="2">
        <v>1.587301587302</v>
      </c>
      <c r="N4376" s="2">
        <v>23.809523809523998</v>
      </c>
      <c r="O4376" s="2">
        <v>3.1746031746029999</v>
      </c>
      <c r="P4376" s="2">
        <v>4.7619047619049999</v>
      </c>
      <c r="Q4376" s="21">
        <v>0</v>
      </c>
    </row>
    <row r="4377" spans="4:17" x14ac:dyDescent="0.2">
      <c r="D4377" s="104"/>
      <c r="E4377" s="5" t="s">
        <v>42</v>
      </c>
      <c r="F4377" s="6"/>
      <c r="G4377" s="7">
        <v>85</v>
      </c>
      <c r="H4377" s="8">
        <v>31</v>
      </c>
      <c r="I4377" s="1">
        <v>37</v>
      </c>
      <c r="J4377" s="1">
        <v>45</v>
      </c>
      <c r="K4377" s="1">
        <v>32</v>
      </c>
      <c r="L4377" s="1">
        <v>12</v>
      </c>
      <c r="M4377" s="1">
        <v>0</v>
      </c>
      <c r="N4377" s="1">
        <v>19</v>
      </c>
      <c r="O4377" s="1">
        <v>3</v>
      </c>
      <c r="P4377" s="1">
        <v>5</v>
      </c>
      <c r="Q4377" s="13">
        <v>0</v>
      </c>
    </row>
    <row r="4378" spans="4:17" x14ac:dyDescent="0.2">
      <c r="D4378" s="104"/>
      <c r="E4378" s="11"/>
      <c r="F4378" s="10"/>
      <c r="G4378" s="9">
        <v>100</v>
      </c>
      <c r="H4378" s="12">
        <v>36.470588235294002</v>
      </c>
      <c r="I4378" s="2">
        <v>43.529411764705998</v>
      </c>
      <c r="J4378" s="2">
        <v>52.941176470587997</v>
      </c>
      <c r="K4378" s="2">
        <v>37.647058823529001</v>
      </c>
      <c r="L4378" s="2">
        <v>14.117647058824</v>
      </c>
      <c r="M4378" s="3">
        <v>0</v>
      </c>
      <c r="N4378" s="2">
        <v>22.352941176470999</v>
      </c>
      <c r="O4378" s="2">
        <v>3.5294117647059999</v>
      </c>
      <c r="P4378" s="2">
        <v>5.8823529411760003</v>
      </c>
      <c r="Q4378" s="21">
        <v>0</v>
      </c>
    </row>
    <row r="4379" spans="4:17" x14ac:dyDescent="0.2">
      <c r="D4379" s="104"/>
      <c r="E4379" s="5" t="s">
        <v>43</v>
      </c>
      <c r="F4379" s="6"/>
      <c r="G4379" s="7">
        <v>92</v>
      </c>
      <c r="H4379" s="8">
        <v>26</v>
      </c>
      <c r="I4379" s="1">
        <v>29</v>
      </c>
      <c r="J4379" s="1">
        <v>42</v>
      </c>
      <c r="K4379" s="1">
        <v>31</v>
      </c>
      <c r="L4379" s="1">
        <v>10</v>
      </c>
      <c r="M4379" s="1">
        <v>0</v>
      </c>
      <c r="N4379" s="1">
        <v>20</v>
      </c>
      <c r="O4379" s="1">
        <v>4</v>
      </c>
      <c r="P4379" s="1">
        <v>3</v>
      </c>
      <c r="Q4379" s="13">
        <v>1</v>
      </c>
    </row>
    <row r="4380" spans="4:17" x14ac:dyDescent="0.2">
      <c r="D4380" s="104"/>
      <c r="E4380" s="11"/>
      <c r="F4380" s="10"/>
      <c r="G4380" s="9">
        <v>100</v>
      </c>
      <c r="H4380" s="12">
        <v>28.260869565217</v>
      </c>
      <c r="I4380" s="2">
        <v>31.521739130435002</v>
      </c>
      <c r="J4380" s="2">
        <v>45.652173913043001</v>
      </c>
      <c r="K4380" s="2">
        <v>33.695652173912997</v>
      </c>
      <c r="L4380" s="2">
        <v>10.869565217390999</v>
      </c>
      <c r="M4380" s="3">
        <v>0</v>
      </c>
      <c r="N4380" s="2">
        <v>21.739130434783</v>
      </c>
      <c r="O4380" s="2">
        <v>4.3478260869570002</v>
      </c>
      <c r="P4380" s="2">
        <v>3.2608695652169999</v>
      </c>
      <c r="Q4380" s="15">
        <v>1.086956521739</v>
      </c>
    </row>
    <row r="4381" spans="4:17" x14ac:dyDescent="0.2">
      <c r="D4381" s="104"/>
      <c r="E4381" s="5" t="s">
        <v>44</v>
      </c>
      <c r="F4381" s="6"/>
      <c r="G4381" s="7">
        <v>134</v>
      </c>
      <c r="H4381" s="8">
        <v>51</v>
      </c>
      <c r="I4381" s="1">
        <v>57</v>
      </c>
      <c r="J4381" s="1">
        <v>69</v>
      </c>
      <c r="K4381" s="1">
        <v>55</v>
      </c>
      <c r="L4381" s="1">
        <v>24</v>
      </c>
      <c r="M4381" s="1">
        <v>0</v>
      </c>
      <c r="N4381" s="1">
        <v>36</v>
      </c>
      <c r="O4381" s="1">
        <v>4</v>
      </c>
      <c r="P4381" s="1">
        <v>5</v>
      </c>
      <c r="Q4381" s="13">
        <v>0</v>
      </c>
    </row>
    <row r="4382" spans="4:17" x14ac:dyDescent="0.2">
      <c r="D4382" s="104"/>
      <c r="E4382" s="11"/>
      <c r="F4382" s="10"/>
      <c r="G4382" s="9">
        <v>100</v>
      </c>
      <c r="H4382" s="12">
        <v>38.059701492537002</v>
      </c>
      <c r="I4382" s="2">
        <v>42.537313432836001</v>
      </c>
      <c r="J4382" s="2">
        <v>51.492537313432997</v>
      </c>
      <c r="K4382" s="2">
        <v>41.044776119402997</v>
      </c>
      <c r="L4382" s="2">
        <v>17.910447761194</v>
      </c>
      <c r="M4382" s="3">
        <v>0</v>
      </c>
      <c r="N4382" s="2">
        <v>26.865671641791</v>
      </c>
      <c r="O4382" s="2">
        <v>2.985074626866</v>
      </c>
      <c r="P4382" s="2">
        <v>3.731343283582</v>
      </c>
      <c r="Q4382" s="21">
        <v>0</v>
      </c>
    </row>
    <row r="4383" spans="4:17" x14ac:dyDescent="0.2">
      <c r="D4383" s="104"/>
      <c r="E4383" s="5" t="s">
        <v>45</v>
      </c>
      <c r="F4383" s="6"/>
      <c r="G4383" s="7">
        <v>99</v>
      </c>
      <c r="H4383" s="8">
        <v>35</v>
      </c>
      <c r="I4383" s="1">
        <v>28</v>
      </c>
      <c r="J4383" s="1">
        <v>57</v>
      </c>
      <c r="K4383" s="1">
        <v>34</v>
      </c>
      <c r="L4383" s="1">
        <v>18</v>
      </c>
      <c r="M4383" s="1">
        <v>0</v>
      </c>
      <c r="N4383" s="1">
        <v>21</v>
      </c>
      <c r="O4383" s="1">
        <v>5</v>
      </c>
      <c r="P4383" s="1">
        <v>9</v>
      </c>
      <c r="Q4383" s="13">
        <v>0</v>
      </c>
    </row>
    <row r="4384" spans="4:17" x14ac:dyDescent="0.2">
      <c r="D4384" s="104"/>
      <c r="E4384" s="11"/>
      <c r="F4384" s="10"/>
      <c r="G4384" s="9">
        <v>100</v>
      </c>
      <c r="H4384" s="12">
        <v>35.353535353535001</v>
      </c>
      <c r="I4384" s="2">
        <v>28.282828282828</v>
      </c>
      <c r="J4384" s="2">
        <v>57.575757575757997</v>
      </c>
      <c r="K4384" s="2">
        <v>34.343434343433998</v>
      </c>
      <c r="L4384" s="2">
        <v>18.181818181817999</v>
      </c>
      <c r="M4384" s="3">
        <v>0</v>
      </c>
      <c r="N4384" s="2">
        <v>21.212121212121001</v>
      </c>
      <c r="O4384" s="2">
        <v>5.0505050505050004</v>
      </c>
      <c r="P4384" s="2">
        <v>9.0909090909089993</v>
      </c>
      <c r="Q4384" s="21">
        <v>0</v>
      </c>
    </row>
    <row r="4385" spans="4:17" x14ac:dyDescent="0.2">
      <c r="D4385" s="104"/>
      <c r="E4385" s="5" t="s">
        <v>46</v>
      </c>
      <c r="F4385" s="6"/>
      <c r="G4385" s="7">
        <v>76</v>
      </c>
      <c r="H4385" s="8">
        <v>24</v>
      </c>
      <c r="I4385" s="1">
        <v>30</v>
      </c>
      <c r="J4385" s="1">
        <v>38</v>
      </c>
      <c r="K4385" s="1">
        <v>30</v>
      </c>
      <c r="L4385" s="1">
        <v>14</v>
      </c>
      <c r="M4385" s="1">
        <v>2</v>
      </c>
      <c r="N4385" s="1">
        <v>17</v>
      </c>
      <c r="O4385" s="1">
        <v>3</v>
      </c>
      <c r="P4385" s="1">
        <v>1</v>
      </c>
      <c r="Q4385" s="13">
        <v>1</v>
      </c>
    </row>
    <row r="4386" spans="4:17" x14ac:dyDescent="0.2">
      <c r="D4386" s="104"/>
      <c r="E4386" s="11"/>
      <c r="F4386" s="10"/>
      <c r="G4386" s="9">
        <v>100</v>
      </c>
      <c r="H4386" s="12">
        <v>31.578947368421002</v>
      </c>
      <c r="I4386" s="2">
        <v>39.473684210526002</v>
      </c>
      <c r="J4386" s="2">
        <v>50</v>
      </c>
      <c r="K4386" s="2">
        <v>39.473684210526002</v>
      </c>
      <c r="L4386" s="2">
        <v>18.421052631578998</v>
      </c>
      <c r="M4386" s="2">
        <v>2.6315789473679998</v>
      </c>
      <c r="N4386" s="2">
        <v>22.368421052632002</v>
      </c>
      <c r="O4386" s="2">
        <v>3.947368421053</v>
      </c>
      <c r="P4386" s="2">
        <v>1.3157894736839999</v>
      </c>
      <c r="Q4386" s="15">
        <v>1.3157894736839999</v>
      </c>
    </row>
    <row r="4387" spans="4:17" x14ac:dyDescent="0.2">
      <c r="D4387" s="104"/>
      <c r="E4387" s="5" t="s">
        <v>47</v>
      </c>
      <c r="F4387" s="6"/>
      <c r="G4387" s="7">
        <v>52</v>
      </c>
      <c r="H4387" s="8">
        <v>21</v>
      </c>
      <c r="I4387" s="1">
        <v>13</v>
      </c>
      <c r="J4387" s="1">
        <v>28</v>
      </c>
      <c r="K4387" s="1">
        <v>11</v>
      </c>
      <c r="L4387" s="1">
        <v>6</v>
      </c>
      <c r="M4387" s="1">
        <v>2</v>
      </c>
      <c r="N4387" s="1">
        <v>12</v>
      </c>
      <c r="O4387" s="1">
        <v>1</v>
      </c>
      <c r="P4387" s="1">
        <v>1</v>
      </c>
      <c r="Q4387" s="13">
        <v>1</v>
      </c>
    </row>
    <row r="4388" spans="4:17" x14ac:dyDescent="0.2">
      <c r="D4388" s="104"/>
      <c r="E4388" s="11"/>
      <c r="F4388" s="10"/>
      <c r="G4388" s="9">
        <v>100</v>
      </c>
      <c r="H4388" s="12">
        <v>40.384615384615003</v>
      </c>
      <c r="I4388" s="2">
        <v>25</v>
      </c>
      <c r="J4388" s="2">
        <v>53.846153846154003</v>
      </c>
      <c r="K4388" s="2">
        <v>21.153846153846001</v>
      </c>
      <c r="L4388" s="2">
        <v>11.538461538462</v>
      </c>
      <c r="M4388" s="2">
        <v>3.8461538461539999</v>
      </c>
      <c r="N4388" s="2">
        <v>23.076923076922998</v>
      </c>
      <c r="O4388" s="2">
        <v>1.923076923077</v>
      </c>
      <c r="P4388" s="2">
        <v>1.923076923077</v>
      </c>
      <c r="Q4388" s="15">
        <v>1.923076923077</v>
      </c>
    </row>
    <row r="4389" spans="4:17" x14ac:dyDescent="0.2">
      <c r="D4389" s="104"/>
      <c r="E4389" s="5" t="s">
        <v>48</v>
      </c>
      <c r="F4389" s="6"/>
      <c r="G4389" s="7">
        <v>16</v>
      </c>
      <c r="H4389" s="8">
        <v>4</v>
      </c>
      <c r="I4389" s="1">
        <v>0</v>
      </c>
      <c r="J4389" s="1">
        <v>9</v>
      </c>
      <c r="K4389" s="1">
        <v>5</v>
      </c>
      <c r="L4389" s="1">
        <v>3</v>
      </c>
      <c r="M4389" s="1">
        <v>0</v>
      </c>
      <c r="N4389" s="1">
        <v>2</v>
      </c>
      <c r="O4389" s="1">
        <v>0</v>
      </c>
      <c r="P4389" s="1">
        <v>0</v>
      </c>
      <c r="Q4389" s="13">
        <v>0</v>
      </c>
    </row>
    <row r="4390" spans="4:17" x14ac:dyDescent="0.2">
      <c r="D4390" s="104"/>
      <c r="E4390" s="11"/>
      <c r="F4390" s="10"/>
      <c r="G4390" s="9">
        <v>100</v>
      </c>
      <c r="H4390" s="12">
        <v>25</v>
      </c>
      <c r="I4390" s="3">
        <v>0</v>
      </c>
      <c r="J4390" s="2">
        <v>56.25</v>
      </c>
      <c r="K4390" s="2">
        <v>31.25</v>
      </c>
      <c r="L4390" s="2">
        <v>18.75</v>
      </c>
      <c r="M4390" s="3">
        <v>0</v>
      </c>
      <c r="N4390" s="2">
        <v>12.5</v>
      </c>
      <c r="O4390" s="3">
        <v>0</v>
      </c>
      <c r="P4390" s="3">
        <v>0</v>
      </c>
      <c r="Q4390" s="21">
        <v>0</v>
      </c>
    </row>
    <row r="4391" spans="4:17" x14ac:dyDescent="0.2">
      <c r="D4391" s="104"/>
      <c r="E4391" s="5" t="s">
        <v>49</v>
      </c>
      <c r="F4391" s="6"/>
      <c r="G4391" s="7">
        <v>2</v>
      </c>
      <c r="H4391" s="8">
        <v>0</v>
      </c>
      <c r="I4391" s="1">
        <v>0</v>
      </c>
      <c r="J4391" s="1">
        <v>1</v>
      </c>
      <c r="K4391" s="1">
        <v>0</v>
      </c>
      <c r="L4391" s="1">
        <v>1</v>
      </c>
      <c r="M4391" s="1">
        <v>0</v>
      </c>
      <c r="N4391" s="1">
        <v>0</v>
      </c>
      <c r="O4391" s="1">
        <v>0</v>
      </c>
      <c r="P4391" s="1">
        <v>1</v>
      </c>
      <c r="Q4391" s="13">
        <v>0</v>
      </c>
    </row>
    <row r="4392" spans="4:17" x14ac:dyDescent="0.2">
      <c r="D4392" s="104"/>
      <c r="E4392" s="11"/>
      <c r="F4392" s="10"/>
      <c r="G4392" s="9">
        <v>100</v>
      </c>
      <c r="H4392" s="40">
        <v>0</v>
      </c>
      <c r="I4392" s="3">
        <v>0</v>
      </c>
      <c r="J4392" s="2">
        <v>50</v>
      </c>
      <c r="K4392" s="3">
        <v>0</v>
      </c>
      <c r="L4392" s="2">
        <v>50</v>
      </c>
      <c r="M4392" s="3">
        <v>0</v>
      </c>
      <c r="N4392" s="3">
        <v>0</v>
      </c>
      <c r="O4392" s="3">
        <v>0</v>
      </c>
      <c r="P4392" s="2">
        <v>50</v>
      </c>
      <c r="Q4392" s="21">
        <v>0</v>
      </c>
    </row>
    <row r="4393" spans="4:17" x14ac:dyDescent="0.2">
      <c r="D4393" s="103" t="s">
        <v>50</v>
      </c>
      <c r="E4393" s="24" t="s">
        <v>35</v>
      </c>
      <c r="F4393" s="22"/>
      <c r="G4393" s="23">
        <v>0</v>
      </c>
      <c r="H4393" s="30">
        <v>0</v>
      </c>
      <c r="I4393" s="4">
        <v>0</v>
      </c>
      <c r="J4393" s="4">
        <v>0</v>
      </c>
      <c r="K4393" s="4">
        <v>0</v>
      </c>
      <c r="L4393" s="4">
        <v>0</v>
      </c>
      <c r="M4393" s="4">
        <v>0</v>
      </c>
      <c r="N4393" s="4">
        <v>0</v>
      </c>
      <c r="O4393" s="4">
        <v>0</v>
      </c>
      <c r="P4393" s="4">
        <v>0</v>
      </c>
      <c r="Q4393" s="34">
        <v>0</v>
      </c>
    </row>
    <row r="4394" spans="4:17" x14ac:dyDescent="0.2">
      <c r="D4394" s="104"/>
      <c r="E4394" s="11"/>
      <c r="F4394" s="10"/>
      <c r="G4394" s="77">
        <v>0</v>
      </c>
      <c r="H4394" s="40">
        <v>0</v>
      </c>
      <c r="I4394" s="3">
        <v>0</v>
      </c>
      <c r="J4394" s="3">
        <v>0</v>
      </c>
      <c r="K4394" s="3">
        <v>0</v>
      </c>
      <c r="L4394" s="3">
        <v>0</v>
      </c>
      <c r="M4394" s="3">
        <v>0</v>
      </c>
      <c r="N4394" s="3">
        <v>0</v>
      </c>
      <c r="O4394" s="3">
        <v>0</v>
      </c>
      <c r="P4394" s="3">
        <v>0</v>
      </c>
      <c r="Q4394" s="21">
        <v>0</v>
      </c>
    </row>
    <row r="4395" spans="4:17" x14ac:dyDescent="0.2">
      <c r="D4395" s="104"/>
      <c r="E4395" s="5" t="s">
        <v>36</v>
      </c>
      <c r="F4395" s="6"/>
      <c r="G4395" s="7">
        <v>12</v>
      </c>
      <c r="H4395" s="8">
        <v>0</v>
      </c>
      <c r="I4395" s="1">
        <v>2</v>
      </c>
      <c r="J4395" s="1">
        <v>1</v>
      </c>
      <c r="K4395" s="1">
        <v>4</v>
      </c>
      <c r="L4395" s="1">
        <v>1</v>
      </c>
      <c r="M4395" s="1">
        <v>1</v>
      </c>
      <c r="N4395" s="1">
        <v>6</v>
      </c>
      <c r="O4395" s="1">
        <v>0</v>
      </c>
      <c r="P4395" s="1">
        <v>2</v>
      </c>
      <c r="Q4395" s="13">
        <v>0</v>
      </c>
    </row>
    <row r="4396" spans="4:17" x14ac:dyDescent="0.2">
      <c r="D4396" s="104"/>
      <c r="E4396" s="11"/>
      <c r="F4396" s="10"/>
      <c r="G4396" s="9">
        <v>100</v>
      </c>
      <c r="H4396" s="40">
        <v>0</v>
      </c>
      <c r="I4396" s="2">
        <v>16.666666666666998</v>
      </c>
      <c r="J4396" s="2">
        <v>8.333333333333</v>
      </c>
      <c r="K4396" s="2">
        <v>33.333333333333002</v>
      </c>
      <c r="L4396" s="2">
        <v>8.333333333333</v>
      </c>
      <c r="M4396" s="2">
        <v>8.333333333333</v>
      </c>
      <c r="N4396" s="2">
        <v>50</v>
      </c>
      <c r="O4396" s="3">
        <v>0</v>
      </c>
      <c r="P4396" s="2">
        <v>16.666666666666998</v>
      </c>
      <c r="Q4396" s="21">
        <v>0</v>
      </c>
    </row>
    <row r="4397" spans="4:17" x14ac:dyDescent="0.2">
      <c r="D4397" s="104"/>
      <c r="E4397" s="5" t="s">
        <v>37</v>
      </c>
      <c r="F4397" s="6"/>
      <c r="G4397" s="7">
        <v>21</v>
      </c>
      <c r="H4397" s="8">
        <v>4</v>
      </c>
      <c r="I4397" s="1">
        <v>8</v>
      </c>
      <c r="J4397" s="1">
        <v>8</v>
      </c>
      <c r="K4397" s="1">
        <v>12</v>
      </c>
      <c r="L4397" s="1">
        <v>1</v>
      </c>
      <c r="M4397" s="1">
        <v>0</v>
      </c>
      <c r="N4397" s="1">
        <v>4</v>
      </c>
      <c r="O4397" s="1">
        <v>2</v>
      </c>
      <c r="P4397" s="1">
        <v>1</v>
      </c>
      <c r="Q4397" s="13">
        <v>0</v>
      </c>
    </row>
    <row r="4398" spans="4:17" x14ac:dyDescent="0.2">
      <c r="D4398" s="104"/>
      <c r="E4398" s="11"/>
      <c r="F4398" s="10"/>
      <c r="G4398" s="9">
        <v>100</v>
      </c>
      <c r="H4398" s="12">
        <v>19.047619047619001</v>
      </c>
      <c r="I4398" s="2">
        <v>38.095238095238003</v>
      </c>
      <c r="J4398" s="2">
        <v>38.095238095238003</v>
      </c>
      <c r="K4398" s="2">
        <v>57.142857142856997</v>
      </c>
      <c r="L4398" s="2">
        <v>4.7619047619049999</v>
      </c>
      <c r="M4398" s="3">
        <v>0</v>
      </c>
      <c r="N4398" s="2">
        <v>19.047619047619001</v>
      </c>
      <c r="O4398" s="2">
        <v>9.5238095238099998</v>
      </c>
      <c r="P4398" s="2">
        <v>4.7619047619049999</v>
      </c>
      <c r="Q4398" s="21">
        <v>0</v>
      </c>
    </row>
    <row r="4399" spans="4:17" x14ac:dyDescent="0.2">
      <c r="D4399" s="104"/>
      <c r="E4399" s="5" t="s">
        <v>38</v>
      </c>
      <c r="F4399" s="6"/>
      <c r="G4399" s="7">
        <v>29</v>
      </c>
      <c r="H4399" s="8">
        <v>9</v>
      </c>
      <c r="I4399" s="1">
        <v>6</v>
      </c>
      <c r="J4399" s="1">
        <v>11</v>
      </c>
      <c r="K4399" s="1">
        <v>8</v>
      </c>
      <c r="L4399" s="1">
        <v>3</v>
      </c>
      <c r="M4399" s="1">
        <v>0</v>
      </c>
      <c r="N4399" s="1">
        <v>3</v>
      </c>
      <c r="O4399" s="1">
        <v>2</v>
      </c>
      <c r="P4399" s="1">
        <v>2</v>
      </c>
      <c r="Q4399" s="13">
        <v>1</v>
      </c>
    </row>
    <row r="4400" spans="4:17" x14ac:dyDescent="0.2">
      <c r="D4400" s="104"/>
      <c r="E4400" s="11"/>
      <c r="F4400" s="10"/>
      <c r="G4400" s="9">
        <v>100</v>
      </c>
      <c r="H4400" s="12">
        <v>31.034482758620999</v>
      </c>
      <c r="I4400" s="2">
        <v>20.689655172414</v>
      </c>
      <c r="J4400" s="2">
        <v>37.931034482759003</v>
      </c>
      <c r="K4400" s="2">
        <v>27.586206896552</v>
      </c>
      <c r="L4400" s="2">
        <v>10.344827586207</v>
      </c>
      <c r="M4400" s="3">
        <v>0</v>
      </c>
      <c r="N4400" s="2">
        <v>10.344827586207</v>
      </c>
      <c r="O4400" s="2">
        <v>6.8965517241379999</v>
      </c>
      <c r="P4400" s="2">
        <v>6.8965517241379999</v>
      </c>
      <c r="Q4400" s="15">
        <v>3.4482758620689999</v>
      </c>
    </row>
    <row r="4401" spans="4:17" x14ac:dyDescent="0.2">
      <c r="D4401" s="104"/>
      <c r="E4401" s="5" t="s">
        <v>39</v>
      </c>
      <c r="F4401" s="6"/>
      <c r="G4401" s="7">
        <v>27</v>
      </c>
      <c r="H4401" s="8">
        <v>4</v>
      </c>
      <c r="I4401" s="1">
        <v>12</v>
      </c>
      <c r="J4401" s="1">
        <v>10</v>
      </c>
      <c r="K4401" s="1">
        <v>6</v>
      </c>
      <c r="L4401" s="1">
        <v>1</v>
      </c>
      <c r="M4401" s="1">
        <v>0</v>
      </c>
      <c r="N4401" s="1">
        <v>4</v>
      </c>
      <c r="O4401" s="1">
        <v>1</v>
      </c>
      <c r="P4401" s="1">
        <v>3</v>
      </c>
      <c r="Q4401" s="13">
        <v>1</v>
      </c>
    </row>
    <row r="4402" spans="4:17" x14ac:dyDescent="0.2">
      <c r="D4402" s="104"/>
      <c r="E4402" s="11"/>
      <c r="F4402" s="10"/>
      <c r="G4402" s="9">
        <v>100</v>
      </c>
      <c r="H4402" s="12">
        <v>14.814814814815</v>
      </c>
      <c r="I4402" s="2">
        <v>44.444444444444002</v>
      </c>
      <c r="J4402" s="2">
        <v>37.037037037037003</v>
      </c>
      <c r="K4402" s="2">
        <v>22.222222222222001</v>
      </c>
      <c r="L4402" s="2">
        <v>3.7037037037039999</v>
      </c>
      <c r="M4402" s="3">
        <v>0</v>
      </c>
      <c r="N4402" s="2">
        <v>14.814814814815</v>
      </c>
      <c r="O4402" s="2">
        <v>3.7037037037039999</v>
      </c>
      <c r="P4402" s="2">
        <v>11.111111111111001</v>
      </c>
      <c r="Q4402" s="15">
        <v>3.7037037037039999</v>
      </c>
    </row>
    <row r="4403" spans="4:17" x14ac:dyDescent="0.2">
      <c r="D4403" s="104"/>
      <c r="E4403" s="5" t="s">
        <v>40</v>
      </c>
      <c r="F4403" s="6"/>
      <c r="G4403" s="7">
        <v>41</v>
      </c>
      <c r="H4403" s="8">
        <v>9</v>
      </c>
      <c r="I4403" s="1">
        <v>13</v>
      </c>
      <c r="J4403" s="1">
        <v>20</v>
      </c>
      <c r="K4403" s="1">
        <v>20</v>
      </c>
      <c r="L4403" s="1">
        <v>5</v>
      </c>
      <c r="M4403" s="1">
        <v>0</v>
      </c>
      <c r="N4403" s="1">
        <v>7</v>
      </c>
      <c r="O4403" s="1">
        <v>3</v>
      </c>
      <c r="P4403" s="1">
        <v>3</v>
      </c>
      <c r="Q4403" s="13">
        <v>0</v>
      </c>
    </row>
    <row r="4404" spans="4:17" x14ac:dyDescent="0.2">
      <c r="D4404" s="104"/>
      <c r="E4404" s="11"/>
      <c r="F4404" s="10"/>
      <c r="G4404" s="9">
        <v>100</v>
      </c>
      <c r="H4404" s="12">
        <v>21.951219512194999</v>
      </c>
      <c r="I4404" s="2">
        <v>31.707317073171001</v>
      </c>
      <c r="J4404" s="2">
        <v>48.780487804878</v>
      </c>
      <c r="K4404" s="2">
        <v>48.780487804878</v>
      </c>
      <c r="L4404" s="2">
        <v>12.195121951220001</v>
      </c>
      <c r="M4404" s="3">
        <v>0</v>
      </c>
      <c r="N4404" s="2">
        <v>17.073170731706998</v>
      </c>
      <c r="O4404" s="2">
        <v>7.3170731707319998</v>
      </c>
      <c r="P4404" s="2">
        <v>7.3170731707319998</v>
      </c>
      <c r="Q4404" s="21">
        <v>0</v>
      </c>
    </row>
    <row r="4405" spans="4:17" x14ac:dyDescent="0.2">
      <c r="D4405" s="104"/>
      <c r="E4405" s="5" t="s">
        <v>41</v>
      </c>
      <c r="F4405" s="6"/>
      <c r="G4405" s="7">
        <v>34</v>
      </c>
      <c r="H4405" s="8">
        <v>5</v>
      </c>
      <c r="I4405" s="1">
        <v>11</v>
      </c>
      <c r="J4405" s="1">
        <v>15</v>
      </c>
      <c r="K4405" s="1">
        <v>16</v>
      </c>
      <c r="L4405" s="1">
        <v>3</v>
      </c>
      <c r="M4405" s="1">
        <v>0</v>
      </c>
      <c r="N4405" s="1">
        <v>10</v>
      </c>
      <c r="O4405" s="1">
        <v>2</v>
      </c>
      <c r="P4405" s="1">
        <v>2</v>
      </c>
      <c r="Q4405" s="13">
        <v>0</v>
      </c>
    </row>
    <row r="4406" spans="4:17" x14ac:dyDescent="0.2">
      <c r="D4406" s="104"/>
      <c r="E4406" s="11"/>
      <c r="F4406" s="10"/>
      <c r="G4406" s="9">
        <v>100</v>
      </c>
      <c r="H4406" s="12">
        <v>14.705882352941</v>
      </c>
      <c r="I4406" s="2">
        <v>32.352941176470999</v>
      </c>
      <c r="J4406" s="2">
        <v>44.117647058823998</v>
      </c>
      <c r="K4406" s="2">
        <v>47.058823529412003</v>
      </c>
      <c r="L4406" s="2">
        <v>8.8235294117649996</v>
      </c>
      <c r="M4406" s="3">
        <v>0</v>
      </c>
      <c r="N4406" s="2">
        <v>29.411764705882</v>
      </c>
      <c r="O4406" s="2">
        <v>5.8823529411760003</v>
      </c>
      <c r="P4406" s="2">
        <v>5.8823529411760003</v>
      </c>
      <c r="Q4406" s="21">
        <v>0</v>
      </c>
    </row>
    <row r="4407" spans="4:17" x14ac:dyDescent="0.2">
      <c r="D4407" s="104"/>
      <c r="E4407" s="5" t="s">
        <v>42</v>
      </c>
      <c r="F4407" s="6"/>
      <c r="G4407" s="7">
        <v>41</v>
      </c>
      <c r="H4407" s="8">
        <v>17</v>
      </c>
      <c r="I4407" s="1">
        <v>7</v>
      </c>
      <c r="J4407" s="1">
        <v>19</v>
      </c>
      <c r="K4407" s="1">
        <v>14</v>
      </c>
      <c r="L4407" s="1">
        <v>5</v>
      </c>
      <c r="M4407" s="1">
        <v>0</v>
      </c>
      <c r="N4407" s="1">
        <v>4</v>
      </c>
      <c r="O4407" s="1">
        <v>2</v>
      </c>
      <c r="P4407" s="1">
        <v>4</v>
      </c>
      <c r="Q4407" s="13">
        <v>0</v>
      </c>
    </row>
    <row r="4408" spans="4:17" x14ac:dyDescent="0.2">
      <c r="D4408" s="104"/>
      <c r="E4408" s="11"/>
      <c r="F4408" s="10"/>
      <c r="G4408" s="9">
        <v>100</v>
      </c>
      <c r="H4408" s="12">
        <v>41.463414634145998</v>
      </c>
      <c r="I4408" s="2">
        <v>17.073170731706998</v>
      </c>
      <c r="J4408" s="2">
        <v>46.341463414633999</v>
      </c>
      <c r="K4408" s="2">
        <v>34.146341463414998</v>
      </c>
      <c r="L4408" s="2">
        <v>12.195121951220001</v>
      </c>
      <c r="M4408" s="3">
        <v>0</v>
      </c>
      <c r="N4408" s="2">
        <v>9.7560975609760003</v>
      </c>
      <c r="O4408" s="2">
        <v>4.8780487804880002</v>
      </c>
      <c r="P4408" s="2">
        <v>9.7560975609760003</v>
      </c>
      <c r="Q4408" s="21">
        <v>0</v>
      </c>
    </row>
    <row r="4409" spans="4:17" x14ac:dyDescent="0.2">
      <c r="D4409" s="104"/>
      <c r="E4409" s="5" t="s">
        <v>43</v>
      </c>
      <c r="F4409" s="6"/>
      <c r="G4409" s="7">
        <v>59</v>
      </c>
      <c r="H4409" s="8">
        <v>19</v>
      </c>
      <c r="I4409" s="1">
        <v>13</v>
      </c>
      <c r="J4409" s="1">
        <v>25</v>
      </c>
      <c r="K4409" s="1">
        <v>23</v>
      </c>
      <c r="L4409" s="1">
        <v>8</v>
      </c>
      <c r="M4409" s="1">
        <v>0</v>
      </c>
      <c r="N4409" s="1">
        <v>10</v>
      </c>
      <c r="O4409" s="1">
        <v>4</v>
      </c>
      <c r="P4409" s="1">
        <v>3</v>
      </c>
      <c r="Q4409" s="13">
        <v>0</v>
      </c>
    </row>
    <row r="4410" spans="4:17" x14ac:dyDescent="0.2">
      <c r="D4410" s="104"/>
      <c r="E4410" s="11"/>
      <c r="F4410" s="10"/>
      <c r="G4410" s="9">
        <v>100</v>
      </c>
      <c r="H4410" s="12">
        <v>32.203389830508002</v>
      </c>
      <c r="I4410" s="2">
        <v>22.033898305085</v>
      </c>
      <c r="J4410" s="2">
        <v>42.372881355932002</v>
      </c>
      <c r="K4410" s="2">
        <v>38.983050847458003</v>
      </c>
      <c r="L4410" s="2">
        <v>13.559322033898001</v>
      </c>
      <c r="M4410" s="3">
        <v>0</v>
      </c>
      <c r="N4410" s="2">
        <v>16.949152542373</v>
      </c>
      <c r="O4410" s="2">
        <v>6.7796610169490004</v>
      </c>
      <c r="P4410" s="2">
        <v>5.0847457627120001</v>
      </c>
      <c r="Q4410" s="21">
        <v>0</v>
      </c>
    </row>
    <row r="4411" spans="4:17" x14ac:dyDescent="0.2">
      <c r="D4411" s="104"/>
      <c r="E4411" s="5" t="s">
        <v>44</v>
      </c>
      <c r="F4411" s="6"/>
      <c r="G4411" s="7">
        <v>71</v>
      </c>
      <c r="H4411" s="8">
        <v>15</v>
      </c>
      <c r="I4411" s="1">
        <v>26</v>
      </c>
      <c r="J4411" s="1">
        <v>43</v>
      </c>
      <c r="K4411" s="1">
        <v>23</v>
      </c>
      <c r="L4411" s="1">
        <v>12</v>
      </c>
      <c r="M4411" s="1">
        <v>0</v>
      </c>
      <c r="N4411" s="1">
        <v>15</v>
      </c>
      <c r="O4411" s="1">
        <v>2</v>
      </c>
      <c r="P4411" s="1">
        <v>5</v>
      </c>
      <c r="Q4411" s="13">
        <v>1</v>
      </c>
    </row>
    <row r="4412" spans="4:17" x14ac:dyDescent="0.2">
      <c r="D4412" s="104"/>
      <c r="E4412" s="11"/>
      <c r="F4412" s="10"/>
      <c r="G4412" s="9">
        <v>100</v>
      </c>
      <c r="H4412" s="12">
        <v>21.12676056338</v>
      </c>
      <c r="I4412" s="2">
        <v>36.619718309859003</v>
      </c>
      <c r="J4412" s="2">
        <v>60.563380281690002</v>
      </c>
      <c r="K4412" s="2">
        <v>32.394366197182997</v>
      </c>
      <c r="L4412" s="2">
        <v>16.901408450704</v>
      </c>
      <c r="M4412" s="3">
        <v>0</v>
      </c>
      <c r="N4412" s="2">
        <v>21.12676056338</v>
      </c>
      <c r="O4412" s="2">
        <v>2.8169014084509998</v>
      </c>
      <c r="P4412" s="2">
        <v>7.0422535211269999</v>
      </c>
      <c r="Q4412" s="15">
        <v>1.4084507042250001</v>
      </c>
    </row>
    <row r="4413" spans="4:17" x14ac:dyDescent="0.2">
      <c r="D4413" s="104"/>
      <c r="E4413" s="5" t="s">
        <v>45</v>
      </c>
      <c r="F4413" s="6"/>
      <c r="G4413" s="7">
        <v>60</v>
      </c>
      <c r="H4413" s="8">
        <v>15</v>
      </c>
      <c r="I4413" s="1">
        <v>18</v>
      </c>
      <c r="J4413" s="1">
        <v>28</v>
      </c>
      <c r="K4413" s="1">
        <v>21</v>
      </c>
      <c r="L4413" s="1">
        <v>4</v>
      </c>
      <c r="M4413" s="1">
        <v>0</v>
      </c>
      <c r="N4413" s="1">
        <v>5</v>
      </c>
      <c r="O4413" s="1">
        <v>2</v>
      </c>
      <c r="P4413" s="1">
        <v>7</v>
      </c>
      <c r="Q4413" s="13">
        <v>1</v>
      </c>
    </row>
    <row r="4414" spans="4:17" x14ac:dyDescent="0.2">
      <c r="D4414" s="104"/>
      <c r="E4414" s="11"/>
      <c r="F4414" s="10"/>
      <c r="G4414" s="9">
        <v>100</v>
      </c>
      <c r="H4414" s="12">
        <v>25</v>
      </c>
      <c r="I4414" s="2">
        <v>30</v>
      </c>
      <c r="J4414" s="2">
        <v>46.666666666666998</v>
      </c>
      <c r="K4414" s="2">
        <v>35</v>
      </c>
      <c r="L4414" s="2">
        <v>6.666666666667</v>
      </c>
      <c r="M4414" s="3">
        <v>0</v>
      </c>
      <c r="N4414" s="2">
        <v>8.333333333333</v>
      </c>
      <c r="O4414" s="2">
        <v>3.333333333333</v>
      </c>
      <c r="P4414" s="2">
        <v>11.666666666667</v>
      </c>
      <c r="Q4414" s="15">
        <v>1.666666666667</v>
      </c>
    </row>
    <row r="4415" spans="4:17" x14ac:dyDescent="0.2">
      <c r="D4415" s="104"/>
      <c r="E4415" s="5" t="s">
        <v>46</v>
      </c>
      <c r="F4415" s="6"/>
      <c r="G4415" s="7">
        <v>28</v>
      </c>
      <c r="H4415" s="8">
        <v>8</v>
      </c>
      <c r="I4415" s="1">
        <v>1</v>
      </c>
      <c r="J4415" s="1">
        <v>12</v>
      </c>
      <c r="K4415" s="1">
        <v>7</v>
      </c>
      <c r="L4415" s="1">
        <v>6</v>
      </c>
      <c r="M4415" s="1">
        <v>0</v>
      </c>
      <c r="N4415" s="1">
        <v>5</v>
      </c>
      <c r="O4415" s="1">
        <v>1</v>
      </c>
      <c r="P4415" s="1">
        <v>2</v>
      </c>
      <c r="Q4415" s="13">
        <v>1</v>
      </c>
    </row>
    <row r="4416" spans="4:17" x14ac:dyDescent="0.2">
      <c r="D4416" s="104"/>
      <c r="E4416" s="11"/>
      <c r="F4416" s="10"/>
      <c r="G4416" s="9">
        <v>100</v>
      </c>
      <c r="H4416" s="12">
        <v>28.571428571428999</v>
      </c>
      <c r="I4416" s="2">
        <v>3.5714285714290002</v>
      </c>
      <c r="J4416" s="2">
        <v>42.857142857143003</v>
      </c>
      <c r="K4416" s="2">
        <v>25</v>
      </c>
      <c r="L4416" s="2">
        <v>21.428571428571001</v>
      </c>
      <c r="M4416" s="3">
        <v>0</v>
      </c>
      <c r="N4416" s="2">
        <v>17.857142857143</v>
      </c>
      <c r="O4416" s="2">
        <v>3.5714285714290002</v>
      </c>
      <c r="P4416" s="2">
        <v>7.1428571428570002</v>
      </c>
      <c r="Q4416" s="15">
        <v>3.5714285714290002</v>
      </c>
    </row>
    <row r="4417" spans="2:20" x14ac:dyDescent="0.2">
      <c r="D4417" s="104"/>
      <c r="E4417" s="5" t="s">
        <v>47</v>
      </c>
      <c r="F4417" s="6"/>
      <c r="G4417" s="7">
        <v>52</v>
      </c>
      <c r="H4417" s="8">
        <v>15</v>
      </c>
      <c r="I4417" s="1">
        <v>14</v>
      </c>
      <c r="J4417" s="1">
        <v>32</v>
      </c>
      <c r="K4417" s="1">
        <v>14</v>
      </c>
      <c r="L4417" s="1">
        <v>5</v>
      </c>
      <c r="M4417" s="1">
        <v>1</v>
      </c>
      <c r="N4417" s="1">
        <v>6</v>
      </c>
      <c r="O4417" s="1">
        <v>3</v>
      </c>
      <c r="P4417" s="1">
        <v>3</v>
      </c>
      <c r="Q4417" s="13">
        <v>3</v>
      </c>
    </row>
    <row r="4418" spans="2:20" x14ac:dyDescent="0.2">
      <c r="D4418" s="104"/>
      <c r="E4418" s="11"/>
      <c r="F4418" s="10"/>
      <c r="G4418" s="9">
        <v>100</v>
      </c>
      <c r="H4418" s="12">
        <v>28.846153846153999</v>
      </c>
      <c r="I4418" s="2">
        <v>26.923076923077002</v>
      </c>
      <c r="J4418" s="2">
        <v>61.538461538462002</v>
      </c>
      <c r="K4418" s="2">
        <v>26.923076923077002</v>
      </c>
      <c r="L4418" s="2">
        <v>9.6153846153850004</v>
      </c>
      <c r="M4418" s="2">
        <v>1.923076923077</v>
      </c>
      <c r="N4418" s="2">
        <v>11.538461538462</v>
      </c>
      <c r="O4418" s="2">
        <v>5.7692307692310001</v>
      </c>
      <c r="P4418" s="2">
        <v>5.7692307692310001</v>
      </c>
      <c r="Q4418" s="15">
        <v>5.7692307692310001</v>
      </c>
    </row>
    <row r="4419" spans="2:20" x14ac:dyDescent="0.2">
      <c r="D4419" s="104"/>
      <c r="E4419" s="5" t="s">
        <v>48</v>
      </c>
      <c r="F4419" s="6"/>
      <c r="G4419" s="7">
        <v>25</v>
      </c>
      <c r="H4419" s="8">
        <v>10</v>
      </c>
      <c r="I4419" s="1">
        <v>5</v>
      </c>
      <c r="J4419" s="1">
        <v>12</v>
      </c>
      <c r="K4419" s="1">
        <v>6</v>
      </c>
      <c r="L4419" s="1">
        <v>1</v>
      </c>
      <c r="M4419" s="1">
        <v>0</v>
      </c>
      <c r="N4419" s="1">
        <v>1</v>
      </c>
      <c r="O4419" s="1">
        <v>0</v>
      </c>
      <c r="P4419" s="1">
        <v>3</v>
      </c>
      <c r="Q4419" s="13">
        <v>1</v>
      </c>
    </row>
    <row r="4420" spans="2:20" x14ac:dyDescent="0.2">
      <c r="D4420" s="104"/>
      <c r="E4420" s="11"/>
      <c r="F4420" s="10"/>
      <c r="G4420" s="9">
        <v>100</v>
      </c>
      <c r="H4420" s="12">
        <v>40</v>
      </c>
      <c r="I4420" s="2">
        <v>20</v>
      </c>
      <c r="J4420" s="2">
        <v>48</v>
      </c>
      <c r="K4420" s="2">
        <v>24</v>
      </c>
      <c r="L4420" s="2">
        <v>4</v>
      </c>
      <c r="M4420" s="3">
        <v>0</v>
      </c>
      <c r="N4420" s="2">
        <v>4</v>
      </c>
      <c r="O4420" s="3">
        <v>0</v>
      </c>
      <c r="P4420" s="2">
        <v>12</v>
      </c>
      <c r="Q4420" s="15">
        <v>4</v>
      </c>
    </row>
    <row r="4421" spans="2:20" x14ac:dyDescent="0.2">
      <c r="D4421" s="104"/>
      <c r="E4421" s="5" t="s">
        <v>49</v>
      </c>
      <c r="F4421" s="6"/>
      <c r="G4421" s="7">
        <v>5</v>
      </c>
      <c r="H4421" s="8">
        <v>3</v>
      </c>
      <c r="I4421" s="1">
        <v>0</v>
      </c>
      <c r="J4421" s="1">
        <v>0</v>
      </c>
      <c r="K4421" s="1">
        <v>0</v>
      </c>
      <c r="L4421" s="1">
        <v>1</v>
      </c>
      <c r="M4421" s="1">
        <v>0</v>
      </c>
      <c r="N4421" s="1">
        <v>0</v>
      </c>
      <c r="O4421" s="1">
        <v>0</v>
      </c>
      <c r="P4421" s="1">
        <v>2</v>
      </c>
      <c r="Q4421" s="13">
        <v>0</v>
      </c>
    </row>
    <row r="4422" spans="2:20" x14ac:dyDescent="0.2">
      <c r="D4422" s="105"/>
      <c r="E4422" s="56"/>
      <c r="F4422" s="57"/>
      <c r="G4422" s="69">
        <v>100</v>
      </c>
      <c r="H4422" s="75">
        <v>60</v>
      </c>
      <c r="I4422" s="36">
        <v>0</v>
      </c>
      <c r="J4422" s="36">
        <v>0</v>
      </c>
      <c r="K4422" s="36">
        <v>0</v>
      </c>
      <c r="L4422" s="39">
        <v>20</v>
      </c>
      <c r="M4422" s="36">
        <v>0</v>
      </c>
      <c r="N4422" s="36">
        <v>0</v>
      </c>
      <c r="O4422" s="36">
        <v>0</v>
      </c>
      <c r="P4422" s="39">
        <v>40</v>
      </c>
      <c r="Q4422" s="72">
        <v>0</v>
      </c>
    </row>
    <row r="4424" spans="2:20" x14ac:dyDescent="0.2">
      <c r="B4424" s="47" t="str">
        <f xml:space="preserve"> HYPERLINK("#'目次'!B59", "[53]")</f>
        <v>[53]</v>
      </c>
      <c r="C4424" s="31" t="s">
        <v>517</v>
      </c>
    </row>
    <row r="4425" spans="2:20" x14ac:dyDescent="0.2">
      <c r="C4425" s="89" t="s">
        <v>490</v>
      </c>
    </row>
    <row r="4427" spans="2:20" x14ac:dyDescent="0.2">
      <c r="C4427" s="31" t="s">
        <v>13</v>
      </c>
    </row>
    <row r="4428" spans="2:20" ht="36" x14ac:dyDescent="0.2">
      <c r="D4428" s="99"/>
      <c r="E4428" s="100"/>
      <c r="F4428" s="100"/>
      <c r="G4428" s="41" t="s">
        <v>14</v>
      </c>
      <c r="H4428" s="42" t="s">
        <v>518</v>
      </c>
      <c r="I4428" s="16" t="s">
        <v>519</v>
      </c>
      <c r="J4428" s="16" t="s">
        <v>520</v>
      </c>
      <c r="K4428" s="16" t="s">
        <v>521</v>
      </c>
      <c r="L4428" s="16" t="s">
        <v>522</v>
      </c>
      <c r="M4428" s="16" t="s">
        <v>523</v>
      </c>
      <c r="N4428" s="16" t="s">
        <v>524</v>
      </c>
      <c r="O4428" s="16" t="s">
        <v>525</v>
      </c>
      <c r="P4428" s="16" t="s">
        <v>526</v>
      </c>
      <c r="Q4428" s="16" t="s">
        <v>527</v>
      </c>
      <c r="R4428" s="16" t="s">
        <v>22</v>
      </c>
      <c r="S4428" s="16" t="s">
        <v>528</v>
      </c>
      <c r="T4428" s="46" t="s">
        <v>24</v>
      </c>
    </row>
    <row r="4429" spans="2:20" x14ac:dyDescent="0.2">
      <c r="D4429" s="101"/>
      <c r="E4429" s="102"/>
      <c r="F4429" s="102"/>
      <c r="G4429" s="44"/>
      <c r="H4429" s="48"/>
      <c r="I4429" s="17"/>
      <c r="J4429" s="17"/>
      <c r="K4429" s="17"/>
      <c r="L4429" s="17"/>
      <c r="M4429" s="17"/>
      <c r="N4429" s="17"/>
      <c r="O4429" s="17"/>
      <c r="P4429" s="17"/>
      <c r="Q4429" s="17"/>
      <c r="R4429" s="17"/>
      <c r="S4429" s="17"/>
      <c r="T4429" s="43"/>
    </row>
    <row r="4430" spans="2:20" x14ac:dyDescent="0.2">
      <c r="D4430" s="68"/>
      <c r="E4430" s="67" t="s">
        <v>14</v>
      </c>
      <c r="F4430" s="64"/>
      <c r="G4430" s="45">
        <v>1390</v>
      </c>
      <c r="H4430" s="20">
        <v>492</v>
      </c>
      <c r="I4430" s="20">
        <v>142</v>
      </c>
      <c r="J4430" s="20">
        <v>68</v>
      </c>
      <c r="K4430" s="20">
        <v>34</v>
      </c>
      <c r="L4430" s="20">
        <v>346</v>
      </c>
      <c r="M4430" s="20">
        <v>90</v>
      </c>
      <c r="N4430" s="20">
        <v>277</v>
      </c>
      <c r="O4430" s="20">
        <v>393</v>
      </c>
      <c r="P4430" s="20">
        <v>28</v>
      </c>
      <c r="Q4430" s="20">
        <v>58</v>
      </c>
      <c r="R4430" s="20">
        <v>31</v>
      </c>
      <c r="S4430" s="20">
        <v>361</v>
      </c>
      <c r="T4430" s="61">
        <v>11</v>
      </c>
    </row>
    <row r="4431" spans="2:20" x14ac:dyDescent="0.2">
      <c r="D4431" s="56"/>
      <c r="E4431" s="57"/>
      <c r="F4431" s="65"/>
      <c r="G4431" s="9">
        <v>100</v>
      </c>
      <c r="H4431" s="2">
        <v>35.395683453236998</v>
      </c>
      <c r="I4431" s="2">
        <v>10.215827338128999</v>
      </c>
      <c r="J4431" s="2">
        <v>4.8920863309350002</v>
      </c>
      <c r="K4431" s="2">
        <v>2.4460431654680002</v>
      </c>
      <c r="L4431" s="2">
        <v>24.892086330935001</v>
      </c>
      <c r="M4431" s="2">
        <v>6.4748201438850002</v>
      </c>
      <c r="N4431" s="2">
        <v>19.928057553957</v>
      </c>
      <c r="O4431" s="2">
        <v>28.273381294964</v>
      </c>
      <c r="P4431" s="2">
        <v>2.0143884892089998</v>
      </c>
      <c r="Q4431" s="2">
        <v>4.1726618705040002</v>
      </c>
      <c r="R4431" s="2">
        <v>2.2302158273380002</v>
      </c>
      <c r="S4431" s="2">
        <v>25.971223021583</v>
      </c>
      <c r="T4431" s="15">
        <v>0.79136690647499996</v>
      </c>
    </row>
    <row r="4432" spans="2:20" x14ac:dyDescent="0.2">
      <c r="D4432" s="103" t="s">
        <v>25</v>
      </c>
      <c r="E4432" s="24" t="s">
        <v>26</v>
      </c>
      <c r="F4432" s="22"/>
      <c r="G4432" s="23">
        <v>200</v>
      </c>
      <c r="H4432" s="30">
        <v>71</v>
      </c>
      <c r="I4432" s="4">
        <v>17</v>
      </c>
      <c r="J4432" s="4">
        <v>8</v>
      </c>
      <c r="K4432" s="4">
        <v>4</v>
      </c>
      <c r="L4432" s="4">
        <v>50</v>
      </c>
      <c r="M4432" s="4">
        <v>12</v>
      </c>
      <c r="N4432" s="4">
        <v>20</v>
      </c>
      <c r="O4432" s="4">
        <v>60</v>
      </c>
      <c r="P4432" s="4">
        <v>1</v>
      </c>
      <c r="Q4432" s="4">
        <v>3</v>
      </c>
      <c r="R4432" s="4">
        <v>4</v>
      </c>
      <c r="S4432" s="4">
        <v>53</v>
      </c>
      <c r="T4432" s="34">
        <v>3</v>
      </c>
    </row>
    <row r="4433" spans="4:20" x14ac:dyDescent="0.2">
      <c r="D4433" s="104"/>
      <c r="E4433" s="11"/>
      <c r="F4433" s="10"/>
      <c r="G4433" s="9">
        <v>100</v>
      </c>
      <c r="H4433" s="12">
        <v>35.5</v>
      </c>
      <c r="I4433" s="2">
        <v>8.5</v>
      </c>
      <c r="J4433" s="2">
        <v>4</v>
      </c>
      <c r="K4433" s="2">
        <v>2</v>
      </c>
      <c r="L4433" s="2">
        <v>25</v>
      </c>
      <c r="M4433" s="2">
        <v>6</v>
      </c>
      <c r="N4433" s="2">
        <v>10</v>
      </c>
      <c r="O4433" s="2">
        <v>30</v>
      </c>
      <c r="P4433" s="2">
        <v>0.5</v>
      </c>
      <c r="Q4433" s="2">
        <v>1.5</v>
      </c>
      <c r="R4433" s="2">
        <v>2</v>
      </c>
      <c r="S4433" s="2">
        <v>26.5</v>
      </c>
      <c r="T4433" s="15">
        <v>1.5</v>
      </c>
    </row>
    <row r="4434" spans="4:20" x14ac:dyDescent="0.2">
      <c r="D4434" s="104"/>
      <c r="E4434" s="5" t="s">
        <v>27</v>
      </c>
      <c r="F4434" s="6"/>
      <c r="G4434" s="7">
        <v>217</v>
      </c>
      <c r="H4434" s="8">
        <v>85</v>
      </c>
      <c r="I4434" s="1">
        <v>23</v>
      </c>
      <c r="J4434" s="1">
        <v>13</v>
      </c>
      <c r="K4434" s="1">
        <v>8</v>
      </c>
      <c r="L4434" s="1">
        <v>46</v>
      </c>
      <c r="M4434" s="1">
        <v>9</v>
      </c>
      <c r="N4434" s="1">
        <v>42</v>
      </c>
      <c r="O4434" s="1">
        <v>70</v>
      </c>
      <c r="P4434" s="1">
        <v>7</v>
      </c>
      <c r="Q4434" s="1">
        <v>7</v>
      </c>
      <c r="R4434" s="1">
        <v>4</v>
      </c>
      <c r="S4434" s="1">
        <v>52</v>
      </c>
      <c r="T4434" s="13">
        <v>2</v>
      </c>
    </row>
    <row r="4435" spans="4:20" x14ac:dyDescent="0.2">
      <c r="D4435" s="104"/>
      <c r="E4435" s="11"/>
      <c r="F4435" s="10"/>
      <c r="G4435" s="9">
        <v>100</v>
      </c>
      <c r="H4435" s="12">
        <v>39.170506912442001</v>
      </c>
      <c r="I4435" s="2">
        <v>10.599078341014</v>
      </c>
      <c r="J4435" s="2">
        <v>5.9907834101380004</v>
      </c>
      <c r="K4435" s="2">
        <v>3.6866359446999999</v>
      </c>
      <c r="L4435" s="2">
        <v>21.198156682027999</v>
      </c>
      <c r="M4435" s="2">
        <v>4.147465437788</v>
      </c>
      <c r="N4435" s="2">
        <v>19.354838709677001</v>
      </c>
      <c r="O4435" s="2">
        <v>32.258064516128997</v>
      </c>
      <c r="P4435" s="2">
        <v>3.2258064516129998</v>
      </c>
      <c r="Q4435" s="2">
        <v>3.2258064516129998</v>
      </c>
      <c r="R4435" s="2">
        <v>1.8433179723499999</v>
      </c>
      <c r="S4435" s="2">
        <v>23.963133640553</v>
      </c>
      <c r="T4435" s="15">
        <v>0.92165898617499997</v>
      </c>
    </row>
    <row r="4436" spans="4:20" x14ac:dyDescent="0.2">
      <c r="D4436" s="104"/>
      <c r="E4436" s="5" t="s">
        <v>28</v>
      </c>
      <c r="F4436" s="6"/>
      <c r="G4436" s="7">
        <v>226</v>
      </c>
      <c r="H4436" s="8">
        <v>86</v>
      </c>
      <c r="I4436" s="1">
        <v>32</v>
      </c>
      <c r="J4436" s="1">
        <v>15</v>
      </c>
      <c r="K4436" s="1">
        <v>5</v>
      </c>
      <c r="L4436" s="1">
        <v>59</v>
      </c>
      <c r="M4436" s="1">
        <v>12</v>
      </c>
      <c r="N4436" s="1">
        <v>58</v>
      </c>
      <c r="O4436" s="1">
        <v>61</v>
      </c>
      <c r="P4436" s="1">
        <v>6</v>
      </c>
      <c r="Q4436" s="1">
        <v>7</v>
      </c>
      <c r="R4436" s="1">
        <v>2</v>
      </c>
      <c r="S4436" s="1">
        <v>54</v>
      </c>
      <c r="T4436" s="13">
        <v>2</v>
      </c>
    </row>
    <row r="4437" spans="4:20" x14ac:dyDescent="0.2">
      <c r="D4437" s="104"/>
      <c r="E4437" s="11"/>
      <c r="F4437" s="10"/>
      <c r="G4437" s="9">
        <v>100</v>
      </c>
      <c r="H4437" s="12">
        <v>38.053097345132997</v>
      </c>
      <c r="I4437" s="2">
        <v>14.159292035398</v>
      </c>
      <c r="J4437" s="2">
        <v>6.6371681415930004</v>
      </c>
      <c r="K4437" s="2">
        <v>2.212389380531</v>
      </c>
      <c r="L4437" s="2">
        <v>26.106194690264999</v>
      </c>
      <c r="M4437" s="2">
        <v>5.3097345132739999</v>
      </c>
      <c r="N4437" s="2">
        <v>25.663716814158999</v>
      </c>
      <c r="O4437" s="2">
        <v>26.991150442477998</v>
      </c>
      <c r="P4437" s="2">
        <v>2.654867256637</v>
      </c>
      <c r="Q4437" s="2">
        <v>3.0973451327429999</v>
      </c>
      <c r="R4437" s="2">
        <v>0.88495575221199996</v>
      </c>
      <c r="S4437" s="2">
        <v>23.893805309735001</v>
      </c>
      <c r="T4437" s="15">
        <v>0.88495575221199996</v>
      </c>
    </row>
    <row r="4438" spans="4:20" x14ac:dyDescent="0.2">
      <c r="D4438" s="104"/>
      <c r="E4438" s="5" t="s">
        <v>29</v>
      </c>
      <c r="F4438" s="6"/>
      <c r="G4438" s="7">
        <v>164</v>
      </c>
      <c r="H4438" s="8">
        <v>58</v>
      </c>
      <c r="I4438" s="1">
        <v>14</v>
      </c>
      <c r="J4438" s="1">
        <v>11</v>
      </c>
      <c r="K4438" s="1">
        <v>4</v>
      </c>
      <c r="L4438" s="1">
        <v>45</v>
      </c>
      <c r="M4438" s="1">
        <v>15</v>
      </c>
      <c r="N4438" s="1">
        <v>33</v>
      </c>
      <c r="O4438" s="1">
        <v>49</v>
      </c>
      <c r="P4438" s="1">
        <v>4</v>
      </c>
      <c r="Q4438" s="1">
        <v>11</v>
      </c>
      <c r="R4438" s="1">
        <v>7</v>
      </c>
      <c r="S4438" s="1">
        <v>42</v>
      </c>
      <c r="T4438" s="13">
        <v>3</v>
      </c>
    </row>
    <row r="4439" spans="4:20" x14ac:dyDescent="0.2">
      <c r="D4439" s="104"/>
      <c r="E4439" s="11"/>
      <c r="F4439" s="10"/>
      <c r="G4439" s="9">
        <v>100</v>
      </c>
      <c r="H4439" s="12">
        <v>35.365853658536999</v>
      </c>
      <c r="I4439" s="2">
        <v>8.5365853658540001</v>
      </c>
      <c r="J4439" s="2">
        <v>6.7073170731709997</v>
      </c>
      <c r="K4439" s="2">
        <v>2.4390243902440001</v>
      </c>
      <c r="L4439" s="2">
        <v>27.439024390244001</v>
      </c>
      <c r="M4439" s="2">
        <v>9.1463414634150002</v>
      </c>
      <c r="N4439" s="2">
        <v>20.121951219511999</v>
      </c>
      <c r="O4439" s="2">
        <v>29.878048780488001</v>
      </c>
      <c r="P4439" s="2">
        <v>2.4390243902440001</v>
      </c>
      <c r="Q4439" s="2">
        <v>6.7073170731709997</v>
      </c>
      <c r="R4439" s="2">
        <v>4.268292682927</v>
      </c>
      <c r="S4439" s="2">
        <v>25.609756097561</v>
      </c>
      <c r="T4439" s="15">
        <v>1.829268292683</v>
      </c>
    </row>
    <row r="4440" spans="4:20" x14ac:dyDescent="0.2">
      <c r="D4440" s="104"/>
      <c r="E4440" s="5" t="s">
        <v>30</v>
      </c>
      <c r="F4440" s="6"/>
      <c r="G4440" s="7">
        <v>152</v>
      </c>
      <c r="H4440" s="8">
        <v>48</v>
      </c>
      <c r="I4440" s="1">
        <v>15</v>
      </c>
      <c r="J4440" s="1">
        <v>5</v>
      </c>
      <c r="K4440" s="1">
        <v>2</v>
      </c>
      <c r="L4440" s="1">
        <v>37</v>
      </c>
      <c r="M4440" s="1">
        <v>8</v>
      </c>
      <c r="N4440" s="1">
        <v>36</v>
      </c>
      <c r="O4440" s="1">
        <v>40</v>
      </c>
      <c r="P4440" s="1">
        <v>5</v>
      </c>
      <c r="Q4440" s="1">
        <v>7</v>
      </c>
      <c r="R4440" s="1">
        <v>5</v>
      </c>
      <c r="S4440" s="1">
        <v>39</v>
      </c>
      <c r="T4440" s="13">
        <v>1</v>
      </c>
    </row>
    <row r="4441" spans="4:20" x14ac:dyDescent="0.2">
      <c r="D4441" s="104"/>
      <c r="E4441" s="11"/>
      <c r="F4441" s="10"/>
      <c r="G4441" s="9">
        <v>100</v>
      </c>
      <c r="H4441" s="12">
        <v>31.578947368421002</v>
      </c>
      <c r="I4441" s="2">
        <v>9.8684210526319998</v>
      </c>
      <c r="J4441" s="2">
        <v>3.2894736842109999</v>
      </c>
      <c r="K4441" s="2">
        <v>1.3157894736839999</v>
      </c>
      <c r="L4441" s="2">
        <v>24.342105263158</v>
      </c>
      <c r="M4441" s="2">
        <v>5.2631578947369997</v>
      </c>
      <c r="N4441" s="2">
        <v>23.684210526316001</v>
      </c>
      <c r="O4441" s="2">
        <v>26.315789473683999</v>
      </c>
      <c r="P4441" s="2">
        <v>3.2894736842109999</v>
      </c>
      <c r="Q4441" s="2">
        <v>4.6052631578950001</v>
      </c>
      <c r="R4441" s="2">
        <v>3.2894736842109999</v>
      </c>
      <c r="S4441" s="2">
        <v>25.657894736842</v>
      </c>
      <c r="T4441" s="15">
        <v>0.65789473684199995</v>
      </c>
    </row>
    <row r="4442" spans="4:20" x14ac:dyDescent="0.2">
      <c r="D4442" s="104"/>
      <c r="E4442" s="5" t="s">
        <v>31</v>
      </c>
      <c r="F4442" s="6"/>
      <c r="G4442" s="7">
        <v>181</v>
      </c>
      <c r="H4442" s="8">
        <v>59</v>
      </c>
      <c r="I4442" s="1">
        <v>21</v>
      </c>
      <c r="J4442" s="1">
        <v>7</v>
      </c>
      <c r="K4442" s="1">
        <v>5</v>
      </c>
      <c r="L4442" s="1">
        <v>49</v>
      </c>
      <c r="M4442" s="1">
        <v>14</v>
      </c>
      <c r="N4442" s="1">
        <v>47</v>
      </c>
      <c r="O4442" s="1">
        <v>46</v>
      </c>
      <c r="P4442" s="1">
        <v>5</v>
      </c>
      <c r="Q4442" s="1">
        <v>9</v>
      </c>
      <c r="R4442" s="1">
        <v>4</v>
      </c>
      <c r="S4442" s="1">
        <v>44</v>
      </c>
      <c r="T4442" s="13">
        <v>0</v>
      </c>
    </row>
    <row r="4443" spans="4:20" x14ac:dyDescent="0.2">
      <c r="D4443" s="104"/>
      <c r="E4443" s="11"/>
      <c r="F4443" s="10"/>
      <c r="G4443" s="9">
        <v>100</v>
      </c>
      <c r="H4443" s="12">
        <v>32.596685082873002</v>
      </c>
      <c r="I4443" s="2">
        <v>11.602209944750999</v>
      </c>
      <c r="J4443" s="2">
        <v>3.867403314917</v>
      </c>
      <c r="K4443" s="2">
        <v>2.7624309392269999</v>
      </c>
      <c r="L4443" s="2">
        <v>27.071823204419999</v>
      </c>
      <c r="M4443" s="2">
        <v>7.7348066298339999</v>
      </c>
      <c r="N4443" s="2">
        <v>25.966850828729001</v>
      </c>
      <c r="O4443" s="2">
        <v>25.414364640883999</v>
      </c>
      <c r="P4443" s="2">
        <v>2.7624309392269999</v>
      </c>
      <c r="Q4443" s="2">
        <v>4.9723756906079997</v>
      </c>
      <c r="R4443" s="2">
        <v>2.2099447513810002</v>
      </c>
      <c r="S4443" s="2">
        <v>24.309392265193001</v>
      </c>
      <c r="T4443" s="21">
        <v>0</v>
      </c>
    </row>
    <row r="4444" spans="4:20" x14ac:dyDescent="0.2">
      <c r="D4444" s="104"/>
      <c r="E4444" s="5" t="s">
        <v>32</v>
      </c>
      <c r="F4444" s="6"/>
      <c r="G4444" s="7">
        <v>125</v>
      </c>
      <c r="H4444" s="8">
        <v>52</v>
      </c>
      <c r="I4444" s="1">
        <v>8</v>
      </c>
      <c r="J4444" s="1">
        <v>5</v>
      </c>
      <c r="K4444" s="1">
        <v>2</v>
      </c>
      <c r="L4444" s="1">
        <v>38</v>
      </c>
      <c r="M4444" s="1">
        <v>9</v>
      </c>
      <c r="N4444" s="1">
        <v>28</v>
      </c>
      <c r="O4444" s="1">
        <v>38</v>
      </c>
      <c r="P4444" s="1">
        <v>0</v>
      </c>
      <c r="Q4444" s="1">
        <v>6</v>
      </c>
      <c r="R4444" s="1">
        <v>2</v>
      </c>
      <c r="S4444" s="1">
        <v>32</v>
      </c>
      <c r="T4444" s="13">
        <v>0</v>
      </c>
    </row>
    <row r="4445" spans="4:20" x14ac:dyDescent="0.2">
      <c r="D4445" s="104"/>
      <c r="E4445" s="11"/>
      <c r="F4445" s="10"/>
      <c r="G4445" s="9">
        <v>100</v>
      </c>
      <c r="H4445" s="12">
        <v>41.6</v>
      </c>
      <c r="I4445" s="2">
        <v>6.4</v>
      </c>
      <c r="J4445" s="2">
        <v>4</v>
      </c>
      <c r="K4445" s="2">
        <v>1.6</v>
      </c>
      <c r="L4445" s="2">
        <v>30.4</v>
      </c>
      <c r="M4445" s="2">
        <v>7.2</v>
      </c>
      <c r="N4445" s="2">
        <v>22.4</v>
      </c>
      <c r="O4445" s="2">
        <v>30.4</v>
      </c>
      <c r="P4445" s="3">
        <v>0</v>
      </c>
      <c r="Q4445" s="2">
        <v>4.8</v>
      </c>
      <c r="R4445" s="2">
        <v>1.6</v>
      </c>
      <c r="S4445" s="2">
        <v>25.6</v>
      </c>
      <c r="T4445" s="21">
        <v>0</v>
      </c>
    </row>
    <row r="4446" spans="4:20" x14ac:dyDescent="0.2">
      <c r="D4446" s="104"/>
      <c r="E4446" s="5" t="s">
        <v>33</v>
      </c>
      <c r="F4446" s="6"/>
      <c r="G4446" s="7">
        <v>57</v>
      </c>
      <c r="H4446" s="8">
        <v>15</v>
      </c>
      <c r="I4446" s="1">
        <v>3</v>
      </c>
      <c r="J4446" s="1">
        <v>2</v>
      </c>
      <c r="K4446" s="1">
        <v>0</v>
      </c>
      <c r="L4446" s="1">
        <v>6</v>
      </c>
      <c r="M4446" s="1">
        <v>5</v>
      </c>
      <c r="N4446" s="1">
        <v>8</v>
      </c>
      <c r="O4446" s="1">
        <v>16</v>
      </c>
      <c r="P4446" s="1">
        <v>0</v>
      </c>
      <c r="Q4446" s="1">
        <v>4</v>
      </c>
      <c r="R4446" s="1">
        <v>1</v>
      </c>
      <c r="S4446" s="1">
        <v>23</v>
      </c>
      <c r="T4446" s="13">
        <v>0</v>
      </c>
    </row>
    <row r="4447" spans="4:20" x14ac:dyDescent="0.2">
      <c r="D4447" s="104"/>
      <c r="E4447" s="11"/>
      <c r="F4447" s="10"/>
      <c r="G4447" s="9">
        <v>100</v>
      </c>
      <c r="H4447" s="12">
        <v>26.315789473683999</v>
      </c>
      <c r="I4447" s="2">
        <v>5.2631578947369997</v>
      </c>
      <c r="J4447" s="2">
        <v>3.508771929825</v>
      </c>
      <c r="K4447" s="3">
        <v>0</v>
      </c>
      <c r="L4447" s="2">
        <v>10.526315789473999</v>
      </c>
      <c r="M4447" s="2">
        <v>8.7719298245609991</v>
      </c>
      <c r="N4447" s="2">
        <v>14.035087719298</v>
      </c>
      <c r="O4447" s="2">
        <v>28.070175438595999</v>
      </c>
      <c r="P4447" s="3">
        <v>0</v>
      </c>
      <c r="Q4447" s="2">
        <v>7.0175438596489998</v>
      </c>
      <c r="R4447" s="2">
        <v>1.7543859649119999</v>
      </c>
      <c r="S4447" s="2">
        <v>40.350877192981997</v>
      </c>
      <c r="T4447" s="21">
        <v>0</v>
      </c>
    </row>
    <row r="4448" spans="4:20" x14ac:dyDescent="0.2">
      <c r="D4448" s="103" t="s">
        <v>34</v>
      </c>
      <c r="E4448" s="24" t="s">
        <v>35</v>
      </c>
      <c r="F4448" s="22"/>
      <c r="G4448" s="23">
        <v>9</v>
      </c>
      <c r="H4448" s="30">
        <v>3</v>
      </c>
      <c r="I4448" s="4">
        <v>1</v>
      </c>
      <c r="J4448" s="4">
        <v>0</v>
      </c>
      <c r="K4448" s="4">
        <v>0</v>
      </c>
      <c r="L4448" s="4">
        <v>2</v>
      </c>
      <c r="M4448" s="4">
        <v>0</v>
      </c>
      <c r="N4448" s="4">
        <v>2</v>
      </c>
      <c r="O4448" s="4">
        <v>2</v>
      </c>
      <c r="P4448" s="4">
        <v>0</v>
      </c>
      <c r="Q4448" s="4">
        <v>0</v>
      </c>
      <c r="R4448" s="4">
        <v>0</v>
      </c>
      <c r="S4448" s="4">
        <v>4</v>
      </c>
      <c r="T4448" s="34">
        <v>0</v>
      </c>
    </row>
    <row r="4449" spans="4:20" x14ac:dyDescent="0.2">
      <c r="D4449" s="104"/>
      <c r="E4449" s="11"/>
      <c r="F4449" s="10"/>
      <c r="G4449" s="9">
        <v>100</v>
      </c>
      <c r="H4449" s="12">
        <v>33.333333333333002</v>
      </c>
      <c r="I4449" s="2">
        <v>11.111111111111001</v>
      </c>
      <c r="J4449" s="3">
        <v>0</v>
      </c>
      <c r="K4449" s="3">
        <v>0</v>
      </c>
      <c r="L4449" s="2">
        <v>22.222222222222001</v>
      </c>
      <c r="M4449" s="3">
        <v>0</v>
      </c>
      <c r="N4449" s="2">
        <v>22.222222222222001</v>
      </c>
      <c r="O4449" s="2">
        <v>22.222222222222001</v>
      </c>
      <c r="P4449" s="3">
        <v>0</v>
      </c>
      <c r="Q4449" s="3">
        <v>0</v>
      </c>
      <c r="R4449" s="3">
        <v>0</v>
      </c>
      <c r="S4449" s="2">
        <v>44.444444444444002</v>
      </c>
      <c r="T4449" s="21">
        <v>0</v>
      </c>
    </row>
    <row r="4450" spans="4:20" x14ac:dyDescent="0.2">
      <c r="D4450" s="104"/>
      <c r="E4450" s="5" t="s">
        <v>36</v>
      </c>
      <c r="F4450" s="6"/>
      <c r="G4450" s="7">
        <v>20</v>
      </c>
      <c r="H4450" s="8">
        <v>8</v>
      </c>
      <c r="I4450" s="1">
        <v>4</v>
      </c>
      <c r="J4450" s="1">
        <v>0</v>
      </c>
      <c r="K4450" s="1">
        <v>1</v>
      </c>
      <c r="L4450" s="1">
        <v>7</v>
      </c>
      <c r="M4450" s="1">
        <v>2</v>
      </c>
      <c r="N4450" s="1">
        <v>7</v>
      </c>
      <c r="O4450" s="1">
        <v>1</v>
      </c>
      <c r="P4450" s="1">
        <v>3</v>
      </c>
      <c r="Q4450" s="1">
        <v>2</v>
      </c>
      <c r="R4450" s="1">
        <v>0</v>
      </c>
      <c r="S4450" s="1">
        <v>6</v>
      </c>
      <c r="T4450" s="13">
        <v>0</v>
      </c>
    </row>
    <row r="4451" spans="4:20" x14ac:dyDescent="0.2">
      <c r="D4451" s="104"/>
      <c r="E4451" s="11"/>
      <c r="F4451" s="10"/>
      <c r="G4451" s="9">
        <v>100</v>
      </c>
      <c r="H4451" s="12">
        <v>40</v>
      </c>
      <c r="I4451" s="2">
        <v>20</v>
      </c>
      <c r="J4451" s="3">
        <v>0</v>
      </c>
      <c r="K4451" s="2">
        <v>5</v>
      </c>
      <c r="L4451" s="2">
        <v>35</v>
      </c>
      <c r="M4451" s="2">
        <v>10</v>
      </c>
      <c r="N4451" s="2">
        <v>35</v>
      </c>
      <c r="O4451" s="2">
        <v>5</v>
      </c>
      <c r="P4451" s="2">
        <v>15</v>
      </c>
      <c r="Q4451" s="2">
        <v>10</v>
      </c>
      <c r="R4451" s="3">
        <v>0</v>
      </c>
      <c r="S4451" s="2">
        <v>30</v>
      </c>
      <c r="T4451" s="21">
        <v>0</v>
      </c>
    </row>
    <row r="4452" spans="4:20" x14ac:dyDescent="0.2">
      <c r="D4452" s="104"/>
      <c r="E4452" s="5" t="s">
        <v>37</v>
      </c>
      <c r="F4452" s="6"/>
      <c r="G4452" s="7">
        <v>32</v>
      </c>
      <c r="H4452" s="8">
        <v>10</v>
      </c>
      <c r="I4452" s="1">
        <v>3</v>
      </c>
      <c r="J4452" s="1">
        <v>2</v>
      </c>
      <c r="K4452" s="1">
        <v>0</v>
      </c>
      <c r="L4452" s="1">
        <v>8</v>
      </c>
      <c r="M4452" s="1">
        <v>2</v>
      </c>
      <c r="N4452" s="1">
        <v>7</v>
      </c>
      <c r="O4452" s="1">
        <v>6</v>
      </c>
      <c r="P4452" s="1">
        <v>1</v>
      </c>
      <c r="Q4452" s="1">
        <v>2</v>
      </c>
      <c r="R4452" s="1">
        <v>2</v>
      </c>
      <c r="S4452" s="1">
        <v>10</v>
      </c>
      <c r="T4452" s="13">
        <v>0</v>
      </c>
    </row>
    <row r="4453" spans="4:20" x14ac:dyDescent="0.2">
      <c r="D4453" s="104"/>
      <c r="E4453" s="11"/>
      <c r="F4453" s="10"/>
      <c r="G4453" s="9">
        <v>100</v>
      </c>
      <c r="H4453" s="12">
        <v>31.25</v>
      </c>
      <c r="I4453" s="2">
        <v>9.375</v>
      </c>
      <c r="J4453" s="2">
        <v>6.25</v>
      </c>
      <c r="K4453" s="3">
        <v>0</v>
      </c>
      <c r="L4453" s="2">
        <v>25</v>
      </c>
      <c r="M4453" s="2">
        <v>6.25</v>
      </c>
      <c r="N4453" s="2">
        <v>21.875</v>
      </c>
      <c r="O4453" s="2">
        <v>18.75</v>
      </c>
      <c r="P4453" s="2">
        <v>3.125</v>
      </c>
      <c r="Q4453" s="2">
        <v>6.25</v>
      </c>
      <c r="R4453" s="2">
        <v>6.25</v>
      </c>
      <c r="S4453" s="2">
        <v>31.25</v>
      </c>
      <c r="T4453" s="21">
        <v>0</v>
      </c>
    </row>
    <row r="4454" spans="4:20" x14ac:dyDescent="0.2">
      <c r="D4454" s="104"/>
      <c r="E4454" s="5" t="s">
        <v>38</v>
      </c>
      <c r="F4454" s="6"/>
      <c r="G4454" s="7">
        <v>60</v>
      </c>
      <c r="H4454" s="8">
        <v>17</v>
      </c>
      <c r="I4454" s="1">
        <v>0</v>
      </c>
      <c r="J4454" s="1">
        <v>2</v>
      </c>
      <c r="K4454" s="1">
        <v>0</v>
      </c>
      <c r="L4454" s="1">
        <v>8</v>
      </c>
      <c r="M4454" s="1">
        <v>6</v>
      </c>
      <c r="N4454" s="1">
        <v>8</v>
      </c>
      <c r="O4454" s="1">
        <v>7</v>
      </c>
      <c r="P4454" s="1">
        <v>1</v>
      </c>
      <c r="Q4454" s="1">
        <v>10</v>
      </c>
      <c r="R4454" s="1">
        <v>3</v>
      </c>
      <c r="S4454" s="1">
        <v>16</v>
      </c>
      <c r="T4454" s="13">
        <v>0</v>
      </c>
    </row>
    <row r="4455" spans="4:20" x14ac:dyDescent="0.2">
      <c r="D4455" s="104"/>
      <c r="E4455" s="11"/>
      <c r="F4455" s="10"/>
      <c r="G4455" s="9">
        <v>100</v>
      </c>
      <c r="H4455" s="12">
        <v>28.333333333333002</v>
      </c>
      <c r="I4455" s="3">
        <v>0</v>
      </c>
      <c r="J4455" s="2">
        <v>3.333333333333</v>
      </c>
      <c r="K4455" s="3">
        <v>0</v>
      </c>
      <c r="L4455" s="2">
        <v>13.333333333333</v>
      </c>
      <c r="M4455" s="2">
        <v>10</v>
      </c>
      <c r="N4455" s="2">
        <v>13.333333333333</v>
      </c>
      <c r="O4455" s="2">
        <v>11.666666666667</v>
      </c>
      <c r="P4455" s="2">
        <v>1.666666666667</v>
      </c>
      <c r="Q4455" s="2">
        <v>16.666666666666998</v>
      </c>
      <c r="R4455" s="2">
        <v>5</v>
      </c>
      <c r="S4455" s="2">
        <v>26.666666666666998</v>
      </c>
      <c r="T4455" s="21">
        <v>0</v>
      </c>
    </row>
    <row r="4456" spans="4:20" x14ac:dyDescent="0.2">
      <c r="D4456" s="104"/>
      <c r="E4456" s="5" t="s">
        <v>39</v>
      </c>
      <c r="F4456" s="6"/>
      <c r="G4456" s="7">
        <v>61</v>
      </c>
      <c r="H4456" s="8">
        <v>16</v>
      </c>
      <c r="I4456" s="1">
        <v>4</v>
      </c>
      <c r="J4456" s="1">
        <v>0</v>
      </c>
      <c r="K4456" s="1">
        <v>0</v>
      </c>
      <c r="L4456" s="1">
        <v>13</v>
      </c>
      <c r="M4456" s="1">
        <v>5</v>
      </c>
      <c r="N4456" s="1">
        <v>15</v>
      </c>
      <c r="O4456" s="1">
        <v>19</v>
      </c>
      <c r="P4456" s="1">
        <v>3</v>
      </c>
      <c r="Q4456" s="1">
        <v>6</v>
      </c>
      <c r="R4456" s="1">
        <v>1</v>
      </c>
      <c r="S4456" s="1">
        <v>17</v>
      </c>
      <c r="T4456" s="13">
        <v>0</v>
      </c>
    </row>
    <row r="4457" spans="4:20" x14ac:dyDescent="0.2">
      <c r="D4457" s="104"/>
      <c r="E4457" s="11"/>
      <c r="F4457" s="10"/>
      <c r="G4457" s="9">
        <v>100</v>
      </c>
      <c r="H4457" s="12">
        <v>26.229508196721</v>
      </c>
      <c r="I4457" s="2">
        <v>6.5573770491800003</v>
      </c>
      <c r="J4457" s="3">
        <v>0</v>
      </c>
      <c r="K4457" s="3">
        <v>0</v>
      </c>
      <c r="L4457" s="2">
        <v>21.311475409836</v>
      </c>
      <c r="M4457" s="2">
        <v>8.1967213114750006</v>
      </c>
      <c r="N4457" s="2">
        <v>24.590163934425998</v>
      </c>
      <c r="O4457" s="2">
        <v>31.147540983607001</v>
      </c>
      <c r="P4457" s="2">
        <v>4.918032786885</v>
      </c>
      <c r="Q4457" s="2">
        <v>9.83606557377</v>
      </c>
      <c r="R4457" s="2">
        <v>1.6393442622950001</v>
      </c>
      <c r="S4457" s="2">
        <v>27.868852459016001</v>
      </c>
      <c r="T4457" s="21">
        <v>0</v>
      </c>
    </row>
    <row r="4458" spans="4:20" x14ac:dyDescent="0.2">
      <c r="D4458" s="104"/>
      <c r="E4458" s="5" t="s">
        <v>40</v>
      </c>
      <c r="F4458" s="6"/>
      <c r="G4458" s="7">
        <v>84</v>
      </c>
      <c r="H4458" s="8">
        <v>26</v>
      </c>
      <c r="I4458" s="1">
        <v>8</v>
      </c>
      <c r="J4458" s="1">
        <v>2</v>
      </c>
      <c r="K4458" s="1">
        <v>2</v>
      </c>
      <c r="L4458" s="1">
        <v>20</v>
      </c>
      <c r="M4458" s="1">
        <v>8</v>
      </c>
      <c r="N4458" s="1">
        <v>21</v>
      </c>
      <c r="O4458" s="1">
        <v>24</v>
      </c>
      <c r="P4458" s="1">
        <v>1</v>
      </c>
      <c r="Q4458" s="1">
        <v>5</v>
      </c>
      <c r="R4458" s="1">
        <v>3</v>
      </c>
      <c r="S4458" s="1">
        <v>24</v>
      </c>
      <c r="T4458" s="13">
        <v>1</v>
      </c>
    </row>
    <row r="4459" spans="4:20" x14ac:dyDescent="0.2">
      <c r="D4459" s="104"/>
      <c r="E4459" s="11"/>
      <c r="F4459" s="10"/>
      <c r="G4459" s="9">
        <v>100</v>
      </c>
      <c r="H4459" s="12">
        <v>30.952380952380999</v>
      </c>
      <c r="I4459" s="2">
        <v>9.5238095238099998</v>
      </c>
      <c r="J4459" s="2">
        <v>2.3809523809519999</v>
      </c>
      <c r="K4459" s="2">
        <v>2.3809523809519999</v>
      </c>
      <c r="L4459" s="2">
        <v>23.809523809523998</v>
      </c>
      <c r="M4459" s="2">
        <v>9.5238095238099998</v>
      </c>
      <c r="N4459" s="2">
        <v>25</v>
      </c>
      <c r="O4459" s="2">
        <v>28.571428571428999</v>
      </c>
      <c r="P4459" s="2">
        <v>1.190476190476</v>
      </c>
      <c r="Q4459" s="2">
        <v>5.9523809523809996</v>
      </c>
      <c r="R4459" s="2">
        <v>3.5714285714290002</v>
      </c>
      <c r="S4459" s="2">
        <v>28.571428571428999</v>
      </c>
      <c r="T4459" s="15">
        <v>1.190476190476</v>
      </c>
    </row>
    <row r="4460" spans="4:20" x14ac:dyDescent="0.2">
      <c r="D4460" s="104"/>
      <c r="E4460" s="5" t="s">
        <v>41</v>
      </c>
      <c r="F4460" s="6"/>
      <c r="G4460" s="7">
        <v>63</v>
      </c>
      <c r="H4460" s="8">
        <v>26</v>
      </c>
      <c r="I4460" s="1">
        <v>5</v>
      </c>
      <c r="J4460" s="1">
        <v>5</v>
      </c>
      <c r="K4460" s="1">
        <v>2</v>
      </c>
      <c r="L4460" s="1">
        <v>9</v>
      </c>
      <c r="M4460" s="1">
        <v>3</v>
      </c>
      <c r="N4460" s="1">
        <v>13</v>
      </c>
      <c r="O4460" s="1">
        <v>18</v>
      </c>
      <c r="P4460" s="1">
        <v>0</v>
      </c>
      <c r="Q4460" s="1">
        <v>2</v>
      </c>
      <c r="R4460" s="1">
        <v>1</v>
      </c>
      <c r="S4460" s="1">
        <v>18</v>
      </c>
      <c r="T4460" s="13">
        <v>0</v>
      </c>
    </row>
    <row r="4461" spans="4:20" x14ac:dyDescent="0.2">
      <c r="D4461" s="104"/>
      <c r="E4461" s="11"/>
      <c r="F4461" s="10"/>
      <c r="G4461" s="9">
        <v>100</v>
      </c>
      <c r="H4461" s="12">
        <v>41.269841269841002</v>
      </c>
      <c r="I4461" s="2">
        <v>7.9365079365079998</v>
      </c>
      <c r="J4461" s="2">
        <v>7.9365079365079998</v>
      </c>
      <c r="K4461" s="2">
        <v>3.1746031746029999</v>
      </c>
      <c r="L4461" s="2">
        <v>14.285714285714</v>
      </c>
      <c r="M4461" s="2">
        <v>4.7619047619049999</v>
      </c>
      <c r="N4461" s="2">
        <v>20.634920634920999</v>
      </c>
      <c r="O4461" s="2">
        <v>28.571428571428999</v>
      </c>
      <c r="P4461" s="3">
        <v>0</v>
      </c>
      <c r="Q4461" s="2">
        <v>3.1746031746029999</v>
      </c>
      <c r="R4461" s="2">
        <v>1.587301587302</v>
      </c>
      <c r="S4461" s="2">
        <v>28.571428571428999</v>
      </c>
      <c r="T4461" s="21">
        <v>0</v>
      </c>
    </row>
    <row r="4462" spans="4:20" x14ac:dyDescent="0.2">
      <c r="D4462" s="104"/>
      <c r="E4462" s="5" t="s">
        <v>42</v>
      </c>
      <c r="F4462" s="6"/>
      <c r="G4462" s="7">
        <v>85</v>
      </c>
      <c r="H4462" s="8">
        <v>24</v>
      </c>
      <c r="I4462" s="1">
        <v>4</v>
      </c>
      <c r="J4462" s="1">
        <v>6</v>
      </c>
      <c r="K4462" s="1">
        <v>1</v>
      </c>
      <c r="L4462" s="1">
        <v>31</v>
      </c>
      <c r="M4462" s="1">
        <v>8</v>
      </c>
      <c r="N4462" s="1">
        <v>29</v>
      </c>
      <c r="O4462" s="1">
        <v>19</v>
      </c>
      <c r="P4462" s="1">
        <v>2</v>
      </c>
      <c r="Q4462" s="1">
        <v>6</v>
      </c>
      <c r="R4462" s="1">
        <v>2</v>
      </c>
      <c r="S4462" s="1">
        <v>21</v>
      </c>
      <c r="T4462" s="13">
        <v>0</v>
      </c>
    </row>
    <row r="4463" spans="4:20" x14ac:dyDescent="0.2">
      <c r="D4463" s="104"/>
      <c r="E4463" s="11"/>
      <c r="F4463" s="10"/>
      <c r="G4463" s="9">
        <v>100</v>
      </c>
      <c r="H4463" s="12">
        <v>28.235294117647001</v>
      </c>
      <c r="I4463" s="2">
        <v>4.7058823529409999</v>
      </c>
      <c r="J4463" s="2">
        <v>7.0588235294119999</v>
      </c>
      <c r="K4463" s="2">
        <v>1.1764705882349999</v>
      </c>
      <c r="L4463" s="2">
        <v>36.470588235294002</v>
      </c>
      <c r="M4463" s="2">
        <v>9.4117647058819998</v>
      </c>
      <c r="N4463" s="2">
        <v>34.117647058823998</v>
      </c>
      <c r="O4463" s="2">
        <v>22.352941176470999</v>
      </c>
      <c r="P4463" s="2">
        <v>2.352941176471</v>
      </c>
      <c r="Q4463" s="2">
        <v>7.0588235294119999</v>
      </c>
      <c r="R4463" s="2">
        <v>2.352941176471</v>
      </c>
      <c r="S4463" s="2">
        <v>24.705882352941</v>
      </c>
      <c r="T4463" s="21">
        <v>0</v>
      </c>
    </row>
    <row r="4464" spans="4:20" x14ac:dyDescent="0.2">
      <c r="D4464" s="104"/>
      <c r="E4464" s="5" t="s">
        <v>43</v>
      </c>
      <c r="F4464" s="6"/>
      <c r="G4464" s="7">
        <v>92</v>
      </c>
      <c r="H4464" s="8">
        <v>35</v>
      </c>
      <c r="I4464" s="1">
        <v>8</v>
      </c>
      <c r="J4464" s="1">
        <v>5</v>
      </c>
      <c r="K4464" s="1">
        <v>2</v>
      </c>
      <c r="L4464" s="1">
        <v>18</v>
      </c>
      <c r="M4464" s="1">
        <v>6</v>
      </c>
      <c r="N4464" s="1">
        <v>12</v>
      </c>
      <c r="O4464" s="1">
        <v>30</v>
      </c>
      <c r="P4464" s="1">
        <v>1</v>
      </c>
      <c r="Q4464" s="1">
        <v>2</v>
      </c>
      <c r="R4464" s="1">
        <v>2</v>
      </c>
      <c r="S4464" s="1">
        <v>23</v>
      </c>
      <c r="T4464" s="13">
        <v>0</v>
      </c>
    </row>
    <row r="4465" spans="4:20" x14ac:dyDescent="0.2">
      <c r="D4465" s="104"/>
      <c r="E4465" s="11"/>
      <c r="F4465" s="10"/>
      <c r="G4465" s="9">
        <v>100</v>
      </c>
      <c r="H4465" s="12">
        <v>38.043478260870003</v>
      </c>
      <c r="I4465" s="2">
        <v>8.6956521739130004</v>
      </c>
      <c r="J4465" s="2">
        <v>5.4347826086959996</v>
      </c>
      <c r="K4465" s="2">
        <v>2.1739130434780001</v>
      </c>
      <c r="L4465" s="2">
        <v>19.565217391304</v>
      </c>
      <c r="M4465" s="2">
        <v>6.5217391304349999</v>
      </c>
      <c r="N4465" s="2">
        <v>13.04347826087</v>
      </c>
      <c r="O4465" s="2">
        <v>32.608695652173999</v>
      </c>
      <c r="P4465" s="2">
        <v>1.086956521739</v>
      </c>
      <c r="Q4465" s="2">
        <v>2.1739130434780001</v>
      </c>
      <c r="R4465" s="2">
        <v>2.1739130434780001</v>
      </c>
      <c r="S4465" s="2">
        <v>25</v>
      </c>
      <c r="T4465" s="21">
        <v>0</v>
      </c>
    </row>
    <row r="4466" spans="4:20" x14ac:dyDescent="0.2">
      <c r="D4466" s="104"/>
      <c r="E4466" s="5" t="s">
        <v>44</v>
      </c>
      <c r="F4466" s="6"/>
      <c r="G4466" s="7">
        <v>134</v>
      </c>
      <c r="H4466" s="8">
        <v>46</v>
      </c>
      <c r="I4466" s="1">
        <v>19</v>
      </c>
      <c r="J4466" s="1">
        <v>8</v>
      </c>
      <c r="K4466" s="1">
        <v>5</v>
      </c>
      <c r="L4466" s="1">
        <v>42</v>
      </c>
      <c r="M4466" s="1">
        <v>8</v>
      </c>
      <c r="N4466" s="1">
        <v>44</v>
      </c>
      <c r="O4466" s="1">
        <v>49</v>
      </c>
      <c r="P4466" s="1">
        <v>5</v>
      </c>
      <c r="Q4466" s="1">
        <v>3</v>
      </c>
      <c r="R4466" s="1">
        <v>4</v>
      </c>
      <c r="S4466" s="1">
        <v>28</v>
      </c>
      <c r="T4466" s="13">
        <v>0</v>
      </c>
    </row>
    <row r="4467" spans="4:20" x14ac:dyDescent="0.2">
      <c r="D4467" s="104"/>
      <c r="E4467" s="11"/>
      <c r="F4467" s="10"/>
      <c r="G4467" s="9">
        <v>100</v>
      </c>
      <c r="H4467" s="12">
        <v>34.328358208955002</v>
      </c>
      <c r="I4467" s="2">
        <v>14.179104477612</v>
      </c>
      <c r="J4467" s="2">
        <v>5.9701492537309999</v>
      </c>
      <c r="K4467" s="2">
        <v>3.731343283582</v>
      </c>
      <c r="L4467" s="2">
        <v>31.343283582089999</v>
      </c>
      <c r="M4467" s="2">
        <v>5.9701492537309999</v>
      </c>
      <c r="N4467" s="2">
        <v>32.835820895521998</v>
      </c>
      <c r="O4467" s="2">
        <v>36.567164179103997</v>
      </c>
      <c r="P4467" s="2">
        <v>3.731343283582</v>
      </c>
      <c r="Q4467" s="2">
        <v>2.238805970149</v>
      </c>
      <c r="R4467" s="2">
        <v>2.985074626866</v>
      </c>
      <c r="S4467" s="2">
        <v>20.895522388060002</v>
      </c>
      <c r="T4467" s="21">
        <v>0</v>
      </c>
    </row>
    <row r="4468" spans="4:20" x14ac:dyDescent="0.2">
      <c r="D4468" s="104"/>
      <c r="E4468" s="5" t="s">
        <v>45</v>
      </c>
      <c r="F4468" s="6"/>
      <c r="G4468" s="7">
        <v>99</v>
      </c>
      <c r="H4468" s="8">
        <v>35</v>
      </c>
      <c r="I4468" s="1">
        <v>14</v>
      </c>
      <c r="J4468" s="1">
        <v>10</v>
      </c>
      <c r="K4468" s="1">
        <v>4</v>
      </c>
      <c r="L4468" s="1">
        <v>29</v>
      </c>
      <c r="M4468" s="1">
        <v>10</v>
      </c>
      <c r="N4468" s="1">
        <v>27</v>
      </c>
      <c r="O4468" s="1">
        <v>29</v>
      </c>
      <c r="P4468" s="1">
        <v>2</v>
      </c>
      <c r="Q4468" s="1">
        <v>4</v>
      </c>
      <c r="R4468" s="1">
        <v>1</v>
      </c>
      <c r="S4468" s="1">
        <v>21</v>
      </c>
      <c r="T4468" s="13">
        <v>0</v>
      </c>
    </row>
    <row r="4469" spans="4:20" x14ac:dyDescent="0.2">
      <c r="D4469" s="104"/>
      <c r="E4469" s="11"/>
      <c r="F4469" s="10"/>
      <c r="G4469" s="9">
        <v>100</v>
      </c>
      <c r="H4469" s="12">
        <v>35.353535353535001</v>
      </c>
      <c r="I4469" s="2">
        <v>14.141414141414</v>
      </c>
      <c r="J4469" s="2">
        <v>10.101010101010001</v>
      </c>
      <c r="K4469" s="2">
        <v>4.0404040404039998</v>
      </c>
      <c r="L4469" s="2">
        <v>29.292929292928999</v>
      </c>
      <c r="M4469" s="2">
        <v>10.101010101010001</v>
      </c>
      <c r="N4469" s="2">
        <v>27.272727272727</v>
      </c>
      <c r="O4469" s="2">
        <v>29.292929292928999</v>
      </c>
      <c r="P4469" s="2">
        <v>2.0202020202019999</v>
      </c>
      <c r="Q4469" s="2">
        <v>4.0404040404039998</v>
      </c>
      <c r="R4469" s="2">
        <v>1.010101010101</v>
      </c>
      <c r="S4469" s="2">
        <v>21.212121212121001</v>
      </c>
      <c r="T4469" s="21">
        <v>0</v>
      </c>
    </row>
    <row r="4470" spans="4:20" x14ac:dyDescent="0.2">
      <c r="D4470" s="104"/>
      <c r="E4470" s="5" t="s">
        <v>46</v>
      </c>
      <c r="F4470" s="6"/>
      <c r="G4470" s="7">
        <v>76</v>
      </c>
      <c r="H4470" s="8">
        <v>37</v>
      </c>
      <c r="I4470" s="1">
        <v>12</v>
      </c>
      <c r="J4470" s="1">
        <v>6</v>
      </c>
      <c r="K4470" s="1">
        <v>3</v>
      </c>
      <c r="L4470" s="1">
        <v>21</v>
      </c>
      <c r="M4470" s="1">
        <v>5</v>
      </c>
      <c r="N4470" s="1">
        <v>19</v>
      </c>
      <c r="O4470" s="1">
        <v>27</v>
      </c>
      <c r="P4470" s="1">
        <v>1</v>
      </c>
      <c r="Q4470" s="1">
        <v>1</v>
      </c>
      <c r="R4470" s="1">
        <v>0</v>
      </c>
      <c r="S4470" s="1">
        <v>18</v>
      </c>
      <c r="T4470" s="13">
        <v>0</v>
      </c>
    </row>
    <row r="4471" spans="4:20" x14ac:dyDescent="0.2">
      <c r="D4471" s="104"/>
      <c r="E4471" s="11"/>
      <c r="F4471" s="10"/>
      <c r="G4471" s="9">
        <v>100</v>
      </c>
      <c r="H4471" s="12">
        <v>48.684210526316001</v>
      </c>
      <c r="I4471" s="2">
        <v>15.789473684211</v>
      </c>
      <c r="J4471" s="2">
        <v>7.8947368421049999</v>
      </c>
      <c r="K4471" s="2">
        <v>3.947368421053</v>
      </c>
      <c r="L4471" s="2">
        <v>27.631578947367998</v>
      </c>
      <c r="M4471" s="2">
        <v>6.5789473684209998</v>
      </c>
      <c r="N4471" s="2">
        <v>25</v>
      </c>
      <c r="O4471" s="2">
        <v>35.526315789473998</v>
      </c>
      <c r="P4471" s="2">
        <v>1.3157894736839999</v>
      </c>
      <c r="Q4471" s="2">
        <v>1.3157894736839999</v>
      </c>
      <c r="R4471" s="3">
        <v>0</v>
      </c>
      <c r="S4471" s="2">
        <v>23.684210526316001</v>
      </c>
      <c r="T4471" s="21">
        <v>0</v>
      </c>
    </row>
    <row r="4472" spans="4:20" x14ac:dyDescent="0.2">
      <c r="D4472" s="104"/>
      <c r="E4472" s="5" t="s">
        <v>47</v>
      </c>
      <c r="F4472" s="6"/>
      <c r="G4472" s="7">
        <v>52</v>
      </c>
      <c r="H4472" s="8">
        <v>18</v>
      </c>
      <c r="I4472" s="1">
        <v>11</v>
      </c>
      <c r="J4472" s="1">
        <v>5</v>
      </c>
      <c r="K4472" s="1">
        <v>2</v>
      </c>
      <c r="L4472" s="1">
        <v>15</v>
      </c>
      <c r="M4472" s="1">
        <v>0</v>
      </c>
      <c r="N4472" s="1">
        <v>5</v>
      </c>
      <c r="O4472" s="1">
        <v>21</v>
      </c>
      <c r="P4472" s="1">
        <v>0</v>
      </c>
      <c r="Q4472" s="1">
        <v>1</v>
      </c>
      <c r="R4472" s="1">
        <v>1</v>
      </c>
      <c r="S4472" s="1">
        <v>14</v>
      </c>
      <c r="T4472" s="13">
        <v>1</v>
      </c>
    </row>
    <row r="4473" spans="4:20" x14ac:dyDescent="0.2">
      <c r="D4473" s="104"/>
      <c r="E4473" s="11"/>
      <c r="F4473" s="10"/>
      <c r="G4473" s="9">
        <v>100</v>
      </c>
      <c r="H4473" s="12">
        <v>34.615384615384997</v>
      </c>
      <c r="I4473" s="2">
        <v>21.153846153846001</v>
      </c>
      <c r="J4473" s="2">
        <v>9.6153846153850004</v>
      </c>
      <c r="K4473" s="2">
        <v>3.8461538461539999</v>
      </c>
      <c r="L4473" s="2">
        <v>28.846153846153999</v>
      </c>
      <c r="M4473" s="3">
        <v>0</v>
      </c>
      <c r="N4473" s="2">
        <v>9.6153846153850004</v>
      </c>
      <c r="O4473" s="2">
        <v>40.384615384615003</v>
      </c>
      <c r="P4473" s="3">
        <v>0</v>
      </c>
      <c r="Q4473" s="2">
        <v>1.923076923077</v>
      </c>
      <c r="R4473" s="2">
        <v>1.923076923077</v>
      </c>
      <c r="S4473" s="2">
        <v>26.923076923077002</v>
      </c>
      <c r="T4473" s="15">
        <v>1.923076923077</v>
      </c>
    </row>
    <row r="4474" spans="4:20" x14ac:dyDescent="0.2">
      <c r="D4474" s="104"/>
      <c r="E4474" s="5" t="s">
        <v>48</v>
      </c>
      <c r="F4474" s="6"/>
      <c r="G4474" s="7">
        <v>16</v>
      </c>
      <c r="H4474" s="8">
        <v>10</v>
      </c>
      <c r="I4474" s="1">
        <v>4</v>
      </c>
      <c r="J4474" s="1">
        <v>1</v>
      </c>
      <c r="K4474" s="1">
        <v>1</v>
      </c>
      <c r="L4474" s="1">
        <v>3</v>
      </c>
      <c r="M4474" s="1">
        <v>1</v>
      </c>
      <c r="N4474" s="1">
        <v>3</v>
      </c>
      <c r="O4474" s="1">
        <v>6</v>
      </c>
      <c r="P4474" s="1">
        <v>0</v>
      </c>
      <c r="Q4474" s="1">
        <v>0</v>
      </c>
      <c r="R4474" s="1">
        <v>0</v>
      </c>
      <c r="S4474" s="1">
        <v>5</v>
      </c>
      <c r="T4474" s="13">
        <v>0</v>
      </c>
    </row>
    <row r="4475" spans="4:20" x14ac:dyDescent="0.2">
      <c r="D4475" s="104"/>
      <c r="E4475" s="11"/>
      <c r="F4475" s="10"/>
      <c r="G4475" s="9">
        <v>100</v>
      </c>
      <c r="H4475" s="12">
        <v>62.5</v>
      </c>
      <c r="I4475" s="2">
        <v>25</v>
      </c>
      <c r="J4475" s="2">
        <v>6.25</v>
      </c>
      <c r="K4475" s="2">
        <v>6.25</v>
      </c>
      <c r="L4475" s="2">
        <v>18.75</v>
      </c>
      <c r="M4475" s="2">
        <v>6.25</v>
      </c>
      <c r="N4475" s="2">
        <v>18.75</v>
      </c>
      <c r="O4475" s="2">
        <v>37.5</v>
      </c>
      <c r="P4475" s="3">
        <v>0</v>
      </c>
      <c r="Q4475" s="3">
        <v>0</v>
      </c>
      <c r="R4475" s="3">
        <v>0</v>
      </c>
      <c r="S4475" s="2">
        <v>31.25</v>
      </c>
      <c r="T4475" s="21">
        <v>0</v>
      </c>
    </row>
    <row r="4476" spans="4:20" x14ac:dyDescent="0.2">
      <c r="D4476" s="104"/>
      <c r="E4476" s="5" t="s">
        <v>49</v>
      </c>
      <c r="F4476" s="6"/>
      <c r="G4476" s="7">
        <v>2</v>
      </c>
      <c r="H4476" s="8">
        <v>0</v>
      </c>
      <c r="I4476" s="1">
        <v>0</v>
      </c>
      <c r="J4476" s="1">
        <v>0</v>
      </c>
      <c r="K4476" s="1">
        <v>0</v>
      </c>
      <c r="L4476" s="1">
        <v>0</v>
      </c>
      <c r="M4476" s="1">
        <v>0</v>
      </c>
      <c r="N4476" s="1">
        <v>0</v>
      </c>
      <c r="O4476" s="1">
        <v>0</v>
      </c>
      <c r="P4476" s="1">
        <v>0</v>
      </c>
      <c r="Q4476" s="1">
        <v>0</v>
      </c>
      <c r="R4476" s="1">
        <v>0</v>
      </c>
      <c r="S4476" s="1">
        <v>2</v>
      </c>
      <c r="T4476" s="13">
        <v>0</v>
      </c>
    </row>
    <row r="4477" spans="4:20" x14ac:dyDescent="0.2">
      <c r="D4477" s="104"/>
      <c r="E4477" s="11"/>
      <c r="F4477" s="10"/>
      <c r="G4477" s="9">
        <v>100</v>
      </c>
      <c r="H4477" s="40">
        <v>0</v>
      </c>
      <c r="I4477" s="3">
        <v>0</v>
      </c>
      <c r="J4477" s="3">
        <v>0</v>
      </c>
      <c r="K4477" s="3">
        <v>0</v>
      </c>
      <c r="L4477" s="3">
        <v>0</v>
      </c>
      <c r="M4477" s="3">
        <v>0</v>
      </c>
      <c r="N4477" s="3">
        <v>0</v>
      </c>
      <c r="O4477" s="3">
        <v>0</v>
      </c>
      <c r="P4477" s="3">
        <v>0</v>
      </c>
      <c r="Q4477" s="3">
        <v>0</v>
      </c>
      <c r="R4477" s="3">
        <v>0</v>
      </c>
      <c r="S4477" s="2">
        <v>100</v>
      </c>
      <c r="T4477" s="21">
        <v>0</v>
      </c>
    </row>
    <row r="4478" spans="4:20" x14ac:dyDescent="0.2">
      <c r="D4478" s="103" t="s">
        <v>50</v>
      </c>
      <c r="E4478" s="24" t="s">
        <v>35</v>
      </c>
      <c r="F4478" s="22"/>
      <c r="G4478" s="23">
        <v>0</v>
      </c>
      <c r="H4478" s="30">
        <v>0</v>
      </c>
      <c r="I4478" s="4">
        <v>0</v>
      </c>
      <c r="J4478" s="4">
        <v>0</v>
      </c>
      <c r="K4478" s="4">
        <v>0</v>
      </c>
      <c r="L4478" s="4">
        <v>0</v>
      </c>
      <c r="M4478" s="4">
        <v>0</v>
      </c>
      <c r="N4478" s="4">
        <v>0</v>
      </c>
      <c r="O4478" s="4">
        <v>0</v>
      </c>
      <c r="P4478" s="4">
        <v>0</v>
      </c>
      <c r="Q4478" s="4">
        <v>0</v>
      </c>
      <c r="R4478" s="4">
        <v>0</v>
      </c>
      <c r="S4478" s="4">
        <v>0</v>
      </c>
      <c r="T4478" s="34">
        <v>0</v>
      </c>
    </row>
    <row r="4479" spans="4:20" x14ac:dyDescent="0.2">
      <c r="D4479" s="104"/>
      <c r="E4479" s="11"/>
      <c r="F4479" s="10"/>
      <c r="G4479" s="77">
        <v>0</v>
      </c>
      <c r="H4479" s="40">
        <v>0</v>
      </c>
      <c r="I4479" s="3">
        <v>0</v>
      </c>
      <c r="J4479" s="3">
        <v>0</v>
      </c>
      <c r="K4479" s="3">
        <v>0</v>
      </c>
      <c r="L4479" s="3">
        <v>0</v>
      </c>
      <c r="M4479" s="3">
        <v>0</v>
      </c>
      <c r="N4479" s="3">
        <v>0</v>
      </c>
      <c r="O4479" s="3">
        <v>0</v>
      </c>
      <c r="P4479" s="3">
        <v>0</v>
      </c>
      <c r="Q4479" s="3">
        <v>0</v>
      </c>
      <c r="R4479" s="3">
        <v>0</v>
      </c>
      <c r="S4479" s="3">
        <v>0</v>
      </c>
      <c r="T4479" s="21">
        <v>0</v>
      </c>
    </row>
    <row r="4480" spans="4:20" x14ac:dyDescent="0.2">
      <c r="D4480" s="104"/>
      <c r="E4480" s="5" t="s">
        <v>36</v>
      </c>
      <c r="F4480" s="6"/>
      <c r="G4480" s="7">
        <v>12</v>
      </c>
      <c r="H4480" s="8">
        <v>0</v>
      </c>
      <c r="I4480" s="1">
        <v>1</v>
      </c>
      <c r="J4480" s="1">
        <v>0</v>
      </c>
      <c r="K4480" s="1">
        <v>1</v>
      </c>
      <c r="L4480" s="1">
        <v>3</v>
      </c>
      <c r="M4480" s="1">
        <v>0</v>
      </c>
      <c r="N4480" s="1">
        <v>1</v>
      </c>
      <c r="O4480" s="1">
        <v>2</v>
      </c>
      <c r="P4480" s="1">
        <v>0</v>
      </c>
      <c r="Q4480" s="1">
        <v>0</v>
      </c>
      <c r="R4480" s="1">
        <v>0</v>
      </c>
      <c r="S4480" s="1">
        <v>6</v>
      </c>
      <c r="T4480" s="13">
        <v>0</v>
      </c>
    </row>
    <row r="4481" spans="4:20" x14ac:dyDescent="0.2">
      <c r="D4481" s="104"/>
      <c r="E4481" s="11"/>
      <c r="F4481" s="10"/>
      <c r="G4481" s="9">
        <v>100</v>
      </c>
      <c r="H4481" s="40">
        <v>0</v>
      </c>
      <c r="I4481" s="2">
        <v>8.333333333333</v>
      </c>
      <c r="J4481" s="3">
        <v>0</v>
      </c>
      <c r="K4481" s="2">
        <v>8.333333333333</v>
      </c>
      <c r="L4481" s="2">
        <v>25</v>
      </c>
      <c r="M4481" s="3">
        <v>0</v>
      </c>
      <c r="N4481" s="2">
        <v>8.333333333333</v>
      </c>
      <c r="O4481" s="2">
        <v>16.666666666666998</v>
      </c>
      <c r="P4481" s="3">
        <v>0</v>
      </c>
      <c r="Q4481" s="3">
        <v>0</v>
      </c>
      <c r="R4481" s="3">
        <v>0</v>
      </c>
      <c r="S4481" s="2">
        <v>50</v>
      </c>
      <c r="T4481" s="21">
        <v>0</v>
      </c>
    </row>
    <row r="4482" spans="4:20" x14ac:dyDescent="0.2">
      <c r="D4482" s="104"/>
      <c r="E4482" s="5" t="s">
        <v>37</v>
      </c>
      <c r="F4482" s="6"/>
      <c r="G4482" s="7">
        <v>21</v>
      </c>
      <c r="H4482" s="8">
        <v>6</v>
      </c>
      <c r="I4482" s="1">
        <v>1</v>
      </c>
      <c r="J4482" s="1">
        <v>0</v>
      </c>
      <c r="K4482" s="1">
        <v>0</v>
      </c>
      <c r="L4482" s="1">
        <v>4</v>
      </c>
      <c r="M4482" s="1">
        <v>1</v>
      </c>
      <c r="N4482" s="1">
        <v>4</v>
      </c>
      <c r="O4482" s="1">
        <v>1</v>
      </c>
      <c r="P4482" s="1">
        <v>0</v>
      </c>
      <c r="Q4482" s="1">
        <v>3</v>
      </c>
      <c r="R4482" s="1">
        <v>0</v>
      </c>
      <c r="S4482" s="1">
        <v>5</v>
      </c>
      <c r="T4482" s="13">
        <v>1</v>
      </c>
    </row>
    <row r="4483" spans="4:20" x14ac:dyDescent="0.2">
      <c r="D4483" s="104"/>
      <c r="E4483" s="11"/>
      <c r="F4483" s="10"/>
      <c r="G4483" s="9">
        <v>100</v>
      </c>
      <c r="H4483" s="12">
        <v>28.571428571428999</v>
      </c>
      <c r="I4483" s="2">
        <v>4.7619047619049999</v>
      </c>
      <c r="J4483" s="3">
        <v>0</v>
      </c>
      <c r="K4483" s="3">
        <v>0</v>
      </c>
      <c r="L4483" s="2">
        <v>19.047619047619001</v>
      </c>
      <c r="M4483" s="2">
        <v>4.7619047619049999</v>
      </c>
      <c r="N4483" s="2">
        <v>19.047619047619001</v>
      </c>
      <c r="O4483" s="2">
        <v>4.7619047619049999</v>
      </c>
      <c r="P4483" s="3">
        <v>0</v>
      </c>
      <c r="Q4483" s="2">
        <v>14.285714285714</v>
      </c>
      <c r="R4483" s="3">
        <v>0</v>
      </c>
      <c r="S4483" s="2">
        <v>23.809523809523998</v>
      </c>
      <c r="T4483" s="15">
        <v>4.7619047619049999</v>
      </c>
    </row>
    <row r="4484" spans="4:20" x14ac:dyDescent="0.2">
      <c r="D4484" s="104"/>
      <c r="E4484" s="5" t="s">
        <v>38</v>
      </c>
      <c r="F4484" s="6"/>
      <c r="G4484" s="7">
        <v>29</v>
      </c>
      <c r="H4484" s="8">
        <v>9</v>
      </c>
      <c r="I4484" s="1">
        <v>3</v>
      </c>
      <c r="J4484" s="1">
        <v>1</v>
      </c>
      <c r="K4484" s="1">
        <v>0</v>
      </c>
      <c r="L4484" s="1">
        <v>7</v>
      </c>
      <c r="M4484" s="1">
        <v>0</v>
      </c>
      <c r="N4484" s="1">
        <v>2</v>
      </c>
      <c r="O4484" s="1">
        <v>6</v>
      </c>
      <c r="P4484" s="1">
        <v>0</v>
      </c>
      <c r="Q4484" s="1">
        <v>2</v>
      </c>
      <c r="R4484" s="1">
        <v>2</v>
      </c>
      <c r="S4484" s="1">
        <v>10</v>
      </c>
      <c r="T4484" s="13">
        <v>1</v>
      </c>
    </row>
    <row r="4485" spans="4:20" x14ac:dyDescent="0.2">
      <c r="D4485" s="104"/>
      <c r="E4485" s="11"/>
      <c r="F4485" s="10"/>
      <c r="G4485" s="9">
        <v>100</v>
      </c>
      <c r="H4485" s="12">
        <v>31.034482758620999</v>
      </c>
      <c r="I4485" s="2">
        <v>10.344827586207</v>
      </c>
      <c r="J4485" s="2">
        <v>3.4482758620689999</v>
      </c>
      <c r="K4485" s="3">
        <v>0</v>
      </c>
      <c r="L4485" s="2">
        <v>24.137931034483</v>
      </c>
      <c r="M4485" s="3">
        <v>0</v>
      </c>
      <c r="N4485" s="2">
        <v>6.8965517241379999</v>
      </c>
      <c r="O4485" s="2">
        <v>20.689655172414</v>
      </c>
      <c r="P4485" s="3">
        <v>0</v>
      </c>
      <c r="Q4485" s="2">
        <v>6.8965517241379999</v>
      </c>
      <c r="R4485" s="2">
        <v>6.8965517241379999</v>
      </c>
      <c r="S4485" s="2">
        <v>34.482758620689999</v>
      </c>
      <c r="T4485" s="15">
        <v>3.4482758620689999</v>
      </c>
    </row>
    <row r="4486" spans="4:20" x14ac:dyDescent="0.2">
      <c r="D4486" s="104"/>
      <c r="E4486" s="5" t="s">
        <v>39</v>
      </c>
      <c r="F4486" s="6"/>
      <c r="G4486" s="7">
        <v>27</v>
      </c>
      <c r="H4486" s="8">
        <v>6</v>
      </c>
      <c r="I4486" s="1">
        <v>1</v>
      </c>
      <c r="J4486" s="1">
        <v>1</v>
      </c>
      <c r="K4486" s="1">
        <v>0</v>
      </c>
      <c r="L4486" s="1">
        <v>7</v>
      </c>
      <c r="M4486" s="1">
        <v>0</v>
      </c>
      <c r="N4486" s="1">
        <v>3</v>
      </c>
      <c r="O4486" s="1">
        <v>7</v>
      </c>
      <c r="P4486" s="1">
        <v>0</v>
      </c>
      <c r="Q4486" s="1">
        <v>1</v>
      </c>
      <c r="R4486" s="1">
        <v>1</v>
      </c>
      <c r="S4486" s="1">
        <v>11</v>
      </c>
      <c r="T4486" s="13">
        <v>0</v>
      </c>
    </row>
    <row r="4487" spans="4:20" x14ac:dyDescent="0.2">
      <c r="D4487" s="104"/>
      <c r="E4487" s="11"/>
      <c r="F4487" s="10"/>
      <c r="G4487" s="9">
        <v>100</v>
      </c>
      <c r="H4487" s="12">
        <v>22.222222222222001</v>
      </c>
      <c r="I4487" s="2">
        <v>3.7037037037039999</v>
      </c>
      <c r="J4487" s="2">
        <v>3.7037037037039999</v>
      </c>
      <c r="K4487" s="3">
        <v>0</v>
      </c>
      <c r="L4487" s="2">
        <v>25.925925925925998</v>
      </c>
      <c r="M4487" s="3">
        <v>0</v>
      </c>
      <c r="N4487" s="2">
        <v>11.111111111111001</v>
      </c>
      <c r="O4487" s="2">
        <v>25.925925925925998</v>
      </c>
      <c r="P4487" s="3">
        <v>0</v>
      </c>
      <c r="Q4487" s="2">
        <v>3.7037037037039999</v>
      </c>
      <c r="R4487" s="2">
        <v>3.7037037037039999</v>
      </c>
      <c r="S4487" s="2">
        <v>40.740740740741003</v>
      </c>
      <c r="T4487" s="21">
        <v>0</v>
      </c>
    </row>
    <row r="4488" spans="4:20" x14ac:dyDescent="0.2">
      <c r="D4488" s="104"/>
      <c r="E4488" s="5" t="s">
        <v>40</v>
      </c>
      <c r="F4488" s="6"/>
      <c r="G4488" s="7">
        <v>41</v>
      </c>
      <c r="H4488" s="8">
        <v>17</v>
      </c>
      <c r="I4488" s="1">
        <v>2</v>
      </c>
      <c r="J4488" s="1">
        <v>0</v>
      </c>
      <c r="K4488" s="1">
        <v>0</v>
      </c>
      <c r="L4488" s="1">
        <v>14</v>
      </c>
      <c r="M4488" s="1">
        <v>9</v>
      </c>
      <c r="N4488" s="1">
        <v>10</v>
      </c>
      <c r="O4488" s="1">
        <v>12</v>
      </c>
      <c r="P4488" s="1">
        <v>0</v>
      </c>
      <c r="Q4488" s="1">
        <v>4</v>
      </c>
      <c r="R4488" s="1">
        <v>1</v>
      </c>
      <c r="S4488" s="1">
        <v>9</v>
      </c>
      <c r="T4488" s="13">
        <v>0</v>
      </c>
    </row>
    <row r="4489" spans="4:20" x14ac:dyDescent="0.2">
      <c r="D4489" s="104"/>
      <c r="E4489" s="11"/>
      <c r="F4489" s="10"/>
      <c r="G4489" s="9">
        <v>100</v>
      </c>
      <c r="H4489" s="12">
        <v>41.463414634145998</v>
      </c>
      <c r="I4489" s="2">
        <v>4.8780487804880002</v>
      </c>
      <c r="J4489" s="3">
        <v>0</v>
      </c>
      <c r="K4489" s="3">
        <v>0</v>
      </c>
      <c r="L4489" s="2">
        <v>34.146341463414998</v>
      </c>
      <c r="M4489" s="2">
        <v>21.951219512194999</v>
      </c>
      <c r="N4489" s="2">
        <v>24.390243902439</v>
      </c>
      <c r="O4489" s="2">
        <v>29.268292682927001</v>
      </c>
      <c r="P4489" s="3">
        <v>0</v>
      </c>
      <c r="Q4489" s="2">
        <v>9.7560975609760003</v>
      </c>
      <c r="R4489" s="2">
        <v>2.4390243902440001</v>
      </c>
      <c r="S4489" s="2">
        <v>21.951219512194999</v>
      </c>
      <c r="T4489" s="21">
        <v>0</v>
      </c>
    </row>
    <row r="4490" spans="4:20" x14ac:dyDescent="0.2">
      <c r="D4490" s="104"/>
      <c r="E4490" s="5" t="s">
        <v>41</v>
      </c>
      <c r="F4490" s="6"/>
      <c r="G4490" s="7">
        <v>34</v>
      </c>
      <c r="H4490" s="8">
        <v>8</v>
      </c>
      <c r="I4490" s="1">
        <v>1</v>
      </c>
      <c r="J4490" s="1">
        <v>2</v>
      </c>
      <c r="K4490" s="1">
        <v>0</v>
      </c>
      <c r="L4490" s="1">
        <v>10</v>
      </c>
      <c r="M4490" s="1">
        <v>2</v>
      </c>
      <c r="N4490" s="1">
        <v>4</v>
      </c>
      <c r="O4490" s="1">
        <v>7</v>
      </c>
      <c r="P4490" s="1">
        <v>1</v>
      </c>
      <c r="Q4490" s="1">
        <v>2</v>
      </c>
      <c r="R4490" s="1">
        <v>0</v>
      </c>
      <c r="S4490" s="1">
        <v>11</v>
      </c>
      <c r="T4490" s="13">
        <v>0</v>
      </c>
    </row>
    <row r="4491" spans="4:20" x14ac:dyDescent="0.2">
      <c r="D4491" s="104"/>
      <c r="E4491" s="11"/>
      <c r="F4491" s="10"/>
      <c r="G4491" s="9">
        <v>100</v>
      </c>
      <c r="H4491" s="12">
        <v>23.529411764706001</v>
      </c>
      <c r="I4491" s="2">
        <v>2.9411764705880001</v>
      </c>
      <c r="J4491" s="2">
        <v>5.8823529411760003</v>
      </c>
      <c r="K4491" s="3">
        <v>0</v>
      </c>
      <c r="L4491" s="2">
        <v>29.411764705882</v>
      </c>
      <c r="M4491" s="2">
        <v>5.8823529411760003</v>
      </c>
      <c r="N4491" s="2">
        <v>11.764705882353001</v>
      </c>
      <c r="O4491" s="2">
        <v>20.588235294118</v>
      </c>
      <c r="P4491" s="2">
        <v>2.9411764705880001</v>
      </c>
      <c r="Q4491" s="2">
        <v>5.8823529411760003</v>
      </c>
      <c r="R4491" s="3">
        <v>0</v>
      </c>
      <c r="S4491" s="2">
        <v>32.352941176470999</v>
      </c>
      <c r="T4491" s="21">
        <v>0</v>
      </c>
    </row>
    <row r="4492" spans="4:20" x14ac:dyDescent="0.2">
      <c r="D4492" s="104"/>
      <c r="E4492" s="5" t="s">
        <v>42</v>
      </c>
      <c r="F4492" s="6"/>
      <c r="G4492" s="7">
        <v>41</v>
      </c>
      <c r="H4492" s="8">
        <v>23</v>
      </c>
      <c r="I4492" s="1">
        <v>6</v>
      </c>
      <c r="J4492" s="1">
        <v>4</v>
      </c>
      <c r="K4492" s="1">
        <v>1</v>
      </c>
      <c r="L4492" s="1">
        <v>6</v>
      </c>
      <c r="M4492" s="1">
        <v>2</v>
      </c>
      <c r="N4492" s="1">
        <v>3</v>
      </c>
      <c r="O4492" s="1">
        <v>17</v>
      </c>
      <c r="P4492" s="1">
        <v>0</v>
      </c>
      <c r="Q4492" s="1">
        <v>0</v>
      </c>
      <c r="R4492" s="1">
        <v>0</v>
      </c>
      <c r="S4492" s="1">
        <v>6</v>
      </c>
      <c r="T4492" s="13">
        <v>0</v>
      </c>
    </row>
    <row r="4493" spans="4:20" x14ac:dyDescent="0.2">
      <c r="D4493" s="104"/>
      <c r="E4493" s="11"/>
      <c r="F4493" s="10"/>
      <c r="G4493" s="9">
        <v>100</v>
      </c>
      <c r="H4493" s="12">
        <v>56.097560975610001</v>
      </c>
      <c r="I4493" s="2">
        <v>14.634146341463</v>
      </c>
      <c r="J4493" s="2">
        <v>9.7560975609760003</v>
      </c>
      <c r="K4493" s="2">
        <v>2.4390243902440001</v>
      </c>
      <c r="L4493" s="2">
        <v>14.634146341463</v>
      </c>
      <c r="M4493" s="2">
        <v>4.8780487804880002</v>
      </c>
      <c r="N4493" s="2">
        <v>7.3170731707319998</v>
      </c>
      <c r="O4493" s="2">
        <v>41.463414634145998</v>
      </c>
      <c r="P4493" s="3">
        <v>0</v>
      </c>
      <c r="Q4493" s="3">
        <v>0</v>
      </c>
      <c r="R4493" s="3">
        <v>0</v>
      </c>
      <c r="S4493" s="2">
        <v>14.634146341463</v>
      </c>
      <c r="T4493" s="21">
        <v>0</v>
      </c>
    </row>
    <row r="4494" spans="4:20" x14ac:dyDescent="0.2">
      <c r="D4494" s="104"/>
      <c r="E4494" s="5" t="s">
        <v>43</v>
      </c>
      <c r="F4494" s="6"/>
      <c r="G4494" s="7">
        <v>59</v>
      </c>
      <c r="H4494" s="8">
        <v>20</v>
      </c>
      <c r="I4494" s="1">
        <v>6</v>
      </c>
      <c r="J4494" s="1">
        <v>1</v>
      </c>
      <c r="K4494" s="1">
        <v>1</v>
      </c>
      <c r="L4494" s="1">
        <v>15</v>
      </c>
      <c r="M4494" s="1">
        <v>3</v>
      </c>
      <c r="N4494" s="1">
        <v>11</v>
      </c>
      <c r="O4494" s="1">
        <v>20</v>
      </c>
      <c r="P4494" s="1">
        <v>1</v>
      </c>
      <c r="Q4494" s="1">
        <v>0</v>
      </c>
      <c r="R4494" s="1">
        <v>3</v>
      </c>
      <c r="S4494" s="1">
        <v>12</v>
      </c>
      <c r="T4494" s="13">
        <v>1</v>
      </c>
    </row>
    <row r="4495" spans="4:20" x14ac:dyDescent="0.2">
      <c r="D4495" s="104"/>
      <c r="E4495" s="11"/>
      <c r="F4495" s="10"/>
      <c r="G4495" s="9">
        <v>100</v>
      </c>
      <c r="H4495" s="12">
        <v>33.898305084745999</v>
      </c>
      <c r="I4495" s="2">
        <v>10.169491525424</v>
      </c>
      <c r="J4495" s="2">
        <v>1.6949152542370001</v>
      </c>
      <c r="K4495" s="2">
        <v>1.6949152542370001</v>
      </c>
      <c r="L4495" s="2">
        <v>25.423728813558998</v>
      </c>
      <c r="M4495" s="2">
        <v>5.0847457627120001</v>
      </c>
      <c r="N4495" s="2">
        <v>18.644067796609999</v>
      </c>
      <c r="O4495" s="2">
        <v>33.898305084745999</v>
      </c>
      <c r="P4495" s="2">
        <v>1.6949152542370001</v>
      </c>
      <c r="Q4495" s="3">
        <v>0</v>
      </c>
      <c r="R4495" s="2">
        <v>5.0847457627120001</v>
      </c>
      <c r="S4495" s="2">
        <v>20.338983050846998</v>
      </c>
      <c r="T4495" s="15">
        <v>1.6949152542370001</v>
      </c>
    </row>
    <row r="4496" spans="4:20" x14ac:dyDescent="0.2">
      <c r="D4496" s="104"/>
      <c r="E4496" s="5" t="s">
        <v>44</v>
      </c>
      <c r="F4496" s="6"/>
      <c r="G4496" s="7">
        <v>71</v>
      </c>
      <c r="H4496" s="8">
        <v>26</v>
      </c>
      <c r="I4496" s="1">
        <v>6</v>
      </c>
      <c r="J4496" s="1">
        <v>1</v>
      </c>
      <c r="K4496" s="1">
        <v>1</v>
      </c>
      <c r="L4496" s="1">
        <v>22</v>
      </c>
      <c r="M4496" s="1">
        <v>3</v>
      </c>
      <c r="N4496" s="1">
        <v>12</v>
      </c>
      <c r="O4496" s="1">
        <v>15</v>
      </c>
      <c r="P4496" s="1">
        <v>3</v>
      </c>
      <c r="Q4496" s="1">
        <v>2</v>
      </c>
      <c r="R4496" s="1">
        <v>1</v>
      </c>
      <c r="S4496" s="1">
        <v>19</v>
      </c>
      <c r="T4496" s="13">
        <v>1</v>
      </c>
    </row>
    <row r="4497" spans="2:20" x14ac:dyDescent="0.2">
      <c r="D4497" s="104"/>
      <c r="E4497" s="11"/>
      <c r="F4497" s="10"/>
      <c r="G4497" s="9">
        <v>100</v>
      </c>
      <c r="H4497" s="12">
        <v>36.619718309859003</v>
      </c>
      <c r="I4497" s="2">
        <v>8.4507042253520002</v>
      </c>
      <c r="J4497" s="2">
        <v>1.4084507042250001</v>
      </c>
      <c r="K4497" s="2">
        <v>1.4084507042250001</v>
      </c>
      <c r="L4497" s="2">
        <v>30.985915492958</v>
      </c>
      <c r="M4497" s="2">
        <v>4.2253521126760001</v>
      </c>
      <c r="N4497" s="2">
        <v>16.901408450704</v>
      </c>
      <c r="O4497" s="2">
        <v>21.12676056338</v>
      </c>
      <c r="P4497" s="2">
        <v>4.2253521126760001</v>
      </c>
      <c r="Q4497" s="2">
        <v>2.8169014084509998</v>
      </c>
      <c r="R4497" s="2">
        <v>1.4084507042250001</v>
      </c>
      <c r="S4497" s="2">
        <v>26.760563380282001</v>
      </c>
      <c r="T4497" s="15">
        <v>1.4084507042250001</v>
      </c>
    </row>
    <row r="4498" spans="2:20" x14ac:dyDescent="0.2">
      <c r="D4498" s="104"/>
      <c r="E4498" s="5" t="s">
        <v>45</v>
      </c>
      <c r="F4498" s="6"/>
      <c r="G4498" s="7">
        <v>60</v>
      </c>
      <c r="H4498" s="8">
        <v>21</v>
      </c>
      <c r="I4498" s="1">
        <v>11</v>
      </c>
      <c r="J4498" s="1">
        <v>2</v>
      </c>
      <c r="K4498" s="1">
        <v>1</v>
      </c>
      <c r="L4498" s="1">
        <v>13</v>
      </c>
      <c r="M4498" s="1">
        <v>1</v>
      </c>
      <c r="N4498" s="1">
        <v>7</v>
      </c>
      <c r="O4498" s="1">
        <v>20</v>
      </c>
      <c r="P4498" s="1">
        <v>2</v>
      </c>
      <c r="Q4498" s="1">
        <v>0</v>
      </c>
      <c r="R4498" s="1">
        <v>2</v>
      </c>
      <c r="S4498" s="1">
        <v>15</v>
      </c>
      <c r="T4498" s="13">
        <v>1</v>
      </c>
    </row>
    <row r="4499" spans="2:20" x14ac:dyDescent="0.2">
      <c r="D4499" s="104"/>
      <c r="E4499" s="11"/>
      <c r="F4499" s="10"/>
      <c r="G4499" s="9">
        <v>100</v>
      </c>
      <c r="H4499" s="12">
        <v>35</v>
      </c>
      <c r="I4499" s="2">
        <v>18.333333333333002</v>
      </c>
      <c r="J4499" s="2">
        <v>3.333333333333</v>
      </c>
      <c r="K4499" s="2">
        <v>1.666666666667</v>
      </c>
      <c r="L4499" s="2">
        <v>21.666666666666998</v>
      </c>
      <c r="M4499" s="2">
        <v>1.666666666667</v>
      </c>
      <c r="N4499" s="2">
        <v>11.666666666667</v>
      </c>
      <c r="O4499" s="2">
        <v>33.333333333333002</v>
      </c>
      <c r="P4499" s="2">
        <v>3.333333333333</v>
      </c>
      <c r="Q4499" s="3">
        <v>0</v>
      </c>
      <c r="R4499" s="2">
        <v>3.333333333333</v>
      </c>
      <c r="S4499" s="2">
        <v>25</v>
      </c>
      <c r="T4499" s="15">
        <v>1.666666666667</v>
      </c>
    </row>
    <row r="4500" spans="2:20" x14ac:dyDescent="0.2">
      <c r="D4500" s="104"/>
      <c r="E4500" s="5" t="s">
        <v>46</v>
      </c>
      <c r="F4500" s="6"/>
      <c r="G4500" s="7">
        <v>28</v>
      </c>
      <c r="H4500" s="8">
        <v>7</v>
      </c>
      <c r="I4500" s="1">
        <v>2</v>
      </c>
      <c r="J4500" s="1">
        <v>1</v>
      </c>
      <c r="K4500" s="1">
        <v>2</v>
      </c>
      <c r="L4500" s="1">
        <v>6</v>
      </c>
      <c r="M4500" s="1">
        <v>0</v>
      </c>
      <c r="N4500" s="1">
        <v>0</v>
      </c>
      <c r="O4500" s="1">
        <v>7</v>
      </c>
      <c r="P4500" s="1">
        <v>0</v>
      </c>
      <c r="Q4500" s="1">
        <v>0</v>
      </c>
      <c r="R4500" s="1">
        <v>1</v>
      </c>
      <c r="S4500" s="1">
        <v>12</v>
      </c>
      <c r="T4500" s="13">
        <v>0</v>
      </c>
    </row>
    <row r="4501" spans="2:20" x14ac:dyDescent="0.2">
      <c r="D4501" s="104"/>
      <c r="E4501" s="11"/>
      <c r="F4501" s="10"/>
      <c r="G4501" s="9">
        <v>100</v>
      </c>
      <c r="H4501" s="12">
        <v>25</v>
      </c>
      <c r="I4501" s="2">
        <v>7.1428571428570002</v>
      </c>
      <c r="J4501" s="2">
        <v>3.5714285714290002</v>
      </c>
      <c r="K4501" s="2">
        <v>7.1428571428570002</v>
      </c>
      <c r="L4501" s="2">
        <v>21.428571428571001</v>
      </c>
      <c r="M4501" s="3">
        <v>0</v>
      </c>
      <c r="N4501" s="3">
        <v>0</v>
      </c>
      <c r="O4501" s="2">
        <v>25</v>
      </c>
      <c r="P4501" s="3">
        <v>0</v>
      </c>
      <c r="Q4501" s="3">
        <v>0</v>
      </c>
      <c r="R4501" s="2">
        <v>3.5714285714290002</v>
      </c>
      <c r="S4501" s="2">
        <v>42.857142857143003</v>
      </c>
      <c r="T4501" s="21">
        <v>0</v>
      </c>
    </row>
    <row r="4502" spans="2:20" x14ac:dyDescent="0.2">
      <c r="D4502" s="104"/>
      <c r="E4502" s="5" t="s">
        <v>47</v>
      </c>
      <c r="F4502" s="6"/>
      <c r="G4502" s="7">
        <v>52</v>
      </c>
      <c r="H4502" s="8">
        <v>26</v>
      </c>
      <c r="I4502" s="1">
        <v>3</v>
      </c>
      <c r="J4502" s="1">
        <v>1</v>
      </c>
      <c r="K4502" s="1">
        <v>4</v>
      </c>
      <c r="L4502" s="1">
        <v>11</v>
      </c>
      <c r="M4502" s="1">
        <v>4</v>
      </c>
      <c r="N4502" s="1">
        <v>7</v>
      </c>
      <c r="O4502" s="1">
        <v>12</v>
      </c>
      <c r="P4502" s="1">
        <v>1</v>
      </c>
      <c r="Q4502" s="1">
        <v>0</v>
      </c>
      <c r="R4502" s="1">
        <v>0</v>
      </c>
      <c r="S4502" s="1">
        <v>11</v>
      </c>
      <c r="T4502" s="13">
        <v>2</v>
      </c>
    </row>
    <row r="4503" spans="2:20" x14ac:dyDescent="0.2">
      <c r="D4503" s="104"/>
      <c r="E4503" s="11"/>
      <c r="F4503" s="10"/>
      <c r="G4503" s="9">
        <v>100</v>
      </c>
      <c r="H4503" s="12">
        <v>50</v>
      </c>
      <c r="I4503" s="2">
        <v>5.7692307692310001</v>
      </c>
      <c r="J4503" s="2">
        <v>1.923076923077</v>
      </c>
      <c r="K4503" s="2">
        <v>7.6923076923079998</v>
      </c>
      <c r="L4503" s="2">
        <v>21.153846153846001</v>
      </c>
      <c r="M4503" s="2">
        <v>7.6923076923079998</v>
      </c>
      <c r="N4503" s="2">
        <v>13.461538461538</v>
      </c>
      <c r="O4503" s="2">
        <v>23.076923076922998</v>
      </c>
      <c r="P4503" s="2">
        <v>1.923076923077</v>
      </c>
      <c r="Q4503" s="3">
        <v>0</v>
      </c>
      <c r="R4503" s="3">
        <v>0</v>
      </c>
      <c r="S4503" s="2">
        <v>21.153846153846001</v>
      </c>
      <c r="T4503" s="15">
        <v>3.8461538461539999</v>
      </c>
    </row>
    <row r="4504" spans="2:20" x14ac:dyDescent="0.2">
      <c r="D4504" s="104"/>
      <c r="E4504" s="5" t="s">
        <v>48</v>
      </c>
      <c r="F4504" s="6"/>
      <c r="G4504" s="7">
        <v>25</v>
      </c>
      <c r="H4504" s="8">
        <v>11</v>
      </c>
      <c r="I4504" s="1">
        <v>1</v>
      </c>
      <c r="J4504" s="1">
        <v>1</v>
      </c>
      <c r="K4504" s="1">
        <v>0</v>
      </c>
      <c r="L4504" s="1">
        <v>2</v>
      </c>
      <c r="M4504" s="1">
        <v>1</v>
      </c>
      <c r="N4504" s="1">
        <v>1</v>
      </c>
      <c r="O4504" s="1">
        <v>5</v>
      </c>
      <c r="P4504" s="1">
        <v>0</v>
      </c>
      <c r="Q4504" s="1">
        <v>0</v>
      </c>
      <c r="R4504" s="1">
        <v>0</v>
      </c>
      <c r="S4504" s="1">
        <v>7</v>
      </c>
      <c r="T4504" s="13">
        <v>2</v>
      </c>
    </row>
    <row r="4505" spans="2:20" x14ac:dyDescent="0.2">
      <c r="D4505" s="104"/>
      <c r="E4505" s="11"/>
      <c r="F4505" s="10"/>
      <c r="G4505" s="9">
        <v>100</v>
      </c>
      <c r="H4505" s="12">
        <v>44</v>
      </c>
      <c r="I4505" s="2">
        <v>4</v>
      </c>
      <c r="J4505" s="2">
        <v>4</v>
      </c>
      <c r="K4505" s="3">
        <v>0</v>
      </c>
      <c r="L4505" s="2">
        <v>8</v>
      </c>
      <c r="M4505" s="2">
        <v>4</v>
      </c>
      <c r="N4505" s="2">
        <v>4</v>
      </c>
      <c r="O4505" s="2">
        <v>20</v>
      </c>
      <c r="P4505" s="3">
        <v>0</v>
      </c>
      <c r="Q4505" s="3">
        <v>0</v>
      </c>
      <c r="R4505" s="3">
        <v>0</v>
      </c>
      <c r="S4505" s="2">
        <v>28</v>
      </c>
      <c r="T4505" s="15">
        <v>8</v>
      </c>
    </row>
    <row r="4506" spans="2:20" x14ac:dyDescent="0.2">
      <c r="D4506" s="104"/>
      <c r="E4506" s="5" t="s">
        <v>49</v>
      </c>
      <c r="F4506" s="6"/>
      <c r="G4506" s="7">
        <v>5</v>
      </c>
      <c r="H4506" s="8">
        <v>1</v>
      </c>
      <c r="I4506" s="1">
        <v>1</v>
      </c>
      <c r="J4506" s="1">
        <v>1</v>
      </c>
      <c r="K4506" s="1">
        <v>0</v>
      </c>
      <c r="L4506" s="1">
        <v>0</v>
      </c>
      <c r="M4506" s="1">
        <v>0</v>
      </c>
      <c r="N4506" s="1">
        <v>0</v>
      </c>
      <c r="O4506" s="1">
        <v>4</v>
      </c>
      <c r="P4506" s="1">
        <v>0</v>
      </c>
      <c r="Q4506" s="1">
        <v>0</v>
      </c>
      <c r="R4506" s="1">
        <v>0</v>
      </c>
      <c r="S4506" s="1">
        <v>0</v>
      </c>
      <c r="T4506" s="13">
        <v>0</v>
      </c>
    </row>
    <row r="4507" spans="2:20" x14ac:dyDescent="0.2">
      <c r="D4507" s="105"/>
      <c r="E4507" s="56"/>
      <c r="F4507" s="57"/>
      <c r="G4507" s="69">
        <v>100</v>
      </c>
      <c r="H4507" s="75">
        <v>20</v>
      </c>
      <c r="I4507" s="39">
        <v>20</v>
      </c>
      <c r="J4507" s="39">
        <v>20</v>
      </c>
      <c r="K4507" s="36">
        <v>0</v>
      </c>
      <c r="L4507" s="36">
        <v>0</v>
      </c>
      <c r="M4507" s="36">
        <v>0</v>
      </c>
      <c r="N4507" s="36">
        <v>0</v>
      </c>
      <c r="O4507" s="39">
        <v>80</v>
      </c>
      <c r="P4507" s="36">
        <v>0</v>
      </c>
      <c r="Q4507" s="36">
        <v>0</v>
      </c>
      <c r="R4507" s="36">
        <v>0</v>
      </c>
      <c r="S4507" s="36">
        <v>0</v>
      </c>
      <c r="T4507" s="72">
        <v>0</v>
      </c>
    </row>
    <row r="4509" spans="2:20" x14ac:dyDescent="0.2">
      <c r="B4509" s="47" t="str">
        <f xml:space="preserve"> HYPERLINK("#'目次'!B60", "[54]")</f>
        <v>[54]</v>
      </c>
      <c r="C4509" s="31" t="s">
        <v>531</v>
      </c>
    </row>
    <row r="4510" spans="2:20" x14ac:dyDescent="0.2">
      <c r="C4510" s="89" t="s">
        <v>490</v>
      </c>
    </row>
    <row r="4512" spans="2:20" x14ac:dyDescent="0.2">
      <c r="C4512" s="31" t="s">
        <v>13</v>
      </c>
    </row>
    <row r="4513" spans="4:11" ht="36" x14ac:dyDescent="0.2">
      <c r="D4513" s="99"/>
      <c r="E4513" s="100"/>
      <c r="F4513" s="100"/>
      <c r="G4513" s="41" t="s">
        <v>14</v>
      </c>
      <c r="H4513" s="42" t="s">
        <v>532</v>
      </c>
      <c r="I4513" s="16" t="s">
        <v>533</v>
      </c>
      <c r="J4513" s="16" t="s">
        <v>167</v>
      </c>
      <c r="K4513" s="46" t="s">
        <v>24</v>
      </c>
    </row>
    <row r="4514" spans="4:11" x14ac:dyDescent="0.2">
      <c r="D4514" s="101"/>
      <c r="E4514" s="102"/>
      <c r="F4514" s="102"/>
      <c r="G4514" s="44"/>
      <c r="H4514" s="48"/>
      <c r="I4514" s="17"/>
      <c r="J4514" s="17"/>
      <c r="K4514" s="43"/>
    </row>
    <row r="4515" spans="4:11" x14ac:dyDescent="0.2">
      <c r="D4515" s="68"/>
      <c r="E4515" s="67" t="s">
        <v>14</v>
      </c>
      <c r="F4515" s="64"/>
      <c r="G4515" s="45">
        <v>1390</v>
      </c>
      <c r="H4515" s="20">
        <v>670</v>
      </c>
      <c r="I4515" s="20">
        <v>162</v>
      </c>
      <c r="J4515" s="20">
        <v>543</v>
      </c>
      <c r="K4515" s="61">
        <v>15</v>
      </c>
    </row>
    <row r="4516" spans="4:11" x14ac:dyDescent="0.2">
      <c r="D4516" s="56"/>
      <c r="E4516" s="57"/>
      <c r="F4516" s="65"/>
      <c r="G4516" s="9">
        <v>100</v>
      </c>
      <c r="H4516" s="2">
        <v>48.201438848921001</v>
      </c>
      <c r="I4516" s="2">
        <v>11.654676258993</v>
      </c>
      <c r="J4516" s="2">
        <v>39.064748201439002</v>
      </c>
      <c r="K4516" s="15">
        <v>1.0791366906469999</v>
      </c>
    </row>
    <row r="4517" spans="4:11" x14ac:dyDescent="0.2">
      <c r="D4517" s="103" t="s">
        <v>25</v>
      </c>
      <c r="E4517" s="24" t="s">
        <v>26</v>
      </c>
      <c r="F4517" s="22"/>
      <c r="G4517" s="23">
        <v>200</v>
      </c>
      <c r="H4517" s="30">
        <v>101</v>
      </c>
      <c r="I4517" s="4">
        <v>15</v>
      </c>
      <c r="J4517" s="4">
        <v>80</v>
      </c>
      <c r="K4517" s="34">
        <v>4</v>
      </c>
    </row>
    <row r="4518" spans="4:11" x14ac:dyDescent="0.2">
      <c r="D4518" s="104"/>
      <c r="E4518" s="11"/>
      <c r="F4518" s="10"/>
      <c r="G4518" s="9">
        <v>100</v>
      </c>
      <c r="H4518" s="12">
        <v>50.5</v>
      </c>
      <c r="I4518" s="2">
        <v>7.5</v>
      </c>
      <c r="J4518" s="2">
        <v>40</v>
      </c>
      <c r="K4518" s="15">
        <v>2</v>
      </c>
    </row>
    <row r="4519" spans="4:11" x14ac:dyDescent="0.2">
      <c r="D4519" s="104"/>
      <c r="E4519" s="5" t="s">
        <v>27</v>
      </c>
      <c r="F4519" s="6"/>
      <c r="G4519" s="7">
        <v>217</v>
      </c>
      <c r="H4519" s="8">
        <v>80</v>
      </c>
      <c r="I4519" s="1">
        <v>22</v>
      </c>
      <c r="J4519" s="1">
        <v>110</v>
      </c>
      <c r="K4519" s="13">
        <v>5</v>
      </c>
    </row>
    <row r="4520" spans="4:11" x14ac:dyDescent="0.2">
      <c r="D4520" s="104"/>
      <c r="E4520" s="11"/>
      <c r="F4520" s="10"/>
      <c r="G4520" s="9">
        <v>100</v>
      </c>
      <c r="H4520" s="12">
        <v>36.866359447005003</v>
      </c>
      <c r="I4520" s="2">
        <v>10.138248847926</v>
      </c>
      <c r="J4520" s="2">
        <v>50.691244239630997</v>
      </c>
      <c r="K4520" s="15">
        <v>2.3041474654380001</v>
      </c>
    </row>
    <row r="4521" spans="4:11" x14ac:dyDescent="0.2">
      <c r="D4521" s="104"/>
      <c r="E4521" s="5" t="s">
        <v>28</v>
      </c>
      <c r="F4521" s="6"/>
      <c r="G4521" s="7">
        <v>226</v>
      </c>
      <c r="H4521" s="8">
        <v>95</v>
      </c>
      <c r="I4521" s="1">
        <v>30</v>
      </c>
      <c r="J4521" s="1">
        <v>99</v>
      </c>
      <c r="K4521" s="13">
        <v>2</v>
      </c>
    </row>
    <row r="4522" spans="4:11" x14ac:dyDescent="0.2">
      <c r="D4522" s="104"/>
      <c r="E4522" s="11"/>
      <c r="F4522" s="10"/>
      <c r="G4522" s="9">
        <v>100</v>
      </c>
      <c r="H4522" s="12">
        <v>42.035398230087999</v>
      </c>
      <c r="I4522" s="2">
        <v>13.274336283186001</v>
      </c>
      <c r="J4522" s="2">
        <v>43.805309734513003</v>
      </c>
      <c r="K4522" s="15">
        <v>0.88495575221199996</v>
      </c>
    </row>
    <row r="4523" spans="4:11" x14ac:dyDescent="0.2">
      <c r="D4523" s="104"/>
      <c r="E4523" s="5" t="s">
        <v>29</v>
      </c>
      <c r="F4523" s="6"/>
      <c r="G4523" s="7">
        <v>164</v>
      </c>
      <c r="H4523" s="8">
        <v>85</v>
      </c>
      <c r="I4523" s="1">
        <v>25</v>
      </c>
      <c r="J4523" s="1">
        <v>53</v>
      </c>
      <c r="K4523" s="13">
        <v>1</v>
      </c>
    </row>
    <row r="4524" spans="4:11" x14ac:dyDescent="0.2">
      <c r="D4524" s="104"/>
      <c r="E4524" s="11"/>
      <c r="F4524" s="10"/>
      <c r="G4524" s="9">
        <v>100</v>
      </c>
      <c r="H4524" s="12">
        <v>51.829268292682997</v>
      </c>
      <c r="I4524" s="2">
        <v>15.243902439024</v>
      </c>
      <c r="J4524" s="2">
        <v>32.317073170732002</v>
      </c>
      <c r="K4524" s="15">
        <v>0.60975609756100002</v>
      </c>
    </row>
    <row r="4525" spans="4:11" x14ac:dyDescent="0.2">
      <c r="D4525" s="104"/>
      <c r="E4525" s="5" t="s">
        <v>30</v>
      </c>
      <c r="F4525" s="6"/>
      <c r="G4525" s="7">
        <v>152</v>
      </c>
      <c r="H4525" s="8">
        <v>77</v>
      </c>
      <c r="I4525" s="1">
        <v>19</v>
      </c>
      <c r="J4525" s="1">
        <v>53</v>
      </c>
      <c r="K4525" s="13">
        <v>3</v>
      </c>
    </row>
    <row r="4526" spans="4:11" x14ac:dyDescent="0.2">
      <c r="D4526" s="104"/>
      <c r="E4526" s="11"/>
      <c r="F4526" s="10"/>
      <c r="G4526" s="9">
        <v>100</v>
      </c>
      <c r="H4526" s="12">
        <v>50.657894736842003</v>
      </c>
      <c r="I4526" s="2">
        <v>12.5</v>
      </c>
      <c r="J4526" s="2">
        <v>34.868421052632002</v>
      </c>
      <c r="K4526" s="15">
        <v>1.973684210526</v>
      </c>
    </row>
    <row r="4527" spans="4:11" x14ac:dyDescent="0.2">
      <c r="D4527" s="104"/>
      <c r="E4527" s="5" t="s">
        <v>31</v>
      </c>
      <c r="F4527" s="6"/>
      <c r="G4527" s="7">
        <v>181</v>
      </c>
      <c r="H4527" s="8">
        <v>98</v>
      </c>
      <c r="I4527" s="1">
        <v>23</v>
      </c>
      <c r="J4527" s="1">
        <v>60</v>
      </c>
      <c r="K4527" s="13">
        <v>0</v>
      </c>
    </row>
    <row r="4528" spans="4:11" x14ac:dyDescent="0.2">
      <c r="D4528" s="104"/>
      <c r="E4528" s="11"/>
      <c r="F4528" s="10"/>
      <c r="G4528" s="9">
        <v>100</v>
      </c>
      <c r="H4528" s="12">
        <v>54.143646408839999</v>
      </c>
      <c r="I4528" s="2">
        <v>12.707182320442</v>
      </c>
      <c r="J4528" s="2">
        <v>33.149171270718</v>
      </c>
      <c r="K4528" s="21">
        <v>0</v>
      </c>
    </row>
    <row r="4529" spans="4:11" x14ac:dyDescent="0.2">
      <c r="D4529" s="104"/>
      <c r="E4529" s="5" t="s">
        <v>32</v>
      </c>
      <c r="F4529" s="6"/>
      <c r="G4529" s="7">
        <v>125</v>
      </c>
      <c r="H4529" s="8">
        <v>69</v>
      </c>
      <c r="I4529" s="1">
        <v>15</v>
      </c>
      <c r="J4529" s="1">
        <v>41</v>
      </c>
      <c r="K4529" s="13">
        <v>0</v>
      </c>
    </row>
    <row r="4530" spans="4:11" x14ac:dyDescent="0.2">
      <c r="D4530" s="104"/>
      <c r="E4530" s="11"/>
      <c r="F4530" s="10"/>
      <c r="G4530" s="9">
        <v>100</v>
      </c>
      <c r="H4530" s="12">
        <v>55.2</v>
      </c>
      <c r="I4530" s="2">
        <v>12</v>
      </c>
      <c r="J4530" s="2">
        <v>32.799999999999997</v>
      </c>
      <c r="K4530" s="21">
        <v>0</v>
      </c>
    </row>
    <row r="4531" spans="4:11" x14ac:dyDescent="0.2">
      <c r="D4531" s="104"/>
      <c r="E4531" s="5" t="s">
        <v>33</v>
      </c>
      <c r="F4531" s="6"/>
      <c r="G4531" s="7">
        <v>57</v>
      </c>
      <c r="H4531" s="8">
        <v>36</v>
      </c>
      <c r="I4531" s="1">
        <v>5</v>
      </c>
      <c r="J4531" s="1">
        <v>16</v>
      </c>
      <c r="K4531" s="13">
        <v>0</v>
      </c>
    </row>
    <row r="4532" spans="4:11" x14ac:dyDescent="0.2">
      <c r="D4532" s="104"/>
      <c r="E4532" s="11"/>
      <c r="F4532" s="10"/>
      <c r="G4532" s="9">
        <v>100</v>
      </c>
      <c r="H4532" s="12">
        <v>63.157894736842003</v>
      </c>
      <c r="I4532" s="2">
        <v>8.7719298245609991</v>
      </c>
      <c r="J4532" s="2">
        <v>28.070175438595999</v>
      </c>
      <c r="K4532" s="21">
        <v>0</v>
      </c>
    </row>
    <row r="4533" spans="4:11" x14ac:dyDescent="0.2">
      <c r="D4533" s="103" t="s">
        <v>34</v>
      </c>
      <c r="E4533" s="24" t="s">
        <v>35</v>
      </c>
      <c r="F4533" s="22"/>
      <c r="G4533" s="23">
        <v>9</v>
      </c>
      <c r="H4533" s="30">
        <v>5</v>
      </c>
      <c r="I4533" s="4">
        <v>2</v>
      </c>
      <c r="J4533" s="4">
        <v>2</v>
      </c>
      <c r="K4533" s="34">
        <v>0</v>
      </c>
    </row>
    <row r="4534" spans="4:11" x14ac:dyDescent="0.2">
      <c r="D4534" s="104"/>
      <c r="E4534" s="11"/>
      <c r="F4534" s="10"/>
      <c r="G4534" s="9">
        <v>100</v>
      </c>
      <c r="H4534" s="12">
        <v>55.555555555555998</v>
      </c>
      <c r="I4534" s="2">
        <v>22.222222222222001</v>
      </c>
      <c r="J4534" s="2">
        <v>22.222222222222001</v>
      </c>
      <c r="K4534" s="21">
        <v>0</v>
      </c>
    </row>
    <row r="4535" spans="4:11" x14ac:dyDescent="0.2">
      <c r="D4535" s="104"/>
      <c r="E4535" s="5" t="s">
        <v>36</v>
      </c>
      <c r="F4535" s="6"/>
      <c r="G4535" s="7">
        <v>20</v>
      </c>
      <c r="H4535" s="8">
        <v>13</v>
      </c>
      <c r="I4535" s="1">
        <v>3</v>
      </c>
      <c r="J4535" s="1">
        <v>4</v>
      </c>
      <c r="K4535" s="13">
        <v>0</v>
      </c>
    </row>
    <row r="4536" spans="4:11" x14ac:dyDescent="0.2">
      <c r="D4536" s="104"/>
      <c r="E4536" s="11"/>
      <c r="F4536" s="10"/>
      <c r="G4536" s="9">
        <v>100</v>
      </c>
      <c r="H4536" s="12">
        <v>65</v>
      </c>
      <c r="I4536" s="2">
        <v>15</v>
      </c>
      <c r="J4536" s="2">
        <v>20</v>
      </c>
      <c r="K4536" s="21">
        <v>0</v>
      </c>
    </row>
    <row r="4537" spans="4:11" x14ac:dyDescent="0.2">
      <c r="D4537" s="104"/>
      <c r="E4537" s="5" t="s">
        <v>37</v>
      </c>
      <c r="F4537" s="6"/>
      <c r="G4537" s="7">
        <v>32</v>
      </c>
      <c r="H4537" s="8">
        <v>17</v>
      </c>
      <c r="I4537" s="1">
        <v>3</v>
      </c>
      <c r="J4537" s="1">
        <v>12</v>
      </c>
      <c r="K4537" s="13">
        <v>0</v>
      </c>
    </row>
    <row r="4538" spans="4:11" x14ac:dyDescent="0.2">
      <c r="D4538" s="104"/>
      <c r="E4538" s="11"/>
      <c r="F4538" s="10"/>
      <c r="G4538" s="9">
        <v>100</v>
      </c>
      <c r="H4538" s="12">
        <v>53.125</v>
      </c>
      <c r="I4538" s="2">
        <v>9.375</v>
      </c>
      <c r="J4538" s="2">
        <v>37.5</v>
      </c>
      <c r="K4538" s="21">
        <v>0</v>
      </c>
    </row>
    <row r="4539" spans="4:11" x14ac:dyDescent="0.2">
      <c r="D4539" s="104"/>
      <c r="E4539" s="5" t="s">
        <v>38</v>
      </c>
      <c r="F4539" s="6"/>
      <c r="G4539" s="7">
        <v>60</v>
      </c>
      <c r="H4539" s="8">
        <v>35</v>
      </c>
      <c r="I4539" s="1">
        <v>6</v>
      </c>
      <c r="J4539" s="1">
        <v>19</v>
      </c>
      <c r="K4539" s="13">
        <v>0</v>
      </c>
    </row>
    <row r="4540" spans="4:11" x14ac:dyDescent="0.2">
      <c r="D4540" s="104"/>
      <c r="E4540" s="11"/>
      <c r="F4540" s="10"/>
      <c r="G4540" s="9">
        <v>100</v>
      </c>
      <c r="H4540" s="12">
        <v>58.333333333333002</v>
      </c>
      <c r="I4540" s="2">
        <v>10</v>
      </c>
      <c r="J4540" s="2">
        <v>31.666666666666998</v>
      </c>
      <c r="K4540" s="21">
        <v>0</v>
      </c>
    </row>
    <row r="4541" spans="4:11" x14ac:dyDescent="0.2">
      <c r="D4541" s="104"/>
      <c r="E4541" s="5" t="s">
        <v>39</v>
      </c>
      <c r="F4541" s="6"/>
      <c r="G4541" s="7">
        <v>61</v>
      </c>
      <c r="H4541" s="8">
        <v>42</v>
      </c>
      <c r="I4541" s="1">
        <v>6</v>
      </c>
      <c r="J4541" s="1">
        <v>12</v>
      </c>
      <c r="K4541" s="13">
        <v>1</v>
      </c>
    </row>
    <row r="4542" spans="4:11" x14ac:dyDescent="0.2">
      <c r="D4542" s="104"/>
      <c r="E4542" s="11"/>
      <c r="F4542" s="10"/>
      <c r="G4542" s="9">
        <v>100</v>
      </c>
      <c r="H4542" s="12">
        <v>68.852459016392999</v>
      </c>
      <c r="I4542" s="2">
        <v>9.83606557377</v>
      </c>
      <c r="J4542" s="2">
        <v>19.672131147540998</v>
      </c>
      <c r="K4542" s="15">
        <v>1.6393442622950001</v>
      </c>
    </row>
    <row r="4543" spans="4:11" x14ac:dyDescent="0.2">
      <c r="D4543" s="104"/>
      <c r="E4543" s="5" t="s">
        <v>40</v>
      </c>
      <c r="F4543" s="6"/>
      <c r="G4543" s="7">
        <v>84</v>
      </c>
      <c r="H4543" s="8">
        <v>46</v>
      </c>
      <c r="I4543" s="1">
        <v>6</v>
      </c>
      <c r="J4543" s="1">
        <v>30</v>
      </c>
      <c r="K4543" s="13">
        <v>2</v>
      </c>
    </row>
    <row r="4544" spans="4:11" x14ac:dyDescent="0.2">
      <c r="D4544" s="104"/>
      <c r="E4544" s="11"/>
      <c r="F4544" s="10"/>
      <c r="G4544" s="9">
        <v>100</v>
      </c>
      <c r="H4544" s="12">
        <v>54.761904761905001</v>
      </c>
      <c r="I4544" s="2">
        <v>7.1428571428570002</v>
      </c>
      <c r="J4544" s="2">
        <v>35.714285714286</v>
      </c>
      <c r="K4544" s="15">
        <v>2.3809523809519999</v>
      </c>
    </row>
    <row r="4545" spans="4:11" x14ac:dyDescent="0.2">
      <c r="D4545" s="104"/>
      <c r="E4545" s="5" t="s">
        <v>41</v>
      </c>
      <c r="F4545" s="6"/>
      <c r="G4545" s="7">
        <v>63</v>
      </c>
      <c r="H4545" s="8">
        <v>28</v>
      </c>
      <c r="I4545" s="1">
        <v>6</v>
      </c>
      <c r="J4545" s="1">
        <v>29</v>
      </c>
      <c r="K4545" s="13">
        <v>0</v>
      </c>
    </row>
    <row r="4546" spans="4:11" x14ac:dyDescent="0.2">
      <c r="D4546" s="104"/>
      <c r="E4546" s="11"/>
      <c r="F4546" s="10"/>
      <c r="G4546" s="9">
        <v>100</v>
      </c>
      <c r="H4546" s="12">
        <v>44.444444444444002</v>
      </c>
      <c r="I4546" s="2">
        <v>9.5238095238099998</v>
      </c>
      <c r="J4546" s="2">
        <v>46.031746031746003</v>
      </c>
      <c r="K4546" s="21">
        <v>0</v>
      </c>
    </row>
    <row r="4547" spans="4:11" x14ac:dyDescent="0.2">
      <c r="D4547" s="104"/>
      <c r="E4547" s="5" t="s">
        <v>42</v>
      </c>
      <c r="F4547" s="6"/>
      <c r="G4547" s="7">
        <v>85</v>
      </c>
      <c r="H4547" s="8">
        <v>45</v>
      </c>
      <c r="I4547" s="1">
        <v>9</v>
      </c>
      <c r="J4547" s="1">
        <v>31</v>
      </c>
      <c r="K4547" s="13">
        <v>0</v>
      </c>
    </row>
    <row r="4548" spans="4:11" x14ac:dyDescent="0.2">
      <c r="D4548" s="104"/>
      <c r="E4548" s="11"/>
      <c r="F4548" s="10"/>
      <c r="G4548" s="9">
        <v>100</v>
      </c>
      <c r="H4548" s="12">
        <v>52.941176470587997</v>
      </c>
      <c r="I4548" s="2">
        <v>10.588235294118</v>
      </c>
      <c r="J4548" s="2">
        <v>36.470588235294002</v>
      </c>
      <c r="K4548" s="21">
        <v>0</v>
      </c>
    </row>
    <row r="4549" spans="4:11" x14ac:dyDescent="0.2">
      <c r="D4549" s="104"/>
      <c r="E4549" s="5" t="s">
        <v>43</v>
      </c>
      <c r="F4549" s="6"/>
      <c r="G4549" s="7">
        <v>92</v>
      </c>
      <c r="H4549" s="8">
        <v>42</v>
      </c>
      <c r="I4549" s="1">
        <v>5</v>
      </c>
      <c r="J4549" s="1">
        <v>45</v>
      </c>
      <c r="K4549" s="13">
        <v>0</v>
      </c>
    </row>
    <row r="4550" spans="4:11" x14ac:dyDescent="0.2">
      <c r="D4550" s="104"/>
      <c r="E4550" s="11"/>
      <c r="F4550" s="10"/>
      <c r="G4550" s="9">
        <v>100</v>
      </c>
      <c r="H4550" s="12">
        <v>45.652173913043001</v>
      </c>
      <c r="I4550" s="2">
        <v>5.4347826086959996</v>
      </c>
      <c r="J4550" s="2">
        <v>48.913043478261002</v>
      </c>
      <c r="K4550" s="21">
        <v>0</v>
      </c>
    </row>
    <row r="4551" spans="4:11" x14ac:dyDescent="0.2">
      <c r="D4551" s="104"/>
      <c r="E4551" s="5" t="s">
        <v>44</v>
      </c>
      <c r="F4551" s="6"/>
      <c r="G4551" s="7">
        <v>134</v>
      </c>
      <c r="H4551" s="8">
        <v>63</v>
      </c>
      <c r="I4551" s="1">
        <v>25</v>
      </c>
      <c r="J4551" s="1">
        <v>46</v>
      </c>
      <c r="K4551" s="13">
        <v>0</v>
      </c>
    </row>
    <row r="4552" spans="4:11" x14ac:dyDescent="0.2">
      <c r="D4552" s="104"/>
      <c r="E4552" s="11"/>
      <c r="F4552" s="10"/>
      <c r="G4552" s="9">
        <v>100</v>
      </c>
      <c r="H4552" s="12">
        <v>47.014925373133998</v>
      </c>
      <c r="I4552" s="2">
        <v>18.656716417910001</v>
      </c>
      <c r="J4552" s="2">
        <v>34.328358208955002</v>
      </c>
      <c r="K4552" s="21">
        <v>0</v>
      </c>
    </row>
    <row r="4553" spans="4:11" x14ac:dyDescent="0.2">
      <c r="D4553" s="104"/>
      <c r="E4553" s="5" t="s">
        <v>45</v>
      </c>
      <c r="F4553" s="6"/>
      <c r="G4553" s="7">
        <v>99</v>
      </c>
      <c r="H4553" s="8">
        <v>45</v>
      </c>
      <c r="I4553" s="1">
        <v>22</v>
      </c>
      <c r="J4553" s="1">
        <v>32</v>
      </c>
      <c r="K4553" s="13">
        <v>0</v>
      </c>
    </row>
    <row r="4554" spans="4:11" x14ac:dyDescent="0.2">
      <c r="D4554" s="104"/>
      <c r="E4554" s="11"/>
      <c r="F4554" s="10"/>
      <c r="G4554" s="9">
        <v>100</v>
      </c>
      <c r="H4554" s="12">
        <v>45.454545454544999</v>
      </c>
      <c r="I4554" s="2">
        <v>22.222222222222001</v>
      </c>
      <c r="J4554" s="2">
        <v>32.323232323231998</v>
      </c>
      <c r="K4554" s="21">
        <v>0</v>
      </c>
    </row>
    <row r="4555" spans="4:11" x14ac:dyDescent="0.2">
      <c r="D4555" s="104"/>
      <c r="E4555" s="5" t="s">
        <v>46</v>
      </c>
      <c r="F4555" s="6"/>
      <c r="G4555" s="7">
        <v>76</v>
      </c>
      <c r="H4555" s="8">
        <v>32</v>
      </c>
      <c r="I4555" s="1">
        <v>13</v>
      </c>
      <c r="J4555" s="1">
        <v>31</v>
      </c>
      <c r="K4555" s="13">
        <v>0</v>
      </c>
    </row>
    <row r="4556" spans="4:11" x14ac:dyDescent="0.2">
      <c r="D4556" s="104"/>
      <c r="E4556" s="11"/>
      <c r="F4556" s="10"/>
      <c r="G4556" s="9">
        <v>100</v>
      </c>
      <c r="H4556" s="12">
        <v>42.105263157895003</v>
      </c>
      <c r="I4556" s="2">
        <v>17.105263157894999</v>
      </c>
      <c r="J4556" s="2">
        <v>40.789473684211004</v>
      </c>
      <c r="K4556" s="21">
        <v>0</v>
      </c>
    </row>
    <row r="4557" spans="4:11" x14ac:dyDescent="0.2">
      <c r="D4557" s="104"/>
      <c r="E4557" s="5" t="s">
        <v>47</v>
      </c>
      <c r="F4557" s="6"/>
      <c r="G4557" s="7">
        <v>52</v>
      </c>
      <c r="H4557" s="8">
        <v>17</v>
      </c>
      <c r="I4557" s="1">
        <v>11</v>
      </c>
      <c r="J4557" s="1">
        <v>22</v>
      </c>
      <c r="K4557" s="13">
        <v>2</v>
      </c>
    </row>
    <row r="4558" spans="4:11" x14ac:dyDescent="0.2">
      <c r="D4558" s="104"/>
      <c r="E4558" s="11"/>
      <c r="F4558" s="10"/>
      <c r="G4558" s="9">
        <v>100</v>
      </c>
      <c r="H4558" s="12">
        <v>32.692307692307999</v>
      </c>
      <c r="I4558" s="2">
        <v>21.153846153846001</v>
      </c>
      <c r="J4558" s="2">
        <v>42.307692307692001</v>
      </c>
      <c r="K4558" s="15">
        <v>3.8461538461539999</v>
      </c>
    </row>
    <row r="4559" spans="4:11" x14ac:dyDescent="0.2">
      <c r="D4559" s="104"/>
      <c r="E4559" s="5" t="s">
        <v>48</v>
      </c>
      <c r="F4559" s="6"/>
      <c r="G4559" s="7">
        <v>16</v>
      </c>
      <c r="H4559" s="8">
        <v>6</v>
      </c>
      <c r="I4559" s="1">
        <v>2</v>
      </c>
      <c r="J4559" s="1">
        <v>8</v>
      </c>
      <c r="K4559" s="13">
        <v>0</v>
      </c>
    </row>
    <row r="4560" spans="4:11" x14ac:dyDescent="0.2">
      <c r="D4560" s="104"/>
      <c r="E4560" s="11"/>
      <c r="F4560" s="10"/>
      <c r="G4560" s="9">
        <v>100</v>
      </c>
      <c r="H4560" s="12">
        <v>37.5</v>
      </c>
      <c r="I4560" s="2">
        <v>12.5</v>
      </c>
      <c r="J4560" s="2">
        <v>50</v>
      </c>
      <c r="K4560" s="21">
        <v>0</v>
      </c>
    </row>
    <row r="4561" spans="4:11" x14ac:dyDescent="0.2">
      <c r="D4561" s="104"/>
      <c r="E4561" s="5" t="s">
        <v>49</v>
      </c>
      <c r="F4561" s="6"/>
      <c r="G4561" s="7">
        <v>2</v>
      </c>
      <c r="H4561" s="8">
        <v>1</v>
      </c>
      <c r="I4561" s="1">
        <v>0</v>
      </c>
      <c r="J4561" s="1">
        <v>1</v>
      </c>
      <c r="K4561" s="13">
        <v>0</v>
      </c>
    </row>
    <row r="4562" spans="4:11" x14ac:dyDescent="0.2">
      <c r="D4562" s="104"/>
      <c r="E4562" s="11"/>
      <c r="F4562" s="10"/>
      <c r="G4562" s="9">
        <v>100</v>
      </c>
      <c r="H4562" s="12">
        <v>50</v>
      </c>
      <c r="I4562" s="3">
        <v>0</v>
      </c>
      <c r="J4562" s="2">
        <v>50</v>
      </c>
      <c r="K4562" s="21">
        <v>0</v>
      </c>
    </row>
    <row r="4563" spans="4:11" x14ac:dyDescent="0.2">
      <c r="D4563" s="103" t="s">
        <v>50</v>
      </c>
      <c r="E4563" s="24" t="s">
        <v>35</v>
      </c>
      <c r="F4563" s="22"/>
      <c r="G4563" s="23">
        <v>0</v>
      </c>
      <c r="H4563" s="30">
        <v>0</v>
      </c>
      <c r="I4563" s="4">
        <v>0</v>
      </c>
      <c r="J4563" s="4">
        <v>0</v>
      </c>
      <c r="K4563" s="34">
        <v>0</v>
      </c>
    </row>
    <row r="4564" spans="4:11" x14ac:dyDescent="0.2">
      <c r="D4564" s="104"/>
      <c r="E4564" s="11"/>
      <c r="F4564" s="10"/>
      <c r="G4564" s="77">
        <v>0</v>
      </c>
      <c r="H4564" s="40">
        <v>0</v>
      </c>
      <c r="I4564" s="3">
        <v>0</v>
      </c>
      <c r="J4564" s="3">
        <v>0</v>
      </c>
      <c r="K4564" s="21">
        <v>0</v>
      </c>
    </row>
    <row r="4565" spans="4:11" x14ac:dyDescent="0.2">
      <c r="D4565" s="104"/>
      <c r="E4565" s="5" t="s">
        <v>36</v>
      </c>
      <c r="F4565" s="6"/>
      <c r="G4565" s="7">
        <v>12</v>
      </c>
      <c r="H4565" s="8">
        <v>7</v>
      </c>
      <c r="I4565" s="1">
        <v>1</v>
      </c>
      <c r="J4565" s="1">
        <v>4</v>
      </c>
      <c r="K4565" s="13">
        <v>0</v>
      </c>
    </row>
    <row r="4566" spans="4:11" x14ac:dyDescent="0.2">
      <c r="D4566" s="104"/>
      <c r="E4566" s="11"/>
      <c r="F4566" s="10"/>
      <c r="G4566" s="9">
        <v>100</v>
      </c>
      <c r="H4566" s="12">
        <v>58.333333333333002</v>
      </c>
      <c r="I4566" s="2">
        <v>8.333333333333</v>
      </c>
      <c r="J4566" s="2">
        <v>33.333333333333002</v>
      </c>
      <c r="K4566" s="21">
        <v>0</v>
      </c>
    </row>
    <row r="4567" spans="4:11" x14ac:dyDescent="0.2">
      <c r="D4567" s="104"/>
      <c r="E4567" s="5" t="s">
        <v>37</v>
      </c>
      <c r="F4567" s="6"/>
      <c r="G4567" s="7">
        <v>21</v>
      </c>
      <c r="H4567" s="8">
        <v>12</v>
      </c>
      <c r="I4567" s="1">
        <v>2</v>
      </c>
      <c r="J4567" s="1">
        <v>7</v>
      </c>
      <c r="K4567" s="13">
        <v>0</v>
      </c>
    </row>
    <row r="4568" spans="4:11" x14ac:dyDescent="0.2">
      <c r="D4568" s="104"/>
      <c r="E4568" s="11"/>
      <c r="F4568" s="10"/>
      <c r="G4568" s="9">
        <v>100</v>
      </c>
      <c r="H4568" s="12">
        <v>57.142857142856997</v>
      </c>
      <c r="I4568" s="2">
        <v>9.5238095238099998</v>
      </c>
      <c r="J4568" s="2">
        <v>33.333333333333002</v>
      </c>
      <c r="K4568" s="21">
        <v>0</v>
      </c>
    </row>
    <row r="4569" spans="4:11" x14ac:dyDescent="0.2">
      <c r="D4569" s="104"/>
      <c r="E4569" s="5" t="s">
        <v>38</v>
      </c>
      <c r="F4569" s="6"/>
      <c r="G4569" s="7">
        <v>29</v>
      </c>
      <c r="H4569" s="8">
        <v>16</v>
      </c>
      <c r="I4569" s="1">
        <v>3</v>
      </c>
      <c r="J4569" s="1">
        <v>9</v>
      </c>
      <c r="K4569" s="13">
        <v>1</v>
      </c>
    </row>
    <row r="4570" spans="4:11" x14ac:dyDescent="0.2">
      <c r="D4570" s="104"/>
      <c r="E4570" s="11"/>
      <c r="F4570" s="10"/>
      <c r="G4570" s="9">
        <v>100</v>
      </c>
      <c r="H4570" s="12">
        <v>55.172413793102997</v>
      </c>
      <c r="I4570" s="2">
        <v>10.344827586207</v>
      </c>
      <c r="J4570" s="2">
        <v>31.034482758620999</v>
      </c>
      <c r="K4570" s="15">
        <v>3.4482758620689999</v>
      </c>
    </row>
    <row r="4571" spans="4:11" x14ac:dyDescent="0.2">
      <c r="D4571" s="104"/>
      <c r="E4571" s="5" t="s">
        <v>39</v>
      </c>
      <c r="F4571" s="6"/>
      <c r="G4571" s="7">
        <v>27</v>
      </c>
      <c r="H4571" s="8">
        <v>18</v>
      </c>
      <c r="I4571" s="1">
        <v>1</v>
      </c>
      <c r="J4571" s="1">
        <v>8</v>
      </c>
      <c r="K4571" s="13">
        <v>0</v>
      </c>
    </row>
    <row r="4572" spans="4:11" x14ac:dyDescent="0.2">
      <c r="D4572" s="104"/>
      <c r="E4572" s="11"/>
      <c r="F4572" s="10"/>
      <c r="G4572" s="9">
        <v>100</v>
      </c>
      <c r="H4572" s="12">
        <v>66.666666666666998</v>
      </c>
      <c r="I4572" s="2">
        <v>3.7037037037039999</v>
      </c>
      <c r="J4572" s="2">
        <v>29.629629629629999</v>
      </c>
      <c r="K4572" s="21">
        <v>0</v>
      </c>
    </row>
    <row r="4573" spans="4:11" x14ac:dyDescent="0.2">
      <c r="D4573" s="104"/>
      <c r="E4573" s="5" t="s">
        <v>40</v>
      </c>
      <c r="F4573" s="6"/>
      <c r="G4573" s="7">
        <v>41</v>
      </c>
      <c r="H4573" s="8">
        <v>23</v>
      </c>
      <c r="I4573" s="1">
        <v>4</v>
      </c>
      <c r="J4573" s="1">
        <v>13</v>
      </c>
      <c r="K4573" s="13">
        <v>1</v>
      </c>
    </row>
    <row r="4574" spans="4:11" x14ac:dyDescent="0.2">
      <c r="D4574" s="104"/>
      <c r="E4574" s="11"/>
      <c r="F4574" s="10"/>
      <c r="G4574" s="9">
        <v>100</v>
      </c>
      <c r="H4574" s="12">
        <v>56.097560975610001</v>
      </c>
      <c r="I4574" s="2">
        <v>9.7560975609760003</v>
      </c>
      <c r="J4574" s="2">
        <v>31.707317073171001</v>
      </c>
      <c r="K4574" s="15">
        <v>2.4390243902440001</v>
      </c>
    </row>
    <row r="4575" spans="4:11" x14ac:dyDescent="0.2">
      <c r="D4575" s="104"/>
      <c r="E4575" s="5" t="s">
        <v>41</v>
      </c>
      <c r="F4575" s="6"/>
      <c r="G4575" s="7">
        <v>34</v>
      </c>
      <c r="H4575" s="8">
        <v>20</v>
      </c>
      <c r="I4575" s="1">
        <v>2</v>
      </c>
      <c r="J4575" s="1">
        <v>12</v>
      </c>
      <c r="K4575" s="13">
        <v>0</v>
      </c>
    </row>
    <row r="4576" spans="4:11" x14ac:dyDescent="0.2">
      <c r="D4576" s="104"/>
      <c r="E4576" s="11"/>
      <c r="F4576" s="10"/>
      <c r="G4576" s="9">
        <v>100</v>
      </c>
      <c r="H4576" s="12">
        <v>58.823529411765001</v>
      </c>
      <c r="I4576" s="2">
        <v>5.8823529411760003</v>
      </c>
      <c r="J4576" s="2">
        <v>35.294117647058997</v>
      </c>
      <c r="K4576" s="21">
        <v>0</v>
      </c>
    </row>
    <row r="4577" spans="4:11" x14ac:dyDescent="0.2">
      <c r="D4577" s="104"/>
      <c r="E4577" s="5" t="s">
        <v>42</v>
      </c>
      <c r="F4577" s="6"/>
      <c r="G4577" s="7">
        <v>41</v>
      </c>
      <c r="H4577" s="8">
        <v>19</v>
      </c>
      <c r="I4577" s="1">
        <v>4</v>
      </c>
      <c r="J4577" s="1">
        <v>18</v>
      </c>
      <c r="K4577" s="13">
        <v>0</v>
      </c>
    </row>
    <row r="4578" spans="4:11" x14ac:dyDescent="0.2">
      <c r="D4578" s="104"/>
      <c r="E4578" s="11"/>
      <c r="F4578" s="10"/>
      <c r="G4578" s="9">
        <v>100</v>
      </c>
      <c r="H4578" s="12">
        <v>46.341463414633999</v>
      </c>
      <c r="I4578" s="2">
        <v>9.7560975609760003</v>
      </c>
      <c r="J4578" s="2">
        <v>43.902439024389999</v>
      </c>
      <c r="K4578" s="21">
        <v>0</v>
      </c>
    </row>
    <row r="4579" spans="4:11" x14ac:dyDescent="0.2">
      <c r="D4579" s="104"/>
      <c r="E4579" s="5" t="s">
        <v>43</v>
      </c>
      <c r="F4579" s="6"/>
      <c r="G4579" s="7">
        <v>59</v>
      </c>
      <c r="H4579" s="8">
        <v>26</v>
      </c>
      <c r="I4579" s="1">
        <v>4</v>
      </c>
      <c r="J4579" s="1">
        <v>29</v>
      </c>
      <c r="K4579" s="13">
        <v>0</v>
      </c>
    </row>
    <row r="4580" spans="4:11" x14ac:dyDescent="0.2">
      <c r="D4580" s="104"/>
      <c r="E4580" s="11"/>
      <c r="F4580" s="10"/>
      <c r="G4580" s="9">
        <v>100</v>
      </c>
      <c r="H4580" s="12">
        <v>44.067796610168998</v>
      </c>
      <c r="I4580" s="2">
        <v>6.7796610169490004</v>
      </c>
      <c r="J4580" s="2">
        <v>49.152542372881001</v>
      </c>
      <c r="K4580" s="21">
        <v>0</v>
      </c>
    </row>
    <row r="4581" spans="4:11" x14ac:dyDescent="0.2">
      <c r="D4581" s="104"/>
      <c r="E4581" s="5" t="s">
        <v>44</v>
      </c>
      <c r="F4581" s="6"/>
      <c r="G4581" s="7">
        <v>71</v>
      </c>
      <c r="H4581" s="8">
        <v>29</v>
      </c>
      <c r="I4581" s="1">
        <v>7</v>
      </c>
      <c r="J4581" s="1">
        <v>33</v>
      </c>
      <c r="K4581" s="13">
        <v>2</v>
      </c>
    </row>
    <row r="4582" spans="4:11" x14ac:dyDescent="0.2">
      <c r="D4582" s="104"/>
      <c r="E4582" s="11"/>
      <c r="F4582" s="10"/>
      <c r="G4582" s="9">
        <v>100</v>
      </c>
      <c r="H4582" s="12">
        <v>40.845070422535002</v>
      </c>
      <c r="I4582" s="2">
        <v>9.8591549295770005</v>
      </c>
      <c r="J4582" s="2">
        <v>46.478873239437</v>
      </c>
      <c r="K4582" s="15">
        <v>2.8169014084509998</v>
      </c>
    </row>
    <row r="4583" spans="4:11" x14ac:dyDescent="0.2">
      <c r="D4583" s="104"/>
      <c r="E4583" s="5" t="s">
        <v>45</v>
      </c>
      <c r="F4583" s="6"/>
      <c r="G4583" s="7">
        <v>60</v>
      </c>
      <c r="H4583" s="8">
        <v>24</v>
      </c>
      <c r="I4583" s="1">
        <v>4</v>
      </c>
      <c r="J4583" s="1">
        <v>31</v>
      </c>
      <c r="K4583" s="13">
        <v>1</v>
      </c>
    </row>
    <row r="4584" spans="4:11" x14ac:dyDescent="0.2">
      <c r="D4584" s="104"/>
      <c r="E4584" s="11"/>
      <c r="F4584" s="10"/>
      <c r="G4584" s="9">
        <v>100</v>
      </c>
      <c r="H4584" s="12">
        <v>40</v>
      </c>
      <c r="I4584" s="2">
        <v>6.666666666667</v>
      </c>
      <c r="J4584" s="2">
        <v>51.666666666666998</v>
      </c>
      <c r="K4584" s="15">
        <v>1.666666666667</v>
      </c>
    </row>
    <row r="4585" spans="4:11" x14ac:dyDescent="0.2">
      <c r="D4585" s="104"/>
      <c r="E4585" s="5" t="s">
        <v>46</v>
      </c>
      <c r="F4585" s="6"/>
      <c r="G4585" s="7">
        <v>28</v>
      </c>
      <c r="H4585" s="8">
        <v>10</v>
      </c>
      <c r="I4585" s="1">
        <v>1</v>
      </c>
      <c r="J4585" s="1">
        <v>17</v>
      </c>
      <c r="K4585" s="13">
        <v>0</v>
      </c>
    </row>
    <row r="4586" spans="4:11" x14ac:dyDescent="0.2">
      <c r="D4586" s="104"/>
      <c r="E4586" s="11"/>
      <c r="F4586" s="10"/>
      <c r="G4586" s="9">
        <v>100</v>
      </c>
      <c r="H4586" s="12">
        <v>35.714285714286</v>
      </c>
      <c r="I4586" s="2">
        <v>3.5714285714290002</v>
      </c>
      <c r="J4586" s="2">
        <v>60.714285714286</v>
      </c>
      <c r="K4586" s="21">
        <v>0</v>
      </c>
    </row>
    <row r="4587" spans="4:11" x14ac:dyDescent="0.2">
      <c r="D4587" s="104"/>
      <c r="E4587" s="5" t="s">
        <v>47</v>
      </c>
      <c r="F4587" s="6"/>
      <c r="G4587" s="7">
        <v>52</v>
      </c>
      <c r="H4587" s="8">
        <v>18</v>
      </c>
      <c r="I4587" s="1">
        <v>5</v>
      </c>
      <c r="J4587" s="1">
        <v>26</v>
      </c>
      <c r="K4587" s="13">
        <v>3</v>
      </c>
    </row>
    <row r="4588" spans="4:11" x14ac:dyDescent="0.2">
      <c r="D4588" s="104"/>
      <c r="E4588" s="11"/>
      <c r="F4588" s="10"/>
      <c r="G4588" s="9">
        <v>100</v>
      </c>
      <c r="H4588" s="12">
        <v>34.615384615384997</v>
      </c>
      <c r="I4588" s="2">
        <v>9.6153846153850004</v>
      </c>
      <c r="J4588" s="2">
        <v>50</v>
      </c>
      <c r="K4588" s="15">
        <v>5.7692307692310001</v>
      </c>
    </row>
    <row r="4589" spans="4:11" x14ac:dyDescent="0.2">
      <c r="D4589" s="104"/>
      <c r="E4589" s="5" t="s">
        <v>48</v>
      </c>
      <c r="F4589" s="6"/>
      <c r="G4589" s="7">
        <v>25</v>
      </c>
      <c r="H4589" s="8">
        <v>10</v>
      </c>
      <c r="I4589" s="1">
        <v>3</v>
      </c>
      <c r="J4589" s="1">
        <v>10</v>
      </c>
      <c r="K4589" s="13">
        <v>2</v>
      </c>
    </row>
    <row r="4590" spans="4:11" x14ac:dyDescent="0.2">
      <c r="D4590" s="104"/>
      <c r="E4590" s="11"/>
      <c r="F4590" s="10"/>
      <c r="G4590" s="9">
        <v>100</v>
      </c>
      <c r="H4590" s="12">
        <v>40</v>
      </c>
      <c r="I4590" s="2">
        <v>12</v>
      </c>
      <c r="J4590" s="2">
        <v>40</v>
      </c>
      <c r="K4590" s="15">
        <v>8</v>
      </c>
    </row>
    <row r="4591" spans="4:11" x14ac:dyDescent="0.2">
      <c r="D4591" s="104"/>
      <c r="E4591" s="5" t="s">
        <v>49</v>
      </c>
      <c r="F4591" s="6"/>
      <c r="G4591" s="7">
        <v>5</v>
      </c>
      <c r="H4591" s="8">
        <v>1</v>
      </c>
      <c r="I4591" s="1">
        <v>2</v>
      </c>
      <c r="J4591" s="1">
        <v>2</v>
      </c>
      <c r="K4591" s="13">
        <v>0</v>
      </c>
    </row>
    <row r="4592" spans="4:11" x14ac:dyDescent="0.2">
      <c r="D4592" s="105"/>
      <c r="E4592" s="56"/>
      <c r="F4592" s="57"/>
      <c r="G4592" s="69">
        <v>100</v>
      </c>
      <c r="H4592" s="75">
        <v>20</v>
      </c>
      <c r="I4592" s="39">
        <v>40</v>
      </c>
      <c r="J4592" s="39">
        <v>40</v>
      </c>
      <c r="K4592" s="72">
        <v>0</v>
      </c>
    </row>
    <row r="4594" spans="2:21" x14ac:dyDescent="0.2">
      <c r="B4594" s="47" t="str">
        <f xml:space="preserve"> HYPERLINK("#'目次'!B61", "[55]")</f>
        <v>[55]</v>
      </c>
      <c r="C4594" s="31" t="s">
        <v>536</v>
      </c>
    </row>
    <row r="4595" spans="2:21" x14ac:dyDescent="0.2">
      <c r="C4595" s="89" t="s">
        <v>537</v>
      </c>
    </row>
    <row r="4597" spans="2:21" x14ac:dyDescent="0.2">
      <c r="C4597" s="31" t="s">
        <v>13</v>
      </c>
    </row>
    <row r="4598" spans="2:21" ht="36" x14ac:dyDescent="0.2">
      <c r="D4598" s="99"/>
      <c r="E4598" s="100"/>
      <c r="F4598" s="100"/>
      <c r="G4598" s="41" t="s">
        <v>14</v>
      </c>
      <c r="H4598" s="42" t="s">
        <v>538</v>
      </c>
      <c r="I4598" s="16" t="s">
        <v>539</v>
      </c>
      <c r="J4598" s="16" t="s">
        <v>540</v>
      </c>
      <c r="K4598" s="16" t="s">
        <v>541</v>
      </c>
      <c r="L4598" s="16" t="s">
        <v>542</v>
      </c>
      <c r="M4598" s="16" t="s">
        <v>543</v>
      </c>
      <c r="N4598" s="16" t="s">
        <v>544</v>
      </c>
      <c r="O4598" s="16" t="s">
        <v>438</v>
      </c>
      <c r="P4598" s="16" t="s">
        <v>545</v>
      </c>
      <c r="Q4598" s="16" t="s">
        <v>546</v>
      </c>
      <c r="R4598" s="16" t="s">
        <v>186</v>
      </c>
      <c r="S4598" s="16" t="s">
        <v>22</v>
      </c>
      <c r="T4598" s="16" t="s">
        <v>547</v>
      </c>
      <c r="U4598" s="46" t="s">
        <v>24</v>
      </c>
    </row>
    <row r="4599" spans="2:21" x14ac:dyDescent="0.2">
      <c r="D4599" s="101"/>
      <c r="E4599" s="102"/>
      <c r="F4599" s="102"/>
      <c r="G4599" s="44"/>
      <c r="H4599" s="48"/>
      <c r="I4599" s="17"/>
      <c r="J4599" s="17"/>
      <c r="K4599" s="17"/>
      <c r="L4599" s="17"/>
      <c r="M4599" s="17"/>
      <c r="N4599" s="17"/>
      <c r="O4599" s="17"/>
      <c r="P4599" s="17"/>
      <c r="Q4599" s="17"/>
      <c r="R4599" s="17"/>
      <c r="S4599" s="17"/>
      <c r="T4599" s="17"/>
      <c r="U4599" s="43"/>
    </row>
    <row r="4600" spans="2:21" x14ac:dyDescent="0.2">
      <c r="D4600" s="68"/>
      <c r="E4600" s="67" t="s">
        <v>14</v>
      </c>
      <c r="F4600" s="64"/>
      <c r="G4600" s="45">
        <v>5581</v>
      </c>
      <c r="H4600" s="20">
        <v>69</v>
      </c>
      <c r="I4600" s="20">
        <v>1306</v>
      </c>
      <c r="J4600" s="20">
        <v>958</v>
      </c>
      <c r="K4600" s="20">
        <v>732</v>
      </c>
      <c r="L4600" s="20">
        <v>1371</v>
      </c>
      <c r="M4600" s="20">
        <v>1516</v>
      </c>
      <c r="N4600" s="20">
        <v>35</v>
      </c>
      <c r="O4600" s="20">
        <v>100</v>
      </c>
      <c r="P4600" s="20">
        <v>249</v>
      </c>
      <c r="Q4600" s="20">
        <v>783</v>
      </c>
      <c r="R4600" s="20">
        <v>1365</v>
      </c>
      <c r="S4600" s="20">
        <v>76</v>
      </c>
      <c r="T4600" s="20">
        <v>3076</v>
      </c>
      <c r="U4600" s="61">
        <v>19</v>
      </c>
    </row>
    <row r="4601" spans="2:21" x14ac:dyDescent="0.2">
      <c r="D4601" s="56"/>
      <c r="E4601" s="57"/>
      <c r="F4601" s="65"/>
      <c r="G4601" s="9">
        <v>100</v>
      </c>
      <c r="H4601" s="2">
        <v>1.2363375739110001</v>
      </c>
      <c r="I4601" s="2">
        <v>23.400824225049</v>
      </c>
      <c r="J4601" s="2">
        <v>17.165382547930001</v>
      </c>
      <c r="K4601" s="2">
        <v>13.115929044973999</v>
      </c>
      <c r="L4601" s="2">
        <v>24.565490055546</v>
      </c>
      <c r="M4601" s="2">
        <v>27.163590754345002</v>
      </c>
      <c r="N4601" s="2">
        <v>0.62712775488299999</v>
      </c>
      <c r="O4601" s="2">
        <v>1.7917935853789999</v>
      </c>
      <c r="P4601" s="2">
        <v>4.4615660275940003</v>
      </c>
      <c r="Q4601" s="2">
        <v>14.029743773517</v>
      </c>
      <c r="R4601" s="2">
        <v>24.457982440422999</v>
      </c>
      <c r="S4601" s="2">
        <v>1.361763124888</v>
      </c>
      <c r="T4601" s="2">
        <v>55.115570686257001</v>
      </c>
      <c r="U4601" s="15">
        <v>0.340440781222</v>
      </c>
    </row>
    <row r="4602" spans="2:21" x14ac:dyDescent="0.2">
      <c r="D4602" s="103" t="s">
        <v>25</v>
      </c>
      <c r="E4602" s="24" t="s">
        <v>26</v>
      </c>
      <c r="F4602" s="22"/>
      <c r="G4602" s="23">
        <v>1576</v>
      </c>
      <c r="H4602" s="30">
        <v>8</v>
      </c>
      <c r="I4602" s="4">
        <v>355</v>
      </c>
      <c r="J4602" s="4">
        <v>249</v>
      </c>
      <c r="K4602" s="4">
        <v>187</v>
      </c>
      <c r="L4602" s="4">
        <v>395</v>
      </c>
      <c r="M4602" s="4">
        <v>430</v>
      </c>
      <c r="N4602" s="4">
        <v>6</v>
      </c>
      <c r="O4602" s="4">
        <v>22</v>
      </c>
      <c r="P4602" s="4">
        <v>54</v>
      </c>
      <c r="Q4602" s="4">
        <v>195</v>
      </c>
      <c r="R4602" s="4">
        <v>363</v>
      </c>
      <c r="S4602" s="4">
        <v>23</v>
      </c>
      <c r="T4602" s="4">
        <v>914</v>
      </c>
      <c r="U4602" s="34">
        <v>2</v>
      </c>
    </row>
    <row r="4603" spans="2:21" x14ac:dyDescent="0.2">
      <c r="D4603" s="104"/>
      <c r="E4603" s="11"/>
      <c r="F4603" s="10"/>
      <c r="G4603" s="9">
        <v>100</v>
      </c>
      <c r="H4603" s="12">
        <v>0.50761421319800004</v>
      </c>
      <c r="I4603" s="2">
        <v>22.525380710659999</v>
      </c>
      <c r="J4603" s="2">
        <v>15.799492385787</v>
      </c>
      <c r="K4603" s="2">
        <v>11.865482233503</v>
      </c>
      <c r="L4603" s="2">
        <v>25.063451776649998</v>
      </c>
      <c r="M4603" s="2">
        <v>27.284263959391001</v>
      </c>
      <c r="N4603" s="2">
        <v>0.38071065989800001</v>
      </c>
      <c r="O4603" s="2">
        <v>1.395939086294</v>
      </c>
      <c r="P4603" s="2">
        <v>3.4263959390859999</v>
      </c>
      <c r="Q4603" s="2">
        <v>12.373096446701</v>
      </c>
      <c r="R4603" s="2">
        <v>23.032994923857999</v>
      </c>
      <c r="S4603" s="2">
        <v>1.459390862944</v>
      </c>
      <c r="T4603" s="2">
        <v>57.994923857868002</v>
      </c>
      <c r="U4603" s="15">
        <v>0.12690355329899999</v>
      </c>
    </row>
    <row r="4604" spans="2:21" x14ac:dyDescent="0.2">
      <c r="D4604" s="104"/>
      <c r="E4604" s="5" t="s">
        <v>27</v>
      </c>
      <c r="F4604" s="6"/>
      <c r="G4604" s="7">
        <v>1103</v>
      </c>
      <c r="H4604" s="8">
        <v>15</v>
      </c>
      <c r="I4604" s="1">
        <v>239</v>
      </c>
      <c r="J4604" s="1">
        <v>153</v>
      </c>
      <c r="K4604" s="1">
        <v>128</v>
      </c>
      <c r="L4604" s="1">
        <v>275</v>
      </c>
      <c r="M4604" s="1">
        <v>241</v>
      </c>
      <c r="N4604" s="1">
        <v>7</v>
      </c>
      <c r="O4604" s="1">
        <v>21</v>
      </c>
      <c r="P4604" s="1">
        <v>40</v>
      </c>
      <c r="Q4604" s="1">
        <v>158</v>
      </c>
      <c r="R4604" s="1">
        <v>243</v>
      </c>
      <c r="S4604" s="1">
        <v>11</v>
      </c>
      <c r="T4604" s="1">
        <v>692</v>
      </c>
      <c r="U4604" s="13">
        <v>2</v>
      </c>
    </row>
    <row r="4605" spans="2:21" x14ac:dyDescent="0.2">
      <c r="D4605" s="104"/>
      <c r="E4605" s="11"/>
      <c r="F4605" s="10"/>
      <c r="G4605" s="9">
        <v>100</v>
      </c>
      <c r="H4605" s="12">
        <v>1.359927470535</v>
      </c>
      <c r="I4605" s="2">
        <v>21.668177697189002</v>
      </c>
      <c r="J4605" s="2">
        <v>13.871260199456</v>
      </c>
      <c r="K4605" s="2">
        <v>11.604714415230999</v>
      </c>
      <c r="L4605" s="2">
        <v>24.932003626473001</v>
      </c>
      <c r="M4605" s="2">
        <v>21.849501359927</v>
      </c>
      <c r="N4605" s="2">
        <v>0.634632819583</v>
      </c>
      <c r="O4605" s="2">
        <v>1.903898458749</v>
      </c>
      <c r="P4605" s="2">
        <v>3.62647325476</v>
      </c>
      <c r="Q4605" s="2">
        <v>14.324569356301</v>
      </c>
      <c r="R4605" s="2">
        <v>22.030825022664999</v>
      </c>
      <c r="S4605" s="2">
        <v>0.99728014505899998</v>
      </c>
      <c r="T4605" s="2">
        <v>62.737987307344</v>
      </c>
      <c r="U4605" s="15">
        <v>0.18132366273799999</v>
      </c>
    </row>
    <row r="4606" spans="2:21" x14ac:dyDescent="0.2">
      <c r="D4606" s="104"/>
      <c r="E4606" s="5" t="s">
        <v>28</v>
      </c>
      <c r="F4606" s="6"/>
      <c r="G4606" s="7">
        <v>844</v>
      </c>
      <c r="H4606" s="8">
        <v>10</v>
      </c>
      <c r="I4606" s="1">
        <v>192</v>
      </c>
      <c r="J4606" s="1">
        <v>141</v>
      </c>
      <c r="K4606" s="1">
        <v>93</v>
      </c>
      <c r="L4606" s="1">
        <v>216</v>
      </c>
      <c r="M4606" s="1">
        <v>206</v>
      </c>
      <c r="N4606" s="1">
        <v>4</v>
      </c>
      <c r="O4606" s="1">
        <v>15</v>
      </c>
      <c r="P4606" s="1">
        <v>46</v>
      </c>
      <c r="Q4606" s="1">
        <v>126</v>
      </c>
      <c r="R4606" s="1">
        <v>212</v>
      </c>
      <c r="S4606" s="1">
        <v>11</v>
      </c>
      <c r="T4606" s="1">
        <v>463</v>
      </c>
      <c r="U4606" s="13">
        <v>5</v>
      </c>
    </row>
    <row r="4607" spans="2:21" x14ac:dyDescent="0.2">
      <c r="D4607" s="104"/>
      <c r="E4607" s="11"/>
      <c r="F4607" s="10"/>
      <c r="G4607" s="9">
        <v>100</v>
      </c>
      <c r="H4607" s="12">
        <v>1.184834123223</v>
      </c>
      <c r="I4607" s="2">
        <v>22.748815165877001</v>
      </c>
      <c r="J4607" s="2">
        <v>16.706161137441001</v>
      </c>
      <c r="K4607" s="2">
        <v>11.018957345972</v>
      </c>
      <c r="L4607" s="2">
        <v>25.592417061610998</v>
      </c>
      <c r="M4607" s="2">
        <v>24.407582938389002</v>
      </c>
      <c r="N4607" s="2">
        <v>0.473933649289</v>
      </c>
      <c r="O4607" s="2">
        <v>1.777251184834</v>
      </c>
      <c r="P4607" s="2">
        <v>5.4502369668249999</v>
      </c>
      <c r="Q4607" s="2">
        <v>14.928909952607</v>
      </c>
      <c r="R4607" s="2">
        <v>25.118483412322</v>
      </c>
      <c r="S4607" s="2">
        <v>1.303317535545</v>
      </c>
      <c r="T4607" s="2">
        <v>54.857819905212999</v>
      </c>
      <c r="U4607" s="15">
        <v>0.59241706161100005</v>
      </c>
    </row>
    <row r="4608" spans="2:21" x14ac:dyDescent="0.2">
      <c r="D4608" s="104"/>
      <c r="E4608" s="5" t="s">
        <v>29</v>
      </c>
      <c r="F4608" s="6"/>
      <c r="G4608" s="7">
        <v>566</v>
      </c>
      <c r="H4608" s="8">
        <v>12</v>
      </c>
      <c r="I4608" s="1">
        <v>142</v>
      </c>
      <c r="J4608" s="1">
        <v>130</v>
      </c>
      <c r="K4608" s="1">
        <v>95</v>
      </c>
      <c r="L4608" s="1">
        <v>141</v>
      </c>
      <c r="M4608" s="1">
        <v>193</v>
      </c>
      <c r="N4608" s="1">
        <v>5</v>
      </c>
      <c r="O4608" s="1">
        <v>10</v>
      </c>
      <c r="P4608" s="1">
        <v>30</v>
      </c>
      <c r="Q4608" s="1">
        <v>99</v>
      </c>
      <c r="R4608" s="1">
        <v>171</v>
      </c>
      <c r="S4608" s="1">
        <v>7</v>
      </c>
      <c r="T4608" s="1">
        <v>264</v>
      </c>
      <c r="U4608" s="13">
        <v>3</v>
      </c>
    </row>
    <row r="4609" spans="4:21" x14ac:dyDescent="0.2">
      <c r="D4609" s="104"/>
      <c r="E4609" s="11"/>
      <c r="F4609" s="10"/>
      <c r="G4609" s="9">
        <v>100</v>
      </c>
      <c r="H4609" s="12">
        <v>2.1201413427559999</v>
      </c>
      <c r="I4609" s="2">
        <v>25.088339222615001</v>
      </c>
      <c r="J4609" s="2">
        <v>22.968197879859002</v>
      </c>
      <c r="K4609" s="2">
        <v>16.78445229682</v>
      </c>
      <c r="L4609" s="2">
        <v>24.911660777384999</v>
      </c>
      <c r="M4609" s="2">
        <v>34.098939929328999</v>
      </c>
      <c r="N4609" s="2">
        <v>0.88339222614799995</v>
      </c>
      <c r="O4609" s="2">
        <v>1.766784452297</v>
      </c>
      <c r="P4609" s="2">
        <v>5.3003533568899996</v>
      </c>
      <c r="Q4609" s="2">
        <v>17.491166077738999</v>
      </c>
      <c r="R4609" s="2">
        <v>30.212014134276</v>
      </c>
      <c r="S4609" s="2">
        <v>1.236749116608</v>
      </c>
      <c r="T4609" s="2">
        <v>46.643109540635997</v>
      </c>
      <c r="U4609" s="15">
        <v>0.53003533568899996</v>
      </c>
    </row>
    <row r="4610" spans="4:21" x14ac:dyDescent="0.2">
      <c r="D4610" s="104"/>
      <c r="E4610" s="5" t="s">
        <v>30</v>
      </c>
      <c r="F4610" s="6"/>
      <c r="G4610" s="7">
        <v>465</v>
      </c>
      <c r="H4610" s="8">
        <v>7</v>
      </c>
      <c r="I4610" s="1">
        <v>129</v>
      </c>
      <c r="J4610" s="1">
        <v>86</v>
      </c>
      <c r="K4610" s="1">
        <v>78</v>
      </c>
      <c r="L4610" s="1">
        <v>128</v>
      </c>
      <c r="M4610" s="1">
        <v>150</v>
      </c>
      <c r="N4610" s="1">
        <v>2</v>
      </c>
      <c r="O4610" s="1">
        <v>11</v>
      </c>
      <c r="P4610" s="1">
        <v>30</v>
      </c>
      <c r="Q4610" s="1">
        <v>77</v>
      </c>
      <c r="R4610" s="1">
        <v>123</v>
      </c>
      <c r="S4610" s="1">
        <v>10</v>
      </c>
      <c r="T4610" s="1">
        <v>208</v>
      </c>
      <c r="U4610" s="13">
        <v>2</v>
      </c>
    </row>
    <row r="4611" spans="4:21" x14ac:dyDescent="0.2">
      <c r="D4611" s="104"/>
      <c r="E4611" s="11"/>
      <c r="F4611" s="10"/>
      <c r="G4611" s="9">
        <v>100</v>
      </c>
      <c r="H4611" s="12">
        <v>1.505376344086</v>
      </c>
      <c r="I4611" s="2">
        <v>27.741935483871</v>
      </c>
      <c r="J4611" s="2">
        <v>18.494623655914001</v>
      </c>
      <c r="K4611" s="2">
        <v>16.774193548387</v>
      </c>
      <c r="L4611" s="2">
        <v>27.526881720430001</v>
      </c>
      <c r="M4611" s="2">
        <v>32.258064516128997</v>
      </c>
      <c r="N4611" s="2">
        <v>0.43010752688199999</v>
      </c>
      <c r="O4611" s="2">
        <v>2.3655913978490002</v>
      </c>
      <c r="P4611" s="2">
        <v>6.4516129032259997</v>
      </c>
      <c r="Q4611" s="2">
        <v>16.559139784946002</v>
      </c>
      <c r="R4611" s="2">
        <v>26.451612903226</v>
      </c>
      <c r="S4611" s="2">
        <v>2.1505376344089999</v>
      </c>
      <c r="T4611" s="2">
        <v>44.731182795698999</v>
      </c>
      <c r="U4611" s="15">
        <v>0.43010752688199999</v>
      </c>
    </row>
    <row r="4612" spans="4:21" x14ac:dyDescent="0.2">
      <c r="D4612" s="104"/>
      <c r="E4612" s="5" t="s">
        <v>31</v>
      </c>
      <c r="F4612" s="6"/>
      <c r="G4612" s="7">
        <v>374</v>
      </c>
      <c r="H4612" s="8">
        <v>9</v>
      </c>
      <c r="I4612" s="1">
        <v>107</v>
      </c>
      <c r="J4612" s="1">
        <v>98</v>
      </c>
      <c r="K4612" s="1">
        <v>65</v>
      </c>
      <c r="L4612" s="1">
        <v>108</v>
      </c>
      <c r="M4612" s="1">
        <v>139</v>
      </c>
      <c r="N4612" s="1">
        <v>3</v>
      </c>
      <c r="O4612" s="1">
        <v>7</v>
      </c>
      <c r="P4612" s="1">
        <v>21</v>
      </c>
      <c r="Q4612" s="1">
        <v>55</v>
      </c>
      <c r="R4612" s="1">
        <v>109</v>
      </c>
      <c r="S4612" s="1">
        <v>3</v>
      </c>
      <c r="T4612" s="1">
        <v>156</v>
      </c>
      <c r="U4612" s="13">
        <v>0</v>
      </c>
    </row>
    <row r="4613" spans="4:21" x14ac:dyDescent="0.2">
      <c r="D4613" s="104"/>
      <c r="E4613" s="11"/>
      <c r="F4613" s="10"/>
      <c r="G4613" s="9">
        <v>100</v>
      </c>
      <c r="H4613" s="12">
        <v>2.4064171122990001</v>
      </c>
      <c r="I4613" s="2">
        <v>28.609625668448999</v>
      </c>
      <c r="J4613" s="2">
        <v>26.203208556149999</v>
      </c>
      <c r="K4613" s="2">
        <v>17.379679144385001</v>
      </c>
      <c r="L4613" s="2">
        <v>28.877005347594</v>
      </c>
      <c r="M4613" s="2">
        <v>37.16577540107</v>
      </c>
      <c r="N4613" s="2">
        <v>0.80213903743299997</v>
      </c>
      <c r="O4613" s="2">
        <v>1.871657754011</v>
      </c>
      <c r="P4613" s="2">
        <v>5.6149732620319996</v>
      </c>
      <c r="Q4613" s="2">
        <v>14.705882352941</v>
      </c>
      <c r="R4613" s="2">
        <v>29.144385026738</v>
      </c>
      <c r="S4613" s="2">
        <v>0.80213903743299997</v>
      </c>
      <c r="T4613" s="2">
        <v>41.711229946524</v>
      </c>
      <c r="U4613" s="21">
        <v>0</v>
      </c>
    </row>
    <row r="4614" spans="4:21" x14ac:dyDescent="0.2">
      <c r="D4614" s="104"/>
      <c r="E4614" s="5" t="s">
        <v>32</v>
      </c>
      <c r="F4614" s="6"/>
      <c r="G4614" s="7">
        <v>158</v>
      </c>
      <c r="H4614" s="8">
        <v>4</v>
      </c>
      <c r="I4614" s="1">
        <v>55</v>
      </c>
      <c r="J4614" s="1">
        <v>40</v>
      </c>
      <c r="K4614" s="1">
        <v>35</v>
      </c>
      <c r="L4614" s="1">
        <v>37</v>
      </c>
      <c r="M4614" s="1">
        <v>58</v>
      </c>
      <c r="N4614" s="1">
        <v>6</v>
      </c>
      <c r="O4614" s="1">
        <v>2</v>
      </c>
      <c r="P4614" s="1">
        <v>11</v>
      </c>
      <c r="Q4614" s="1">
        <v>25</v>
      </c>
      <c r="R4614" s="1">
        <v>52</v>
      </c>
      <c r="S4614" s="1">
        <v>3</v>
      </c>
      <c r="T4614" s="1">
        <v>62</v>
      </c>
      <c r="U4614" s="13">
        <v>0</v>
      </c>
    </row>
    <row r="4615" spans="4:21" x14ac:dyDescent="0.2">
      <c r="D4615" s="104"/>
      <c r="E4615" s="11"/>
      <c r="F4615" s="10"/>
      <c r="G4615" s="9">
        <v>100</v>
      </c>
      <c r="H4615" s="12">
        <v>2.5316455696200002</v>
      </c>
      <c r="I4615" s="2">
        <v>34.810126582278002</v>
      </c>
      <c r="J4615" s="2">
        <v>25.316455696203001</v>
      </c>
      <c r="K4615" s="2">
        <v>22.151898734176999</v>
      </c>
      <c r="L4615" s="2">
        <v>23.417721518987001</v>
      </c>
      <c r="M4615" s="2">
        <v>36.708860759494002</v>
      </c>
      <c r="N4615" s="2">
        <v>3.7974683544299999</v>
      </c>
      <c r="O4615" s="2">
        <v>1.2658227848100001</v>
      </c>
      <c r="P4615" s="2">
        <v>6.9620253164559998</v>
      </c>
      <c r="Q4615" s="2">
        <v>15.822784810127001</v>
      </c>
      <c r="R4615" s="2">
        <v>32.911392405062998</v>
      </c>
      <c r="S4615" s="2">
        <v>1.8987341772149999</v>
      </c>
      <c r="T4615" s="2">
        <v>39.240506329113998</v>
      </c>
      <c r="U4615" s="21">
        <v>0</v>
      </c>
    </row>
    <row r="4616" spans="4:21" x14ac:dyDescent="0.2">
      <c r="D4616" s="104"/>
      <c r="E4616" s="5" t="s">
        <v>33</v>
      </c>
      <c r="F4616" s="6"/>
      <c r="G4616" s="7">
        <v>46</v>
      </c>
      <c r="H4616" s="8">
        <v>0</v>
      </c>
      <c r="I4616" s="1">
        <v>15</v>
      </c>
      <c r="J4616" s="1">
        <v>14</v>
      </c>
      <c r="K4616" s="1">
        <v>10</v>
      </c>
      <c r="L4616" s="1">
        <v>11</v>
      </c>
      <c r="M4616" s="1">
        <v>15</v>
      </c>
      <c r="N4616" s="1">
        <v>1</v>
      </c>
      <c r="O4616" s="1">
        <v>3</v>
      </c>
      <c r="P4616" s="1">
        <v>2</v>
      </c>
      <c r="Q4616" s="1">
        <v>6</v>
      </c>
      <c r="R4616" s="1">
        <v>10</v>
      </c>
      <c r="S4616" s="1">
        <v>1</v>
      </c>
      <c r="T4616" s="1">
        <v>23</v>
      </c>
      <c r="U4616" s="13">
        <v>0</v>
      </c>
    </row>
    <row r="4617" spans="4:21" x14ac:dyDescent="0.2">
      <c r="D4617" s="104"/>
      <c r="E4617" s="11"/>
      <c r="F4617" s="10"/>
      <c r="G4617" s="9">
        <v>100</v>
      </c>
      <c r="H4617" s="40">
        <v>0</v>
      </c>
      <c r="I4617" s="2">
        <v>32.608695652173999</v>
      </c>
      <c r="J4617" s="2">
        <v>30.434782608696</v>
      </c>
      <c r="K4617" s="2">
        <v>21.739130434783</v>
      </c>
      <c r="L4617" s="2">
        <v>23.913043478260999</v>
      </c>
      <c r="M4617" s="2">
        <v>32.608695652173999</v>
      </c>
      <c r="N4617" s="2">
        <v>2.1739130434780001</v>
      </c>
      <c r="O4617" s="2">
        <v>6.5217391304349999</v>
      </c>
      <c r="P4617" s="2">
        <v>4.3478260869570002</v>
      </c>
      <c r="Q4617" s="2">
        <v>13.04347826087</v>
      </c>
      <c r="R4617" s="2">
        <v>21.739130434783</v>
      </c>
      <c r="S4617" s="2">
        <v>2.1739130434780001</v>
      </c>
      <c r="T4617" s="2">
        <v>50</v>
      </c>
      <c r="U4617" s="21">
        <v>0</v>
      </c>
    </row>
    <row r="4618" spans="4:21" x14ac:dyDescent="0.2">
      <c r="D4618" s="103" t="s">
        <v>34</v>
      </c>
      <c r="E4618" s="24" t="s">
        <v>35</v>
      </c>
      <c r="F4618" s="22"/>
      <c r="G4618" s="23">
        <v>195</v>
      </c>
      <c r="H4618" s="30">
        <v>3</v>
      </c>
      <c r="I4618" s="4">
        <v>28</v>
      </c>
      <c r="J4618" s="4">
        <v>23</v>
      </c>
      <c r="K4618" s="4">
        <v>24</v>
      </c>
      <c r="L4618" s="4">
        <v>65</v>
      </c>
      <c r="M4618" s="4">
        <v>73</v>
      </c>
      <c r="N4618" s="4">
        <v>0</v>
      </c>
      <c r="O4618" s="4">
        <v>1</v>
      </c>
      <c r="P4618" s="4">
        <v>3</v>
      </c>
      <c r="Q4618" s="4">
        <v>24</v>
      </c>
      <c r="R4618" s="4">
        <v>33</v>
      </c>
      <c r="S4618" s="4">
        <v>7</v>
      </c>
      <c r="T4618" s="4">
        <v>101</v>
      </c>
      <c r="U4618" s="34">
        <v>1</v>
      </c>
    </row>
    <row r="4619" spans="4:21" x14ac:dyDescent="0.2">
      <c r="D4619" s="104"/>
      <c r="E4619" s="11"/>
      <c r="F4619" s="10"/>
      <c r="G4619" s="9">
        <v>100</v>
      </c>
      <c r="H4619" s="12">
        <v>1.538461538462</v>
      </c>
      <c r="I4619" s="2">
        <v>14.358974358974001</v>
      </c>
      <c r="J4619" s="2">
        <v>11.794871794872</v>
      </c>
      <c r="K4619" s="2">
        <v>12.307692307691999</v>
      </c>
      <c r="L4619" s="2">
        <v>33.333333333333002</v>
      </c>
      <c r="M4619" s="2">
        <v>37.435897435896997</v>
      </c>
      <c r="N4619" s="3">
        <v>0</v>
      </c>
      <c r="O4619" s="2">
        <v>0.51282051282100005</v>
      </c>
      <c r="P4619" s="2">
        <v>1.538461538462</v>
      </c>
      <c r="Q4619" s="2">
        <v>12.307692307691999</v>
      </c>
      <c r="R4619" s="2">
        <v>16.923076923077002</v>
      </c>
      <c r="S4619" s="2">
        <v>3.5897435897440002</v>
      </c>
      <c r="T4619" s="2">
        <v>51.794871794872002</v>
      </c>
      <c r="U4619" s="15">
        <v>0.51282051282100005</v>
      </c>
    </row>
    <row r="4620" spans="4:21" x14ac:dyDescent="0.2">
      <c r="D4620" s="104"/>
      <c r="E4620" s="5" t="s">
        <v>36</v>
      </c>
      <c r="F4620" s="6"/>
      <c r="G4620" s="7">
        <v>197</v>
      </c>
      <c r="H4620" s="8">
        <v>4</v>
      </c>
      <c r="I4620" s="1">
        <v>25</v>
      </c>
      <c r="J4620" s="1">
        <v>24</v>
      </c>
      <c r="K4620" s="1">
        <v>33</v>
      </c>
      <c r="L4620" s="1">
        <v>53</v>
      </c>
      <c r="M4620" s="1">
        <v>64</v>
      </c>
      <c r="N4620" s="1">
        <v>4</v>
      </c>
      <c r="O4620" s="1">
        <v>1</v>
      </c>
      <c r="P4620" s="1">
        <v>6</v>
      </c>
      <c r="Q4620" s="1">
        <v>27</v>
      </c>
      <c r="R4620" s="1">
        <v>52</v>
      </c>
      <c r="S4620" s="1">
        <v>3</v>
      </c>
      <c r="T4620" s="1">
        <v>90</v>
      </c>
      <c r="U4620" s="13">
        <v>0</v>
      </c>
    </row>
    <row r="4621" spans="4:21" x14ac:dyDescent="0.2">
      <c r="D4621" s="104"/>
      <c r="E4621" s="11"/>
      <c r="F4621" s="10"/>
      <c r="G4621" s="9">
        <v>100</v>
      </c>
      <c r="H4621" s="12">
        <v>2.0304568527920002</v>
      </c>
      <c r="I4621" s="2">
        <v>12.690355329949</v>
      </c>
      <c r="J4621" s="2">
        <v>12.182741116751</v>
      </c>
      <c r="K4621" s="2">
        <v>16.751269035532999</v>
      </c>
      <c r="L4621" s="2">
        <v>26.903553299492</v>
      </c>
      <c r="M4621" s="2">
        <v>32.487309644669999</v>
      </c>
      <c r="N4621" s="2">
        <v>2.0304568527920002</v>
      </c>
      <c r="O4621" s="2">
        <v>0.50761421319800004</v>
      </c>
      <c r="P4621" s="2">
        <v>3.045685279188</v>
      </c>
      <c r="Q4621" s="2">
        <v>13.705583756345</v>
      </c>
      <c r="R4621" s="2">
        <v>26.395939086294</v>
      </c>
      <c r="S4621" s="2">
        <v>1.522842639594</v>
      </c>
      <c r="T4621" s="2">
        <v>45.685279187817002</v>
      </c>
      <c r="U4621" s="21">
        <v>0</v>
      </c>
    </row>
    <row r="4622" spans="4:21" x14ac:dyDescent="0.2">
      <c r="D4622" s="104"/>
      <c r="E4622" s="5" t="s">
        <v>37</v>
      </c>
      <c r="F4622" s="6"/>
      <c r="G4622" s="7">
        <v>184</v>
      </c>
      <c r="H4622" s="8">
        <v>6</v>
      </c>
      <c r="I4622" s="1">
        <v>39</v>
      </c>
      <c r="J4622" s="1">
        <v>36</v>
      </c>
      <c r="K4622" s="1">
        <v>21</v>
      </c>
      <c r="L4622" s="1">
        <v>51</v>
      </c>
      <c r="M4622" s="1">
        <v>60</v>
      </c>
      <c r="N4622" s="1">
        <v>1</v>
      </c>
      <c r="O4622" s="1">
        <v>7</v>
      </c>
      <c r="P4622" s="1">
        <v>11</v>
      </c>
      <c r="Q4622" s="1">
        <v>31</v>
      </c>
      <c r="R4622" s="1">
        <v>44</v>
      </c>
      <c r="S4622" s="1">
        <v>0</v>
      </c>
      <c r="T4622" s="1">
        <v>89</v>
      </c>
      <c r="U4622" s="13">
        <v>1</v>
      </c>
    </row>
    <row r="4623" spans="4:21" x14ac:dyDescent="0.2">
      <c r="D4623" s="104"/>
      <c r="E4623" s="11"/>
      <c r="F4623" s="10"/>
      <c r="G4623" s="9">
        <v>100</v>
      </c>
      <c r="H4623" s="12">
        <v>3.2608695652169999</v>
      </c>
      <c r="I4623" s="2">
        <v>21.195652173913</v>
      </c>
      <c r="J4623" s="2">
        <v>19.565217391304</v>
      </c>
      <c r="K4623" s="2">
        <v>11.413043478261001</v>
      </c>
      <c r="L4623" s="2">
        <v>27.717391304347998</v>
      </c>
      <c r="M4623" s="2">
        <v>32.608695652173999</v>
      </c>
      <c r="N4623" s="2">
        <v>0.54347826086999995</v>
      </c>
      <c r="O4623" s="2">
        <v>3.8043478260870001</v>
      </c>
      <c r="P4623" s="2">
        <v>5.9782608695650001</v>
      </c>
      <c r="Q4623" s="2">
        <v>16.847826086956999</v>
      </c>
      <c r="R4623" s="2">
        <v>23.913043478260999</v>
      </c>
      <c r="S4623" s="3">
        <v>0</v>
      </c>
      <c r="T4623" s="2">
        <v>48.369565217390999</v>
      </c>
      <c r="U4623" s="15">
        <v>0.54347826086999995</v>
      </c>
    </row>
    <row r="4624" spans="4:21" x14ac:dyDescent="0.2">
      <c r="D4624" s="104"/>
      <c r="E4624" s="5" t="s">
        <v>38</v>
      </c>
      <c r="F4624" s="6"/>
      <c r="G4624" s="7">
        <v>252</v>
      </c>
      <c r="H4624" s="8">
        <v>5</v>
      </c>
      <c r="I4624" s="1">
        <v>66</v>
      </c>
      <c r="J4624" s="1">
        <v>50</v>
      </c>
      <c r="K4624" s="1">
        <v>42</v>
      </c>
      <c r="L4624" s="1">
        <v>61</v>
      </c>
      <c r="M4624" s="1">
        <v>86</v>
      </c>
      <c r="N4624" s="1">
        <v>5</v>
      </c>
      <c r="O4624" s="1">
        <v>6</v>
      </c>
      <c r="P4624" s="1">
        <v>15</v>
      </c>
      <c r="Q4624" s="1">
        <v>39</v>
      </c>
      <c r="R4624" s="1">
        <v>65</v>
      </c>
      <c r="S4624" s="1">
        <v>6</v>
      </c>
      <c r="T4624" s="1">
        <v>105</v>
      </c>
      <c r="U4624" s="13">
        <v>0</v>
      </c>
    </row>
    <row r="4625" spans="4:21" x14ac:dyDescent="0.2">
      <c r="D4625" s="104"/>
      <c r="E4625" s="11"/>
      <c r="F4625" s="10"/>
      <c r="G4625" s="9">
        <v>100</v>
      </c>
      <c r="H4625" s="12">
        <v>1.9841269841269999</v>
      </c>
      <c r="I4625" s="2">
        <v>26.190476190476002</v>
      </c>
      <c r="J4625" s="2">
        <v>19.841269841270002</v>
      </c>
      <c r="K4625" s="2">
        <v>16.666666666666998</v>
      </c>
      <c r="L4625" s="2">
        <v>24.206349206349</v>
      </c>
      <c r="M4625" s="2">
        <v>34.126984126983999</v>
      </c>
      <c r="N4625" s="2">
        <v>1.9841269841269999</v>
      </c>
      <c r="O4625" s="2">
        <v>2.3809523809519999</v>
      </c>
      <c r="P4625" s="2">
        <v>5.9523809523809996</v>
      </c>
      <c r="Q4625" s="2">
        <v>15.47619047619</v>
      </c>
      <c r="R4625" s="2">
        <v>25.793650793651</v>
      </c>
      <c r="S4625" s="2">
        <v>2.3809523809519999</v>
      </c>
      <c r="T4625" s="2">
        <v>41.666666666666998</v>
      </c>
      <c r="U4625" s="21">
        <v>0</v>
      </c>
    </row>
    <row r="4626" spans="4:21" x14ac:dyDescent="0.2">
      <c r="D4626" s="104"/>
      <c r="E4626" s="5" t="s">
        <v>39</v>
      </c>
      <c r="F4626" s="6"/>
      <c r="G4626" s="7">
        <v>240</v>
      </c>
      <c r="H4626" s="8">
        <v>5</v>
      </c>
      <c r="I4626" s="1">
        <v>66</v>
      </c>
      <c r="J4626" s="1">
        <v>48</v>
      </c>
      <c r="K4626" s="1">
        <v>35</v>
      </c>
      <c r="L4626" s="1">
        <v>71</v>
      </c>
      <c r="M4626" s="1">
        <v>78</v>
      </c>
      <c r="N4626" s="1">
        <v>2</v>
      </c>
      <c r="O4626" s="1">
        <v>5</v>
      </c>
      <c r="P4626" s="1">
        <v>13</v>
      </c>
      <c r="Q4626" s="1">
        <v>34</v>
      </c>
      <c r="R4626" s="1">
        <v>72</v>
      </c>
      <c r="S4626" s="1">
        <v>5</v>
      </c>
      <c r="T4626" s="1">
        <v>111</v>
      </c>
      <c r="U4626" s="13">
        <v>0</v>
      </c>
    </row>
    <row r="4627" spans="4:21" x14ac:dyDescent="0.2">
      <c r="D4627" s="104"/>
      <c r="E4627" s="11"/>
      <c r="F4627" s="10"/>
      <c r="G4627" s="9">
        <v>100</v>
      </c>
      <c r="H4627" s="12">
        <v>2.083333333333</v>
      </c>
      <c r="I4627" s="2">
        <v>27.5</v>
      </c>
      <c r="J4627" s="2">
        <v>20</v>
      </c>
      <c r="K4627" s="2">
        <v>14.583333333333</v>
      </c>
      <c r="L4627" s="2">
        <v>29.583333333333002</v>
      </c>
      <c r="M4627" s="2">
        <v>32.5</v>
      </c>
      <c r="N4627" s="2">
        <v>0.83333333333299997</v>
      </c>
      <c r="O4627" s="2">
        <v>2.083333333333</v>
      </c>
      <c r="P4627" s="2">
        <v>5.416666666667</v>
      </c>
      <c r="Q4627" s="2">
        <v>14.166666666667</v>
      </c>
      <c r="R4627" s="2">
        <v>30</v>
      </c>
      <c r="S4627" s="2">
        <v>2.083333333333</v>
      </c>
      <c r="T4627" s="2">
        <v>46.25</v>
      </c>
      <c r="U4627" s="21">
        <v>0</v>
      </c>
    </row>
    <row r="4628" spans="4:21" x14ac:dyDescent="0.2">
      <c r="D4628" s="104"/>
      <c r="E4628" s="5" t="s">
        <v>40</v>
      </c>
      <c r="F4628" s="6"/>
      <c r="G4628" s="7">
        <v>239</v>
      </c>
      <c r="H4628" s="8">
        <v>4</v>
      </c>
      <c r="I4628" s="1">
        <v>62</v>
      </c>
      <c r="J4628" s="1">
        <v>50</v>
      </c>
      <c r="K4628" s="1">
        <v>46</v>
      </c>
      <c r="L4628" s="1">
        <v>67</v>
      </c>
      <c r="M4628" s="1">
        <v>73</v>
      </c>
      <c r="N4628" s="1">
        <v>1</v>
      </c>
      <c r="O4628" s="1">
        <v>6</v>
      </c>
      <c r="P4628" s="1">
        <v>10</v>
      </c>
      <c r="Q4628" s="1">
        <v>32</v>
      </c>
      <c r="R4628" s="1">
        <v>74</v>
      </c>
      <c r="S4628" s="1">
        <v>5</v>
      </c>
      <c r="T4628" s="1">
        <v>115</v>
      </c>
      <c r="U4628" s="13">
        <v>0</v>
      </c>
    </row>
    <row r="4629" spans="4:21" x14ac:dyDescent="0.2">
      <c r="D4629" s="104"/>
      <c r="E4629" s="11"/>
      <c r="F4629" s="10"/>
      <c r="G4629" s="9">
        <v>100</v>
      </c>
      <c r="H4629" s="12">
        <v>1.673640167364</v>
      </c>
      <c r="I4629" s="2">
        <v>25.941422594142001</v>
      </c>
      <c r="J4629" s="2">
        <v>20.92050209205</v>
      </c>
      <c r="K4629" s="2">
        <v>19.246861924686002</v>
      </c>
      <c r="L4629" s="2">
        <v>28.033472803346999</v>
      </c>
      <c r="M4629" s="2">
        <v>30.543933054393001</v>
      </c>
      <c r="N4629" s="2">
        <v>0.418410041841</v>
      </c>
      <c r="O4629" s="2">
        <v>2.5104602510460001</v>
      </c>
      <c r="P4629" s="2">
        <v>4.1841004184099999</v>
      </c>
      <c r="Q4629" s="2">
        <v>13.389121338912</v>
      </c>
      <c r="R4629" s="2">
        <v>30.962343096234001</v>
      </c>
      <c r="S4629" s="2">
        <v>2.092050209205</v>
      </c>
      <c r="T4629" s="2">
        <v>48.117154811714997</v>
      </c>
      <c r="U4629" s="21">
        <v>0</v>
      </c>
    </row>
    <row r="4630" spans="4:21" x14ac:dyDescent="0.2">
      <c r="D4630" s="104"/>
      <c r="E4630" s="5" t="s">
        <v>41</v>
      </c>
      <c r="F4630" s="6"/>
      <c r="G4630" s="7">
        <v>197</v>
      </c>
      <c r="H4630" s="8">
        <v>0</v>
      </c>
      <c r="I4630" s="1">
        <v>71</v>
      </c>
      <c r="J4630" s="1">
        <v>53</v>
      </c>
      <c r="K4630" s="1">
        <v>35</v>
      </c>
      <c r="L4630" s="1">
        <v>69</v>
      </c>
      <c r="M4630" s="1">
        <v>66</v>
      </c>
      <c r="N4630" s="1">
        <v>0</v>
      </c>
      <c r="O4630" s="1">
        <v>7</v>
      </c>
      <c r="P4630" s="1">
        <v>18</v>
      </c>
      <c r="Q4630" s="1">
        <v>31</v>
      </c>
      <c r="R4630" s="1">
        <v>48</v>
      </c>
      <c r="S4630" s="1">
        <v>0</v>
      </c>
      <c r="T4630" s="1">
        <v>88</v>
      </c>
      <c r="U4630" s="13">
        <v>0</v>
      </c>
    </row>
    <row r="4631" spans="4:21" x14ac:dyDescent="0.2">
      <c r="D4631" s="104"/>
      <c r="E4631" s="11"/>
      <c r="F4631" s="10"/>
      <c r="G4631" s="9">
        <v>100</v>
      </c>
      <c r="H4631" s="40">
        <v>0</v>
      </c>
      <c r="I4631" s="2">
        <v>36.040609137056002</v>
      </c>
      <c r="J4631" s="2">
        <v>26.903553299492</v>
      </c>
      <c r="K4631" s="2">
        <v>17.766497461928999</v>
      </c>
      <c r="L4631" s="2">
        <v>35.025380710660002</v>
      </c>
      <c r="M4631" s="2">
        <v>33.502538071065999</v>
      </c>
      <c r="N4631" s="3">
        <v>0</v>
      </c>
      <c r="O4631" s="2">
        <v>3.553299492386</v>
      </c>
      <c r="P4631" s="2">
        <v>9.1370558375630004</v>
      </c>
      <c r="Q4631" s="2">
        <v>15.736040609137</v>
      </c>
      <c r="R4631" s="2">
        <v>24.365482233502998</v>
      </c>
      <c r="S4631" s="3">
        <v>0</v>
      </c>
      <c r="T4631" s="2">
        <v>44.670050761421003</v>
      </c>
      <c r="U4631" s="21">
        <v>0</v>
      </c>
    </row>
    <row r="4632" spans="4:21" x14ac:dyDescent="0.2">
      <c r="D4632" s="104"/>
      <c r="E4632" s="5" t="s">
        <v>42</v>
      </c>
      <c r="F4632" s="6"/>
      <c r="G4632" s="7">
        <v>172</v>
      </c>
      <c r="H4632" s="8">
        <v>1</v>
      </c>
      <c r="I4632" s="1">
        <v>46</v>
      </c>
      <c r="J4632" s="1">
        <v>39</v>
      </c>
      <c r="K4632" s="1">
        <v>27</v>
      </c>
      <c r="L4632" s="1">
        <v>43</v>
      </c>
      <c r="M4632" s="1">
        <v>44</v>
      </c>
      <c r="N4632" s="1">
        <v>0</v>
      </c>
      <c r="O4632" s="1">
        <v>6</v>
      </c>
      <c r="P4632" s="1">
        <v>10</v>
      </c>
      <c r="Q4632" s="1">
        <v>30</v>
      </c>
      <c r="R4632" s="1">
        <v>59</v>
      </c>
      <c r="S4632" s="1">
        <v>4</v>
      </c>
      <c r="T4632" s="1">
        <v>93</v>
      </c>
      <c r="U4632" s="13">
        <v>1</v>
      </c>
    </row>
    <row r="4633" spans="4:21" x14ac:dyDescent="0.2">
      <c r="D4633" s="104"/>
      <c r="E4633" s="11"/>
      <c r="F4633" s="10"/>
      <c r="G4633" s="9">
        <v>100</v>
      </c>
      <c r="H4633" s="12">
        <v>0.58139534883699995</v>
      </c>
      <c r="I4633" s="2">
        <v>26.744186046511999</v>
      </c>
      <c r="J4633" s="2">
        <v>22.674418604650999</v>
      </c>
      <c r="K4633" s="2">
        <v>15.697674418605001</v>
      </c>
      <c r="L4633" s="2">
        <v>25</v>
      </c>
      <c r="M4633" s="2">
        <v>25.581395348836999</v>
      </c>
      <c r="N4633" s="3">
        <v>0</v>
      </c>
      <c r="O4633" s="2">
        <v>3.488372093023</v>
      </c>
      <c r="P4633" s="2">
        <v>5.8139534883720003</v>
      </c>
      <c r="Q4633" s="2">
        <v>17.441860465116001</v>
      </c>
      <c r="R4633" s="2">
        <v>34.302325581395003</v>
      </c>
      <c r="S4633" s="2">
        <v>2.3255813953489999</v>
      </c>
      <c r="T4633" s="2">
        <v>54.069767441860002</v>
      </c>
      <c r="U4633" s="15">
        <v>0.58139534883699995</v>
      </c>
    </row>
    <row r="4634" spans="4:21" x14ac:dyDescent="0.2">
      <c r="D4634" s="104"/>
      <c r="E4634" s="5" t="s">
        <v>43</v>
      </c>
      <c r="F4634" s="6"/>
      <c r="G4634" s="7">
        <v>164</v>
      </c>
      <c r="H4634" s="8">
        <v>6</v>
      </c>
      <c r="I4634" s="1">
        <v>45</v>
      </c>
      <c r="J4634" s="1">
        <v>29</v>
      </c>
      <c r="K4634" s="1">
        <v>28</v>
      </c>
      <c r="L4634" s="1">
        <v>47</v>
      </c>
      <c r="M4634" s="1">
        <v>43</v>
      </c>
      <c r="N4634" s="1">
        <v>2</v>
      </c>
      <c r="O4634" s="1">
        <v>2</v>
      </c>
      <c r="P4634" s="1">
        <v>13</v>
      </c>
      <c r="Q4634" s="1">
        <v>32</v>
      </c>
      <c r="R4634" s="1">
        <v>46</v>
      </c>
      <c r="S4634" s="1">
        <v>1</v>
      </c>
      <c r="T4634" s="1">
        <v>82</v>
      </c>
      <c r="U4634" s="13">
        <v>0</v>
      </c>
    </row>
    <row r="4635" spans="4:21" x14ac:dyDescent="0.2">
      <c r="D4635" s="104"/>
      <c r="E4635" s="11"/>
      <c r="F4635" s="10"/>
      <c r="G4635" s="9">
        <v>100</v>
      </c>
      <c r="H4635" s="12">
        <v>3.6585365853659999</v>
      </c>
      <c r="I4635" s="2">
        <v>27.439024390244001</v>
      </c>
      <c r="J4635" s="2">
        <v>17.682926829267998</v>
      </c>
      <c r="K4635" s="2">
        <v>17.073170731706998</v>
      </c>
      <c r="L4635" s="2">
        <v>28.658536585366001</v>
      </c>
      <c r="M4635" s="2">
        <v>26.219512195122</v>
      </c>
      <c r="N4635" s="2">
        <v>1.219512195122</v>
      </c>
      <c r="O4635" s="2">
        <v>1.219512195122</v>
      </c>
      <c r="P4635" s="2">
        <v>7.9268292682929999</v>
      </c>
      <c r="Q4635" s="2">
        <v>19.512195121950999</v>
      </c>
      <c r="R4635" s="2">
        <v>28.048780487805001</v>
      </c>
      <c r="S4635" s="2">
        <v>0.60975609756100002</v>
      </c>
      <c r="T4635" s="2">
        <v>50</v>
      </c>
      <c r="U4635" s="21">
        <v>0</v>
      </c>
    </row>
    <row r="4636" spans="4:21" x14ac:dyDescent="0.2">
      <c r="D4636" s="104"/>
      <c r="E4636" s="5" t="s">
        <v>44</v>
      </c>
      <c r="F4636" s="6"/>
      <c r="G4636" s="7">
        <v>201</v>
      </c>
      <c r="H4636" s="8">
        <v>2</v>
      </c>
      <c r="I4636" s="1">
        <v>58</v>
      </c>
      <c r="J4636" s="1">
        <v>33</v>
      </c>
      <c r="K4636" s="1">
        <v>25</v>
      </c>
      <c r="L4636" s="1">
        <v>48</v>
      </c>
      <c r="M4636" s="1">
        <v>37</v>
      </c>
      <c r="N4636" s="1">
        <v>0</v>
      </c>
      <c r="O4636" s="1">
        <v>2</v>
      </c>
      <c r="P4636" s="1">
        <v>7</v>
      </c>
      <c r="Q4636" s="1">
        <v>37</v>
      </c>
      <c r="R4636" s="1">
        <v>61</v>
      </c>
      <c r="S4636" s="1">
        <v>2</v>
      </c>
      <c r="T4636" s="1">
        <v>104</v>
      </c>
      <c r="U4636" s="13">
        <v>1</v>
      </c>
    </row>
    <row r="4637" spans="4:21" x14ac:dyDescent="0.2">
      <c r="D4637" s="104"/>
      <c r="E4637" s="11"/>
      <c r="F4637" s="10"/>
      <c r="G4637" s="9">
        <v>100</v>
      </c>
      <c r="H4637" s="12">
        <v>0.99502487562200004</v>
      </c>
      <c r="I4637" s="2">
        <v>28.855721393035001</v>
      </c>
      <c r="J4637" s="2">
        <v>16.417910447760999</v>
      </c>
      <c r="K4637" s="2">
        <v>12.437810945274</v>
      </c>
      <c r="L4637" s="2">
        <v>23.880597014925002</v>
      </c>
      <c r="M4637" s="2">
        <v>18.407960199005</v>
      </c>
      <c r="N4637" s="3">
        <v>0</v>
      </c>
      <c r="O4637" s="2">
        <v>0.99502487562200004</v>
      </c>
      <c r="P4637" s="2">
        <v>3.4825870646769999</v>
      </c>
      <c r="Q4637" s="2">
        <v>18.407960199005</v>
      </c>
      <c r="R4637" s="2">
        <v>30.348258706467998</v>
      </c>
      <c r="S4637" s="2">
        <v>0.99502487562200004</v>
      </c>
      <c r="T4637" s="2">
        <v>51.741293532337998</v>
      </c>
      <c r="U4637" s="15">
        <v>0.49751243781100002</v>
      </c>
    </row>
    <row r="4638" spans="4:21" x14ac:dyDescent="0.2">
      <c r="D4638" s="104"/>
      <c r="E4638" s="5" t="s">
        <v>45</v>
      </c>
      <c r="F4638" s="6"/>
      <c r="G4638" s="7">
        <v>157</v>
      </c>
      <c r="H4638" s="8">
        <v>1</v>
      </c>
      <c r="I4638" s="1">
        <v>40</v>
      </c>
      <c r="J4638" s="1">
        <v>21</v>
      </c>
      <c r="K4638" s="1">
        <v>15</v>
      </c>
      <c r="L4638" s="1">
        <v>38</v>
      </c>
      <c r="M4638" s="1">
        <v>28</v>
      </c>
      <c r="N4638" s="1">
        <v>0</v>
      </c>
      <c r="O4638" s="1">
        <v>1</v>
      </c>
      <c r="P4638" s="1">
        <v>4</v>
      </c>
      <c r="Q4638" s="1">
        <v>22</v>
      </c>
      <c r="R4638" s="1">
        <v>45</v>
      </c>
      <c r="S4638" s="1">
        <v>1</v>
      </c>
      <c r="T4638" s="1">
        <v>91</v>
      </c>
      <c r="U4638" s="13">
        <v>3</v>
      </c>
    </row>
    <row r="4639" spans="4:21" x14ac:dyDescent="0.2">
      <c r="D4639" s="104"/>
      <c r="E4639" s="11"/>
      <c r="F4639" s="10"/>
      <c r="G4639" s="9">
        <v>100</v>
      </c>
      <c r="H4639" s="12">
        <v>0.63694267515900005</v>
      </c>
      <c r="I4639" s="2">
        <v>25.477707006368998</v>
      </c>
      <c r="J4639" s="2">
        <v>13.375796178344</v>
      </c>
      <c r="K4639" s="2">
        <v>9.5541401273889992</v>
      </c>
      <c r="L4639" s="2">
        <v>24.203821656051002</v>
      </c>
      <c r="M4639" s="2">
        <v>17.834394904459</v>
      </c>
      <c r="N4639" s="3">
        <v>0</v>
      </c>
      <c r="O4639" s="2">
        <v>0.63694267515900005</v>
      </c>
      <c r="P4639" s="2">
        <v>2.5477707006369998</v>
      </c>
      <c r="Q4639" s="2">
        <v>14.012738853503</v>
      </c>
      <c r="R4639" s="2">
        <v>28.662420382166001</v>
      </c>
      <c r="S4639" s="2">
        <v>0.63694267515900005</v>
      </c>
      <c r="T4639" s="2">
        <v>57.961783439489999</v>
      </c>
      <c r="U4639" s="15">
        <v>1.9108280254779999</v>
      </c>
    </row>
    <row r="4640" spans="4:21" x14ac:dyDescent="0.2">
      <c r="D4640" s="104"/>
      <c r="E4640" s="5" t="s">
        <v>46</v>
      </c>
      <c r="F4640" s="6"/>
      <c r="G4640" s="7">
        <v>95</v>
      </c>
      <c r="H4640" s="8">
        <v>0</v>
      </c>
      <c r="I4640" s="1">
        <v>32</v>
      </c>
      <c r="J4640" s="1">
        <v>8</v>
      </c>
      <c r="K4640" s="1">
        <v>5</v>
      </c>
      <c r="L4640" s="1">
        <v>27</v>
      </c>
      <c r="M4640" s="1">
        <v>16</v>
      </c>
      <c r="N4640" s="1">
        <v>0</v>
      </c>
      <c r="O4640" s="1">
        <v>3</v>
      </c>
      <c r="P4640" s="1">
        <v>3</v>
      </c>
      <c r="Q4640" s="1">
        <v>21</v>
      </c>
      <c r="R4640" s="1">
        <v>24</v>
      </c>
      <c r="S4640" s="1">
        <v>1</v>
      </c>
      <c r="T4640" s="1">
        <v>55</v>
      </c>
      <c r="U4640" s="13">
        <v>1</v>
      </c>
    </row>
    <row r="4641" spans="4:21" x14ac:dyDescent="0.2">
      <c r="D4641" s="104"/>
      <c r="E4641" s="11"/>
      <c r="F4641" s="10"/>
      <c r="G4641" s="9">
        <v>100</v>
      </c>
      <c r="H4641" s="40">
        <v>0</v>
      </c>
      <c r="I4641" s="2">
        <v>33.684210526316001</v>
      </c>
      <c r="J4641" s="2">
        <v>8.4210526315790002</v>
      </c>
      <c r="K4641" s="2">
        <v>5.2631578947369997</v>
      </c>
      <c r="L4641" s="2">
        <v>28.421052631578998</v>
      </c>
      <c r="M4641" s="2">
        <v>16.842105263158</v>
      </c>
      <c r="N4641" s="3">
        <v>0</v>
      </c>
      <c r="O4641" s="2">
        <v>3.1578947368420001</v>
      </c>
      <c r="P4641" s="2">
        <v>3.1578947368420001</v>
      </c>
      <c r="Q4641" s="2">
        <v>22.105263157894999</v>
      </c>
      <c r="R4641" s="2">
        <v>25.263157894736999</v>
      </c>
      <c r="S4641" s="2">
        <v>1.052631578947</v>
      </c>
      <c r="T4641" s="2">
        <v>57.894736842104997</v>
      </c>
      <c r="U4641" s="15">
        <v>1.052631578947</v>
      </c>
    </row>
    <row r="4642" spans="4:21" x14ac:dyDescent="0.2">
      <c r="D4642" s="104"/>
      <c r="E4642" s="5" t="s">
        <v>47</v>
      </c>
      <c r="F4642" s="6"/>
      <c r="G4642" s="7">
        <v>105</v>
      </c>
      <c r="H4642" s="8">
        <v>1</v>
      </c>
      <c r="I4642" s="1">
        <v>21</v>
      </c>
      <c r="J4642" s="1">
        <v>10</v>
      </c>
      <c r="K4642" s="1">
        <v>5</v>
      </c>
      <c r="L4642" s="1">
        <v>16</v>
      </c>
      <c r="M4642" s="1">
        <v>13</v>
      </c>
      <c r="N4642" s="1">
        <v>1</v>
      </c>
      <c r="O4642" s="1">
        <v>2</v>
      </c>
      <c r="P4642" s="1">
        <v>4</v>
      </c>
      <c r="Q4642" s="1">
        <v>17</v>
      </c>
      <c r="R4642" s="1">
        <v>22</v>
      </c>
      <c r="S4642" s="1">
        <v>2</v>
      </c>
      <c r="T4642" s="1">
        <v>67</v>
      </c>
      <c r="U4642" s="13">
        <v>1</v>
      </c>
    </row>
    <row r="4643" spans="4:21" x14ac:dyDescent="0.2">
      <c r="D4643" s="104"/>
      <c r="E4643" s="11"/>
      <c r="F4643" s="10"/>
      <c r="G4643" s="9">
        <v>100</v>
      </c>
      <c r="H4643" s="12">
        <v>0.95238095238099996</v>
      </c>
      <c r="I4643" s="2">
        <v>20</v>
      </c>
      <c r="J4643" s="2">
        <v>9.5238095238099998</v>
      </c>
      <c r="K4643" s="2">
        <v>4.7619047619049999</v>
      </c>
      <c r="L4643" s="2">
        <v>15.238095238094999</v>
      </c>
      <c r="M4643" s="2">
        <v>12.380952380951999</v>
      </c>
      <c r="N4643" s="2">
        <v>0.95238095238099996</v>
      </c>
      <c r="O4643" s="2">
        <v>1.9047619047619999</v>
      </c>
      <c r="P4643" s="2">
        <v>3.8095238095239998</v>
      </c>
      <c r="Q4643" s="2">
        <v>16.190476190476002</v>
      </c>
      <c r="R4643" s="2">
        <v>20.952380952380999</v>
      </c>
      <c r="S4643" s="2">
        <v>1.9047619047619999</v>
      </c>
      <c r="T4643" s="2">
        <v>63.809523809524002</v>
      </c>
      <c r="U4643" s="15">
        <v>0.95238095238099996</v>
      </c>
    </row>
    <row r="4644" spans="4:21" x14ac:dyDescent="0.2">
      <c r="D4644" s="104"/>
      <c r="E4644" s="5" t="s">
        <v>48</v>
      </c>
      <c r="F4644" s="6"/>
      <c r="G4644" s="7">
        <v>46</v>
      </c>
      <c r="H4644" s="8">
        <v>0</v>
      </c>
      <c r="I4644" s="1">
        <v>5</v>
      </c>
      <c r="J4644" s="1">
        <v>4</v>
      </c>
      <c r="K4644" s="1">
        <v>2</v>
      </c>
      <c r="L4644" s="1">
        <v>5</v>
      </c>
      <c r="M4644" s="1">
        <v>4</v>
      </c>
      <c r="N4644" s="1">
        <v>0</v>
      </c>
      <c r="O4644" s="1">
        <v>0</v>
      </c>
      <c r="P4644" s="1">
        <v>3</v>
      </c>
      <c r="Q4644" s="1">
        <v>4</v>
      </c>
      <c r="R4644" s="1">
        <v>4</v>
      </c>
      <c r="S4644" s="1">
        <v>1</v>
      </c>
      <c r="T4644" s="1">
        <v>34</v>
      </c>
      <c r="U4644" s="13">
        <v>0</v>
      </c>
    </row>
    <row r="4645" spans="4:21" x14ac:dyDescent="0.2">
      <c r="D4645" s="104"/>
      <c r="E4645" s="11"/>
      <c r="F4645" s="10"/>
      <c r="G4645" s="9">
        <v>100</v>
      </c>
      <c r="H4645" s="40">
        <v>0</v>
      </c>
      <c r="I4645" s="2">
        <v>10.869565217390999</v>
      </c>
      <c r="J4645" s="2">
        <v>8.6956521739130004</v>
      </c>
      <c r="K4645" s="2">
        <v>4.3478260869570002</v>
      </c>
      <c r="L4645" s="2">
        <v>10.869565217390999</v>
      </c>
      <c r="M4645" s="2">
        <v>8.6956521739130004</v>
      </c>
      <c r="N4645" s="3">
        <v>0</v>
      </c>
      <c r="O4645" s="3">
        <v>0</v>
      </c>
      <c r="P4645" s="2">
        <v>6.5217391304349999</v>
      </c>
      <c r="Q4645" s="2">
        <v>8.6956521739130004</v>
      </c>
      <c r="R4645" s="2">
        <v>8.6956521739130004</v>
      </c>
      <c r="S4645" s="2">
        <v>2.1739130434780001</v>
      </c>
      <c r="T4645" s="2">
        <v>73.913043478261002</v>
      </c>
      <c r="U4645" s="21">
        <v>0</v>
      </c>
    </row>
    <row r="4646" spans="4:21" x14ac:dyDescent="0.2">
      <c r="D4646" s="104"/>
      <c r="E4646" s="5" t="s">
        <v>49</v>
      </c>
      <c r="F4646" s="6"/>
      <c r="G4646" s="7">
        <v>11</v>
      </c>
      <c r="H4646" s="8">
        <v>0</v>
      </c>
      <c r="I4646" s="1">
        <v>1</v>
      </c>
      <c r="J4646" s="1">
        <v>0</v>
      </c>
      <c r="K4646" s="1">
        <v>0</v>
      </c>
      <c r="L4646" s="1">
        <v>2</v>
      </c>
      <c r="M4646" s="1">
        <v>0</v>
      </c>
      <c r="N4646" s="1">
        <v>0</v>
      </c>
      <c r="O4646" s="1">
        <v>0</v>
      </c>
      <c r="P4646" s="1">
        <v>1</v>
      </c>
      <c r="Q4646" s="1">
        <v>1</v>
      </c>
      <c r="R4646" s="1">
        <v>1</v>
      </c>
      <c r="S4646" s="1">
        <v>1</v>
      </c>
      <c r="T4646" s="1">
        <v>9</v>
      </c>
      <c r="U4646" s="13">
        <v>0</v>
      </c>
    </row>
    <row r="4647" spans="4:21" x14ac:dyDescent="0.2">
      <c r="D4647" s="104"/>
      <c r="E4647" s="11"/>
      <c r="F4647" s="10"/>
      <c r="G4647" s="9">
        <v>100</v>
      </c>
      <c r="H4647" s="40">
        <v>0</v>
      </c>
      <c r="I4647" s="2">
        <v>9.0909090909089993</v>
      </c>
      <c r="J4647" s="3">
        <v>0</v>
      </c>
      <c r="K4647" s="3">
        <v>0</v>
      </c>
      <c r="L4647" s="2">
        <v>18.181818181817999</v>
      </c>
      <c r="M4647" s="3">
        <v>0</v>
      </c>
      <c r="N4647" s="3">
        <v>0</v>
      </c>
      <c r="O4647" s="3">
        <v>0</v>
      </c>
      <c r="P4647" s="2">
        <v>9.0909090909089993</v>
      </c>
      <c r="Q4647" s="2">
        <v>9.0909090909089993</v>
      </c>
      <c r="R4647" s="2">
        <v>9.0909090909089993</v>
      </c>
      <c r="S4647" s="2">
        <v>9.0909090909089993</v>
      </c>
      <c r="T4647" s="2">
        <v>81.818181818181998</v>
      </c>
      <c r="U4647" s="21">
        <v>0</v>
      </c>
    </row>
    <row r="4648" spans="4:21" x14ac:dyDescent="0.2">
      <c r="D4648" s="103" t="s">
        <v>50</v>
      </c>
      <c r="E4648" s="24" t="s">
        <v>35</v>
      </c>
      <c r="F4648" s="22"/>
      <c r="G4648" s="23">
        <v>174</v>
      </c>
      <c r="H4648" s="30">
        <v>3</v>
      </c>
      <c r="I4648" s="4">
        <v>21</v>
      </c>
      <c r="J4648" s="4">
        <v>24</v>
      </c>
      <c r="K4648" s="4">
        <v>25</v>
      </c>
      <c r="L4648" s="4">
        <v>50</v>
      </c>
      <c r="M4648" s="4">
        <v>62</v>
      </c>
      <c r="N4648" s="4">
        <v>2</v>
      </c>
      <c r="O4648" s="4">
        <v>2</v>
      </c>
      <c r="P4648" s="4">
        <v>9</v>
      </c>
      <c r="Q4648" s="4">
        <v>14</v>
      </c>
      <c r="R4648" s="4">
        <v>35</v>
      </c>
      <c r="S4648" s="4">
        <v>1</v>
      </c>
      <c r="T4648" s="4">
        <v>107</v>
      </c>
      <c r="U4648" s="34">
        <v>1</v>
      </c>
    </row>
    <row r="4649" spans="4:21" x14ac:dyDescent="0.2">
      <c r="D4649" s="104"/>
      <c r="E4649" s="11"/>
      <c r="F4649" s="10"/>
      <c r="G4649" s="9">
        <v>100</v>
      </c>
      <c r="H4649" s="12">
        <v>1.7241379310339999</v>
      </c>
      <c r="I4649" s="2">
        <v>12.068965517241001</v>
      </c>
      <c r="J4649" s="2">
        <v>13.793103448276</v>
      </c>
      <c r="K4649" s="2">
        <v>14.367816091953999</v>
      </c>
      <c r="L4649" s="2">
        <v>28.735632183907999</v>
      </c>
      <c r="M4649" s="2">
        <v>35.632183908046002</v>
      </c>
      <c r="N4649" s="2">
        <v>1.149425287356</v>
      </c>
      <c r="O4649" s="2">
        <v>1.149425287356</v>
      </c>
      <c r="P4649" s="2">
        <v>5.1724137931029999</v>
      </c>
      <c r="Q4649" s="2">
        <v>8.0459770114939992</v>
      </c>
      <c r="R4649" s="2">
        <v>20.114942528736002</v>
      </c>
      <c r="S4649" s="2">
        <v>0.57471264367800001</v>
      </c>
      <c r="T4649" s="2">
        <v>61.494252873562999</v>
      </c>
      <c r="U4649" s="15">
        <v>0.57471264367800001</v>
      </c>
    </row>
    <row r="4650" spans="4:21" x14ac:dyDescent="0.2">
      <c r="D4650" s="104"/>
      <c r="E4650" s="5" t="s">
        <v>36</v>
      </c>
      <c r="F4650" s="6"/>
      <c r="G4650" s="7">
        <v>221</v>
      </c>
      <c r="H4650" s="8">
        <v>5</v>
      </c>
      <c r="I4650" s="1">
        <v>41</v>
      </c>
      <c r="J4650" s="1">
        <v>38</v>
      </c>
      <c r="K4650" s="1">
        <v>31</v>
      </c>
      <c r="L4650" s="1">
        <v>48</v>
      </c>
      <c r="M4650" s="1">
        <v>66</v>
      </c>
      <c r="N4650" s="1">
        <v>3</v>
      </c>
      <c r="O4650" s="1">
        <v>4</v>
      </c>
      <c r="P4650" s="1">
        <v>12</v>
      </c>
      <c r="Q4650" s="1">
        <v>22</v>
      </c>
      <c r="R4650" s="1">
        <v>51</v>
      </c>
      <c r="S4650" s="1">
        <v>2</v>
      </c>
      <c r="T4650" s="1">
        <v>122</v>
      </c>
      <c r="U4650" s="13">
        <v>0</v>
      </c>
    </row>
    <row r="4651" spans="4:21" x14ac:dyDescent="0.2">
      <c r="D4651" s="104"/>
      <c r="E4651" s="11"/>
      <c r="F4651" s="10"/>
      <c r="G4651" s="9">
        <v>100</v>
      </c>
      <c r="H4651" s="12">
        <v>2.262443438914</v>
      </c>
      <c r="I4651" s="2">
        <v>18.552036199094999</v>
      </c>
      <c r="J4651" s="2">
        <v>17.194570135747</v>
      </c>
      <c r="K4651" s="2">
        <v>14.027149321267</v>
      </c>
      <c r="L4651" s="2">
        <v>21.719457013574999</v>
      </c>
      <c r="M4651" s="2">
        <v>29.864253393664999</v>
      </c>
      <c r="N4651" s="2">
        <v>1.357466063348</v>
      </c>
      <c r="O4651" s="2">
        <v>1.8099547511309999</v>
      </c>
      <c r="P4651" s="2">
        <v>5.4298642533940003</v>
      </c>
      <c r="Q4651" s="2">
        <v>9.9547511312220003</v>
      </c>
      <c r="R4651" s="2">
        <v>23.076923076922998</v>
      </c>
      <c r="S4651" s="2">
        <v>0.904977375566</v>
      </c>
      <c r="T4651" s="2">
        <v>55.203619909502002</v>
      </c>
      <c r="U4651" s="21">
        <v>0</v>
      </c>
    </row>
    <row r="4652" spans="4:21" x14ac:dyDescent="0.2">
      <c r="D4652" s="104"/>
      <c r="E4652" s="5" t="s">
        <v>37</v>
      </c>
      <c r="F4652" s="6"/>
      <c r="G4652" s="7">
        <v>177</v>
      </c>
      <c r="H4652" s="8">
        <v>2</v>
      </c>
      <c r="I4652" s="1">
        <v>28</v>
      </c>
      <c r="J4652" s="1">
        <v>25</v>
      </c>
      <c r="K4652" s="1">
        <v>25</v>
      </c>
      <c r="L4652" s="1">
        <v>25</v>
      </c>
      <c r="M4652" s="1">
        <v>53</v>
      </c>
      <c r="N4652" s="1">
        <v>4</v>
      </c>
      <c r="O4652" s="1">
        <v>5</v>
      </c>
      <c r="P4652" s="1">
        <v>6</v>
      </c>
      <c r="Q4652" s="1">
        <v>21</v>
      </c>
      <c r="R4652" s="1">
        <v>52</v>
      </c>
      <c r="S4652" s="1">
        <v>2</v>
      </c>
      <c r="T4652" s="1">
        <v>91</v>
      </c>
      <c r="U4652" s="13">
        <v>1</v>
      </c>
    </row>
    <row r="4653" spans="4:21" x14ac:dyDescent="0.2">
      <c r="D4653" s="104"/>
      <c r="E4653" s="11"/>
      <c r="F4653" s="10"/>
      <c r="G4653" s="9">
        <v>100</v>
      </c>
      <c r="H4653" s="12">
        <v>1.129943502825</v>
      </c>
      <c r="I4653" s="2">
        <v>15.819209039547999</v>
      </c>
      <c r="J4653" s="2">
        <v>14.124293785311</v>
      </c>
      <c r="K4653" s="2">
        <v>14.124293785311</v>
      </c>
      <c r="L4653" s="2">
        <v>14.124293785311</v>
      </c>
      <c r="M4653" s="2">
        <v>29.943502824858999</v>
      </c>
      <c r="N4653" s="2">
        <v>2.25988700565</v>
      </c>
      <c r="O4653" s="2">
        <v>2.8248587570620001</v>
      </c>
      <c r="P4653" s="2">
        <v>3.3898305084749998</v>
      </c>
      <c r="Q4653" s="2">
        <v>11.864406779661</v>
      </c>
      <c r="R4653" s="2">
        <v>29.378531073445998</v>
      </c>
      <c r="S4653" s="2">
        <v>1.129943502825</v>
      </c>
      <c r="T4653" s="2">
        <v>51.412429378531002</v>
      </c>
      <c r="U4653" s="15">
        <v>0.56497175141199996</v>
      </c>
    </row>
    <row r="4654" spans="4:21" x14ac:dyDescent="0.2">
      <c r="D4654" s="104"/>
      <c r="E4654" s="5" t="s">
        <v>38</v>
      </c>
      <c r="F4654" s="6"/>
      <c r="G4654" s="7">
        <v>289</v>
      </c>
      <c r="H4654" s="8">
        <v>4</v>
      </c>
      <c r="I4654" s="1">
        <v>78</v>
      </c>
      <c r="J4654" s="1">
        <v>63</v>
      </c>
      <c r="K4654" s="1">
        <v>63</v>
      </c>
      <c r="L4654" s="1">
        <v>79</v>
      </c>
      <c r="M4654" s="1">
        <v>103</v>
      </c>
      <c r="N4654" s="1">
        <v>2</v>
      </c>
      <c r="O4654" s="1">
        <v>3</v>
      </c>
      <c r="P4654" s="1">
        <v>16</v>
      </c>
      <c r="Q4654" s="1">
        <v>29</v>
      </c>
      <c r="R4654" s="1">
        <v>80</v>
      </c>
      <c r="S4654" s="1">
        <v>2</v>
      </c>
      <c r="T4654" s="1">
        <v>138</v>
      </c>
      <c r="U4654" s="13">
        <v>1</v>
      </c>
    </row>
    <row r="4655" spans="4:21" x14ac:dyDescent="0.2">
      <c r="D4655" s="104"/>
      <c r="E4655" s="11"/>
      <c r="F4655" s="10"/>
      <c r="G4655" s="9">
        <v>100</v>
      </c>
      <c r="H4655" s="12">
        <v>1.3840830449829999</v>
      </c>
      <c r="I4655" s="2">
        <v>26.989619377162999</v>
      </c>
      <c r="J4655" s="2">
        <v>21.799307958478</v>
      </c>
      <c r="K4655" s="2">
        <v>21.799307958478</v>
      </c>
      <c r="L4655" s="2">
        <v>27.335640138407999</v>
      </c>
      <c r="M4655" s="2">
        <v>35.640138408303997</v>
      </c>
      <c r="N4655" s="2">
        <v>0.69204152249100004</v>
      </c>
      <c r="O4655" s="2">
        <v>1.0380622837369999</v>
      </c>
      <c r="P4655" s="2">
        <v>5.5363321799309997</v>
      </c>
      <c r="Q4655" s="2">
        <v>10.034602076124999</v>
      </c>
      <c r="R4655" s="2">
        <v>27.681660899653998</v>
      </c>
      <c r="S4655" s="2">
        <v>0.69204152249100004</v>
      </c>
      <c r="T4655" s="2">
        <v>47.750865051902998</v>
      </c>
      <c r="U4655" s="15">
        <v>0.34602076124600001</v>
      </c>
    </row>
    <row r="4656" spans="4:21" x14ac:dyDescent="0.2">
      <c r="D4656" s="104"/>
      <c r="E4656" s="5" t="s">
        <v>39</v>
      </c>
      <c r="F4656" s="6"/>
      <c r="G4656" s="7">
        <v>241</v>
      </c>
      <c r="H4656" s="8">
        <v>2</v>
      </c>
      <c r="I4656" s="1">
        <v>60</v>
      </c>
      <c r="J4656" s="1">
        <v>50</v>
      </c>
      <c r="K4656" s="1">
        <v>38</v>
      </c>
      <c r="L4656" s="1">
        <v>55</v>
      </c>
      <c r="M4656" s="1">
        <v>80</v>
      </c>
      <c r="N4656" s="1">
        <v>1</v>
      </c>
      <c r="O4656" s="1">
        <v>2</v>
      </c>
      <c r="P4656" s="1">
        <v>11</v>
      </c>
      <c r="Q4656" s="1">
        <v>24</v>
      </c>
      <c r="R4656" s="1">
        <v>60</v>
      </c>
      <c r="S4656" s="1">
        <v>4</v>
      </c>
      <c r="T4656" s="1">
        <v>127</v>
      </c>
      <c r="U4656" s="13">
        <v>0</v>
      </c>
    </row>
    <row r="4657" spans="4:21" x14ac:dyDescent="0.2">
      <c r="D4657" s="104"/>
      <c r="E4657" s="11"/>
      <c r="F4657" s="10"/>
      <c r="G4657" s="9">
        <v>100</v>
      </c>
      <c r="H4657" s="12">
        <v>0.82987551867200005</v>
      </c>
      <c r="I4657" s="2">
        <v>24.896265560166</v>
      </c>
      <c r="J4657" s="2">
        <v>20.746887966805001</v>
      </c>
      <c r="K4657" s="2">
        <v>15.767634854772</v>
      </c>
      <c r="L4657" s="2">
        <v>22.821576763485002</v>
      </c>
      <c r="M4657" s="2">
        <v>33.195020746887998</v>
      </c>
      <c r="N4657" s="2">
        <v>0.41493775933600002</v>
      </c>
      <c r="O4657" s="2">
        <v>0.82987551867200005</v>
      </c>
      <c r="P4657" s="2">
        <v>4.5643153526970002</v>
      </c>
      <c r="Q4657" s="2">
        <v>9.9585062240659994</v>
      </c>
      <c r="R4657" s="2">
        <v>24.896265560166</v>
      </c>
      <c r="S4657" s="2">
        <v>1.6597510373440001</v>
      </c>
      <c r="T4657" s="2">
        <v>52.697095435685</v>
      </c>
      <c r="U4657" s="21">
        <v>0</v>
      </c>
    </row>
    <row r="4658" spans="4:21" x14ac:dyDescent="0.2">
      <c r="D4658" s="104"/>
      <c r="E4658" s="5" t="s">
        <v>40</v>
      </c>
      <c r="F4658" s="6"/>
      <c r="G4658" s="7">
        <v>304</v>
      </c>
      <c r="H4658" s="8">
        <v>3</v>
      </c>
      <c r="I4658" s="1">
        <v>88</v>
      </c>
      <c r="J4658" s="1">
        <v>73</v>
      </c>
      <c r="K4658" s="1">
        <v>50</v>
      </c>
      <c r="L4658" s="1">
        <v>93</v>
      </c>
      <c r="M4658" s="1">
        <v>107</v>
      </c>
      <c r="N4658" s="1">
        <v>3</v>
      </c>
      <c r="O4658" s="1">
        <v>6</v>
      </c>
      <c r="P4658" s="1">
        <v>10</v>
      </c>
      <c r="Q4658" s="1">
        <v>43</v>
      </c>
      <c r="R4658" s="1">
        <v>87</v>
      </c>
      <c r="S4658" s="1">
        <v>5</v>
      </c>
      <c r="T4658" s="1">
        <v>143</v>
      </c>
      <c r="U4658" s="13">
        <v>1</v>
      </c>
    </row>
    <row r="4659" spans="4:21" x14ac:dyDescent="0.2">
      <c r="D4659" s="104"/>
      <c r="E4659" s="11"/>
      <c r="F4659" s="10"/>
      <c r="G4659" s="9">
        <v>100</v>
      </c>
      <c r="H4659" s="12">
        <v>0.98684210526299998</v>
      </c>
      <c r="I4659" s="2">
        <v>28.947368421053</v>
      </c>
      <c r="J4659" s="2">
        <v>24.013157894736999</v>
      </c>
      <c r="K4659" s="2">
        <v>16.447368421053</v>
      </c>
      <c r="L4659" s="2">
        <v>30.592105263158</v>
      </c>
      <c r="M4659" s="2">
        <v>35.197368421053</v>
      </c>
      <c r="N4659" s="2">
        <v>0.98684210526299998</v>
      </c>
      <c r="O4659" s="2">
        <v>1.973684210526</v>
      </c>
      <c r="P4659" s="2">
        <v>3.2894736842109999</v>
      </c>
      <c r="Q4659" s="2">
        <v>14.144736842105001</v>
      </c>
      <c r="R4659" s="2">
        <v>28.618421052632002</v>
      </c>
      <c r="S4659" s="2">
        <v>1.6447368421049999</v>
      </c>
      <c r="T4659" s="2">
        <v>47.039473684211004</v>
      </c>
      <c r="U4659" s="15">
        <v>0.32894736842099997</v>
      </c>
    </row>
    <row r="4660" spans="4:21" x14ac:dyDescent="0.2">
      <c r="D4660" s="104"/>
      <c r="E4660" s="5" t="s">
        <v>41</v>
      </c>
      <c r="F4660" s="6"/>
      <c r="G4660" s="7">
        <v>248</v>
      </c>
      <c r="H4660" s="8">
        <v>3</v>
      </c>
      <c r="I4660" s="1">
        <v>84</v>
      </c>
      <c r="J4660" s="1">
        <v>50</v>
      </c>
      <c r="K4660" s="1">
        <v>33</v>
      </c>
      <c r="L4660" s="1">
        <v>74</v>
      </c>
      <c r="M4660" s="1">
        <v>72</v>
      </c>
      <c r="N4660" s="1">
        <v>0</v>
      </c>
      <c r="O4660" s="1">
        <v>7</v>
      </c>
      <c r="P4660" s="1">
        <v>12</v>
      </c>
      <c r="Q4660" s="1">
        <v>37</v>
      </c>
      <c r="R4660" s="1">
        <v>69</v>
      </c>
      <c r="S4660" s="1">
        <v>3</v>
      </c>
      <c r="T4660" s="1">
        <v>136</v>
      </c>
      <c r="U4660" s="13">
        <v>0</v>
      </c>
    </row>
    <row r="4661" spans="4:21" x14ac:dyDescent="0.2">
      <c r="D4661" s="104"/>
      <c r="E4661" s="11"/>
      <c r="F4661" s="10"/>
      <c r="G4661" s="9">
        <v>100</v>
      </c>
      <c r="H4661" s="12">
        <v>1.2096774193549999</v>
      </c>
      <c r="I4661" s="2">
        <v>33.870967741934997</v>
      </c>
      <c r="J4661" s="2">
        <v>20.161290322580999</v>
      </c>
      <c r="K4661" s="2">
        <v>13.306451612903</v>
      </c>
      <c r="L4661" s="2">
        <v>29.838709677419001</v>
      </c>
      <c r="M4661" s="2">
        <v>29.032258064516</v>
      </c>
      <c r="N4661" s="3">
        <v>0</v>
      </c>
      <c r="O4661" s="2">
        <v>2.822580645161</v>
      </c>
      <c r="P4661" s="2">
        <v>4.8387096774189997</v>
      </c>
      <c r="Q4661" s="2">
        <v>14.919354838709999</v>
      </c>
      <c r="R4661" s="2">
        <v>27.822580645161</v>
      </c>
      <c r="S4661" s="2">
        <v>1.2096774193549999</v>
      </c>
      <c r="T4661" s="2">
        <v>54.838709677418997</v>
      </c>
      <c r="U4661" s="21">
        <v>0</v>
      </c>
    </row>
    <row r="4662" spans="4:21" x14ac:dyDescent="0.2">
      <c r="D4662" s="104"/>
      <c r="E4662" s="5" t="s">
        <v>42</v>
      </c>
      <c r="F4662" s="6"/>
      <c r="G4662" s="7">
        <v>200</v>
      </c>
      <c r="H4662" s="8">
        <v>2</v>
      </c>
      <c r="I4662" s="1">
        <v>51</v>
      </c>
      <c r="J4662" s="1">
        <v>44</v>
      </c>
      <c r="K4662" s="1">
        <v>27</v>
      </c>
      <c r="L4662" s="1">
        <v>52</v>
      </c>
      <c r="M4662" s="1">
        <v>60</v>
      </c>
      <c r="N4662" s="1">
        <v>3</v>
      </c>
      <c r="O4662" s="1">
        <v>6</v>
      </c>
      <c r="P4662" s="1">
        <v>10</v>
      </c>
      <c r="Q4662" s="1">
        <v>38</v>
      </c>
      <c r="R4662" s="1">
        <v>45</v>
      </c>
      <c r="S4662" s="1">
        <v>0</v>
      </c>
      <c r="T4662" s="1">
        <v>121</v>
      </c>
      <c r="U4662" s="13">
        <v>0</v>
      </c>
    </row>
    <row r="4663" spans="4:21" x14ac:dyDescent="0.2">
      <c r="D4663" s="104"/>
      <c r="E4663" s="11"/>
      <c r="F4663" s="10"/>
      <c r="G4663" s="9">
        <v>100</v>
      </c>
      <c r="H4663" s="12">
        <v>1</v>
      </c>
      <c r="I4663" s="2">
        <v>25.5</v>
      </c>
      <c r="J4663" s="2">
        <v>22</v>
      </c>
      <c r="K4663" s="2">
        <v>13.5</v>
      </c>
      <c r="L4663" s="2">
        <v>26</v>
      </c>
      <c r="M4663" s="2">
        <v>30</v>
      </c>
      <c r="N4663" s="2">
        <v>1.5</v>
      </c>
      <c r="O4663" s="2">
        <v>3</v>
      </c>
      <c r="P4663" s="2">
        <v>5</v>
      </c>
      <c r="Q4663" s="2">
        <v>19</v>
      </c>
      <c r="R4663" s="2">
        <v>22.5</v>
      </c>
      <c r="S4663" s="3">
        <v>0</v>
      </c>
      <c r="T4663" s="2">
        <v>60.5</v>
      </c>
      <c r="U4663" s="21">
        <v>0</v>
      </c>
    </row>
    <row r="4664" spans="4:21" x14ac:dyDescent="0.2">
      <c r="D4664" s="104"/>
      <c r="E4664" s="5" t="s">
        <v>43</v>
      </c>
      <c r="F4664" s="6"/>
      <c r="G4664" s="7">
        <v>202</v>
      </c>
      <c r="H4664" s="8">
        <v>1</v>
      </c>
      <c r="I4664" s="1">
        <v>67</v>
      </c>
      <c r="J4664" s="1">
        <v>47</v>
      </c>
      <c r="K4664" s="1">
        <v>29</v>
      </c>
      <c r="L4664" s="1">
        <v>50</v>
      </c>
      <c r="M4664" s="1">
        <v>57</v>
      </c>
      <c r="N4664" s="1">
        <v>0</v>
      </c>
      <c r="O4664" s="1">
        <v>4</v>
      </c>
      <c r="P4664" s="1">
        <v>6</v>
      </c>
      <c r="Q4664" s="1">
        <v>34</v>
      </c>
      <c r="R4664" s="1">
        <v>54</v>
      </c>
      <c r="S4664" s="1">
        <v>1</v>
      </c>
      <c r="T4664" s="1">
        <v>107</v>
      </c>
      <c r="U4664" s="13">
        <v>0</v>
      </c>
    </row>
    <row r="4665" spans="4:21" x14ac:dyDescent="0.2">
      <c r="D4665" s="104"/>
      <c r="E4665" s="11"/>
      <c r="F4665" s="10"/>
      <c r="G4665" s="9">
        <v>100</v>
      </c>
      <c r="H4665" s="12">
        <v>0.49504950495</v>
      </c>
      <c r="I4665" s="2">
        <v>33.168316831683001</v>
      </c>
      <c r="J4665" s="2">
        <v>23.267326732672998</v>
      </c>
      <c r="K4665" s="2">
        <v>14.356435643564</v>
      </c>
      <c r="L4665" s="2">
        <v>24.752475247524998</v>
      </c>
      <c r="M4665" s="2">
        <v>28.217821782178</v>
      </c>
      <c r="N4665" s="3">
        <v>0</v>
      </c>
      <c r="O4665" s="2">
        <v>1.9801980198019999</v>
      </c>
      <c r="P4665" s="2">
        <v>2.970297029703</v>
      </c>
      <c r="Q4665" s="2">
        <v>16.831683168316999</v>
      </c>
      <c r="R4665" s="2">
        <v>26.732673267327002</v>
      </c>
      <c r="S4665" s="2">
        <v>0.49504950495</v>
      </c>
      <c r="T4665" s="2">
        <v>52.970297029702998</v>
      </c>
      <c r="U4665" s="21">
        <v>0</v>
      </c>
    </row>
    <row r="4666" spans="4:21" x14ac:dyDescent="0.2">
      <c r="D4666" s="104"/>
      <c r="E4666" s="5" t="s">
        <v>44</v>
      </c>
      <c r="F4666" s="6"/>
      <c r="G4666" s="7">
        <v>293</v>
      </c>
      <c r="H4666" s="8">
        <v>2</v>
      </c>
      <c r="I4666" s="1">
        <v>61</v>
      </c>
      <c r="J4666" s="1">
        <v>34</v>
      </c>
      <c r="K4666" s="1">
        <v>27</v>
      </c>
      <c r="L4666" s="1">
        <v>58</v>
      </c>
      <c r="M4666" s="1">
        <v>63</v>
      </c>
      <c r="N4666" s="1">
        <v>1</v>
      </c>
      <c r="O4666" s="1">
        <v>4</v>
      </c>
      <c r="P4666" s="1">
        <v>12</v>
      </c>
      <c r="Q4666" s="1">
        <v>48</v>
      </c>
      <c r="R4666" s="1">
        <v>62</v>
      </c>
      <c r="S4666" s="1">
        <v>6</v>
      </c>
      <c r="T4666" s="1">
        <v>188</v>
      </c>
      <c r="U4666" s="13">
        <v>2</v>
      </c>
    </row>
    <row r="4667" spans="4:21" x14ac:dyDescent="0.2">
      <c r="D4667" s="104"/>
      <c r="E4667" s="11"/>
      <c r="F4667" s="10"/>
      <c r="G4667" s="9">
        <v>100</v>
      </c>
      <c r="H4667" s="12">
        <v>0.68259385665500005</v>
      </c>
      <c r="I4667" s="2">
        <v>20.819112627986001</v>
      </c>
      <c r="J4667" s="2">
        <v>11.60409556314</v>
      </c>
      <c r="K4667" s="2">
        <v>9.2150170648460001</v>
      </c>
      <c r="L4667" s="2">
        <v>19.795221843002999</v>
      </c>
      <c r="M4667" s="2">
        <v>21.501706484642</v>
      </c>
      <c r="N4667" s="2">
        <v>0.34129692832800002</v>
      </c>
      <c r="O4667" s="2">
        <v>1.365187713311</v>
      </c>
      <c r="P4667" s="2">
        <v>4.0955631399319996</v>
      </c>
      <c r="Q4667" s="2">
        <v>16.382252559727</v>
      </c>
      <c r="R4667" s="2">
        <v>21.160409556314001</v>
      </c>
      <c r="S4667" s="2">
        <v>2.0477815699659998</v>
      </c>
      <c r="T4667" s="2">
        <v>64.163822525596999</v>
      </c>
      <c r="U4667" s="15">
        <v>0.68259385665500005</v>
      </c>
    </row>
    <row r="4668" spans="4:21" x14ac:dyDescent="0.2">
      <c r="D4668" s="104"/>
      <c r="E4668" s="5" t="s">
        <v>45</v>
      </c>
      <c r="F4668" s="6"/>
      <c r="G4668" s="7">
        <v>264</v>
      </c>
      <c r="H4668" s="8">
        <v>2</v>
      </c>
      <c r="I4668" s="1">
        <v>62</v>
      </c>
      <c r="J4668" s="1">
        <v>47</v>
      </c>
      <c r="K4668" s="1">
        <v>23</v>
      </c>
      <c r="L4668" s="1">
        <v>59</v>
      </c>
      <c r="M4668" s="1">
        <v>54</v>
      </c>
      <c r="N4668" s="1">
        <v>0</v>
      </c>
      <c r="O4668" s="1">
        <v>4</v>
      </c>
      <c r="P4668" s="1">
        <v>9</v>
      </c>
      <c r="Q4668" s="1">
        <v>39</v>
      </c>
      <c r="R4668" s="1">
        <v>64</v>
      </c>
      <c r="S4668" s="1">
        <v>4</v>
      </c>
      <c r="T4668" s="1">
        <v>168</v>
      </c>
      <c r="U4668" s="13">
        <v>0</v>
      </c>
    </row>
    <row r="4669" spans="4:21" x14ac:dyDescent="0.2">
      <c r="D4669" s="104"/>
      <c r="E4669" s="11"/>
      <c r="F4669" s="10"/>
      <c r="G4669" s="9">
        <v>100</v>
      </c>
      <c r="H4669" s="12">
        <v>0.75757575757600004</v>
      </c>
      <c r="I4669" s="2">
        <v>23.484848484848001</v>
      </c>
      <c r="J4669" s="2">
        <v>17.803030303029999</v>
      </c>
      <c r="K4669" s="2">
        <v>8.7121212121209997</v>
      </c>
      <c r="L4669" s="2">
        <v>22.348484848485</v>
      </c>
      <c r="M4669" s="2">
        <v>20.454545454544999</v>
      </c>
      <c r="N4669" s="3">
        <v>0</v>
      </c>
      <c r="O4669" s="2">
        <v>1.5151515151520001</v>
      </c>
      <c r="P4669" s="2">
        <v>3.4090909090910002</v>
      </c>
      <c r="Q4669" s="2">
        <v>14.772727272727</v>
      </c>
      <c r="R4669" s="2">
        <v>24.242424242424001</v>
      </c>
      <c r="S4669" s="2">
        <v>1.5151515151520001</v>
      </c>
      <c r="T4669" s="2">
        <v>63.636363636364003</v>
      </c>
      <c r="U4669" s="21">
        <v>0</v>
      </c>
    </row>
    <row r="4670" spans="4:21" x14ac:dyDescent="0.2">
      <c r="D4670" s="104"/>
      <c r="E4670" s="5" t="s">
        <v>46</v>
      </c>
      <c r="F4670" s="6"/>
      <c r="G4670" s="7">
        <v>164</v>
      </c>
      <c r="H4670" s="8">
        <v>1</v>
      </c>
      <c r="I4670" s="1">
        <v>23</v>
      </c>
      <c r="J4670" s="1">
        <v>14</v>
      </c>
      <c r="K4670" s="1">
        <v>6</v>
      </c>
      <c r="L4670" s="1">
        <v>27</v>
      </c>
      <c r="M4670" s="1">
        <v>21</v>
      </c>
      <c r="N4670" s="1">
        <v>0</v>
      </c>
      <c r="O4670" s="1">
        <v>1</v>
      </c>
      <c r="P4670" s="1">
        <v>2</v>
      </c>
      <c r="Q4670" s="1">
        <v>11</v>
      </c>
      <c r="R4670" s="1">
        <v>14</v>
      </c>
      <c r="S4670" s="1">
        <v>1</v>
      </c>
      <c r="T4670" s="1">
        <v>127</v>
      </c>
      <c r="U4670" s="13">
        <v>2</v>
      </c>
    </row>
    <row r="4671" spans="4:21" x14ac:dyDescent="0.2">
      <c r="D4671" s="104"/>
      <c r="E4671" s="11"/>
      <c r="F4671" s="10"/>
      <c r="G4671" s="9">
        <v>100</v>
      </c>
      <c r="H4671" s="12">
        <v>0.60975609756100002</v>
      </c>
      <c r="I4671" s="2">
        <v>14.024390243901999</v>
      </c>
      <c r="J4671" s="2">
        <v>8.5365853658540001</v>
      </c>
      <c r="K4671" s="2">
        <v>3.6585365853659999</v>
      </c>
      <c r="L4671" s="2">
        <v>16.463414634146002</v>
      </c>
      <c r="M4671" s="2">
        <v>12.804878048779999</v>
      </c>
      <c r="N4671" s="3">
        <v>0</v>
      </c>
      <c r="O4671" s="2">
        <v>0.60975609756100002</v>
      </c>
      <c r="P4671" s="2">
        <v>1.219512195122</v>
      </c>
      <c r="Q4671" s="2">
        <v>6.7073170731709997</v>
      </c>
      <c r="R4671" s="2">
        <v>8.5365853658540001</v>
      </c>
      <c r="S4671" s="2">
        <v>0.60975609756100002</v>
      </c>
      <c r="T4671" s="2">
        <v>77.439024390244001</v>
      </c>
      <c r="U4671" s="15">
        <v>1.219512195122</v>
      </c>
    </row>
    <row r="4672" spans="4:21" x14ac:dyDescent="0.2">
      <c r="D4672" s="104"/>
      <c r="E4672" s="5" t="s">
        <v>47</v>
      </c>
      <c r="F4672" s="6"/>
      <c r="G4672" s="7">
        <v>235</v>
      </c>
      <c r="H4672" s="8">
        <v>1</v>
      </c>
      <c r="I4672" s="1">
        <v>23</v>
      </c>
      <c r="J4672" s="1">
        <v>15</v>
      </c>
      <c r="K4672" s="1">
        <v>10</v>
      </c>
      <c r="L4672" s="1">
        <v>29</v>
      </c>
      <c r="M4672" s="1">
        <v>25</v>
      </c>
      <c r="N4672" s="1">
        <v>0</v>
      </c>
      <c r="O4672" s="1">
        <v>2</v>
      </c>
      <c r="P4672" s="1">
        <v>9</v>
      </c>
      <c r="Q4672" s="1">
        <v>30</v>
      </c>
      <c r="R4672" s="1">
        <v>31</v>
      </c>
      <c r="S4672" s="1">
        <v>1</v>
      </c>
      <c r="T4672" s="1">
        <v>175</v>
      </c>
      <c r="U4672" s="13">
        <v>2</v>
      </c>
    </row>
    <row r="4673" spans="2:21" x14ac:dyDescent="0.2">
      <c r="D4673" s="104"/>
      <c r="E4673" s="11"/>
      <c r="F4673" s="10"/>
      <c r="G4673" s="9">
        <v>100</v>
      </c>
      <c r="H4673" s="12">
        <v>0.425531914894</v>
      </c>
      <c r="I4673" s="2">
        <v>9.7872340425529991</v>
      </c>
      <c r="J4673" s="2">
        <v>6.3829787234040003</v>
      </c>
      <c r="K4673" s="2">
        <v>4.2553191489359996</v>
      </c>
      <c r="L4673" s="2">
        <v>12.340425531915001</v>
      </c>
      <c r="M4673" s="2">
        <v>10.638297872340001</v>
      </c>
      <c r="N4673" s="3">
        <v>0</v>
      </c>
      <c r="O4673" s="2">
        <v>0.85106382978700001</v>
      </c>
      <c r="P4673" s="2">
        <v>3.8297872340430001</v>
      </c>
      <c r="Q4673" s="2">
        <v>12.765957446809001</v>
      </c>
      <c r="R4673" s="2">
        <v>13.191489361702001</v>
      </c>
      <c r="S4673" s="2">
        <v>0.425531914894</v>
      </c>
      <c r="T4673" s="2">
        <v>74.468085106383</v>
      </c>
      <c r="U4673" s="15">
        <v>0.85106382978700001</v>
      </c>
    </row>
    <row r="4674" spans="2:21" x14ac:dyDescent="0.2">
      <c r="D4674" s="104"/>
      <c r="E4674" s="5" t="s">
        <v>48</v>
      </c>
      <c r="F4674" s="6"/>
      <c r="G4674" s="7">
        <v>89</v>
      </c>
      <c r="H4674" s="8">
        <v>0</v>
      </c>
      <c r="I4674" s="1">
        <v>13</v>
      </c>
      <c r="J4674" s="1">
        <v>6</v>
      </c>
      <c r="K4674" s="1">
        <v>2</v>
      </c>
      <c r="L4674" s="1">
        <v>7</v>
      </c>
      <c r="M4674" s="1">
        <v>6</v>
      </c>
      <c r="N4674" s="1">
        <v>0</v>
      </c>
      <c r="O4674" s="1">
        <v>1</v>
      </c>
      <c r="P4674" s="1">
        <v>4</v>
      </c>
      <c r="Q4674" s="1">
        <v>11</v>
      </c>
      <c r="R4674" s="1">
        <v>10</v>
      </c>
      <c r="S4674" s="1">
        <v>3</v>
      </c>
      <c r="T4674" s="1">
        <v>71</v>
      </c>
      <c r="U4674" s="13">
        <v>0</v>
      </c>
    </row>
    <row r="4675" spans="2:21" x14ac:dyDescent="0.2">
      <c r="D4675" s="104"/>
      <c r="E4675" s="11"/>
      <c r="F4675" s="10"/>
      <c r="G4675" s="9">
        <v>100</v>
      </c>
      <c r="H4675" s="40">
        <v>0</v>
      </c>
      <c r="I4675" s="2">
        <v>14.606741573034</v>
      </c>
      <c r="J4675" s="2">
        <v>6.7415730337079998</v>
      </c>
      <c r="K4675" s="2">
        <v>2.2471910112360001</v>
      </c>
      <c r="L4675" s="2">
        <v>7.8651685393259996</v>
      </c>
      <c r="M4675" s="2">
        <v>6.7415730337079998</v>
      </c>
      <c r="N4675" s="3">
        <v>0</v>
      </c>
      <c r="O4675" s="2">
        <v>1.123595505618</v>
      </c>
      <c r="P4675" s="2">
        <v>4.4943820224720001</v>
      </c>
      <c r="Q4675" s="2">
        <v>12.359550561798001</v>
      </c>
      <c r="R4675" s="2">
        <v>11.23595505618</v>
      </c>
      <c r="S4675" s="2">
        <v>3.3707865168539999</v>
      </c>
      <c r="T4675" s="2">
        <v>79.775280898876005</v>
      </c>
      <c r="U4675" s="21">
        <v>0</v>
      </c>
    </row>
    <row r="4676" spans="2:21" x14ac:dyDescent="0.2">
      <c r="D4676" s="104"/>
      <c r="E4676" s="5" t="s">
        <v>49</v>
      </c>
      <c r="F4676" s="6"/>
      <c r="G4676" s="7">
        <v>25</v>
      </c>
      <c r="H4676" s="8">
        <v>0</v>
      </c>
      <c r="I4676" s="1">
        <v>1</v>
      </c>
      <c r="J4676" s="1">
        <v>0</v>
      </c>
      <c r="K4676" s="1">
        <v>0</v>
      </c>
      <c r="L4676" s="1">
        <v>2</v>
      </c>
      <c r="M4676" s="1">
        <v>2</v>
      </c>
      <c r="N4676" s="1">
        <v>0</v>
      </c>
      <c r="O4676" s="1">
        <v>0</v>
      </c>
      <c r="P4676" s="1">
        <v>0</v>
      </c>
      <c r="Q4676" s="1">
        <v>0</v>
      </c>
      <c r="R4676" s="1">
        <v>1</v>
      </c>
      <c r="S4676" s="1">
        <v>2</v>
      </c>
      <c r="T4676" s="1">
        <v>21</v>
      </c>
      <c r="U4676" s="13">
        <v>0</v>
      </c>
    </row>
    <row r="4677" spans="2:21" x14ac:dyDescent="0.2">
      <c r="D4677" s="105"/>
      <c r="E4677" s="56"/>
      <c r="F4677" s="57"/>
      <c r="G4677" s="69">
        <v>100</v>
      </c>
      <c r="H4677" s="79">
        <v>0</v>
      </c>
      <c r="I4677" s="39">
        <v>4</v>
      </c>
      <c r="J4677" s="36">
        <v>0</v>
      </c>
      <c r="K4677" s="36">
        <v>0</v>
      </c>
      <c r="L4677" s="39">
        <v>8</v>
      </c>
      <c r="M4677" s="39">
        <v>8</v>
      </c>
      <c r="N4677" s="36">
        <v>0</v>
      </c>
      <c r="O4677" s="36">
        <v>0</v>
      </c>
      <c r="P4677" s="36">
        <v>0</v>
      </c>
      <c r="Q4677" s="36">
        <v>0</v>
      </c>
      <c r="R4677" s="39">
        <v>4</v>
      </c>
      <c r="S4677" s="39">
        <v>8</v>
      </c>
      <c r="T4677" s="39">
        <v>84</v>
      </c>
      <c r="U4677" s="72">
        <v>0</v>
      </c>
    </row>
    <row r="4679" spans="2:21" x14ac:dyDescent="0.2">
      <c r="B4679" s="47" t="str">
        <f xml:space="preserve"> HYPERLINK("#'目次'!B62", "[56]")</f>
        <v>[56]</v>
      </c>
      <c r="C4679" s="31" t="s">
        <v>551</v>
      </c>
    </row>
    <row r="4682" spans="2:21" x14ac:dyDescent="0.2">
      <c r="C4682" s="31" t="s">
        <v>13</v>
      </c>
    </row>
    <row r="4683" spans="2:21" ht="60" x14ac:dyDescent="0.2">
      <c r="D4683" s="99"/>
      <c r="E4683" s="100"/>
      <c r="F4683" s="100"/>
      <c r="G4683" s="41" t="s">
        <v>14</v>
      </c>
      <c r="H4683" s="42" t="s">
        <v>552</v>
      </c>
      <c r="I4683" s="16" t="s">
        <v>553</v>
      </c>
      <c r="J4683" s="16" t="s">
        <v>554</v>
      </c>
      <c r="K4683" s="16" t="s">
        <v>555</v>
      </c>
      <c r="L4683" s="16" t="s">
        <v>556</v>
      </c>
      <c r="M4683" s="16" t="s">
        <v>557</v>
      </c>
      <c r="N4683" s="16" t="s">
        <v>558</v>
      </c>
      <c r="O4683" s="16" t="s">
        <v>376</v>
      </c>
      <c r="P4683" s="46" t="s">
        <v>24</v>
      </c>
    </row>
    <row r="4684" spans="2:21" x14ac:dyDescent="0.2">
      <c r="D4684" s="101"/>
      <c r="E4684" s="102"/>
      <c r="F4684" s="102"/>
      <c r="G4684" s="44"/>
      <c r="H4684" s="48"/>
      <c r="I4684" s="17"/>
      <c r="J4684" s="17"/>
      <c r="K4684" s="17"/>
      <c r="L4684" s="17"/>
      <c r="M4684" s="17"/>
      <c r="N4684" s="17"/>
      <c r="O4684" s="17"/>
      <c r="P4684" s="43"/>
    </row>
    <row r="4685" spans="2:21" x14ac:dyDescent="0.2">
      <c r="D4685" s="68"/>
      <c r="E4685" s="67" t="s">
        <v>14</v>
      </c>
      <c r="F4685" s="64"/>
      <c r="G4685" s="45">
        <v>7000</v>
      </c>
      <c r="H4685" s="20">
        <v>2150</v>
      </c>
      <c r="I4685" s="20">
        <v>2076</v>
      </c>
      <c r="J4685" s="20">
        <v>1637</v>
      </c>
      <c r="K4685" s="20">
        <v>527</v>
      </c>
      <c r="L4685" s="20">
        <v>441</v>
      </c>
      <c r="M4685" s="20">
        <v>810</v>
      </c>
      <c r="N4685" s="20">
        <v>555</v>
      </c>
      <c r="O4685" s="20">
        <v>3714</v>
      </c>
      <c r="P4685" s="61">
        <v>21</v>
      </c>
    </row>
    <row r="4686" spans="2:21" x14ac:dyDescent="0.2">
      <c r="D4686" s="56"/>
      <c r="E4686" s="57"/>
      <c r="F4686" s="65"/>
      <c r="G4686" s="9">
        <v>100</v>
      </c>
      <c r="H4686" s="2">
        <v>30.714285714286</v>
      </c>
      <c r="I4686" s="2">
        <v>29.657142857143</v>
      </c>
      <c r="J4686" s="2">
        <v>23.385714285713998</v>
      </c>
      <c r="K4686" s="2">
        <v>7.5285714285710004</v>
      </c>
      <c r="L4686" s="2">
        <v>6.3</v>
      </c>
      <c r="M4686" s="2">
        <v>11.571428571428999</v>
      </c>
      <c r="N4686" s="2">
        <v>7.9285714285709998</v>
      </c>
      <c r="O4686" s="2">
        <v>53.057142857142999</v>
      </c>
      <c r="P4686" s="15">
        <v>0.3</v>
      </c>
    </row>
    <row r="4687" spans="2:21" x14ac:dyDescent="0.2">
      <c r="D4687" s="103" t="s">
        <v>25</v>
      </c>
      <c r="E4687" s="24" t="s">
        <v>26</v>
      </c>
      <c r="F4687" s="22"/>
      <c r="G4687" s="23">
        <v>1780</v>
      </c>
      <c r="H4687" s="30">
        <v>471</v>
      </c>
      <c r="I4687" s="4">
        <v>408</v>
      </c>
      <c r="J4687" s="4">
        <v>290</v>
      </c>
      <c r="K4687" s="4">
        <v>61</v>
      </c>
      <c r="L4687" s="4">
        <v>43</v>
      </c>
      <c r="M4687" s="4">
        <v>123</v>
      </c>
      <c r="N4687" s="4">
        <v>65</v>
      </c>
      <c r="O4687" s="4">
        <v>1072</v>
      </c>
      <c r="P4687" s="34">
        <v>4</v>
      </c>
    </row>
    <row r="4688" spans="2:21" x14ac:dyDescent="0.2">
      <c r="D4688" s="104"/>
      <c r="E4688" s="11"/>
      <c r="F4688" s="10"/>
      <c r="G4688" s="9">
        <v>100</v>
      </c>
      <c r="H4688" s="12">
        <v>26.460674157303</v>
      </c>
      <c r="I4688" s="2">
        <v>22.921348314606998</v>
      </c>
      <c r="J4688" s="2">
        <v>16.292134831460999</v>
      </c>
      <c r="K4688" s="2">
        <v>3.4269662921349999</v>
      </c>
      <c r="L4688" s="2">
        <v>2.4157303370790002</v>
      </c>
      <c r="M4688" s="2">
        <v>6.9101123595510003</v>
      </c>
      <c r="N4688" s="2">
        <v>3.651685393258</v>
      </c>
      <c r="O4688" s="2">
        <v>60.224719101124002</v>
      </c>
      <c r="P4688" s="15">
        <v>0.22471910112400001</v>
      </c>
    </row>
    <row r="4689" spans="4:16" x14ac:dyDescent="0.2">
      <c r="D4689" s="104"/>
      <c r="E4689" s="5" t="s">
        <v>27</v>
      </c>
      <c r="F4689" s="6"/>
      <c r="G4689" s="7">
        <v>1328</v>
      </c>
      <c r="H4689" s="8">
        <v>340</v>
      </c>
      <c r="I4689" s="1">
        <v>358</v>
      </c>
      <c r="J4689" s="1">
        <v>215</v>
      </c>
      <c r="K4689" s="1">
        <v>73</v>
      </c>
      <c r="L4689" s="1">
        <v>40</v>
      </c>
      <c r="M4689" s="1">
        <v>103</v>
      </c>
      <c r="N4689" s="1">
        <v>66</v>
      </c>
      <c r="O4689" s="1">
        <v>799</v>
      </c>
      <c r="P4689" s="13">
        <v>6</v>
      </c>
    </row>
    <row r="4690" spans="4:16" x14ac:dyDescent="0.2">
      <c r="D4690" s="104"/>
      <c r="E4690" s="11"/>
      <c r="F4690" s="10"/>
      <c r="G4690" s="9">
        <v>100</v>
      </c>
      <c r="H4690" s="12">
        <v>25.602409638554001</v>
      </c>
      <c r="I4690" s="2">
        <v>26.957831325301001</v>
      </c>
      <c r="J4690" s="2">
        <v>16.189759036144999</v>
      </c>
      <c r="K4690" s="2">
        <v>5.4969879518070002</v>
      </c>
      <c r="L4690" s="2">
        <v>3.0120481927710001</v>
      </c>
      <c r="M4690" s="2">
        <v>7.7560240963859997</v>
      </c>
      <c r="N4690" s="2">
        <v>4.9698795180720001</v>
      </c>
      <c r="O4690" s="2">
        <v>60.165662650602002</v>
      </c>
      <c r="P4690" s="15">
        <v>0.451807228916</v>
      </c>
    </row>
    <row r="4691" spans="4:16" x14ac:dyDescent="0.2">
      <c r="D4691" s="104"/>
      <c r="E4691" s="5" t="s">
        <v>28</v>
      </c>
      <c r="F4691" s="6"/>
      <c r="G4691" s="7">
        <v>1075</v>
      </c>
      <c r="H4691" s="8">
        <v>325</v>
      </c>
      <c r="I4691" s="1">
        <v>316</v>
      </c>
      <c r="J4691" s="1">
        <v>228</v>
      </c>
      <c r="K4691" s="1">
        <v>70</v>
      </c>
      <c r="L4691" s="1">
        <v>52</v>
      </c>
      <c r="M4691" s="1">
        <v>93</v>
      </c>
      <c r="N4691" s="1">
        <v>83</v>
      </c>
      <c r="O4691" s="1">
        <v>559</v>
      </c>
      <c r="P4691" s="13">
        <v>6</v>
      </c>
    </row>
    <row r="4692" spans="4:16" x14ac:dyDescent="0.2">
      <c r="D4692" s="104"/>
      <c r="E4692" s="11"/>
      <c r="F4692" s="10"/>
      <c r="G4692" s="9">
        <v>100</v>
      </c>
      <c r="H4692" s="12">
        <v>30.232558139535001</v>
      </c>
      <c r="I4692" s="2">
        <v>29.395348837208999</v>
      </c>
      <c r="J4692" s="2">
        <v>21.209302325581</v>
      </c>
      <c r="K4692" s="2">
        <v>6.511627906977</v>
      </c>
      <c r="L4692" s="2">
        <v>4.8372093023260003</v>
      </c>
      <c r="M4692" s="2">
        <v>8.6511627906980006</v>
      </c>
      <c r="N4692" s="2">
        <v>7.7209302325579996</v>
      </c>
      <c r="O4692" s="2">
        <v>52</v>
      </c>
      <c r="P4692" s="15">
        <v>0.55813953488400003</v>
      </c>
    </row>
    <row r="4693" spans="4:16" x14ac:dyDescent="0.2">
      <c r="D4693" s="104"/>
      <c r="E4693" s="5" t="s">
        <v>29</v>
      </c>
      <c r="F4693" s="6"/>
      <c r="G4693" s="7">
        <v>733</v>
      </c>
      <c r="H4693" s="8">
        <v>259</v>
      </c>
      <c r="I4693" s="1">
        <v>243</v>
      </c>
      <c r="J4693" s="1">
        <v>191</v>
      </c>
      <c r="K4693" s="1">
        <v>63</v>
      </c>
      <c r="L4693" s="1">
        <v>67</v>
      </c>
      <c r="M4693" s="1">
        <v>97</v>
      </c>
      <c r="N4693" s="1">
        <v>76</v>
      </c>
      <c r="O4693" s="1">
        <v>338</v>
      </c>
      <c r="P4693" s="13">
        <v>0</v>
      </c>
    </row>
    <row r="4694" spans="4:16" x14ac:dyDescent="0.2">
      <c r="D4694" s="104"/>
      <c r="E4694" s="11"/>
      <c r="F4694" s="10"/>
      <c r="G4694" s="9">
        <v>100</v>
      </c>
      <c r="H4694" s="12">
        <v>35.334242837653001</v>
      </c>
      <c r="I4694" s="2">
        <v>33.151432469303998</v>
      </c>
      <c r="J4694" s="2">
        <v>26.057298772168998</v>
      </c>
      <c r="K4694" s="2">
        <v>8.5948158253750009</v>
      </c>
      <c r="L4694" s="2">
        <v>9.1405184174619993</v>
      </c>
      <c r="M4694" s="2">
        <v>13.233287858117</v>
      </c>
      <c r="N4694" s="2">
        <v>10.368349249659</v>
      </c>
      <c r="O4694" s="2">
        <v>46.111869031377999</v>
      </c>
      <c r="P4694" s="21">
        <v>0</v>
      </c>
    </row>
    <row r="4695" spans="4:16" x14ac:dyDescent="0.2">
      <c r="D4695" s="104"/>
      <c r="E4695" s="5" t="s">
        <v>30</v>
      </c>
      <c r="F4695" s="6"/>
      <c r="G4695" s="7">
        <v>619</v>
      </c>
      <c r="H4695" s="8">
        <v>212</v>
      </c>
      <c r="I4695" s="1">
        <v>226</v>
      </c>
      <c r="J4695" s="1">
        <v>204</v>
      </c>
      <c r="K4695" s="1">
        <v>67</v>
      </c>
      <c r="L4695" s="1">
        <v>59</v>
      </c>
      <c r="M4695" s="1">
        <v>112</v>
      </c>
      <c r="N4695" s="1">
        <v>75</v>
      </c>
      <c r="O4695" s="1">
        <v>278</v>
      </c>
      <c r="P4695" s="13">
        <v>2</v>
      </c>
    </row>
    <row r="4696" spans="4:16" x14ac:dyDescent="0.2">
      <c r="D4696" s="104"/>
      <c r="E4696" s="11"/>
      <c r="F4696" s="10"/>
      <c r="G4696" s="9">
        <v>100</v>
      </c>
      <c r="H4696" s="12">
        <v>34.248788368336001</v>
      </c>
      <c r="I4696" s="2">
        <v>36.510500807753999</v>
      </c>
      <c r="J4696" s="2">
        <v>32.956381260096997</v>
      </c>
      <c r="K4696" s="2">
        <v>10.823909531502</v>
      </c>
      <c r="L4696" s="2">
        <v>9.5315024232629995</v>
      </c>
      <c r="M4696" s="2">
        <v>18.093699515347001</v>
      </c>
      <c r="N4696" s="2">
        <v>12.116316639741999</v>
      </c>
      <c r="O4696" s="2">
        <v>44.911147011308998</v>
      </c>
      <c r="P4696" s="15">
        <v>0.32310177705999998</v>
      </c>
    </row>
    <row r="4697" spans="4:16" x14ac:dyDescent="0.2">
      <c r="D4697" s="104"/>
      <c r="E4697" s="5" t="s">
        <v>31</v>
      </c>
      <c r="F4697" s="6"/>
      <c r="G4697" s="7">
        <v>559</v>
      </c>
      <c r="H4697" s="8">
        <v>232</v>
      </c>
      <c r="I4697" s="1">
        <v>241</v>
      </c>
      <c r="J4697" s="1">
        <v>227</v>
      </c>
      <c r="K4697" s="1">
        <v>89</v>
      </c>
      <c r="L4697" s="1">
        <v>84</v>
      </c>
      <c r="M4697" s="1">
        <v>125</v>
      </c>
      <c r="N4697" s="1">
        <v>81</v>
      </c>
      <c r="O4697" s="1">
        <v>202</v>
      </c>
      <c r="P4697" s="13">
        <v>1</v>
      </c>
    </row>
    <row r="4698" spans="4:16" x14ac:dyDescent="0.2">
      <c r="D4698" s="104"/>
      <c r="E4698" s="11"/>
      <c r="F4698" s="10"/>
      <c r="G4698" s="9">
        <v>100</v>
      </c>
      <c r="H4698" s="12">
        <v>41.502683363148002</v>
      </c>
      <c r="I4698" s="2">
        <v>43.112701252236</v>
      </c>
      <c r="J4698" s="2">
        <v>40.608228980321996</v>
      </c>
      <c r="K4698" s="2">
        <v>15.921288014310999</v>
      </c>
      <c r="L4698" s="2">
        <v>15.026833631484999</v>
      </c>
      <c r="M4698" s="2">
        <v>22.361359570662</v>
      </c>
      <c r="N4698" s="2">
        <v>14.490161001789</v>
      </c>
      <c r="O4698" s="2">
        <v>36.135957066190002</v>
      </c>
      <c r="P4698" s="15">
        <v>0.178890876565</v>
      </c>
    </row>
    <row r="4699" spans="4:16" x14ac:dyDescent="0.2">
      <c r="D4699" s="104"/>
      <c r="E4699" s="5" t="s">
        <v>32</v>
      </c>
      <c r="F4699" s="6"/>
      <c r="G4699" s="7">
        <v>284</v>
      </c>
      <c r="H4699" s="8">
        <v>130</v>
      </c>
      <c r="I4699" s="1">
        <v>121</v>
      </c>
      <c r="J4699" s="1">
        <v>131</v>
      </c>
      <c r="K4699" s="1">
        <v>47</v>
      </c>
      <c r="L4699" s="1">
        <v>46</v>
      </c>
      <c r="M4699" s="1">
        <v>69</v>
      </c>
      <c r="N4699" s="1">
        <v>52</v>
      </c>
      <c r="O4699" s="1">
        <v>103</v>
      </c>
      <c r="P4699" s="13">
        <v>1</v>
      </c>
    </row>
    <row r="4700" spans="4:16" x14ac:dyDescent="0.2">
      <c r="D4700" s="104"/>
      <c r="E4700" s="11"/>
      <c r="F4700" s="10"/>
      <c r="G4700" s="9">
        <v>100</v>
      </c>
      <c r="H4700" s="12">
        <v>45.774647887324001</v>
      </c>
      <c r="I4700" s="2">
        <v>42.605633802817003</v>
      </c>
      <c r="J4700" s="2">
        <v>46.126760563380003</v>
      </c>
      <c r="K4700" s="2">
        <v>16.549295774648002</v>
      </c>
      <c r="L4700" s="2">
        <v>16.197183098591999</v>
      </c>
      <c r="M4700" s="2">
        <v>24.295774647887001</v>
      </c>
      <c r="N4700" s="2">
        <v>18.309859154929999</v>
      </c>
      <c r="O4700" s="2">
        <v>36.267605633803001</v>
      </c>
      <c r="P4700" s="15">
        <v>0.352112676056</v>
      </c>
    </row>
    <row r="4701" spans="4:16" x14ac:dyDescent="0.2">
      <c r="D4701" s="104"/>
      <c r="E4701" s="5" t="s">
        <v>33</v>
      </c>
      <c r="F4701" s="6"/>
      <c r="G4701" s="7">
        <v>104</v>
      </c>
      <c r="H4701" s="8">
        <v>60</v>
      </c>
      <c r="I4701" s="1">
        <v>50</v>
      </c>
      <c r="J4701" s="1">
        <v>54</v>
      </c>
      <c r="K4701" s="1">
        <v>26</v>
      </c>
      <c r="L4701" s="1">
        <v>26</v>
      </c>
      <c r="M4701" s="1">
        <v>46</v>
      </c>
      <c r="N4701" s="1">
        <v>24</v>
      </c>
      <c r="O4701" s="1">
        <v>24</v>
      </c>
      <c r="P4701" s="13">
        <v>1</v>
      </c>
    </row>
    <row r="4702" spans="4:16" x14ac:dyDescent="0.2">
      <c r="D4702" s="104"/>
      <c r="E4702" s="11"/>
      <c r="F4702" s="10"/>
      <c r="G4702" s="9">
        <v>100</v>
      </c>
      <c r="H4702" s="12">
        <v>57.692307692307999</v>
      </c>
      <c r="I4702" s="2">
        <v>48.076923076923002</v>
      </c>
      <c r="J4702" s="2">
        <v>51.923076923076998</v>
      </c>
      <c r="K4702" s="2">
        <v>25</v>
      </c>
      <c r="L4702" s="2">
        <v>25</v>
      </c>
      <c r="M4702" s="2">
        <v>44.230769230768999</v>
      </c>
      <c r="N4702" s="2">
        <v>23.076923076922998</v>
      </c>
      <c r="O4702" s="2">
        <v>23.076923076922998</v>
      </c>
      <c r="P4702" s="15">
        <v>0.96153846153800004</v>
      </c>
    </row>
    <row r="4703" spans="4:16" x14ac:dyDescent="0.2">
      <c r="D4703" s="103" t="s">
        <v>34</v>
      </c>
      <c r="E4703" s="24" t="s">
        <v>35</v>
      </c>
      <c r="F4703" s="22"/>
      <c r="G4703" s="23">
        <v>206</v>
      </c>
      <c r="H4703" s="30">
        <v>25</v>
      </c>
      <c r="I4703" s="4">
        <v>42</v>
      </c>
      <c r="J4703" s="4">
        <v>34</v>
      </c>
      <c r="K4703" s="4">
        <v>9</v>
      </c>
      <c r="L4703" s="4">
        <v>7</v>
      </c>
      <c r="M4703" s="4">
        <v>18</v>
      </c>
      <c r="N4703" s="4">
        <v>8</v>
      </c>
      <c r="O4703" s="4">
        <v>144</v>
      </c>
      <c r="P4703" s="34">
        <v>1</v>
      </c>
    </row>
    <row r="4704" spans="4:16" x14ac:dyDescent="0.2">
      <c r="D4704" s="104"/>
      <c r="E4704" s="11"/>
      <c r="F4704" s="10"/>
      <c r="G4704" s="9">
        <v>100</v>
      </c>
      <c r="H4704" s="12">
        <v>12.135922330096999</v>
      </c>
      <c r="I4704" s="2">
        <v>20.388349514563</v>
      </c>
      <c r="J4704" s="2">
        <v>16.504854368932001</v>
      </c>
      <c r="K4704" s="2">
        <v>4.3689320388350001</v>
      </c>
      <c r="L4704" s="2">
        <v>3.398058252427</v>
      </c>
      <c r="M4704" s="2">
        <v>8.7378640776700003</v>
      </c>
      <c r="N4704" s="2">
        <v>3.8834951456310001</v>
      </c>
      <c r="O4704" s="2">
        <v>69.902912621358993</v>
      </c>
      <c r="P4704" s="15">
        <v>0.48543689320400002</v>
      </c>
    </row>
    <row r="4705" spans="4:16" x14ac:dyDescent="0.2">
      <c r="D4705" s="104"/>
      <c r="E4705" s="5" t="s">
        <v>36</v>
      </c>
      <c r="F4705" s="6"/>
      <c r="G4705" s="7">
        <v>218</v>
      </c>
      <c r="H4705" s="8">
        <v>55</v>
      </c>
      <c r="I4705" s="1">
        <v>67</v>
      </c>
      <c r="J4705" s="1">
        <v>46</v>
      </c>
      <c r="K4705" s="1">
        <v>13</v>
      </c>
      <c r="L4705" s="1">
        <v>15</v>
      </c>
      <c r="M4705" s="1">
        <v>23</v>
      </c>
      <c r="N4705" s="1">
        <v>19</v>
      </c>
      <c r="O4705" s="1">
        <v>122</v>
      </c>
      <c r="P4705" s="13">
        <v>0</v>
      </c>
    </row>
    <row r="4706" spans="4:16" x14ac:dyDescent="0.2">
      <c r="D4706" s="104"/>
      <c r="E4706" s="11"/>
      <c r="F4706" s="10"/>
      <c r="G4706" s="9">
        <v>100</v>
      </c>
      <c r="H4706" s="12">
        <v>25.229357798165001</v>
      </c>
      <c r="I4706" s="2">
        <v>30.733944954127999</v>
      </c>
      <c r="J4706" s="2">
        <v>21.100917431193</v>
      </c>
      <c r="K4706" s="2">
        <v>5.9633027522940001</v>
      </c>
      <c r="L4706" s="2">
        <v>6.8807339449539997</v>
      </c>
      <c r="M4706" s="2">
        <v>10.550458715595999</v>
      </c>
      <c r="N4706" s="2">
        <v>8.7155963302749999</v>
      </c>
      <c r="O4706" s="2">
        <v>55.963302752293998</v>
      </c>
      <c r="P4706" s="21">
        <v>0</v>
      </c>
    </row>
    <row r="4707" spans="4:16" x14ac:dyDescent="0.2">
      <c r="D4707" s="104"/>
      <c r="E4707" s="5" t="s">
        <v>37</v>
      </c>
      <c r="F4707" s="6"/>
      <c r="G4707" s="7">
        <v>218</v>
      </c>
      <c r="H4707" s="8">
        <v>67</v>
      </c>
      <c r="I4707" s="1">
        <v>65</v>
      </c>
      <c r="J4707" s="1">
        <v>64</v>
      </c>
      <c r="K4707" s="1">
        <v>13</v>
      </c>
      <c r="L4707" s="1">
        <v>25</v>
      </c>
      <c r="M4707" s="1">
        <v>30</v>
      </c>
      <c r="N4707" s="1">
        <v>26</v>
      </c>
      <c r="O4707" s="1">
        <v>104</v>
      </c>
      <c r="P4707" s="13">
        <v>0</v>
      </c>
    </row>
    <row r="4708" spans="4:16" x14ac:dyDescent="0.2">
      <c r="D4708" s="104"/>
      <c r="E4708" s="11"/>
      <c r="F4708" s="10"/>
      <c r="G4708" s="9">
        <v>100</v>
      </c>
      <c r="H4708" s="12">
        <v>30.733944954127999</v>
      </c>
      <c r="I4708" s="2">
        <v>29.816513761467998</v>
      </c>
      <c r="J4708" s="2">
        <v>29.357798165138</v>
      </c>
      <c r="K4708" s="2">
        <v>5.9633027522940001</v>
      </c>
      <c r="L4708" s="2">
        <v>11.467889908257</v>
      </c>
      <c r="M4708" s="2">
        <v>13.761467889907999</v>
      </c>
      <c r="N4708" s="2">
        <v>11.926605504587</v>
      </c>
      <c r="O4708" s="2">
        <v>47.706422018349002</v>
      </c>
      <c r="P4708" s="21">
        <v>0</v>
      </c>
    </row>
    <row r="4709" spans="4:16" x14ac:dyDescent="0.2">
      <c r="D4709" s="104"/>
      <c r="E4709" s="5" t="s">
        <v>38</v>
      </c>
      <c r="F4709" s="6"/>
      <c r="G4709" s="7">
        <v>313</v>
      </c>
      <c r="H4709" s="8">
        <v>98</v>
      </c>
      <c r="I4709" s="1">
        <v>106</v>
      </c>
      <c r="J4709" s="1">
        <v>103</v>
      </c>
      <c r="K4709" s="1">
        <v>33</v>
      </c>
      <c r="L4709" s="1">
        <v>34</v>
      </c>
      <c r="M4709" s="1">
        <v>55</v>
      </c>
      <c r="N4709" s="1">
        <v>33</v>
      </c>
      <c r="O4709" s="1">
        <v>146</v>
      </c>
      <c r="P4709" s="13">
        <v>0</v>
      </c>
    </row>
    <row r="4710" spans="4:16" x14ac:dyDescent="0.2">
      <c r="D4710" s="104"/>
      <c r="E4710" s="11"/>
      <c r="F4710" s="10"/>
      <c r="G4710" s="9">
        <v>100</v>
      </c>
      <c r="H4710" s="12">
        <v>31.309904153354999</v>
      </c>
      <c r="I4710" s="2">
        <v>33.865814696485998</v>
      </c>
      <c r="J4710" s="2">
        <v>32.907348242811999</v>
      </c>
      <c r="K4710" s="2">
        <v>10.543130990414999</v>
      </c>
      <c r="L4710" s="2">
        <v>10.862619808307</v>
      </c>
      <c r="M4710" s="2">
        <v>17.571884984025999</v>
      </c>
      <c r="N4710" s="2">
        <v>10.543130990414999</v>
      </c>
      <c r="O4710" s="2">
        <v>46.645367412140999</v>
      </c>
      <c r="P4710" s="21">
        <v>0</v>
      </c>
    </row>
    <row r="4711" spans="4:16" x14ac:dyDescent="0.2">
      <c r="D4711" s="104"/>
      <c r="E4711" s="5" t="s">
        <v>39</v>
      </c>
      <c r="F4711" s="6"/>
      <c r="G4711" s="7">
        <v>306</v>
      </c>
      <c r="H4711" s="8">
        <v>120</v>
      </c>
      <c r="I4711" s="1">
        <v>101</v>
      </c>
      <c r="J4711" s="1">
        <v>106</v>
      </c>
      <c r="K4711" s="1">
        <v>30</v>
      </c>
      <c r="L4711" s="1">
        <v>37</v>
      </c>
      <c r="M4711" s="1">
        <v>58</v>
      </c>
      <c r="N4711" s="1">
        <v>38</v>
      </c>
      <c r="O4711" s="1">
        <v>129</v>
      </c>
      <c r="P4711" s="13">
        <v>0</v>
      </c>
    </row>
    <row r="4712" spans="4:16" x14ac:dyDescent="0.2">
      <c r="D4712" s="104"/>
      <c r="E4712" s="11"/>
      <c r="F4712" s="10"/>
      <c r="G4712" s="9">
        <v>100</v>
      </c>
      <c r="H4712" s="12">
        <v>39.215686274509999</v>
      </c>
      <c r="I4712" s="2">
        <v>33.006535947712003</v>
      </c>
      <c r="J4712" s="2">
        <v>34.640522875816998</v>
      </c>
      <c r="K4712" s="2">
        <v>9.8039215686270005</v>
      </c>
      <c r="L4712" s="2">
        <v>12.091503267974</v>
      </c>
      <c r="M4712" s="2">
        <v>18.954248366013001</v>
      </c>
      <c r="N4712" s="2">
        <v>12.418300653595001</v>
      </c>
      <c r="O4712" s="2">
        <v>42.156862745098003</v>
      </c>
      <c r="P4712" s="21">
        <v>0</v>
      </c>
    </row>
    <row r="4713" spans="4:16" x14ac:dyDescent="0.2">
      <c r="D4713" s="104"/>
      <c r="E4713" s="5" t="s">
        <v>40</v>
      </c>
      <c r="F4713" s="6"/>
      <c r="G4713" s="7">
        <v>323</v>
      </c>
      <c r="H4713" s="8">
        <v>107</v>
      </c>
      <c r="I4713" s="1">
        <v>109</v>
      </c>
      <c r="J4713" s="1">
        <v>101</v>
      </c>
      <c r="K4713" s="1">
        <v>34</v>
      </c>
      <c r="L4713" s="1">
        <v>36</v>
      </c>
      <c r="M4713" s="1">
        <v>49</v>
      </c>
      <c r="N4713" s="1">
        <v>37</v>
      </c>
      <c r="O4713" s="1">
        <v>158</v>
      </c>
      <c r="P4713" s="13">
        <v>1</v>
      </c>
    </row>
    <row r="4714" spans="4:16" x14ac:dyDescent="0.2">
      <c r="D4714" s="104"/>
      <c r="E4714" s="11"/>
      <c r="F4714" s="10"/>
      <c r="G4714" s="9">
        <v>100</v>
      </c>
      <c r="H4714" s="12">
        <v>33.126934984519998</v>
      </c>
      <c r="I4714" s="2">
        <v>33.746130030960003</v>
      </c>
      <c r="J4714" s="2">
        <v>31.269349845200999</v>
      </c>
      <c r="K4714" s="2">
        <v>10.526315789473999</v>
      </c>
      <c r="L4714" s="2">
        <v>11.145510835913001</v>
      </c>
      <c r="M4714" s="2">
        <v>15.170278637771</v>
      </c>
      <c r="N4714" s="2">
        <v>11.455108359133</v>
      </c>
      <c r="O4714" s="2">
        <v>48.916408668731002</v>
      </c>
      <c r="P4714" s="15">
        <v>0.30959752322</v>
      </c>
    </row>
    <row r="4715" spans="4:16" x14ac:dyDescent="0.2">
      <c r="D4715" s="104"/>
      <c r="E4715" s="5" t="s">
        <v>41</v>
      </c>
      <c r="F4715" s="6"/>
      <c r="G4715" s="7">
        <v>260</v>
      </c>
      <c r="H4715" s="8">
        <v>89</v>
      </c>
      <c r="I4715" s="1">
        <v>79</v>
      </c>
      <c r="J4715" s="1">
        <v>83</v>
      </c>
      <c r="K4715" s="1">
        <v>30</v>
      </c>
      <c r="L4715" s="1">
        <v>25</v>
      </c>
      <c r="M4715" s="1">
        <v>42</v>
      </c>
      <c r="N4715" s="1">
        <v>24</v>
      </c>
      <c r="O4715" s="1">
        <v>126</v>
      </c>
      <c r="P4715" s="13">
        <v>1</v>
      </c>
    </row>
    <row r="4716" spans="4:16" x14ac:dyDescent="0.2">
      <c r="D4716" s="104"/>
      <c r="E4716" s="11"/>
      <c r="F4716" s="10"/>
      <c r="G4716" s="9">
        <v>100</v>
      </c>
      <c r="H4716" s="12">
        <v>34.230769230768999</v>
      </c>
      <c r="I4716" s="2">
        <v>30.384615384615</v>
      </c>
      <c r="J4716" s="2">
        <v>31.923076923077002</v>
      </c>
      <c r="K4716" s="2">
        <v>11.538461538462</v>
      </c>
      <c r="L4716" s="2">
        <v>9.6153846153850004</v>
      </c>
      <c r="M4716" s="2">
        <v>16.153846153846001</v>
      </c>
      <c r="N4716" s="2">
        <v>9.2307692307690008</v>
      </c>
      <c r="O4716" s="2">
        <v>48.461538461537998</v>
      </c>
      <c r="P4716" s="15">
        <v>0.384615384615</v>
      </c>
    </row>
    <row r="4717" spans="4:16" x14ac:dyDescent="0.2">
      <c r="D4717" s="104"/>
      <c r="E4717" s="5" t="s">
        <v>42</v>
      </c>
      <c r="F4717" s="6"/>
      <c r="G4717" s="7">
        <v>258</v>
      </c>
      <c r="H4717" s="8">
        <v>102</v>
      </c>
      <c r="I4717" s="1">
        <v>105</v>
      </c>
      <c r="J4717" s="1">
        <v>82</v>
      </c>
      <c r="K4717" s="1">
        <v>38</v>
      </c>
      <c r="L4717" s="1">
        <v>33</v>
      </c>
      <c r="M4717" s="1">
        <v>46</v>
      </c>
      <c r="N4717" s="1">
        <v>35</v>
      </c>
      <c r="O4717" s="1">
        <v>107</v>
      </c>
      <c r="P4717" s="13">
        <v>0</v>
      </c>
    </row>
    <row r="4718" spans="4:16" x14ac:dyDescent="0.2">
      <c r="D4718" s="104"/>
      <c r="E4718" s="11"/>
      <c r="F4718" s="10"/>
      <c r="G4718" s="9">
        <v>100</v>
      </c>
      <c r="H4718" s="12">
        <v>39.534883720929997</v>
      </c>
      <c r="I4718" s="2">
        <v>40.697674418604997</v>
      </c>
      <c r="J4718" s="2">
        <v>31.782945736434002</v>
      </c>
      <c r="K4718" s="2">
        <v>14.728682170542999</v>
      </c>
      <c r="L4718" s="2">
        <v>12.790697674419</v>
      </c>
      <c r="M4718" s="2">
        <v>17.829457364341</v>
      </c>
      <c r="N4718" s="2">
        <v>13.565891472868</v>
      </c>
      <c r="O4718" s="2">
        <v>41.472868217054</v>
      </c>
      <c r="P4718" s="21">
        <v>0</v>
      </c>
    </row>
    <row r="4719" spans="4:16" x14ac:dyDescent="0.2">
      <c r="D4719" s="104"/>
      <c r="E4719" s="5" t="s">
        <v>43</v>
      </c>
      <c r="F4719" s="6"/>
      <c r="G4719" s="7">
        <v>258</v>
      </c>
      <c r="H4719" s="8">
        <v>121</v>
      </c>
      <c r="I4719" s="1">
        <v>109</v>
      </c>
      <c r="J4719" s="1">
        <v>82</v>
      </c>
      <c r="K4719" s="1">
        <v>39</v>
      </c>
      <c r="L4719" s="1">
        <v>25</v>
      </c>
      <c r="M4719" s="1">
        <v>49</v>
      </c>
      <c r="N4719" s="1">
        <v>37</v>
      </c>
      <c r="O4719" s="1">
        <v>93</v>
      </c>
      <c r="P4719" s="13">
        <v>2</v>
      </c>
    </row>
    <row r="4720" spans="4:16" x14ac:dyDescent="0.2">
      <c r="D4720" s="104"/>
      <c r="E4720" s="11"/>
      <c r="F4720" s="10"/>
      <c r="G4720" s="9">
        <v>100</v>
      </c>
      <c r="H4720" s="12">
        <v>46.899224806202</v>
      </c>
      <c r="I4720" s="2">
        <v>42.248062015503997</v>
      </c>
      <c r="J4720" s="2">
        <v>31.782945736434002</v>
      </c>
      <c r="K4720" s="2">
        <v>15.116279069767</v>
      </c>
      <c r="L4720" s="2">
        <v>9.6899224806199999</v>
      </c>
      <c r="M4720" s="2">
        <v>18.992248062015999</v>
      </c>
      <c r="N4720" s="2">
        <v>14.341085271318001</v>
      </c>
      <c r="O4720" s="2">
        <v>36.046511627907002</v>
      </c>
      <c r="P4720" s="15">
        <v>0.77519379845000003</v>
      </c>
    </row>
    <row r="4721" spans="4:16" x14ac:dyDescent="0.2">
      <c r="D4721" s="104"/>
      <c r="E4721" s="5" t="s">
        <v>44</v>
      </c>
      <c r="F4721" s="6"/>
      <c r="G4721" s="7">
        <v>336</v>
      </c>
      <c r="H4721" s="8">
        <v>136</v>
      </c>
      <c r="I4721" s="1">
        <v>130</v>
      </c>
      <c r="J4721" s="1">
        <v>114</v>
      </c>
      <c r="K4721" s="1">
        <v>51</v>
      </c>
      <c r="L4721" s="1">
        <v>35</v>
      </c>
      <c r="M4721" s="1">
        <v>63</v>
      </c>
      <c r="N4721" s="1">
        <v>35</v>
      </c>
      <c r="O4721" s="1">
        <v>149</v>
      </c>
      <c r="P4721" s="13">
        <v>0</v>
      </c>
    </row>
    <row r="4722" spans="4:16" x14ac:dyDescent="0.2">
      <c r="D4722" s="104"/>
      <c r="E4722" s="11"/>
      <c r="F4722" s="10"/>
      <c r="G4722" s="9">
        <v>100</v>
      </c>
      <c r="H4722" s="12">
        <v>40.476190476189998</v>
      </c>
      <c r="I4722" s="2">
        <v>38.690476190475998</v>
      </c>
      <c r="J4722" s="2">
        <v>33.928571428570997</v>
      </c>
      <c r="K4722" s="2">
        <v>15.178571428571001</v>
      </c>
      <c r="L4722" s="2">
        <v>10.416666666667</v>
      </c>
      <c r="M4722" s="2">
        <v>18.75</v>
      </c>
      <c r="N4722" s="2">
        <v>10.416666666667</v>
      </c>
      <c r="O4722" s="2">
        <v>44.345238095238003</v>
      </c>
      <c r="P4722" s="21">
        <v>0</v>
      </c>
    </row>
    <row r="4723" spans="4:16" x14ac:dyDescent="0.2">
      <c r="D4723" s="104"/>
      <c r="E4723" s="5" t="s">
        <v>45</v>
      </c>
      <c r="F4723" s="6"/>
      <c r="G4723" s="7">
        <v>259</v>
      </c>
      <c r="H4723" s="8">
        <v>101</v>
      </c>
      <c r="I4723" s="1">
        <v>98</v>
      </c>
      <c r="J4723" s="1">
        <v>74</v>
      </c>
      <c r="K4723" s="1">
        <v>29</v>
      </c>
      <c r="L4723" s="1">
        <v>27</v>
      </c>
      <c r="M4723" s="1">
        <v>36</v>
      </c>
      <c r="N4723" s="1">
        <v>27</v>
      </c>
      <c r="O4723" s="1">
        <v>112</v>
      </c>
      <c r="P4723" s="13">
        <v>2</v>
      </c>
    </row>
    <row r="4724" spans="4:16" x14ac:dyDescent="0.2">
      <c r="D4724" s="104"/>
      <c r="E4724" s="11"/>
      <c r="F4724" s="10"/>
      <c r="G4724" s="9">
        <v>100</v>
      </c>
      <c r="H4724" s="12">
        <v>38.996138996139003</v>
      </c>
      <c r="I4724" s="2">
        <v>37.837837837838002</v>
      </c>
      <c r="J4724" s="2">
        <v>28.571428571428999</v>
      </c>
      <c r="K4724" s="2">
        <v>11.196911196911</v>
      </c>
      <c r="L4724" s="2">
        <v>10.42471042471</v>
      </c>
      <c r="M4724" s="2">
        <v>13.899613899614</v>
      </c>
      <c r="N4724" s="2">
        <v>10.42471042471</v>
      </c>
      <c r="O4724" s="2">
        <v>43.243243243243001</v>
      </c>
      <c r="P4724" s="15">
        <v>0.77220077220100003</v>
      </c>
    </row>
    <row r="4725" spans="4:16" x14ac:dyDescent="0.2">
      <c r="D4725" s="104"/>
      <c r="E4725" s="5" t="s">
        <v>46</v>
      </c>
      <c r="F4725" s="6"/>
      <c r="G4725" s="7">
        <v>171</v>
      </c>
      <c r="H4725" s="8">
        <v>65</v>
      </c>
      <c r="I4725" s="1">
        <v>64</v>
      </c>
      <c r="J4725" s="1">
        <v>58</v>
      </c>
      <c r="K4725" s="1">
        <v>28</v>
      </c>
      <c r="L4725" s="1">
        <v>15</v>
      </c>
      <c r="M4725" s="1">
        <v>23</v>
      </c>
      <c r="N4725" s="1">
        <v>21</v>
      </c>
      <c r="O4725" s="1">
        <v>72</v>
      </c>
      <c r="P4725" s="13">
        <v>1</v>
      </c>
    </row>
    <row r="4726" spans="4:16" x14ac:dyDescent="0.2">
      <c r="D4726" s="104"/>
      <c r="E4726" s="11"/>
      <c r="F4726" s="10"/>
      <c r="G4726" s="9">
        <v>100</v>
      </c>
      <c r="H4726" s="12">
        <v>38.011695906432998</v>
      </c>
      <c r="I4726" s="2">
        <v>37.426900584795</v>
      </c>
      <c r="J4726" s="2">
        <v>33.918128654970999</v>
      </c>
      <c r="K4726" s="2">
        <v>16.374269005847999</v>
      </c>
      <c r="L4726" s="2">
        <v>8.7719298245609991</v>
      </c>
      <c r="M4726" s="2">
        <v>13.450292397661</v>
      </c>
      <c r="N4726" s="2">
        <v>12.280701754386</v>
      </c>
      <c r="O4726" s="2">
        <v>42.105263157895003</v>
      </c>
      <c r="P4726" s="15">
        <v>0.58479532163699999</v>
      </c>
    </row>
    <row r="4727" spans="4:16" x14ac:dyDescent="0.2">
      <c r="D4727" s="104"/>
      <c r="E4727" s="5" t="s">
        <v>47</v>
      </c>
      <c r="F4727" s="6"/>
      <c r="G4727" s="7">
        <v>158</v>
      </c>
      <c r="H4727" s="8">
        <v>48</v>
      </c>
      <c r="I4727" s="1">
        <v>53</v>
      </c>
      <c r="J4727" s="1">
        <v>43</v>
      </c>
      <c r="K4727" s="1">
        <v>16</v>
      </c>
      <c r="L4727" s="1">
        <v>13</v>
      </c>
      <c r="M4727" s="1">
        <v>11</v>
      </c>
      <c r="N4727" s="1">
        <v>13</v>
      </c>
      <c r="O4727" s="1">
        <v>83</v>
      </c>
      <c r="P4727" s="13">
        <v>1</v>
      </c>
    </row>
    <row r="4728" spans="4:16" x14ac:dyDescent="0.2">
      <c r="D4728" s="104"/>
      <c r="E4728" s="11"/>
      <c r="F4728" s="10"/>
      <c r="G4728" s="9">
        <v>100</v>
      </c>
      <c r="H4728" s="12">
        <v>30.379746835443001</v>
      </c>
      <c r="I4728" s="2">
        <v>33.544303797467997</v>
      </c>
      <c r="J4728" s="2">
        <v>27.215189873418002</v>
      </c>
      <c r="K4728" s="2">
        <v>10.126582278480999</v>
      </c>
      <c r="L4728" s="2">
        <v>8.2278481012659999</v>
      </c>
      <c r="M4728" s="2">
        <v>6.9620253164559998</v>
      </c>
      <c r="N4728" s="2">
        <v>8.2278481012659999</v>
      </c>
      <c r="O4728" s="2">
        <v>52.531645569619997</v>
      </c>
      <c r="P4728" s="15">
        <v>0.63291139240500005</v>
      </c>
    </row>
    <row r="4729" spans="4:16" x14ac:dyDescent="0.2">
      <c r="D4729" s="104"/>
      <c r="E4729" s="5" t="s">
        <v>48</v>
      </c>
      <c r="F4729" s="6"/>
      <c r="G4729" s="7">
        <v>62</v>
      </c>
      <c r="H4729" s="8">
        <v>14</v>
      </c>
      <c r="I4729" s="1">
        <v>13</v>
      </c>
      <c r="J4729" s="1">
        <v>14</v>
      </c>
      <c r="K4729" s="1">
        <v>3</v>
      </c>
      <c r="L4729" s="1">
        <v>3</v>
      </c>
      <c r="M4729" s="1">
        <v>2</v>
      </c>
      <c r="N4729" s="1">
        <v>2</v>
      </c>
      <c r="O4729" s="1">
        <v>41</v>
      </c>
      <c r="P4729" s="13">
        <v>1</v>
      </c>
    </row>
    <row r="4730" spans="4:16" x14ac:dyDescent="0.2">
      <c r="D4730" s="104"/>
      <c r="E4730" s="11"/>
      <c r="F4730" s="10"/>
      <c r="G4730" s="9">
        <v>100</v>
      </c>
      <c r="H4730" s="12">
        <v>22.580645161290001</v>
      </c>
      <c r="I4730" s="2">
        <v>20.967741935484</v>
      </c>
      <c r="J4730" s="2">
        <v>22.580645161290001</v>
      </c>
      <c r="K4730" s="2">
        <v>4.8387096774189997</v>
      </c>
      <c r="L4730" s="2">
        <v>4.8387096774189997</v>
      </c>
      <c r="M4730" s="2">
        <v>3.2258064516129998</v>
      </c>
      <c r="N4730" s="2">
        <v>3.2258064516129998</v>
      </c>
      <c r="O4730" s="2">
        <v>66.129032258064996</v>
      </c>
      <c r="P4730" s="15">
        <v>1.6129032258060001</v>
      </c>
    </row>
    <row r="4731" spans="4:16" x14ac:dyDescent="0.2">
      <c r="D4731" s="104"/>
      <c r="E4731" s="5" t="s">
        <v>49</v>
      </c>
      <c r="F4731" s="6"/>
      <c r="G4731" s="7">
        <v>13</v>
      </c>
      <c r="H4731" s="8">
        <v>1</v>
      </c>
      <c r="I4731" s="1">
        <v>1</v>
      </c>
      <c r="J4731" s="1">
        <v>2</v>
      </c>
      <c r="K4731" s="1">
        <v>1</v>
      </c>
      <c r="L4731" s="1">
        <v>0</v>
      </c>
      <c r="M4731" s="1">
        <v>0</v>
      </c>
      <c r="N4731" s="1">
        <v>0</v>
      </c>
      <c r="O4731" s="1">
        <v>10</v>
      </c>
      <c r="P4731" s="13">
        <v>0</v>
      </c>
    </row>
    <row r="4732" spans="4:16" x14ac:dyDescent="0.2">
      <c r="D4732" s="104"/>
      <c r="E4732" s="11"/>
      <c r="F4732" s="10"/>
      <c r="G4732" s="9">
        <v>100</v>
      </c>
      <c r="H4732" s="12">
        <v>7.6923076923079998</v>
      </c>
      <c r="I4732" s="2">
        <v>7.6923076923079998</v>
      </c>
      <c r="J4732" s="2">
        <v>15.384615384615</v>
      </c>
      <c r="K4732" s="2">
        <v>7.6923076923079998</v>
      </c>
      <c r="L4732" s="3">
        <v>0</v>
      </c>
      <c r="M4732" s="3">
        <v>0</v>
      </c>
      <c r="N4732" s="3">
        <v>0</v>
      </c>
      <c r="O4732" s="2">
        <v>76.923076923077005</v>
      </c>
      <c r="P4732" s="21">
        <v>0</v>
      </c>
    </row>
    <row r="4733" spans="4:16" x14ac:dyDescent="0.2">
      <c r="D4733" s="103" t="s">
        <v>50</v>
      </c>
      <c r="E4733" s="24" t="s">
        <v>35</v>
      </c>
      <c r="F4733" s="22"/>
      <c r="G4733" s="23">
        <v>174</v>
      </c>
      <c r="H4733" s="30">
        <v>15</v>
      </c>
      <c r="I4733" s="4">
        <v>15</v>
      </c>
      <c r="J4733" s="4">
        <v>11</v>
      </c>
      <c r="K4733" s="4">
        <v>4</v>
      </c>
      <c r="L4733" s="4">
        <v>2</v>
      </c>
      <c r="M4733" s="4">
        <v>8</v>
      </c>
      <c r="N4733" s="4">
        <v>3</v>
      </c>
      <c r="O4733" s="4">
        <v>142</v>
      </c>
      <c r="P4733" s="34">
        <v>0</v>
      </c>
    </row>
    <row r="4734" spans="4:16" x14ac:dyDescent="0.2">
      <c r="D4734" s="104"/>
      <c r="E4734" s="11"/>
      <c r="F4734" s="10"/>
      <c r="G4734" s="9">
        <v>100</v>
      </c>
      <c r="H4734" s="12">
        <v>8.6206896551720007</v>
      </c>
      <c r="I4734" s="2">
        <v>8.6206896551720007</v>
      </c>
      <c r="J4734" s="2">
        <v>6.3218390804600002</v>
      </c>
      <c r="K4734" s="2">
        <v>2.2988505747130001</v>
      </c>
      <c r="L4734" s="2">
        <v>1.149425287356</v>
      </c>
      <c r="M4734" s="2">
        <v>4.5977011494250002</v>
      </c>
      <c r="N4734" s="2">
        <v>1.7241379310339999</v>
      </c>
      <c r="O4734" s="2">
        <v>81.609195402298994</v>
      </c>
      <c r="P4734" s="21">
        <v>0</v>
      </c>
    </row>
    <row r="4735" spans="4:16" x14ac:dyDescent="0.2">
      <c r="D4735" s="104"/>
      <c r="E4735" s="5" t="s">
        <v>36</v>
      </c>
      <c r="F4735" s="6"/>
      <c r="G4735" s="7">
        <v>233</v>
      </c>
      <c r="H4735" s="8">
        <v>46</v>
      </c>
      <c r="I4735" s="1">
        <v>43</v>
      </c>
      <c r="J4735" s="1">
        <v>33</v>
      </c>
      <c r="K4735" s="1">
        <v>10</v>
      </c>
      <c r="L4735" s="1">
        <v>10</v>
      </c>
      <c r="M4735" s="1">
        <v>16</v>
      </c>
      <c r="N4735" s="1">
        <v>18</v>
      </c>
      <c r="O4735" s="1">
        <v>163</v>
      </c>
      <c r="P4735" s="13">
        <v>0</v>
      </c>
    </row>
    <row r="4736" spans="4:16" x14ac:dyDescent="0.2">
      <c r="D4736" s="104"/>
      <c r="E4736" s="11"/>
      <c r="F4736" s="10"/>
      <c r="G4736" s="9">
        <v>100</v>
      </c>
      <c r="H4736" s="12">
        <v>19.742489270385999</v>
      </c>
      <c r="I4736" s="2">
        <v>18.454935622318001</v>
      </c>
      <c r="J4736" s="2">
        <v>14.163090128755</v>
      </c>
      <c r="K4736" s="2">
        <v>4.2918454935619996</v>
      </c>
      <c r="L4736" s="2">
        <v>4.2918454935619996</v>
      </c>
      <c r="M4736" s="2">
        <v>6.8669527897</v>
      </c>
      <c r="N4736" s="2">
        <v>7.7253218884120001</v>
      </c>
      <c r="O4736" s="2">
        <v>69.957081545064</v>
      </c>
      <c r="P4736" s="21">
        <v>0</v>
      </c>
    </row>
    <row r="4737" spans="4:16" x14ac:dyDescent="0.2">
      <c r="D4737" s="104"/>
      <c r="E4737" s="5" t="s">
        <v>37</v>
      </c>
      <c r="F4737" s="6"/>
      <c r="G4737" s="7">
        <v>199</v>
      </c>
      <c r="H4737" s="8">
        <v>50</v>
      </c>
      <c r="I4737" s="1">
        <v>40</v>
      </c>
      <c r="J4737" s="1">
        <v>29</v>
      </c>
      <c r="K4737" s="1">
        <v>5</v>
      </c>
      <c r="L4737" s="1">
        <v>8</v>
      </c>
      <c r="M4737" s="1">
        <v>15</v>
      </c>
      <c r="N4737" s="1">
        <v>9</v>
      </c>
      <c r="O4737" s="1">
        <v>122</v>
      </c>
      <c r="P4737" s="13">
        <v>0</v>
      </c>
    </row>
    <row r="4738" spans="4:16" x14ac:dyDescent="0.2">
      <c r="D4738" s="104"/>
      <c r="E4738" s="11"/>
      <c r="F4738" s="10"/>
      <c r="G4738" s="9">
        <v>100</v>
      </c>
      <c r="H4738" s="12">
        <v>25.125628140703999</v>
      </c>
      <c r="I4738" s="2">
        <v>20.100502512563001</v>
      </c>
      <c r="J4738" s="2">
        <v>14.572864321608</v>
      </c>
      <c r="K4738" s="2">
        <v>2.5125628140699998</v>
      </c>
      <c r="L4738" s="2">
        <v>4.0201005025130003</v>
      </c>
      <c r="M4738" s="2">
        <v>7.5376884422110004</v>
      </c>
      <c r="N4738" s="2">
        <v>4.5226130653269996</v>
      </c>
      <c r="O4738" s="2">
        <v>61.306532663317</v>
      </c>
      <c r="P4738" s="21">
        <v>0</v>
      </c>
    </row>
    <row r="4739" spans="4:16" x14ac:dyDescent="0.2">
      <c r="D4739" s="104"/>
      <c r="E4739" s="5" t="s">
        <v>38</v>
      </c>
      <c r="F4739" s="6"/>
      <c r="G4739" s="7">
        <v>319</v>
      </c>
      <c r="H4739" s="8">
        <v>85</v>
      </c>
      <c r="I4739" s="1">
        <v>65</v>
      </c>
      <c r="J4739" s="1">
        <v>72</v>
      </c>
      <c r="K4739" s="1">
        <v>9</v>
      </c>
      <c r="L4739" s="1">
        <v>10</v>
      </c>
      <c r="M4739" s="1">
        <v>32</v>
      </c>
      <c r="N4739" s="1">
        <v>13</v>
      </c>
      <c r="O4739" s="1">
        <v>190</v>
      </c>
      <c r="P4739" s="13">
        <v>0</v>
      </c>
    </row>
    <row r="4740" spans="4:16" x14ac:dyDescent="0.2">
      <c r="D4740" s="104"/>
      <c r="E4740" s="11"/>
      <c r="F4740" s="10"/>
      <c r="G4740" s="9">
        <v>100</v>
      </c>
      <c r="H4740" s="12">
        <v>26.645768025077999</v>
      </c>
      <c r="I4740" s="2">
        <v>20.376175548589</v>
      </c>
      <c r="J4740" s="2">
        <v>22.570532915360999</v>
      </c>
      <c r="K4740" s="2">
        <v>2.8213166144200001</v>
      </c>
      <c r="L4740" s="2">
        <v>3.1347962382449999</v>
      </c>
      <c r="M4740" s="2">
        <v>10.031347962382</v>
      </c>
      <c r="N4740" s="2">
        <v>4.0752351097180002</v>
      </c>
      <c r="O4740" s="2">
        <v>59.561128526646002</v>
      </c>
      <c r="P4740" s="21">
        <v>0</v>
      </c>
    </row>
    <row r="4741" spans="4:16" x14ac:dyDescent="0.2">
      <c r="D4741" s="104"/>
      <c r="E4741" s="5" t="s">
        <v>39</v>
      </c>
      <c r="F4741" s="6"/>
      <c r="G4741" s="7">
        <v>269</v>
      </c>
      <c r="H4741" s="8">
        <v>68</v>
      </c>
      <c r="I4741" s="1">
        <v>76</v>
      </c>
      <c r="J4741" s="1">
        <v>52</v>
      </c>
      <c r="K4741" s="1">
        <v>8</v>
      </c>
      <c r="L4741" s="1">
        <v>9</v>
      </c>
      <c r="M4741" s="1">
        <v>28</v>
      </c>
      <c r="N4741" s="1">
        <v>17</v>
      </c>
      <c r="O4741" s="1">
        <v>152</v>
      </c>
      <c r="P4741" s="13">
        <v>2</v>
      </c>
    </row>
    <row r="4742" spans="4:16" x14ac:dyDescent="0.2">
      <c r="D4742" s="104"/>
      <c r="E4742" s="11"/>
      <c r="F4742" s="10"/>
      <c r="G4742" s="9">
        <v>100</v>
      </c>
      <c r="H4742" s="12">
        <v>25.278810408921998</v>
      </c>
      <c r="I4742" s="2">
        <v>28.252788104088999</v>
      </c>
      <c r="J4742" s="2">
        <v>19.330855018586998</v>
      </c>
      <c r="K4742" s="2">
        <v>2.9739776951670001</v>
      </c>
      <c r="L4742" s="2">
        <v>3.345724907063</v>
      </c>
      <c r="M4742" s="2">
        <v>10.408921933086001</v>
      </c>
      <c r="N4742" s="2">
        <v>6.3197026022299996</v>
      </c>
      <c r="O4742" s="2">
        <v>56.505576208177999</v>
      </c>
      <c r="P4742" s="15">
        <v>0.74349442379200004</v>
      </c>
    </row>
    <row r="4743" spans="4:16" x14ac:dyDescent="0.2">
      <c r="D4743" s="104"/>
      <c r="E4743" s="5" t="s">
        <v>40</v>
      </c>
      <c r="F4743" s="6"/>
      <c r="G4743" s="7">
        <v>348</v>
      </c>
      <c r="H4743" s="8">
        <v>113</v>
      </c>
      <c r="I4743" s="1">
        <v>109</v>
      </c>
      <c r="J4743" s="1">
        <v>75</v>
      </c>
      <c r="K4743" s="1">
        <v>12</v>
      </c>
      <c r="L4743" s="1">
        <v>7</v>
      </c>
      <c r="M4743" s="1">
        <v>38</v>
      </c>
      <c r="N4743" s="1">
        <v>26</v>
      </c>
      <c r="O4743" s="1">
        <v>172</v>
      </c>
      <c r="P4743" s="13">
        <v>0</v>
      </c>
    </row>
    <row r="4744" spans="4:16" x14ac:dyDescent="0.2">
      <c r="D4744" s="104"/>
      <c r="E4744" s="11"/>
      <c r="F4744" s="10"/>
      <c r="G4744" s="9">
        <v>100</v>
      </c>
      <c r="H4744" s="12">
        <v>32.471264367815998</v>
      </c>
      <c r="I4744" s="2">
        <v>31.321839080459998</v>
      </c>
      <c r="J4744" s="2">
        <v>21.551724137931</v>
      </c>
      <c r="K4744" s="2">
        <v>3.4482758620689999</v>
      </c>
      <c r="L4744" s="2">
        <v>2.0114942528739999</v>
      </c>
      <c r="M4744" s="2">
        <v>10.919540229885</v>
      </c>
      <c r="N4744" s="2">
        <v>7.4712643678159996</v>
      </c>
      <c r="O4744" s="2">
        <v>49.425287356322002</v>
      </c>
      <c r="P4744" s="21">
        <v>0</v>
      </c>
    </row>
    <row r="4745" spans="4:16" x14ac:dyDescent="0.2">
      <c r="D4745" s="104"/>
      <c r="E4745" s="5" t="s">
        <v>41</v>
      </c>
      <c r="F4745" s="6"/>
      <c r="G4745" s="7">
        <v>282</v>
      </c>
      <c r="H4745" s="8">
        <v>86</v>
      </c>
      <c r="I4745" s="1">
        <v>87</v>
      </c>
      <c r="J4745" s="1">
        <v>57</v>
      </c>
      <c r="K4745" s="1">
        <v>12</v>
      </c>
      <c r="L4745" s="1">
        <v>10</v>
      </c>
      <c r="M4745" s="1">
        <v>31</v>
      </c>
      <c r="N4745" s="1">
        <v>21</v>
      </c>
      <c r="O4745" s="1">
        <v>148</v>
      </c>
      <c r="P4745" s="13">
        <v>0</v>
      </c>
    </row>
    <row r="4746" spans="4:16" x14ac:dyDescent="0.2">
      <c r="D4746" s="104"/>
      <c r="E4746" s="11"/>
      <c r="F4746" s="10"/>
      <c r="G4746" s="9">
        <v>100</v>
      </c>
      <c r="H4746" s="12">
        <v>30.496453900709</v>
      </c>
      <c r="I4746" s="2">
        <v>30.851063829787002</v>
      </c>
      <c r="J4746" s="2">
        <v>20.212765957447001</v>
      </c>
      <c r="K4746" s="2">
        <v>4.2553191489359996</v>
      </c>
      <c r="L4746" s="2">
        <v>3.54609929078</v>
      </c>
      <c r="M4746" s="2">
        <v>10.992907801417999</v>
      </c>
      <c r="N4746" s="2">
        <v>7.4468085106380002</v>
      </c>
      <c r="O4746" s="2">
        <v>52.482269503546</v>
      </c>
      <c r="P4746" s="21">
        <v>0</v>
      </c>
    </row>
    <row r="4747" spans="4:16" x14ac:dyDescent="0.2">
      <c r="D4747" s="104"/>
      <c r="E4747" s="5" t="s">
        <v>42</v>
      </c>
      <c r="F4747" s="6"/>
      <c r="G4747" s="7">
        <v>242</v>
      </c>
      <c r="H4747" s="8">
        <v>92</v>
      </c>
      <c r="I4747" s="1">
        <v>72</v>
      </c>
      <c r="J4747" s="1">
        <v>50</v>
      </c>
      <c r="K4747" s="1">
        <v>14</v>
      </c>
      <c r="L4747" s="1">
        <v>8</v>
      </c>
      <c r="M4747" s="1">
        <v>22</v>
      </c>
      <c r="N4747" s="1">
        <v>16</v>
      </c>
      <c r="O4747" s="1">
        <v>113</v>
      </c>
      <c r="P4747" s="13">
        <v>0</v>
      </c>
    </row>
    <row r="4748" spans="4:16" x14ac:dyDescent="0.2">
      <c r="D4748" s="104"/>
      <c r="E4748" s="11"/>
      <c r="F4748" s="10"/>
      <c r="G4748" s="9">
        <v>100</v>
      </c>
      <c r="H4748" s="12">
        <v>38.016528925620001</v>
      </c>
      <c r="I4748" s="2">
        <v>29.752066115702</v>
      </c>
      <c r="J4748" s="2">
        <v>20.661157024792999</v>
      </c>
      <c r="K4748" s="2">
        <v>5.7851239669419998</v>
      </c>
      <c r="L4748" s="2">
        <v>3.305785123967</v>
      </c>
      <c r="M4748" s="2">
        <v>9.0909090909089993</v>
      </c>
      <c r="N4748" s="2">
        <v>6.6115702479339999</v>
      </c>
      <c r="O4748" s="2">
        <v>46.694214876033001</v>
      </c>
      <c r="P4748" s="21">
        <v>0</v>
      </c>
    </row>
    <row r="4749" spans="4:16" x14ac:dyDescent="0.2">
      <c r="D4749" s="104"/>
      <c r="E4749" s="5" t="s">
        <v>43</v>
      </c>
      <c r="F4749" s="6"/>
      <c r="G4749" s="7">
        <v>263</v>
      </c>
      <c r="H4749" s="8">
        <v>95</v>
      </c>
      <c r="I4749" s="1">
        <v>95</v>
      </c>
      <c r="J4749" s="1">
        <v>59</v>
      </c>
      <c r="K4749" s="1">
        <v>14</v>
      </c>
      <c r="L4749" s="1">
        <v>9</v>
      </c>
      <c r="M4749" s="1">
        <v>23</v>
      </c>
      <c r="N4749" s="1">
        <v>17</v>
      </c>
      <c r="O4749" s="1">
        <v>123</v>
      </c>
      <c r="P4749" s="13">
        <v>1</v>
      </c>
    </row>
    <row r="4750" spans="4:16" x14ac:dyDescent="0.2">
      <c r="D4750" s="104"/>
      <c r="E4750" s="11"/>
      <c r="F4750" s="10"/>
      <c r="G4750" s="9">
        <v>100</v>
      </c>
      <c r="H4750" s="12">
        <v>36.121673003802002</v>
      </c>
      <c r="I4750" s="2">
        <v>36.121673003802002</v>
      </c>
      <c r="J4750" s="2">
        <v>22.433460076046</v>
      </c>
      <c r="K4750" s="2">
        <v>5.3231939163500002</v>
      </c>
      <c r="L4750" s="2">
        <v>3.422053231939</v>
      </c>
      <c r="M4750" s="2">
        <v>8.7452471482889997</v>
      </c>
      <c r="N4750" s="2">
        <v>6.4638783269960003</v>
      </c>
      <c r="O4750" s="2">
        <v>46.768060836502002</v>
      </c>
      <c r="P4750" s="15">
        <v>0.38022813688200002</v>
      </c>
    </row>
    <row r="4751" spans="4:16" x14ac:dyDescent="0.2">
      <c r="D4751" s="104"/>
      <c r="E4751" s="5" t="s">
        <v>44</v>
      </c>
      <c r="F4751" s="6"/>
      <c r="G4751" s="7">
        <v>364</v>
      </c>
      <c r="H4751" s="8">
        <v>116</v>
      </c>
      <c r="I4751" s="1">
        <v>116</v>
      </c>
      <c r="J4751" s="1">
        <v>65</v>
      </c>
      <c r="K4751" s="1">
        <v>24</v>
      </c>
      <c r="L4751" s="1">
        <v>13</v>
      </c>
      <c r="M4751" s="1">
        <v>36</v>
      </c>
      <c r="N4751" s="1">
        <v>23</v>
      </c>
      <c r="O4751" s="1">
        <v>195</v>
      </c>
      <c r="P4751" s="13">
        <v>1</v>
      </c>
    </row>
    <row r="4752" spans="4:16" x14ac:dyDescent="0.2">
      <c r="D4752" s="104"/>
      <c r="E4752" s="11"/>
      <c r="F4752" s="10"/>
      <c r="G4752" s="9">
        <v>100</v>
      </c>
      <c r="H4752" s="12">
        <v>31.868131868132</v>
      </c>
      <c r="I4752" s="2">
        <v>31.868131868132</v>
      </c>
      <c r="J4752" s="2">
        <v>17.857142857143</v>
      </c>
      <c r="K4752" s="2">
        <v>6.5934065934069999</v>
      </c>
      <c r="L4752" s="2">
        <v>3.5714285714290002</v>
      </c>
      <c r="M4752" s="2">
        <v>9.8901098901100006</v>
      </c>
      <c r="N4752" s="2">
        <v>6.3186813186809996</v>
      </c>
      <c r="O4752" s="2">
        <v>53.571428571429003</v>
      </c>
      <c r="P4752" s="15">
        <v>0.27472527472500002</v>
      </c>
    </row>
    <row r="4753" spans="2:16" x14ac:dyDescent="0.2">
      <c r="D4753" s="104"/>
      <c r="E4753" s="5" t="s">
        <v>45</v>
      </c>
      <c r="F4753" s="6"/>
      <c r="G4753" s="7">
        <v>324</v>
      </c>
      <c r="H4753" s="8">
        <v>104</v>
      </c>
      <c r="I4753" s="1">
        <v>90</v>
      </c>
      <c r="J4753" s="1">
        <v>60</v>
      </c>
      <c r="K4753" s="1">
        <v>24</v>
      </c>
      <c r="L4753" s="1">
        <v>6</v>
      </c>
      <c r="M4753" s="1">
        <v>28</v>
      </c>
      <c r="N4753" s="1">
        <v>14</v>
      </c>
      <c r="O4753" s="1">
        <v>177</v>
      </c>
      <c r="P4753" s="13">
        <v>3</v>
      </c>
    </row>
    <row r="4754" spans="2:16" x14ac:dyDescent="0.2">
      <c r="D4754" s="104"/>
      <c r="E4754" s="11"/>
      <c r="F4754" s="10"/>
      <c r="G4754" s="9">
        <v>100</v>
      </c>
      <c r="H4754" s="12">
        <v>32.098765432099</v>
      </c>
      <c r="I4754" s="2">
        <v>27.777777777777999</v>
      </c>
      <c r="J4754" s="2">
        <v>18.518518518518999</v>
      </c>
      <c r="K4754" s="2">
        <v>7.4074074074069998</v>
      </c>
      <c r="L4754" s="2">
        <v>1.851851851852</v>
      </c>
      <c r="M4754" s="2">
        <v>8.6419753086419995</v>
      </c>
      <c r="N4754" s="2">
        <v>4.3209876543209997</v>
      </c>
      <c r="O4754" s="2">
        <v>54.629629629630003</v>
      </c>
      <c r="P4754" s="15">
        <v>0.92592592592599998</v>
      </c>
    </row>
    <row r="4755" spans="2:16" x14ac:dyDescent="0.2">
      <c r="D4755" s="104"/>
      <c r="E4755" s="5" t="s">
        <v>46</v>
      </c>
      <c r="F4755" s="6"/>
      <c r="G4755" s="7">
        <v>192</v>
      </c>
      <c r="H4755" s="8">
        <v>52</v>
      </c>
      <c r="I4755" s="1">
        <v>39</v>
      </c>
      <c r="J4755" s="1">
        <v>23</v>
      </c>
      <c r="K4755" s="1">
        <v>7</v>
      </c>
      <c r="L4755" s="1">
        <v>4</v>
      </c>
      <c r="M4755" s="1">
        <v>11</v>
      </c>
      <c r="N4755" s="1">
        <v>5</v>
      </c>
      <c r="O4755" s="1">
        <v>124</v>
      </c>
      <c r="P4755" s="13">
        <v>1</v>
      </c>
    </row>
    <row r="4756" spans="2:16" x14ac:dyDescent="0.2">
      <c r="D4756" s="104"/>
      <c r="E4756" s="11"/>
      <c r="F4756" s="10"/>
      <c r="G4756" s="9">
        <v>100</v>
      </c>
      <c r="H4756" s="12">
        <v>27.083333333333002</v>
      </c>
      <c r="I4756" s="2">
        <v>20.3125</v>
      </c>
      <c r="J4756" s="2">
        <v>11.979166666667</v>
      </c>
      <c r="K4756" s="2">
        <v>3.645833333333</v>
      </c>
      <c r="L4756" s="2">
        <v>2.083333333333</v>
      </c>
      <c r="M4756" s="2">
        <v>5.729166666667</v>
      </c>
      <c r="N4756" s="2">
        <v>2.604166666667</v>
      </c>
      <c r="O4756" s="2">
        <v>64.583333333333002</v>
      </c>
      <c r="P4756" s="15">
        <v>0.52083333333299997</v>
      </c>
    </row>
    <row r="4757" spans="2:16" x14ac:dyDescent="0.2">
      <c r="D4757" s="104"/>
      <c r="E4757" s="5" t="s">
        <v>47</v>
      </c>
      <c r="F4757" s="6"/>
      <c r="G4757" s="7">
        <v>288</v>
      </c>
      <c r="H4757" s="8">
        <v>53</v>
      </c>
      <c r="I4757" s="1">
        <v>65</v>
      </c>
      <c r="J4757" s="1">
        <v>35</v>
      </c>
      <c r="K4757" s="1">
        <v>12</v>
      </c>
      <c r="L4757" s="1">
        <v>12</v>
      </c>
      <c r="M4757" s="1">
        <v>10</v>
      </c>
      <c r="N4757" s="1">
        <v>10</v>
      </c>
      <c r="O4757" s="1">
        <v>194</v>
      </c>
      <c r="P4757" s="13">
        <v>2</v>
      </c>
    </row>
    <row r="4758" spans="2:16" x14ac:dyDescent="0.2">
      <c r="D4758" s="104"/>
      <c r="E4758" s="11"/>
      <c r="F4758" s="10"/>
      <c r="G4758" s="9">
        <v>100</v>
      </c>
      <c r="H4758" s="12">
        <v>18.402777777777999</v>
      </c>
      <c r="I4758" s="2">
        <v>22.569444444443999</v>
      </c>
      <c r="J4758" s="2">
        <v>12.152777777778001</v>
      </c>
      <c r="K4758" s="2">
        <v>4.166666666667</v>
      </c>
      <c r="L4758" s="2">
        <v>4.166666666667</v>
      </c>
      <c r="M4758" s="2">
        <v>3.4722222222219998</v>
      </c>
      <c r="N4758" s="2">
        <v>3.4722222222219998</v>
      </c>
      <c r="O4758" s="2">
        <v>67.361111111111001</v>
      </c>
      <c r="P4758" s="15">
        <v>0.694444444444</v>
      </c>
    </row>
    <row r="4759" spans="2:16" x14ac:dyDescent="0.2">
      <c r="D4759" s="104"/>
      <c r="E4759" s="5" t="s">
        <v>48</v>
      </c>
      <c r="F4759" s="6"/>
      <c r="G4759" s="7">
        <v>114</v>
      </c>
      <c r="H4759" s="8">
        <v>23</v>
      </c>
      <c r="I4759" s="1">
        <v>20</v>
      </c>
      <c r="J4759" s="1">
        <v>10</v>
      </c>
      <c r="K4759" s="1">
        <v>4</v>
      </c>
      <c r="L4759" s="1">
        <v>3</v>
      </c>
      <c r="M4759" s="1">
        <v>7</v>
      </c>
      <c r="N4759" s="1">
        <v>6</v>
      </c>
      <c r="O4759" s="1">
        <v>77</v>
      </c>
      <c r="P4759" s="13">
        <v>1</v>
      </c>
    </row>
    <row r="4760" spans="2:16" x14ac:dyDescent="0.2">
      <c r="D4760" s="104"/>
      <c r="E4760" s="11"/>
      <c r="F4760" s="10"/>
      <c r="G4760" s="9">
        <v>100</v>
      </c>
      <c r="H4760" s="12">
        <v>20.175438596490999</v>
      </c>
      <c r="I4760" s="2">
        <v>17.543859649123</v>
      </c>
      <c r="J4760" s="2">
        <v>8.7719298245609991</v>
      </c>
      <c r="K4760" s="2">
        <v>3.508771929825</v>
      </c>
      <c r="L4760" s="2">
        <v>2.6315789473679998</v>
      </c>
      <c r="M4760" s="2">
        <v>6.1403508771929998</v>
      </c>
      <c r="N4760" s="2">
        <v>5.2631578947369997</v>
      </c>
      <c r="O4760" s="2">
        <v>67.543859649122993</v>
      </c>
      <c r="P4760" s="15">
        <v>0.87719298245599997</v>
      </c>
    </row>
    <row r="4761" spans="2:16" x14ac:dyDescent="0.2">
      <c r="D4761" s="104"/>
      <c r="E4761" s="5" t="s">
        <v>49</v>
      </c>
      <c r="F4761" s="6"/>
      <c r="G4761" s="7">
        <v>30</v>
      </c>
      <c r="H4761" s="8">
        <v>3</v>
      </c>
      <c r="I4761" s="1">
        <v>2</v>
      </c>
      <c r="J4761" s="1">
        <v>0</v>
      </c>
      <c r="K4761" s="1">
        <v>1</v>
      </c>
      <c r="L4761" s="1">
        <v>0</v>
      </c>
      <c r="M4761" s="1">
        <v>0</v>
      </c>
      <c r="N4761" s="1">
        <v>2</v>
      </c>
      <c r="O4761" s="1">
        <v>26</v>
      </c>
      <c r="P4761" s="13">
        <v>0</v>
      </c>
    </row>
    <row r="4762" spans="2:16" x14ac:dyDescent="0.2">
      <c r="D4762" s="105"/>
      <c r="E4762" s="56"/>
      <c r="F4762" s="57"/>
      <c r="G4762" s="69">
        <v>100</v>
      </c>
      <c r="H4762" s="75">
        <v>10</v>
      </c>
      <c r="I4762" s="39">
        <v>6.666666666667</v>
      </c>
      <c r="J4762" s="36">
        <v>0</v>
      </c>
      <c r="K4762" s="39">
        <v>3.333333333333</v>
      </c>
      <c r="L4762" s="36">
        <v>0</v>
      </c>
      <c r="M4762" s="36">
        <v>0</v>
      </c>
      <c r="N4762" s="39">
        <v>6.666666666667</v>
      </c>
      <c r="O4762" s="39">
        <v>86.666666666666998</v>
      </c>
      <c r="P4762" s="72">
        <v>0</v>
      </c>
    </row>
    <row r="4764" spans="2:16" x14ac:dyDescent="0.2">
      <c r="B4764" s="47" t="str">
        <f xml:space="preserve"> HYPERLINK("#'目次'!B63", "[57]")</f>
        <v>[57]</v>
      </c>
      <c r="C4764" s="31" t="s">
        <v>561</v>
      </c>
    </row>
    <row r="4767" spans="2:16" x14ac:dyDescent="0.2">
      <c r="C4767" s="31" t="s">
        <v>13</v>
      </c>
    </row>
    <row r="4768" spans="2:16" ht="36" x14ac:dyDescent="0.2">
      <c r="D4768" s="99"/>
      <c r="E4768" s="100"/>
      <c r="F4768" s="100"/>
      <c r="G4768" s="41" t="s">
        <v>14</v>
      </c>
      <c r="H4768" s="42" t="s">
        <v>468</v>
      </c>
      <c r="I4768" s="16" t="s">
        <v>469</v>
      </c>
      <c r="J4768" s="16" t="s">
        <v>470</v>
      </c>
      <c r="K4768" s="46" t="s">
        <v>24</v>
      </c>
    </row>
    <row r="4769" spans="4:11" x14ac:dyDescent="0.2">
      <c r="D4769" s="101"/>
      <c r="E4769" s="102"/>
      <c r="F4769" s="102"/>
      <c r="G4769" s="44"/>
      <c r="H4769" s="48"/>
      <c r="I4769" s="17"/>
      <c r="J4769" s="17"/>
      <c r="K4769" s="43"/>
    </row>
    <row r="4770" spans="4:11" x14ac:dyDescent="0.2">
      <c r="D4770" s="68"/>
      <c r="E4770" s="67" t="s">
        <v>14</v>
      </c>
      <c r="F4770" s="64"/>
      <c r="G4770" s="45">
        <v>7000</v>
      </c>
      <c r="H4770" s="20">
        <v>707</v>
      </c>
      <c r="I4770" s="20">
        <v>302</v>
      </c>
      <c r="J4770" s="20">
        <v>5941</v>
      </c>
      <c r="K4770" s="61">
        <v>50</v>
      </c>
    </row>
    <row r="4771" spans="4:11" x14ac:dyDescent="0.2">
      <c r="D4771" s="56"/>
      <c r="E4771" s="57"/>
      <c r="F4771" s="65"/>
      <c r="G4771" s="9">
        <v>100</v>
      </c>
      <c r="H4771" s="2">
        <v>10.1</v>
      </c>
      <c r="I4771" s="2">
        <v>4.3142857142860001</v>
      </c>
      <c r="J4771" s="2">
        <v>84.871428571429007</v>
      </c>
      <c r="K4771" s="15">
        <v>0.71428571428599996</v>
      </c>
    </row>
    <row r="4772" spans="4:11" x14ac:dyDescent="0.2">
      <c r="D4772" s="103" t="s">
        <v>25</v>
      </c>
      <c r="E4772" s="24" t="s">
        <v>26</v>
      </c>
      <c r="F4772" s="22"/>
      <c r="G4772" s="23">
        <v>1780</v>
      </c>
      <c r="H4772" s="30">
        <v>101</v>
      </c>
      <c r="I4772" s="4">
        <v>55</v>
      </c>
      <c r="J4772" s="4">
        <v>1619</v>
      </c>
      <c r="K4772" s="34">
        <v>5</v>
      </c>
    </row>
    <row r="4773" spans="4:11" x14ac:dyDescent="0.2">
      <c r="D4773" s="104"/>
      <c r="E4773" s="11"/>
      <c r="F4773" s="10"/>
      <c r="G4773" s="9">
        <v>100</v>
      </c>
      <c r="H4773" s="12">
        <v>5.6741573033710004</v>
      </c>
      <c r="I4773" s="2">
        <v>3.0898876404490001</v>
      </c>
      <c r="J4773" s="2">
        <v>90.955056179774999</v>
      </c>
      <c r="K4773" s="15">
        <v>0.28089887640400002</v>
      </c>
    </row>
    <row r="4774" spans="4:11" x14ac:dyDescent="0.2">
      <c r="D4774" s="104"/>
      <c r="E4774" s="5" t="s">
        <v>27</v>
      </c>
      <c r="F4774" s="6"/>
      <c r="G4774" s="7">
        <v>1328</v>
      </c>
      <c r="H4774" s="8">
        <v>113</v>
      </c>
      <c r="I4774" s="1">
        <v>62</v>
      </c>
      <c r="J4774" s="1">
        <v>1146</v>
      </c>
      <c r="K4774" s="13">
        <v>7</v>
      </c>
    </row>
    <row r="4775" spans="4:11" x14ac:dyDescent="0.2">
      <c r="D4775" s="104"/>
      <c r="E4775" s="11"/>
      <c r="F4775" s="10"/>
      <c r="G4775" s="9">
        <v>100</v>
      </c>
      <c r="H4775" s="12">
        <v>8.5090361445779994</v>
      </c>
      <c r="I4775" s="2">
        <v>4.6686746987949999</v>
      </c>
      <c r="J4775" s="2">
        <v>86.295180722891999</v>
      </c>
      <c r="K4775" s="15">
        <v>0.52710843373500005</v>
      </c>
    </row>
    <row r="4776" spans="4:11" x14ac:dyDescent="0.2">
      <c r="D4776" s="104"/>
      <c r="E4776" s="5" t="s">
        <v>28</v>
      </c>
      <c r="F4776" s="6"/>
      <c r="G4776" s="7">
        <v>1075</v>
      </c>
      <c r="H4776" s="8">
        <v>101</v>
      </c>
      <c r="I4776" s="1">
        <v>54</v>
      </c>
      <c r="J4776" s="1">
        <v>911</v>
      </c>
      <c r="K4776" s="13">
        <v>9</v>
      </c>
    </row>
    <row r="4777" spans="4:11" x14ac:dyDescent="0.2">
      <c r="D4777" s="104"/>
      <c r="E4777" s="11"/>
      <c r="F4777" s="10"/>
      <c r="G4777" s="9">
        <v>100</v>
      </c>
      <c r="H4777" s="12">
        <v>9.3953488372089993</v>
      </c>
      <c r="I4777" s="2">
        <v>5.0232558139529999</v>
      </c>
      <c r="J4777" s="2">
        <v>84.744186046511999</v>
      </c>
      <c r="K4777" s="15">
        <v>0.83720930232599999</v>
      </c>
    </row>
    <row r="4778" spans="4:11" x14ac:dyDescent="0.2">
      <c r="D4778" s="104"/>
      <c r="E4778" s="5" t="s">
        <v>29</v>
      </c>
      <c r="F4778" s="6"/>
      <c r="G4778" s="7">
        <v>733</v>
      </c>
      <c r="H4778" s="8">
        <v>86</v>
      </c>
      <c r="I4778" s="1">
        <v>30</v>
      </c>
      <c r="J4778" s="1">
        <v>613</v>
      </c>
      <c r="K4778" s="13">
        <v>4</v>
      </c>
    </row>
    <row r="4779" spans="4:11" x14ac:dyDescent="0.2">
      <c r="D4779" s="104"/>
      <c r="E4779" s="11"/>
      <c r="F4779" s="10"/>
      <c r="G4779" s="9">
        <v>100</v>
      </c>
      <c r="H4779" s="12">
        <v>11.732605729876999</v>
      </c>
      <c r="I4779" s="2">
        <v>4.0927694406550001</v>
      </c>
      <c r="J4779" s="2">
        <v>83.628922237381005</v>
      </c>
      <c r="K4779" s="15">
        <v>0.545702592087</v>
      </c>
    </row>
    <row r="4780" spans="4:11" x14ac:dyDescent="0.2">
      <c r="D4780" s="104"/>
      <c r="E4780" s="5" t="s">
        <v>30</v>
      </c>
      <c r="F4780" s="6"/>
      <c r="G4780" s="7">
        <v>619</v>
      </c>
      <c r="H4780" s="8">
        <v>81</v>
      </c>
      <c r="I4780" s="1">
        <v>26</v>
      </c>
      <c r="J4780" s="1">
        <v>504</v>
      </c>
      <c r="K4780" s="13">
        <v>8</v>
      </c>
    </row>
    <row r="4781" spans="4:11" x14ac:dyDescent="0.2">
      <c r="D4781" s="104"/>
      <c r="E4781" s="11"/>
      <c r="F4781" s="10"/>
      <c r="G4781" s="9">
        <v>100</v>
      </c>
      <c r="H4781" s="12">
        <v>13.085621970921</v>
      </c>
      <c r="I4781" s="2">
        <v>4.2003231017770002</v>
      </c>
      <c r="J4781" s="2">
        <v>81.421647819062997</v>
      </c>
      <c r="K4781" s="15">
        <v>1.2924071082390001</v>
      </c>
    </row>
    <row r="4782" spans="4:11" x14ac:dyDescent="0.2">
      <c r="D4782" s="104"/>
      <c r="E4782" s="5" t="s">
        <v>31</v>
      </c>
      <c r="F4782" s="6"/>
      <c r="G4782" s="7">
        <v>559</v>
      </c>
      <c r="H4782" s="8">
        <v>94</v>
      </c>
      <c r="I4782" s="1">
        <v>37</v>
      </c>
      <c r="J4782" s="1">
        <v>418</v>
      </c>
      <c r="K4782" s="13">
        <v>10</v>
      </c>
    </row>
    <row r="4783" spans="4:11" x14ac:dyDescent="0.2">
      <c r="D4783" s="104"/>
      <c r="E4783" s="11"/>
      <c r="F4783" s="10"/>
      <c r="G4783" s="9">
        <v>100</v>
      </c>
      <c r="H4783" s="12">
        <v>16.815742397137999</v>
      </c>
      <c r="I4783" s="2">
        <v>6.6189624329159997</v>
      </c>
      <c r="J4783" s="2">
        <v>74.776386404293007</v>
      </c>
      <c r="K4783" s="15">
        <v>1.7889087656530001</v>
      </c>
    </row>
    <row r="4784" spans="4:11" x14ac:dyDescent="0.2">
      <c r="D4784" s="104"/>
      <c r="E4784" s="5" t="s">
        <v>32</v>
      </c>
      <c r="F4784" s="6"/>
      <c r="G4784" s="7">
        <v>284</v>
      </c>
      <c r="H4784" s="8">
        <v>58</v>
      </c>
      <c r="I4784" s="1">
        <v>17</v>
      </c>
      <c r="J4784" s="1">
        <v>206</v>
      </c>
      <c r="K4784" s="13">
        <v>3</v>
      </c>
    </row>
    <row r="4785" spans="4:11" x14ac:dyDescent="0.2">
      <c r="D4785" s="104"/>
      <c r="E4785" s="11"/>
      <c r="F4785" s="10"/>
      <c r="G4785" s="9">
        <v>100</v>
      </c>
      <c r="H4785" s="12">
        <v>20.422535211267999</v>
      </c>
      <c r="I4785" s="2">
        <v>5.9859154929580001</v>
      </c>
      <c r="J4785" s="2">
        <v>72.535211267606002</v>
      </c>
      <c r="K4785" s="15">
        <v>1.056338028169</v>
      </c>
    </row>
    <row r="4786" spans="4:11" x14ac:dyDescent="0.2">
      <c r="D4786" s="104"/>
      <c r="E4786" s="5" t="s">
        <v>33</v>
      </c>
      <c r="F4786" s="6"/>
      <c r="G4786" s="7">
        <v>104</v>
      </c>
      <c r="H4786" s="8">
        <v>34</v>
      </c>
      <c r="I4786" s="1">
        <v>9</v>
      </c>
      <c r="J4786" s="1">
        <v>58</v>
      </c>
      <c r="K4786" s="13">
        <v>3</v>
      </c>
    </row>
    <row r="4787" spans="4:11" x14ac:dyDescent="0.2">
      <c r="D4787" s="104"/>
      <c r="E4787" s="11"/>
      <c r="F4787" s="10"/>
      <c r="G4787" s="9">
        <v>100</v>
      </c>
      <c r="H4787" s="12">
        <v>32.692307692307999</v>
      </c>
      <c r="I4787" s="2">
        <v>8.6538461538460005</v>
      </c>
      <c r="J4787" s="2">
        <v>55.769230769231001</v>
      </c>
      <c r="K4787" s="15">
        <v>2.884615384615</v>
      </c>
    </row>
    <row r="4788" spans="4:11" x14ac:dyDescent="0.2">
      <c r="D4788" s="103" t="s">
        <v>34</v>
      </c>
      <c r="E4788" s="24" t="s">
        <v>35</v>
      </c>
      <c r="F4788" s="22"/>
      <c r="G4788" s="23">
        <v>206</v>
      </c>
      <c r="H4788" s="30">
        <v>6</v>
      </c>
      <c r="I4788" s="4">
        <v>1</v>
      </c>
      <c r="J4788" s="4">
        <v>199</v>
      </c>
      <c r="K4788" s="34">
        <v>0</v>
      </c>
    </row>
    <row r="4789" spans="4:11" x14ac:dyDescent="0.2">
      <c r="D4789" s="104"/>
      <c r="E4789" s="11"/>
      <c r="F4789" s="10"/>
      <c r="G4789" s="9">
        <v>100</v>
      </c>
      <c r="H4789" s="12">
        <v>2.9126213592229999</v>
      </c>
      <c r="I4789" s="2">
        <v>0.48543689320400002</v>
      </c>
      <c r="J4789" s="2">
        <v>96.601941747572994</v>
      </c>
      <c r="K4789" s="21">
        <v>0</v>
      </c>
    </row>
    <row r="4790" spans="4:11" x14ac:dyDescent="0.2">
      <c r="D4790" s="104"/>
      <c r="E4790" s="5" t="s">
        <v>36</v>
      </c>
      <c r="F4790" s="6"/>
      <c r="G4790" s="7">
        <v>218</v>
      </c>
      <c r="H4790" s="8">
        <v>16</v>
      </c>
      <c r="I4790" s="1">
        <v>2</v>
      </c>
      <c r="J4790" s="1">
        <v>196</v>
      </c>
      <c r="K4790" s="13">
        <v>4</v>
      </c>
    </row>
    <row r="4791" spans="4:11" x14ac:dyDescent="0.2">
      <c r="D4791" s="104"/>
      <c r="E4791" s="11"/>
      <c r="F4791" s="10"/>
      <c r="G4791" s="9">
        <v>100</v>
      </c>
      <c r="H4791" s="12">
        <v>7.339449541284</v>
      </c>
      <c r="I4791" s="2">
        <v>0.91743119266100004</v>
      </c>
      <c r="J4791" s="2">
        <v>89.908256880734001</v>
      </c>
      <c r="K4791" s="15">
        <v>1.834862385321</v>
      </c>
    </row>
    <row r="4792" spans="4:11" x14ac:dyDescent="0.2">
      <c r="D4792" s="104"/>
      <c r="E4792" s="5" t="s">
        <v>37</v>
      </c>
      <c r="F4792" s="6"/>
      <c r="G4792" s="7">
        <v>218</v>
      </c>
      <c r="H4792" s="8">
        <v>23</v>
      </c>
      <c r="I4792" s="1">
        <v>4</v>
      </c>
      <c r="J4792" s="1">
        <v>190</v>
      </c>
      <c r="K4792" s="13">
        <v>1</v>
      </c>
    </row>
    <row r="4793" spans="4:11" x14ac:dyDescent="0.2">
      <c r="D4793" s="104"/>
      <c r="E4793" s="11"/>
      <c r="F4793" s="10"/>
      <c r="G4793" s="9">
        <v>100</v>
      </c>
      <c r="H4793" s="12">
        <v>10.550458715595999</v>
      </c>
      <c r="I4793" s="2">
        <v>1.834862385321</v>
      </c>
      <c r="J4793" s="2">
        <v>87.155963302751999</v>
      </c>
      <c r="K4793" s="15">
        <v>0.45871559632999998</v>
      </c>
    </row>
    <row r="4794" spans="4:11" x14ac:dyDescent="0.2">
      <c r="D4794" s="104"/>
      <c r="E4794" s="5" t="s">
        <v>38</v>
      </c>
      <c r="F4794" s="6"/>
      <c r="G4794" s="7">
        <v>313</v>
      </c>
      <c r="H4794" s="8">
        <v>40</v>
      </c>
      <c r="I4794" s="1">
        <v>12</v>
      </c>
      <c r="J4794" s="1">
        <v>258</v>
      </c>
      <c r="K4794" s="13">
        <v>3</v>
      </c>
    </row>
    <row r="4795" spans="4:11" x14ac:dyDescent="0.2">
      <c r="D4795" s="104"/>
      <c r="E4795" s="11"/>
      <c r="F4795" s="10"/>
      <c r="G4795" s="9">
        <v>100</v>
      </c>
      <c r="H4795" s="12">
        <v>12.779552715655001</v>
      </c>
      <c r="I4795" s="2">
        <v>3.8338658146959999</v>
      </c>
      <c r="J4795" s="2">
        <v>82.428115015974001</v>
      </c>
      <c r="K4795" s="15">
        <v>0.95846645367399996</v>
      </c>
    </row>
    <row r="4796" spans="4:11" x14ac:dyDescent="0.2">
      <c r="D4796" s="104"/>
      <c r="E4796" s="5" t="s">
        <v>39</v>
      </c>
      <c r="F4796" s="6"/>
      <c r="G4796" s="7">
        <v>306</v>
      </c>
      <c r="H4796" s="8">
        <v>37</v>
      </c>
      <c r="I4796" s="1">
        <v>11</v>
      </c>
      <c r="J4796" s="1">
        <v>257</v>
      </c>
      <c r="K4796" s="13">
        <v>1</v>
      </c>
    </row>
    <row r="4797" spans="4:11" x14ac:dyDescent="0.2">
      <c r="D4797" s="104"/>
      <c r="E4797" s="11"/>
      <c r="F4797" s="10"/>
      <c r="G4797" s="9">
        <v>100</v>
      </c>
      <c r="H4797" s="12">
        <v>12.091503267974</v>
      </c>
      <c r="I4797" s="2">
        <v>3.5947712418300002</v>
      </c>
      <c r="J4797" s="2">
        <v>83.986928104575</v>
      </c>
      <c r="K4797" s="15">
        <v>0.32679738562100002</v>
      </c>
    </row>
    <row r="4798" spans="4:11" x14ac:dyDescent="0.2">
      <c r="D4798" s="104"/>
      <c r="E4798" s="5" t="s">
        <v>40</v>
      </c>
      <c r="F4798" s="6"/>
      <c r="G4798" s="7">
        <v>323</v>
      </c>
      <c r="H4798" s="8">
        <v>37</v>
      </c>
      <c r="I4798" s="1">
        <v>15</v>
      </c>
      <c r="J4798" s="1">
        <v>267</v>
      </c>
      <c r="K4798" s="13">
        <v>4</v>
      </c>
    </row>
    <row r="4799" spans="4:11" x14ac:dyDescent="0.2">
      <c r="D4799" s="104"/>
      <c r="E4799" s="11"/>
      <c r="F4799" s="10"/>
      <c r="G4799" s="9">
        <v>100</v>
      </c>
      <c r="H4799" s="12">
        <v>11.455108359133</v>
      </c>
      <c r="I4799" s="2">
        <v>4.6439628482969999</v>
      </c>
      <c r="J4799" s="2">
        <v>82.662538699690003</v>
      </c>
      <c r="K4799" s="15">
        <v>1.2383900928789999</v>
      </c>
    </row>
    <row r="4800" spans="4:11" x14ac:dyDescent="0.2">
      <c r="D4800" s="104"/>
      <c r="E4800" s="5" t="s">
        <v>41</v>
      </c>
      <c r="F4800" s="6"/>
      <c r="G4800" s="7">
        <v>260</v>
      </c>
      <c r="H4800" s="8">
        <v>18</v>
      </c>
      <c r="I4800" s="1">
        <v>8</v>
      </c>
      <c r="J4800" s="1">
        <v>230</v>
      </c>
      <c r="K4800" s="13">
        <v>4</v>
      </c>
    </row>
    <row r="4801" spans="4:11" x14ac:dyDescent="0.2">
      <c r="D4801" s="104"/>
      <c r="E4801" s="11"/>
      <c r="F4801" s="10"/>
      <c r="G4801" s="9">
        <v>100</v>
      </c>
      <c r="H4801" s="12">
        <v>6.9230769230769997</v>
      </c>
      <c r="I4801" s="2">
        <v>3.0769230769229998</v>
      </c>
      <c r="J4801" s="2">
        <v>88.461538461537998</v>
      </c>
      <c r="K4801" s="15">
        <v>1.538461538462</v>
      </c>
    </row>
    <row r="4802" spans="4:11" x14ac:dyDescent="0.2">
      <c r="D4802" s="104"/>
      <c r="E4802" s="5" t="s">
        <v>42</v>
      </c>
      <c r="F4802" s="6"/>
      <c r="G4802" s="7">
        <v>258</v>
      </c>
      <c r="H4802" s="8">
        <v>48</v>
      </c>
      <c r="I4802" s="1">
        <v>11</v>
      </c>
      <c r="J4802" s="1">
        <v>195</v>
      </c>
      <c r="K4802" s="13">
        <v>4</v>
      </c>
    </row>
    <row r="4803" spans="4:11" x14ac:dyDescent="0.2">
      <c r="D4803" s="104"/>
      <c r="E4803" s="11"/>
      <c r="F4803" s="10"/>
      <c r="G4803" s="9">
        <v>100</v>
      </c>
      <c r="H4803" s="12">
        <v>18.604651162791001</v>
      </c>
      <c r="I4803" s="2">
        <v>4.2635658914730001</v>
      </c>
      <c r="J4803" s="2">
        <v>75.581395348837006</v>
      </c>
      <c r="K4803" s="15">
        <v>1.550387596899</v>
      </c>
    </row>
    <row r="4804" spans="4:11" x14ac:dyDescent="0.2">
      <c r="D4804" s="104"/>
      <c r="E4804" s="5" t="s">
        <v>43</v>
      </c>
      <c r="F4804" s="6"/>
      <c r="G4804" s="7">
        <v>258</v>
      </c>
      <c r="H4804" s="8">
        <v>39</v>
      </c>
      <c r="I4804" s="1">
        <v>17</v>
      </c>
      <c r="J4804" s="1">
        <v>197</v>
      </c>
      <c r="K4804" s="13">
        <v>5</v>
      </c>
    </row>
    <row r="4805" spans="4:11" x14ac:dyDescent="0.2">
      <c r="D4805" s="104"/>
      <c r="E4805" s="11"/>
      <c r="F4805" s="10"/>
      <c r="G4805" s="9">
        <v>100</v>
      </c>
      <c r="H4805" s="12">
        <v>15.116279069767</v>
      </c>
      <c r="I4805" s="2">
        <v>6.5891472868219996</v>
      </c>
      <c r="J4805" s="2">
        <v>76.356589147286996</v>
      </c>
      <c r="K4805" s="15">
        <v>1.937984496124</v>
      </c>
    </row>
    <row r="4806" spans="4:11" x14ac:dyDescent="0.2">
      <c r="D4806" s="104"/>
      <c r="E4806" s="5" t="s">
        <v>44</v>
      </c>
      <c r="F4806" s="6"/>
      <c r="G4806" s="7">
        <v>336</v>
      </c>
      <c r="H4806" s="8">
        <v>57</v>
      </c>
      <c r="I4806" s="1">
        <v>19</v>
      </c>
      <c r="J4806" s="1">
        <v>258</v>
      </c>
      <c r="K4806" s="13">
        <v>2</v>
      </c>
    </row>
    <row r="4807" spans="4:11" x14ac:dyDescent="0.2">
      <c r="D4807" s="104"/>
      <c r="E4807" s="11"/>
      <c r="F4807" s="10"/>
      <c r="G4807" s="9">
        <v>100</v>
      </c>
      <c r="H4807" s="12">
        <v>16.964285714286</v>
      </c>
      <c r="I4807" s="2">
        <v>5.6547619047620001</v>
      </c>
      <c r="J4807" s="2">
        <v>76.785714285713993</v>
      </c>
      <c r="K4807" s="15">
        <v>0.59523809523799998</v>
      </c>
    </row>
    <row r="4808" spans="4:11" x14ac:dyDescent="0.2">
      <c r="D4808" s="104"/>
      <c r="E4808" s="5" t="s">
        <v>45</v>
      </c>
      <c r="F4808" s="6"/>
      <c r="G4808" s="7">
        <v>259</v>
      </c>
      <c r="H4808" s="8">
        <v>37</v>
      </c>
      <c r="I4808" s="1">
        <v>23</v>
      </c>
      <c r="J4808" s="1">
        <v>198</v>
      </c>
      <c r="K4808" s="13">
        <v>1</v>
      </c>
    </row>
    <row r="4809" spans="4:11" x14ac:dyDescent="0.2">
      <c r="D4809" s="104"/>
      <c r="E4809" s="11"/>
      <c r="F4809" s="10"/>
      <c r="G4809" s="9">
        <v>100</v>
      </c>
      <c r="H4809" s="12">
        <v>14.285714285714</v>
      </c>
      <c r="I4809" s="2">
        <v>8.8803088803090002</v>
      </c>
      <c r="J4809" s="2">
        <v>76.447876447875998</v>
      </c>
      <c r="K4809" s="15">
        <v>0.38610038610000003</v>
      </c>
    </row>
    <row r="4810" spans="4:11" x14ac:dyDescent="0.2">
      <c r="D4810" s="104"/>
      <c r="E4810" s="5" t="s">
        <v>46</v>
      </c>
      <c r="F4810" s="6"/>
      <c r="G4810" s="7">
        <v>171</v>
      </c>
      <c r="H4810" s="8">
        <v>26</v>
      </c>
      <c r="I4810" s="1">
        <v>16</v>
      </c>
      <c r="J4810" s="1">
        <v>126</v>
      </c>
      <c r="K4810" s="13">
        <v>3</v>
      </c>
    </row>
    <row r="4811" spans="4:11" x14ac:dyDescent="0.2">
      <c r="D4811" s="104"/>
      <c r="E4811" s="11"/>
      <c r="F4811" s="10"/>
      <c r="G4811" s="9">
        <v>100</v>
      </c>
      <c r="H4811" s="12">
        <v>15.204678362573</v>
      </c>
      <c r="I4811" s="2">
        <v>9.3567251461990004</v>
      </c>
      <c r="J4811" s="2">
        <v>73.684210526315994</v>
      </c>
      <c r="K4811" s="15">
        <v>1.7543859649119999</v>
      </c>
    </row>
    <row r="4812" spans="4:11" x14ac:dyDescent="0.2">
      <c r="D4812" s="104"/>
      <c r="E4812" s="5" t="s">
        <v>47</v>
      </c>
      <c r="F4812" s="6"/>
      <c r="G4812" s="7">
        <v>158</v>
      </c>
      <c r="H4812" s="8">
        <v>24</v>
      </c>
      <c r="I4812" s="1">
        <v>14</v>
      </c>
      <c r="J4812" s="1">
        <v>120</v>
      </c>
      <c r="K4812" s="13">
        <v>0</v>
      </c>
    </row>
    <row r="4813" spans="4:11" x14ac:dyDescent="0.2">
      <c r="D4813" s="104"/>
      <c r="E4813" s="11"/>
      <c r="F4813" s="10"/>
      <c r="G4813" s="9">
        <v>100</v>
      </c>
      <c r="H4813" s="12">
        <v>15.189873417722</v>
      </c>
      <c r="I4813" s="2">
        <v>8.8607594936710008</v>
      </c>
      <c r="J4813" s="2">
        <v>75.949367088608</v>
      </c>
      <c r="K4813" s="21">
        <v>0</v>
      </c>
    </row>
    <row r="4814" spans="4:11" x14ac:dyDescent="0.2">
      <c r="D4814" s="104"/>
      <c r="E4814" s="5" t="s">
        <v>48</v>
      </c>
      <c r="F4814" s="6"/>
      <c r="G4814" s="7">
        <v>62</v>
      </c>
      <c r="H4814" s="8">
        <v>2</v>
      </c>
      <c r="I4814" s="1">
        <v>6</v>
      </c>
      <c r="J4814" s="1">
        <v>54</v>
      </c>
      <c r="K4814" s="13">
        <v>0</v>
      </c>
    </row>
    <row r="4815" spans="4:11" x14ac:dyDescent="0.2">
      <c r="D4815" s="104"/>
      <c r="E4815" s="11"/>
      <c r="F4815" s="10"/>
      <c r="G4815" s="9">
        <v>100</v>
      </c>
      <c r="H4815" s="12">
        <v>3.2258064516129998</v>
      </c>
      <c r="I4815" s="2">
        <v>9.6774193548389995</v>
      </c>
      <c r="J4815" s="2">
        <v>87.096774193548001</v>
      </c>
      <c r="K4815" s="21">
        <v>0</v>
      </c>
    </row>
    <row r="4816" spans="4:11" x14ac:dyDescent="0.2">
      <c r="D4816" s="104"/>
      <c r="E4816" s="5" t="s">
        <v>49</v>
      </c>
      <c r="F4816" s="6"/>
      <c r="G4816" s="7">
        <v>13</v>
      </c>
      <c r="H4816" s="8">
        <v>0</v>
      </c>
      <c r="I4816" s="1">
        <v>1</v>
      </c>
      <c r="J4816" s="1">
        <v>12</v>
      </c>
      <c r="K4816" s="13">
        <v>0</v>
      </c>
    </row>
    <row r="4817" spans="4:11" x14ac:dyDescent="0.2">
      <c r="D4817" s="104"/>
      <c r="E4817" s="11"/>
      <c r="F4817" s="10"/>
      <c r="G4817" s="9">
        <v>100</v>
      </c>
      <c r="H4817" s="40">
        <v>0</v>
      </c>
      <c r="I4817" s="2">
        <v>7.6923076923079998</v>
      </c>
      <c r="J4817" s="2">
        <v>92.307692307691994</v>
      </c>
      <c r="K4817" s="21">
        <v>0</v>
      </c>
    </row>
    <row r="4818" spans="4:11" x14ac:dyDescent="0.2">
      <c r="D4818" s="103" t="s">
        <v>50</v>
      </c>
      <c r="E4818" s="24" t="s">
        <v>35</v>
      </c>
      <c r="F4818" s="22"/>
      <c r="G4818" s="23">
        <v>174</v>
      </c>
      <c r="H4818" s="30">
        <v>4</v>
      </c>
      <c r="I4818" s="4">
        <v>0</v>
      </c>
      <c r="J4818" s="4">
        <v>170</v>
      </c>
      <c r="K4818" s="34">
        <v>0</v>
      </c>
    </row>
    <row r="4819" spans="4:11" x14ac:dyDescent="0.2">
      <c r="D4819" s="104"/>
      <c r="E4819" s="11"/>
      <c r="F4819" s="10"/>
      <c r="G4819" s="9">
        <v>100</v>
      </c>
      <c r="H4819" s="12">
        <v>2.2988505747130001</v>
      </c>
      <c r="I4819" s="3">
        <v>0</v>
      </c>
      <c r="J4819" s="2">
        <v>97.701149425286999</v>
      </c>
      <c r="K4819" s="21">
        <v>0</v>
      </c>
    </row>
    <row r="4820" spans="4:11" x14ac:dyDescent="0.2">
      <c r="D4820" s="104"/>
      <c r="E4820" s="5" t="s">
        <v>36</v>
      </c>
      <c r="F4820" s="6"/>
      <c r="G4820" s="7">
        <v>233</v>
      </c>
      <c r="H4820" s="8">
        <v>11</v>
      </c>
      <c r="I4820" s="1">
        <v>0</v>
      </c>
      <c r="J4820" s="1">
        <v>219</v>
      </c>
      <c r="K4820" s="13">
        <v>3</v>
      </c>
    </row>
    <row r="4821" spans="4:11" x14ac:dyDescent="0.2">
      <c r="D4821" s="104"/>
      <c r="E4821" s="11"/>
      <c r="F4821" s="10"/>
      <c r="G4821" s="9">
        <v>100</v>
      </c>
      <c r="H4821" s="12">
        <v>4.7210300429179997</v>
      </c>
      <c r="I4821" s="3">
        <v>0</v>
      </c>
      <c r="J4821" s="2">
        <v>93.991416309013005</v>
      </c>
      <c r="K4821" s="15">
        <v>1.287553648069</v>
      </c>
    </row>
    <row r="4822" spans="4:11" x14ac:dyDescent="0.2">
      <c r="D4822" s="104"/>
      <c r="E4822" s="5" t="s">
        <v>37</v>
      </c>
      <c r="F4822" s="6"/>
      <c r="G4822" s="7">
        <v>199</v>
      </c>
      <c r="H4822" s="8">
        <v>15</v>
      </c>
      <c r="I4822" s="1">
        <v>1</v>
      </c>
      <c r="J4822" s="1">
        <v>181</v>
      </c>
      <c r="K4822" s="13">
        <v>2</v>
      </c>
    </row>
    <row r="4823" spans="4:11" x14ac:dyDescent="0.2">
      <c r="D4823" s="104"/>
      <c r="E4823" s="11"/>
      <c r="F4823" s="10"/>
      <c r="G4823" s="9">
        <v>100</v>
      </c>
      <c r="H4823" s="12">
        <v>7.5376884422110004</v>
      </c>
      <c r="I4823" s="2">
        <v>0.50251256281400003</v>
      </c>
      <c r="J4823" s="2">
        <v>90.954773869346994</v>
      </c>
      <c r="K4823" s="15">
        <v>1.0050251256280001</v>
      </c>
    </row>
    <row r="4824" spans="4:11" x14ac:dyDescent="0.2">
      <c r="D4824" s="104"/>
      <c r="E4824" s="5" t="s">
        <v>38</v>
      </c>
      <c r="F4824" s="6"/>
      <c r="G4824" s="7">
        <v>319</v>
      </c>
      <c r="H4824" s="8">
        <v>23</v>
      </c>
      <c r="I4824" s="1">
        <v>7</v>
      </c>
      <c r="J4824" s="1">
        <v>287</v>
      </c>
      <c r="K4824" s="13">
        <v>2</v>
      </c>
    </row>
    <row r="4825" spans="4:11" x14ac:dyDescent="0.2">
      <c r="D4825" s="104"/>
      <c r="E4825" s="11"/>
      <c r="F4825" s="10"/>
      <c r="G4825" s="9">
        <v>100</v>
      </c>
      <c r="H4825" s="12">
        <v>7.2100313479620004</v>
      </c>
      <c r="I4825" s="2">
        <v>2.1943573667709999</v>
      </c>
      <c r="J4825" s="2">
        <v>89.968652037618</v>
      </c>
      <c r="K4825" s="15">
        <v>0.62695924764900002</v>
      </c>
    </row>
    <row r="4826" spans="4:11" x14ac:dyDescent="0.2">
      <c r="D4826" s="104"/>
      <c r="E4826" s="5" t="s">
        <v>39</v>
      </c>
      <c r="F4826" s="6"/>
      <c r="G4826" s="7">
        <v>269</v>
      </c>
      <c r="H4826" s="8">
        <v>28</v>
      </c>
      <c r="I4826" s="1">
        <v>5</v>
      </c>
      <c r="J4826" s="1">
        <v>234</v>
      </c>
      <c r="K4826" s="13">
        <v>2</v>
      </c>
    </row>
    <row r="4827" spans="4:11" x14ac:dyDescent="0.2">
      <c r="D4827" s="104"/>
      <c r="E4827" s="11"/>
      <c r="F4827" s="10"/>
      <c r="G4827" s="9">
        <v>100</v>
      </c>
      <c r="H4827" s="12">
        <v>10.408921933086001</v>
      </c>
      <c r="I4827" s="2">
        <v>1.85873605948</v>
      </c>
      <c r="J4827" s="2">
        <v>86.988847583642993</v>
      </c>
      <c r="K4827" s="15">
        <v>0.74349442379200004</v>
      </c>
    </row>
    <row r="4828" spans="4:11" x14ac:dyDescent="0.2">
      <c r="D4828" s="104"/>
      <c r="E4828" s="5" t="s">
        <v>40</v>
      </c>
      <c r="F4828" s="6"/>
      <c r="G4828" s="7">
        <v>348</v>
      </c>
      <c r="H4828" s="8">
        <v>29</v>
      </c>
      <c r="I4828" s="1">
        <v>9</v>
      </c>
      <c r="J4828" s="1">
        <v>308</v>
      </c>
      <c r="K4828" s="13">
        <v>2</v>
      </c>
    </row>
    <row r="4829" spans="4:11" x14ac:dyDescent="0.2">
      <c r="D4829" s="104"/>
      <c r="E4829" s="11"/>
      <c r="F4829" s="10"/>
      <c r="G4829" s="9">
        <v>100</v>
      </c>
      <c r="H4829" s="12">
        <v>8.333333333333</v>
      </c>
      <c r="I4829" s="2">
        <v>2.586206896552</v>
      </c>
      <c r="J4829" s="2">
        <v>88.505747126437001</v>
      </c>
      <c r="K4829" s="15">
        <v>0.57471264367800001</v>
      </c>
    </row>
    <row r="4830" spans="4:11" x14ac:dyDescent="0.2">
      <c r="D4830" s="104"/>
      <c r="E4830" s="5" t="s">
        <v>41</v>
      </c>
      <c r="F4830" s="6"/>
      <c r="G4830" s="7">
        <v>282</v>
      </c>
      <c r="H4830" s="8">
        <v>17</v>
      </c>
      <c r="I4830" s="1">
        <v>11</v>
      </c>
      <c r="J4830" s="1">
        <v>254</v>
      </c>
      <c r="K4830" s="13">
        <v>0</v>
      </c>
    </row>
    <row r="4831" spans="4:11" x14ac:dyDescent="0.2">
      <c r="D4831" s="104"/>
      <c r="E4831" s="11"/>
      <c r="F4831" s="10"/>
      <c r="G4831" s="9">
        <v>100</v>
      </c>
      <c r="H4831" s="12">
        <v>6.028368794326</v>
      </c>
      <c r="I4831" s="2">
        <v>3.9007092198579998</v>
      </c>
      <c r="J4831" s="2">
        <v>90.070921985816</v>
      </c>
      <c r="K4831" s="21">
        <v>0</v>
      </c>
    </row>
    <row r="4832" spans="4:11" x14ac:dyDescent="0.2">
      <c r="D4832" s="104"/>
      <c r="E4832" s="5" t="s">
        <v>42</v>
      </c>
      <c r="F4832" s="6"/>
      <c r="G4832" s="7">
        <v>242</v>
      </c>
      <c r="H4832" s="8">
        <v>29</v>
      </c>
      <c r="I4832" s="1">
        <v>9</v>
      </c>
      <c r="J4832" s="1">
        <v>203</v>
      </c>
      <c r="K4832" s="13">
        <v>1</v>
      </c>
    </row>
    <row r="4833" spans="4:11" x14ac:dyDescent="0.2">
      <c r="D4833" s="104"/>
      <c r="E4833" s="11"/>
      <c r="F4833" s="10"/>
      <c r="G4833" s="9">
        <v>100</v>
      </c>
      <c r="H4833" s="12">
        <v>11.983471074380001</v>
      </c>
      <c r="I4833" s="2">
        <v>3.719008264463</v>
      </c>
      <c r="J4833" s="2">
        <v>83.884297520660994</v>
      </c>
      <c r="K4833" s="15">
        <v>0.41322314049600001</v>
      </c>
    </row>
    <row r="4834" spans="4:11" x14ac:dyDescent="0.2">
      <c r="D4834" s="104"/>
      <c r="E4834" s="5" t="s">
        <v>43</v>
      </c>
      <c r="F4834" s="6"/>
      <c r="G4834" s="7">
        <v>263</v>
      </c>
      <c r="H4834" s="8">
        <v>29</v>
      </c>
      <c r="I4834" s="1">
        <v>11</v>
      </c>
      <c r="J4834" s="1">
        <v>222</v>
      </c>
      <c r="K4834" s="13">
        <v>1</v>
      </c>
    </row>
    <row r="4835" spans="4:11" x14ac:dyDescent="0.2">
      <c r="D4835" s="104"/>
      <c r="E4835" s="11"/>
      <c r="F4835" s="10"/>
      <c r="G4835" s="9">
        <v>100</v>
      </c>
      <c r="H4835" s="12">
        <v>11.026615969582</v>
      </c>
      <c r="I4835" s="2">
        <v>4.182509505703</v>
      </c>
      <c r="J4835" s="2">
        <v>84.410646387832998</v>
      </c>
      <c r="K4835" s="15">
        <v>0.38022813688200002</v>
      </c>
    </row>
    <row r="4836" spans="4:11" x14ac:dyDescent="0.2">
      <c r="D4836" s="104"/>
      <c r="E4836" s="5" t="s">
        <v>44</v>
      </c>
      <c r="F4836" s="6"/>
      <c r="G4836" s="7">
        <v>364</v>
      </c>
      <c r="H4836" s="8">
        <v>37</v>
      </c>
      <c r="I4836" s="1">
        <v>27</v>
      </c>
      <c r="J4836" s="1">
        <v>298</v>
      </c>
      <c r="K4836" s="13">
        <v>2</v>
      </c>
    </row>
    <row r="4837" spans="4:11" x14ac:dyDescent="0.2">
      <c r="D4837" s="104"/>
      <c r="E4837" s="11"/>
      <c r="F4837" s="10"/>
      <c r="G4837" s="9">
        <v>100</v>
      </c>
      <c r="H4837" s="12">
        <v>10.164835164835001</v>
      </c>
      <c r="I4837" s="2">
        <v>7.4175824175820004</v>
      </c>
      <c r="J4837" s="2">
        <v>81.868131868131996</v>
      </c>
      <c r="K4837" s="15">
        <v>0.54945054945100003</v>
      </c>
    </row>
    <row r="4838" spans="4:11" x14ac:dyDescent="0.2">
      <c r="D4838" s="104"/>
      <c r="E4838" s="5" t="s">
        <v>45</v>
      </c>
      <c r="F4838" s="6"/>
      <c r="G4838" s="7">
        <v>324</v>
      </c>
      <c r="H4838" s="8">
        <v>37</v>
      </c>
      <c r="I4838" s="1">
        <v>25</v>
      </c>
      <c r="J4838" s="1">
        <v>260</v>
      </c>
      <c r="K4838" s="13">
        <v>2</v>
      </c>
    </row>
    <row r="4839" spans="4:11" x14ac:dyDescent="0.2">
      <c r="D4839" s="104"/>
      <c r="E4839" s="11"/>
      <c r="F4839" s="10"/>
      <c r="G4839" s="9">
        <v>100</v>
      </c>
      <c r="H4839" s="12">
        <v>11.41975308642</v>
      </c>
      <c r="I4839" s="2">
        <v>7.7160493827160002</v>
      </c>
      <c r="J4839" s="2">
        <v>80.246913580246996</v>
      </c>
      <c r="K4839" s="15">
        <v>0.61728395061700003</v>
      </c>
    </row>
    <row r="4840" spans="4:11" x14ac:dyDescent="0.2">
      <c r="D4840" s="104"/>
      <c r="E4840" s="5" t="s">
        <v>46</v>
      </c>
      <c r="F4840" s="6"/>
      <c r="G4840" s="7">
        <v>192</v>
      </c>
      <c r="H4840" s="8">
        <v>15</v>
      </c>
      <c r="I4840" s="1">
        <v>4</v>
      </c>
      <c r="J4840" s="1">
        <v>173</v>
      </c>
      <c r="K4840" s="13">
        <v>0</v>
      </c>
    </row>
    <row r="4841" spans="4:11" x14ac:dyDescent="0.2">
      <c r="D4841" s="104"/>
      <c r="E4841" s="11"/>
      <c r="F4841" s="10"/>
      <c r="G4841" s="9">
        <v>100</v>
      </c>
      <c r="H4841" s="12">
        <v>7.8125</v>
      </c>
      <c r="I4841" s="2">
        <v>2.083333333333</v>
      </c>
      <c r="J4841" s="2">
        <v>90.104166666666998</v>
      </c>
      <c r="K4841" s="21">
        <v>0</v>
      </c>
    </row>
    <row r="4842" spans="4:11" x14ac:dyDescent="0.2">
      <c r="D4842" s="104"/>
      <c r="E4842" s="5" t="s">
        <v>47</v>
      </c>
      <c r="F4842" s="6"/>
      <c r="G4842" s="7">
        <v>288</v>
      </c>
      <c r="H4842" s="8">
        <v>16</v>
      </c>
      <c r="I4842" s="1">
        <v>19</v>
      </c>
      <c r="J4842" s="1">
        <v>253</v>
      </c>
      <c r="K4842" s="13">
        <v>0</v>
      </c>
    </row>
    <row r="4843" spans="4:11" x14ac:dyDescent="0.2">
      <c r="D4843" s="104"/>
      <c r="E4843" s="11"/>
      <c r="F4843" s="10"/>
      <c r="G4843" s="9">
        <v>100</v>
      </c>
      <c r="H4843" s="12">
        <v>5.5555555555560003</v>
      </c>
      <c r="I4843" s="2">
        <v>6.5972222222220003</v>
      </c>
      <c r="J4843" s="2">
        <v>87.847222222222001</v>
      </c>
      <c r="K4843" s="21">
        <v>0</v>
      </c>
    </row>
    <row r="4844" spans="4:11" x14ac:dyDescent="0.2">
      <c r="D4844" s="104"/>
      <c r="E4844" s="5" t="s">
        <v>48</v>
      </c>
      <c r="F4844" s="6"/>
      <c r="G4844" s="7">
        <v>114</v>
      </c>
      <c r="H4844" s="8">
        <v>6</v>
      </c>
      <c r="I4844" s="1">
        <v>13</v>
      </c>
      <c r="J4844" s="1">
        <v>94</v>
      </c>
      <c r="K4844" s="13">
        <v>1</v>
      </c>
    </row>
    <row r="4845" spans="4:11" x14ac:dyDescent="0.2">
      <c r="D4845" s="104"/>
      <c r="E4845" s="11"/>
      <c r="F4845" s="10"/>
      <c r="G4845" s="9">
        <v>100</v>
      </c>
      <c r="H4845" s="12">
        <v>5.2631578947369997</v>
      </c>
      <c r="I4845" s="2">
        <v>11.403508771929999</v>
      </c>
      <c r="J4845" s="2">
        <v>82.456140350877007</v>
      </c>
      <c r="K4845" s="15">
        <v>0.87719298245599997</v>
      </c>
    </row>
    <row r="4846" spans="4:11" x14ac:dyDescent="0.2">
      <c r="D4846" s="104"/>
      <c r="E4846" s="5" t="s">
        <v>49</v>
      </c>
      <c r="F4846" s="6"/>
      <c r="G4846" s="7">
        <v>30</v>
      </c>
      <c r="H4846" s="8">
        <v>1</v>
      </c>
      <c r="I4846" s="1">
        <v>1</v>
      </c>
      <c r="J4846" s="1">
        <v>28</v>
      </c>
      <c r="K4846" s="13">
        <v>0</v>
      </c>
    </row>
    <row r="4847" spans="4:11" x14ac:dyDescent="0.2">
      <c r="D4847" s="105"/>
      <c r="E4847" s="56"/>
      <c r="F4847" s="57"/>
      <c r="G4847" s="69">
        <v>100</v>
      </c>
      <c r="H4847" s="75">
        <v>3.333333333333</v>
      </c>
      <c r="I4847" s="39">
        <v>3.333333333333</v>
      </c>
      <c r="J4847" s="39">
        <v>93.333333333333002</v>
      </c>
      <c r="K4847" s="72">
        <v>0</v>
      </c>
    </row>
    <row r="4849" spans="2:16" x14ac:dyDescent="0.2">
      <c r="B4849" s="47" t="str">
        <f xml:space="preserve"> HYPERLINK("#'目次'!B64", "[58]")</f>
        <v>[58]</v>
      </c>
      <c r="C4849" s="31" t="s">
        <v>564</v>
      </c>
    </row>
    <row r="4850" spans="2:16" x14ac:dyDescent="0.2">
      <c r="C4850" s="89" t="s">
        <v>565</v>
      </c>
    </row>
    <row r="4852" spans="2:16" x14ac:dyDescent="0.2">
      <c r="C4852" s="31" t="s">
        <v>13</v>
      </c>
    </row>
    <row r="4853" spans="2:16" ht="24" x14ac:dyDescent="0.2">
      <c r="D4853" s="99"/>
      <c r="E4853" s="100"/>
      <c r="F4853" s="100"/>
      <c r="G4853" s="41" t="s">
        <v>14</v>
      </c>
      <c r="H4853" s="42" t="s">
        <v>475</v>
      </c>
      <c r="I4853" s="16" t="s">
        <v>476</v>
      </c>
      <c r="J4853" s="16" t="s">
        <v>477</v>
      </c>
      <c r="K4853" s="16" t="s">
        <v>566</v>
      </c>
      <c r="L4853" s="16" t="s">
        <v>567</v>
      </c>
      <c r="M4853" s="16" t="s">
        <v>485</v>
      </c>
      <c r="N4853" s="16" t="s">
        <v>24</v>
      </c>
      <c r="O4853" s="16" t="s">
        <v>67</v>
      </c>
      <c r="P4853" s="46" t="s">
        <v>68</v>
      </c>
    </row>
    <row r="4854" spans="2:16" x14ac:dyDescent="0.2">
      <c r="D4854" s="101"/>
      <c r="E4854" s="102"/>
      <c r="F4854" s="102"/>
      <c r="G4854" s="44"/>
      <c r="H4854" s="48"/>
      <c r="I4854" s="17"/>
      <c r="J4854" s="17"/>
      <c r="K4854" s="17"/>
      <c r="L4854" s="17"/>
      <c r="M4854" s="17"/>
      <c r="N4854" s="17"/>
      <c r="O4854" s="17"/>
      <c r="P4854" s="43"/>
    </row>
    <row r="4855" spans="2:16" x14ac:dyDescent="0.2">
      <c r="D4855" s="68"/>
      <c r="E4855" s="67" t="s">
        <v>14</v>
      </c>
      <c r="F4855" s="64"/>
      <c r="G4855" s="45">
        <v>707</v>
      </c>
      <c r="H4855" s="20">
        <v>250</v>
      </c>
      <c r="I4855" s="20">
        <v>145</v>
      </c>
      <c r="J4855" s="20">
        <v>85</v>
      </c>
      <c r="K4855" s="20">
        <v>71</v>
      </c>
      <c r="L4855" s="20">
        <v>50</v>
      </c>
      <c r="M4855" s="20">
        <v>9</v>
      </c>
      <c r="N4855" s="20">
        <v>97</v>
      </c>
      <c r="O4855" s="84" t="s">
        <v>78</v>
      </c>
      <c r="P4855" s="85" t="s">
        <v>78</v>
      </c>
    </row>
    <row r="4856" spans="2:16" x14ac:dyDescent="0.2">
      <c r="D4856" s="56"/>
      <c r="E4856" s="57"/>
      <c r="F4856" s="65"/>
      <c r="G4856" s="9">
        <v>100</v>
      </c>
      <c r="H4856" s="2">
        <v>35.360678925035003</v>
      </c>
      <c r="I4856" s="2">
        <v>20.509193776520998</v>
      </c>
      <c r="J4856" s="2">
        <v>12.022630834512</v>
      </c>
      <c r="K4856" s="2">
        <v>10.042432814710001</v>
      </c>
      <c r="L4856" s="2">
        <v>7.0721357850070001</v>
      </c>
      <c r="M4856" s="2">
        <v>1.2729844413010001</v>
      </c>
      <c r="N4856" s="2">
        <v>13.719943422914</v>
      </c>
      <c r="O4856" s="2">
        <v>2.7065573770490001</v>
      </c>
      <c r="P4856" s="15">
        <v>2.5781152635760001</v>
      </c>
    </row>
    <row r="4857" spans="2:16" x14ac:dyDescent="0.2">
      <c r="D4857" s="103" t="s">
        <v>25</v>
      </c>
      <c r="E4857" s="24" t="s">
        <v>26</v>
      </c>
      <c r="F4857" s="22"/>
      <c r="G4857" s="23">
        <v>101</v>
      </c>
      <c r="H4857" s="30">
        <v>36</v>
      </c>
      <c r="I4857" s="4">
        <v>23</v>
      </c>
      <c r="J4857" s="4">
        <v>13</v>
      </c>
      <c r="K4857" s="4">
        <v>14</v>
      </c>
      <c r="L4857" s="4">
        <v>6</v>
      </c>
      <c r="M4857" s="4">
        <v>0</v>
      </c>
      <c r="N4857" s="4">
        <v>9</v>
      </c>
      <c r="O4857" s="73" t="s">
        <v>78</v>
      </c>
      <c r="P4857" s="76" t="s">
        <v>78</v>
      </c>
    </row>
    <row r="4858" spans="2:16" x14ac:dyDescent="0.2">
      <c r="D4858" s="104"/>
      <c r="E4858" s="11"/>
      <c r="F4858" s="10"/>
      <c r="G4858" s="9">
        <v>100</v>
      </c>
      <c r="H4858" s="12">
        <v>35.643564356436002</v>
      </c>
      <c r="I4858" s="2">
        <v>22.772277227722999</v>
      </c>
      <c r="J4858" s="2">
        <v>12.871287128713</v>
      </c>
      <c r="K4858" s="2">
        <v>13.861386138614</v>
      </c>
      <c r="L4858" s="2">
        <v>5.940594059406</v>
      </c>
      <c r="M4858" s="3">
        <v>0</v>
      </c>
      <c r="N4858" s="2">
        <v>8.9108910891090005</v>
      </c>
      <c r="O4858" s="2">
        <v>2.5434782608700002</v>
      </c>
      <c r="P4858" s="15">
        <v>1.9968074708429999</v>
      </c>
    </row>
    <row r="4859" spans="2:16" x14ac:dyDescent="0.2">
      <c r="D4859" s="104"/>
      <c r="E4859" s="5" t="s">
        <v>27</v>
      </c>
      <c r="F4859" s="6"/>
      <c r="G4859" s="7">
        <v>113</v>
      </c>
      <c r="H4859" s="8">
        <v>47</v>
      </c>
      <c r="I4859" s="1">
        <v>25</v>
      </c>
      <c r="J4859" s="1">
        <v>14</v>
      </c>
      <c r="K4859" s="1">
        <v>7</v>
      </c>
      <c r="L4859" s="1">
        <v>5</v>
      </c>
      <c r="M4859" s="1">
        <v>0</v>
      </c>
      <c r="N4859" s="1">
        <v>15</v>
      </c>
      <c r="O4859" s="27" t="s">
        <v>78</v>
      </c>
      <c r="P4859" s="28" t="s">
        <v>78</v>
      </c>
    </row>
    <row r="4860" spans="2:16" x14ac:dyDescent="0.2">
      <c r="D4860" s="104"/>
      <c r="E4860" s="11"/>
      <c r="F4860" s="10"/>
      <c r="G4860" s="9">
        <v>100</v>
      </c>
      <c r="H4860" s="12">
        <v>41.592920353982002</v>
      </c>
      <c r="I4860" s="2">
        <v>22.123893805310001</v>
      </c>
      <c r="J4860" s="2">
        <v>12.389380530973</v>
      </c>
      <c r="K4860" s="2">
        <v>6.194690265487</v>
      </c>
      <c r="L4860" s="2">
        <v>4.424778761062</v>
      </c>
      <c r="M4860" s="3">
        <v>0</v>
      </c>
      <c r="N4860" s="2">
        <v>13.274336283186001</v>
      </c>
      <c r="O4860" s="2">
        <v>2.1632653061220002</v>
      </c>
      <c r="P4860" s="15">
        <v>1.8221644314729999</v>
      </c>
    </row>
    <row r="4861" spans="2:16" x14ac:dyDescent="0.2">
      <c r="D4861" s="104"/>
      <c r="E4861" s="5" t="s">
        <v>28</v>
      </c>
      <c r="F4861" s="6"/>
      <c r="G4861" s="7">
        <v>101</v>
      </c>
      <c r="H4861" s="8">
        <v>40</v>
      </c>
      <c r="I4861" s="1">
        <v>20</v>
      </c>
      <c r="J4861" s="1">
        <v>7</v>
      </c>
      <c r="K4861" s="1">
        <v>13</v>
      </c>
      <c r="L4861" s="1">
        <v>6</v>
      </c>
      <c r="M4861" s="1">
        <v>0</v>
      </c>
      <c r="N4861" s="1">
        <v>15</v>
      </c>
      <c r="O4861" s="27" t="s">
        <v>78</v>
      </c>
      <c r="P4861" s="28" t="s">
        <v>78</v>
      </c>
    </row>
    <row r="4862" spans="2:16" x14ac:dyDescent="0.2">
      <c r="D4862" s="104"/>
      <c r="E4862" s="11"/>
      <c r="F4862" s="10"/>
      <c r="G4862" s="9">
        <v>100</v>
      </c>
      <c r="H4862" s="12">
        <v>39.603960396040002</v>
      </c>
      <c r="I4862" s="2">
        <v>19.801980198020001</v>
      </c>
      <c r="J4862" s="2">
        <v>6.9306930693069999</v>
      </c>
      <c r="K4862" s="2">
        <v>12.871287128713</v>
      </c>
      <c r="L4862" s="2">
        <v>5.940594059406</v>
      </c>
      <c r="M4862" s="3">
        <v>0</v>
      </c>
      <c r="N4862" s="2">
        <v>14.851485148515</v>
      </c>
      <c r="O4862" s="2">
        <v>2.4534883720930001</v>
      </c>
      <c r="P4862" s="15">
        <v>2.0778845276700002</v>
      </c>
    </row>
    <row r="4863" spans="2:16" x14ac:dyDescent="0.2">
      <c r="D4863" s="104"/>
      <c r="E4863" s="5" t="s">
        <v>29</v>
      </c>
      <c r="F4863" s="6"/>
      <c r="G4863" s="7">
        <v>86</v>
      </c>
      <c r="H4863" s="8">
        <v>34</v>
      </c>
      <c r="I4863" s="1">
        <v>21</v>
      </c>
      <c r="J4863" s="1">
        <v>6</v>
      </c>
      <c r="K4863" s="1">
        <v>4</v>
      </c>
      <c r="L4863" s="1">
        <v>4</v>
      </c>
      <c r="M4863" s="1">
        <v>1</v>
      </c>
      <c r="N4863" s="1">
        <v>16</v>
      </c>
      <c r="O4863" s="27" t="s">
        <v>78</v>
      </c>
      <c r="P4863" s="28" t="s">
        <v>78</v>
      </c>
    </row>
    <row r="4864" spans="2:16" x14ac:dyDescent="0.2">
      <c r="D4864" s="104"/>
      <c r="E4864" s="11"/>
      <c r="F4864" s="10"/>
      <c r="G4864" s="9">
        <v>100</v>
      </c>
      <c r="H4864" s="12">
        <v>39.534883720929997</v>
      </c>
      <c r="I4864" s="2">
        <v>24.418604651163001</v>
      </c>
      <c r="J4864" s="2">
        <v>6.9767441860470001</v>
      </c>
      <c r="K4864" s="2">
        <v>4.6511627906979998</v>
      </c>
      <c r="L4864" s="2">
        <v>4.6511627906979998</v>
      </c>
      <c r="M4864" s="2">
        <v>1.1627906976739999</v>
      </c>
      <c r="N4864" s="2">
        <v>18.604651162791001</v>
      </c>
      <c r="O4864" s="2">
        <v>2.1714285714289998</v>
      </c>
      <c r="P4864" s="15">
        <v>1.941806438577</v>
      </c>
    </row>
    <row r="4865" spans="4:16" x14ac:dyDescent="0.2">
      <c r="D4865" s="104"/>
      <c r="E4865" s="5" t="s">
        <v>30</v>
      </c>
      <c r="F4865" s="6"/>
      <c r="G4865" s="7">
        <v>81</v>
      </c>
      <c r="H4865" s="8">
        <v>23</v>
      </c>
      <c r="I4865" s="1">
        <v>14</v>
      </c>
      <c r="J4865" s="1">
        <v>15</v>
      </c>
      <c r="K4865" s="1">
        <v>7</v>
      </c>
      <c r="L4865" s="1">
        <v>9</v>
      </c>
      <c r="M4865" s="1">
        <v>1</v>
      </c>
      <c r="N4865" s="1">
        <v>12</v>
      </c>
      <c r="O4865" s="27" t="s">
        <v>78</v>
      </c>
      <c r="P4865" s="28" t="s">
        <v>78</v>
      </c>
    </row>
    <row r="4866" spans="4:16" x14ac:dyDescent="0.2">
      <c r="D4866" s="104"/>
      <c r="E4866" s="11"/>
      <c r="F4866" s="10"/>
      <c r="G4866" s="9">
        <v>100</v>
      </c>
      <c r="H4866" s="12">
        <v>28.395061728395</v>
      </c>
      <c r="I4866" s="2">
        <v>17.283950617283999</v>
      </c>
      <c r="J4866" s="2">
        <v>18.518518518518999</v>
      </c>
      <c r="K4866" s="2">
        <v>8.6419753086419995</v>
      </c>
      <c r="L4866" s="2">
        <v>11.111111111111001</v>
      </c>
      <c r="M4866" s="2">
        <v>1.2345679012349999</v>
      </c>
      <c r="N4866" s="2">
        <v>14.814814814815</v>
      </c>
      <c r="O4866" s="2">
        <v>3.1159420289859998</v>
      </c>
      <c r="P4866" s="15">
        <v>2.7215523696939998</v>
      </c>
    </row>
    <row r="4867" spans="4:16" x14ac:dyDescent="0.2">
      <c r="D4867" s="104"/>
      <c r="E4867" s="5" t="s">
        <v>31</v>
      </c>
      <c r="F4867" s="6"/>
      <c r="G4867" s="7">
        <v>94</v>
      </c>
      <c r="H4867" s="8">
        <v>30</v>
      </c>
      <c r="I4867" s="1">
        <v>15</v>
      </c>
      <c r="J4867" s="1">
        <v>10</v>
      </c>
      <c r="K4867" s="1">
        <v>15</v>
      </c>
      <c r="L4867" s="1">
        <v>9</v>
      </c>
      <c r="M4867" s="1">
        <v>2</v>
      </c>
      <c r="N4867" s="1">
        <v>13</v>
      </c>
      <c r="O4867" s="27" t="s">
        <v>78</v>
      </c>
      <c r="P4867" s="28" t="s">
        <v>78</v>
      </c>
    </row>
    <row r="4868" spans="4:16" x14ac:dyDescent="0.2">
      <c r="D4868" s="104"/>
      <c r="E4868" s="11"/>
      <c r="F4868" s="10"/>
      <c r="G4868" s="9">
        <v>100</v>
      </c>
      <c r="H4868" s="12">
        <v>31.914893617021001</v>
      </c>
      <c r="I4868" s="2">
        <v>15.957446808511</v>
      </c>
      <c r="J4868" s="2">
        <v>10.638297872340001</v>
      </c>
      <c r="K4868" s="2">
        <v>15.957446808511</v>
      </c>
      <c r="L4868" s="2">
        <v>9.574468085106</v>
      </c>
      <c r="M4868" s="2">
        <v>2.1276595744679998</v>
      </c>
      <c r="N4868" s="2">
        <v>13.829787234043</v>
      </c>
      <c r="O4868" s="2">
        <v>3.2839506172839998</v>
      </c>
      <c r="P4868" s="15">
        <v>3.482707077857</v>
      </c>
    </row>
    <row r="4869" spans="4:16" x14ac:dyDescent="0.2">
      <c r="D4869" s="104"/>
      <c r="E4869" s="5" t="s">
        <v>32</v>
      </c>
      <c r="F4869" s="6"/>
      <c r="G4869" s="7">
        <v>58</v>
      </c>
      <c r="H4869" s="8">
        <v>21</v>
      </c>
      <c r="I4869" s="1">
        <v>11</v>
      </c>
      <c r="J4869" s="1">
        <v>6</v>
      </c>
      <c r="K4869" s="1">
        <v>6</v>
      </c>
      <c r="L4869" s="1">
        <v>8</v>
      </c>
      <c r="M4869" s="1">
        <v>3</v>
      </c>
      <c r="N4869" s="1">
        <v>3</v>
      </c>
      <c r="O4869" s="27" t="s">
        <v>78</v>
      </c>
      <c r="P4869" s="28" t="s">
        <v>78</v>
      </c>
    </row>
    <row r="4870" spans="4:16" x14ac:dyDescent="0.2">
      <c r="D4870" s="104"/>
      <c r="E4870" s="11"/>
      <c r="F4870" s="10"/>
      <c r="G4870" s="9">
        <v>100</v>
      </c>
      <c r="H4870" s="12">
        <v>36.206896551724</v>
      </c>
      <c r="I4870" s="2">
        <v>18.965517241379001</v>
      </c>
      <c r="J4870" s="2">
        <v>10.344827586207</v>
      </c>
      <c r="K4870" s="2">
        <v>10.344827586207</v>
      </c>
      <c r="L4870" s="2">
        <v>13.793103448276</v>
      </c>
      <c r="M4870" s="2">
        <v>5.1724137931029999</v>
      </c>
      <c r="N4870" s="2">
        <v>5.1724137931029999</v>
      </c>
      <c r="O4870" s="2">
        <v>3.4909090909090001</v>
      </c>
      <c r="P4870" s="15">
        <v>3.4529182770659999</v>
      </c>
    </row>
    <row r="4871" spans="4:16" x14ac:dyDescent="0.2">
      <c r="D4871" s="104"/>
      <c r="E4871" s="5" t="s">
        <v>33</v>
      </c>
      <c r="F4871" s="6"/>
      <c r="G4871" s="7">
        <v>34</v>
      </c>
      <c r="H4871" s="8">
        <v>6</v>
      </c>
      <c r="I4871" s="1">
        <v>11</v>
      </c>
      <c r="J4871" s="1">
        <v>6</v>
      </c>
      <c r="K4871" s="1">
        <v>3</v>
      </c>
      <c r="L4871" s="1">
        <v>1</v>
      </c>
      <c r="M4871" s="1">
        <v>2</v>
      </c>
      <c r="N4871" s="1">
        <v>5</v>
      </c>
      <c r="O4871" s="27" t="s">
        <v>78</v>
      </c>
      <c r="P4871" s="28" t="s">
        <v>78</v>
      </c>
    </row>
    <row r="4872" spans="4:16" x14ac:dyDescent="0.2">
      <c r="D4872" s="104"/>
      <c r="E4872" s="11"/>
      <c r="F4872" s="10"/>
      <c r="G4872" s="9">
        <v>100</v>
      </c>
      <c r="H4872" s="12">
        <v>17.647058823529001</v>
      </c>
      <c r="I4872" s="2">
        <v>32.352941176470999</v>
      </c>
      <c r="J4872" s="2">
        <v>17.647058823529001</v>
      </c>
      <c r="K4872" s="2">
        <v>8.8235294117649996</v>
      </c>
      <c r="L4872" s="2">
        <v>2.9411764705880001</v>
      </c>
      <c r="M4872" s="2">
        <v>5.8823529411760003</v>
      </c>
      <c r="N4872" s="2">
        <v>14.705882352941</v>
      </c>
      <c r="O4872" s="2">
        <v>3.3103448275859999</v>
      </c>
      <c r="P4872" s="15">
        <v>3.281121005618</v>
      </c>
    </row>
    <row r="4873" spans="4:16" x14ac:dyDescent="0.2">
      <c r="D4873" s="103" t="s">
        <v>34</v>
      </c>
      <c r="E4873" s="24" t="s">
        <v>35</v>
      </c>
      <c r="F4873" s="22"/>
      <c r="G4873" s="23">
        <v>6</v>
      </c>
      <c r="H4873" s="30">
        <v>3</v>
      </c>
      <c r="I4873" s="4">
        <v>2</v>
      </c>
      <c r="J4873" s="4">
        <v>0</v>
      </c>
      <c r="K4873" s="4">
        <v>0</v>
      </c>
      <c r="L4873" s="4">
        <v>0</v>
      </c>
      <c r="M4873" s="4">
        <v>1</v>
      </c>
      <c r="N4873" s="4">
        <v>0</v>
      </c>
      <c r="O4873" s="73" t="s">
        <v>78</v>
      </c>
      <c r="P4873" s="76" t="s">
        <v>78</v>
      </c>
    </row>
    <row r="4874" spans="4:16" x14ac:dyDescent="0.2">
      <c r="D4874" s="104"/>
      <c r="E4874" s="11"/>
      <c r="F4874" s="10"/>
      <c r="G4874" s="9">
        <v>100</v>
      </c>
      <c r="H4874" s="12">
        <v>50</v>
      </c>
      <c r="I4874" s="2">
        <v>33.333333333333002</v>
      </c>
      <c r="J4874" s="3">
        <v>0</v>
      </c>
      <c r="K4874" s="3">
        <v>0</v>
      </c>
      <c r="L4874" s="3">
        <v>0</v>
      </c>
      <c r="M4874" s="2">
        <v>16.666666666666998</v>
      </c>
      <c r="N4874" s="3">
        <v>0</v>
      </c>
      <c r="O4874" s="2">
        <v>3.666666666667</v>
      </c>
      <c r="P4874" s="15">
        <v>5.0881125074910001</v>
      </c>
    </row>
    <row r="4875" spans="4:16" x14ac:dyDescent="0.2">
      <c r="D4875" s="104"/>
      <c r="E4875" s="5" t="s">
        <v>36</v>
      </c>
      <c r="F4875" s="6"/>
      <c r="G4875" s="7">
        <v>16</v>
      </c>
      <c r="H4875" s="8">
        <v>5</v>
      </c>
      <c r="I4875" s="1">
        <v>7</v>
      </c>
      <c r="J4875" s="1">
        <v>0</v>
      </c>
      <c r="K4875" s="1">
        <v>1</v>
      </c>
      <c r="L4875" s="1">
        <v>0</v>
      </c>
      <c r="M4875" s="1">
        <v>0</v>
      </c>
      <c r="N4875" s="1">
        <v>3</v>
      </c>
      <c r="O4875" s="27" t="s">
        <v>78</v>
      </c>
      <c r="P4875" s="28" t="s">
        <v>78</v>
      </c>
    </row>
    <row r="4876" spans="4:16" x14ac:dyDescent="0.2">
      <c r="D4876" s="104"/>
      <c r="E4876" s="11"/>
      <c r="F4876" s="10"/>
      <c r="G4876" s="9">
        <v>100</v>
      </c>
      <c r="H4876" s="12">
        <v>31.25</v>
      </c>
      <c r="I4876" s="2">
        <v>43.75</v>
      </c>
      <c r="J4876" s="3">
        <v>0</v>
      </c>
      <c r="K4876" s="2">
        <v>6.25</v>
      </c>
      <c r="L4876" s="3">
        <v>0</v>
      </c>
      <c r="M4876" s="3">
        <v>0</v>
      </c>
      <c r="N4876" s="2">
        <v>18.75</v>
      </c>
      <c r="O4876" s="2">
        <v>1.8461538461539999</v>
      </c>
      <c r="P4876" s="15">
        <v>1.026281851087</v>
      </c>
    </row>
    <row r="4877" spans="4:16" x14ac:dyDescent="0.2">
      <c r="D4877" s="104"/>
      <c r="E4877" s="5" t="s">
        <v>37</v>
      </c>
      <c r="F4877" s="6"/>
      <c r="G4877" s="7">
        <v>23</v>
      </c>
      <c r="H4877" s="8">
        <v>8</v>
      </c>
      <c r="I4877" s="1">
        <v>2</v>
      </c>
      <c r="J4877" s="1">
        <v>3</v>
      </c>
      <c r="K4877" s="1">
        <v>3</v>
      </c>
      <c r="L4877" s="1">
        <v>2</v>
      </c>
      <c r="M4877" s="1">
        <v>0</v>
      </c>
      <c r="N4877" s="1">
        <v>5</v>
      </c>
      <c r="O4877" s="27" t="s">
        <v>78</v>
      </c>
      <c r="P4877" s="28" t="s">
        <v>78</v>
      </c>
    </row>
    <row r="4878" spans="4:16" x14ac:dyDescent="0.2">
      <c r="D4878" s="104"/>
      <c r="E4878" s="11"/>
      <c r="F4878" s="10"/>
      <c r="G4878" s="9">
        <v>100</v>
      </c>
      <c r="H4878" s="12">
        <v>34.782608695652002</v>
      </c>
      <c r="I4878" s="2">
        <v>8.6956521739130004</v>
      </c>
      <c r="J4878" s="2">
        <v>13.04347826087</v>
      </c>
      <c r="K4878" s="2">
        <v>13.04347826087</v>
      </c>
      <c r="L4878" s="2">
        <v>8.6956521739130004</v>
      </c>
      <c r="M4878" s="3">
        <v>0</v>
      </c>
      <c r="N4878" s="2">
        <v>21.739130434783</v>
      </c>
      <c r="O4878" s="2">
        <v>2.7777777777780002</v>
      </c>
      <c r="P4878" s="15">
        <v>2.3227272178190002</v>
      </c>
    </row>
    <row r="4879" spans="4:16" x14ac:dyDescent="0.2">
      <c r="D4879" s="104"/>
      <c r="E4879" s="5" t="s">
        <v>38</v>
      </c>
      <c r="F4879" s="6"/>
      <c r="G4879" s="7">
        <v>40</v>
      </c>
      <c r="H4879" s="8">
        <v>18</v>
      </c>
      <c r="I4879" s="1">
        <v>6</v>
      </c>
      <c r="J4879" s="1">
        <v>7</v>
      </c>
      <c r="K4879" s="1">
        <v>2</v>
      </c>
      <c r="L4879" s="1">
        <v>3</v>
      </c>
      <c r="M4879" s="1">
        <v>1</v>
      </c>
      <c r="N4879" s="1">
        <v>3</v>
      </c>
      <c r="O4879" s="27" t="s">
        <v>78</v>
      </c>
      <c r="P4879" s="28" t="s">
        <v>78</v>
      </c>
    </row>
    <row r="4880" spans="4:16" x14ac:dyDescent="0.2">
      <c r="D4880" s="104"/>
      <c r="E4880" s="11"/>
      <c r="F4880" s="10"/>
      <c r="G4880" s="9">
        <v>100</v>
      </c>
      <c r="H4880" s="12">
        <v>45</v>
      </c>
      <c r="I4880" s="2">
        <v>15</v>
      </c>
      <c r="J4880" s="2">
        <v>17.5</v>
      </c>
      <c r="K4880" s="2">
        <v>5</v>
      </c>
      <c r="L4880" s="2">
        <v>7.5</v>
      </c>
      <c r="M4880" s="2">
        <v>2.5</v>
      </c>
      <c r="N4880" s="2">
        <v>7.5</v>
      </c>
      <c r="O4880" s="2">
        <v>2.7297297297299998</v>
      </c>
      <c r="P4880" s="15">
        <v>3.3823760131779999</v>
      </c>
    </row>
    <row r="4881" spans="4:16" x14ac:dyDescent="0.2">
      <c r="D4881" s="104"/>
      <c r="E4881" s="5" t="s">
        <v>39</v>
      </c>
      <c r="F4881" s="6"/>
      <c r="G4881" s="7">
        <v>37</v>
      </c>
      <c r="H4881" s="8">
        <v>12</v>
      </c>
      <c r="I4881" s="1">
        <v>7</v>
      </c>
      <c r="J4881" s="1">
        <v>6</v>
      </c>
      <c r="K4881" s="1">
        <v>3</v>
      </c>
      <c r="L4881" s="1">
        <v>7</v>
      </c>
      <c r="M4881" s="1">
        <v>1</v>
      </c>
      <c r="N4881" s="1">
        <v>1</v>
      </c>
      <c r="O4881" s="27" t="s">
        <v>78</v>
      </c>
      <c r="P4881" s="28" t="s">
        <v>78</v>
      </c>
    </row>
    <row r="4882" spans="4:16" x14ac:dyDescent="0.2">
      <c r="D4882" s="104"/>
      <c r="E4882" s="11"/>
      <c r="F4882" s="10"/>
      <c r="G4882" s="9">
        <v>100</v>
      </c>
      <c r="H4882" s="12">
        <v>32.432432432432002</v>
      </c>
      <c r="I4882" s="2">
        <v>18.918918918919001</v>
      </c>
      <c r="J4882" s="2">
        <v>16.216216216216001</v>
      </c>
      <c r="K4882" s="2">
        <v>8.1081081081080004</v>
      </c>
      <c r="L4882" s="2">
        <v>18.918918918919001</v>
      </c>
      <c r="M4882" s="2">
        <v>2.7027027027030002</v>
      </c>
      <c r="N4882" s="2">
        <v>2.7027027027030002</v>
      </c>
      <c r="O4882" s="2">
        <v>3.5555555555559999</v>
      </c>
      <c r="P4882" s="15">
        <v>3.3370349817070002</v>
      </c>
    </row>
    <row r="4883" spans="4:16" x14ac:dyDescent="0.2">
      <c r="D4883" s="104"/>
      <c r="E4883" s="5" t="s">
        <v>40</v>
      </c>
      <c r="F4883" s="6"/>
      <c r="G4883" s="7">
        <v>37</v>
      </c>
      <c r="H4883" s="8">
        <v>12</v>
      </c>
      <c r="I4883" s="1">
        <v>10</v>
      </c>
      <c r="J4883" s="1">
        <v>6</v>
      </c>
      <c r="K4883" s="1">
        <v>4</v>
      </c>
      <c r="L4883" s="1">
        <v>2</v>
      </c>
      <c r="M4883" s="1">
        <v>0</v>
      </c>
      <c r="N4883" s="1">
        <v>3</v>
      </c>
      <c r="O4883" s="27" t="s">
        <v>78</v>
      </c>
      <c r="P4883" s="28" t="s">
        <v>78</v>
      </c>
    </row>
    <row r="4884" spans="4:16" x14ac:dyDescent="0.2">
      <c r="D4884" s="104"/>
      <c r="E4884" s="11"/>
      <c r="F4884" s="10"/>
      <c r="G4884" s="9">
        <v>100</v>
      </c>
      <c r="H4884" s="12">
        <v>32.432432432432002</v>
      </c>
      <c r="I4884" s="2">
        <v>27.027027027027</v>
      </c>
      <c r="J4884" s="2">
        <v>16.216216216216001</v>
      </c>
      <c r="K4884" s="2">
        <v>10.810810810811001</v>
      </c>
      <c r="L4884" s="2">
        <v>5.4054054054050003</v>
      </c>
      <c r="M4884" s="3">
        <v>0</v>
      </c>
      <c r="N4884" s="2">
        <v>8.1081081081080004</v>
      </c>
      <c r="O4884" s="2">
        <v>2.5294117647059999</v>
      </c>
      <c r="P4884" s="15">
        <v>1.9887225299269999</v>
      </c>
    </row>
    <row r="4885" spans="4:16" x14ac:dyDescent="0.2">
      <c r="D4885" s="104"/>
      <c r="E4885" s="5" t="s">
        <v>41</v>
      </c>
      <c r="F4885" s="6"/>
      <c r="G4885" s="7">
        <v>18</v>
      </c>
      <c r="H4885" s="8">
        <v>7</v>
      </c>
      <c r="I4885" s="1">
        <v>3</v>
      </c>
      <c r="J4885" s="1">
        <v>3</v>
      </c>
      <c r="K4885" s="1">
        <v>4</v>
      </c>
      <c r="L4885" s="1">
        <v>0</v>
      </c>
      <c r="M4885" s="1">
        <v>0</v>
      </c>
      <c r="N4885" s="1">
        <v>1</v>
      </c>
      <c r="O4885" s="27" t="s">
        <v>78</v>
      </c>
      <c r="P4885" s="28" t="s">
        <v>78</v>
      </c>
    </row>
    <row r="4886" spans="4:16" x14ac:dyDescent="0.2">
      <c r="D4886" s="104"/>
      <c r="E4886" s="11"/>
      <c r="F4886" s="10"/>
      <c r="G4886" s="9">
        <v>100</v>
      </c>
      <c r="H4886" s="12">
        <v>38.888888888888999</v>
      </c>
      <c r="I4886" s="2">
        <v>16.666666666666998</v>
      </c>
      <c r="J4886" s="2">
        <v>16.666666666666998</v>
      </c>
      <c r="K4886" s="2">
        <v>22.222222222222001</v>
      </c>
      <c r="L4886" s="3">
        <v>0</v>
      </c>
      <c r="M4886" s="3">
        <v>0</v>
      </c>
      <c r="N4886" s="2">
        <v>5.5555555555560003</v>
      </c>
      <c r="O4886" s="2">
        <v>2.2941176470590001</v>
      </c>
      <c r="P4886" s="15">
        <v>1.3179621472</v>
      </c>
    </row>
    <row r="4887" spans="4:16" x14ac:dyDescent="0.2">
      <c r="D4887" s="104"/>
      <c r="E4887" s="5" t="s">
        <v>42</v>
      </c>
      <c r="F4887" s="6"/>
      <c r="G4887" s="7">
        <v>48</v>
      </c>
      <c r="H4887" s="8">
        <v>17</v>
      </c>
      <c r="I4887" s="1">
        <v>6</v>
      </c>
      <c r="J4887" s="1">
        <v>8</v>
      </c>
      <c r="K4887" s="1">
        <v>6</v>
      </c>
      <c r="L4887" s="1">
        <v>3</v>
      </c>
      <c r="M4887" s="1">
        <v>0</v>
      </c>
      <c r="N4887" s="1">
        <v>8</v>
      </c>
      <c r="O4887" s="27" t="s">
        <v>78</v>
      </c>
      <c r="P4887" s="28" t="s">
        <v>78</v>
      </c>
    </row>
    <row r="4888" spans="4:16" x14ac:dyDescent="0.2">
      <c r="D4888" s="104"/>
      <c r="E4888" s="11"/>
      <c r="F4888" s="10"/>
      <c r="G4888" s="9">
        <v>100</v>
      </c>
      <c r="H4888" s="12">
        <v>35.416666666666998</v>
      </c>
      <c r="I4888" s="2">
        <v>12.5</v>
      </c>
      <c r="J4888" s="2">
        <v>16.666666666666998</v>
      </c>
      <c r="K4888" s="2">
        <v>12.5</v>
      </c>
      <c r="L4888" s="2">
        <v>6.25</v>
      </c>
      <c r="M4888" s="3">
        <v>0</v>
      </c>
      <c r="N4888" s="2">
        <v>16.666666666666998</v>
      </c>
      <c r="O4888" s="2">
        <v>2.5</v>
      </c>
      <c r="P4888" s="15">
        <v>1.870828693387</v>
      </c>
    </row>
    <row r="4889" spans="4:16" x14ac:dyDescent="0.2">
      <c r="D4889" s="104"/>
      <c r="E4889" s="5" t="s">
        <v>43</v>
      </c>
      <c r="F4889" s="6"/>
      <c r="G4889" s="7">
        <v>39</v>
      </c>
      <c r="H4889" s="8">
        <v>14</v>
      </c>
      <c r="I4889" s="1">
        <v>12</v>
      </c>
      <c r="J4889" s="1">
        <v>4</v>
      </c>
      <c r="K4889" s="1">
        <v>3</v>
      </c>
      <c r="L4889" s="1">
        <v>3</v>
      </c>
      <c r="M4889" s="1">
        <v>0</v>
      </c>
      <c r="N4889" s="1">
        <v>3</v>
      </c>
      <c r="O4889" s="27" t="s">
        <v>78</v>
      </c>
      <c r="P4889" s="28" t="s">
        <v>78</v>
      </c>
    </row>
    <row r="4890" spans="4:16" x14ac:dyDescent="0.2">
      <c r="D4890" s="104"/>
      <c r="E4890" s="11"/>
      <c r="F4890" s="10"/>
      <c r="G4890" s="9">
        <v>100</v>
      </c>
      <c r="H4890" s="12">
        <v>35.897435897435997</v>
      </c>
      <c r="I4890" s="2">
        <v>30.769230769231001</v>
      </c>
      <c r="J4890" s="2">
        <v>10.25641025641</v>
      </c>
      <c r="K4890" s="2">
        <v>7.6923076923079998</v>
      </c>
      <c r="L4890" s="2">
        <v>7.6923076923079998</v>
      </c>
      <c r="M4890" s="3">
        <v>0</v>
      </c>
      <c r="N4890" s="2">
        <v>7.6923076923079998</v>
      </c>
      <c r="O4890" s="2">
        <v>2.4722222222219998</v>
      </c>
      <c r="P4890" s="15">
        <v>2.0613656626279999</v>
      </c>
    </row>
    <row r="4891" spans="4:16" x14ac:dyDescent="0.2">
      <c r="D4891" s="104"/>
      <c r="E4891" s="5" t="s">
        <v>44</v>
      </c>
      <c r="F4891" s="6"/>
      <c r="G4891" s="7">
        <v>57</v>
      </c>
      <c r="H4891" s="8">
        <v>12</v>
      </c>
      <c r="I4891" s="1">
        <v>11</v>
      </c>
      <c r="J4891" s="1">
        <v>6</v>
      </c>
      <c r="K4891" s="1">
        <v>8</v>
      </c>
      <c r="L4891" s="1">
        <v>7</v>
      </c>
      <c r="M4891" s="1">
        <v>3</v>
      </c>
      <c r="N4891" s="1">
        <v>10</v>
      </c>
      <c r="O4891" s="27" t="s">
        <v>78</v>
      </c>
      <c r="P4891" s="28" t="s">
        <v>78</v>
      </c>
    </row>
    <row r="4892" spans="4:16" x14ac:dyDescent="0.2">
      <c r="D4892" s="104"/>
      <c r="E4892" s="11"/>
      <c r="F4892" s="10"/>
      <c r="G4892" s="9">
        <v>100</v>
      </c>
      <c r="H4892" s="12">
        <v>21.052631578947</v>
      </c>
      <c r="I4892" s="2">
        <v>19.298245614035</v>
      </c>
      <c r="J4892" s="2">
        <v>10.526315789473999</v>
      </c>
      <c r="K4892" s="2">
        <v>14.035087719298</v>
      </c>
      <c r="L4892" s="2">
        <v>12.280701754386</v>
      </c>
      <c r="M4892" s="2">
        <v>5.2631578947369997</v>
      </c>
      <c r="N4892" s="2">
        <v>17.543859649123</v>
      </c>
      <c r="O4892" s="2">
        <v>4.212765957447</v>
      </c>
      <c r="P4892" s="15">
        <v>4.1150278312069997</v>
      </c>
    </row>
    <row r="4893" spans="4:16" x14ac:dyDescent="0.2">
      <c r="D4893" s="104"/>
      <c r="E4893" s="5" t="s">
        <v>45</v>
      </c>
      <c r="F4893" s="6"/>
      <c r="G4893" s="7">
        <v>37</v>
      </c>
      <c r="H4893" s="8">
        <v>9</v>
      </c>
      <c r="I4893" s="1">
        <v>10</v>
      </c>
      <c r="J4893" s="1">
        <v>1</v>
      </c>
      <c r="K4893" s="1">
        <v>3</v>
      </c>
      <c r="L4893" s="1">
        <v>3</v>
      </c>
      <c r="M4893" s="1">
        <v>1</v>
      </c>
      <c r="N4893" s="1">
        <v>10</v>
      </c>
      <c r="O4893" s="27" t="s">
        <v>78</v>
      </c>
      <c r="P4893" s="28" t="s">
        <v>78</v>
      </c>
    </row>
    <row r="4894" spans="4:16" x14ac:dyDescent="0.2">
      <c r="D4894" s="104"/>
      <c r="E4894" s="11"/>
      <c r="F4894" s="10"/>
      <c r="G4894" s="9">
        <v>100</v>
      </c>
      <c r="H4894" s="12">
        <v>24.324324324323999</v>
      </c>
      <c r="I4894" s="2">
        <v>27.027027027027</v>
      </c>
      <c r="J4894" s="2">
        <v>2.7027027027030002</v>
      </c>
      <c r="K4894" s="2">
        <v>8.1081081081080004</v>
      </c>
      <c r="L4894" s="2">
        <v>8.1081081081080004</v>
      </c>
      <c r="M4894" s="2">
        <v>2.7027027027030002</v>
      </c>
      <c r="N4894" s="2">
        <v>27.027027027027</v>
      </c>
      <c r="O4894" s="2">
        <v>2.9259259259260002</v>
      </c>
      <c r="P4894" s="15">
        <v>2.6794958885460001</v>
      </c>
    </row>
    <row r="4895" spans="4:16" x14ac:dyDescent="0.2">
      <c r="D4895" s="104"/>
      <c r="E4895" s="5" t="s">
        <v>46</v>
      </c>
      <c r="F4895" s="6"/>
      <c r="G4895" s="7">
        <v>26</v>
      </c>
      <c r="H4895" s="8">
        <v>7</v>
      </c>
      <c r="I4895" s="1">
        <v>6</v>
      </c>
      <c r="J4895" s="1">
        <v>4</v>
      </c>
      <c r="K4895" s="1">
        <v>6</v>
      </c>
      <c r="L4895" s="1">
        <v>0</v>
      </c>
      <c r="M4895" s="1">
        <v>0</v>
      </c>
      <c r="N4895" s="1">
        <v>3</v>
      </c>
      <c r="O4895" s="27" t="s">
        <v>78</v>
      </c>
      <c r="P4895" s="28" t="s">
        <v>78</v>
      </c>
    </row>
    <row r="4896" spans="4:16" x14ac:dyDescent="0.2">
      <c r="D4896" s="104"/>
      <c r="E4896" s="11"/>
      <c r="F4896" s="10"/>
      <c r="G4896" s="9">
        <v>100</v>
      </c>
      <c r="H4896" s="12">
        <v>26.923076923077002</v>
      </c>
      <c r="I4896" s="2">
        <v>23.076923076922998</v>
      </c>
      <c r="J4896" s="2">
        <v>15.384615384615</v>
      </c>
      <c r="K4896" s="2">
        <v>23.076923076922998</v>
      </c>
      <c r="L4896" s="3">
        <v>0</v>
      </c>
      <c r="M4896" s="3">
        <v>0</v>
      </c>
      <c r="N4896" s="2">
        <v>11.538461538462</v>
      </c>
      <c r="O4896" s="2">
        <v>2.6521739130430002</v>
      </c>
      <c r="P4896" s="15">
        <v>1.5494373635830001</v>
      </c>
    </row>
    <row r="4897" spans="4:16" x14ac:dyDescent="0.2">
      <c r="D4897" s="104"/>
      <c r="E4897" s="5" t="s">
        <v>47</v>
      </c>
      <c r="F4897" s="6"/>
      <c r="G4897" s="7">
        <v>24</v>
      </c>
      <c r="H4897" s="8">
        <v>9</v>
      </c>
      <c r="I4897" s="1">
        <v>4</v>
      </c>
      <c r="J4897" s="1">
        <v>2</v>
      </c>
      <c r="K4897" s="1">
        <v>0</v>
      </c>
      <c r="L4897" s="1">
        <v>4</v>
      </c>
      <c r="M4897" s="1">
        <v>0</v>
      </c>
      <c r="N4897" s="1">
        <v>5</v>
      </c>
      <c r="O4897" s="27" t="s">
        <v>78</v>
      </c>
      <c r="P4897" s="28" t="s">
        <v>78</v>
      </c>
    </row>
    <row r="4898" spans="4:16" x14ac:dyDescent="0.2">
      <c r="D4898" s="104"/>
      <c r="E4898" s="11"/>
      <c r="F4898" s="10"/>
      <c r="G4898" s="9">
        <v>100</v>
      </c>
      <c r="H4898" s="12">
        <v>37.5</v>
      </c>
      <c r="I4898" s="2">
        <v>16.666666666666998</v>
      </c>
      <c r="J4898" s="2">
        <v>8.333333333333</v>
      </c>
      <c r="K4898" s="3">
        <v>0</v>
      </c>
      <c r="L4898" s="2">
        <v>16.666666666666998</v>
      </c>
      <c r="M4898" s="3">
        <v>0</v>
      </c>
      <c r="N4898" s="2">
        <v>20.833333333333002</v>
      </c>
      <c r="O4898" s="2">
        <v>3.1052631578950001</v>
      </c>
      <c r="P4898" s="15">
        <v>3.143828320646</v>
      </c>
    </row>
    <row r="4899" spans="4:16" x14ac:dyDescent="0.2">
      <c r="D4899" s="104"/>
      <c r="E4899" s="5" t="s">
        <v>48</v>
      </c>
      <c r="F4899" s="6"/>
      <c r="G4899" s="7">
        <v>2</v>
      </c>
      <c r="H4899" s="8">
        <v>1</v>
      </c>
      <c r="I4899" s="1">
        <v>1</v>
      </c>
      <c r="J4899" s="1">
        <v>0</v>
      </c>
      <c r="K4899" s="1">
        <v>0</v>
      </c>
      <c r="L4899" s="1">
        <v>0</v>
      </c>
      <c r="M4899" s="1">
        <v>0</v>
      </c>
      <c r="N4899" s="1">
        <v>0</v>
      </c>
      <c r="O4899" s="27" t="s">
        <v>78</v>
      </c>
      <c r="P4899" s="28" t="s">
        <v>78</v>
      </c>
    </row>
    <row r="4900" spans="4:16" x14ac:dyDescent="0.2">
      <c r="D4900" s="104"/>
      <c r="E4900" s="11"/>
      <c r="F4900" s="10"/>
      <c r="G4900" s="9">
        <v>100</v>
      </c>
      <c r="H4900" s="12">
        <v>50</v>
      </c>
      <c r="I4900" s="2">
        <v>50</v>
      </c>
      <c r="J4900" s="3">
        <v>0</v>
      </c>
      <c r="K4900" s="3">
        <v>0</v>
      </c>
      <c r="L4900" s="3">
        <v>0</v>
      </c>
      <c r="M4900" s="3">
        <v>0</v>
      </c>
      <c r="N4900" s="3">
        <v>0</v>
      </c>
      <c r="O4900" s="2">
        <v>1.5</v>
      </c>
      <c r="P4900" s="15">
        <v>0.5</v>
      </c>
    </row>
    <row r="4901" spans="4:16" x14ac:dyDescent="0.2">
      <c r="D4901" s="104"/>
      <c r="E4901" s="5" t="s">
        <v>49</v>
      </c>
      <c r="F4901" s="6"/>
      <c r="G4901" s="7">
        <v>0</v>
      </c>
      <c r="H4901" s="8">
        <v>0</v>
      </c>
      <c r="I4901" s="1">
        <v>0</v>
      </c>
      <c r="J4901" s="1">
        <v>0</v>
      </c>
      <c r="K4901" s="1">
        <v>0</v>
      </c>
      <c r="L4901" s="1">
        <v>0</v>
      </c>
      <c r="M4901" s="1">
        <v>0</v>
      </c>
      <c r="N4901" s="1">
        <v>0</v>
      </c>
      <c r="O4901" s="27" t="s">
        <v>78</v>
      </c>
      <c r="P4901" s="28" t="s">
        <v>78</v>
      </c>
    </row>
    <row r="4902" spans="4:16" x14ac:dyDescent="0.2">
      <c r="D4902" s="104"/>
      <c r="E4902" s="11"/>
      <c r="F4902" s="10"/>
      <c r="G4902" s="77">
        <v>0</v>
      </c>
      <c r="H4902" s="40">
        <v>0</v>
      </c>
      <c r="I4902" s="3">
        <v>0</v>
      </c>
      <c r="J4902" s="3">
        <v>0</v>
      </c>
      <c r="K4902" s="3">
        <v>0</v>
      </c>
      <c r="L4902" s="3">
        <v>0</v>
      </c>
      <c r="M4902" s="3">
        <v>0</v>
      </c>
      <c r="N4902" s="3">
        <v>0</v>
      </c>
      <c r="O4902" s="3">
        <v>0</v>
      </c>
      <c r="P4902" s="21">
        <v>0</v>
      </c>
    </row>
    <row r="4903" spans="4:16" x14ac:dyDescent="0.2">
      <c r="D4903" s="103" t="s">
        <v>50</v>
      </c>
      <c r="E4903" s="24" t="s">
        <v>35</v>
      </c>
      <c r="F4903" s="22"/>
      <c r="G4903" s="23">
        <v>4</v>
      </c>
      <c r="H4903" s="30">
        <v>3</v>
      </c>
      <c r="I4903" s="4">
        <v>1</v>
      </c>
      <c r="J4903" s="4">
        <v>0</v>
      </c>
      <c r="K4903" s="4">
        <v>0</v>
      </c>
      <c r="L4903" s="4">
        <v>0</v>
      </c>
      <c r="M4903" s="4">
        <v>0</v>
      </c>
      <c r="N4903" s="4">
        <v>0</v>
      </c>
      <c r="O4903" s="73" t="s">
        <v>78</v>
      </c>
      <c r="P4903" s="76" t="s">
        <v>78</v>
      </c>
    </row>
    <row r="4904" spans="4:16" x14ac:dyDescent="0.2">
      <c r="D4904" s="104"/>
      <c r="E4904" s="11"/>
      <c r="F4904" s="10"/>
      <c r="G4904" s="9">
        <v>100</v>
      </c>
      <c r="H4904" s="12">
        <v>75</v>
      </c>
      <c r="I4904" s="2">
        <v>25</v>
      </c>
      <c r="J4904" s="3">
        <v>0</v>
      </c>
      <c r="K4904" s="3">
        <v>0</v>
      </c>
      <c r="L4904" s="3">
        <v>0</v>
      </c>
      <c r="M4904" s="3">
        <v>0</v>
      </c>
      <c r="N4904" s="3">
        <v>0</v>
      </c>
      <c r="O4904" s="2">
        <v>1.25</v>
      </c>
      <c r="P4904" s="15">
        <v>0.43301270189199997</v>
      </c>
    </row>
    <row r="4905" spans="4:16" x14ac:dyDescent="0.2">
      <c r="D4905" s="104"/>
      <c r="E4905" s="5" t="s">
        <v>36</v>
      </c>
      <c r="F4905" s="6"/>
      <c r="G4905" s="7">
        <v>11</v>
      </c>
      <c r="H4905" s="8">
        <v>5</v>
      </c>
      <c r="I4905" s="1">
        <v>1</v>
      </c>
      <c r="J4905" s="1">
        <v>3</v>
      </c>
      <c r="K4905" s="1">
        <v>1</v>
      </c>
      <c r="L4905" s="1">
        <v>0</v>
      </c>
      <c r="M4905" s="1">
        <v>0</v>
      </c>
      <c r="N4905" s="1">
        <v>1</v>
      </c>
      <c r="O4905" s="27" t="s">
        <v>78</v>
      </c>
      <c r="P4905" s="28" t="s">
        <v>78</v>
      </c>
    </row>
    <row r="4906" spans="4:16" x14ac:dyDescent="0.2">
      <c r="D4906" s="104"/>
      <c r="E4906" s="11"/>
      <c r="F4906" s="10"/>
      <c r="G4906" s="9">
        <v>100</v>
      </c>
      <c r="H4906" s="12">
        <v>45.454545454544999</v>
      </c>
      <c r="I4906" s="2">
        <v>9.0909090909089993</v>
      </c>
      <c r="J4906" s="2">
        <v>27.272727272727</v>
      </c>
      <c r="K4906" s="2">
        <v>9.0909090909089993</v>
      </c>
      <c r="L4906" s="3">
        <v>0</v>
      </c>
      <c r="M4906" s="3">
        <v>0</v>
      </c>
      <c r="N4906" s="2">
        <v>9.0909090909089993</v>
      </c>
      <c r="O4906" s="2">
        <v>2.1</v>
      </c>
      <c r="P4906" s="15">
        <v>1.3</v>
      </c>
    </row>
    <row r="4907" spans="4:16" x14ac:dyDescent="0.2">
      <c r="D4907" s="104"/>
      <c r="E4907" s="5" t="s">
        <v>37</v>
      </c>
      <c r="F4907" s="6"/>
      <c r="G4907" s="7">
        <v>15</v>
      </c>
      <c r="H4907" s="8">
        <v>8</v>
      </c>
      <c r="I4907" s="1">
        <v>0</v>
      </c>
      <c r="J4907" s="1">
        <v>0</v>
      </c>
      <c r="K4907" s="1">
        <v>4</v>
      </c>
      <c r="L4907" s="1">
        <v>2</v>
      </c>
      <c r="M4907" s="1">
        <v>0</v>
      </c>
      <c r="N4907" s="1">
        <v>1</v>
      </c>
      <c r="O4907" s="27" t="s">
        <v>78</v>
      </c>
      <c r="P4907" s="28" t="s">
        <v>78</v>
      </c>
    </row>
    <row r="4908" spans="4:16" x14ac:dyDescent="0.2">
      <c r="D4908" s="104"/>
      <c r="E4908" s="11"/>
      <c r="F4908" s="10"/>
      <c r="G4908" s="9">
        <v>100</v>
      </c>
      <c r="H4908" s="12">
        <v>53.333333333333002</v>
      </c>
      <c r="I4908" s="3">
        <v>0</v>
      </c>
      <c r="J4908" s="3">
        <v>0</v>
      </c>
      <c r="K4908" s="2">
        <v>26.666666666666998</v>
      </c>
      <c r="L4908" s="2">
        <v>13.333333333333</v>
      </c>
      <c r="M4908" s="3">
        <v>0</v>
      </c>
      <c r="N4908" s="2">
        <v>6.666666666667</v>
      </c>
      <c r="O4908" s="2">
        <v>3.0714285714290002</v>
      </c>
      <c r="P4908" s="15">
        <v>2.8401279074389998</v>
      </c>
    </row>
    <row r="4909" spans="4:16" x14ac:dyDescent="0.2">
      <c r="D4909" s="104"/>
      <c r="E4909" s="5" t="s">
        <v>38</v>
      </c>
      <c r="F4909" s="6"/>
      <c r="G4909" s="7">
        <v>23</v>
      </c>
      <c r="H4909" s="8">
        <v>6</v>
      </c>
      <c r="I4909" s="1">
        <v>7</v>
      </c>
      <c r="J4909" s="1">
        <v>4</v>
      </c>
      <c r="K4909" s="1">
        <v>3</v>
      </c>
      <c r="L4909" s="1">
        <v>0</v>
      </c>
      <c r="M4909" s="1">
        <v>0</v>
      </c>
      <c r="N4909" s="1">
        <v>3</v>
      </c>
      <c r="O4909" s="27" t="s">
        <v>78</v>
      </c>
      <c r="P4909" s="28" t="s">
        <v>78</v>
      </c>
    </row>
    <row r="4910" spans="4:16" x14ac:dyDescent="0.2">
      <c r="D4910" s="104"/>
      <c r="E4910" s="11"/>
      <c r="F4910" s="10"/>
      <c r="G4910" s="9">
        <v>100</v>
      </c>
      <c r="H4910" s="12">
        <v>26.086956521739001</v>
      </c>
      <c r="I4910" s="2">
        <v>30.434782608696</v>
      </c>
      <c r="J4910" s="2">
        <v>17.391304347826001</v>
      </c>
      <c r="K4910" s="2">
        <v>13.04347826087</v>
      </c>
      <c r="L4910" s="3">
        <v>0</v>
      </c>
      <c r="M4910" s="3">
        <v>0</v>
      </c>
      <c r="N4910" s="2">
        <v>13.04347826087</v>
      </c>
      <c r="O4910" s="2">
        <v>2.2000000000000002</v>
      </c>
      <c r="P4910" s="15">
        <v>1.029563014099</v>
      </c>
    </row>
    <row r="4911" spans="4:16" x14ac:dyDescent="0.2">
      <c r="D4911" s="104"/>
      <c r="E4911" s="5" t="s">
        <v>39</v>
      </c>
      <c r="F4911" s="6"/>
      <c r="G4911" s="7">
        <v>28</v>
      </c>
      <c r="H4911" s="8">
        <v>9</v>
      </c>
      <c r="I4911" s="1">
        <v>3</v>
      </c>
      <c r="J4911" s="1">
        <v>3</v>
      </c>
      <c r="K4911" s="1">
        <v>3</v>
      </c>
      <c r="L4911" s="1">
        <v>2</v>
      </c>
      <c r="M4911" s="1">
        <v>1</v>
      </c>
      <c r="N4911" s="1">
        <v>7</v>
      </c>
      <c r="O4911" s="27" t="s">
        <v>78</v>
      </c>
      <c r="P4911" s="28" t="s">
        <v>78</v>
      </c>
    </row>
    <row r="4912" spans="4:16" x14ac:dyDescent="0.2">
      <c r="D4912" s="104"/>
      <c r="E4912" s="11"/>
      <c r="F4912" s="10"/>
      <c r="G4912" s="9">
        <v>100</v>
      </c>
      <c r="H4912" s="12">
        <v>32.142857142856997</v>
      </c>
      <c r="I4912" s="2">
        <v>10.714285714286</v>
      </c>
      <c r="J4912" s="2">
        <v>10.714285714286</v>
      </c>
      <c r="K4912" s="2">
        <v>10.714285714286</v>
      </c>
      <c r="L4912" s="2">
        <v>7.1428571428570002</v>
      </c>
      <c r="M4912" s="2">
        <v>3.5714285714290002</v>
      </c>
      <c r="N4912" s="2">
        <v>25</v>
      </c>
      <c r="O4912" s="2">
        <v>3.0952380952379999</v>
      </c>
      <c r="P4912" s="15">
        <v>2.8934204820880001</v>
      </c>
    </row>
    <row r="4913" spans="4:16" x14ac:dyDescent="0.2">
      <c r="D4913" s="104"/>
      <c r="E4913" s="5" t="s">
        <v>40</v>
      </c>
      <c r="F4913" s="6"/>
      <c r="G4913" s="7">
        <v>29</v>
      </c>
      <c r="H4913" s="8">
        <v>11</v>
      </c>
      <c r="I4913" s="1">
        <v>8</v>
      </c>
      <c r="J4913" s="1">
        <v>2</v>
      </c>
      <c r="K4913" s="1">
        <v>3</v>
      </c>
      <c r="L4913" s="1">
        <v>1</v>
      </c>
      <c r="M4913" s="1">
        <v>0</v>
      </c>
      <c r="N4913" s="1">
        <v>4</v>
      </c>
      <c r="O4913" s="27" t="s">
        <v>78</v>
      </c>
      <c r="P4913" s="28" t="s">
        <v>78</v>
      </c>
    </row>
    <row r="4914" spans="4:16" x14ac:dyDescent="0.2">
      <c r="D4914" s="104"/>
      <c r="E4914" s="11"/>
      <c r="F4914" s="10"/>
      <c r="G4914" s="9">
        <v>100</v>
      </c>
      <c r="H4914" s="12">
        <v>37.931034482759003</v>
      </c>
      <c r="I4914" s="2">
        <v>27.586206896552</v>
      </c>
      <c r="J4914" s="2">
        <v>6.8965517241379999</v>
      </c>
      <c r="K4914" s="2">
        <v>10.344827586207</v>
      </c>
      <c r="L4914" s="2">
        <v>3.4482758620689999</v>
      </c>
      <c r="M4914" s="3">
        <v>0</v>
      </c>
      <c r="N4914" s="2">
        <v>13.793103448276</v>
      </c>
      <c r="O4914" s="2">
        <v>2.04</v>
      </c>
      <c r="P4914" s="15">
        <v>1.28</v>
      </c>
    </row>
    <row r="4915" spans="4:16" x14ac:dyDescent="0.2">
      <c r="D4915" s="104"/>
      <c r="E4915" s="5" t="s">
        <v>41</v>
      </c>
      <c r="F4915" s="6"/>
      <c r="G4915" s="7">
        <v>17</v>
      </c>
      <c r="H4915" s="8">
        <v>8</v>
      </c>
      <c r="I4915" s="1">
        <v>4</v>
      </c>
      <c r="J4915" s="1">
        <v>2</v>
      </c>
      <c r="K4915" s="1">
        <v>0</v>
      </c>
      <c r="L4915" s="1">
        <v>1</v>
      </c>
      <c r="M4915" s="1">
        <v>0</v>
      </c>
      <c r="N4915" s="1">
        <v>2</v>
      </c>
      <c r="O4915" s="27" t="s">
        <v>78</v>
      </c>
      <c r="P4915" s="28" t="s">
        <v>78</v>
      </c>
    </row>
    <row r="4916" spans="4:16" x14ac:dyDescent="0.2">
      <c r="D4916" s="104"/>
      <c r="E4916" s="11"/>
      <c r="F4916" s="10"/>
      <c r="G4916" s="9">
        <v>100</v>
      </c>
      <c r="H4916" s="12">
        <v>47.058823529412003</v>
      </c>
      <c r="I4916" s="2">
        <v>23.529411764706001</v>
      </c>
      <c r="J4916" s="2">
        <v>11.764705882353001</v>
      </c>
      <c r="K4916" s="3">
        <v>0</v>
      </c>
      <c r="L4916" s="2">
        <v>5.8823529411760003</v>
      </c>
      <c r="M4916" s="3">
        <v>0</v>
      </c>
      <c r="N4916" s="2">
        <v>11.764705882353001</v>
      </c>
      <c r="O4916" s="2">
        <v>2</v>
      </c>
      <c r="P4916" s="15">
        <v>1.7511900715419999</v>
      </c>
    </row>
    <row r="4917" spans="4:16" x14ac:dyDescent="0.2">
      <c r="D4917" s="104"/>
      <c r="E4917" s="5" t="s">
        <v>42</v>
      </c>
      <c r="F4917" s="6"/>
      <c r="G4917" s="7">
        <v>29</v>
      </c>
      <c r="H4917" s="8">
        <v>11</v>
      </c>
      <c r="I4917" s="1">
        <v>3</v>
      </c>
      <c r="J4917" s="1">
        <v>4</v>
      </c>
      <c r="K4917" s="1">
        <v>1</v>
      </c>
      <c r="L4917" s="1">
        <v>2</v>
      </c>
      <c r="M4917" s="1">
        <v>0</v>
      </c>
      <c r="N4917" s="1">
        <v>8</v>
      </c>
      <c r="O4917" s="27" t="s">
        <v>78</v>
      </c>
      <c r="P4917" s="28" t="s">
        <v>78</v>
      </c>
    </row>
    <row r="4918" spans="4:16" x14ac:dyDescent="0.2">
      <c r="D4918" s="104"/>
      <c r="E4918" s="11"/>
      <c r="F4918" s="10"/>
      <c r="G4918" s="9">
        <v>100</v>
      </c>
      <c r="H4918" s="12">
        <v>37.931034482759003</v>
      </c>
      <c r="I4918" s="2">
        <v>10.344827586207</v>
      </c>
      <c r="J4918" s="2">
        <v>13.793103448276</v>
      </c>
      <c r="K4918" s="2">
        <v>3.4482758620689999</v>
      </c>
      <c r="L4918" s="2">
        <v>6.8965517241379999</v>
      </c>
      <c r="M4918" s="3">
        <v>0</v>
      </c>
      <c r="N4918" s="2">
        <v>27.586206896552</v>
      </c>
      <c r="O4918" s="2">
        <v>2.4761904761900002</v>
      </c>
      <c r="P4918" s="15">
        <v>2.382856381561</v>
      </c>
    </row>
    <row r="4919" spans="4:16" x14ac:dyDescent="0.2">
      <c r="D4919" s="104"/>
      <c r="E4919" s="5" t="s">
        <v>43</v>
      </c>
      <c r="F4919" s="6"/>
      <c r="G4919" s="7">
        <v>29</v>
      </c>
      <c r="H4919" s="8">
        <v>5</v>
      </c>
      <c r="I4919" s="1">
        <v>7</v>
      </c>
      <c r="J4919" s="1">
        <v>4</v>
      </c>
      <c r="K4919" s="1">
        <v>5</v>
      </c>
      <c r="L4919" s="1">
        <v>4</v>
      </c>
      <c r="M4919" s="1">
        <v>0</v>
      </c>
      <c r="N4919" s="1">
        <v>4</v>
      </c>
      <c r="O4919" s="27" t="s">
        <v>78</v>
      </c>
      <c r="P4919" s="28" t="s">
        <v>78</v>
      </c>
    </row>
    <row r="4920" spans="4:16" x14ac:dyDescent="0.2">
      <c r="D4920" s="104"/>
      <c r="E4920" s="11"/>
      <c r="F4920" s="10"/>
      <c r="G4920" s="9">
        <v>100</v>
      </c>
      <c r="H4920" s="12">
        <v>17.241379310345</v>
      </c>
      <c r="I4920" s="2">
        <v>24.137931034483</v>
      </c>
      <c r="J4920" s="2">
        <v>13.793103448276</v>
      </c>
      <c r="K4920" s="2">
        <v>17.241379310345</v>
      </c>
      <c r="L4920" s="2">
        <v>13.793103448276</v>
      </c>
      <c r="M4920" s="3">
        <v>0</v>
      </c>
      <c r="N4920" s="2">
        <v>13.793103448276</v>
      </c>
      <c r="O4920" s="2">
        <v>3.52</v>
      </c>
      <c r="P4920" s="15">
        <v>2.64</v>
      </c>
    </row>
    <row r="4921" spans="4:16" x14ac:dyDescent="0.2">
      <c r="D4921" s="104"/>
      <c r="E4921" s="5" t="s">
        <v>44</v>
      </c>
      <c r="F4921" s="6"/>
      <c r="G4921" s="7">
        <v>37</v>
      </c>
      <c r="H4921" s="8">
        <v>12</v>
      </c>
      <c r="I4921" s="1">
        <v>11</v>
      </c>
      <c r="J4921" s="1">
        <v>5</v>
      </c>
      <c r="K4921" s="1">
        <v>3</v>
      </c>
      <c r="L4921" s="1">
        <v>2</v>
      </c>
      <c r="M4921" s="1">
        <v>0</v>
      </c>
      <c r="N4921" s="1">
        <v>4</v>
      </c>
      <c r="O4921" s="27" t="s">
        <v>78</v>
      </c>
      <c r="P4921" s="28" t="s">
        <v>78</v>
      </c>
    </row>
    <row r="4922" spans="4:16" x14ac:dyDescent="0.2">
      <c r="D4922" s="104"/>
      <c r="E4922" s="11"/>
      <c r="F4922" s="10"/>
      <c r="G4922" s="9">
        <v>100</v>
      </c>
      <c r="H4922" s="12">
        <v>32.432432432432002</v>
      </c>
      <c r="I4922" s="2">
        <v>29.72972972973</v>
      </c>
      <c r="J4922" s="2">
        <v>13.513513513514001</v>
      </c>
      <c r="K4922" s="2">
        <v>8.1081081081080004</v>
      </c>
      <c r="L4922" s="2">
        <v>5.4054054054050003</v>
      </c>
      <c r="M4922" s="3">
        <v>0</v>
      </c>
      <c r="N4922" s="2">
        <v>10.810810810811001</v>
      </c>
      <c r="O4922" s="2">
        <v>2.3030303030299999</v>
      </c>
      <c r="P4922" s="15">
        <v>1.487011411683</v>
      </c>
    </row>
    <row r="4923" spans="4:16" x14ac:dyDescent="0.2">
      <c r="D4923" s="104"/>
      <c r="E4923" s="5" t="s">
        <v>45</v>
      </c>
      <c r="F4923" s="6"/>
      <c r="G4923" s="7">
        <v>37</v>
      </c>
      <c r="H4923" s="8">
        <v>12</v>
      </c>
      <c r="I4923" s="1">
        <v>10</v>
      </c>
      <c r="J4923" s="1">
        <v>6</v>
      </c>
      <c r="K4923" s="1">
        <v>4</v>
      </c>
      <c r="L4923" s="1">
        <v>2</v>
      </c>
      <c r="M4923" s="1">
        <v>1</v>
      </c>
      <c r="N4923" s="1">
        <v>2</v>
      </c>
      <c r="O4923" s="27" t="s">
        <v>78</v>
      </c>
      <c r="P4923" s="28" t="s">
        <v>78</v>
      </c>
    </row>
    <row r="4924" spans="4:16" x14ac:dyDescent="0.2">
      <c r="D4924" s="104"/>
      <c r="E4924" s="11"/>
      <c r="F4924" s="10"/>
      <c r="G4924" s="9">
        <v>100</v>
      </c>
      <c r="H4924" s="12">
        <v>32.432432432432002</v>
      </c>
      <c r="I4924" s="2">
        <v>27.027027027027</v>
      </c>
      <c r="J4924" s="2">
        <v>16.216216216216001</v>
      </c>
      <c r="K4924" s="2">
        <v>10.810810810811001</v>
      </c>
      <c r="L4924" s="2">
        <v>5.4054054054050003</v>
      </c>
      <c r="M4924" s="2">
        <v>2.7027027027030002</v>
      </c>
      <c r="N4924" s="2">
        <v>5.4054054054050003</v>
      </c>
      <c r="O4924" s="2">
        <v>2.6857142857139999</v>
      </c>
      <c r="P4924" s="15">
        <v>2.2899959896589999</v>
      </c>
    </row>
    <row r="4925" spans="4:16" x14ac:dyDescent="0.2">
      <c r="D4925" s="104"/>
      <c r="E4925" s="5" t="s">
        <v>46</v>
      </c>
      <c r="F4925" s="6"/>
      <c r="G4925" s="7">
        <v>15</v>
      </c>
      <c r="H4925" s="8">
        <v>9</v>
      </c>
      <c r="I4925" s="1">
        <v>1</v>
      </c>
      <c r="J4925" s="1">
        <v>2</v>
      </c>
      <c r="K4925" s="1">
        <v>0</v>
      </c>
      <c r="L4925" s="1">
        <v>0</v>
      </c>
      <c r="M4925" s="1">
        <v>0</v>
      </c>
      <c r="N4925" s="1">
        <v>3</v>
      </c>
      <c r="O4925" s="27" t="s">
        <v>78</v>
      </c>
      <c r="P4925" s="28" t="s">
        <v>78</v>
      </c>
    </row>
    <row r="4926" spans="4:16" x14ac:dyDescent="0.2">
      <c r="D4926" s="104"/>
      <c r="E4926" s="11"/>
      <c r="F4926" s="10"/>
      <c r="G4926" s="9">
        <v>100</v>
      </c>
      <c r="H4926" s="12">
        <v>60</v>
      </c>
      <c r="I4926" s="2">
        <v>6.666666666667</v>
      </c>
      <c r="J4926" s="2">
        <v>13.333333333333</v>
      </c>
      <c r="K4926" s="3">
        <v>0</v>
      </c>
      <c r="L4926" s="3">
        <v>0</v>
      </c>
      <c r="M4926" s="3">
        <v>0</v>
      </c>
      <c r="N4926" s="2">
        <v>20</v>
      </c>
      <c r="O4926" s="2">
        <v>1.416666666667</v>
      </c>
      <c r="P4926" s="15">
        <v>0.75920279826199999</v>
      </c>
    </row>
    <row r="4927" spans="4:16" x14ac:dyDescent="0.2">
      <c r="D4927" s="104"/>
      <c r="E4927" s="5" t="s">
        <v>47</v>
      </c>
      <c r="F4927" s="6"/>
      <c r="G4927" s="7">
        <v>16</v>
      </c>
      <c r="H4927" s="8">
        <v>11</v>
      </c>
      <c r="I4927" s="1">
        <v>2</v>
      </c>
      <c r="J4927" s="1">
        <v>0</v>
      </c>
      <c r="K4927" s="1">
        <v>1</v>
      </c>
      <c r="L4927" s="1">
        <v>0</v>
      </c>
      <c r="M4927" s="1">
        <v>0</v>
      </c>
      <c r="N4927" s="1">
        <v>2</v>
      </c>
      <c r="O4927" s="27" t="s">
        <v>78</v>
      </c>
      <c r="P4927" s="28" t="s">
        <v>78</v>
      </c>
    </row>
    <row r="4928" spans="4:16" x14ac:dyDescent="0.2">
      <c r="D4928" s="104"/>
      <c r="E4928" s="11"/>
      <c r="F4928" s="10"/>
      <c r="G4928" s="9">
        <v>100</v>
      </c>
      <c r="H4928" s="12">
        <v>68.75</v>
      </c>
      <c r="I4928" s="2">
        <v>12.5</v>
      </c>
      <c r="J4928" s="3">
        <v>0</v>
      </c>
      <c r="K4928" s="2">
        <v>6.25</v>
      </c>
      <c r="L4928" s="3">
        <v>0</v>
      </c>
      <c r="M4928" s="3">
        <v>0</v>
      </c>
      <c r="N4928" s="2">
        <v>12.5</v>
      </c>
      <c r="O4928" s="2">
        <v>1.4285714285710001</v>
      </c>
      <c r="P4928" s="15">
        <v>1.0497813183360001</v>
      </c>
    </row>
    <row r="4929" spans="2:16" x14ac:dyDescent="0.2">
      <c r="D4929" s="104"/>
      <c r="E4929" s="5" t="s">
        <v>48</v>
      </c>
      <c r="F4929" s="6"/>
      <c r="G4929" s="7">
        <v>6</v>
      </c>
      <c r="H4929" s="8">
        <v>5</v>
      </c>
      <c r="I4929" s="1">
        <v>0</v>
      </c>
      <c r="J4929" s="1">
        <v>0</v>
      </c>
      <c r="K4929" s="1">
        <v>0</v>
      </c>
      <c r="L4929" s="1">
        <v>0</v>
      </c>
      <c r="M4929" s="1">
        <v>0</v>
      </c>
      <c r="N4929" s="1">
        <v>1</v>
      </c>
      <c r="O4929" s="27" t="s">
        <v>78</v>
      </c>
      <c r="P4929" s="28" t="s">
        <v>78</v>
      </c>
    </row>
    <row r="4930" spans="2:16" x14ac:dyDescent="0.2">
      <c r="D4930" s="104"/>
      <c r="E4930" s="11"/>
      <c r="F4930" s="10"/>
      <c r="G4930" s="9">
        <v>100</v>
      </c>
      <c r="H4930" s="12">
        <v>83.333333333333002</v>
      </c>
      <c r="I4930" s="3">
        <v>0</v>
      </c>
      <c r="J4930" s="3">
        <v>0</v>
      </c>
      <c r="K4930" s="3">
        <v>0</v>
      </c>
      <c r="L4930" s="3">
        <v>0</v>
      </c>
      <c r="M4930" s="3">
        <v>0</v>
      </c>
      <c r="N4930" s="2">
        <v>16.666666666666998</v>
      </c>
      <c r="O4930" s="2">
        <v>1</v>
      </c>
      <c r="P4930" s="15">
        <v>0</v>
      </c>
    </row>
    <row r="4931" spans="2:16" x14ac:dyDescent="0.2">
      <c r="D4931" s="104"/>
      <c r="E4931" s="5" t="s">
        <v>49</v>
      </c>
      <c r="F4931" s="6"/>
      <c r="G4931" s="7">
        <v>1</v>
      </c>
      <c r="H4931" s="8">
        <v>1</v>
      </c>
      <c r="I4931" s="1">
        <v>0</v>
      </c>
      <c r="J4931" s="1">
        <v>0</v>
      </c>
      <c r="K4931" s="1">
        <v>0</v>
      </c>
      <c r="L4931" s="1">
        <v>0</v>
      </c>
      <c r="M4931" s="1">
        <v>0</v>
      </c>
      <c r="N4931" s="1">
        <v>0</v>
      </c>
      <c r="O4931" s="27" t="s">
        <v>78</v>
      </c>
      <c r="P4931" s="28" t="s">
        <v>78</v>
      </c>
    </row>
    <row r="4932" spans="2:16" x14ac:dyDescent="0.2">
      <c r="D4932" s="105"/>
      <c r="E4932" s="56"/>
      <c r="F4932" s="57"/>
      <c r="G4932" s="69">
        <v>100</v>
      </c>
      <c r="H4932" s="75">
        <v>100</v>
      </c>
      <c r="I4932" s="36">
        <v>0</v>
      </c>
      <c r="J4932" s="36">
        <v>0</v>
      </c>
      <c r="K4932" s="36">
        <v>0</v>
      </c>
      <c r="L4932" s="36">
        <v>0</v>
      </c>
      <c r="M4932" s="36">
        <v>0</v>
      </c>
      <c r="N4932" s="36">
        <v>0</v>
      </c>
      <c r="O4932" s="39">
        <v>1</v>
      </c>
      <c r="P4932" s="83">
        <v>0</v>
      </c>
    </row>
    <row r="4934" spans="2:16" x14ac:dyDescent="0.2">
      <c r="B4934" s="47" t="str">
        <f xml:space="preserve"> HYPERLINK("#'目次'!B65", "[59]")</f>
        <v>[59]</v>
      </c>
      <c r="C4934" s="31" t="s">
        <v>571</v>
      </c>
    </row>
    <row r="4935" spans="2:16" x14ac:dyDescent="0.2">
      <c r="C4935" s="89" t="s">
        <v>572</v>
      </c>
    </row>
    <row r="4937" spans="2:16" x14ac:dyDescent="0.2">
      <c r="C4937" s="31" t="s">
        <v>13</v>
      </c>
    </row>
    <row r="4938" spans="2:16" ht="60" x14ac:dyDescent="0.2">
      <c r="D4938" s="99"/>
      <c r="E4938" s="100"/>
      <c r="F4938" s="100"/>
      <c r="G4938" s="41" t="s">
        <v>14</v>
      </c>
      <c r="H4938" s="42" t="s">
        <v>573</v>
      </c>
      <c r="I4938" s="16" t="s">
        <v>574</v>
      </c>
      <c r="J4938" s="16" t="s">
        <v>575</v>
      </c>
      <c r="K4938" s="16" t="s">
        <v>576</v>
      </c>
      <c r="L4938" s="16" t="s">
        <v>577</v>
      </c>
      <c r="M4938" s="16" t="s">
        <v>22</v>
      </c>
      <c r="N4938" s="46" t="s">
        <v>24</v>
      </c>
    </row>
    <row r="4939" spans="2:16" x14ac:dyDescent="0.2">
      <c r="D4939" s="101"/>
      <c r="E4939" s="102"/>
      <c r="F4939" s="102"/>
      <c r="G4939" s="44"/>
      <c r="H4939" s="48"/>
      <c r="I4939" s="17"/>
      <c r="J4939" s="17"/>
      <c r="K4939" s="17"/>
      <c r="L4939" s="17"/>
      <c r="M4939" s="17"/>
      <c r="N4939" s="43"/>
    </row>
    <row r="4940" spans="2:16" x14ac:dyDescent="0.2">
      <c r="D4940" s="68"/>
      <c r="E4940" s="67" t="s">
        <v>14</v>
      </c>
      <c r="F4940" s="64"/>
      <c r="G4940" s="45">
        <v>1009</v>
      </c>
      <c r="H4940" s="20">
        <v>320</v>
      </c>
      <c r="I4940" s="20">
        <v>208</v>
      </c>
      <c r="J4940" s="20">
        <v>441</v>
      </c>
      <c r="K4940" s="20">
        <v>100</v>
      </c>
      <c r="L4940" s="20">
        <v>79</v>
      </c>
      <c r="M4940" s="20">
        <v>27</v>
      </c>
      <c r="N4940" s="61">
        <v>7</v>
      </c>
    </row>
    <row r="4941" spans="2:16" x14ac:dyDescent="0.2">
      <c r="D4941" s="56"/>
      <c r="E4941" s="57"/>
      <c r="F4941" s="65"/>
      <c r="G4941" s="9">
        <v>100</v>
      </c>
      <c r="H4941" s="2">
        <v>31.714568880079</v>
      </c>
      <c r="I4941" s="2">
        <v>20.614469772052001</v>
      </c>
      <c r="J4941" s="2">
        <v>43.706640237858998</v>
      </c>
      <c r="K4941" s="2">
        <v>9.9108027750249992</v>
      </c>
      <c r="L4941" s="2">
        <v>7.8295341922699997</v>
      </c>
      <c r="M4941" s="2">
        <v>2.675916749257</v>
      </c>
      <c r="N4941" s="15">
        <v>0.69375619425199997</v>
      </c>
    </row>
    <row r="4942" spans="2:16" x14ac:dyDescent="0.2">
      <c r="D4942" s="103" t="s">
        <v>25</v>
      </c>
      <c r="E4942" s="24" t="s">
        <v>26</v>
      </c>
      <c r="F4942" s="22"/>
      <c r="G4942" s="23">
        <v>156</v>
      </c>
      <c r="H4942" s="30">
        <v>48</v>
      </c>
      <c r="I4942" s="4">
        <v>17</v>
      </c>
      <c r="J4942" s="4">
        <v>87</v>
      </c>
      <c r="K4942" s="4">
        <v>17</v>
      </c>
      <c r="L4942" s="4">
        <v>1</v>
      </c>
      <c r="M4942" s="4">
        <v>3</v>
      </c>
      <c r="N4942" s="34">
        <v>1</v>
      </c>
    </row>
    <row r="4943" spans="2:16" x14ac:dyDescent="0.2">
      <c r="D4943" s="104"/>
      <c r="E4943" s="11"/>
      <c r="F4943" s="10"/>
      <c r="G4943" s="9">
        <v>100</v>
      </c>
      <c r="H4943" s="12">
        <v>30.769230769231001</v>
      </c>
      <c r="I4943" s="2">
        <v>10.897435897436001</v>
      </c>
      <c r="J4943" s="2">
        <v>55.769230769231001</v>
      </c>
      <c r="K4943" s="2">
        <v>10.897435897436001</v>
      </c>
      <c r="L4943" s="2">
        <v>0.64102564102600001</v>
      </c>
      <c r="M4943" s="2">
        <v>1.923076923077</v>
      </c>
      <c r="N4943" s="15">
        <v>0.64102564102600001</v>
      </c>
    </row>
    <row r="4944" spans="2:16" x14ac:dyDescent="0.2">
      <c r="D4944" s="104"/>
      <c r="E4944" s="5" t="s">
        <v>27</v>
      </c>
      <c r="F4944" s="6"/>
      <c r="G4944" s="7">
        <v>175</v>
      </c>
      <c r="H4944" s="8">
        <v>71</v>
      </c>
      <c r="I4944" s="1">
        <v>18</v>
      </c>
      <c r="J4944" s="1">
        <v>94</v>
      </c>
      <c r="K4944" s="1">
        <v>8</v>
      </c>
      <c r="L4944" s="1">
        <v>2</v>
      </c>
      <c r="M4944" s="1">
        <v>6</v>
      </c>
      <c r="N4944" s="13">
        <v>0</v>
      </c>
    </row>
    <row r="4945" spans="4:14" x14ac:dyDescent="0.2">
      <c r="D4945" s="104"/>
      <c r="E4945" s="11"/>
      <c r="F4945" s="10"/>
      <c r="G4945" s="9">
        <v>100</v>
      </c>
      <c r="H4945" s="12">
        <v>40.571428571429003</v>
      </c>
      <c r="I4945" s="2">
        <v>10.285714285714</v>
      </c>
      <c r="J4945" s="2">
        <v>53.714285714286</v>
      </c>
      <c r="K4945" s="2">
        <v>4.5714285714290002</v>
      </c>
      <c r="L4945" s="2">
        <v>1.142857142857</v>
      </c>
      <c r="M4945" s="2">
        <v>3.4285714285709998</v>
      </c>
      <c r="N4945" s="21">
        <v>0</v>
      </c>
    </row>
    <row r="4946" spans="4:14" x14ac:dyDescent="0.2">
      <c r="D4946" s="104"/>
      <c r="E4946" s="5" t="s">
        <v>28</v>
      </c>
      <c r="F4946" s="6"/>
      <c r="G4946" s="7">
        <v>155</v>
      </c>
      <c r="H4946" s="8">
        <v>63</v>
      </c>
      <c r="I4946" s="1">
        <v>19</v>
      </c>
      <c r="J4946" s="1">
        <v>76</v>
      </c>
      <c r="K4946" s="1">
        <v>7</v>
      </c>
      <c r="L4946" s="1">
        <v>9</v>
      </c>
      <c r="M4946" s="1">
        <v>3</v>
      </c>
      <c r="N4946" s="13">
        <v>2</v>
      </c>
    </row>
    <row r="4947" spans="4:14" x14ac:dyDescent="0.2">
      <c r="D4947" s="104"/>
      <c r="E4947" s="11"/>
      <c r="F4947" s="10"/>
      <c r="G4947" s="9">
        <v>100</v>
      </c>
      <c r="H4947" s="12">
        <v>40.645161290323003</v>
      </c>
      <c r="I4947" s="2">
        <v>12.258064516129</v>
      </c>
      <c r="J4947" s="2">
        <v>49.032258064516</v>
      </c>
      <c r="K4947" s="2">
        <v>4.5161290322580001</v>
      </c>
      <c r="L4947" s="2">
        <v>5.8064516129030004</v>
      </c>
      <c r="M4947" s="2">
        <v>1.935483870968</v>
      </c>
      <c r="N4947" s="15">
        <v>1.2903225806450001</v>
      </c>
    </row>
    <row r="4948" spans="4:14" x14ac:dyDescent="0.2">
      <c r="D4948" s="104"/>
      <c r="E4948" s="5" t="s">
        <v>29</v>
      </c>
      <c r="F4948" s="6"/>
      <c r="G4948" s="7">
        <v>116</v>
      </c>
      <c r="H4948" s="8">
        <v>27</v>
      </c>
      <c r="I4948" s="1">
        <v>27</v>
      </c>
      <c r="J4948" s="1">
        <v>50</v>
      </c>
      <c r="K4948" s="1">
        <v>12</v>
      </c>
      <c r="L4948" s="1">
        <v>10</v>
      </c>
      <c r="M4948" s="1">
        <v>5</v>
      </c>
      <c r="N4948" s="13">
        <v>2</v>
      </c>
    </row>
    <row r="4949" spans="4:14" x14ac:dyDescent="0.2">
      <c r="D4949" s="104"/>
      <c r="E4949" s="11"/>
      <c r="F4949" s="10"/>
      <c r="G4949" s="9">
        <v>100</v>
      </c>
      <c r="H4949" s="12">
        <v>23.275862068965999</v>
      </c>
      <c r="I4949" s="2">
        <v>23.275862068965999</v>
      </c>
      <c r="J4949" s="2">
        <v>43.103448275862</v>
      </c>
      <c r="K4949" s="2">
        <v>10.344827586207</v>
      </c>
      <c r="L4949" s="2">
        <v>8.6206896551720007</v>
      </c>
      <c r="M4949" s="2">
        <v>4.3103448275860003</v>
      </c>
      <c r="N4949" s="15">
        <v>1.7241379310339999</v>
      </c>
    </row>
    <row r="4950" spans="4:14" x14ac:dyDescent="0.2">
      <c r="D4950" s="104"/>
      <c r="E4950" s="5" t="s">
        <v>30</v>
      </c>
      <c r="F4950" s="6"/>
      <c r="G4950" s="7">
        <v>107</v>
      </c>
      <c r="H4950" s="8">
        <v>36</v>
      </c>
      <c r="I4950" s="1">
        <v>30</v>
      </c>
      <c r="J4950" s="1">
        <v>41</v>
      </c>
      <c r="K4950" s="1">
        <v>12</v>
      </c>
      <c r="L4950" s="1">
        <v>8</v>
      </c>
      <c r="M4950" s="1">
        <v>2</v>
      </c>
      <c r="N4950" s="13">
        <v>0</v>
      </c>
    </row>
    <row r="4951" spans="4:14" x14ac:dyDescent="0.2">
      <c r="D4951" s="104"/>
      <c r="E4951" s="11"/>
      <c r="F4951" s="10"/>
      <c r="G4951" s="9">
        <v>100</v>
      </c>
      <c r="H4951" s="12">
        <v>33.644859813083997</v>
      </c>
      <c r="I4951" s="2">
        <v>28.03738317757</v>
      </c>
      <c r="J4951" s="2">
        <v>38.317757009346003</v>
      </c>
      <c r="K4951" s="2">
        <v>11.214953271028</v>
      </c>
      <c r="L4951" s="2">
        <v>7.4766355140189997</v>
      </c>
      <c r="M4951" s="2">
        <v>1.869158878505</v>
      </c>
      <c r="N4951" s="21">
        <v>0</v>
      </c>
    </row>
    <row r="4952" spans="4:14" x14ac:dyDescent="0.2">
      <c r="D4952" s="104"/>
      <c r="E4952" s="5" t="s">
        <v>31</v>
      </c>
      <c r="F4952" s="6"/>
      <c r="G4952" s="7">
        <v>131</v>
      </c>
      <c r="H4952" s="8">
        <v>34</v>
      </c>
      <c r="I4952" s="1">
        <v>41</v>
      </c>
      <c r="J4952" s="1">
        <v>37</v>
      </c>
      <c r="K4952" s="1">
        <v>22</v>
      </c>
      <c r="L4952" s="1">
        <v>24</v>
      </c>
      <c r="M4952" s="1">
        <v>2</v>
      </c>
      <c r="N4952" s="13">
        <v>1</v>
      </c>
    </row>
    <row r="4953" spans="4:14" x14ac:dyDescent="0.2">
      <c r="D4953" s="104"/>
      <c r="E4953" s="11"/>
      <c r="F4953" s="10"/>
      <c r="G4953" s="9">
        <v>100</v>
      </c>
      <c r="H4953" s="12">
        <v>25.954198473281998</v>
      </c>
      <c r="I4953" s="2">
        <v>31.297709923664002</v>
      </c>
      <c r="J4953" s="2">
        <v>28.24427480916</v>
      </c>
      <c r="K4953" s="2">
        <v>16.793893129771</v>
      </c>
      <c r="L4953" s="2">
        <v>18.320610687022999</v>
      </c>
      <c r="M4953" s="2">
        <v>1.526717557252</v>
      </c>
      <c r="N4953" s="15">
        <v>0.76335877862599999</v>
      </c>
    </row>
    <row r="4954" spans="4:14" x14ac:dyDescent="0.2">
      <c r="D4954" s="104"/>
      <c r="E4954" s="5" t="s">
        <v>32</v>
      </c>
      <c r="F4954" s="6"/>
      <c r="G4954" s="7">
        <v>75</v>
      </c>
      <c r="H4954" s="8">
        <v>17</v>
      </c>
      <c r="I4954" s="1">
        <v>29</v>
      </c>
      <c r="J4954" s="1">
        <v>20</v>
      </c>
      <c r="K4954" s="1">
        <v>15</v>
      </c>
      <c r="L4954" s="1">
        <v>12</v>
      </c>
      <c r="M4954" s="1">
        <v>2</v>
      </c>
      <c r="N4954" s="13">
        <v>0</v>
      </c>
    </row>
    <row r="4955" spans="4:14" x14ac:dyDescent="0.2">
      <c r="D4955" s="104"/>
      <c r="E4955" s="11"/>
      <c r="F4955" s="10"/>
      <c r="G4955" s="9">
        <v>100</v>
      </c>
      <c r="H4955" s="12">
        <v>22.666666666666998</v>
      </c>
      <c r="I4955" s="2">
        <v>38.666666666666998</v>
      </c>
      <c r="J4955" s="2">
        <v>26.666666666666998</v>
      </c>
      <c r="K4955" s="2">
        <v>20</v>
      </c>
      <c r="L4955" s="2">
        <v>16</v>
      </c>
      <c r="M4955" s="2">
        <v>2.666666666667</v>
      </c>
      <c r="N4955" s="21">
        <v>0</v>
      </c>
    </row>
    <row r="4956" spans="4:14" x14ac:dyDescent="0.2">
      <c r="D4956" s="104"/>
      <c r="E4956" s="5" t="s">
        <v>33</v>
      </c>
      <c r="F4956" s="6"/>
      <c r="G4956" s="7">
        <v>43</v>
      </c>
      <c r="H4956" s="8">
        <v>8</v>
      </c>
      <c r="I4956" s="1">
        <v>18</v>
      </c>
      <c r="J4956" s="1">
        <v>13</v>
      </c>
      <c r="K4956" s="1">
        <v>5</v>
      </c>
      <c r="L4956" s="1">
        <v>8</v>
      </c>
      <c r="M4956" s="1">
        <v>1</v>
      </c>
      <c r="N4956" s="13">
        <v>0</v>
      </c>
    </row>
    <row r="4957" spans="4:14" x14ac:dyDescent="0.2">
      <c r="D4957" s="104"/>
      <c r="E4957" s="11"/>
      <c r="F4957" s="10"/>
      <c r="G4957" s="9">
        <v>100</v>
      </c>
      <c r="H4957" s="12">
        <v>18.604651162791001</v>
      </c>
      <c r="I4957" s="2">
        <v>41.860465116279002</v>
      </c>
      <c r="J4957" s="2">
        <v>30.232558139535001</v>
      </c>
      <c r="K4957" s="2">
        <v>11.627906976744001</v>
      </c>
      <c r="L4957" s="2">
        <v>18.604651162791001</v>
      </c>
      <c r="M4957" s="2">
        <v>2.3255813953489999</v>
      </c>
      <c r="N4957" s="21">
        <v>0</v>
      </c>
    </row>
    <row r="4958" spans="4:14" x14ac:dyDescent="0.2">
      <c r="D4958" s="103" t="s">
        <v>34</v>
      </c>
      <c r="E4958" s="24" t="s">
        <v>35</v>
      </c>
      <c r="F4958" s="22"/>
      <c r="G4958" s="23">
        <v>7</v>
      </c>
      <c r="H4958" s="30">
        <v>1</v>
      </c>
      <c r="I4958" s="4">
        <v>4</v>
      </c>
      <c r="J4958" s="4">
        <v>1</v>
      </c>
      <c r="K4958" s="4">
        <v>1</v>
      </c>
      <c r="L4958" s="4">
        <v>1</v>
      </c>
      <c r="M4958" s="4">
        <v>1</v>
      </c>
      <c r="N4958" s="34">
        <v>0</v>
      </c>
    </row>
    <row r="4959" spans="4:14" x14ac:dyDescent="0.2">
      <c r="D4959" s="104"/>
      <c r="E4959" s="11"/>
      <c r="F4959" s="10"/>
      <c r="G4959" s="9">
        <v>100</v>
      </c>
      <c r="H4959" s="12">
        <v>14.285714285714</v>
      </c>
      <c r="I4959" s="2">
        <v>57.142857142856997</v>
      </c>
      <c r="J4959" s="2">
        <v>14.285714285714</v>
      </c>
      <c r="K4959" s="2">
        <v>14.285714285714</v>
      </c>
      <c r="L4959" s="2">
        <v>14.285714285714</v>
      </c>
      <c r="M4959" s="2">
        <v>14.285714285714</v>
      </c>
      <c r="N4959" s="21">
        <v>0</v>
      </c>
    </row>
    <row r="4960" spans="4:14" x14ac:dyDescent="0.2">
      <c r="D4960" s="104"/>
      <c r="E4960" s="5" t="s">
        <v>36</v>
      </c>
      <c r="F4960" s="6"/>
      <c r="G4960" s="7">
        <v>18</v>
      </c>
      <c r="H4960" s="8">
        <v>1</v>
      </c>
      <c r="I4960" s="1">
        <v>8</v>
      </c>
      <c r="J4960" s="1">
        <v>3</v>
      </c>
      <c r="K4960" s="1">
        <v>6</v>
      </c>
      <c r="L4960" s="1">
        <v>3</v>
      </c>
      <c r="M4960" s="1">
        <v>0</v>
      </c>
      <c r="N4960" s="13">
        <v>0</v>
      </c>
    </row>
    <row r="4961" spans="4:14" x14ac:dyDescent="0.2">
      <c r="D4961" s="104"/>
      <c r="E4961" s="11"/>
      <c r="F4961" s="10"/>
      <c r="G4961" s="9">
        <v>100</v>
      </c>
      <c r="H4961" s="12">
        <v>5.5555555555560003</v>
      </c>
      <c r="I4961" s="2">
        <v>44.444444444444002</v>
      </c>
      <c r="J4961" s="2">
        <v>16.666666666666998</v>
      </c>
      <c r="K4961" s="2">
        <v>33.333333333333002</v>
      </c>
      <c r="L4961" s="2">
        <v>16.666666666666998</v>
      </c>
      <c r="M4961" s="3">
        <v>0</v>
      </c>
      <c r="N4961" s="21">
        <v>0</v>
      </c>
    </row>
    <row r="4962" spans="4:14" x14ac:dyDescent="0.2">
      <c r="D4962" s="104"/>
      <c r="E4962" s="5" t="s">
        <v>37</v>
      </c>
      <c r="F4962" s="6"/>
      <c r="G4962" s="7">
        <v>27</v>
      </c>
      <c r="H4962" s="8">
        <v>2</v>
      </c>
      <c r="I4962" s="1">
        <v>15</v>
      </c>
      <c r="J4962" s="1">
        <v>4</v>
      </c>
      <c r="K4962" s="1">
        <v>5</v>
      </c>
      <c r="L4962" s="1">
        <v>7</v>
      </c>
      <c r="M4962" s="1">
        <v>0</v>
      </c>
      <c r="N4962" s="13">
        <v>0</v>
      </c>
    </row>
    <row r="4963" spans="4:14" x14ac:dyDescent="0.2">
      <c r="D4963" s="104"/>
      <c r="E4963" s="11"/>
      <c r="F4963" s="10"/>
      <c r="G4963" s="9">
        <v>100</v>
      </c>
      <c r="H4963" s="12">
        <v>7.4074074074069998</v>
      </c>
      <c r="I4963" s="2">
        <v>55.555555555555998</v>
      </c>
      <c r="J4963" s="2">
        <v>14.814814814815</v>
      </c>
      <c r="K4963" s="2">
        <v>18.518518518518999</v>
      </c>
      <c r="L4963" s="2">
        <v>25.925925925925998</v>
      </c>
      <c r="M4963" s="3">
        <v>0</v>
      </c>
      <c r="N4963" s="21">
        <v>0</v>
      </c>
    </row>
    <row r="4964" spans="4:14" x14ac:dyDescent="0.2">
      <c r="D4964" s="104"/>
      <c r="E4964" s="5" t="s">
        <v>38</v>
      </c>
      <c r="F4964" s="6"/>
      <c r="G4964" s="7">
        <v>52</v>
      </c>
      <c r="H4964" s="8">
        <v>5</v>
      </c>
      <c r="I4964" s="1">
        <v>27</v>
      </c>
      <c r="J4964" s="1">
        <v>11</v>
      </c>
      <c r="K4964" s="1">
        <v>5</v>
      </c>
      <c r="L4964" s="1">
        <v>6</v>
      </c>
      <c r="M4964" s="1">
        <v>1</v>
      </c>
      <c r="N4964" s="13">
        <v>0</v>
      </c>
    </row>
    <row r="4965" spans="4:14" x14ac:dyDescent="0.2">
      <c r="D4965" s="104"/>
      <c r="E4965" s="11"/>
      <c r="F4965" s="10"/>
      <c r="G4965" s="9">
        <v>100</v>
      </c>
      <c r="H4965" s="12">
        <v>9.6153846153850004</v>
      </c>
      <c r="I4965" s="2">
        <v>51.923076923076998</v>
      </c>
      <c r="J4965" s="2">
        <v>21.153846153846001</v>
      </c>
      <c r="K4965" s="2">
        <v>9.6153846153850004</v>
      </c>
      <c r="L4965" s="2">
        <v>11.538461538462</v>
      </c>
      <c r="M4965" s="2">
        <v>1.923076923077</v>
      </c>
      <c r="N4965" s="21">
        <v>0</v>
      </c>
    </row>
    <row r="4966" spans="4:14" x14ac:dyDescent="0.2">
      <c r="D4966" s="104"/>
      <c r="E4966" s="5" t="s">
        <v>39</v>
      </c>
      <c r="F4966" s="6"/>
      <c r="G4966" s="7">
        <v>48</v>
      </c>
      <c r="H4966" s="8">
        <v>3</v>
      </c>
      <c r="I4966" s="1">
        <v>18</v>
      </c>
      <c r="J4966" s="1">
        <v>15</v>
      </c>
      <c r="K4966" s="1">
        <v>3</v>
      </c>
      <c r="L4966" s="1">
        <v>10</v>
      </c>
      <c r="M4966" s="1">
        <v>3</v>
      </c>
      <c r="N4966" s="13">
        <v>2</v>
      </c>
    </row>
    <row r="4967" spans="4:14" x14ac:dyDescent="0.2">
      <c r="D4967" s="104"/>
      <c r="E4967" s="11"/>
      <c r="F4967" s="10"/>
      <c r="G4967" s="9">
        <v>100</v>
      </c>
      <c r="H4967" s="12">
        <v>6.25</v>
      </c>
      <c r="I4967" s="2">
        <v>37.5</v>
      </c>
      <c r="J4967" s="2">
        <v>31.25</v>
      </c>
      <c r="K4967" s="2">
        <v>6.25</v>
      </c>
      <c r="L4967" s="2">
        <v>20.833333333333002</v>
      </c>
      <c r="M4967" s="2">
        <v>6.25</v>
      </c>
      <c r="N4967" s="15">
        <v>4.166666666667</v>
      </c>
    </row>
    <row r="4968" spans="4:14" x14ac:dyDescent="0.2">
      <c r="D4968" s="104"/>
      <c r="E4968" s="5" t="s">
        <v>40</v>
      </c>
      <c r="F4968" s="6"/>
      <c r="G4968" s="7">
        <v>52</v>
      </c>
      <c r="H4968" s="8">
        <v>8</v>
      </c>
      <c r="I4968" s="1">
        <v>26</v>
      </c>
      <c r="J4968" s="1">
        <v>10</v>
      </c>
      <c r="K4968" s="1">
        <v>11</v>
      </c>
      <c r="L4968" s="1">
        <v>8</v>
      </c>
      <c r="M4968" s="1">
        <v>3</v>
      </c>
      <c r="N4968" s="13">
        <v>0</v>
      </c>
    </row>
    <row r="4969" spans="4:14" x14ac:dyDescent="0.2">
      <c r="D4969" s="104"/>
      <c r="E4969" s="11"/>
      <c r="F4969" s="10"/>
      <c r="G4969" s="9">
        <v>100</v>
      </c>
      <c r="H4969" s="12">
        <v>15.384615384615</v>
      </c>
      <c r="I4969" s="2">
        <v>50</v>
      </c>
      <c r="J4969" s="2">
        <v>19.230769230768999</v>
      </c>
      <c r="K4969" s="2">
        <v>21.153846153846001</v>
      </c>
      <c r="L4969" s="2">
        <v>15.384615384615</v>
      </c>
      <c r="M4969" s="2">
        <v>5.7692307692310001</v>
      </c>
      <c r="N4969" s="21">
        <v>0</v>
      </c>
    </row>
    <row r="4970" spans="4:14" x14ac:dyDescent="0.2">
      <c r="D4970" s="104"/>
      <c r="E4970" s="5" t="s">
        <v>41</v>
      </c>
      <c r="F4970" s="6"/>
      <c r="G4970" s="7">
        <v>26</v>
      </c>
      <c r="H4970" s="8">
        <v>6</v>
      </c>
      <c r="I4970" s="1">
        <v>7</v>
      </c>
      <c r="J4970" s="1">
        <v>11</v>
      </c>
      <c r="K4970" s="1">
        <v>4</v>
      </c>
      <c r="L4970" s="1">
        <v>4</v>
      </c>
      <c r="M4970" s="1">
        <v>0</v>
      </c>
      <c r="N4970" s="13">
        <v>0</v>
      </c>
    </row>
    <row r="4971" spans="4:14" x14ac:dyDescent="0.2">
      <c r="D4971" s="104"/>
      <c r="E4971" s="11"/>
      <c r="F4971" s="10"/>
      <c r="G4971" s="9">
        <v>100</v>
      </c>
      <c r="H4971" s="12">
        <v>23.076923076922998</v>
      </c>
      <c r="I4971" s="2">
        <v>26.923076923077002</v>
      </c>
      <c r="J4971" s="2">
        <v>42.307692307692001</v>
      </c>
      <c r="K4971" s="2">
        <v>15.384615384615</v>
      </c>
      <c r="L4971" s="2">
        <v>15.384615384615</v>
      </c>
      <c r="M4971" s="3">
        <v>0</v>
      </c>
      <c r="N4971" s="21">
        <v>0</v>
      </c>
    </row>
    <row r="4972" spans="4:14" x14ac:dyDescent="0.2">
      <c r="D4972" s="104"/>
      <c r="E4972" s="5" t="s">
        <v>42</v>
      </c>
      <c r="F4972" s="6"/>
      <c r="G4972" s="7">
        <v>59</v>
      </c>
      <c r="H4972" s="8">
        <v>22</v>
      </c>
      <c r="I4972" s="1">
        <v>16</v>
      </c>
      <c r="J4972" s="1">
        <v>19</v>
      </c>
      <c r="K4972" s="1">
        <v>7</v>
      </c>
      <c r="L4972" s="1">
        <v>12</v>
      </c>
      <c r="M4972" s="1">
        <v>1</v>
      </c>
      <c r="N4972" s="13">
        <v>0</v>
      </c>
    </row>
    <row r="4973" spans="4:14" x14ac:dyDescent="0.2">
      <c r="D4973" s="104"/>
      <c r="E4973" s="11"/>
      <c r="F4973" s="10"/>
      <c r="G4973" s="9">
        <v>100</v>
      </c>
      <c r="H4973" s="12">
        <v>37.288135593219998</v>
      </c>
      <c r="I4973" s="2">
        <v>27.118644067797</v>
      </c>
      <c r="J4973" s="2">
        <v>32.203389830508002</v>
      </c>
      <c r="K4973" s="2">
        <v>11.864406779661</v>
      </c>
      <c r="L4973" s="2">
        <v>20.338983050846998</v>
      </c>
      <c r="M4973" s="2">
        <v>1.6949152542370001</v>
      </c>
      <c r="N4973" s="21">
        <v>0</v>
      </c>
    </row>
    <row r="4974" spans="4:14" x14ac:dyDescent="0.2">
      <c r="D4974" s="104"/>
      <c r="E4974" s="5" t="s">
        <v>43</v>
      </c>
      <c r="F4974" s="6"/>
      <c r="G4974" s="7">
        <v>56</v>
      </c>
      <c r="H4974" s="8">
        <v>19</v>
      </c>
      <c r="I4974" s="1">
        <v>12</v>
      </c>
      <c r="J4974" s="1">
        <v>29</v>
      </c>
      <c r="K4974" s="1">
        <v>5</v>
      </c>
      <c r="L4974" s="1">
        <v>5</v>
      </c>
      <c r="M4974" s="1">
        <v>0</v>
      </c>
      <c r="N4974" s="13">
        <v>0</v>
      </c>
    </row>
    <row r="4975" spans="4:14" x14ac:dyDescent="0.2">
      <c r="D4975" s="104"/>
      <c r="E4975" s="11"/>
      <c r="F4975" s="10"/>
      <c r="G4975" s="9">
        <v>100</v>
      </c>
      <c r="H4975" s="12">
        <v>33.928571428570997</v>
      </c>
      <c r="I4975" s="2">
        <v>21.428571428571001</v>
      </c>
      <c r="J4975" s="2">
        <v>51.785714285714</v>
      </c>
      <c r="K4975" s="2">
        <v>8.9285714285710007</v>
      </c>
      <c r="L4975" s="2">
        <v>8.9285714285710007</v>
      </c>
      <c r="M4975" s="3">
        <v>0</v>
      </c>
      <c r="N4975" s="21">
        <v>0</v>
      </c>
    </row>
    <row r="4976" spans="4:14" x14ac:dyDescent="0.2">
      <c r="D4976" s="104"/>
      <c r="E4976" s="5" t="s">
        <v>44</v>
      </c>
      <c r="F4976" s="6"/>
      <c r="G4976" s="7">
        <v>76</v>
      </c>
      <c r="H4976" s="8">
        <v>29</v>
      </c>
      <c r="I4976" s="1">
        <v>15</v>
      </c>
      <c r="J4976" s="1">
        <v>37</v>
      </c>
      <c r="K4976" s="1">
        <v>5</v>
      </c>
      <c r="L4976" s="1">
        <v>1</v>
      </c>
      <c r="M4976" s="1">
        <v>2</v>
      </c>
      <c r="N4976" s="13">
        <v>3</v>
      </c>
    </row>
    <row r="4977" spans="4:14" x14ac:dyDescent="0.2">
      <c r="D4977" s="104"/>
      <c r="E4977" s="11"/>
      <c r="F4977" s="10"/>
      <c r="G4977" s="9">
        <v>100</v>
      </c>
      <c r="H4977" s="12">
        <v>38.157894736842003</v>
      </c>
      <c r="I4977" s="2">
        <v>19.736842105263001</v>
      </c>
      <c r="J4977" s="2">
        <v>48.684210526316001</v>
      </c>
      <c r="K4977" s="2">
        <v>6.5789473684209998</v>
      </c>
      <c r="L4977" s="2">
        <v>1.3157894736839999</v>
      </c>
      <c r="M4977" s="2">
        <v>2.6315789473679998</v>
      </c>
      <c r="N4977" s="15">
        <v>3.947368421053</v>
      </c>
    </row>
    <row r="4978" spans="4:14" x14ac:dyDescent="0.2">
      <c r="D4978" s="104"/>
      <c r="E4978" s="5" t="s">
        <v>45</v>
      </c>
      <c r="F4978" s="6"/>
      <c r="G4978" s="7">
        <v>60</v>
      </c>
      <c r="H4978" s="8">
        <v>25</v>
      </c>
      <c r="I4978" s="1">
        <v>4</v>
      </c>
      <c r="J4978" s="1">
        <v>28</v>
      </c>
      <c r="K4978" s="1">
        <v>4</v>
      </c>
      <c r="L4978" s="1">
        <v>2</v>
      </c>
      <c r="M4978" s="1">
        <v>2</v>
      </c>
      <c r="N4978" s="13">
        <v>2</v>
      </c>
    </row>
    <row r="4979" spans="4:14" x14ac:dyDescent="0.2">
      <c r="D4979" s="104"/>
      <c r="E4979" s="11"/>
      <c r="F4979" s="10"/>
      <c r="G4979" s="9">
        <v>100</v>
      </c>
      <c r="H4979" s="12">
        <v>41.666666666666998</v>
      </c>
      <c r="I4979" s="2">
        <v>6.666666666667</v>
      </c>
      <c r="J4979" s="2">
        <v>46.666666666666998</v>
      </c>
      <c r="K4979" s="2">
        <v>6.666666666667</v>
      </c>
      <c r="L4979" s="2">
        <v>3.333333333333</v>
      </c>
      <c r="M4979" s="2">
        <v>3.333333333333</v>
      </c>
      <c r="N4979" s="15">
        <v>3.333333333333</v>
      </c>
    </row>
    <row r="4980" spans="4:14" x14ac:dyDescent="0.2">
      <c r="D4980" s="104"/>
      <c r="E4980" s="5" t="s">
        <v>46</v>
      </c>
      <c r="F4980" s="6"/>
      <c r="G4980" s="7">
        <v>42</v>
      </c>
      <c r="H4980" s="8">
        <v>22</v>
      </c>
      <c r="I4980" s="1">
        <v>1</v>
      </c>
      <c r="J4980" s="1">
        <v>21</v>
      </c>
      <c r="K4980" s="1">
        <v>1</v>
      </c>
      <c r="L4980" s="1">
        <v>1</v>
      </c>
      <c r="M4980" s="1">
        <v>2</v>
      </c>
      <c r="N4980" s="13">
        <v>0</v>
      </c>
    </row>
    <row r="4981" spans="4:14" x14ac:dyDescent="0.2">
      <c r="D4981" s="104"/>
      <c r="E4981" s="11"/>
      <c r="F4981" s="10"/>
      <c r="G4981" s="9">
        <v>100</v>
      </c>
      <c r="H4981" s="12">
        <v>52.380952380952003</v>
      </c>
      <c r="I4981" s="2">
        <v>2.3809523809519999</v>
      </c>
      <c r="J4981" s="2">
        <v>50</v>
      </c>
      <c r="K4981" s="2">
        <v>2.3809523809519999</v>
      </c>
      <c r="L4981" s="2">
        <v>2.3809523809519999</v>
      </c>
      <c r="M4981" s="2">
        <v>4.7619047619049999</v>
      </c>
      <c r="N4981" s="21">
        <v>0</v>
      </c>
    </row>
    <row r="4982" spans="4:14" x14ac:dyDescent="0.2">
      <c r="D4982" s="104"/>
      <c r="E4982" s="5" t="s">
        <v>47</v>
      </c>
      <c r="F4982" s="6"/>
      <c r="G4982" s="7">
        <v>38</v>
      </c>
      <c r="H4982" s="8">
        <v>20</v>
      </c>
      <c r="I4982" s="1">
        <v>4</v>
      </c>
      <c r="J4982" s="1">
        <v>23</v>
      </c>
      <c r="K4982" s="1">
        <v>0</v>
      </c>
      <c r="L4982" s="1">
        <v>1</v>
      </c>
      <c r="M4982" s="1">
        <v>0</v>
      </c>
      <c r="N4982" s="13">
        <v>0</v>
      </c>
    </row>
    <row r="4983" spans="4:14" x14ac:dyDescent="0.2">
      <c r="D4983" s="104"/>
      <c r="E4983" s="11"/>
      <c r="F4983" s="10"/>
      <c r="G4983" s="9">
        <v>100</v>
      </c>
      <c r="H4983" s="12">
        <v>52.631578947367998</v>
      </c>
      <c r="I4983" s="2">
        <v>10.526315789473999</v>
      </c>
      <c r="J4983" s="2">
        <v>60.526315789473998</v>
      </c>
      <c r="K4983" s="3">
        <v>0</v>
      </c>
      <c r="L4983" s="2">
        <v>2.6315789473679998</v>
      </c>
      <c r="M4983" s="3">
        <v>0</v>
      </c>
      <c r="N4983" s="21">
        <v>0</v>
      </c>
    </row>
    <row r="4984" spans="4:14" x14ac:dyDescent="0.2">
      <c r="D4984" s="104"/>
      <c r="E4984" s="5" t="s">
        <v>48</v>
      </c>
      <c r="F4984" s="6"/>
      <c r="G4984" s="7">
        <v>8</v>
      </c>
      <c r="H4984" s="8">
        <v>4</v>
      </c>
      <c r="I4984" s="1">
        <v>0</v>
      </c>
      <c r="J4984" s="1">
        <v>5</v>
      </c>
      <c r="K4984" s="1">
        <v>0</v>
      </c>
      <c r="L4984" s="1">
        <v>0</v>
      </c>
      <c r="M4984" s="1">
        <v>0</v>
      </c>
      <c r="N4984" s="13">
        <v>0</v>
      </c>
    </row>
    <row r="4985" spans="4:14" x14ac:dyDescent="0.2">
      <c r="D4985" s="104"/>
      <c r="E4985" s="11"/>
      <c r="F4985" s="10"/>
      <c r="G4985" s="9">
        <v>100</v>
      </c>
      <c r="H4985" s="12">
        <v>50</v>
      </c>
      <c r="I4985" s="3">
        <v>0</v>
      </c>
      <c r="J4985" s="2">
        <v>62.5</v>
      </c>
      <c r="K4985" s="3">
        <v>0</v>
      </c>
      <c r="L4985" s="3">
        <v>0</v>
      </c>
      <c r="M4985" s="3">
        <v>0</v>
      </c>
      <c r="N4985" s="21">
        <v>0</v>
      </c>
    </row>
    <row r="4986" spans="4:14" x14ac:dyDescent="0.2">
      <c r="D4986" s="104"/>
      <c r="E4986" s="5" t="s">
        <v>49</v>
      </c>
      <c r="F4986" s="6"/>
      <c r="G4986" s="7">
        <v>1</v>
      </c>
      <c r="H4986" s="8">
        <v>1</v>
      </c>
      <c r="I4986" s="1">
        <v>0</v>
      </c>
      <c r="J4986" s="1">
        <v>0</v>
      </c>
      <c r="K4986" s="1">
        <v>0</v>
      </c>
      <c r="L4986" s="1">
        <v>0</v>
      </c>
      <c r="M4986" s="1">
        <v>0</v>
      </c>
      <c r="N4986" s="13">
        <v>0</v>
      </c>
    </row>
    <row r="4987" spans="4:14" x14ac:dyDescent="0.2">
      <c r="D4987" s="104"/>
      <c r="E4987" s="11"/>
      <c r="F4987" s="10"/>
      <c r="G4987" s="9">
        <v>100</v>
      </c>
      <c r="H4987" s="12">
        <v>100</v>
      </c>
      <c r="I4987" s="3">
        <v>0</v>
      </c>
      <c r="J4987" s="3">
        <v>0</v>
      </c>
      <c r="K4987" s="3">
        <v>0</v>
      </c>
      <c r="L4987" s="3">
        <v>0</v>
      </c>
      <c r="M4987" s="3">
        <v>0</v>
      </c>
      <c r="N4987" s="21">
        <v>0</v>
      </c>
    </row>
    <row r="4988" spans="4:14" x14ac:dyDescent="0.2">
      <c r="D4988" s="103" t="s">
        <v>50</v>
      </c>
      <c r="E4988" s="24" t="s">
        <v>35</v>
      </c>
      <c r="F4988" s="22"/>
      <c r="G4988" s="23">
        <v>4</v>
      </c>
      <c r="H4988" s="30">
        <v>1</v>
      </c>
      <c r="I4988" s="4">
        <v>0</v>
      </c>
      <c r="J4988" s="4">
        <v>2</v>
      </c>
      <c r="K4988" s="4">
        <v>1</v>
      </c>
      <c r="L4988" s="4">
        <v>0</v>
      </c>
      <c r="M4988" s="4">
        <v>0</v>
      </c>
      <c r="N4988" s="34">
        <v>0</v>
      </c>
    </row>
    <row r="4989" spans="4:14" x14ac:dyDescent="0.2">
      <c r="D4989" s="104"/>
      <c r="E4989" s="11"/>
      <c r="F4989" s="10"/>
      <c r="G4989" s="9">
        <v>100</v>
      </c>
      <c r="H4989" s="12">
        <v>25</v>
      </c>
      <c r="I4989" s="3">
        <v>0</v>
      </c>
      <c r="J4989" s="2">
        <v>50</v>
      </c>
      <c r="K4989" s="2">
        <v>25</v>
      </c>
      <c r="L4989" s="3">
        <v>0</v>
      </c>
      <c r="M4989" s="3">
        <v>0</v>
      </c>
      <c r="N4989" s="21">
        <v>0</v>
      </c>
    </row>
    <row r="4990" spans="4:14" x14ac:dyDescent="0.2">
      <c r="D4990" s="104"/>
      <c r="E4990" s="5" t="s">
        <v>36</v>
      </c>
      <c r="F4990" s="6"/>
      <c r="G4990" s="7">
        <v>11</v>
      </c>
      <c r="H4990" s="8">
        <v>0</v>
      </c>
      <c r="I4990" s="1">
        <v>6</v>
      </c>
      <c r="J4990" s="1">
        <v>3</v>
      </c>
      <c r="K4990" s="1">
        <v>4</v>
      </c>
      <c r="L4990" s="1">
        <v>1</v>
      </c>
      <c r="M4990" s="1">
        <v>0</v>
      </c>
      <c r="N4990" s="13">
        <v>0</v>
      </c>
    </row>
    <row r="4991" spans="4:14" x14ac:dyDescent="0.2">
      <c r="D4991" s="104"/>
      <c r="E4991" s="11"/>
      <c r="F4991" s="10"/>
      <c r="G4991" s="9">
        <v>100</v>
      </c>
      <c r="H4991" s="40">
        <v>0</v>
      </c>
      <c r="I4991" s="2">
        <v>54.545454545455001</v>
      </c>
      <c r="J4991" s="2">
        <v>27.272727272727</v>
      </c>
      <c r="K4991" s="2">
        <v>36.363636363635997</v>
      </c>
      <c r="L4991" s="2">
        <v>9.0909090909089993</v>
      </c>
      <c r="M4991" s="3">
        <v>0</v>
      </c>
      <c r="N4991" s="21">
        <v>0</v>
      </c>
    </row>
    <row r="4992" spans="4:14" x14ac:dyDescent="0.2">
      <c r="D4992" s="104"/>
      <c r="E4992" s="5" t="s">
        <v>37</v>
      </c>
      <c r="F4992" s="6"/>
      <c r="G4992" s="7">
        <v>16</v>
      </c>
      <c r="H4992" s="8">
        <v>2</v>
      </c>
      <c r="I4992" s="1">
        <v>9</v>
      </c>
      <c r="J4992" s="1">
        <v>1</v>
      </c>
      <c r="K4992" s="1">
        <v>3</v>
      </c>
      <c r="L4992" s="1">
        <v>4</v>
      </c>
      <c r="M4992" s="1">
        <v>0</v>
      </c>
      <c r="N4992" s="13">
        <v>0</v>
      </c>
    </row>
    <row r="4993" spans="4:14" x14ac:dyDescent="0.2">
      <c r="D4993" s="104"/>
      <c r="E4993" s="11"/>
      <c r="F4993" s="10"/>
      <c r="G4993" s="9">
        <v>100</v>
      </c>
      <c r="H4993" s="12">
        <v>12.5</v>
      </c>
      <c r="I4993" s="2">
        <v>56.25</v>
      </c>
      <c r="J4993" s="2">
        <v>6.25</v>
      </c>
      <c r="K4993" s="2">
        <v>18.75</v>
      </c>
      <c r="L4993" s="2">
        <v>25</v>
      </c>
      <c r="M4993" s="3">
        <v>0</v>
      </c>
      <c r="N4993" s="21">
        <v>0</v>
      </c>
    </row>
    <row r="4994" spans="4:14" x14ac:dyDescent="0.2">
      <c r="D4994" s="104"/>
      <c r="E4994" s="5" t="s">
        <v>38</v>
      </c>
      <c r="F4994" s="6"/>
      <c r="G4994" s="7">
        <v>30</v>
      </c>
      <c r="H4994" s="8">
        <v>5</v>
      </c>
      <c r="I4994" s="1">
        <v>5</v>
      </c>
      <c r="J4994" s="1">
        <v>13</v>
      </c>
      <c r="K4994" s="1">
        <v>9</v>
      </c>
      <c r="L4994" s="1">
        <v>3</v>
      </c>
      <c r="M4994" s="1">
        <v>1</v>
      </c>
      <c r="N4994" s="13">
        <v>0</v>
      </c>
    </row>
    <row r="4995" spans="4:14" x14ac:dyDescent="0.2">
      <c r="D4995" s="104"/>
      <c r="E4995" s="11"/>
      <c r="F4995" s="10"/>
      <c r="G4995" s="9">
        <v>100</v>
      </c>
      <c r="H4995" s="12">
        <v>16.666666666666998</v>
      </c>
      <c r="I4995" s="2">
        <v>16.666666666666998</v>
      </c>
      <c r="J4995" s="2">
        <v>43.333333333333002</v>
      </c>
      <c r="K4995" s="2">
        <v>30</v>
      </c>
      <c r="L4995" s="2">
        <v>10</v>
      </c>
      <c r="M4995" s="2">
        <v>3.333333333333</v>
      </c>
      <c r="N4995" s="21">
        <v>0</v>
      </c>
    </row>
    <row r="4996" spans="4:14" x14ac:dyDescent="0.2">
      <c r="D4996" s="104"/>
      <c r="E4996" s="5" t="s">
        <v>39</v>
      </c>
      <c r="F4996" s="6"/>
      <c r="G4996" s="7">
        <v>33</v>
      </c>
      <c r="H4996" s="8">
        <v>6</v>
      </c>
      <c r="I4996" s="1">
        <v>9</v>
      </c>
      <c r="J4996" s="1">
        <v>12</v>
      </c>
      <c r="K4996" s="1">
        <v>7</v>
      </c>
      <c r="L4996" s="1">
        <v>1</v>
      </c>
      <c r="M4996" s="1">
        <v>0</v>
      </c>
      <c r="N4996" s="13">
        <v>0</v>
      </c>
    </row>
    <row r="4997" spans="4:14" x14ac:dyDescent="0.2">
      <c r="D4997" s="104"/>
      <c r="E4997" s="11"/>
      <c r="F4997" s="10"/>
      <c r="G4997" s="9">
        <v>100</v>
      </c>
      <c r="H4997" s="12">
        <v>18.181818181817999</v>
      </c>
      <c r="I4997" s="2">
        <v>27.272727272727</v>
      </c>
      <c r="J4997" s="2">
        <v>36.363636363635997</v>
      </c>
      <c r="K4997" s="2">
        <v>21.212121212121001</v>
      </c>
      <c r="L4997" s="2">
        <v>3.0303030303030001</v>
      </c>
      <c r="M4997" s="3">
        <v>0</v>
      </c>
      <c r="N4997" s="21">
        <v>0</v>
      </c>
    </row>
    <row r="4998" spans="4:14" x14ac:dyDescent="0.2">
      <c r="D4998" s="104"/>
      <c r="E4998" s="5" t="s">
        <v>40</v>
      </c>
      <c r="F4998" s="6"/>
      <c r="G4998" s="7">
        <v>38</v>
      </c>
      <c r="H4998" s="8">
        <v>7</v>
      </c>
      <c r="I4998" s="1">
        <v>6</v>
      </c>
      <c r="J4998" s="1">
        <v>21</v>
      </c>
      <c r="K4998" s="1">
        <v>5</v>
      </c>
      <c r="L4998" s="1">
        <v>5</v>
      </c>
      <c r="M4998" s="1">
        <v>1</v>
      </c>
      <c r="N4998" s="13">
        <v>0</v>
      </c>
    </row>
    <row r="4999" spans="4:14" x14ac:dyDescent="0.2">
      <c r="D4999" s="104"/>
      <c r="E4999" s="11"/>
      <c r="F4999" s="10"/>
      <c r="G4999" s="9">
        <v>100</v>
      </c>
      <c r="H4999" s="12">
        <v>18.421052631578998</v>
      </c>
      <c r="I4999" s="2">
        <v>15.789473684211</v>
      </c>
      <c r="J4999" s="2">
        <v>55.263157894736999</v>
      </c>
      <c r="K4999" s="2">
        <v>13.157894736842</v>
      </c>
      <c r="L4999" s="2">
        <v>13.157894736842</v>
      </c>
      <c r="M4999" s="2">
        <v>2.6315789473679998</v>
      </c>
      <c r="N4999" s="21">
        <v>0</v>
      </c>
    </row>
    <row r="5000" spans="4:14" x14ac:dyDescent="0.2">
      <c r="D5000" s="104"/>
      <c r="E5000" s="5" t="s">
        <v>41</v>
      </c>
      <c r="F5000" s="6"/>
      <c r="G5000" s="7">
        <v>28</v>
      </c>
      <c r="H5000" s="8">
        <v>7</v>
      </c>
      <c r="I5000" s="1">
        <v>2</v>
      </c>
      <c r="J5000" s="1">
        <v>17</v>
      </c>
      <c r="K5000" s="1">
        <v>4</v>
      </c>
      <c r="L5000" s="1">
        <v>1</v>
      </c>
      <c r="M5000" s="1">
        <v>0</v>
      </c>
      <c r="N5000" s="13">
        <v>0</v>
      </c>
    </row>
    <row r="5001" spans="4:14" x14ac:dyDescent="0.2">
      <c r="D5001" s="104"/>
      <c r="E5001" s="11"/>
      <c r="F5001" s="10"/>
      <c r="G5001" s="9">
        <v>100</v>
      </c>
      <c r="H5001" s="12">
        <v>25</v>
      </c>
      <c r="I5001" s="2">
        <v>7.1428571428570002</v>
      </c>
      <c r="J5001" s="2">
        <v>60.714285714286</v>
      </c>
      <c r="K5001" s="2">
        <v>14.285714285714</v>
      </c>
      <c r="L5001" s="2">
        <v>3.5714285714290002</v>
      </c>
      <c r="M5001" s="3">
        <v>0</v>
      </c>
      <c r="N5001" s="21">
        <v>0</v>
      </c>
    </row>
    <row r="5002" spans="4:14" x14ac:dyDescent="0.2">
      <c r="D5002" s="104"/>
      <c r="E5002" s="5" t="s">
        <v>42</v>
      </c>
      <c r="F5002" s="6"/>
      <c r="G5002" s="7">
        <v>38</v>
      </c>
      <c r="H5002" s="8">
        <v>14</v>
      </c>
      <c r="I5002" s="1">
        <v>3</v>
      </c>
      <c r="J5002" s="1">
        <v>23</v>
      </c>
      <c r="K5002" s="1">
        <v>4</v>
      </c>
      <c r="L5002" s="1">
        <v>1</v>
      </c>
      <c r="M5002" s="1">
        <v>0</v>
      </c>
      <c r="N5002" s="13">
        <v>0</v>
      </c>
    </row>
    <row r="5003" spans="4:14" x14ac:dyDescent="0.2">
      <c r="D5003" s="104"/>
      <c r="E5003" s="11"/>
      <c r="F5003" s="10"/>
      <c r="G5003" s="9">
        <v>100</v>
      </c>
      <c r="H5003" s="12">
        <v>36.842105263157997</v>
      </c>
      <c r="I5003" s="2">
        <v>7.8947368421049999</v>
      </c>
      <c r="J5003" s="2">
        <v>60.526315789473998</v>
      </c>
      <c r="K5003" s="2">
        <v>10.526315789473999</v>
      </c>
      <c r="L5003" s="2">
        <v>2.6315789473679998</v>
      </c>
      <c r="M5003" s="3">
        <v>0</v>
      </c>
      <c r="N5003" s="21">
        <v>0</v>
      </c>
    </row>
    <row r="5004" spans="4:14" x14ac:dyDescent="0.2">
      <c r="D5004" s="104"/>
      <c r="E5004" s="5" t="s">
        <v>43</v>
      </c>
      <c r="F5004" s="6"/>
      <c r="G5004" s="7">
        <v>40</v>
      </c>
      <c r="H5004" s="8">
        <v>11</v>
      </c>
      <c r="I5004" s="1">
        <v>2</v>
      </c>
      <c r="J5004" s="1">
        <v>28</v>
      </c>
      <c r="K5004" s="1">
        <v>3</v>
      </c>
      <c r="L5004" s="1">
        <v>1</v>
      </c>
      <c r="M5004" s="1">
        <v>0</v>
      </c>
      <c r="N5004" s="13">
        <v>0</v>
      </c>
    </row>
    <row r="5005" spans="4:14" x14ac:dyDescent="0.2">
      <c r="D5005" s="104"/>
      <c r="E5005" s="11"/>
      <c r="F5005" s="10"/>
      <c r="G5005" s="9">
        <v>100</v>
      </c>
      <c r="H5005" s="12">
        <v>27.5</v>
      </c>
      <c r="I5005" s="2">
        <v>5</v>
      </c>
      <c r="J5005" s="2">
        <v>70</v>
      </c>
      <c r="K5005" s="2">
        <v>7.5</v>
      </c>
      <c r="L5005" s="2">
        <v>2.5</v>
      </c>
      <c r="M5005" s="3">
        <v>0</v>
      </c>
      <c r="N5005" s="21">
        <v>0</v>
      </c>
    </row>
    <row r="5006" spans="4:14" x14ac:dyDescent="0.2">
      <c r="D5006" s="104"/>
      <c r="E5006" s="5" t="s">
        <v>44</v>
      </c>
      <c r="F5006" s="6"/>
      <c r="G5006" s="7">
        <v>64</v>
      </c>
      <c r="H5006" s="8">
        <v>25</v>
      </c>
      <c r="I5006" s="1">
        <v>5</v>
      </c>
      <c r="J5006" s="1">
        <v>41</v>
      </c>
      <c r="K5006" s="1">
        <v>2</v>
      </c>
      <c r="L5006" s="1">
        <v>0</v>
      </c>
      <c r="M5006" s="1">
        <v>2</v>
      </c>
      <c r="N5006" s="13">
        <v>0</v>
      </c>
    </row>
    <row r="5007" spans="4:14" x14ac:dyDescent="0.2">
      <c r="D5007" s="104"/>
      <c r="E5007" s="11"/>
      <c r="F5007" s="10"/>
      <c r="G5007" s="9">
        <v>100</v>
      </c>
      <c r="H5007" s="12">
        <v>39.0625</v>
      </c>
      <c r="I5007" s="2">
        <v>7.8125</v>
      </c>
      <c r="J5007" s="2">
        <v>64.0625</v>
      </c>
      <c r="K5007" s="2">
        <v>3.125</v>
      </c>
      <c r="L5007" s="3">
        <v>0</v>
      </c>
      <c r="M5007" s="2">
        <v>3.125</v>
      </c>
      <c r="N5007" s="21">
        <v>0</v>
      </c>
    </row>
    <row r="5008" spans="4:14" x14ac:dyDescent="0.2">
      <c r="D5008" s="104"/>
      <c r="E5008" s="5" t="s">
        <v>45</v>
      </c>
      <c r="F5008" s="6"/>
      <c r="G5008" s="7">
        <v>62</v>
      </c>
      <c r="H5008" s="8">
        <v>27</v>
      </c>
      <c r="I5008" s="1">
        <v>4</v>
      </c>
      <c r="J5008" s="1">
        <v>34</v>
      </c>
      <c r="K5008" s="1">
        <v>0</v>
      </c>
      <c r="L5008" s="1">
        <v>0</v>
      </c>
      <c r="M5008" s="1">
        <v>3</v>
      </c>
      <c r="N5008" s="13">
        <v>0</v>
      </c>
    </row>
    <row r="5009" spans="2:18" x14ac:dyDescent="0.2">
      <c r="D5009" s="104"/>
      <c r="E5009" s="11"/>
      <c r="F5009" s="10"/>
      <c r="G5009" s="9">
        <v>100</v>
      </c>
      <c r="H5009" s="12">
        <v>43.548387096774</v>
      </c>
      <c r="I5009" s="2">
        <v>6.4516129032259997</v>
      </c>
      <c r="J5009" s="2">
        <v>54.838709677418997</v>
      </c>
      <c r="K5009" s="3">
        <v>0</v>
      </c>
      <c r="L5009" s="3">
        <v>0</v>
      </c>
      <c r="M5009" s="2">
        <v>4.8387096774189997</v>
      </c>
      <c r="N5009" s="21">
        <v>0</v>
      </c>
    </row>
    <row r="5010" spans="2:18" x14ac:dyDescent="0.2">
      <c r="D5010" s="104"/>
      <c r="E5010" s="5" t="s">
        <v>46</v>
      </c>
      <c r="F5010" s="6"/>
      <c r="G5010" s="7">
        <v>19</v>
      </c>
      <c r="H5010" s="8">
        <v>8</v>
      </c>
      <c r="I5010" s="1">
        <v>0</v>
      </c>
      <c r="J5010" s="1">
        <v>10</v>
      </c>
      <c r="K5010" s="1">
        <v>0</v>
      </c>
      <c r="L5010" s="1">
        <v>0</v>
      </c>
      <c r="M5010" s="1">
        <v>2</v>
      </c>
      <c r="N5010" s="13">
        <v>0</v>
      </c>
    </row>
    <row r="5011" spans="2:18" x14ac:dyDescent="0.2">
      <c r="D5011" s="104"/>
      <c r="E5011" s="11"/>
      <c r="F5011" s="10"/>
      <c r="G5011" s="9">
        <v>100</v>
      </c>
      <c r="H5011" s="12">
        <v>42.105263157895003</v>
      </c>
      <c r="I5011" s="3">
        <v>0</v>
      </c>
      <c r="J5011" s="2">
        <v>52.631578947367998</v>
      </c>
      <c r="K5011" s="3">
        <v>0</v>
      </c>
      <c r="L5011" s="3">
        <v>0</v>
      </c>
      <c r="M5011" s="2">
        <v>10.526315789473999</v>
      </c>
      <c r="N5011" s="21">
        <v>0</v>
      </c>
    </row>
    <row r="5012" spans="2:18" x14ac:dyDescent="0.2">
      <c r="D5012" s="104"/>
      <c r="E5012" s="5" t="s">
        <v>47</v>
      </c>
      <c r="F5012" s="6"/>
      <c r="G5012" s="7">
        <v>35</v>
      </c>
      <c r="H5012" s="8">
        <v>25</v>
      </c>
      <c r="I5012" s="1">
        <v>0</v>
      </c>
      <c r="J5012" s="1">
        <v>11</v>
      </c>
      <c r="K5012" s="1">
        <v>1</v>
      </c>
      <c r="L5012" s="1">
        <v>1</v>
      </c>
      <c r="M5012" s="1">
        <v>2</v>
      </c>
      <c r="N5012" s="13">
        <v>0</v>
      </c>
    </row>
    <row r="5013" spans="2:18" x14ac:dyDescent="0.2">
      <c r="D5013" s="104"/>
      <c r="E5013" s="11"/>
      <c r="F5013" s="10"/>
      <c r="G5013" s="9">
        <v>100</v>
      </c>
      <c r="H5013" s="12">
        <v>71.428571428571004</v>
      </c>
      <c r="I5013" s="3">
        <v>0</v>
      </c>
      <c r="J5013" s="2">
        <v>31.428571428571001</v>
      </c>
      <c r="K5013" s="2">
        <v>2.8571428571430002</v>
      </c>
      <c r="L5013" s="2">
        <v>2.8571428571430002</v>
      </c>
      <c r="M5013" s="2">
        <v>5.7142857142860004</v>
      </c>
      <c r="N5013" s="21">
        <v>0</v>
      </c>
    </row>
    <row r="5014" spans="2:18" x14ac:dyDescent="0.2">
      <c r="D5014" s="104"/>
      <c r="E5014" s="5" t="s">
        <v>48</v>
      </c>
      <c r="F5014" s="6"/>
      <c r="G5014" s="7">
        <v>19</v>
      </c>
      <c r="H5014" s="8">
        <v>13</v>
      </c>
      <c r="I5014" s="1">
        <v>0</v>
      </c>
      <c r="J5014" s="1">
        <v>7</v>
      </c>
      <c r="K5014" s="1">
        <v>0</v>
      </c>
      <c r="L5014" s="1">
        <v>0</v>
      </c>
      <c r="M5014" s="1">
        <v>0</v>
      </c>
      <c r="N5014" s="13">
        <v>0</v>
      </c>
    </row>
    <row r="5015" spans="2:18" x14ac:dyDescent="0.2">
      <c r="D5015" s="104"/>
      <c r="E5015" s="11"/>
      <c r="F5015" s="10"/>
      <c r="G5015" s="9">
        <v>100</v>
      </c>
      <c r="H5015" s="12">
        <v>68.421052631579002</v>
      </c>
      <c r="I5015" s="3">
        <v>0</v>
      </c>
      <c r="J5015" s="2">
        <v>36.842105263157997</v>
      </c>
      <c r="K5015" s="3">
        <v>0</v>
      </c>
      <c r="L5015" s="3">
        <v>0</v>
      </c>
      <c r="M5015" s="3">
        <v>0</v>
      </c>
      <c r="N5015" s="21">
        <v>0</v>
      </c>
    </row>
    <row r="5016" spans="2:18" x14ac:dyDescent="0.2">
      <c r="D5016" s="104"/>
      <c r="E5016" s="5" t="s">
        <v>49</v>
      </c>
      <c r="F5016" s="6"/>
      <c r="G5016" s="7">
        <v>2</v>
      </c>
      <c r="H5016" s="8">
        <v>1</v>
      </c>
      <c r="I5016" s="1">
        <v>0</v>
      </c>
      <c r="J5016" s="1">
        <v>1</v>
      </c>
      <c r="K5016" s="1">
        <v>0</v>
      </c>
      <c r="L5016" s="1">
        <v>0</v>
      </c>
      <c r="M5016" s="1">
        <v>1</v>
      </c>
      <c r="N5016" s="13">
        <v>0</v>
      </c>
    </row>
    <row r="5017" spans="2:18" x14ac:dyDescent="0.2">
      <c r="D5017" s="105"/>
      <c r="E5017" s="56"/>
      <c r="F5017" s="57"/>
      <c r="G5017" s="69">
        <v>100</v>
      </c>
      <c r="H5017" s="75">
        <v>50</v>
      </c>
      <c r="I5017" s="36">
        <v>0</v>
      </c>
      <c r="J5017" s="39">
        <v>50</v>
      </c>
      <c r="K5017" s="36">
        <v>0</v>
      </c>
      <c r="L5017" s="36">
        <v>0</v>
      </c>
      <c r="M5017" s="39">
        <v>50</v>
      </c>
      <c r="N5017" s="72">
        <v>0</v>
      </c>
    </row>
    <row r="5019" spans="2:18" x14ac:dyDescent="0.2">
      <c r="B5019" s="47" t="str">
        <f xml:space="preserve"> HYPERLINK("#'目次'!B66", "[60]")</f>
        <v>[60]</v>
      </c>
      <c r="C5019" s="31" t="s">
        <v>581</v>
      </c>
    </row>
    <row r="5020" spans="2:18" x14ac:dyDescent="0.2">
      <c r="C5020" s="89" t="s">
        <v>572</v>
      </c>
    </row>
    <row r="5022" spans="2:18" x14ac:dyDescent="0.2">
      <c r="C5022" s="31" t="s">
        <v>13</v>
      </c>
    </row>
    <row r="5023" spans="2:18" ht="36" x14ac:dyDescent="0.2">
      <c r="D5023" s="99"/>
      <c r="E5023" s="100"/>
      <c r="F5023" s="100"/>
      <c r="G5023" s="41" t="s">
        <v>14</v>
      </c>
      <c r="H5023" s="42" t="s">
        <v>582</v>
      </c>
      <c r="I5023" s="16" t="s">
        <v>583</v>
      </c>
      <c r="J5023" s="16" t="s">
        <v>584</v>
      </c>
      <c r="K5023" s="16" t="s">
        <v>585</v>
      </c>
      <c r="L5023" s="16" t="s">
        <v>586</v>
      </c>
      <c r="M5023" s="16" t="s">
        <v>587</v>
      </c>
      <c r="N5023" s="16" t="s">
        <v>588</v>
      </c>
      <c r="O5023" s="16" t="s">
        <v>589</v>
      </c>
      <c r="P5023" s="16" t="s">
        <v>22</v>
      </c>
      <c r="Q5023" s="16" t="s">
        <v>590</v>
      </c>
      <c r="R5023" s="46" t="s">
        <v>24</v>
      </c>
    </row>
    <row r="5024" spans="2:18" x14ac:dyDescent="0.2">
      <c r="D5024" s="101"/>
      <c r="E5024" s="102"/>
      <c r="F5024" s="102"/>
      <c r="G5024" s="44"/>
      <c r="H5024" s="48"/>
      <c r="I5024" s="17"/>
      <c r="J5024" s="17"/>
      <c r="K5024" s="17"/>
      <c r="L5024" s="17"/>
      <c r="M5024" s="17"/>
      <c r="N5024" s="17"/>
      <c r="O5024" s="17"/>
      <c r="P5024" s="17"/>
      <c r="Q5024" s="17"/>
      <c r="R5024" s="43"/>
    </row>
    <row r="5025" spans="4:18" x14ac:dyDescent="0.2">
      <c r="D5025" s="68"/>
      <c r="E5025" s="67" t="s">
        <v>14</v>
      </c>
      <c r="F5025" s="64"/>
      <c r="G5025" s="45">
        <v>1009</v>
      </c>
      <c r="H5025" s="20">
        <v>542</v>
      </c>
      <c r="I5025" s="20">
        <v>652</v>
      </c>
      <c r="J5025" s="20">
        <v>321</v>
      </c>
      <c r="K5025" s="20">
        <v>205</v>
      </c>
      <c r="L5025" s="20">
        <v>102</v>
      </c>
      <c r="M5025" s="20">
        <v>230</v>
      </c>
      <c r="N5025" s="20">
        <v>105</v>
      </c>
      <c r="O5025" s="20">
        <v>89</v>
      </c>
      <c r="P5025" s="20">
        <v>11</v>
      </c>
      <c r="Q5025" s="20">
        <v>63</v>
      </c>
      <c r="R5025" s="61">
        <v>6</v>
      </c>
    </row>
    <row r="5026" spans="4:18" x14ac:dyDescent="0.2">
      <c r="D5026" s="56"/>
      <c r="E5026" s="57"/>
      <c r="F5026" s="65"/>
      <c r="G5026" s="9">
        <v>100</v>
      </c>
      <c r="H5026" s="2">
        <v>53.716551040634002</v>
      </c>
      <c r="I5026" s="2">
        <v>64.618434093161994</v>
      </c>
      <c r="J5026" s="2">
        <v>31.813676907830001</v>
      </c>
      <c r="K5026" s="2">
        <v>20.317145688800998</v>
      </c>
      <c r="L5026" s="2">
        <v>10.109018830525001</v>
      </c>
      <c r="M5026" s="2">
        <v>22.794846382557001</v>
      </c>
      <c r="N5026" s="2">
        <v>10.406342913775999</v>
      </c>
      <c r="O5026" s="2">
        <v>8.8206144697719999</v>
      </c>
      <c r="P5026" s="2">
        <v>1.0901883052529999</v>
      </c>
      <c r="Q5026" s="2">
        <v>6.2438057482660003</v>
      </c>
      <c r="R5026" s="15">
        <v>0.59464816650100005</v>
      </c>
    </row>
    <row r="5027" spans="4:18" x14ac:dyDescent="0.2">
      <c r="D5027" s="103" t="s">
        <v>25</v>
      </c>
      <c r="E5027" s="24" t="s">
        <v>26</v>
      </c>
      <c r="F5027" s="22"/>
      <c r="G5027" s="23">
        <v>156</v>
      </c>
      <c r="H5027" s="30">
        <v>80</v>
      </c>
      <c r="I5027" s="4">
        <v>117</v>
      </c>
      <c r="J5027" s="4">
        <v>44</v>
      </c>
      <c r="K5027" s="4">
        <v>41</v>
      </c>
      <c r="L5027" s="4">
        <v>14</v>
      </c>
      <c r="M5027" s="4">
        <v>28</v>
      </c>
      <c r="N5027" s="4">
        <v>13</v>
      </c>
      <c r="O5027" s="4">
        <v>9</v>
      </c>
      <c r="P5027" s="4">
        <v>1</v>
      </c>
      <c r="Q5027" s="4">
        <v>9</v>
      </c>
      <c r="R5027" s="34">
        <v>0</v>
      </c>
    </row>
    <row r="5028" spans="4:18" x14ac:dyDescent="0.2">
      <c r="D5028" s="104"/>
      <c r="E5028" s="11"/>
      <c r="F5028" s="10"/>
      <c r="G5028" s="9">
        <v>100</v>
      </c>
      <c r="H5028" s="12">
        <v>51.282051282051</v>
      </c>
      <c r="I5028" s="2">
        <v>75</v>
      </c>
      <c r="J5028" s="2">
        <v>28.205128205127998</v>
      </c>
      <c r="K5028" s="2">
        <v>26.282051282051</v>
      </c>
      <c r="L5028" s="2">
        <v>8.9743589743589993</v>
      </c>
      <c r="M5028" s="2">
        <v>17.948717948717999</v>
      </c>
      <c r="N5028" s="2">
        <v>8.333333333333</v>
      </c>
      <c r="O5028" s="2">
        <v>5.7692307692310001</v>
      </c>
      <c r="P5028" s="2">
        <v>0.64102564102600001</v>
      </c>
      <c r="Q5028" s="2">
        <v>5.7692307692310001</v>
      </c>
      <c r="R5028" s="21">
        <v>0</v>
      </c>
    </row>
    <row r="5029" spans="4:18" x14ac:dyDescent="0.2">
      <c r="D5029" s="104"/>
      <c r="E5029" s="5" t="s">
        <v>27</v>
      </c>
      <c r="F5029" s="6"/>
      <c r="G5029" s="7">
        <v>175</v>
      </c>
      <c r="H5029" s="8">
        <v>76</v>
      </c>
      <c r="I5029" s="1">
        <v>112</v>
      </c>
      <c r="J5029" s="1">
        <v>51</v>
      </c>
      <c r="K5029" s="1">
        <v>37</v>
      </c>
      <c r="L5029" s="1">
        <v>18</v>
      </c>
      <c r="M5029" s="1">
        <v>23</v>
      </c>
      <c r="N5029" s="1">
        <v>13</v>
      </c>
      <c r="O5029" s="1">
        <v>9</v>
      </c>
      <c r="P5029" s="1">
        <v>3</v>
      </c>
      <c r="Q5029" s="1">
        <v>23</v>
      </c>
      <c r="R5029" s="13">
        <v>2</v>
      </c>
    </row>
    <row r="5030" spans="4:18" x14ac:dyDescent="0.2">
      <c r="D5030" s="104"/>
      <c r="E5030" s="11"/>
      <c r="F5030" s="10"/>
      <c r="G5030" s="9">
        <v>100</v>
      </c>
      <c r="H5030" s="12">
        <v>43.428571428570997</v>
      </c>
      <c r="I5030" s="2">
        <v>64</v>
      </c>
      <c r="J5030" s="2">
        <v>29.142857142857</v>
      </c>
      <c r="K5030" s="2">
        <v>21.142857142857</v>
      </c>
      <c r="L5030" s="2">
        <v>10.285714285714</v>
      </c>
      <c r="M5030" s="2">
        <v>13.142857142857</v>
      </c>
      <c r="N5030" s="2">
        <v>7.4285714285709998</v>
      </c>
      <c r="O5030" s="2">
        <v>5.1428571428570002</v>
      </c>
      <c r="P5030" s="2">
        <v>1.714285714286</v>
      </c>
      <c r="Q5030" s="2">
        <v>13.142857142857</v>
      </c>
      <c r="R5030" s="15">
        <v>1.142857142857</v>
      </c>
    </row>
    <row r="5031" spans="4:18" x14ac:dyDescent="0.2">
      <c r="D5031" s="104"/>
      <c r="E5031" s="5" t="s">
        <v>28</v>
      </c>
      <c r="F5031" s="6"/>
      <c r="G5031" s="7">
        <v>155</v>
      </c>
      <c r="H5031" s="8">
        <v>79</v>
      </c>
      <c r="I5031" s="1">
        <v>97</v>
      </c>
      <c r="J5031" s="1">
        <v>46</v>
      </c>
      <c r="K5031" s="1">
        <v>26</v>
      </c>
      <c r="L5031" s="1">
        <v>12</v>
      </c>
      <c r="M5031" s="1">
        <v>27</v>
      </c>
      <c r="N5031" s="1">
        <v>16</v>
      </c>
      <c r="O5031" s="1">
        <v>10</v>
      </c>
      <c r="P5031" s="1">
        <v>5</v>
      </c>
      <c r="Q5031" s="1">
        <v>7</v>
      </c>
      <c r="R5031" s="13">
        <v>2</v>
      </c>
    </row>
    <row r="5032" spans="4:18" x14ac:dyDescent="0.2">
      <c r="D5032" s="104"/>
      <c r="E5032" s="11"/>
      <c r="F5032" s="10"/>
      <c r="G5032" s="9">
        <v>100</v>
      </c>
      <c r="H5032" s="12">
        <v>50.967741935484</v>
      </c>
      <c r="I5032" s="2">
        <v>62.580645161290001</v>
      </c>
      <c r="J5032" s="2">
        <v>29.677419354839</v>
      </c>
      <c r="K5032" s="2">
        <v>16.774193548387</v>
      </c>
      <c r="L5032" s="2">
        <v>7.7419354838709999</v>
      </c>
      <c r="M5032" s="2">
        <v>17.419354838709999</v>
      </c>
      <c r="N5032" s="2">
        <v>10.322580645161</v>
      </c>
      <c r="O5032" s="2">
        <v>6.4516129032259997</v>
      </c>
      <c r="P5032" s="2">
        <v>3.2258064516129998</v>
      </c>
      <c r="Q5032" s="2">
        <v>4.5161290322580001</v>
      </c>
      <c r="R5032" s="15">
        <v>1.2903225806450001</v>
      </c>
    </row>
    <row r="5033" spans="4:18" x14ac:dyDescent="0.2">
      <c r="D5033" s="104"/>
      <c r="E5033" s="5" t="s">
        <v>29</v>
      </c>
      <c r="F5033" s="6"/>
      <c r="G5033" s="7">
        <v>116</v>
      </c>
      <c r="H5033" s="8">
        <v>63</v>
      </c>
      <c r="I5033" s="1">
        <v>77</v>
      </c>
      <c r="J5033" s="1">
        <v>37</v>
      </c>
      <c r="K5033" s="1">
        <v>24</v>
      </c>
      <c r="L5033" s="1">
        <v>13</v>
      </c>
      <c r="M5033" s="1">
        <v>27</v>
      </c>
      <c r="N5033" s="1">
        <v>11</v>
      </c>
      <c r="O5033" s="1">
        <v>13</v>
      </c>
      <c r="P5033" s="1">
        <v>1</v>
      </c>
      <c r="Q5033" s="1">
        <v>6</v>
      </c>
      <c r="R5033" s="13">
        <v>0</v>
      </c>
    </row>
    <row r="5034" spans="4:18" x14ac:dyDescent="0.2">
      <c r="D5034" s="104"/>
      <c r="E5034" s="11"/>
      <c r="F5034" s="10"/>
      <c r="G5034" s="9">
        <v>100</v>
      </c>
      <c r="H5034" s="12">
        <v>54.310344827586</v>
      </c>
      <c r="I5034" s="2">
        <v>66.379310344827999</v>
      </c>
      <c r="J5034" s="2">
        <v>31.896551724138</v>
      </c>
      <c r="K5034" s="2">
        <v>20.689655172414</v>
      </c>
      <c r="L5034" s="2">
        <v>11.206896551724</v>
      </c>
      <c r="M5034" s="2">
        <v>23.275862068965999</v>
      </c>
      <c r="N5034" s="2">
        <v>9.4827586206899994</v>
      </c>
      <c r="O5034" s="2">
        <v>11.206896551724</v>
      </c>
      <c r="P5034" s="2">
        <v>0.86206896551699996</v>
      </c>
      <c r="Q5034" s="2">
        <v>5.1724137931029999</v>
      </c>
      <c r="R5034" s="21">
        <v>0</v>
      </c>
    </row>
    <row r="5035" spans="4:18" x14ac:dyDescent="0.2">
      <c r="D5035" s="104"/>
      <c r="E5035" s="5" t="s">
        <v>30</v>
      </c>
      <c r="F5035" s="6"/>
      <c r="G5035" s="7">
        <v>107</v>
      </c>
      <c r="H5035" s="8">
        <v>60</v>
      </c>
      <c r="I5035" s="1">
        <v>73</v>
      </c>
      <c r="J5035" s="1">
        <v>47</v>
      </c>
      <c r="K5035" s="1">
        <v>24</v>
      </c>
      <c r="L5035" s="1">
        <v>11</v>
      </c>
      <c r="M5035" s="1">
        <v>25</v>
      </c>
      <c r="N5035" s="1">
        <v>10</v>
      </c>
      <c r="O5035" s="1">
        <v>13</v>
      </c>
      <c r="P5035" s="1">
        <v>1</v>
      </c>
      <c r="Q5035" s="1">
        <v>5</v>
      </c>
      <c r="R5035" s="13">
        <v>1</v>
      </c>
    </row>
    <row r="5036" spans="4:18" x14ac:dyDescent="0.2">
      <c r="D5036" s="104"/>
      <c r="E5036" s="11"/>
      <c r="F5036" s="10"/>
      <c r="G5036" s="9">
        <v>100</v>
      </c>
      <c r="H5036" s="12">
        <v>56.07476635514</v>
      </c>
      <c r="I5036" s="2">
        <v>68.224299065420993</v>
      </c>
      <c r="J5036" s="2">
        <v>43.92523364486</v>
      </c>
      <c r="K5036" s="2">
        <v>22.429906542055999</v>
      </c>
      <c r="L5036" s="2">
        <v>10.280373831776</v>
      </c>
      <c r="M5036" s="2">
        <v>23.364485981308</v>
      </c>
      <c r="N5036" s="2">
        <v>9.3457943925230005</v>
      </c>
      <c r="O5036" s="2">
        <v>12.149532710280001</v>
      </c>
      <c r="P5036" s="2">
        <v>0.93457943925200004</v>
      </c>
      <c r="Q5036" s="2">
        <v>4.6728971962620003</v>
      </c>
      <c r="R5036" s="15">
        <v>0.93457943925200004</v>
      </c>
    </row>
    <row r="5037" spans="4:18" x14ac:dyDescent="0.2">
      <c r="D5037" s="104"/>
      <c r="E5037" s="5" t="s">
        <v>31</v>
      </c>
      <c r="F5037" s="6"/>
      <c r="G5037" s="7">
        <v>131</v>
      </c>
      <c r="H5037" s="8">
        <v>74</v>
      </c>
      <c r="I5037" s="1">
        <v>77</v>
      </c>
      <c r="J5037" s="1">
        <v>46</v>
      </c>
      <c r="K5037" s="1">
        <v>23</v>
      </c>
      <c r="L5037" s="1">
        <v>13</v>
      </c>
      <c r="M5037" s="1">
        <v>39</v>
      </c>
      <c r="N5037" s="1">
        <v>17</v>
      </c>
      <c r="O5037" s="1">
        <v>15</v>
      </c>
      <c r="P5037" s="1">
        <v>0</v>
      </c>
      <c r="Q5037" s="1">
        <v>6</v>
      </c>
      <c r="R5037" s="13">
        <v>1</v>
      </c>
    </row>
    <row r="5038" spans="4:18" x14ac:dyDescent="0.2">
      <c r="D5038" s="104"/>
      <c r="E5038" s="11"/>
      <c r="F5038" s="10"/>
      <c r="G5038" s="9">
        <v>100</v>
      </c>
      <c r="H5038" s="12">
        <v>56.488549618321002</v>
      </c>
      <c r="I5038" s="2">
        <v>58.778625954197999</v>
      </c>
      <c r="J5038" s="2">
        <v>35.114503816793999</v>
      </c>
      <c r="K5038" s="2">
        <v>17.557251908396999</v>
      </c>
      <c r="L5038" s="2">
        <v>9.9236641221369997</v>
      </c>
      <c r="M5038" s="2">
        <v>29.770992366411999</v>
      </c>
      <c r="N5038" s="2">
        <v>12.977099236640999</v>
      </c>
      <c r="O5038" s="2">
        <v>11.450381679389</v>
      </c>
      <c r="P5038" s="3">
        <v>0</v>
      </c>
      <c r="Q5038" s="2">
        <v>4.5801526717560002</v>
      </c>
      <c r="R5038" s="15">
        <v>0.76335877862599999</v>
      </c>
    </row>
    <row r="5039" spans="4:18" x14ac:dyDescent="0.2">
      <c r="D5039" s="104"/>
      <c r="E5039" s="5" t="s">
        <v>32</v>
      </c>
      <c r="F5039" s="6"/>
      <c r="G5039" s="7">
        <v>75</v>
      </c>
      <c r="H5039" s="8">
        <v>52</v>
      </c>
      <c r="I5039" s="1">
        <v>46</v>
      </c>
      <c r="J5039" s="1">
        <v>26</v>
      </c>
      <c r="K5039" s="1">
        <v>9</v>
      </c>
      <c r="L5039" s="1">
        <v>7</v>
      </c>
      <c r="M5039" s="1">
        <v>28</v>
      </c>
      <c r="N5039" s="1">
        <v>13</v>
      </c>
      <c r="O5039" s="1">
        <v>9</v>
      </c>
      <c r="P5039" s="1">
        <v>0</v>
      </c>
      <c r="Q5039" s="1">
        <v>4</v>
      </c>
      <c r="R5039" s="13">
        <v>0</v>
      </c>
    </row>
    <row r="5040" spans="4:18" x14ac:dyDescent="0.2">
      <c r="D5040" s="104"/>
      <c r="E5040" s="11"/>
      <c r="F5040" s="10"/>
      <c r="G5040" s="9">
        <v>100</v>
      </c>
      <c r="H5040" s="12">
        <v>69.333333333333002</v>
      </c>
      <c r="I5040" s="2">
        <v>61.333333333333002</v>
      </c>
      <c r="J5040" s="2">
        <v>34.666666666666998</v>
      </c>
      <c r="K5040" s="2">
        <v>12</v>
      </c>
      <c r="L5040" s="2">
        <v>9.333333333333</v>
      </c>
      <c r="M5040" s="2">
        <v>37.333333333333002</v>
      </c>
      <c r="N5040" s="2">
        <v>17.333333333333002</v>
      </c>
      <c r="O5040" s="2">
        <v>12</v>
      </c>
      <c r="P5040" s="3">
        <v>0</v>
      </c>
      <c r="Q5040" s="2">
        <v>5.333333333333</v>
      </c>
      <c r="R5040" s="21">
        <v>0</v>
      </c>
    </row>
    <row r="5041" spans="4:18" x14ac:dyDescent="0.2">
      <c r="D5041" s="104"/>
      <c r="E5041" s="5" t="s">
        <v>33</v>
      </c>
      <c r="F5041" s="6"/>
      <c r="G5041" s="7">
        <v>43</v>
      </c>
      <c r="H5041" s="8">
        <v>34</v>
      </c>
      <c r="I5041" s="1">
        <v>21</v>
      </c>
      <c r="J5041" s="1">
        <v>6</v>
      </c>
      <c r="K5041" s="1">
        <v>9</v>
      </c>
      <c r="L5041" s="1">
        <v>11</v>
      </c>
      <c r="M5041" s="1">
        <v>17</v>
      </c>
      <c r="N5041" s="1">
        <v>6</v>
      </c>
      <c r="O5041" s="1">
        <v>7</v>
      </c>
      <c r="P5041" s="1">
        <v>0</v>
      </c>
      <c r="Q5041" s="1">
        <v>2</v>
      </c>
      <c r="R5041" s="13">
        <v>0</v>
      </c>
    </row>
    <row r="5042" spans="4:18" x14ac:dyDescent="0.2">
      <c r="D5042" s="104"/>
      <c r="E5042" s="11"/>
      <c r="F5042" s="10"/>
      <c r="G5042" s="9">
        <v>100</v>
      </c>
      <c r="H5042" s="12">
        <v>79.069767441859995</v>
      </c>
      <c r="I5042" s="2">
        <v>48.837209302326002</v>
      </c>
      <c r="J5042" s="2">
        <v>13.953488372093</v>
      </c>
      <c r="K5042" s="2">
        <v>20.930232558139998</v>
      </c>
      <c r="L5042" s="2">
        <v>25.581395348836999</v>
      </c>
      <c r="M5042" s="2">
        <v>39.534883720929997</v>
      </c>
      <c r="N5042" s="2">
        <v>13.953488372093</v>
      </c>
      <c r="O5042" s="2">
        <v>16.279069767442</v>
      </c>
      <c r="P5042" s="3">
        <v>0</v>
      </c>
      <c r="Q5042" s="2">
        <v>4.6511627906979998</v>
      </c>
      <c r="R5042" s="21">
        <v>0</v>
      </c>
    </row>
    <row r="5043" spans="4:18" x14ac:dyDescent="0.2">
      <c r="D5043" s="103" t="s">
        <v>34</v>
      </c>
      <c r="E5043" s="24" t="s">
        <v>35</v>
      </c>
      <c r="F5043" s="22"/>
      <c r="G5043" s="23">
        <v>7</v>
      </c>
      <c r="H5043" s="30">
        <v>3</v>
      </c>
      <c r="I5043" s="4">
        <v>3</v>
      </c>
      <c r="J5043" s="4">
        <v>1</v>
      </c>
      <c r="K5043" s="4">
        <v>1</v>
      </c>
      <c r="L5043" s="4">
        <v>1</v>
      </c>
      <c r="M5043" s="4">
        <v>4</v>
      </c>
      <c r="N5043" s="4">
        <v>0</v>
      </c>
      <c r="O5043" s="4">
        <v>2</v>
      </c>
      <c r="P5043" s="4">
        <v>0</v>
      </c>
      <c r="Q5043" s="4">
        <v>1</v>
      </c>
      <c r="R5043" s="34">
        <v>1</v>
      </c>
    </row>
    <row r="5044" spans="4:18" x14ac:dyDescent="0.2">
      <c r="D5044" s="104"/>
      <c r="E5044" s="11"/>
      <c r="F5044" s="10"/>
      <c r="G5044" s="9">
        <v>100</v>
      </c>
      <c r="H5044" s="12">
        <v>42.857142857143003</v>
      </c>
      <c r="I5044" s="2">
        <v>42.857142857143003</v>
      </c>
      <c r="J5044" s="2">
        <v>14.285714285714</v>
      </c>
      <c r="K5044" s="2">
        <v>14.285714285714</v>
      </c>
      <c r="L5044" s="2">
        <v>14.285714285714</v>
      </c>
      <c r="M5044" s="2">
        <v>57.142857142856997</v>
      </c>
      <c r="N5044" s="3">
        <v>0</v>
      </c>
      <c r="O5044" s="2">
        <v>28.571428571428999</v>
      </c>
      <c r="P5044" s="3">
        <v>0</v>
      </c>
      <c r="Q5044" s="2">
        <v>14.285714285714</v>
      </c>
      <c r="R5044" s="15">
        <v>14.285714285714</v>
      </c>
    </row>
    <row r="5045" spans="4:18" x14ac:dyDescent="0.2">
      <c r="D5045" s="104"/>
      <c r="E5045" s="5" t="s">
        <v>36</v>
      </c>
      <c r="F5045" s="6"/>
      <c r="G5045" s="7">
        <v>18</v>
      </c>
      <c r="H5045" s="8">
        <v>13</v>
      </c>
      <c r="I5045" s="1">
        <v>11</v>
      </c>
      <c r="J5045" s="1">
        <v>3</v>
      </c>
      <c r="K5045" s="1">
        <v>1</v>
      </c>
      <c r="L5045" s="1">
        <v>1</v>
      </c>
      <c r="M5045" s="1">
        <v>6</v>
      </c>
      <c r="N5045" s="1">
        <v>1</v>
      </c>
      <c r="O5045" s="1">
        <v>0</v>
      </c>
      <c r="P5045" s="1">
        <v>0</v>
      </c>
      <c r="Q5045" s="1">
        <v>0</v>
      </c>
      <c r="R5045" s="13">
        <v>0</v>
      </c>
    </row>
    <row r="5046" spans="4:18" x14ac:dyDescent="0.2">
      <c r="D5046" s="104"/>
      <c r="E5046" s="11"/>
      <c r="F5046" s="10"/>
      <c r="G5046" s="9">
        <v>100</v>
      </c>
      <c r="H5046" s="12">
        <v>72.222222222222001</v>
      </c>
      <c r="I5046" s="2">
        <v>61.111111111111001</v>
      </c>
      <c r="J5046" s="2">
        <v>16.666666666666998</v>
      </c>
      <c r="K5046" s="2">
        <v>5.5555555555560003</v>
      </c>
      <c r="L5046" s="2">
        <v>5.5555555555560003</v>
      </c>
      <c r="M5046" s="2">
        <v>33.333333333333002</v>
      </c>
      <c r="N5046" s="2">
        <v>5.5555555555560003</v>
      </c>
      <c r="O5046" s="3">
        <v>0</v>
      </c>
      <c r="P5046" s="3">
        <v>0</v>
      </c>
      <c r="Q5046" s="3">
        <v>0</v>
      </c>
      <c r="R5046" s="21">
        <v>0</v>
      </c>
    </row>
    <row r="5047" spans="4:18" x14ac:dyDescent="0.2">
      <c r="D5047" s="104"/>
      <c r="E5047" s="5" t="s">
        <v>37</v>
      </c>
      <c r="F5047" s="6"/>
      <c r="G5047" s="7">
        <v>27</v>
      </c>
      <c r="H5047" s="8">
        <v>15</v>
      </c>
      <c r="I5047" s="1">
        <v>18</v>
      </c>
      <c r="J5047" s="1">
        <v>4</v>
      </c>
      <c r="K5047" s="1">
        <v>8</v>
      </c>
      <c r="L5047" s="1">
        <v>5</v>
      </c>
      <c r="M5047" s="1">
        <v>12</v>
      </c>
      <c r="N5047" s="1">
        <v>3</v>
      </c>
      <c r="O5047" s="1">
        <v>5</v>
      </c>
      <c r="P5047" s="1">
        <v>0</v>
      </c>
      <c r="Q5047" s="1">
        <v>2</v>
      </c>
      <c r="R5047" s="13">
        <v>0</v>
      </c>
    </row>
    <row r="5048" spans="4:18" x14ac:dyDescent="0.2">
      <c r="D5048" s="104"/>
      <c r="E5048" s="11"/>
      <c r="F5048" s="10"/>
      <c r="G5048" s="9">
        <v>100</v>
      </c>
      <c r="H5048" s="12">
        <v>55.555555555555998</v>
      </c>
      <c r="I5048" s="2">
        <v>66.666666666666998</v>
      </c>
      <c r="J5048" s="2">
        <v>14.814814814815</v>
      </c>
      <c r="K5048" s="2">
        <v>29.629629629629999</v>
      </c>
      <c r="L5048" s="2">
        <v>18.518518518518999</v>
      </c>
      <c r="M5048" s="2">
        <v>44.444444444444002</v>
      </c>
      <c r="N5048" s="2">
        <v>11.111111111111001</v>
      </c>
      <c r="O5048" s="2">
        <v>18.518518518518999</v>
      </c>
      <c r="P5048" s="3">
        <v>0</v>
      </c>
      <c r="Q5048" s="2">
        <v>7.4074074074069998</v>
      </c>
      <c r="R5048" s="21">
        <v>0</v>
      </c>
    </row>
    <row r="5049" spans="4:18" x14ac:dyDescent="0.2">
      <c r="D5049" s="104"/>
      <c r="E5049" s="5" t="s">
        <v>38</v>
      </c>
      <c r="F5049" s="6"/>
      <c r="G5049" s="7">
        <v>52</v>
      </c>
      <c r="H5049" s="8">
        <v>31</v>
      </c>
      <c r="I5049" s="1">
        <v>26</v>
      </c>
      <c r="J5049" s="1">
        <v>15</v>
      </c>
      <c r="K5049" s="1">
        <v>14</v>
      </c>
      <c r="L5049" s="1">
        <v>4</v>
      </c>
      <c r="M5049" s="1">
        <v>13</v>
      </c>
      <c r="N5049" s="1">
        <v>3</v>
      </c>
      <c r="O5049" s="1">
        <v>8</v>
      </c>
      <c r="P5049" s="1">
        <v>1</v>
      </c>
      <c r="Q5049" s="1">
        <v>2</v>
      </c>
      <c r="R5049" s="13">
        <v>0</v>
      </c>
    </row>
    <row r="5050" spans="4:18" x14ac:dyDescent="0.2">
      <c r="D5050" s="104"/>
      <c r="E5050" s="11"/>
      <c r="F5050" s="10"/>
      <c r="G5050" s="9">
        <v>100</v>
      </c>
      <c r="H5050" s="12">
        <v>59.615384615384997</v>
      </c>
      <c r="I5050" s="2">
        <v>50</v>
      </c>
      <c r="J5050" s="2">
        <v>28.846153846153999</v>
      </c>
      <c r="K5050" s="2">
        <v>26.923076923077002</v>
      </c>
      <c r="L5050" s="2">
        <v>7.6923076923079998</v>
      </c>
      <c r="M5050" s="2">
        <v>25</v>
      </c>
      <c r="N5050" s="2">
        <v>5.7692307692310001</v>
      </c>
      <c r="O5050" s="2">
        <v>15.384615384615</v>
      </c>
      <c r="P5050" s="2">
        <v>1.923076923077</v>
      </c>
      <c r="Q5050" s="2">
        <v>3.8461538461539999</v>
      </c>
      <c r="R5050" s="21">
        <v>0</v>
      </c>
    </row>
    <row r="5051" spans="4:18" x14ac:dyDescent="0.2">
      <c r="D5051" s="104"/>
      <c r="E5051" s="5" t="s">
        <v>39</v>
      </c>
      <c r="F5051" s="6"/>
      <c r="G5051" s="7">
        <v>48</v>
      </c>
      <c r="H5051" s="8">
        <v>32</v>
      </c>
      <c r="I5051" s="1">
        <v>29</v>
      </c>
      <c r="J5051" s="1">
        <v>15</v>
      </c>
      <c r="K5051" s="1">
        <v>5</v>
      </c>
      <c r="L5051" s="1">
        <v>6</v>
      </c>
      <c r="M5051" s="1">
        <v>16</v>
      </c>
      <c r="N5051" s="1">
        <v>5</v>
      </c>
      <c r="O5051" s="1">
        <v>9</v>
      </c>
      <c r="P5051" s="1">
        <v>2</v>
      </c>
      <c r="Q5051" s="1">
        <v>1</v>
      </c>
      <c r="R5051" s="13">
        <v>1</v>
      </c>
    </row>
    <row r="5052" spans="4:18" x14ac:dyDescent="0.2">
      <c r="D5052" s="104"/>
      <c r="E5052" s="11"/>
      <c r="F5052" s="10"/>
      <c r="G5052" s="9">
        <v>100</v>
      </c>
      <c r="H5052" s="12">
        <v>66.666666666666998</v>
      </c>
      <c r="I5052" s="2">
        <v>60.416666666666998</v>
      </c>
      <c r="J5052" s="2">
        <v>31.25</v>
      </c>
      <c r="K5052" s="2">
        <v>10.416666666667</v>
      </c>
      <c r="L5052" s="2">
        <v>12.5</v>
      </c>
      <c r="M5052" s="2">
        <v>33.333333333333002</v>
      </c>
      <c r="N5052" s="2">
        <v>10.416666666667</v>
      </c>
      <c r="O5052" s="2">
        <v>18.75</v>
      </c>
      <c r="P5052" s="2">
        <v>4.166666666667</v>
      </c>
      <c r="Q5052" s="2">
        <v>2.083333333333</v>
      </c>
      <c r="R5052" s="15">
        <v>2.083333333333</v>
      </c>
    </row>
    <row r="5053" spans="4:18" x14ac:dyDescent="0.2">
      <c r="D5053" s="104"/>
      <c r="E5053" s="5" t="s">
        <v>40</v>
      </c>
      <c r="F5053" s="6"/>
      <c r="G5053" s="7">
        <v>52</v>
      </c>
      <c r="H5053" s="8">
        <v>24</v>
      </c>
      <c r="I5053" s="1">
        <v>35</v>
      </c>
      <c r="J5053" s="1">
        <v>17</v>
      </c>
      <c r="K5053" s="1">
        <v>8</v>
      </c>
      <c r="L5053" s="1">
        <v>7</v>
      </c>
      <c r="M5053" s="1">
        <v>20</v>
      </c>
      <c r="N5053" s="1">
        <v>5</v>
      </c>
      <c r="O5053" s="1">
        <v>7</v>
      </c>
      <c r="P5053" s="1">
        <v>0</v>
      </c>
      <c r="Q5053" s="1">
        <v>4</v>
      </c>
      <c r="R5053" s="13">
        <v>0</v>
      </c>
    </row>
    <row r="5054" spans="4:18" x14ac:dyDescent="0.2">
      <c r="D5054" s="104"/>
      <c r="E5054" s="11"/>
      <c r="F5054" s="10"/>
      <c r="G5054" s="9">
        <v>100</v>
      </c>
      <c r="H5054" s="12">
        <v>46.153846153845997</v>
      </c>
      <c r="I5054" s="2">
        <v>67.307692307691994</v>
      </c>
      <c r="J5054" s="2">
        <v>32.692307692307999</v>
      </c>
      <c r="K5054" s="2">
        <v>15.384615384615</v>
      </c>
      <c r="L5054" s="2">
        <v>13.461538461538</v>
      </c>
      <c r="M5054" s="2">
        <v>38.461538461537998</v>
      </c>
      <c r="N5054" s="2">
        <v>9.6153846153850004</v>
      </c>
      <c r="O5054" s="2">
        <v>13.461538461538</v>
      </c>
      <c r="P5054" s="3">
        <v>0</v>
      </c>
      <c r="Q5054" s="2">
        <v>7.6923076923079998</v>
      </c>
      <c r="R5054" s="21">
        <v>0</v>
      </c>
    </row>
    <row r="5055" spans="4:18" x14ac:dyDescent="0.2">
      <c r="D5055" s="104"/>
      <c r="E5055" s="5" t="s">
        <v>41</v>
      </c>
      <c r="F5055" s="6"/>
      <c r="G5055" s="7">
        <v>26</v>
      </c>
      <c r="H5055" s="8">
        <v>17</v>
      </c>
      <c r="I5055" s="1">
        <v>15</v>
      </c>
      <c r="J5055" s="1">
        <v>7</v>
      </c>
      <c r="K5055" s="1">
        <v>5</v>
      </c>
      <c r="L5055" s="1">
        <v>4</v>
      </c>
      <c r="M5055" s="1">
        <v>9</v>
      </c>
      <c r="N5055" s="1">
        <v>4</v>
      </c>
      <c r="O5055" s="1">
        <v>1</v>
      </c>
      <c r="P5055" s="1">
        <v>0</v>
      </c>
      <c r="Q5055" s="1">
        <v>2</v>
      </c>
      <c r="R5055" s="13">
        <v>0</v>
      </c>
    </row>
    <row r="5056" spans="4:18" x14ac:dyDescent="0.2">
      <c r="D5056" s="104"/>
      <c r="E5056" s="11"/>
      <c r="F5056" s="10"/>
      <c r="G5056" s="9">
        <v>100</v>
      </c>
      <c r="H5056" s="12">
        <v>65.384615384615003</v>
      </c>
      <c r="I5056" s="2">
        <v>57.692307692307999</v>
      </c>
      <c r="J5056" s="2">
        <v>26.923076923077002</v>
      </c>
      <c r="K5056" s="2">
        <v>19.230769230768999</v>
      </c>
      <c r="L5056" s="2">
        <v>15.384615384615</v>
      </c>
      <c r="M5056" s="2">
        <v>34.615384615384997</v>
      </c>
      <c r="N5056" s="2">
        <v>15.384615384615</v>
      </c>
      <c r="O5056" s="2">
        <v>3.8461538461539999</v>
      </c>
      <c r="P5056" s="3">
        <v>0</v>
      </c>
      <c r="Q5056" s="2">
        <v>7.6923076923079998</v>
      </c>
      <c r="R5056" s="21">
        <v>0</v>
      </c>
    </row>
    <row r="5057" spans="4:18" x14ac:dyDescent="0.2">
      <c r="D5057" s="104"/>
      <c r="E5057" s="5" t="s">
        <v>42</v>
      </c>
      <c r="F5057" s="6"/>
      <c r="G5057" s="7">
        <v>59</v>
      </c>
      <c r="H5057" s="8">
        <v>33</v>
      </c>
      <c r="I5057" s="1">
        <v>37</v>
      </c>
      <c r="J5057" s="1">
        <v>22</v>
      </c>
      <c r="K5057" s="1">
        <v>15</v>
      </c>
      <c r="L5057" s="1">
        <v>7</v>
      </c>
      <c r="M5057" s="1">
        <v>22</v>
      </c>
      <c r="N5057" s="1">
        <v>11</v>
      </c>
      <c r="O5057" s="1">
        <v>10</v>
      </c>
      <c r="P5057" s="1">
        <v>0</v>
      </c>
      <c r="Q5057" s="1">
        <v>2</v>
      </c>
      <c r="R5057" s="13">
        <v>0</v>
      </c>
    </row>
    <row r="5058" spans="4:18" x14ac:dyDescent="0.2">
      <c r="D5058" s="104"/>
      <c r="E5058" s="11"/>
      <c r="F5058" s="10"/>
      <c r="G5058" s="9">
        <v>100</v>
      </c>
      <c r="H5058" s="12">
        <v>55.932203389831002</v>
      </c>
      <c r="I5058" s="2">
        <v>62.711864406780002</v>
      </c>
      <c r="J5058" s="2">
        <v>37.288135593219998</v>
      </c>
      <c r="K5058" s="2">
        <v>25.423728813558998</v>
      </c>
      <c r="L5058" s="2">
        <v>11.864406779661</v>
      </c>
      <c r="M5058" s="2">
        <v>37.288135593219998</v>
      </c>
      <c r="N5058" s="2">
        <v>18.644067796609999</v>
      </c>
      <c r="O5058" s="2">
        <v>16.949152542373</v>
      </c>
      <c r="P5058" s="3">
        <v>0</v>
      </c>
      <c r="Q5058" s="2">
        <v>3.3898305084749998</v>
      </c>
      <c r="R5058" s="21">
        <v>0</v>
      </c>
    </row>
    <row r="5059" spans="4:18" x14ac:dyDescent="0.2">
      <c r="D5059" s="104"/>
      <c r="E5059" s="5" t="s">
        <v>43</v>
      </c>
      <c r="F5059" s="6"/>
      <c r="G5059" s="7">
        <v>56</v>
      </c>
      <c r="H5059" s="8">
        <v>35</v>
      </c>
      <c r="I5059" s="1">
        <v>34</v>
      </c>
      <c r="J5059" s="1">
        <v>13</v>
      </c>
      <c r="K5059" s="1">
        <v>12</v>
      </c>
      <c r="L5059" s="1">
        <v>4</v>
      </c>
      <c r="M5059" s="1">
        <v>15</v>
      </c>
      <c r="N5059" s="1">
        <v>5</v>
      </c>
      <c r="O5059" s="1">
        <v>6</v>
      </c>
      <c r="P5059" s="1">
        <v>0</v>
      </c>
      <c r="Q5059" s="1">
        <v>4</v>
      </c>
      <c r="R5059" s="13">
        <v>0</v>
      </c>
    </row>
    <row r="5060" spans="4:18" x14ac:dyDescent="0.2">
      <c r="D5060" s="104"/>
      <c r="E5060" s="11"/>
      <c r="F5060" s="10"/>
      <c r="G5060" s="9">
        <v>100</v>
      </c>
      <c r="H5060" s="12">
        <v>62.5</v>
      </c>
      <c r="I5060" s="2">
        <v>60.714285714286</v>
      </c>
      <c r="J5060" s="2">
        <v>23.214285714286</v>
      </c>
      <c r="K5060" s="2">
        <v>21.428571428571001</v>
      </c>
      <c r="L5060" s="2">
        <v>7.1428571428570002</v>
      </c>
      <c r="M5060" s="2">
        <v>26.785714285714</v>
      </c>
      <c r="N5060" s="2">
        <v>8.9285714285710007</v>
      </c>
      <c r="O5060" s="2">
        <v>10.714285714286</v>
      </c>
      <c r="P5060" s="3">
        <v>0</v>
      </c>
      <c r="Q5060" s="2">
        <v>7.1428571428570002</v>
      </c>
      <c r="R5060" s="21">
        <v>0</v>
      </c>
    </row>
    <row r="5061" spans="4:18" x14ac:dyDescent="0.2">
      <c r="D5061" s="104"/>
      <c r="E5061" s="5" t="s">
        <v>44</v>
      </c>
      <c r="F5061" s="6"/>
      <c r="G5061" s="7">
        <v>76</v>
      </c>
      <c r="H5061" s="8">
        <v>45</v>
      </c>
      <c r="I5061" s="1">
        <v>50</v>
      </c>
      <c r="J5061" s="1">
        <v>32</v>
      </c>
      <c r="K5061" s="1">
        <v>13</v>
      </c>
      <c r="L5061" s="1">
        <v>11</v>
      </c>
      <c r="M5061" s="1">
        <v>13</v>
      </c>
      <c r="N5061" s="1">
        <v>8</v>
      </c>
      <c r="O5061" s="1">
        <v>8</v>
      </c>
      <c r="P5061" s="1">
        <v>3</v>
      </c>
      <c r="Q5061" s="1">
        <v>3</v>
      </c>
      <c r="R5061" s="13">
        <v>0</v>
      </c>
    </row>
    <row r="5062" spans="4:18" x14ac:dyDescent="0.2">
      <c r="D5062" s="104"/>
      <c r="E5062" s="11"/>
      <c r="F5062" s="10"/>
      <c r="G5062" s="9">
        <v>100</v>
      </c>
      <c r="H5062" s="12">
        <v>59.210526315788996</v>
      </c>
      <c r="I5062" s="2">
        <v>65.789473684211004</v>
      </c>
      <c r="J5062" s="2">
        <v>42.105263157895003</v>
      </c>
      <c r="K5062" s="2">
        <v>17.105263157894999</v>
      </c>
      <c r="L5062" s="2">
        <v>14.473684210526001</v>
      </c>
      <c r="M5062" s="2">
        <v>17.105263157894999</v>
      </c>
      <c r="N5062" s="2">
        <v>10.526315789473999</v>
      </c>
      <c r="O5062" s="2">
        <v>10.526315789473999</v>
      </c>
      <c r="P5062" s="2">
        <v>3.947368421053</v>
      </c>
      <c r="Q5062" s="2">
        <v>3.947368421053</v>
      </c>
      <c r="R5062" s="21">
        <v>0</v>
      </c>
    </row>
    <row r="5063" spans="4:18" x14ac:dyDescent="0.2">
      <c r="D5063" s="104"/>
      <c r="E5063" s="5" t="s">
        <v>45</v>
      </c>
      <c r="F5063" s="6"/>
      <c r="G5063" s="7">
        <v>60</v>
      </c>
      <c r="H5063" s="8">
        <v>31</v>
      </c>
      <c r="I5063" s="1">
        <v>37</v>
      </c>
      <c r="J5063" s="1">
        <v>22</v>
      </c>
      <c r="K5063" s="1">
        <v>9</v>
      </c>
      <c r="L5063" s="1">
        <v>7</v>
      </c>
      <c r="M5063" s="1">
        <v>8</v>
      </c>
      <c r="N5063" s="1">
        <v>8</v>
      </c>
      <c r="O5063" s="1">
        <v>4</v>
      </c>
      <c r="P5063" s="1">
        <v>2</v>
      </c>
      <c r="Q5063" s="1">
        <v>5</v>
      </c>
      <c r="R5063" s="13">
        <v>1</v>
      </c>
    </row>
    <row r="5064" spans="4:18" x14ac:dyDescent="0.2">
      <c r="D5064" s="104"/>
      <c r="E5064" s="11"/>
      <c r="F5064" s="10"/>
      <c r="G5064" s="9">
        <v>100</v>
      </c>
      <c r="H5064" s="12">
        <v>51.666666666666998</v>
      </c>
      <c r="I5064" s="2">
        <v>61.666666666666998</v>
      </c>
      <c r="J5064" s="2">
        <v>36.666666666666998</v>
      </c>
      <c r="K5064" s="2">
        <v>15</v>
      </c>
      <c r="L5064" s="2">
        <v>11.666666666667</v>
      </c>
      <c r="M5064" s="2">
        <v>13.333333333333</v>
      </c>
      <c r="N5064" s="2">
        <v>13.333333333333</v>
      </c>
      <c r="O5064" s="2">
        <v>6.666666666667</v>
      </c>
      <c r="P5064" s="2">
        <v>3.333333333333</v>
      </c>
      <c r="Q5064" s="2">
        <v>8.333333333333</v>
      </c>
      <c r="R5064" s="15">
        <v>1.666666666667</v>
      </c>
    </row>
    <row r="5065" spans="4:18" x14ac:dyDescent="0.2">
      <c r="D5065" s="104"/>
      <c r="E5065" s="5" t="s">
        <v>46</v>
      </c>
      <c r="F5065" s="6"/>
      <c r="G5065" s="7">
        <v>42</v>
      </c>
      <c r="H5065" s="8">
        <v>25</v>
      </c>
      <c r="I5065" s="1">
        <v>23</v>
      </c>
      <c r="J5065" s="1">
        <v>14</v>
      </c>
      <c r="K5065" s="1">
        <v>8</v>
      </c>
      <c r="L5065" s="1">
        <v>4</v>
      </c>
      <c r="M5065" s="1">
        <v>11</v>
      </c>
      <c r="N5065" s="1">
        <v>2</v>
      </c>
      <c r="O5065" s="1">
        <v>3</v>
      </c>
      <c r="P5065" s="1">
        <v>0</v>
      </c>
      <c r="Q5065" s="1">
        <v>4</v>
      </c>
      <c r="R5065" s="13">
        <v>0</v>
      </c>
    </row>
    <row r="5066" spans="4:18" x14ac:dyDescent="0.2">
      <c r="D5066" s="104"/>
      <c r="E5066" s="11"/>
      <c r="F5066" s="10"/>
      <c r="G5066" s="9">
        <v>100</v>
      </c>
      <c r="H5066" s="12">
        <v>59.523809523810002</v>
      </c>
      <c r="I5066" s="2">
        <v>54.761904761905001</v>
      </c>
      <c r="J5066" s="2">
        <v>33.333333333333002</v>
      </c>
      <c r="K5066" s="2">
        <v>19.047619047619001</v>
      </c>
      <c r="L5066" s="2">
        <v>9.5238095238099998</v>
      </c>
      <c r="M5066" s="2">
        <v>26.190476190476002</v>
      </c>
      <c r="N5066" s="2">
        <v>4.7619047619049999</v>
      </c>
      <c r="O5066" s="2">
        <v>7.1428571428570002</v>
      </c>
      <c r="P5066" s="3">
        <v>0</v>
      </c>
      <c r="Q5066" s="2">
        <v>9.5238095238099998</v>
      </c>
      <c r="R5066" s="21">
        <v>0</v>
      </c>
    </row>
    <row r="5067" spans="4:18" x14ac:dyDescent="0.2">
      <c r="D5067" s="104"/>
      <c r="E5067" s="5" t="s">
        <v>47</v>
      </c>
      <c r="F5067" s="6"/>
      <c r="G5067" s="7">
        <v>38</v>
      </c>
      <c r="H5067" s="8">
        <v>18</v>
      </c>
      <c r="I5067" s="1">
        <v>21</v>
      </c>
      <c r="J5067" s="1">
        <v>18</v>
      </c>
      <c r="K5067" s="1">
        <v>6</v>
      </c>
      <c r="L5067" s="1">
        <v>2</v>
      </c>
      <c r="M5067" s="1">
        <v>5</v>
      </c>
      <c r="N5067" s="1">
        <v>5</v>
      </c>
      <c r="O5067" s="1">
        <v>0</v>
      </c>
      <c r="P5067" s="1">
        <v>0</v>
      </c>
      <c r="Q5067" s="1">
        <v>4</v>
      </c>
      <c r="R5067" s="13">
        <v>1</v>
      </c>
    </row>
    <row r="5068" spans="4:18" x14ac:dyDescent="0.2">
      <c r="D5068" s="104"/>
      <c r="E5068" s="11"/>
      <c r="F5068" s="10"/>
      <c r="G5068" s="9">
        <v>100</v>
      </c>
      <c r="H5068" s="12">
        <v>47.368421052632002</v>
      </c>
      <c r="I5068" s="2">
        <v>55.263157894736999</v>
      </c>
      <c r="J5068" s="2">
        <v>47.368421052632002</v>
      </c>
      <c r="K5068" s="2">
        <v>15.789473684211</v>
      </c>
      <c r="L5068" s="2">
        <v>5.2631578947369997</v>
      </c>
      <c r="M5068" s="2">
        <v>13.157894736842</v>
      </c>
      <c r="N5068" s="2">
        <v>13.157894736842</v>
      </c>
      <c r="O5068" s="3">
        <v>0</v>
      </c>
      <c r="P5068" s="3">
        <v>0</v>
      </c>
      <c r="Q5068" s="2">
        <v>10.526315789473999</v>
      </c>
      <c r="R5068" s="15">
        <v>2.6315789473679998</v>
      </c>
    </row>
    <row r="5069" spans="4:18" x14ac:dyDescent="0.2">
      <c r="D5069" s="104"/>
      <c r="E5069" s="5" t="s">
        <v>48</v>
      </c>
      <c r="F5069" s="6"/>
      <c r="G5069" s="7">
        <v>8</v>
      </c>
      <c r="H5069" s="8">
        <v>5</v>
      </c>
      <c r="I5069" s="1">
        <v>6</v>
      </c>
      <c r="J5069" s="1">
        <v>2</v>
      </c>
      <c r="K5069" s="1">
        <v>1</v>
      </c>
      <c r="L5069" s="1">
        <v>0</v>
      </c>
      <c r="M5069" s="1">
        <v>1</v>
      </c>
      <c r="N5069" s="1">
        <v>0</v>
      </c>
      <c r="O5069" s="1">
        <v>1</v>
      </c>
      <c r="P5069" s="1">
        <v>0</v>
      </c>
      <c r="Q5069" s="1">
        <v>1</v>
      </c>
      <c r="R5069" s="13">
        <v>0</v>
      </c>
    </row>
    <row r="5070" spans="4:18" x14ac:dyDescent="0.2">
      <c r="D5070" s="104"/>
      <c r="E5070" s="11"/>
      <c r="F5070" s="10"/>
      <c r="G5070" s="9">
        <v>100</v>
      </c>
      <c r="H5070" s="12">
        <v>62.5</v>
      </c>
      <c r="I5070" s="2">
        <v>75</v>
      </c>
      <c r="J5070" s="2">
        <v>25</v>
      </c>
      <c r="K5070" s="2">
        <v>12.5</v>
      </c>
      <c r="L5070" s="3">
        <v>0</v>
      </c>
      <c r="M5070" s="2">
        <v>12.5</v>
      </c>
      <c r="N5070" s="3">
        <v>0</v>
      </c>
      <c r="O5070" s="2">
        <v>12.5</v>
      </c>
      <c r="P5070" s="3">
        <v>0</v>
      </c>
      <c r="Q5070" s="2">
        <v>12.5</v>
      </c>
      <c r="R5070" s="21">
        <v>0</v>
      </c>
    </row>
    <row r="5071" spans="4:18" x14ac:dyDescent="0.2">
      <c r="D5071" s="104"/>
      <c r="E5071" s="5" t="s">
        <v>49</v>
      </c>
      <c r="F5071" s="6"/>
      <c r="G5071" s="7">
        <v>1</v>
      </c>
      <c r="H5071" s="8">
        <v>1</v>
      </c>
      <c r="I5071" s="1">
        <v>0</v>
      </c>
      <c r="J5071" s="1">
        <v>0</v>
      </c>
      <c r="K5071" s="1">
        <v>0</v>
      </c>
      <c r="L5071" s="1">
        <v>0</v>
      </c>
      <c r="M5071" s="1">
        <v>0</v>
      </c>
      <c r="N5071" s="1">
        <v>0</v>
      </c>
      <c r="O5071" s="1">
        <v>0</v>
      </c>
      <c r="P5071" s="1">
        <v>0</v>
      </c>
      <c r="Q5071" s="1">
        <v>0</v>
      </c>
      <c r="R5071" s="13">
        <v>0</v>
      </c>
    </row>
    <row r="5072" spans="4:18" x14ac:dyDescent="0.2">
      <c r="D5072" s="104"/>
      <c r="E5072" s="11"/>
      <c r="F5072" s="10"/>
      <c r="G5072" s="9">
        <v>100</v>
      </c>
      <c r="H5072" s="12">
        <v>100</v>
      </c>
      <c r="I5072" s="3">
        <v>0</v>
      </c>
      <c r="J5072" s="3">
        <v>0</v>
      </c>
      <c r="K5072" s="3">
        <v>0</v>
      </c>
      <c r="L5072" s="3">
        <v>0</v>
      </c>
      <c r="M5072" s="3">
        <v>0</v>
      </c>
      <c r="N5072" s="3">
        <v>0</v>
      </c>
      <c r="O5072" s="3">
        <v>0</v>
      </c>
      <c r="P5072" s="3">
        <v>0</v>
      </c>
      <c r="Q5072" s="3">
        <v>0</v>
      </c>
      <c r="R5072" s="21">
        <v>0</v>
      </c>
    </row>
    <row r="5073" spans="4:18" x14ac:dyDescent="0.2">
      <c r="D5073" s="103" t="s">
        <v>50</v>
      </c>
      <c r="E5073" s="24" t="s">
        <v>35</v>
      </c>
      <c r="F5073" s="22"/>
      <c r="G5073" s="23">
        <v>4</v>
      </c>
      <c r="H5073" s="30">
        <v>1</v>
      </c>
      <c r="I5073" s="4">
        <v>1</v>
      </c>
      <c r="J5073" s="4">
        <v>0</v>
      </c>
      <c r="K5073" s="4">
        <v>2</v>
      </c>
      <c r="L5073" s="4">
        <v>1</v>
      </c>
      <c r="M5073" s="4">
        <v>0</v>
      </c>
      <c r="N5073" s="4">
        <v>0</v>
      </c>
      <c r="O5073" s="4">
        <v>0</v>
      </c>
      <c r="P5073" s="4">
        <v>0</v>
      </c>
      <c r="Q5073" s="4">
        <v>0</v>
      </c>
      <c r="R5073" s="34">
        <v>0</v>
      </c>
    </row>
    <row r="5074" spans="4:18" x14ac:dyDescent="0.2">
      <c r="D5074" s="104"/>
      <c r="E5074" s="11"/>
      <c r="F5074" s="10"/>
      <c r="G5074" s="9">
        <v>100</v>
      </c>
      <c r="H5074" s="12">
        <v>25</v>
      </c>
      <c r="I5074" s="2">
        <v>25</v>
      </c>
      <c r="J5074" s="3">
        <v>0</v>
      </c>
      <c r="K5074" s="2">
        <v>50</v>
      </c>
      <c r="L5074" s="2">
        <v>25</v>
      </c>
      <c r="M5074" s="3">
        <v>0</v>
      </c>
      <c r="N5074" s="3">
        <v>0</v>
      </c>
      <c r="O5074" s="3">
        <v>0</v>
      </c>
      <c r="P5074" s="3">
        <v>0</v>
      </c>
      <c r="Q5074" s="3">
        <v>0</v>
      </c>
      <c r="R5074" s="21">
        <v>0</v>
      </c>
    </row>
    <row r="5075" spans="4:18" x14ac:dyDescent="0.2">
      <c r="D5075" s="104"/>
      <c r="E5075" s="5" t="s">
        <v>36</v>
      </c>
      <c r="F5075" s="6"/>
      <c r="G5075" s="7">
        <v>11</v>
      </c>
      <c r="H5075" s="8">
        <v>9</v>
      </c>
      <c r="I5075" s="1">
        <v>6</v>
      </c>
      <c r="J5075" s="1">
        <v>4</v>
      </c>
      <c r="K5075" s="1">
        <v>1</v>
      </c>
      <c r="L5075" s="1">
        <v>1</v>
      </c>
      <c r="M5075" s="1">
        <v>6</v>
      </c>
      <c r="N5075" s="1">
        <v>1</v>
      </c>
      <c r="O5075" s="1">
        <v>1</v>
      </c>
      <c r="P5075" s="1">
        <v>0</v>
      </c>
      <c r="Q5075" s="1">
        <v>0</v>
      </c>
      <c r="R5075" s="13">
        <v>0</v>
      </c>
    </row>
    <row r="5076" spans="4:18" x14ac:dyDescent="0.2">
      <c r="D5076" s="104"/>
      <c r="E5076" s="11"/>
      <c r="F5076" s="10"/>
      <c r="G5076" s="9">
        <v>100</v>
      </c>
      <c r="H5076" s="12">
        <v>81.818181818181998</v>
      </c>
      <c r="I5076" s="2">
        <v>54.545454545455001</v>
      </c>
      <c r="J5076" s="2">
        <v>36.363636363635997</v>
      </c>
      <c r="K5076" s="2">
        <v>9.0909090909089993</v>
      </c>
      <c r="L5076" s="2">
        <v>9.0909090909089993</v>
      </c>
      <c r="M5076" s="2">
        <v>54.545454545455001</v>
      </c>
      <c r="N5076" s="2">
        <v>9.0909090909089993</v>
      </c>
      <c r="O5076" s="2">
        <v>9.0909090909089993</v>
      </c>
      <c r="P5076" s="3">
        <v>0</v>
      </c>
      <c r="Q5076" s="3">
        <v>0</v>
      </c>
      <c r="R5076" s="21">
        <v>0</v>
      </c>
    </row>
    <row r="5077" spans="4:18" x14ac:dyDescent="0.2">
      <c r="D5077" s="104"/>
      <c r="E5077" s="5" t="s">
        <v>37</v>
      </c>
      <c r="F5077" s="6"/>
      <c r="G5077" s="7">
        <v>16</v>
      </c>
      <c r="H5077" s="8">
        <v>12</v>
      </c>
      <c r="I5077" s="1">
        <v>6</v>
      </c>
      <c r="J5077" s="1">
        <v>6</v>
      </c>
      <c r="K5077" s="1">
        <v>3</v>
      </c>
      <c r="L5077" s="1">
        <v>1</v>
      </c>
      <c r="M5077" s="1">
        <v>7</v>
      </c>
      <c r="N5077" s="1">
        <v>3</v>
      </c>
      <c r="O5077" s="1">
        <v>1</v>
      </c>
      <c r="P5077" s="1">
        <v>0</v>
      </c>
      <c r="Q5077" s="1">
        <v>0</v>
      </c>
      <c r="R5077" s="13">
        <v>0</v>
      </c>
    </row>
    <row r="5078" spans="4:18" x14ac:dyDescent="0.2">
      <c r="D5078" s="104"/>
      <c r="E5078" s="11"/>
      <c r="F5078" s="10"/>
      <c r="G5078" s="9">
        <v>100</v>
      </c>
      <c r="H5078" s="12">
        <v>75</v>
      </c>
      <c r="I5078" s="2">
        <v>37.5</v>
      </c>
      <c r="J5078" s="2">
        <v>37.5</v>
      </c>
      <c r="K5078" s="2">
        <v>18.75</v>
      </c>
      <c r="L5078" s="2">
        <v>6.25</v>
      </c>
      <c r="M5078" s="2">
        <v>43.75</v>
      </c>
      <c r="N5078" s="2">
        <v>18.75</v>
      </c>
      <c r="O5078" s="2">
        <v>6.25</v>
      </c>
      <c r="P5078" s="3">
        <v>0</v>
      </c>
      <c r="Q5078" s="3">
        <v>0</v>
      </c>
      <c r="R5078" s="21">
        <v>0</v>
      </c>
    </row>
    <row r="5079" spans="4:18" x14ac:dyDescent="0.2">
      <c r="D5079" s="104"/>
      <c r="E5079" s="5" t="s">
        <v>38</v>
      </c>
      <c r="F5079" s="6"/>
      <c r="G5079" s="7">
        <v>30</v>
      </c>
      <c r="H5079" s="8">
        <v>16</v>
      </c>
      <c r="I5079" s="1">
        <v>20</v>
      </c>
      <c r="J5079" s="1">
        <v>6</v>
      </c>
      <c r="K5079" s="1">
        <v>8</v>
      </c>
      <c r="L5079" s="1">
        <v>3</v>
      </c>
      <c r="M5079" s="1">
        <v>7</v>
      </c>
      <c r="N5079" s="1">
        <v>0</v>
      </c>
      <c r="O5079" s="1">
        <v>3</v>
      </c>
      <c r="P5079" s="1">
        <v>0</v>
      </c>
      <c r="Q5079" s="1">
        <v>2</v>
      </c>
      <c r="R5079" s="13">
        <v>0</v>
      </c>
    </row>
    <row r="5080" spans="4:18" x14ac:dyDescent="0.2">
      <c r="D5080" s="104"/>
      <c r="E5080" s="11"/>
      <c r="F5080" s="10"/>
      <c r="G5080" s="9">
        <v>100</v>
      </c>
      <c r="H5080" s="12">
        <v>53.333333333333002</v>
      </c>
      <c r="I5080" s="2">
        <v>66.666666666666998</v>
      </c>
      <c r="J5080" s="2">
        <v>20</v>
      </c>
      <c r="K5080" s="2">
        <v>26.666666666666998</v>
      </c>
      <c r="L5080" s="2">
        <v>10</v>
      </c>
      <c r="M5080" s="2">
        <v>23.333333333333002</v>
      </c>
      <c r="N5080" s="3">
        <v>0</v>
      </c>
      <c r="O5080" s="2">
        <v>10</v>
      </c>
      <c r="P5080" s="3">
        <v>0</v>
      </c>
      <c r="Q5080" s="2">
        <v>6.666666666667</v>
      </c>
      <c r="R5080" s="21">
        <v>0</v>
      </c>
    </row>
    <row r="5081" spans="4:18" x14ac:dyDescent="0.2">
      <c r="D5081" s="104"/>
      <c r="E5081" s="5" t="s">
        <v>39</v>
      </c>
      <c r="F5081" s="6"/>
      <c r="G5081" s="7">
        <v>33</v>
      </c>
      <c r="H5081" s="8">
        <v>12</v>
      </c>
      <c r="I5081" s="1">
        <v>25</v>
      </c>
      <c r="J5081" s="1">
        <v>13</v>
      </c>
      <c r="K5081" s="1">
        <v>3</v>
      </c>
      <c r="L5081" s="1">
        <v>2</v>
      </c>
      <c r="M5081" s="1">
        <v>8</v>
      </c>
      <c r="N5081" s="1">
        <v>3</v>
      </c>
      <c r="O5081" s="1">
        <v>2</v>
      </c>
      <c r="P5081" s="1">
        <v>0</v>
      </c>
      <c r="Q5081" s="1">
        <v>1</v>
      </c>
      <c r="R5081" s="13">
        <v>0</v>
      </c>
    </row>
    <row r="5082" spans="4:18" x14ac:dyDescent="0.2">
      <c r="D5082" s="104"/>
      <c r="E5082" s="11"/>
      <c r="F5082" s="10"/>
      <c r="G5082" s="9">
        <v>100</v>
      </c>
      <c r="H5082" s="12">
        <v>36.363636363635997</v>
      </c>
      <c r="I5082" s="2">
        <v>75.757575757576006</v>
      </c>
      <c r="J5082" s="2">
        <v>39.393939393939</v>
      </c>
      <c r="K5082" s="2">
        <v>9.0909090909089993</v>
      </c>
      <c r="L5082" s="2">
        <v>6.0606060606060002</v>
      </c>
      <c r="M5082" s="2">
        <v>24.242424242424001</v>
      </c>
      <c r="N5082" s="2">
        <v>9.0909090909089993</v>
      </c>
      <c r="O5082" s="2">
        <v>6.0606060606060002</v>
      </c>
      <c r="P5082" s="3">
        <v>0</v>
      </c>
      <c r="Q5082" s="2">
        <v>3.0303030303030001</v>
      </c>
      <c r="R5082" s="21">
        <v>0</v>
      </c>
    </row>
    <row r="5083" spans="4:18" x14ac:dyDescent="0.2">
      <c r="D5083" s="104"/>
      <c r="E5083" s="5" t="s">
        <v>40</v>
      </c>
      <c r="F5083" s="6"/>
      <c r="G5083" s="7">
        <v>38</v>
      </c>
      <c r="H5083" s="8">
        <v>19</v>
      </c>
      <c r="I5083" s="1">
        <v>29</v>
      </c>
      <c r="J5083" s="1">
        <v>14</v>
      </c>
      <c r="K5083" s="1">
        <v>7</v>
      </c>
      <c r="L5083" s="1">
        <v>3</v>
      </c>
      <c r="M5083" s="1">
        <v>9</v>
      </c>
      <c r="N5083" s="1">
        <v>5</v>
      </c>
      <c r="O5083" s="1">
        <v>4</v>
      </c>
      <c r="P5083" s="1">
        <v>1</v>
      </c>
      <c r="Q5083" s="1">
        <v>0</v>
      </c>
      <c r="R5083" s="13">
        <v>1</v>
      </c>
    </row>
    <row r="5084" spans="4:18" x14ac:dyDescent="0.2">
      <c r="D5084" s="104"/>
      <c r="E5084" s="11"/>
      <c r="F5084" s="10"/>
      <c r="G5084" s="9">
        <v>100</v>
      </c>
      <c r="H5084" s="12">
        <v>50</v>
      </c>
      <c r="I5084" s="2">
        <v>76.315789473684006</v>
      </c>
      <c r="J5084" s="2">
        <v>36.842105263157997</v>
      </c>
      <c r="K5084" s="2">
        <v>18.421052631578998</v>
      </c>
      <c r="L5084" s="2">
        <v>7.8947368421049999</v>
      </c>
      <c r="M5084" s="2">
        <v>23.684210526316001</v>
      </c>
      <c r="N5084" s="2">
        <v>13.157894736842</v>
      </c>
      <c r="O5084" s="2">
        <v>10.526315789473999</v>
      </c>
      <c r="P5084" s="2">
        <v>2.6315789473679998</v>
      </c>
      <c r="Q5084" s="3">
        <v>0</v>
      </c>
      <c r="R5084" s="15">
        <v>2.6315789473679998</v>
      </c>
    </row>
    <row r="5085" spans="4:18" x14ac:dyDescent="0.2">
      <c r="D5085" s="104"/>
      <c r="E5085" s="5" t="s">
        <v>41</v>
      </c>
      <c r="F5085" s="6"/>
      <c r="G5085" s="7">
        <v>28</v>
      </c>
      <c r="H5085" s="8">
        <v>12</v>
      </c>
      <c r="I5085" s="1">
        <v>19</v>
      </c>
      <c r="J5085" s="1">
        <v>12</v>
      </c>
      <c r="K5085" s="1">
        <v>9</v>
      </c>
      <c r="L5085" s="1">
        <v>1</v>
      </c>
      <c r="M5085" s="1">
        <v>6</v>
      </c>
      <c r="N5085" s="1">
        <v>3</v>
      </c>
      <c r="O5085" s="1">
        <v>0</v>
      </c>
      <c r="P5085" s="1">
        <v>0</v>
      </c>
      <c r="Q5085" s="1">
        <v>1</v>
      </c>
      <c r="R5085" s="13">
        <v>0</v>
      </c>
    </row>
    <row r="5086" spans="4:18" x14ac:dyDescent="0.2">
      <c r="D5086" s="104"/>
      <c r="E5086" s="11"/>
      <c r="F5086" s="10"/>
      <c r="G5086" s="9">
        <v>100</v>
      </c>
      <c r="H5086" s="12">
        <v>42.857142857143003</v>
      </c>
      <c r="I5086" s="2">
        <v>67.857142857143003</v>
      </c>
      <c r="J5086" s="2">
        <v>42.857142857143003</v>
      </c>
      <c r="K5086" s="2">
        <v>32.142857142856997</v>
      </c>
      <c r="L5086" s="2">
        <v>3.5714285714290002</v>
      </c>
      <c r="M5086" s="2">
        <v>21.428571428571001</v>
      </c>
      <c r="N5086" s="2">
        <v>10.714285714286</v>
      </c>
      <c r="O5086" s="3">
        <v>0</v>
      </c>
      <c r="P5086" s="3">
        <v>0</v>
      </c>
      <c r="Q5086" s="2">
        <v>3.5714285714290002</v>
      </c>
      <c r="R5086" s="21">
        <v>0</v>
      </c>
    </row>
    <row r="5087" spans="4:18" x14ac:dyDescent="0.2">
      <c r="D5087" s="104"/>
      <c r="E5087" s="5" t="s">
        <v>42</v>
      </c>
      <c r="F5087" s="6"/>
      <c r="G5087" s="7">
        <v>38</v>
      </c>
      <c r="H5087" s="8">
        <v>21</v>
      </c>
      <c r="I5087" s="1">
        <v>33</v>
      </c>
      <c r="J5087" s="1">
        <v>12</v>
      </c>
      <c r="K5087" s="1">
        <v>14</v>
      </c>
      <c r="L5087" s="1">
        <v>3</v>
      </c>
      <c r="M5087" s="1">
        <v>4</v>
      </c>
      <c r="N5087" s="1">
        <v>3</v>
      </c>
      <c r="O5087" s="1">
        <v>2</v>
      </c>
      <c r="P5087" s="1">
        <v>0</v>
      </c>
      <c r="Q5087" s="1">
        <v>0</v>
      </c>
      <c r="R5087" s="13">
        <v>0</v>
      </c>
    </row>
    <row r="5088" spans="4:18" x14ac:dyDescent="0.2">
      <c r="D5088" s="104"/>
      <c r="E5088" s="11"/>
      <c r="F5088" s="10"/>
      <c r="G5088" s="9">
        <v>100</v>
      </c>
      <c r="H5088" s="12">
        <v>55.263157894736999</v>
      </c>
      <c r="I5088" s="2">
        <v>86.842105263158004</v>
      </c>
      <c r="J5088" s="2">
        <v>31.578947368421002</v>
      </c>
      <c r="K5088" s="2">
        <v>36.842105263157997</v>
      </c>
      <c r="L5088" s="2">
        <v>7.8947368421049999</v>
      </c>
      <c r="M5088" s="2">
        <v>10.526315789473999</v>
      </c>
      <c r="N5088" s="2">
        <v>7.8947368421049999</v>
      </c>
      <c r="O5088" s="2">
        <v>5.2631578947369997</v>
      </c>
      <c r="P5088" s="3">
        <v>0</v>
      </c>
      <c r="Q5088" s="3">
        <v>0</v>
      </c>
      <c r="R5088" s="21">
        <v>0</v>
      </c>
    </row>
    <row r="5089" spans="2:18" x14ac:dyDescent="0.2">
      <c r="D5089" s="104"/>
      <c r="E5089" s="5" t="s">
        <v>43</v>
      </c>
      <c r="F5089" s="6"/>
      <c r="G5089" s="7">
        <v>40</v>
      </c>
      <c r="H5089" s="8">
        <v>21</v>
      </c>
      <c r="I5089" s="1">
        <v>31</v>
      </c>
      <c r="J5089" s="1">
        <v>10</v>
      </c>
      <c r="K5089" s="1">
        <v>8</v>
      </c>
      <c r="L5089" s="1">
        <v>7</v>
      </c>
      <c r="M5089" s="1">
        <v>9</v>
      </c>
      <c r="N5089" s="1">
        <v>7</v>
      </c>
      <c r="O5089" s="1">
        <v>1</v>
      </c>
      <c r="P5089" s="1">
        <v>0</v>
      </c>
      <c r="Q5089" s="1">
        <v>0</v>
      </c>
      <c r="R5089" s="13">
        <v>1</v>
      </c>
    </row>
    <row r="5090" spans="2:18" x14ac:dyDescent="0.2">
      <c r="D5090" s="104"/>
      <c r="E5090" s="11"/>
      <c r="F5090" s="10"/>
      <c r="G5090" s="9">
        <v>100</v>
      </c>
      <c r="H5090" s="12">
        <v>52.5</v>
      </c>
      <c r="I5090" s="2">
        <v>77.5</v>
      </c>
      <c r="J5090" s="2">
        <v>25</v>
      </c>
      <c r="K5090" s="2">
        <v>20</v>
      </c>
      <c r="L5090" s="2">
        <v>17.5</v>
      </c>
      <c r="M5090" s="2">
        <v>22.5</v>
      </c>
      <c r="N5090" s="2">
        <v>17.5</v>
      </c>
      <c r="O5090" s="2">
        <v>2.5</v>
      </c>
      <c r="P5090" s="3">
        <v>0</v>
      </c>
      <c r="Q5090" s="3">
        <v>0</v>
      </c>
      <c r="R5090" s="15">
        <v>2.5</v>
      </c>
    </row>
    <row r="5091" spans="2:18" x14ac:dyDescent="0.2">
      <c r="D5091" s="104"/>
      <c r="E5091" s="5" t="s">
        <v>44</v>
      </c>
      <c r="F5091" s="6"/>
      <c r="G5091" s="7">
        <v>64</v>
      </c>
      <c r="H5091" s="8">
        <v>31</v>
      </c>
      <c r="I5091" s="1">
        <v>47</v>
      </c>
      <c r="J5091" s="1">
        <v>18</v>
      </c>
      <c r="K5091" s="1">
        <v>9</v>
      </c>
      <c r="L5091" s="1">
        <v>5</v>
      </c>
      <c r="M5091" s="1">
        <v>8</v>
      </c>
      <c r="N5091" s="1">
        <v>13</v>
      </c>
      <c r="O5091" s="1">
        <v>5</v>
      </c>
      <c r="P5091" s="1">
        <v>1</v>
      </c>
      <c r="Q5091" s="1">
        <v>6</v>
      </c>
      <c r="R5091" s="13">
        <v>0</v>
      </c>
    </row>
    <row r="5092" spans="2:18" x14ac:dyDescent="0.2">
      <c r="D5092" s="104"/>
      <c r="E5092" s="11"/>
      <c r="F5092" s="10"/>
      <c r="G5092" s="9">
        <v>100</v>
      </c>
      <c r="H5092" s="12">
        <v>48.4375</v>
      </c>
      <c r="I5092" s="2">
        <v>73.4375</v>
      </c>
      <c r="J5092" s="2">
        <v>28.125</v>
      </c>
      <c r="K5092" s="2">
        <v>14.0625</v>
      </c>
      <c r="L5092" s="2">
        <v>7.8125</v>
      </c>
      <c r="M5092" s="2">
        <v>12.5</v>
      </c>
      <c r="N5092" s="2">
        <v>20.3125</v>
      </c>
      <c r="O5092" s="2">
        <v>7.8125</v>
      </c>
      <c r="P5092" s="2">
        <v>1.5625</v>
      </c>
      <c r="Q5092" s="2">
        <v>9.375</v>
      </c>
      <c r="R5092" s="21">
        <v>0</v>
      </c>
    </row>
    <row r="5093" spans="2:18" x14ac:dyDescent="0.2">
      <c r="D5093" s="104"/>
      <c r="E5093" s="5" t="s">
        <v>45</v>
      </c>
      <c r="F5093" s="6"/>
      <c r="G5093" s="7">
        <v>62</v>
      </c>
      <c r="H5093" s="8">
        <v>28</v>
      </c>
      <c r="I5093" s="1">
        <v>44</v>
      </c>
      <c r="J5093" s="1">
        <v>25</v>
      </c>
      <c r="K5093" s="1">
        <v>14</v>
      </c>
      <c r="L5093" s="1">
        <v>6</v>
      </c>
      <c r="M5093" s="1">
        <v>8</v>
      </c>
      <c r="N5093" s="1">
        <v>4</v>
      </c>
      <c r="O5093" s="1">
        <v>4</v>
      </c>
      <c r="P5093" s="1">
        <v>0</v>
      </c>
      <c r="Q5093" s="1">
        <v>6</v>
      </c>
      <c r="R5093" s="13">
        <v>0</v>
      </c>
    </row>
    <row r="5094" spans="2:18" x14ac:dyDescent="0.2">
      <c r="D5094" s="104"/>
      <c r="E5094" s="11"/>
      <c r="F5094" s="10"/>
      <c r="G5094" s="9">
        <v>100</v>
      </c>
      <c r="H5094" s="12">
        <v>45.161290322581003</v>
      </c>
      <c r="I5094" s="2">
        <v>70.967741935484</v>
      </c>
      <c r="J5094" s="2">
        <v>40.322580645160997</v>
      </c>
      <c r="K5094" s="2">
        <v>22.580645161290001</v>
      </c>
      <c r="L5094" s="2">
        <v>9.6774193548389995</v>
      </c>
      <c r="M5094" s="2">
        <v>12.903225806451999</v>
      </c>
      <c r="N5094" s="2">
        <v>6.4516129032259997</v>
      </c>
      <c r="O5094" s="2">
        <v>6.4516129032259997</v>
      </c>
      <c r="P5094" s="3">
        <v>0</v>
      </c>
      <c r="Q5094" s="2">
        <v>9.6774193548389995</v>
      </c>
      <c r="R5094" s="21">
        <v>0</v>
      </c>
    </row>
    <row r="5095" spans="2:18" x14ac:dyDescent="0.2">
      <c r="D5095" s="104"/>
      <c r="E5095" s="5" t="s">
        <v>46</v>
      </c>
      <c r="F5095" s="6"/>
      <c r="G5095" s="7">
        <v>19</v>
      </c>
      <c r="H5095" s="8">
        <v>9</v>
      </c>
      <c r="I5095" s="1">
        <v>13</v>
      </c>
      <c r="J5095" s="1">
        <v>1</v>
      </c>
      <c r="K5095" s="1">
        <v>4</v>
      </c>
      <c r="L5095" s="1">
        <v>2</v>
      </c>
      <c r="M5095" s="1">
        <v>2</v>
      </c>
      <c r="N5095" s="1">
        <v>0</v>
      </c>
      <c r="O5095" s="1">
        <v>1</v>
      </c>
      <c r="P5095" s="1">
        <v>0</v>
      </c>
      <c r="Q5095" s="1">
        <v>4</v>
      </c>
      <c r="R5095" s="13">
        <v>0</v>
      </c>
    </row>
    <row r="5096" spans="2:18" x14ac:dyDescent="0.2">
      <c r="D5096" s="104"/>
      <c r="E5096" s="11"/>
      <c r="F5096" s="10"/>
      <c r="G5096" s="9">
        <v>100</v>
      </c>
      <c r="H5096" s="12">
        <v>47.368421052632002</v>
      </c>
      <c r="I5096" s="2">
        <v>68.421052631579002</v>
      </c>
      <c r="J5096" s="2">
        <v>5.2631578947369997</v>
      </c>
      <c r="K5096" s="2">
        <v>21.052631578947</v>
      </c>
      <c r="L5096" s="2">
        <v>10.526315789473999</v>
      </c>
      <c r="M5096" s="2">
        <v>10.526315789473999</v>
      </c>
      <c r="N5096" s="3">
        <v>0</v>
      </c>
      <c r="O5096" s="2">
        <v>5.2631578947369997</v>
      </c>
      <c r="P5096" s="3">
        <v>0</v>
      </c>
      <c r="Q5096" s="2">
        <v>21.052631578947</v>
      </c>
      <c r="R5096" s="21">
        <v>0</v>
      </c>
    </row>
    <row r="5097" spans="2:18" x14ac:dyDescent="0.2">
      <c r="D5097" s="104"/>
      <c r="E5097" s="5" t="s">
        <v>47</v>
      </c>
      <c r="F5097" s="6"/>
      <c r="G5097" s="7">
        <v>35</v>
      </c>
      <c r="H5097" s="8">
        <v>15</v>
      </c>
      <c r="I5097" s="1">
        <v>21</v>
      </c>
      <c r="J5097" s="1">
        <v>10</v>
      </c>
      <c r="K5097" s="1">
        <v>11</v>
      </c>
      <c r="L5097" s="1">
        <v>4</v>
      </c>
      <c r="M5097" s="1">
        <v>1</v>
      </c>
      <c r="N5097" s="1">
        <v>1</v>
      </c>
      <c r="O5097" s="1">
        <v>0</v>
      </c>
      <c r="P5097" s="1">
        <v>0</v>
      </c>
      <c r="Q5097" s="1">
        <v>5</v>
      </c>
      <c r="R5097" s="13">
        <v>0</v>
      </c>
    </row>
    <row r="5098" spans="2:18" x14ac:dyDescent="0.2">
      <c r="D5098" s="104"/>
      <c r="E5098" s="11"/>
      <c r="F5098" s="10"/>
      <c r="G5098" s="9">
        <v>100</v>
      </c>
      <c r="H5098" s="12">
        <v>42.857142857143003</v>
      </c>
      <c r="I5098" s="2">
        <v>60</v>
      </c>
      <c r="J5098" s="2">
        <v>28.571428571428999</v>
      </c>
      <c r="K5098" s="2">
        <v>31.428571428571001</v>
      </c>
      <c r="L5098" s="2">
        <v>11.428571428571001</v>
      </c>
      <c r="M5098" s="2">
        <v>2.8571428571430002</v>
      </c>
      <c r="N5098" s="2">
        <v>2.8571428571430002</v>
      </c>
      <c r="O5098" s="3">
        <v>0</v>
      </c>
      <c r="P5098" s="3">
        <v>0</v>
      </c>
      <c r="Q5098" s="2">
        <v>14.285714285714</v>
      </c>
      <c r="R5098" s="21">
        <v>0</v>
      </c>
    </row>
    <row r="5099" spans="2:18" x14ac:dyDescent="0.2">
      <c r="D5099" s="104"/>
      <c r="E5099" s="5" t="s">
        <v>48</v>
      </c>
      <c r="F5099" s="6"/>
      <c r="G5099" s="7">
        <v>19</v>
      </c>
      <c r="H5099" s="8">
        <v>8</v>
      </c>
      <c r="I5099" s="1">
        <v>11</v>
      </c>
      <c r="J5099" s="1">
        <v>4</v>
      </c>
      <c r="K5099" s="1">
        <v>6</v>
      </c>
      <c r="L5099" s="1">
        <v>0</v>
      </c>
      <c r="M5099" s="1">
        <v>0</v>
      </c>
      <c r="N5099" s="1">
        <v>1</v>
      </c>
      <c r="O5099" s="1">
        <v>1</v>
      </c>
      <c r="P5099" s="1">
        <v>1</v>
      </c>
      <c r="Q5099" s="1">
        <v>3</v>
      </c>
      <c r="R5099" s="13">
        <v>0</v>
      </c>
    </row>
    <row r="5100" spans="2:18" x14ac:dyDescent="0.2">
      <c r="D5100" s="104"/>
      <c r="E5100" s="11"/>
      <c r="F5100" s="10"/>
      <c r="G5100" s="9">
        <v>100</v>
      </c>
      <c r="H5100" s="12">
        <v>42.105263157895003</v>
      </c>
      <c r="I5100" s="2">
        <v>57.894736842104997</v>
      </c>
      <c r="J5100" s="2">
        <v>21.052631578947</v>
      </c>
      <c r="K5100" s="2">
        <v>31.578947368421002</v>
      </c>
      <c r="L5100" s="3">
        <v>0</v>
      </c>
      <c r="M5100" s="3">
        <v>0</v>
      </c>
      <c r="N5100" s="2">
        <v>5.2631578947369997</v>
      </c>
      <c r="O5100" s="2">
        <v>5.2631578947369997</v>
      </c>
      <c r="P5100" s="2">
        <v>5.2631578947369997</v>
      </c>
      <c r="Q5100" s="2">
        <v>15.789473684211</v>
      </c>
      <c r="R5100" s="21">
        <v>0</v>
      </c>
    </row>
    <row r="5101" spans="2:18" x14ac:dyDescent="0.2">
      <c r="D5101" s="104"/>
      <c r="E5101" s="5" t="s">
        <v>49</v>
      </c>
      <c r="F5101" s="6"/>
      <c r="G5101" s="7">
        <v>2</v>
      </c>
      <c r="H5101" s="8">
        <v>0</v>
      </c>
      <c r="I5101" s="1">
        <v>1</v>
      </c>
      <c r="J5101" s="1">
        <v>1</v>
      </c>
      <c r="K5101" s="1">
        <v>0</v>
      </c>
      <c r="L5101" s="1">
        <v>0</v>
      </c>
      <c r="M5101" s="1">
        <v>0</v>
      </c>
      <c r="N5101" s="1">
        <v>1</v>
      </c>
      <c r="O5101" s="1">
        <v>0</v>
      </c>
      <c r="P5101" s="1">
        <v>0</v>
      </c>
      <c r="Q5101" s="1">
        <v>0</v>
      </c>
      <c r="R5101" s="13">
        <v>0</v>
      </c>
    </row>
    <row r="5102" spans="2:18" x14ac:dyDescent="0.2">
      <c r="D5102" s="105"/>
      <c r="E5102" s="56"/>
      <c r="F5102" s="57"/>
      <c r="G5102" s="69">
        <v>100</v>
      </c>
      <c r="H5102" s="79">
        <v>0</v>
      </c>
      <c r="I5102" s="39">
        <v>50</v>
      </c>
      <c r="J5102" s="39">
        <v>50</v>
      </c>
      <c r="K5102" s="36">
        <v>0</v>
      </c>
      <c r="L5102" s="36">
        <v>0</v>
      </c>
      <c r="M5102" s="36">
        <v>0</v>
      </c>
      <c r="N5102" s="39">
        <v>50</v>
      </c>
      <c r="O5102" s="36">
        <v>0</v>
      </c>
      <c r="P5102" s="36">
        <v>0</v>
      </c>
      <c r="Q5102" s="36">
        <v>0</v>
      </c>
      <c r="R5102" s="72">
        <v>0</v>
      </c>
    </row>
    <row r="5104" spans="2:18" x14ac:dyDescent="0.2">
      <c r="B5104" s="47" t="str">
        <f xml:space="preserve"> HYPERLINK("#'目次'!B67", "[61]")</f>
        <v>[61]</v>
      </c>
      <c r="C5104" s="31" t="s">
        <v>593</v>
      </c>
    </row>
    <row r="5105" spans="3:21" x14ac:dyDescent="0.2">
      <c r="C5105" s="89" t="s">
        <v>572</v>
      </c>
    </row>
    <row r="5107" spans="3:21" x14ac:dyDescent="0.2">
      <c r="C5107" s="31" t="s">
        <v>13</v>
      </c>
    </row>
    <row r="5108" spans="3:21" ht="48" x14ac:dyDescent="0.2">
      <c r="D5108" s="99"/>
      <c r="E5108" s="100"/>
      <c r="F5108" s="100"/>
      <c r="G5108" s="41" t="s">
        <v>14</v>
      </c>
      <c r="H5108" s="42" t="s">
        <v>594</v>
      </c>
      <c r="I5108" s="16" t="s">
        <v>595</v>
      </c>
      <c r="J5108" s="16" t="s">
        <v>596</v>
      </c>
      <c r="K5108" s="16" t="s">
        <v>597</v>
      </c>
      <c r="L5108" s="16" t="s">
        <v>598</v>
      </c>
      <c r="M5108" s="16" t="s">
        <v>599</v>
      </c>
      <c r="N5108" s="16" t="s">
        <v>600</v>
      </c>
      <c r="O5108" s="16" t="s">
        <v>601</v>
      </c>
      <c r="P5108" s="16" t="s">
        <v>602</v>
      </c>
      <c r="Q5108" s="16" t="s">
        <v>603</v>
      </c>
      <c r="R5108" s="16" t="s">
        <v>604</v>
      </c>
      <c r="S5108" s="16" t="s">
        <v>605</v>
      </c>
      <c r="T5108" s="16" t="s">
        <v>22</v>
      </c>
      <c r="U5108" s="46" t="s">
        <v>24</v>
      </c>
    </row>
    <row r="5109" spans="3:21" x14ac:dyDescent="0.2">
      <c r="D5109" s="101"/>
      <c r="E5109" s="102"/>
      <c r="F5109" s="102"/>
      <c r="G5109" s="44"/>
      <c r="H5109" s="48"/>
      <c r="I5109" s="17"/>
      <c r="J5109" s="17"/>
      <c r="K5109" s="17"/>
      <c r="L5109" s="17"/>
      <c r="M5109" s="17"/>
      <c r="N5109" s="17"/>
      <c r="O5109" s="17"/>
      <c r="P5109" s="17"/>
      <c r="Q5109" s="17"/>
      <c r="R5109" s="17"/>
      <c r="S5109" s="17"/>
      <c r="T5109" s="17"/>
      <c r="U5109" s="43"/>
    </row>
    <row r="5110" spans="3:21" x14ac:dyDescent="0.2">
      <c r="D5110" s="68"/>
      <c r="E5110" s="67" t="s">
        <v>14</v>
      </c>
      <c r="F5110" s="64"/>
      <c r="G5110" s="45">
        <v>1009</v>
      </c>
      <c r="H5110" s="20">
        <v>167</v>
      </c>
      <c r="I5110" s="20">
        <v>545</v>
      </c>
      <c r="J5110" s="20">
        <v>329</v>
      </c>
      <c r="K5110" s="20">
        <v>213</v>
      </c>
      <c r="L5110" s="20">
        <v>312</v>
      </c>
      <c r="M5110" s="20">
        <v>209</v>
      </c>
      <c r="N5110" s="20">
        <v>22</v>
      </c>
      <c r="O5110" s="20">
        <v>95</v>
      </c>
      <c r="P5110" s="20">
        <v>57</v>
      </c>
      <c r="Q5110" s="20">
        <v>157</v>
      </c>
      <c r="R5110" s="20">
        <v>147</v>
      </c>
      <c r="S5110" s="20">
        <v>38</v>
      </c>
      <c r="T5110" s="20">
        <v>67</v>
      </c>
      <c r="U5110" s="61">
        <v>7</v>
      </c>
    </row>
    <row r="5111" spans="3:21" x14ac:dyDescent="0.2">
      <c r="D5111" s="56"/>
      <c r="E5111" s="57"/>
      <c r="F5111" s="65"/>
      <c r="G5111" s="9">
        <v>100</v>
      </c>
      <c r="H5111" s="2">
        <v>16.551040634290999</v>
      </c>
      <c r="I5111" s="2">
        <v>54.013875123885001</v>
      </c>
      <c r="J5111" s="2">
        <v>32.606541129832003</v>
      </c>
      <c r="K5111" s="2">
        <v>21.110009910803001</v>
      </c>
      <c r="L5111" s="2">
        <v>30.921704658077001</v>
      </c>
      <c r="M5111" s="2">
        <v>20.713577799802</v>
      </c>
      <c r="N5111" s="2">
        <v>2.1803766105050002</v>
      </c>
      <c r="O5111" s="2">
        <v>9.4152626362740008</v>
      </c>
      <c r="P5111" s="2">
        <v>5.6491575817640003</v>
      </c>
      <c r="Q5111" s="2">
        <v>15.559960356789</v>
      </c>
      <c r="R5111" s="2">
        <v>14.568880079286</v>
      </c>
      <c r="S5111" s="2">
        <v>3.766105054509</v>
      </c>
      <c r="T5111" s="2">
        <v>6.6402378592669997</v>
      </c>
      <c r="U5111" s="15">
        <v>0.69375619425199997</v>
      </c>
    </row>
    <row r="5112" spans="3:21" x14ac:dyDescent="0.2">
      <c r="D5112" s="103" t="s">
        <v>25</v>
      </c>
      <c r="E5112" s="24" t="s">
        <v>26</v>
      </c>
      <c r="F5112" s="22"/>
      <c r="G5112" s="23">
        <v>156</v>
      </c>
      <c r="H5112" s="30">
        <v>20</v>
      </c>
      <c r="I5112" s="4">
        <v>81</v>
      </c>
      <c r="J5112" s="4">
        <v>57</v>
      </c>
      <c r="K5112" s="4">
        <v>25</v>
      </c>
      <c r="L5112" s="4">
        <v>49</v>
      </c>
      <c r="M5112" s="4">
        <v>23</v>
      </c>
      <c r="N5112" s="4">
        <v>3</v>
      </c>
      <c r="O5112" s="4">
        <v>12</v>
      </c>
      <c r="P5112" s="4">
        <v>7</v>
      </c>
      <c r="Q5112" s="4">
        <v>18</v>
      </c>
      <c r="R5112" s="4">
        <v>23</v>
      </c>
      <c r="S5112" s="4">
        <v>0</v>
      </c>
      <c r="T5112" s="4">
        <v>12</v>
      </c>
      <c r="U5112" s="34">
        <v>0</v>
      </c>
    </row>
    <row r="5113" spans="3:21" x14ac:dyDescent="0.2">
      <c r="D5113" s="104"/>
      <c r="E5113" s="11"/>
      <c r="F5113" s="10"/>
      <c r="G5113" s="9">
        <v>100</v>
      </c>
      <c r="H5113" s="12">
        <v>12.820512820513001</v>
      </c>
      <c r="I5113" s="2">
        <v>51.923076923076998</v>
      </c>
      <c r="J5113" s="2">
        <v>36.538461538462002</v>
      </c>
      <c r="K5113" s="2">
        <v>16.025641025641001</v>
      </c>
      <c r="L5113" s="2">
        <v>31.410256410256</v>
      </c>
      <c r="M5113" s="2">
        <v>14.74358974359</v>
      </c>
      <c r="N5113" s="2">
        <v>1.923076923077</v>
      </c>
      <c r="O5113" s="2">
        <v>7.6923076923079998</v>
      </c>
      <c r="P5113" s="2">
        <v>4.4871794871789996</v>
      </c>
      <c r="Q5113" s="2">
        <v>11.538461538462</v>
      </c>
      <c r="R5113" s="2">
        <v>14.74358974359</v>
      </c>
      <c r="S5113" s="3">
        <v>0</v>
      </c>
      <c r="T5113" s="2">
        <v>7.6923076923079998</v>
      </c>
      <c r="U5113" s="21">
        <v>0</v>
      </c>
    </row>
    <row r="5114" spans="3:21" x14ac:dyDescent="0.2">
      <c r="D5114" s="104"/>
      <c r="E5114" s="5" t="s">
        <v>27</v>
      </c>
      <c r="F5114" s="6"/>
      <c r="G5114" s="7">
        <v>175</v>
      </c>
      <c r="H5114" s="8">
        <v>37</v>
      </c>
      <c r="I5114" s="1">
        <v>80</v>
      </c>
      <c r="J5114" s="1">
        <v>68</v>
      </c>
      <c r="K5114" s="1">
        <v>29</v>
      </c>
      <c r="L5114" s="1">
        <v>51</v>
      </c>
      <c r="M5114" s="1">
        <v>19</v>
      </c>
      <c r="N5114" s="1">
        <v>2</v>
      </c>
      <c r="O5114" s="1">
        <v>15</v>
      </c>
      <c r="P5114" s="1">
        <v>6</v>
      </c>
      <c r="Q5114" s="1">
        <v>34</v>
      </c>
      <c r="R5114" s="1">
        <v>17</v>
      </c>
      <c r="S5114" s="1">
        <v>1</v>
      </c>
      <c r="T5114" s="1">
        <v>14</v>
      </c>
      <c r="U5114" s="13">
        <v>3</v>
      </c>
    </row>
    <row r="5115" spans="3:21" x14ac:dyDescent="0.2">
      <c r="D5115" s="104"/>
      <c r="E5115" s="11"/>
      <c r="F5115" s="10"/>
      <c r="G5115" s="9">
        <v>100</v>
      </c>
      <c r="H5115" s="12">
        <v>21.142857142857</v>
      </c>
      <c r="I5115" s="2">
        <v>45.714285714286</v>
      </c>
      <c r="J5115" s="2">
        <v>38.857142857143003</v>
      </c>
      <c r="K5115" s="2">
        <v>16.571428571428999</v>
      </c>
      <c r="L5115" s="2">
        <v>29.142857142857</v>
      </c>
      <c r="M5115" s="2">
        <v>10.857142857143</v>
      </c>
      <c r="N5115" s="2">
        <v>1.142857142857</v>
      </c>
      <c r="O5115" s="2">
        <v>8.5714285714289993</v>
      </c>
      <c r="P5115" s="2">
        <v>3.4285714285709998</v>
      </c>
      <c r="Q5115" s="2">
        <v>19.428571428571001</v>
      </c>
      <c r="R5115" s="2">
        <v>9.7142857142859995</v>
      </c>
      <c r="S5115" s="2">
        <v>0.57142857142900005</v>
      </c>
      <c r="T5115" s="2">
        <v>8</v>
      </c>
      <c r="U5115" s="15">
        <v>1.714285714286</v>
      </c>
    </row>
    <row r="5116" spans="3:21" x14ac:dyDescent="0.2">
      <c r="D5116" s="104"/>
      <c r="E5116" s="5" t="s">
        <v>28</v>
      </c>
      <c r="F5116" s="6"/>
      <c r="G5116" s="7">
        <v>155</v>
      </c>
      <c r="H5116" s="8">
        <v>26</v>
      </c>
      <c r="I5116" s="1">
        <v>64</v>
      </c>
      <c r="J5116" s="1">
        <v>57</v>
      </c>
      <c r="K5116" s="1">
        <v>24</v>
      </c>
      <c r="L5116" s="1">
        <v>51</v>
      </c>
      <c r="M5116" s="1">
        <v>22</v>
      </c>
      <c r="N5116" s="1">
        <v>5</v>
      </c>
      <c r="O5116" s="1">
        <v>12</v>
      </c>
      <c r="P5116" s="1">
        <v>5</v>
      </c>
      <c r="Q5116" s="1">
        <v>28</v>
      </c>
      <c r="R5116" s="1">
        <v>16</v>
      </c>
      <c r="S5116" s="1">
        <v>6</v>
      </c>
      <c r="T5116" s="1">
        <v>14</v>
      </c>
      <c r="U5116" s="13">
        <v>1</v>
      </c>
    </row>
    <row r="5117" spans="3:21" x14ac:dyDescent="0.2">
      <c r="D5117" s="104"/>
      <c r="E5117" s="11"/>
      <c r="F5117" s="10"/>
      <c r="G5117" s="9">
        <v>100</v>
      </c>
      <c r="H5117" s="12">
        <v>16.774193548387</v>
      </c>
      <c r="I5117" s="2">
        <v>41.290322580644997</v>
      </c>
      <c r="J5117" s="2">
        <v>36.774193548386997</v>
      </c>
      <c r="K5117" s="2">
        <v>15.483870967742</v>
      </c>
      <c r="L5117" s="2">
        <v>32.903225806451999</v>
      </c>
      <c r="M5117" s="2">
        <v>14.193548387097</v>
      </c>
      <c r="N5117" s="2">
        <v>3.2258064516129998</v>
      </c>
      <c r="O5117" s="2">
        <v>7.7419354838709999</v>
      </c>
      <c r="P5117" s="2">
        <v>3.2258064516129998</v>
      </c>
      <c r="Q5117" s="2">
        <v>18.064516129032</v>
      </c>
      <c r="R5117" s="2">
        <v>10.322580645161</v>
      </c>
      <c r="S5117" s="2">
        <v>3.8709677419349999</v>
      </c>
      <c r="T5117" s="2">
        <v>9.0322580645160002</v>
      </c>
      <c r="U5117" s="15">
        <v>0.64516129032299996</v>
      </c>
    </row>
    <row r="5118" spans="3:21" x14ac:dyDescent="0.2">
      <c r="D5118" s="104"/>
      <c r="E5118" s="5" t="s">
        <v>29</v>
      </c>
      <c r="F5118" s="6"/>
      <c r="G5118" s="7">
        <v>116</v>
      </c>
      <c r="H5118" s="8">
        <v>12</v>
      </c>
      <c r="I5118" s="1">
        <v>63</v>
      </c>
      <c r="J5118" s="1">
        <v>36</v>
      </c>
      <c r="K5118" s="1">
        <v>32</v>
      </c>
      <c r="L5118" s="1">
        <v>46</v>
      </c>
      <c r="M5118" s="1">
        <v>17</v>
      </c>
      <c r="N5118" s="1">
        <v>1</v>
      </c>
      <c r="O5118" s="1">
        <v>10</v>
      </c>
      <c r="P5118" s="1">
        <v>6</v>
      </c>
      <c r="Q5118" s="1">
        <v>21</v>
      </c>
      <c r="R5118" s="1">
        <v>19</v>
      </c>
      <c r="S5118" s="1">
        <v>4</v>
      </c>
      <c r="T5118" s="1">
        <v>5</v>
      </c>
      <c r="U5118" s="13">
        <v>0</v>
      </c>
    </row>
    <row r="5119" spans="3:21" x14ac:dyDescent="0.2">
      <c r="D5119" s="104"/>
      <c r="E5119" s="11"/>
      <c r="F5119" s="10"/>
      <c r="G5119" s="9">
        <v>100</v>
      </c>
      <c r="H5119" s="12">
        <v>10.344827586207</v>
      </c>
      <c r="I5119" s="2">
        <v>54.310344827586</v>
      </c>
      <c r="J5119" s="2">
        <v>31.034482758620999</v>
      </c>
      <c r="K5119" s="2">
        <v>27.586206896552</v>
      </c>
      <c r="L5119" s="2">
        <v>39.655172413792997</v>
      </c>
      <c r="M5119" s="2">
        <v>14.655172413793</v>
      </c>
      <c r="N5119" s="2">
        <v>0.86206896551699996</v>
      </c>
      <c r="O5119" s="2">
        <v>8.6206896551720007</v>
      </c>
      <c r="P5119" s="2">
        <v>5.1724137931029999</v>
      </c>
      <c r="Q5119" s="2">
        <v>18.103448275862</v>
      </c>
      <c r="R5119" s="2">
        <v>16.379310344827999</v>
      </c>
      <c r="S5119" s="2">
        <v>3.4482758620689999</v>
      </c>
      <c r="T5119" s="2">
        <v>4.3103448275860003</v>
      </c>
      <c r="U5119" s="21">
        <v>0</v>
      </c>
    </row>
    <row r="5120" spans="3:21" x14ac:dyDescent="0.2">
      <c r="D5120" s="104"/>
      <c r="E5120" s="5" t="s">
        <v>30</v>
      </c>
      <c r="F5120" s="6"/>
      <c r="G5120" s="7">
        <v>107</v>
      </c>
      <c r="H5120" s="8">
        <v>17</v>
      </c>
      <c r="I5120" s="1">
        <v>68</v>
      </c>
      <c r="J5120" s="1">
        <v>37</v>
      </c>
      <c r="K5120" s="1">
        <v>24</v>
      </c>
      <c r="L5120" s="1">
        <v>32</v>
      </c>
      <c r="M5120" s="1">
        <v>31</v>
      </c>
      <c r="N5120" s="1">
        <v>2</v>
      </c>
      <c r="O5120" s="1">
        <v>12</v>
      </c>
      <c r="P5120" s="1">
        <v>8</v>
      </c>
      <c r="Q5120" s="1">
        <v>14</v>
      </c>
      <c r="R5120" s="1">
        <v>14</v>
      </c>
      <c r="S5120" s="1">
        <v>5</v>
      </c>
      <c r="T5120" s="1">
        <v>4</v>
      </c>
      <c r="U5120" s="13">
        <v>1</v>
      </c>
    </row>
    <row r="5121" spans="4:21" x14ac:dyDescent="0.2">
      <c r="D5121" s="104"/>
      <c r="E5121" s="11"/>
      <c r="F5121" s="10"/>
      <c r="G5121" s="9">
        <v>100</v>
      </c>
      <c r="H5121" s="12">
        <v>15.887850467290001</v>
      </c>
      <c r="I5121" s="2">
        <v>63.551401869159001</v>
      </c>
      <c r="J5121" s="2">
        <v>34.579439252336002</v>
      </c>
      <c r="K5121" s="2">
        <v>22.429906542055999</v>
      </c>
      <c r="L5121" s="2">
        <v>29.906542056075001</v>
      </c>
      <c r="M5121" s="2">
        <v>28.971962616822001</v>
      </c>
      <c r="N5121" s="2">
        <v>1.869158878505</v>
      </c>
      <c r="O5121" s="2">
        <v>11.214953271028</v>
      </c>
      <c r="P5121" s="2">
        <v>7.4766355140189997</v>
      </c>
      <c r="Q5121" s="2">
        <v>13.084112149533</v>
      </c>
      <c r="R5121" s="2">
        <v>13.084112149533</v>
      </c>
      <c r="S5121" s="2">
        <v>4.6728971962620003</v>
      </c>
      <c r="T5121" s="2">
        <v>3.7383177570089998</v>
      </c>
      <c r="U5121" s="15">
        <v>0.93457943925200004</v>
      </c>
    </row>
    <row r="5122" spans="4:21" x14ac:dyDescent="0.2">
      <c r="D5122" s="104"/>
      <c r="E5122" s="5" t="s">
        <v>31</v>
      </c>
      <c r="F5122" s="6"/>
      <c r="G5122" s="7">
        <v>131</v>
      </c>
      <c r="H5122" s="8">
        <v>18</v>
      </c>
      <c r="I5122" s="1">
        <v>84</v>
      </c>
      <c r="J5122" s="1">
        <v>35</v>
      </c>
      <c r="K5122" s="1">
        <v>35</v>
      </c>
      <c r="L5122" s="1">
        <v>39</v>
      </c>
      <c r="M5122" s="1">
        <v>40</v>
      </c>
      <c r="N5122" s="1">
        <v>1</v>
      </c>
      <c r="O5122" s="1">
        <v>12</v>
      </c>
      <c r="P5122" s="1">
        <v>11</v>
      </c>
      <c r="Q5122" s="1">
        <v>26</v>
      </c>
      <c r="R5122" s="1">
        <v>31</v>
      </c>
      <c r="S5122" s="1">
        <v>13</v>
      </c>
      <c r="T5122" s="1">
        <v>6</v>
      </c>
      <c r="U5122" s="13">
        <v>1</v>
      </c>
    </row>
    <row r="5123" spans="4:21" x14ac:dyDescent="0.2">
      <c r="D5123" s="104"/>
      <c r="E5123" s="11"/>
      <c r="F5123" s="10"/>
      <c r="G5123" s="9">
        <v>100</v>
      </c>
      <c r="H5123" s="12">
        <v>13.740458015267</v>
      </c>
      <c r="I5123" s="2">
        <v>64.122137404580002</v>
      </c>
      <c r="J5123" s="2">
        <v>26.717557251908001</v>
      </c>
      <c r="K5123" s="2">
        <v>26.717557251908001</v>
      </c>
      <c r="L5123" s="2">
        <v>29.770992366411999</v>
      </c>
      <c r="M5123" s="2">
        <v>30.534351145037999</v>
      </c>
      <c r="N5123" s="2">
        <v>0.76335877862599999</v>
      </c>
      <c r="O5123" s="2">
        <v>9.1603053435110002</v>
      </c>
      <c r="P5123" s="2">
        <v>8.3969465648850008</v>
      </c>
      <c r="Q5123" s="2">
        <v>19.847328244275001</v>
      </c>
      <c r="R5123" s="2">
        <v>23.664122137404998</v>
      </c>
      <c r="S5123" s="2">
        <v>9.9236641221369997</v>
      </c>
      <c r="T5123" s="2">
        <v>4.5801526717560002</v>
      </c>
      <c r="U5123" s="15">
        <v>0.76335877862599999</v>
      </c>
    </row>
    <row r="5124" spans="4:21" x14ac:dyDescent="0.2">
      <c r="D5124" s="104"/>
      <c r="E5124" s="5" t="s">
        <v>32</v>
      </c>
      <c r="F5124" s="6"/>
      <c r="G5124" s="7">
        <v>75</v>
      </c>
      <c r="H5124" s="8">
        <v>17</v>
      </c>
      <c r="I5124" s="1">
        <v>49</v>
      </c>
      <c r="J5124" s="1">
        <v>18</v>
      </c>
      <c r="K5124" s="1">
        <v>21</v>
      </c>
      <c r="L5124" s="1">
        <v>27</v>
      </c>
      <c r="M5124" s="1">
        <v>26</v>
      </c>
      <c r="N5124" s="1">
        <v>4</v>
      </c>
      <c r="O5124" s="1">
        <v>9</v>
      </c>
      <c r="P5124" s="1">
        <v>6</v>
      </c>
      <c r="Q5124" s="1">
        <v>7</v>
      </c>
      <c r="R5124" s="1">
        <v>17</v>
      </c>
      <c r="S5124" s="1">
        <v>5</v>
      </c>
      <c r="T5124" s="1">
        <v>5</v>
      </c>
      <c r="U5124" s="13">
        <v>0</v>
      </c>
    </row>
    <row r="5125" spans="4:21" x14ac:dyDescent="0.2">
      <c r="D5125" s="104"/>
      <c r="E5125" s="11"/>
      <c r="F5125" s="10"/>
      <c r="G5125" s="9">
        <v>100</v>
      </c>
      <c r="H5125" s="12">
        <v>22.666666666666998</v>
      </c>
      <c r="I5125" s="2">
        <v>65.333333333333002</v>
      </c>
      <c r="J5125" s="2">
        <v>24</v>
      </c>
      <c r="K5125" s="2">
        <v>28</v>
      </c>
      <c r="L5125" s="2">
        <v>36</v>
      </c>
      <c r="M5125" s="2">
        <v>34.666666666666998</v>
      </c>
      <c r="N5125" s="2">
        <v>5.333333333333</v>
      </c>
      <c r="O5125" s="2">
        <v>12</v>
      </c>
      <c r="P5125" s="2">
        <v>8</v>
      </c>
      <c r="Q5125" s="2">
        <v>9.333333333333</v>
      </c>
      <c r="R5125" s="2">
        <v>22.666666666666998</v>
      </c>
      <c r="S5125" s="2">
        <v>6.666666666667</v>
      </c>
      <c r="T5125" s="2">
        <v>6.666666666667</v>
      </c>
      <c r="U5125" s="21">
        <v>0</v>
      </c>
    </row>
    <row r="5126" spans="4:21" x14ac:dyDescent="0.2">
      <c r="D5126" s="104"/>
      <c r="E5126" s="5" t="s">
        <v>33</v>
      </c>
      <c r="F5126" s="6"/>
      <c r="G5126" s="7">
        <v>43</v>
      </c>
      <c r="H5126" s="8">
        <v>10</v>
      </c>
      <c r="I5126" s="1">
        <v>30</v>
      </c>
      <c r="J5126" s="1">
        <v>7</v>
      </c>
      <c r="K5126" s="1">
        <v>13</v>
      </c>
      <c r="L5126" s="1">
        <v>5</v>
      </c>
      <c r="M5126" s="1">
        <v>19</v>
      </c>
      <c r="N5126" s="1">
        <v>3</v>
      </c>
      <c r="O5126" s="1">
        <v>6</v>
      </c>
      <c r="P5126" s="1">
        <v>5</v>
      </c>
      <c r="Q5126" s="1">
        <v>3</v>
      </c>
      <c r="R5126" s="1">
        <v>4</v>
      </c>
      <c r="S5126" s="1">
        <v>4</v>
      </c>
      <c r="T5126" s="1">
        <v>3</v>
      </c>
      <c r="U5126" s="13">
        <v>0</v>
      </c>
    </row>
    <row r="5127" spans="4:21" x14ac:dyDescent="0.2">
      <c r="D5127" s="104"/>
      <c r="E5127" s="11"/>
      <c r="F5127" s="10"/>
      <c r="G5127" s="9">
        <v>100</v>
      </c>
      <c r="H5127" s="12">
        <v>23.255813953488001</v>
      </c>
      <c r="I5127" s="2">
        <v>69.767441860464999</v>
      </c>
      <c r="J5127" s="2">
        <v>16.279069767442</v>
      </c>
      <c r="K5127" s="2">
        <v>30.232558139535001</v>
      </c>
      <c r="L5127" s="2">
        <v>11.627906976744001</v>
      </c>
      <c r="M5127" s="2">
        <v>44.186046511628</v>
      </c>
      <c r="N5127" s="2">
        <v>6.9767441860470001</v>
      </c>
      <c r="O5127" s="2">
        <v>13.953488372093</v>
      </c>
      <c r="P5127" s="2">
        <v>11.627906976744001</v>
      </c>
      <c r="Q5127" s="2">
        <v>6.9767441860470001</v>
      </c>
      <c r="R5127" s="2">
        <v>9.3023255813949994</v>
      </c>
      <c r="S5127" s="2">
        <v>9.3023255813949994</v>
      </c>
      <c r="T5127" s="2">
        <v>6.9767441860470001</v>
      </c>
      <c r="U5127" s="21">
        <v>0</v>
      </c>
    </row>
    <row r="5128" spans="4:21" x14ac:dyDescent="0.2">
      <c r="D5128" s="103" t="s">
        <v>34</v>
      </c>
      <c r="E5128" s="24" t="s">
        <v>35</v>
      </c>
      <c r="F5128" s="22"/>
      <c r="G5128" s="23">
        <v>7</v>
      </c>
      <c r="H5128" s="30">
        <v>0</v>
      </c>
      <c r="I5128" s="4">
        <v>5</v>
      </c>
      <c r="J5128" s="4">
        <v>1</v>
      </c>
      <c r="K5128" s="4">
        <v>3</v>
      </c>
      <c r="L5128" s="4">
        <v>3</v>
      </c>
      <c r="M5128" s="4">
        <v>3</v>
      </c>
      <c r="N5128" s="4">
        <v>1</v>
      </c>
      <c r="O5128" s="4">
        <v>1</v>
      </c>
      <c r="P5128" s="4">
        <v>0</v>
      </c>
      <c r="Q5128" s="4">
        <v>0</v>
      </c>
      <c r="R5128" s="4">
        <v>3</v>
      </c>
      <c r="S5128" s="4">
        <v>1</v>
      </c>
      <c r="T5128" s="4">
        <v>0</v>
      </c>
      <c r="U5128" s="34">
        <v>1</v>
      </c>
    </row>
    <row r="5129" spans="4:21" x14ac:dyDescent="0.2">
      <c r="D5129" s="104"/>
      <c r="E5129" s="11"/>
      <c r="F5129" s="10"/>
      <c r="G5129" s="9">
        <v>100</v>
      </c>
      <c r="H5129" s="40">
        <v>0</v>
      </c>
      <c r="I5129" s="2">
        <v>71.428571428571004</v>
      </c>
      <c r="J5129" s="2">
        <v>14.285714285714</v>
      </c>
      <c r="K5129" s="2">
        <v>42.857142857143003</v>
      </c>
      <c r="L5129" s="2">
        <v>42.857142857143003</v>
      </c>
      <c r="M5129" s="2">
        <v>42.857142857143003</v>
      </c>
      <c r="N5129" s="2">
        <v>14.285714285714</v>
      </c>
      <c r="O5129" s="2">
        <v>14.285714285714</v>
      </c>
      <c r="P5129" s="3">
        <v>0</v>
      </c>
      <c r="Q5129" s="3">
        <v>0</v>
      </c>
      <c r="R5129" s="2">
        <v>42.857142857143003</v>
      </c>
      <c r="S5129" s="2">
        <v>14.285714285714</v>
      </c>
      <c r="T5129" s="3">
        <v>0</v>
      </c>
      <c r="U5129" s="15">
        <v>14.285714285714</v>
      </c>
    </row>
    <row r="5130" spans="4:21" x14ac:dyDescent="0.2">
      <c r="D5130" s="104"/>
      <c r="E5130" s="5" t="s">
        <v>36</v>
      </c>
      <c r="F5130" s="6"/>
      <c r="G5130" s="7">
        <v>18</v>
      </c>
      <c r="H5130" s="8">
        <v>0</v>
      </c>
      <c r="I5130" s="1">
        <v>11</v>
      </c>
      <c r="J5130" s="1">
        <v>2</v>
      </c>
      <c r="K5130" s="1">
        <v>8</v>
      </c>
      <c r="L5130" s="1">
        <v>6</v>
      </c>
      <c r="M5130" s="1">
        <v>6</v>
      </c>
      <c r="N5130" s="1">
        <v>0</v>
      </c>
      <c r="O5130" s="1">
        <v>1</v>
      </c>
      <c r="P5130" s="1">
        <v>0</v>
      </c>
      <c r="Q5130" s="1">
        <v>2</v>
      </c>
      <c r="R5130" s="1">
        <v>5</v>
      </c>
      <c r="S5130" s="1">
        <v>0</v>
      </c>
      <c r="T5130" s="1">
        <v>2</v>
      </c>
      <c r="U5130" s="13">
        <v>0</v>
      </c>
    </row>
    <row r="5131" spans="4:21" x14ac:dyDescent="0.2">
      <c r="D5131" s="104"/>
      <c r="E5131" s="11"/>
      <c r="F5131" s="10"/>
      <c r="G5131" s="9">
        <v>100</v>
      </c>
      <c r="H5131" s="40">
        <v>0</v>
      </c>
      <c r="I5131" s="2">
        <v>61.111111111111001</v>
      </c>
      <c r="J5131" s="2">
        <v>11.111111111111001</v>
      </c>
      <c r="K5131" s="2">
        <v>44.444444444444002</v>
      </c>
      <c r="L5131" s="2">
        <v>33.333333333333002</v>
      </c>
      <c r="M5131" s="2">
        <v>33.333333333333002</v>
      </c>
      <c r="N5131" s="3">
        <v>0</v>
      </c>
      <c r="O5131" s="2">
        <v>5.5555555555560003</v>
      </c>
      <c r="P5131" s="3">
        <v>0</v>
      </c>
      <c r="Q5131" s="2">
        <v>11.111111111111001</v>
      </c>
      <c r="R5131" s="2">
        <v>27.777777777777999</v>
      </c>
      <c r="S5131" s="3">
        <v>0</v>
      </c>
      <c r="T5131" s="2">
        <v>11.111111111111001</v>
      </c>
      <c r="U5131" s="21">
        <v>0</v>
      </c>
    </row>
    <row r="5132" spans="4:21" x14ac:dyDescent="0.2">
      <c r="D5132" s="104"/>
      <c r="E5132" s="5" t="s">
        <v>37</v>
      </c>
      <c r="F5132" s="6"/>
      <c r="G5132" s="7">
        <v>27</v>
      </c>
      <c r="H5132" s="8">
        <v>3</v>
      </c>
      <c r="I5132" s="1">
        <v>19</v>
      </c>
      <c r="J5132" s="1">
        <v>1</v>
      </c>
      <c r="K5132" s="1">
        <v>10</v>
      </c>
      <c r="L5132" s="1">
        <v>9</v>
      </c>
      <c r="M5132" s="1">
        <v>9</v>
      </c>
      <c r="N5132" s="1">
        <v>1</v>
      </c>
      <c r="O5132" s="1">
        <v>3</v>
      </c>
      <c r="P5132" s="1">
        <v>2</v>
      </c>
      <c r="Q5132" s="1">
        <v>3</v>
      </c>
      <c r="R5132" s="1">
        <v>10</v>
      </c>
      <c r="S5132" s="1">
        <v>6</v>
      </c>
      <c r="T5132" s="1">
        <v>5</v>
      </c>
      <c r="U5132" s="13">
        <v>0</v>
      </c>
    </row>
    <row r="5133" spans="4:21" x14ac:dyDescent="0.2">
      <c r="D5133" s="104"/>
      <c r="E5133" s="11"/>
      <c r="F5133" s="10"/>
      <c r="G5133" s="9">
        <v>100</v>
      </c>
      <c r="H5133" s="12">
        <v>11.111111111111001</v>
      </c>
      <c r="I5133" s="2">
        <v>70.370370370369997</v>
      </c>
      <c r="J5133" s="2">
        <v>3.7037037037039999</v>
      </c>
      <c r="K5133" s="2">
        <v>37.037037037037003</v>
      </c>
      <c r="L5133" s="2">
        <v>33.333333333333002</v>
      </c>
      <c r="M5133" s="2">
        <v>33.333333333333002</v>
      </c>
      <c r="N5133" s="2">
        <v>3.7037037037039999</v>
      </c>
      <c r="O5133" s="2">
        <v>11.111111111111001</v>
      </c>
      <c r="P5133" s="2">
        <v>7.4074074074069998</v>
      </c>
      <c r="Q5133" s="2">
        <v>11.111111111111001</v>
      </c>
      <c r="R5133" s="2">
        <v>37.037037037037003</v>
      </c>
      <c r="S5133" s="2">
        <v>22.222222222222001</v>
      </c>
      <c r="T5133" s="2">
        <v>18.518518518518999</v>
      </c>
      <c r="U5133" s="21">
        <v>0</v>
      </c>
    </row>
    <row r="5134" spans="4:21" x14ac:dyDescent="0.2">
      <c r="D5134" s="104"/>
      <c r="E5134" s="5" t="s">
        <v>38</v>
      </c>
      <c r="F5134" s="6"/>
      <c r="G5134" s="7">
        <v>52</v>
      </c>
      <c r="H5134" s="8">
        <v>5</v>
      </c>
      <c r="I5134" s="1">
        <v>36</v>
      </c>
      <c r="J5134" s="1">
        <v>10</v>
      </c>
      <c r="K5134" s="1">
        <v>16</v>
      </c>
      <c r="L5134" s="1">
        <v>13</v>
      </c>
      <c r="M5134" s="1">
        <v>19</v>
      </c>
      <c r="N5134" s="1">
        <v>1</v>
      </c>
      <c r="O5134" s="1">
        <v>3</v>
      </c>
      <c r="P5134" s="1">
        <v>1</v>
      </c>
      <c r="Q5134" s="1">
        <v>7</v>
      </c>
      <c r="R5134" s="1">
        <v>13</v>
      </c>
      <c r="S5134" s="1">
        <v>5</v>
      </c>
      <c r="T5134" s="1">
        <v>2</v>
      </c>
      <c r="U5134" s="13">
        <v>0</v>
      </c>
    </row>
    <row r="5135" spans="4:21" x14ac:dyDescent="0.2">
      <c r="D5135" s="104"/>
      <c r="E5135" s="11"/>
      <c r="F5135" s="10"/>
      <c r="G5135" s="9">
        <v>100</v>
      </c>
      <c r="H5135" s="12">
        <v>9.6153846153850004</v>
      </c>
      <c r="I5135" s="2">
        <v>69.230769230768999</v>
      </c>
      <c r="J5135" s="2">
        <v>19.230769230768999</v>
      </c>
      <c r="K5135" s="2">
        <v>30.769230769231001</v>
      </c>
      <c r="L5135" s="2">
        <v>25</v>
      </c>
      <c r="M5135" s="2">
        <v>36.538461538462002</v>
      </c>
      <c r="N5135" s="2">
        <v>1.923076923077</v>
      </c>
      <c r="O5135" s="2">
        <v>5.7692307692310001</v>
      </c>
      <c r="P5135" s="2">
        <v>1.923076923077</v>
      </c>
      <c r="Q5135" s="2">
        <v>13.461538461538</v>
      </c>
      <c r="R5135" s="2">
        <v>25</v>
      </c>
      <c r="S5135" s="2">
        <v>9.6153846153850004</v>
      </c>
      <c r="T5135" s="2">
        <v>3.8461538461539999</v>
      </c>
      <c r="U5135" s="21">
        <v>0</v>
      </c>
    </row>
    <row r="5136" spans="4:21" x14ac:dyDescent="0.2">
      <c r="D5136" s="104"/>
      <c r="E5136" s="5" t="s">
        <v>39</v>
      </c>
      <c r="F5136" s="6"/>
      <c r="G5136" s="7">
        <v>48</v>
      </c>
      <c r="H5136" s="8">
        <v>6</v>
      </c>
      <c r="I5136" s="1">
        <v>34</v>
      </c>
      <c r="J5136" s="1">
        <v>7</v>
      </c>
      <c r="K5136" s="1">
        <v>21</v>
      </c>
      <c r="L5136" s="1">
        <v>16</v>
      </c>
      <c r="M5136" s="1">
        <v>15</v>
      </c>
      <c r="N5136" s="1">
        <v>0</v>
      </c>
      <c r="O5136" s="1">
        <v>4</v>
      </c>
      <c r="P5136" s="1">
        <v>3</v>
      </c>
      <c r="Q5136" s="1">
        <v>2</v>
      </c>
      <c r="R5136" s="1">
        <v>8</v>
      </c>
      <c r="S5136" s="1">
        <v>4</v>
      </c>
      <c r="T5136" s="1">
        <v>3</v>
      </c>
      <c r="U5136" s="13">
        <v>1</v>
      </c>
    </row>
    <row r="5137" spans="4:21" x14ac:dyDescent="0.2">
      <c r="D5137" s="104"/>
      <c r="E5137" s="11"/>
      <c r="F5137" s="10"/>
      <c r="G5137" s="9">
        <v>100</v>
      </c>
      <c r="H5137" s="12">
        <v>12.5</v>
      </c>
      <c r="I5137" s="2">
        <v>70.833333333333002</v>
      </c>
      <c r="J5137" s="2">
        <v>14.583333333333</v>
      </c>
      <c r="K5137" s="2">
        <v>43.75</v>
      </c>
      <c r="L5137" s="2">
        <v>33.333333333333002</v>
      </c>
      <c r="M5137" s="2">
        <v>31.25</v>
      </c>
      <c r="N5137" s="3">
        <v>0</v>
      </c>
      <c r="O5137" s="2">
        <v>8.333333333333</v>
      </c>
      <c r="P5137" s="2">
        <v>6.25</v>
      </c>
      <c r="Q5137" s="2">
        <v>4.166666666667</v>
      </c>
      <c r="R5137" s="2">
        <v>16.666666666666998</v>
      </c>
      <c r="S5137" s="2">
        <v>8.333333333333</v>
      </c>
      <c r="T5137" s="2">
        <v>6.25</v>
      </c>
      <c r="U5137" s="15">
        <v>2.083333333333</v>
      </c>
    </row>
    <row r="5138" spans="4:21" x14ac:dyDescent="0.2">
      <c r="D5138" s="104"/>
      <c r="E5138" s="5" t="s">
        <v>40</v>
      </c>
      <c r="F5138" s="6"/>
      <c r="G5138" s="7">
        <v>52</v>
      </c>
      <c r="H5138" s="8">
        <v>8</v>
      </c>
      <c r="I5138" s="1">
        <v>32</v>
      </c>
      <c r="J5138" s="1">
        <v>12</v>
      </c>
      <c r="K5138" s="1">
        <v>16</v>
      </c>
      <c r="L5138" s="1">
        <v>18</v>
      </c>
      <c r="M5138" s="1">
        <v>17</v>
      </c>
      <c r="N5138" s="1">
        <v>1</v>
      </c>
      <c r="O5138" s="1">
        <v>7</v>
      </c>
      <c r="P5138" s="1">
        <v>5</v>
      </c>
      <c r="Q5138" s="1">
        <v>10</v>
      </c>
      <c r="R5138" s="1">
        <v>8</v>
      </c>
      <c r="S5138" s="1">
        <v>5</v>
      </c>
      <c r="T5138" s="1">
        <v>3</v>
      </c>
      <c r="U5138" s="13">
        <v>0</v>
      </c>
    </row>
    <row r="5139" spans="4:21" x14ac:dyDescent="0.2">
      <c r="D5139" s="104"/>
      <c r="E5139" s="11"/>
      <c r="F5139" s="10"/>
      <c r="G5139" s="9">
        <v>100</v>
      </c>
      <c r="H5139" s="12">
        <v>15.384615384615</v>
      </c>
      <c r="I5139" s="2">
        <v>61.538461538462002</v>
      </c>
      <c r="J5139" s="2">
        <v>23.076923076922998</v>
      </c>
      <c r="K5139" s="2">
        <v>30.769230769231001</v>
      </c>
      <c r="L5139" s="2">
        <v>34.615384615384997</v>
      </c>
      <c r="M5139" s="2">
        <v>32.692307692307999</v>
      </c>
      <c r="N5139" s="2">
        <v>1.923076923077</v>
      </c>
      <c r="O5139" s="2">
        <v>13.461538461538</v>
      </c>
      <c r="P5139" s="2">
        <v>9.6153846153850004</v>
      </c>
      <c r="Q5139" s="2">
        <v>19.230769230768999</v>
      </c>
      <c r="R5139" s="2">
        <v>15.384615384615</v>
      </c>
      <c r="S5139" s="2">
        <v>9.6153846153850004</v>
      </c>
      <c r="T5139" s="2">
        <v>5.7692307692310001</v>
      </c>
      <c r="U5139" s="21">
        <v>0</v>
      </c>
    </row>
    <row r="5140" spans="4:21" x14ac:dyDescent="0.2">
      <c r="D5140" s="104"/>
      <c r="E5140" s="5" t="s">
        <v>41</v>
      </c>
      <c r="F5140" s="6"/>
      <c r="G5140" s="7">
        <v>26</v>
      </c>
      <c r="H5140" s="8">
        <v>6</v>
      </c>
      <c r="I5140" s="1">
        <v>16</v>
      </c>
      <c r="J5140" s="1">
        <v>4</v>
      </c>
      <c r="K5140" s="1">
        <v>7</v>
      </c>
      <c r="L5140" s="1">
        <v>8</v>
      </c>
      <c r="M5140" s="1">
        <v>7</v>
      </c>
      <c r="N5140" s="1">
        <v>0</v>
      </c>
      <c r="O5140" s="1">
        <v>2</v>
      </c>
      <c r="P5140" s="1">
        <v>4</v>
      </c>
      <c r="Q5140" s="1">
        <v>5</v>
      </c>
      <c r="R5140" s="1">
        <v>6</v>
      </c>
      <c r="S5140" s="1">
        <v>4</v>
      </c>
      <c r="T5140" s="1">
        <v>4</v>
      </c>
      <c r="U5140" s="13">
        <v>0</v>
      </c>
    </row>
    <row r="5141" spans="4:21" x14ac:dyDescent="0.2">
      <c r="D5141" s="104"/>
      <c r="E5141" s="11"/>
      <c r="F5141" s="10"/>
      <c r="G5141" s="9">
        <v>100</v>
      </c>
      <c r="H5141" s="12">
        <v>23.076923076922998</v>
      </c>
      <c r="I5141" s="2">
        <v>61.538461538462002</v>
      </c>
      <c r="J5141" s="2">
        <v>15.384615384615</v>
      </c>
      <c r="K5141" s="2">
        <v>26.923076923077002</v>
      </c>
      <c r="L5141" s="2">
        <v>30.769230769231001</v>
      </c>
      <c r="M5141" s="2">
        <v>26.923076923077002</v>
      </c>
      <c r="N5141" s="3">
        <v>0</v>
      </c>
      <c r="O5141" s="2">
        <v>7.6923076923079998</v>
      </c>
      <c r="P5141" s="2">
        <v>15.384615384615</v>
      </c>
      <c r="Q5141" s="2">
        <v>19.230769230768999</v>
      </c>
      <c r="R5141" s="2">
        <v>23.076923076922998</v>
      </c>
      <c r="S5141" s="2">
        <v>15.384615384615</v>
      </c>
      <c r="T5141" s="2">
        <v>15.384615384615</v>
      </c>
      <c r="U5141" s="21">
        <v>0</v>
      </c>
    </row>
    <row r="5142" spans="4:21" x14ac:dyDescent="0.2">
      <c r="D5142" s="104"/>
      <c r="E5142" s="5" t="s">
        <v>42</v>
      </c>
      <c r="F5142" s="6"/>
      <c r="G5142" s="7">
        <v>59</v>
      </c>
      <c r="H5142" s="8">
        <v>7</v>
      </c>
      <c r="I5142" s="1">
        <v>39</v>
      </c>
      <c r="J5142" s="1">
        <v>17</v>
      </c>
      <c r="K5142" s="1">
        <v>11</v>
      </c>
      <c r="L5142" s="1">
        <v>12</v>
      </c>
      <c r="M5142" s="1">
        <v>17</v>
      </c>
      <c r="N5142" s="1">
        <v>2</v>
      </c>
      <c r="O5142" s="1">
        <v>9</v>
      </c>
      <c r="P5142" s="1">
        <v>5</v>
      </c>
      <c r="Q5142" s="1">
        <v>7</v>
      </c>
      <c r="R5142" s="1">
        <v>7</v>
      </c>
      <c r="S5142" s="1">
        <v>1</v>
      </c>
      <c r="T5142" s="1">
        <v>1</v>
      </c>
      <c r="U5142" s="13">
        <v>1</v>
      </c>
    </row>
    <row r="5143" spans="4:21" x14ac:dyDescent="0.2">
      <c r="D5143" s="104"/>
      <c r="E5143" s="11"/>
      <c r="F5143" s="10"/>
      <c r="G5143" s="9">
        <v>100</v>
      </c>
      <c r="H5143" s="12">
        <v>11.864406779661</v>
      </c>
      <c r="I5143" s="2">
        <v>66.101694915254001</v>
      </c>
      <c r="J5143" s="2">
        <v>28.813559322033999</v>
      </c>
      <c r="K5143" s="2">
        <v>18.644067796609999</v>
      </c>
      <c r="L5143" s="2">
        <v>20.338983050846998</v>
      </c>
      <c r="M5143" s="2">
        <v>28.813559322033999</v>
      </c>
      <c r="N5143" s="2">
        <v>3.3898305084749998</v>
      </c>
      <c r="O5143" s="2">
        <v>15.254237288136</v>
      </c>
      <c r="P5143" s="2">
        <v>8.4745762711860007</v>
      </c>
      <c r="Q5143" s="2">
        <v>11.864406779661</v>
      </c>
      <c r="R5143" s="2">
        <v>11.864406779661</v>
      </c>
      <c r="S5143" s="2">
        <v>1.6949152542370001</v>
      </c>
      <c r="T5143" s="2">
        <v>1.6949152542370001</v>
      </c>
      <c r="U5143" s="15">
        <v>1.6949152542370001</v>
      </c>
    </row>
    <row r="5144" spans="4:21" x14ac:dyDescent="0.2">
      <c r="D5144" s="104"/>
      <c r="E5144" s="5" t="s">
        <v>43</v>
      </c>
      <c r="F5144" s="6"/>
      <c r="G5144" s="7">
        <v>56</v>
      </c>
      <c r="H5144" s="8">
        <v>11</v>
      </c>
      <c r="I5144" s="1">
        <v>38</v>
      </c>
      <c r="J5144" s="1">
        <v>13</v>
      </c>
      <c r="K5144" s="1">
        <v>9</v>
      </c>
      <c r="L5144" s="1">
        <v>14</v>
      </c>
      <c r="M5144" s="1">
        <v>16</v>
      </c>
      <c r="N5144" s="1">
        <v>2</v>
      </c>
      <c r="O5144" s="1">
        <v>5</v>
      </c>
      <c r="P5144" s="1">
        <v>3</v>
      </c>
      <c r="Q5144" s="1">
        <v>6</v>
      </c>
      <c r="R5144" s="1">
        <v>6</v>
      </c>
      <c r="S5144" s="1">
        <v>0</v>
      </c>
      <c r="T5144" s="1">
        <v>1</v>
      </c>
      <c r="U5144" s="13">
        <v>0</v>
      </c>
    </row>
    <row r="5145" spans="4:21" x14ac:dyDescent="0.2">
      <c r="D5145" s="104"/>
      <c r="E5145" s="11"/>
      <c r="F5145" s="10"/>
      <c r="G5145" s="9">
        <v>100</v>
      </c>
      <c r="H5145" s="12">
        <v>19.642857142857</v>
      </c>
      <c r="I5145" s="2">
        <v>67.857142857143003</v>
      </c>
      <c r="J5145" s="2">
        <v>23.214285714286</v>
      </c>
      <c r="K5145" s="2">
        <v>16.071428571428999</v>
      </c>
      <c r="L5145" s="2">
        <v>25</v>
      </c>
      <c r="M5145" s="2">
        <v>28.571428571428999</v>
      </c>
      <c r="N5145" s="2">
        <v>3.5714285714290002</v>
      </c>
      <c r="O5145" s="2">
        <v>8.9285714285710007</v>
      </c>
      <c r="P5145" s="2">
        <v>5.3571428571429998</v>
      </c>
      <c r="Q5145" s="2">
        <v>10.714285714286</v>
      </c>
      <c r="R5145" s="2">
        <v>10.714285714286</v>
      </c>
      <c r="S5145" s="3">
        <v>0</v>
      </c>
      <c r="T5145" s="2">
        <v>1.785714285714</v>
      </c>
      <c r="U5145" s="21">
        <v>0</v>
      </c>
    </row>
    <row r="5146" spans="4:21" x14ac:dyDescent="0.2">
      <c r="D5146" s="104"/>
      <c r="E5146" s="5" t="s">
        <v>44</v>
      </c>
      <c r="F5146" s="6"/>
      <c r="G5146" s="7">
        <v>76</v>
      </c>
      <c r="H5146" s="8">
        <v>15</v>
      </c>
      <c r="I5146" s="1">
        <v>35</v>
      </c>
      <c r="J5146" s="1">
        <v>27</v>
      </c>
      <c r="K5146" s="1">
        <v>17</v>
      </c>
      <c r="L5146" s="1">
        <v>26</v>
      </c>
      <c r="M5146" s="1">
        <v>22</v>
      </c>
      <c r="N5146" s="1">
        <v>4</v>
      </c>
      <c r="O5146" s="1">
        <v>9</v>
      </c>
      <c r="P5146" s="1">
        <v>4</v>
      </c>
      <c r="Q5146" s="1">
        <v>15</v>
      </c>
      <c r="R5146" s="1">
        <v>7</v>
      </c>
      <c r="S5146" s="1">
        <v>0</v>
      </c>
      <c r="T5146" s="1">
        <v>5</v>
      </c>
      <c r="U5146" s="13">
        <v>1</v>
      </c>
    </row>
    <row r="5147" spans="4:21" x14ac:dyDescent="0.2">
      <c r="D5147" s="104"/>
      <c r="E5147" s="11"/>
      <c r="F5147" s="10"/>
      <c r="G5147" s="9">
        <v>100</v>
      </c>
      <c r="H5147" s="12">
        <v>19.736842105263001</v>
      </c>
      <c r="I5147" s="2">
        <v>46.052631578947</v>
      </c>
      <c r="J5147" s="2">
        <v>35.526315789473998</v>
      </c>
      <c r="K5147" s="2">
        <v>22.368421052632002</v>
      </c>
      <c r="L5147" s="2">
        <v>34.210526315788996</v>
      </c>
      <c r="M5147" s="2">
        <v>28.947368421053</v>
      </c>
      <c r="N5147" s="2">
        <v>5.2631578947369997</v>
      </c>
      <c r="O5147" s="2">
        <v>11.842105263158</v>
      </c>
      <c r="P5147" s="2">
        <v>5.2631578947369997</v>
      </c>
      <c r="Q5147" s="2">
        <v>19.736842105263001</v>
      </c>
      <c r="R5147" s="2">
        <v>9.2105263157890001</v>
      </c>
      <c r="S5147" s="3">
        <v>0</v>
      </c>
      <c r="T5147" s="2">
        <v>6.5789473684209998</v>
      </c>
      <c r="U5147" s="15">
        <v>1.3157894736839999</v>
      </c>
    </row>
    <row r="5148" spans="4:21" x14ac:dyDescent="0.2">
      <c r="D5148" s="104"/>
      <c r="E5148" s="5" t="s">
        <v>45</v>
      </c>
      <c r="F5148" s="6"/>
      <c r="G5148" s="7">
        <v>60</v>
      </c>
      <c r="H5148" s="8">
        <v>14</v>
      </c>
      <c r="I5148" s="1">
        <v>27</v>
      </c>
      <c r="J5148" s="1">
        <v>28</v>
      </c>
      <c r="K5148" s="1">
        <v>6</v>
      </c>
      <c r="L5148" s="1">
        <v>15</v>
      </c>
      <c r="M5148" s="1">
        <v>9</v>
      </c>
      <c r="N5148" s="1">
        <v>2</v>
      </c>
      <c r="O5148" s="1">
        <v>4</v>
      </c>
      <c r="P5148" s="1">
        <v>2</v>
      </c>
      <c r="Q5148" s="1">
        <v>9</v>
      </c>
      <c r="R5148" s="1">
        <v>4</v>
      </c>
      <c r="S5148" s="1">
        <v>0</v>
      </c>
      <c r="T5148" s="1">
        <v>6</v>
      </c>
      <c r="U5148" s="13">
        <v>0</v>
      </c>
    </row>
    <row r="5149" spans="4:21" x14ac:dyDescent="0.2">
      <c r="D5149" s="104"/>
      <c r="E5149" s="11"/>
      <c r="F5149" s="10"/>
      <c r="G5149" s="9">
        <v>100</v>
      </c>
      <c r="H5149" s="12">
        <v>23.333333333333002</v>
      </c>
      <c r="I5149" s="2">
        <v>45</v>
      </c>
      <c r="J5149" s="2">
        <v>46.666666666666998</v>
      </c>
      <c r="K5149" s="2">
        <v>10</v>
      </c>
      <c r="L5149" s="2">
        <v>25</v>
      </c>
      <c r="M5149" s="2">
        <v>15</v>
      </c>
      <c r="N5149" s="2">
        <v>3.333333333333</v>
      </c>
      <c r="O5149" s="2">
        <v>6.666666666667</v>
      </c>
      <c r="P5149" s="2">
        <v>3.333333333333</v>
      </c>
      <c r="Q5149" s="2">
        <v>15</v>
      </c>
      <c r="R5149" s="2">
        <v>6.666666666667</v>
      </c>
      <c r="S5149" s="3">
        <v>0</v>
      </c>
      <c r="T5149" s="2">
        <v>10</v>
      </c>
      <c r="U5149" s="21">
        <v>0</v>
      </c>
    </row>
    <row r="5150" spans="4:21" x14ac:dyDescent="0.2">
      <c r="D5150" s="104"/>
      <c r="E5150" s="5" t="s">
        <v>46</v>
      </c>
      <c r="F5150" s="6"/>
      <c r="G5150" s="7">
        <v>42</v>
      </c>
      <c r="H5150" s="8">
        <v>9</v>
      </c>
      <c r="I5150" s="1">
        <v>19</v>
      </c>
      <c r="J5150" s="1">
        <v>21</v>
      </c>
      <c r="K5150" s="1">
        <v>3</v>
      </c>
      <c r="L5150" s="1">
        <v>13</v>
      </c>
      <c r="M5150" s="1">
        <v>2</v>
      </c>
      <c r="N5150" s="1">
        <v>0</v>
      </c>
      <c r="O5150" s="1">
        <v>4</v>
      </c>
      <c r="P5150" s="1">
        <v>3</v>
      </c>
      <c r="Q5150" s="1">
        <v>7</v>
      </c>
      <c r="R5150" s="1">
        <v>3</v>
      </c>
      <c r="S5150" s="1">
        <v>0</v>
      </c>
      <c r="T5150" s="1">
        <v>3</v>
      </c>
      <c r="U5150" s="13">
        <v>0</v>
      </c>
    </row>
    <row r="5151" spans="4:21" x14ac:dyDescent="0.2">
      <c r="D5151" s="104"/>
      <c r="E5151" s="11"/>
      <c r="F5151" s="10"/>
      <c r="G5151" s="9">
        <v>100</v>
      </c>
      <c r="H5151" s="12">
        <v>21.428571428571001</v>
      </c>
      <c r="I5151" s="2">
        <v>45.238095238094999</v>
      </c>
      <c r="J5151" s="2">
        <v>50</v>
      </c>
      <c r="K5151" s="2">
        <v>7.1428571428570002</v>
      </c>
      <c r="L5151" s="2">
        <v>30.952380952380999</v>
      </c>
      <c r="M5151" s="2">
        <v>4.7619047619049999</v>
      </c>
      <c r="N5151" s="3">
        <v>0</v>
      </c>
      <c r="O5151" s="2">
        <v>9.5238095238099998</v>
      </c>
      <c r="P5151" s="2">
        <v>7.1428571428570002</v>
      </c>
      <c r="Q5151" s="2">
        <v>16.666666666666998</v>
      </c>
      <c r="R5151" s="2">
        <v>7.1428571428570002</v>
      </c>
      <c r="S5151" s="3">
        <v>0</v>
      </c>
      <c r="T5151" s="2">
        <v>7.1428571428570002</v>
      </c>
      <c r="U5151" s="21">
        <v>0</v>
      </c>
    </row>
    <row r="5152" spans="4:21" x14ac:dyDescent="0.2">
      <c r="D5152" s="104"/>
      <c r="E5152" s="5" t="s">
        <v>47</v>
      </c>
      <c r="F5152" s="6"/>
      <c r="G5152" s="7">
        <v>38</v>
      </c>
      <c r="H5152" s="8">
        <v>7</v>
      </c>
      <c r="I5152" s="1">
        <v>14</v>
      </c>
      <c r="J5152" s="1">
        <v>26</v>
      </c>
      <c r="K5152" s="1">
        <v>2</v>
      </c>
      <c r="L5152" s="1">
        <v>9</v>
      </c>
      <c r="M5152" s="1">
        <v>7</v>
      </c>
      <c r="N5152" s="1">
        <v>0</v>
      </c>
      <c r="O5152" s="1">
        <v>5</v>
      </c>
      <c r="P5152" s="1">
        <v>1</v>
      </c>
      <c r="Q5152" s="1">
        <v>8</v>
      </c>
      <c r="R5152" s="1">
        <v>1</v>
      </c>
      <c r="S5152" s="1">
        <v>0</v>
      </c>
      <c r="T5152" s="1">
        <v>2</v>
      </c>
      <c r="U5152" s="13">
        <v>0</v>
      </c>
    </row>
    <row r="5153" spans="4:21" x14ac:dyDescent="0.2">
      <c r="D5153" s="104"/>
      <c r="E5153" s="11"/>
      <c r="F5153" s="10"/>
      <c r="G5153" s="9">
        <v>100</v>
      </c>
      <c r="H5153" s="12">
        <v>18.421052631578998</v>
      </c>
      <c r="I5153" s="2">
        <v>36.842105263157997</v>
      </c>
      <c r="J5153" s="2">
        <v>68.421052631579002</v>
      </c>
      <c r="K5153" s="2">
        <v>5.2631578947369997</v>
      </c>
      <c r="L5153" s="2">
        <v>23.684210526316001</v>
      </c>
      <c r="M5153" s="2">
        <v>18.421052631578998</v>
      </c>
      <c r="N5153" s="3">
        <v>0</v>
      </c>
      <c r="O5153" s="2">
        <v>13.157894736842</v>
      </c>
      <c r="P5153" s="2">
        <v>2.6315789473679998</v>
      </c>
      <c r="Q5153" s="2">
        <v>21.052631578947</v>
      </c>
      <c r="R5153" s="2">
        <v>2.6315789473679998</v>
      </c>
      <c r="S5153" s="3">
        <v>0</v>
      </c>
      <c r="T5153" s="2">
        <v>5.2631578947369997</v>
      </c>
      <c r="U5153" s="21">
        <v>0</v>
      </c>
    </row>
    <row r="5154" spans="4:21" x14ac:dyDescent="0.2">
      <c r="D5154" s="104"/>
      <c r="E5154" s="5" t="s">
        <v>48</v>
      </c>
      <c r="F5154" s="6"/>
      <c r="G5154" s="7">
        <v>8</v>
      </c>
      <c r="H5154" s="8">
        <v>3</v>
      </c>
      <c r="I5154" s="1">
        <v>2</v>
      </c>
      <c r="J5154" s="1">
        <v>3</v>
      </c>
      <c r="K5154" s="1">
        <v>1</v>
      </c>
      <c r="L5154" s="1">
        <v>2</v>
      </c>
      <c r="M5154" s="1">
        <v>1</v>
      </c>
      <c r="N5154" s="1">
        <v>0</v>
      </c>
      <c r="O5154" s="1">
        <v>0</v>
      </c>
      <c r="P5154" s="1">
        <v>0</v>
      </c>
      <c r="Q5154" s="1">
        <v>0</v>
      </c>
      <c r="R5154" s="1">
        <v>0</v>
      </c>
      <c r="S5154" s="1">
        <v>0</v>
      </c>
      <c r="T5154" s="1">
        <v>1</v>
      </c>
      <c r="U5154" s="13">
        <v>0</v>
      </c>
    </row>
    <row r="5155" spans="4:21" x14ac:dyDescent="0.2">
      <c r="D5155" s="104"/>
      <c r="E5155" s="11"/>
      <c r="F5155" s="10"/>
      <c r="G5155" s="9">
        <v>100</v>
      </c>
      <c r="H5155" s="12">
        <v>37.5</v>
      </c>
      <c r="I5155" s="2">
        <v>25</v>
      </c>
      <c r="J5155" s="2">
        <v>37.5</v>
      </c>
      <c r="K5155" s="2">
        <v>12.5</v>
      </c>
      <c r="L5155" s="2">
        <v>25</v>
      </c>
      <c r="M5155" s="2">
        <v>12.5</v>
      </c>
      <c r="N5155" s="3">
        <v>0</v>
      </c>
      <c r="O5155" s="3">
        <v>0</v>
      </c>
      <c r="P5155" s="3">
        <v>0</v>
      </c>
      <c r="Q5155" s="3">
        <v>0</v>
      </c>
      <c r="R5155" s="3">
        <v>0</v>
      </c>
      <c r="S5155" s="3">
        <v>0</v>
      </c>
      <c r="T5155" s="2">
        <v>12.5</v>
      </c>
      <c r="U5155" s="21">
        <v>0</v>
      </c>
    </row>
    <row r="5156" spans="4:21" x14ac:dyDescent="0.2">
      <c r="D5156" s="104"/>
      <c r="E5156" s="5" t="s">
        <v>49</v>
      </c>
      <c r="F5156" s="6"/>
      <c r="G5156" s="7">
        <v>1</v>
      </c>
      <c r="H5156" s="8">
        <v>0</v>
      </c>
      <c r="I5156" s="1">
        <v>0</v>
      </c>
      <c r="J5156" s="1">
        <v>0</v>
      </c>
      <c r="K5156" s="1">
        <v>0</v>
      </c>
      <c r="L5156" s="1">
        <v>0</v>
      </c>
      <c r="M5156" s="1">
        <v>0</v>
      </c>
      <c r="N5156" s="1">
        <v>0</v>
      </c>
      <c r="O5156" s="1">
        <v>1</v>
      </c>
      <c r="P5156" s="1">
        <v>1</v>
      </c>
      <c r="Q5156" s="1">
        <v>1</v>
      </c>
      <c r="R5156" s="1">
        <v>0</v>
      </c>
      <c r="S5156" s="1">
        <v>0</v>
      </c>
      <c r="T5156" s="1">
        <v>0</v>
      </c>
      <c r="U5156" s="13">
        <v>0</v>
      </c>
    </row>
    <row r="5157" spans="4:21" x14ac:dyDescent="0.2">
      <c r="D5157" s="104"/>
      <c r="E5157" s="11"/>
      <c r="F5157" s="10"/>
      <c r="G5157" s="9">
        <v>100</v>
      </c>
      <c r="H5157" s="40">
        <v>0</v>
      </c>
      <c r="I5157" s="3">
        <v>0</v>
      </c>
      <c r="J5157" s="3">
        <v>0</v>
      </c>
      <c r="K5157" s="3">
        <v>0</v>
      </c>
      <c r="L5157" s="3">
        <v>0</v>
      </c>
      <c r="M5157" s="3">
        <v>0</v>
      </c>
      <c r="N5157" s="3">
        <v>0</v>
      </c>
      <c r="O5157" s="2">
        <v>100</v>
      </c>
      <c r="P5157" s="2">
        <v>100</v>
      </c>
      <c r="Q5157" s="2">
        <v>100</v>
      </c>
      <c r="R5157" s="3">
        <v>0</v>
      </c>
      <c r="S5157" s="3">
        <v>0</v>
      </c>
      <c r="T5157" s="3">
        <v>0</v>
      </c>
      <c r="U5157" s="21">
        <v>0</v>
      </c>
    </row>
    <row r="5158" spans="4:21" x14ac:dyDescent="0.2">
      <c r="D5158" s="103" t="s">
        <v>50</v>
      </c>
      <c r="E5158" s="24" t="s">
        <v>35</v>
      </c>
      <c r="F5158" s="22"/>
      <c r="G5158" s="23">
        <v>4</v>
      </c>
      <c r="H5158" s="30">
        <v>0</v>
      </c>
      <c r="I5158" s="4">
        <v>2</v>
      </c>
      <c r="J5158" s="4">
        <v>0</v>
      </c>
      <c r="K5158" s="4">
        <v>1</v>
      </c>
      <c r="L5158" s="4">
        <v>0</v>
      </c>
      <c r="M5158" s="4">
        <v>1</v>
      </c>
      <c r="N5158" s="4">
        <v>0</v>
      </c>
      <c r="O5158" s="4">
        <v>0</v>
      </c>
      <c r="P5158" s="4">
        <v>0</v>
      </c>
      <c r="Q5158" s="4">
        <v>0</v>
      </c>
      <c r="R5158" s="4">
        <v>2</v>
      </c>
      <c r="S5158" s="4">
        <v>0</v>
      </c>
      <c r="T5158" s="4">
        <v>0</v>
      </c>
      <c r="U5158" s="34">
        <v>0</v>
      </c>
    </row>
    <row r="5159" spans="4:21" x14ac:dyDescent="0.2">
      <c r="D5159" s="104"/>
      <c r="E5159" s="11"/>
      <c r="F5159" s="10"/>
      <c r="G5159" s="9">
        <v>100</v>
      </c>
      <c r="H5159" s="40">
        <v>0</v>
      </c>
      <c r="I5159" s="2">
        <v>50</v>
      </c>
      <c r="J5159" s="3">
        <v>0</v>
      </c>
      <c r="K5159" s="2">
        <v>25</v>
      </c>
      <c r="L5159" s="3">
        <v>0</v>
      </c>
      <c r="M5159" s="2">
        <v>25</v>
      </c>
      <c r="N5159" s="3">
        <v>0</v>
      </c>
      <c r="O5159" s="3">
        <v>0</v>
      </c>
      <c r="P5159" s="3">
        <v>0</v>
      </c>
      <c r="Q5159" s="3">
        <v>0</v>
      </c>
      <c r="R5159" s="2">
        <v>50</v>
      </c>
      <c r="S5159" s="3">
        <v>0</v>
      </c>
      <c r="T5159" s="3">
        <v>0</v>
      </c>
      <c r="U5159" s="21">
        <v>0</v>
      </c>
    </row>
    <row r="5160" spans="4:21" x14ac:dyDescent="0.2">
      <c r="D5160" s="104"/>
      <c r="E5160" s="5" t="s">
        <v>36</v>
      </c>
      <c r="F5160" s="6"/>
      <c r="G5160" s="7">
        <v>11</v>
      </c>
      <c r="H5160" s="8">
        <v>0</v>
      </c>
      <c r="I5160" s="1">
        <v>8</v>
      </c>
      <c r="J5160" s="1">
        <v>0</v>
      </c>
      <c r="K5160" s="1">
        <v>4</v>
      </c>
      <c r="L5160" s="1">
        <v>6</v>
      </c>
      <c r="M5160" s="1">
        <v>1</v>
      </c>
      <c r="N5160" s="1">
        <v>1</v>
      </c>
      <c r="O5160" s="1">
        <v>0</v>
      </c>
      <c r="P5160" s="1">
        <v>1</v>
      </c>
      <c r="Q5160" s="1">
        <v>0</v>
      </c>
      <c r="R5160" s="1">
        <v>5</v>
      </c>
      <c r="S5160" s="1">
        <v>2</v>
      </c>
      <c r="T5160" s="1">
        <v>1</v>
      </c>
      <c r="U5160" s="13">
        <v>0</v>
      </c>
    </row>
    <row r="5161" spans="4:21" x14ac:dyDescent="0.2">
      <c r="D5161" s="104"/>
      <c r="E5161" s="11"/>
      <c r="F5161" s="10"/>
      <c r="G5161" s="9">
        <v>100</v>
      </c>
      <c r="H5161" s="40">
        <v>0</v>
      </c>
      <c r="I5161" s="2">
        <v>72.727272727273004</v>
      </c>
      <c r="J5161" s="3">
        <v>0</v>
      </c>
      <c r="K5161" s="2">
        <v>36.363636363635997</v>
      </c>
      <c r="L5161" s="2">
        <v>54.545454545455001</v>
      </c>
      <c r="M5161" s="2">
        <v>9.0909090909089993</v>
      </c>
      <c r="N5161" s="2">
        <v>9.0909090909089993</v>
      </c>
      <c r="O5161" s="3">
        <v>0</v>
      </c>
      <c r="P5161" s="2">
        <v>9.0909090909089993</v>
      </c>
      <c r="Q5161" s="3">
        <v>0</v>
      </c>
      <c r="R5161" s="2">
        <v>45.454545454544999</v>
      </c>
      <c r="S5161" s="2">
        <v>18.181818181817999</v>
      </c>
      <c r="T5161" s="2">
        <v>9.0909090909089993</v>
      </c>
      <c r="U5161" s="21">
        <v>0</v>
      </c>
    </row>
    <row r="5162" spans="4:21" x14ac:dyDescent="0.2">
      <c r="D5162" s="104"/>
      <c r="E5162" s="5" t="s">
        <v>37</v>
      </c>
      <c r="F5162" s="6"/>
      <c r="G5162" s="7">
        <v>16</v>
      </c>
      <c r="H5162" s="8">
        <v>3</v>
      </c>
      <c r="I5162" s="1">
        <v>9</v>
      </c>
      <c r="J5162" s="1">
        <v>3</v>
      </c>
      <c r="K5162" s="1">
        <v>7</v>
      </c>
      <c r="L5162" s="1">
        <v>6</v>
      </c>
      <c r="M5162" s="1">
        <v>2</v>
      </c>
      <c r="N5162" s="1">
        <v>0</v>
      </c>
      <c r="O5162" s="1">
        <v>0</v>
      </c>
      <c r="P5162" s="1">
        <v>0</v>
      </c>
      <c r="Q5162" s="1">
        <v>3</v>
      </c>
      <c r="R5162" s="1">
        <v>8</v>
      </c>
      <c r="S5162" s="1">
        <v>2</v>
      </c>
      <c r="T5162" s="1">
        <v>0</v>
      </c>
      <c r="U5162" s="13">
        <v>0</v>
      </c>
    </row>
    <row r="5163" spans="4:21" x14ac:dyDescent="0.2">
      <c r="D5163" s="104"/>
      <c r="E5163" s="11"/>
      <c r="F5163" s="10"/>
      <c r="G5163" s="9">
        <v>100</v>
      </c>
      <c r="H5163" s="12">
        <v>18.75</v>
      </c>
      <c r="I5163" s="2">
        <v>56.25</v>
      </c>
      <c r="J5163" s="2">
        <v>18.75</v>
      </c>
      <c r="K5163" s="2">
        <v>43.75</v>
      </c>
      <c r="L5163" s="2">
        <v>37.5</v>
      </c>
      <c r="M5163" s="2">
        <v>12.5</v>
      </c>
      <c r="N5163" s="3">
        <v>0</v>
      </c>
      <c r="O5163" s="3">
        <v>0</v>
      </c>
      <c r="P5163" s="3">
        <v>0</v>
      </c>
      <c r="Q5163" s="2">
        <v>18.75</v>
      </c>
      <c r="R5163" s="2">
        <v>50</v>
      </c>
      <c r="S5163" s="2">
        <v>12.5</v>
      </c>
      <c r="T5163" s="3">
        <v>0</v>
      </c>
      <c r="U5163" s="21">
        <v>0</v>
      </c>
    </row>
    <row r="5164" spans="4:21" x14ac:dyDescent="0.2">
      <c r="D5164" s="104"/>
      <c r="E5164" s="5" t="s">
        <v>38</v>
      </c>
      <c r="F5164" s="6"/>
      <c r="G5164" s="7">
        <v>30</v>
      </c>
      <c r="H5164" s="8">
        <v>3</v>
      </c>
      <c r="I5164" s="1">
        <v>19</v>
      </c>
      <c r="J5164" s="1">
        <v>5</v>
      </c>
      <c r="K5164" s="1">
        <v>5</v>
      </c>
      <c r="L5164" s="1">
        <v>9</v>
      </c>
      <c r="M5164" s="1">
        <v>4</v>
      </c>
      <c r="N5164" s="1">
        <v>0</v>
      </c>
      <c r="O5164" s="1">
        <v>2</v>
      </c>
      <c r="P5164" s="1">
        <v>2</v>
      </c>
      <c r="Q5164" s="1">
        <v>1</v>
      </c>
      <c r="R5164" s="1">
        <v>8</v>
      </c>
      <c r="S5164" s="1">
        <v>2</v>
      </c>
      <c r="T5164" s="1">
        <v>4</v>
      </c>
      <c r="U5164" s="13">
        <v>0</v>
      </c>
    </row>
    <row r="5165" spans="4:21" x14ac:dyDescent="0.2">
      <c r="D5165" s="104"/>
      <c r="E5165" s="11"/>
      <c r="F5165" s="10"/>
      <c r="G5165" s="9">
        <v>100</v>
      </c>
      <c r="H5165" s="12">
        <v>10</v>
      </c>
      <c r="I5165" s="2">
        <v>63.333333333333002</v>
      </c>
      <c r="J5165" s="2">
        <v>16.666666666666998</v>
      </c>
      <c r="K5165" s="2">
        <v>16.666666666666998</v>
      </c>
      <c r="L5165" s="2">
        <v>30</v>
      </c>
      <c r="M5165" s="2">
        <v>13.333333333333</v>
      </c>
      <c r="N5165" s="3">
        <v>0</v>
      </c>
      <c r="O5165" s="2">
        <v>6.666666666667</v>
      </c>
      <c r="P5165" s="2">
        <v>6.666666666667</v>
      </c>
      <c r="Q5165" s="2">
        <v>3.333333333333</v>
      </c>
      <c r="R5165" s="2">
        <v>26.666666666666998</v>
      </c>
      <c r="S5165" s="2">
        <v>6.666666666667</v>
      </c>
      <c r="T5165" s="2">
        <v>13.333333333333</v>
      </c>
      <c r="U5165" s="21">
        <v>0</v>
      </c>
    </row>
    <row r="5166" spans="4:21" x14ac:dyDescent="0.2">
      <c r="D5166" s="104"/>
      <c r="E5166" s="5" t="s">
        <v>39</v>
      </c>
      <c r="F5166" s="6"/>
      <c r="G5166" s="7">
        <v>33</v>
      </c>
      <c r="H5166" s="8">
        <v>5</v>
      </c>
      <c r="I5166" s="1">
        <v>21</v>
      </c>
      <c r="J5166" s="1">
        <v>11</v>
      </c>
      <c r="K5166" s="1">
        <v>12</v>
      </c>
      <c r="L5166" s="1">
        <v>17</v>
      </c>
      <c r="M5166" s="1">
        <v>9</v>
      </c>
      <c r="N5166" s="1">
        <v>0</v>
      </c>
      <c r="O5166" s="1">
        <v>1</v>
      </c>
      <c r="P5166" s="1">
        <v>1</v>
      </c>
      <c r="Q5166" s="1">
        <v>5</v>
      </c>
      <c r="R5166" s="1">
        <v>7</v>
      </c>
      <c r="S5166" s="1">
        <v>3</v>
      </c>
      <c r="T5166" s="1">
        <v>0</v>
      </c>
      <c r="U5166" s="13">
        <v>0</v>
      </c>
    </row>
    <row r="5167" spans="4:21" x14ac:dyDescent="0.2">
      <c r="D5167" s="104"/>
      <c r="E5167" s="11"/>
      <c r="F5167" s="10"/>
      <c r="G5167" s="9">
        <v>100</v>
      </c>
      <c r="H5167" s="12">
        <v>15.151515151515</v>
      </c>
      <c r="I5167" s="2">
        <v>63.636363636364003</v>
      </c>
      <c r="J5167" s="2">
        <v>33.333333333333002</v>
      </c>
      <c r="K5167" s="2">
        <v>36.363636363635997</v>
      </c>
      <c r="L5167" s="2">
        <v>51.515151515151999</v>
      </c>
      <c r="M5167" s="2">
        <v>27.272727272727</v>
      </c>
      <c r="N5167" s="3">
        <v>0</v>
      </c>
      <c r="O5167" s="2">
        <v>3.0303030303030001</v>
      </c>
      <c r="P5167" s="2">
        <v>3.0303030303030001</v>
      </c>
      <c r="Q5167" s="2">
        <v>15.151515151515</v>
      </c>
      <c r="R5167" s="2">
        <v>21.212121212121001</v>
      </c>
      <c r="S5167" s="2">
        <v>9.0909090909089993</v>
      </c>
      <c r="T5167" s="3">
        <v>0</v>
      </c>
      <c r="U5167" s="21">
        <v>0</v>
      </c>
    </row>
    <row r="5168" spans="4:21" x14ac:dyDescent="0.2">
      <c r="D5168" s="104"/>
      <c r="E5168" s="5" t="s">
        <v>40</v>
      </c>
      <c r="F5168" s="6"/>
      <c r="G5168" s="7">
        <v>38</v>
      </c>
      <c r="H5168" s="8">
        <v>6</v>
      </c>
      <c r="I5168" s="1">
        <v>18</v>
      </c>
      <c r="J5168" s="1">
        <v>12</v>
      </c>
      <c r="K5168" s="1">
        <v>6</v>
      </c>
      <c r="L5168" s="1">
        <v>12</v>
      </c>
      <c r="M5168" s="1">
        <v>7</v>
      </c>
      <c r="N5168" s="1">
        <v>2</v>
      </c>
      <c r="O5168" s="1">
        <v>3</v>
      </c>
      <c r="P5168" s="1">
        <v>5</v>
      </c>
      <c r="Q5168" s="1">
        <v>4</v>
      </c>
      <c r="R5168" s="1">
        <v>5</v>
      </c>
      <c r="S5168" s="1">
        <v>2</v>
      </c>
      <c r="T5168" s="1">
        <v>4</v>
      </c>
      <c r="U5168" s="13">
        <v>1</v>
      </c>
    </row>
    <row r="5169" spans="4:21" x14ac:dyDescent="0.2">
      <c r="D5169" s="104"/>
      <c r="E5169" s="11"/>
      <c r="F5169" s="10"/>
      <c r="G5169" s="9">
        <v>100</v>
      </c>
      <c r="H5169" s="12">
        <v>15.789473684211</v>
      </c>
      <c r="I5169" s="2">
        <v>47.368421052632002</v>
      </c>
      <c r="J5169" s="2">
        <v>31.578947368421002</v>
      </c>
      <c r="K5169" s="2">
        <v>15.789473684211</v>
      </c>
      <c r="L5169" s="2">
        <v>31.578947368421002</v>
      </c>
      <c r="M5169" s="2">
        <v>18.421052631578998</v>
      </c>
      <c r="N5169" s="2">
        <v>5.2631578947369997</v>
      </c>
      <c r="O5169" s="2">
        <v>7.8947368421049999</v>
      </c>
      <c r="P5169" s="2">
        <v>13.157894736842</v>
      </c>
      <c r="Q5169" s="2">
        <v>10.526315789473999</v>
      </c>
      <c r="R5169" s="2">
        <v>13.157894736842</v>
      </c>
      <c r="S5169" s="2">
        <v>5.2631578947369997</v>
      </c>
      <c r="T5169" s="2">
        <v>10.526315789473999</v>
      </c>
      <c r="U5169" s="15">
        <v>2.6315789473679998</v>
      </c>
    </row>
    <row r="5170" spans="4:21" x14ac:dyDescent="0.2">
      <c r="D5170" s="104"/>
      <c r="E5170" s="5" t="s">
        <v>41</v>
      </c>
      <c r="F5170" s="6"/>
      <c r="G5170" s="7">
        <v>28</v>
      </c>
      <c r="H5170" s="8">
        <v>5</v>
      </c>
      <c r="I5170" s="1">
        <v>13</v>
      </c>
      <c r="J5170" s="1">
        <v>8</v>
      </c>
      <c r="K5170" s="1">
        <v>7</v>
      </c>
      <c r="L5170" s="1">
        <v>7</v>
      </c>
      <c r="M5170" s="1">
        <v>10</v>
      </c>
      <c r="N5170" s="1">
        <v>0</v>
      </c>
      <c r="O5170" s="1">
        <v>5</v>
      </c>
      <c r="P5170" s="1">
        <v>2</v>
      </c>
      <c r="Q5170" s="1">
        <v>8</v>
      </c>
      <c r="R5170" s="1">
        <v>4</v>
      </c>
      <c r="S5170" s="1">
        <v>1</v>
      </c>
      <c r="T5170" s="1">
        <v>1</v>
      </c>
      <c r="U5170" s="13">
        <v>0</v>
      </c>
    </row>
    <row r="5171" spans="4:21" x14ac:dyDescent="0.2">
      <c r="D5171" s="104"/>
      <c r="E5171" s="11"/>
      <c r="F5171" s="10"/>
      <c r="G5171" s="9">
        <v>100</v>
      </c>
      <c r="H5171" s="12">
        <v>17.857142857143</v>
      </c>
      <c r="I5171" s="2">
        <v>46.428571428570997</v>
      </c>
      <c r="J5171" s="2">
        <v>28.571428571428999</v>
      </c>
      <c r="K5171" s="2">
        <v>25</v>
      </c>
      <c r="L5171" s="2">
        <v>25</v>
      </c>
      <c r="M5171" s="2">
        <v>35.714285714286</v>
      </c>
      <c r="N5171" s="3">
        <v>0</v>
      </c>
      <c r="O5171" s="2">
        <v>17.857142857143</v>
      </c>
      <c r="P5171" s="2">
        <v>7.1428571428570002</v>
      </c>
      <c r="Q5171" s="2">
        <v>28.571428571428999</v>
      </c>
      <c r="R5171" s="2">
        <v>14.285714285714</v>
      </c>
      <c r="S5171" s="2">
        <v>3.5714285714290002</v>
      </c>
      <c r="T5171" s="2">
        <v>3.5714285714290002</v>
      </c>
      <c r="U5171" s="21">
        <v>0</v>
      </c>
    </row>
    <row r="5172" spans="4:21" x14ac:dyDescent="0.2">
      <c r="D5172" s="104"/>
      <c r="E5172" s="5" t="s">
        <v>42</v>
      </c>
      <c r="F5172" s="6"/>
      <c r="G5172" s="7">
        <v>38</v>
      </c>
      <c r="H5172" s="8">
        <v>6</v>
      </c>
      <c r="I5172" s="1">
        <v>16</v>
      </c>
      <c r="J5172" s="1">
        <v>15</v>
      </c>
      <c r="K5172" s="1">
        <v>10</v>
      </c>
      <c r="L5172" s="1">
        <v>18</v>
      </c>
      <c r="M5172" s="1">
        <v>4</v>
      </c>
      <c r="N5172" s="1">
        <v>1</v>
      </c>
      <c r="O5172" s="1">
        <v>2</v>
      </c>
      <c r="P5172" s="1">
        <v>1</v>
      </c>
      <c r="Q5172" s="1">
        <v>5</v>
      </c>
      <c r="R5172" s="1">
        <v>7</v>
      </c>
      <c r="S5172" s="1">
        <v>0</v>
      </c>
      <c r="T5172" s="1">
        <v>4</v>
      </c>
      <c r="U5172" s="13">
        <v>0</v>
      </c>
    </row>
    <row r="5173" spans="4:21" x14ac:dyDescent="0.2">
      <c r="D5173" s="104"/>
      <c r="E5173" s="11"/>
      <c r="F5173" s="10"/>
      <c r="G5173" s="9">
        <v>100</v>
      </c>
      <c r="H5173" s="12">
        <v>15.789473684211</v>
      </c>
      <c r="I5173" s="2">
        <v>42.105263157895003</v>
      </c>
      <c r="J5173" s="2">
        <v>39.473684210526002</v>
      </c>
      <c r="K5173" s="2">
        <v>26.315789473683999</v>
      </c>
      <c r="L5173" s="2">
        <v>47.368421052632002</v>
      </c>
      <c r="M5173" s="2">
        <v>10.526315789473999</v>
      </c>
      <c r="N5173" s="2">
        <v>2.6315789473679998</v>
      </c>
      <c r="O5173" s="2">
        <v>5.2631578947369997</v>
      </c>
      <c r="P5173" s="2">
        <v>2.6315789473679998</v>
      </c>
      <c r="Q5173" s="2">
        <v>13.157894736842</v>
      </c>
      <c r="R5173" s="2">
        <v>18.421052631578998</v>
      </c>
      <c r="S5173" s="3">
        <v>0</v>
      </c>
      <c r="T5173" s="2">
        <v>10.526315789473999</v>
      </c>
      <c r="U5173" s="21">
        <v>0</v>
      </c>
    </row>
    <row r="5174" spans="4:21" x14ac:dyDescent="0.2">
      <c r="D5174" s="104"/>
      <c r="E5174" s="5" t="s">
        <v>43</v>
      </c>
      <c r="F5174" s="6"/>
      <c r="G5174" s="7">
        <v>40</v>
      </c>
      <c r="H5174" s="8">
        <v>4</v>
      </c>
      <c r="I5174" s="1">
        <v>21</v>
      </c>
      <c r="J5174" s="1">
        <v>16</v>
      </c>
      <c r="K5174" s="1">
        <v>12</v>
      </c>
      <c r="L5174" s="1">
        <v>11</v>
      </c>
      <c r="M5174" s="1">
        <v>4</v>
      </c>
      <c r="N5174" s="1">
        <v>0</v>
      </c>
      <c r="O5174" s="1">
        <v>4</v>
      </c>
      <c r="P5174" s="1">
        <v>2</v>
      </c>
      <c r="Q5174" s="1">
        <v>7</v>
      </c>
      <c r="R5174" s="1">
        <v>6</v>
      </c>
      <c r="S5174" s="1">
        <v>0</v>
      </c>
      <c r="T5174" s="1">
        <v>2</v>
      </c>
      <c r="U5174" s="13">
        <v>1</v>
      </c>
    </row>
    <row r="5175" spans="4:21" x14ac:dyDescent="0.2">
      <c r="D5175" s="104"/>
      <c r="E5175" s="11"/>
      <c r="F5175" s="10"/>
      <c r="G5175" s="9">
        <v>100</v>
      </c>
      <c r="H5175" s="12">
        <v>10</v>
      </c>
      <c r="I5175" s="2">
        <v>52.5</v>
      </c>
      <c r="J5175" s="2">
        <v>40</v>
      </c>
      <c r="K5175" s="2">
        <v>30</v>
      </c>
      <c r="L5175" s="2">
        <v>27.5</v>
      </c>
      <c r="M5175" s="2">
        <v>10</v>
      </c>
      <c r="N5175" s="3">
        <v>0</v>
      </c>
      <c r="O5175" s="2">
        <v>10</v>
      </c>
      <c r="P5175" s="2">
        <v>5</v>
      </c>
      <c r="Q5175" s="2">
        <v>17.5</v>
      </c>
      <c r="R5175" s="2">
        <v>15</v>
      </c>
      <c r="S5175" s="3">
        <v>0</v>
      </c>
      <c r="T5175" s="2">
        <v>5</v>
      </c>
      <c r="U5175" s="15">
        <v>2.5</v>
      </c>
    </row>
    <row r="5176" spans="4:21" x14ac:dyDescent="0.2">
      <c r="D5176" s="104"/>
      <c r="E5176" s="5" t="s">
        <v>44</v>
      </c>
      <c r="F5176" s="6"/>
      <c r="G5176" s="7">
        <v>64</v>
      </c>
      <c r="H5176" s="8">
        <v>9</v>
      </c>
      <c r="I5176" s="1">
        <v>36</v>
      </c>
      <c r="J5176" s="1">
        <v>19</v>
      </c>
      <c r="K5176" s="1">
        <v>12</v>
      </c>
      <c r="L5176" s="1">
        <v>15</v>
      </c>
      <c r="M5176" s="1">
        <v>8</v>
      </c>
      <c r="N5176" s="1">
        <v>4</v>
      </c>
      <c r="O5176" s="1">
        <v>9</v>
      </c>
      <c r="P5176" s="1">
        <v>4</v>
      </c>
      <c r="Q5176" s="1">
        <v>11</v>
      </c>
      <c r="R5176" s="1">
        <v>8</v>
      </c>
      <c r="S5176" s="1">
        <v>0</v>
      </c>
      <c r="T5176" s="1">
        <v>5</v>
      </c>
      <c r="U5176" s="13">
        <v>0</v>
      </c>
    </row>
    <row r="5177" spans="4:21" x14ac:dyDescent="0.2">
      <c r="D5177" s="104"/>
      <c r="E5177" s="11"/>
      <c r="F5177" s="10"/>
      <c r="G5177" s="9">
        <v>100</v>
      </c>
      <c r="H5177" s="12">
        <v>14.0625</v>
      </c>
      <c r="I5177" s="2">
        <v>56.25</v>
      </c>
      <c r="J5177" s="2">
        <v>29.6875</v>
      </c>
      <c r="K5177" s="2">
        <v>18.75</v>
      </c>
      <c r="L5177" s="2">
        <v>23.4375</v>
      </c>
      <c r="M5177" s="2">
        <v>12.5</v>
      </c>
      <c r="N5177" s="2">
        <v>6.25</v>
      </c>
      <c r="O5177" s="2">
        <v>14.0625</v>
      </c>
      <c r="P5177" s="2">
        <v>6.25</v>
      </c>
      <c r="Q5177" s="2">
        <v>17.1875</v>
      </c>
      <c r="R5177" s="2">
        <v>12.5</v>
      </c>
      <c r="S5177" s="3">
        <v>0</v>
      </c>
      <c r="T5177" s="2">
        <v>7.8125</v>
      </c>
      <c r="U5177" s="21">
        <v>0</v>
      </c>
    </row>
    <row r="5178" spans="4:21" x14ac:dyDescent="0.2">
      <c r="D5178" s="104"/>
      <c r="E5178" s="5" t="s">
        <v>45</v>
      </c>
      <c r="F5178" s="6"/>
      <c r="G5178" s="7">
        <v>62</v>
      </c>
      <c r="H5178" s="8">
        <v>12</v>
      </c>
      <c r="I5178" s="1">
        <v>28</v>
      </c>
      <c r="J5178" s="1">
        <v>33</v>
      </c>
      <c r="K5178" s="1">
        <v>2</v>
      </c>
      <c r="L5178" s="1">
        <v>21</v>
      </c>
      <c r="M5178" s="1">
        <v>7</v>
      </c>
      <c r="N5178" s="1">
        <v>0</v>
      </c>
      <c r="O5178" s="1">
        <v>5</v>
      </c>
      <c r="P5178" s="1">
        <v>4</v>
      </c>
      <c r="Q5178" s="1">
        <v>14</v>
      </c>
      <c r="R5178" s="1">
        <v>3</v>
      </c>
      <c r="S5178" s="1">
        <v>0</v>
      </c>
      <c r="T5178" s="1">
        <v>2</v>
      </c>
      <c r="U5178" s="13">
        <v>0</v>
      </c>
    </row>
    <row r="5179" spans="4:21" x14ac:dyDescent="0.2">
      <c r="D5179" s="104"/>
      <c r="E5179" s="11"/>
      <c r="F5179" s="10"/>
      <c r="G5179" s="9">
        <v>100</v>
      </c>
      <c r="H5179" s="12">
        <v>19.354838709677001</v>
      </c>
      <c r="I5179" s="2">
        <v>45.161290322581003</v>
      </c>
      <c r="J5179" s="2">
        <v>53.225806451613003</v>
      </c>
      <c r="K5179" s="2">
        <v>3.2258064516129998</v>
      </c>
      <c r="L5179" s="2">
        <v>33.870967741934997</v>
      </c>
      <c r="M5179" s="2">
        <v>11.290322580645</v>
      </c>
      <c r="N5179" s="3">
        <v>0</v>
      </c>
      <c r="O5179" s="2">
        <v>8.0645161290320004</v>
      </c>
      <c r="P5179" s="2">
        <v>6.4516129032259997</v>
      </c>
      <c r="Q5179" s="2">
        <v>22.580645161290001</v>
      </c>
      <c r="R5179" s="2">
        <v>4.8387096774189997</v>
      </c>
      <c r="S5179" s="3">
        <v>0</v>
      </c>
      <c r="T5179" s="2">
        <v>3.2258064516129998</v>
      </c>
      <c r="U5179" s="21">
        <v>0</v>
      </c>
    </row>
    <row r="5180" spans="4:21" x14ac:dyDescent="0.2">
      <c r="D5180" s="104"/>
      <c r="E5180" s="5" t="s">
        <v>46</v>
      </c>
      <c r="F5180" s="6"/>
      <c r="G5180" s="7">
        <v>19</v>
      </c>
      <c r="H5180" s="8">
        <v>5</v>
      </c>
      <c r="I5180" s="1">
        <v>6</v>
      </c>
      <c r="J5180" s="1">
        <v>7</v>
      </c>
      <c r="K5180" s="1">
        <v>3</v>
      </c>
      <c r="L5180" s="1">
        <v>6</v>
      </c>
      <c r="M5180" s="1">
        <v>0</v>
      </c>
      <c r="N5180" s="1">
        <v>0</v>
      </c>
      <c r="O5180" s="1">
        <v>1</v>
      </c>
      <c r="P5180" s="1">
        <v>0</v>
      </c>
      <c r="Q5180" s="1">
        <v>2</v>
      </c>
      <c r="R5180" s="1">
        <v>2</v>
      </c>
      <c r="S5180" s="1">
        <v>0</v>
      </c>
      <c r="T5180" s="1">
        <v>1</v>
      </c>
      <c r="U5180" s="13">
        <v>0</v>
      </c>
    </row>
    <row r="5181" spans="4:21" x14ac:dyDescent="0.2">
      <c r="D5181" s="104"/>
      <c r="E5181" s="11"/>
      <c r="F5181" s="10"/>
      <c r="G5181" s="9">
        <v>100</v>
      </c>
      <c r="H5181" s="12">
        <v>26.315789473683999</v>
      </c>
      <c r="I5181" s="2">
        <v>31.578947368421002</v>
      </c>
      <c r="J5181" s="2">
        <v>36.842105263157997</v>
      </c>
      <c r="K5181" s="2">
        <v>15.789473684211</v>
      </c>
      <c r="L5181" s="2">
        <v>31.578947368421002</v>
      </c>
      <c r="M5181" s="3">
        <v>0</v>
      </c>
      <c r="N5181" s="3">
        <v>0</v>
      </c>
      <c r="O5181" s="2">
        <v>5.2631578947369997</v>
      </c>
      <c r="P5181" s="3">
        <v>0</v>
      </c>
      <c r="Q5181" s="2">
        <v>10.526315789473999</v>
      </c>
      <c r="R5181" s="2">
        <v>10.526315789473999</v>
      </c>
      <c r="S5181" s="3">
        <v>0</v>
      </c>
      <c r="T5181" s="2">
        <v>5.2631578947369997</v>
      </c>
      <c r="U5181" s="21">
        <v>0</v>
      </c>
    </row>
    <row r="5182" spans="4:21" x14ac:dyDescent="0.2">
      <c r="D5182" s="104"/>
      <c r="E5182" s="5" t="s">
        <v>47</v>
      </c>
      <c r="F5182" s="6"/>
      <c r="G5182" s="7">
        <v>35</v>
      </c>
      <c r="H5182" s="8">
        <v>8</v>
      </c>
      <c r="I5182" s="1">
        <v>17</v>
      </c>
      <c r="J5182" s="1">
        <v>15</v>
      </c>
      <c r="K5182" s="1">
        <v>1</v>
      </c>
      <c r="L5182" s="1">
        <v>15</v>
      </c>
      <c r="M5182" s="1">
        <v>1</v>
      </c>
      <c r="N5182" s="1">
        <v>0</v>
      </c>
      <c r="O5182" s="1">
        <v>3</v>
      </c>
      <c r="P5182" s="1">
        <v>0</v>
      </c>
      <c r="Q5182" s="1">
        <v>11</v>
      </c>
      <c r="R5182" s="1">
        <v>1</v>
      </c>
      <c r="S5182" s="1">
        <v>0</v>
      </c>
      <c r="T5182" s="1">
        <v>3</v>
      </c>
      <c r="U5182" s="13">
        <v>1</v>
      </c>
    </row>
    <row r="5183" spans="4:21" x14ac:dyDescent="0.2">
      <c r="D5183" s="104"/>
      <c r="E5183" s="11"/>
      <c r="F5183" s="10"/>
      <c r="G5183" s="9">
        <v>100</v>
      </c>
      <c r="H5183" s="12">
        <v>22.857142857143</v>
      </c>
      <c r="I5183" s="2">
        <v>48.571428571429003</v>
      </c>
      <c r="J5183" s="2">
        <v>42.857142857143003</v>
      </c>
      <c r="K5183" s="2">
        <v>2.8571428571430002</v>
      </c>
      <c r="L5183" s="2">
        <v>42.857142857143003</v>
      </c>
      <c r="M5183" s="2">
        <v>2.8571428571430002</v>
      </c>
      <c r="N5183" s="3">
        <v>0</v>
      </c>
      <c r="O5183" s="2">
        <v>8.5714285714289993</v>
      </c>
      <c r="P5183" s="3">
        <v>0</v>
      </c>
      <c r="Q5183" s="2">
        <v>31.428571428571001</v>
      </c>
      <c r="R5183" s="2">
        <v>2.8571428571430002</v>
      </c>
      <c r="S5183" s="3">
        <v>0</v>
      </c>
      <c r="T5183" s="2">
        <v>8.5714285714289993</v>
      </c>
      <c r="U5183" s="15">
        <v>2.8571428571430002</v>
      </c>
    </row>
    <row r="5184" spans="4:21" x14ac:dyDescent="0.2">
      <c r="D5184" s="104"/>
      <c r="E5184" s="5" t="s">
        <v>48</v>
      </c>
      <c r="F5184" s="6"/>
      <c r="G5184" s="7">
        <v>19</v>
      </c>
      <c r="H5184" s="8">
        <v>6</v>
      </c>
      <c r="I5184" s="1">
        <v>4</v>
      </c>
      <c r="J5184" s="1">
        <v>12</v>
      </c>
      <c r="K5184" s="1">
        <v>1</v>
      </c>
      <c r="L5184" s="1">
        <v>5</v>
      </c>
      <c r="M5184" s="1">
        <v>1</v>
      </c>
      <c r="N5184" s="1">
        <v>0</v>
      </c>
      <c r="O5184" s="1">
        <v>2</v>
      </c>
      <c r="P5184" s="1">
        <v>1</v>
      </c>
      <c r="Q5184" s="1">
        <v>4</v>
      </c>
      <c r="R5184" s="1">
        <v>0</v>
      </c>
      <c r="S5184" s="1">
        <v>0</v>
      </c>
      <c r="T5184" s="1">
        <v>1</v>
      </c>
      <c r="U5184" s="13">
        <v>0</v>
      </c>
    </row>
    <row r="5185" spans="2:21" x14ac:dyDescent="0.2">
      <c r="D5185" s="104"/>
      <c r="E5185" s="11"/>
      <c r="F5185" s="10"/>
      <c r="G5185" s="9">
        <v>100</v>
      </c>
      <c r="H5185" s="12">
        <v>31.578947368421002</v>
      </c>
      <c r="I5185" s="2">
        <v>21.052631578947</v>
      </c>
      <c r="J5185" s="2">
        <v>63.157894736842003</v>
      </c>
      <c r="K5185" s="2">
        <v>5.2631578947369997</v>
      </c>
      <c r="L5185" s="2">
        <v>26.315789473683999</v>
      </c>
      <c r="M5185" s="2">
        <v>5.2631578947369997</v>
      </c>
      <c r="N5185" s="3">
        <v>0</v>
      </c>
      <c r="O5185" s="2">
        <v>10.526315789473999</v>
      </c>
      <c r="P5185" s="2">
        <v>5.2631578947369997</v>
      </c>
      <c r="Q5185" s="2">
        <v>21.052631578947</v>
      </c>
      <c r="R5185" s="3">
        <v>0</v>
      </c>
      <c r="S5185" s="3">
        <v>0</v>
      </c>
      <c r="T5185" s="2">
        <v>5.2631578947369997</v>
      </c>
      <c r="U5185" s="21">
        <v>0</v>
      </c>
    </row>
    <row r="5186" spans="2:21" x14ac:dyDescent="0.2">
      <c r="D5186" s="104"/>
      <c r="E5186" s="5" t="s">
        <v>49</v>
      </c>
      <c r="F5186" s="6"/>
      <c r="G5186" s="7">
        <v>2</v>
      </c>
      <c r="H5186" s="8">
        <v>1</v>
      </c>
      <c r="I5186" s="1">
        <v>0</v>
      </c>
      <c r="J5186" s="1">
        <v>1</v>
      </c>
      <c r="K5186" s="1">
        <v>0</v>
      </c>
      <c r="L5186" s="1">
        <v>0</v>
      </c>
      <c r="M5186" s="1">
        <v>0</v>
      </c>
      <c r="N5186" s="1">
        <v>0</v>
      </c>
      <c r="O5186" s="1">
        <v>0</v>
      </c>
      <c r="P5186" s="1">
        <v>0</v>
      </c>
      <c r="Q5186" s="1">
        <v>0</v>
      </c>
      <c r="R5186" s="1">
        <v>0</v>
      </c>
      <c r="S5186" s="1">
        <v>0</v>
      </c>
      <c r="T5186" s="1">
        <v>1</v>
      </c>
      <c r="U5186" s="13">
        <v>0</v>
      </c>
    </row>
    <row r="5187" spans="2:21" x14ac:dyDescent="0.2">
      <c r="D5187" s="105"/>
      <c r="E5187" s="56"/>
      <c r="F5187" s="57"/>
      <c r="G5187" s="69">
        <v>100</v>
      </c>
      <c r="H5187" s="75">
        <v>50</v>
      </c>
      <c r="I5187" s="36">
        <v>0</v>
      </c>
      <c r="J5187" s="39">
        <v>50</v>
      </c>
      <c r="K5187" s="36">
        <v>0</v>
      </c>
      <c r="L5187" s="36">
        <v>0</v>
      </c>
      <c r="M5187" s="36">
        <v>0</v>
      </c>
      <c r="N5187" s="36">
        <v>0</v>
      </c>
      <c r="O5187" s="36">
        <v>0</v>
      </c>
      <c r="P5187" s="36">
        <v>0</v>
      </c>
      <c r="Q5187" s="36">
        <v>0</v>
      </c>
      <c r="R5187" s="36">
        <v>0</v>
      </c>
      <c r="S5187" s="36">
        <v>0</v>
      </c>
      <c r="T5187" s="39">
        <v>50</v>
      </c>
      <c r="U5187" s="72">
        <v>0</v>
      </c>
    </row>
    <row r="5189" spans="2:21" x14ac:dyDescent="0.2">
      <c r="B5189" s="47" t="str">
        <f xml:space="preserve"> HYPERLINK("#'目次'!B68", "[62]")</f>
        <v>[62]</v>
      </c>
      <c r="C5189" s="31" t="s">
        <v>608</v>
      </c>
    </row>
    <row r="5190" spans="2:21" x14ac:dyDescent="0.2">
      <c r="C5190" s="89" t="s">
        <v>572</v>
      </c>
    </row>
    <row r="5192" spans="2:21" x14ac:dyDescent="0.2">
      <c r="C5192" s="31" t="s">
        <v>13</v>
      </c>
    </row>
    <row r="5193" spans="2:21" ht="48" x14ac:dyDescent="0.2">
      <c r="D5193" s="99"/>
      <c r="E5193" s="100"/>
      <c r="F5193" s="100"/>
      <c r="G5193" s="41" t="s">
        <v>14</v>
      </c>
      <c r="H5193" s="42" t="s">
        <v>609</v>
      </c>
      <c r="I5193" s="16" t="s">
        <v>610</v>
      </c>
      <c r="J5193" s="16" t="s">
        <v>611</v>
      </c>
      <c r="K5193" s="16" t="s">
        <v>612</v>
      </c>
      <c r="L5193" s="16" t="s">
        <v>523</v>
      </c>
      <c r="M5193" s="16" t="s">
        <v>524</v>
      </c>
      <c r="N5193" s="16" t="s">
        <v>613</v>
      </c>
      <c r="O5193" s="16" t="s">
        <v>525</v>
      </c>
      <c r="P5193" s="16" t="s">
        <v>614</v>
      </c>
      <c r="Q5193" s="16" t="s">
        <v>615</v>
      </c>
      <c r="R5193" s="16" t="s">
        <v>22</v>
      </c>
      <c r="S5193" s="16" t="s">
        <v>528</v>
      </c>
      <c r="T5193" s="46" t="s">
        <v>24</v>
      </c>
    </row>
    <row r="5194" spans="2:21" x14ac:dyDescent="0.2">
      <c r="D5194" s="101"/>
      <c r="E5194" s="102"/>
      <c r="F5194" s="102"/>
      <c r="G5194" s="44"/>
      <c r="H5194" s="48"/>
      <c r="I5194" s="17"/>
      <c r="J5194" s="17"/>
      <c r="K5194" s="17"/>
      <c r="L5194" s="17"/>
      <c r="M5194" s="17"/>
      <c r="N5194" s="17"/>
      <c r="O5194" s="17"/>
      <c r="P5194" s="17"/>
      <c r="Q5194" s="17"/>
      <c r="R5194" s="17"/>
      <c r="S5194" s="17"/>
      <c r="T5194" s="43"/>
    </row>
    <row r="5195" spans="2:21" x14ac:dyDescent="0.2">
      <c r="D5195" s="68"/>
      <c r="E5195" s="67" t="s">
        <v>14</v>
      </c>
      <c r="F5195" s="64"/>
      <c r="G5195" s="45">
        <v>1009</v>
      </c>
      <c r="H5195" s="20">
        <v>426</v>
      </c>
      <c r="I5195" s="20">
        <v>114</v>
      </c>
      <c r="J5195" s="20">
        <v>35</v>
      </c>
      <c r="K5195" s="20">
        <v>250</v>
      </c>
      <c r="L5195" s="20">
        <v>84</v>
      </c>
      <c r="M5195" s="20">
        <v>167</v>
      </c>
      <c r="N5195" s="20">
        <v>20</v>
      </c>
      <c r="O5195" s="20">
        <v>228</v>
      </c>
      <c r="P5195" s="20">
        <v>12</v>
      </c>
      <c r="Q5195" s="20">
        <v>159</v>
      </c>
      <c r="R5195" s="20">
        <v>17</v>
      </c>
      <c r="S5195" s="20">
        <v>217</v>
      </c>
      <c r="T5195" s="61">
        <v>13</v>
      </c>
    </row>
    <row r="5196" spans="2:21" x14ac:dyDescent="0.2">
      <c r="D5196" s="56"/>
      <c r="E5196" s="57"/>
      <c r="F5196" s="65"/>
      <c r="G5196" s="9">
        <v>100</v>
      </c>
      <c r="H5196" s="2">
        <v>42.220019821606002</v>
      </c>
      <c r="I5196" s="2">
        <v>11.298315163528001</v>
      </c>
      <c r="J5196" s="2">
        <v>3.4687809712590001</v>
      </c>
      <c r="K5196" s="2">
        <v>24.777006937562</v>
      </c>
      <c r="L5196" s="2">
        <v>8.3250743310209998</v>
      </c>
      <c r="M5196" s="2">
        <v>16.551040634290999</v>
      </c>
      <c r="N5196" s="2">
        <v>1.9821605550050001</v>
      </c>
      <c r="O5196" s="2">
        <v>22.596630327056001</v>
      </c>
      <c r="P5196" s="2">
        <v>1.189296333003</v>
      </c>
      <c r="Q5196" s="2">
        <v>15.758176412289</v>
      </c>
      <c r="R5196" s="2">
        <v>1.6848364717540001</v>
      </c>
      <c r="S5196" s="2">
        <v>21.506442021803998</v>
      </c>
      <c r="T5196" s="15">
        <v>1.288404360753</v>
      </c>
    </row>
    <row r="5197" spans="2:21" x14ac:dyDescent="0.2">
      <c r="D5197" s="103" t="s">
        <v>25</v>
      </c>
      <c r="E5197" s="24" t="s">
        <v>26</v>
      </c>
      <c r="F5197" s="22"/>
      <c r="G5197" s="23">
        <v>156</v>
      </c>
      <c r="H5197" s="30">
        <v>73</v>
      </c>
      <c r="I5197" s="4">
        <v>19</v>
      </c>
      <c r="J5197" s="4">
        <v>3</v>
      </c>
      <c r="K5197" s="4">
        <v>39</v>
      </c>
      <c r="L5197" s="4">
        <v>14</v>
      </c>
      <c r="M5197" s="4">
        <v>19</v>
      </c>
      <c r="N5197" s="4">
        <v>1</v>
      </c>
      <c r="O5197" s="4">
        <v>47</v>
      </c>
      <c r="P5197" s="4">
        <v>1</v>
      </c>
      <c r="Q5197" s="4">
        <v>24</v>
      </c>
      <c r="R5197" s="4">
        <v>2</v>
      </c>
      <c r="S5197" s="4">
        <v>37</v>
      </c>
      <c r="T5197" s="34">
        <v>1</v>
      </c>
    </row>
    <row r="5198" spans="2:21" x14ac:dyDescent="0.2">
      <c r="D5198" s="104"/>
      <c r="E5198" s="11"/>
      <c r="F5198" s="10"/>
      <c r="G5198" s="9">
        <v>100</v>
      </c>
      <c r="H5198" s="12">
        <v>46.794871794872002</v>
      </c>
      <c r="I5198" s="2">
        <v>12.179487179486999</v>
      </c>
      <c r="J5198" s="2">
        <v>1.923076923077</v>
      </c>
      <c r="K5198" s="2">
        <v>25</v>
      </c>
      <c r="L5198" s="2">
        <v>8.9743589743589993</v>
      </c>
      <c r="M5198" s="2">
        <v>12.179487179486999</v>
      </c>
      <c r="N5198" s="2">
        <v>0.64102564102600001</v>
      </c>
      <c r="O5198" s="2">
        <v>30.128205128205</v>
      </c>
      <c r="P5198" s="2">
        <v>0.64102564102600001</v>
      </c>
      <c r="Q5198" s="2">
        <v>15.384615384615</v>
      </c>
      <c r="R5198" s="2">
        <v>1.2820512820509999</v>
      </c>
      <c r="S5198" s="2">
        <v>23.717948717949</v>
      </c>
      <c r="T5198" s="15">
        <v>0.64102564102600001</v>
      </c>
    </row>
    <row r="5199" spans="2:21" x14ac:dyDescent="0.2">
      <c r="D5199" s="104"/>
      <c r="E5199" s="5" t="s">
        <v>27</v>
      </c>
      <c r="F5199" s="6"/>
      <c r="G5199" s="7">
        <v>175</v>
      </c>
      <c r="H5199" s="8">
        <v>82</v>
      </c>
      <c r="I5199" s="1">
        <v>19</v>
      </c>
      <c r="J5199" s="1">
        <v>8</v>
      </c>
      <c r="K5199" s="1">
        <v>40</v>
      </c>
      <c r="L5199" s="1">
        <v>14</v>
      </c>
      <c r="M5199" s="1">
        <v>27</v>
      </c>
      <c r="N5199" s="1">
        <v>1</v>
      </c>
      <c r="O5199" s="1">
        <v>49</v>
      </c>
      <c r="P5199" s="1">
        <v>3</v>
      </c>
      <c r="Q5199" s="1">
        <v>21</v>
      </c>
      <c r="R5199" s="1">
        <v>3</v>
      </c>
      <c r="S5199" s="1">
        <v>34</v>
      </c>
      <c r="T5199" s="13">
        <v>2</v>
      </c>
    </row>
    <row r="5200" spans="2:21" x14ac:dyDescent="0.2">
      <c r="D5200" s="104"/>
      <c r="E5200" s="11"/>
      <c r="F5200" s="10"/>
      <c r="G5200" s="9">
        <v>100</v>
      </c>
      <c r="H5200" s="12">
        <v>46.857142857143003</v>
      </c>
      <c r="I5200" s="2">
        <v>10.857142857143</v>
      </c>
      <c r="J5200" s="2">
        <v>4.5714285714290002</v>
      </c>
      <c r="K5200" s="2">
        <v>22.857142857143</v>
      </c>
      <c r="L5200" s="2">
        <v>8</v>
      </c>
      <c r="M5200" s="2">
        <v>15.428571428571001</v>
      </c>
      <c r="N5200" s="2">
        <v>0.57142857142900005</v>
      </c>
      <c r="O5200" s="2">
        <v>28</v>
      </c>
      <c r="P5200" s="2">
        <v>1.714285714286</v>
      </c>
      <c r="Q5200" s="2">
        <v>12</v>
      </c>
      <c r="R5200" s="2">
        <v>1.714285714286</v>
      </c>
      <c r="S5200" s="2">
        <v>19.428571428571001</v>
      </c>
      <c r="T5200" s="15">
        <v>1.142857142857</v>
      </c>
    </row>
    <row r="5201" spans="4:20" x14ac:dyDescent="0.2">
      <c r="D5201" s="104"/>
      <c r="E5201" s="5" t="s">
        <v>28</v>
      </c>
      <c r="F5201" s="6"/>
      <c r="G5201" s="7">
        <v>155</v>
      </c>
      <c r="H5201" s="8">
        <v>70</v>
      </c>
      <c r="I5201" s="1">
        <v>20</v>
      </c>
      <c r="J5201" s="1">
        <v>8</v>
      </c>
      <c r="K5201" s="1">
        <v>37</v>
      </c>
      <c r="L5201" s="1">
        <v>8</v>
      </c>
      <c r="M5201" s="1">
        <v>25</v>
      </c>
      <c r="N5201" s="1">
        <v>1</v>
      </c>
      <c r="O5201" s="1">
        <v>39</v>
      </c>
      <c r="P5201" s="1">
        <v>0</v>
      </c>
      <c r="Q5201" s="1">
        <v>20</v>
      </c>
      <c r="R5201" s="1">
        <v>6</v>
      </c>
      <c r="S5201" s="1">
        <v>30</v>
      </c>
      <c r="T5201" s="13">
        <v>3</v>
      </c>
    </row>
    <row r="5202" spans="4:20" x14ac:dyDescent="0.2">
      <c r="D5202" s="104"/>
      <c r="E5202" s="11"/>
      <c r="F5202" s="10"/>
      <c r="G5202" s="9">
        <v>100</v>
      </c>
      <c r="H5202" s="12">
        <v>45.161290322581003</v>
      </c>
      <c r="I5202" s="2">
        <v>12.903225806451999</v>
      </c>
      <c r="J5202" s="2">
        <v>5.1612903225810003</v>
      </c>
      <c r="K5202" s="2">
        <v>23.870967741935001</v>
      </c>
      <c r="L5202" s="2">
        <v>5.1612903225810003</v>
      </c>
      <c r="M5202" s="2">
        <v>16.129032258064999</v>
      </c>
      <c r="N5202" s="2">
        <v>0.64516129032299996</v>
      </c>
      <c r="O5202" s="2">
        <v>25.161290322580999</v>
      </c>
      <c r="P5202" s="3">
        <v>0</v>
      </c>
      <c r="Q5202" s="2">
        <v>12.903225806451999</v>
      </c>
      <c r="R5202" s="2">
        <v>3.8709677419349999</v>
      </c>
      <c r="S5202" s="2">
        <v>19.354838709677001</v>
      </c>
      <c r="T5202" s="15">
        <v>1.935483870968</v>
      </c>
    </row>
    <row r="5203" spans="4:20" x14ac:dyDescent="0.2">
      <c r="D5203" s="104"/>
      <c r="E5203" s="5" t="s">
        <v>29</v>
      </c>
      <c r="F5203" s="6"/>
      <c r="G5203" s="7">
        <v>116</v>
      </c>
      <c r="H5203" s="8">
        <v>43</v>
      </c>
      <c r="I5203" s="1">
        <v>17</v>
      </c>
      <c r="J5203" s="1">
        <v>3</v>
      </c>
      <c r="K5203" s="1">
        <v>28</v>
      </c>
      <c r="L5203" s="1">
        <v>12</v>
      </c>
      <c r="M5203" s="1">
        <v>17</v>
      </c>
      <c r="N5203" s="1">
        <v>3</v>
      </c>
      <c r="O5203" s="1">
        <v>19</v>
      </c>
      <c r="P5203" s="1">
        <v>3</v>
      </c>
      <c r="Q5203" s="1">
        <v>25</v>
      </c>
      <c r="R5203" s="1">
        <v>1</v>
      </c>
      <c r="S5203" s="1">
        <v>27</v>
      </c>
      <c r="T5203" s="13">
        <v>0</v>
      </c>
    </row>
    <row r="5204" spans="4:20" x14ac:dyDescent="0.2">
      <c r="D5204" s="104"/>
      <c r="E5204" s="11"/>
      <c r="F5204" s="10"/>
      <c r="G5204" s="9">
        <v>100</v>
      </c>
      <c r="H5204" s="12">
        <v>37.068965517240997</v>
      </c>
      <c r="I5204" s="2">
        <v>14.655172413793</v>
      </c>
      <c r="J5204" s="2">
        <v>2.586206896552</v>
      </c>
      <c r="K5204" s="2">
        <v>24.137931034483</v>
      </c>
      <c r="L5204" s="2">
        <v>10.344827586207</v>
      </c>
      <c r="M5204" s="2">
        <v>14.655172413793</v>
      </c>
      <c r="N5204" s="2">
        <v>2.586206896552</v>
      </c>
      <c r="O5204" s="2">
        <v>16.379310344827999</v>
      </c>
      <c r="P5204" s="2">
        <v>2.586206896552</v>
      </c>
      <c r="Q5204" s="2">
        <v>21.551724137931</v>
      </c>
      <c r="R5204" s="2">
        <v>0.86206896551699996</v>
      </c>
      <c r="S5204" s="2">
        <v>23.275862068965999</v>
      </c>
      <c r="T5204" s="21">
        <v>0</v>
      </c>
    </row>
    <row r="5205" spans="4:20" x14ac:dyDescent="0.2">
      <c r="D5205" s="104"/>
      <c r="E5205" s="5" t="s">
        <v>30</v>
      </c>
      <c r="F5205" s="6"/>
      <c r="G5205" s="7">
        <v>107</v>
      </c>
      <c r="H5205" s="8">
        <v>37</v>
      </c>
      <c r="I5205" s="1">
        <v>7</v>
      </c>
      <c r="J5205" s="1">
        <v>6</v>
      </c>
      <c r="K5205" s="1">
        <v>24</v>
      </c>
      <c r="L5205" s="1">
        <v>8</v>
      </c>
      <c r="M5205" s="1">
        <v>24</v>
      </c>
      <c r="N5205" s="1">
        <v>3</v>
      </c>
      <c r="O5205" s="1">
        <v>21</v>
      </c>
      <c r="P5205" s="1">
        <v>2</v>
      </c>
      <c r="Q5205" s="1">
        <v>14</v>
      </c>
      <c r="R5205" s="1">
        <v>2</v>
      </c>
      <c r="S5205" s="1">
        <v>24</v>
      </c>
      <c r="T5205" s="13">
        <v>3</v>
      </c>
    </row>
    <row r="5206" spans="4:20" x14ac:dyDescent="0.2">
      <c r="D5206" s="104"/>
      <c r="E5206" s="11"/>
      <c r="F5206" s="10"/>
      <c r="G5206" s="9">
        <v>100</v>
      </c>
      <c r="H5206" s="12">
        <v>34.579439252336002</v>
      </c>
      <c r="I5206" s="2">
        <v>6.5420560747660002</v>
      </c>
      <c r="J5206" s="2">
        <v>5.6074766355139998</v>
      </c>
      <c r="K5206" s="2">
        <v>22.429906542055999</v>
      </c>
      <c r="L5206" s="2">
        <v>7.4766355140189997</v>
      </c>
      <c r="M5206" s="2">
        <v>22.429906542055999</v>
      </c>
      <c r="N5206" s="2">
        <v>2.8037383177569999</v>
      </c>
      <c r="O5206" s="2">
        <v>19.626168224299001</v>
      </c>
      <c r="P5206" s="2">
        <v>1.869158878505</v>
      </c>
      <c r="Q5206" s="2">
        <v>13.084112149533</v>
      </c>
      <c r="R5206" s="2">
        <v>1.869158878505</v>
      </c>
      <c r="S5206" s="2">
        <v>22.429906542055999</v>
      </c>
      <c r="T5206" s="15">
        <v>2.8037383177569999</v>
      </c>
    </row>
    <row r="5207" spans="4:20" x14ac:dyDescent="0.2">
      <c r="D5207" s="104"/>
      <c r="E5207" s="5" t="s">
        <v>31</v>
      </c>
      <c r="F5207" s="6"/>
      <c r="G5207" s="7">
        <v>131</v>
      </c>
      <c r="H5207" s="8">
        <v>56</v>
      </c>
      <c r="I5207" s="1">
        <v>15</v>
      </c>
      <c r="J5207" s="1">
        <v>6</v>
      </c>
      <c r="K5207" s="1">
        <v>33</v>
      </c>
      <c r="L5207" s="1">
        <v>12</v>
      </c>
      <c r="M5207" s="1">
        <v>26</v>
      </c>
      <c r="N5207" s="1">
        <v>5</v>
      </c>
      <c r="O5207" s="1">
        <v>24</v>
      </c>
      <c r="P5207" s="1">
        <v>1</v>
      </c>
      <c r="Q5207" s="1">
        <v>26</v>
      </c>
      <c r="R5207" s="1">
        <v>2</v>
      </c>
      <c r="S5207" s="1">
        <v>22</v>
      </c>
      <c r="T5207" s="13">
        <v>2</v>
      </c>
    </row>
    <row r="5208" spans="4:20" x14ac:dyDescent="0.2">
      <c r="D5208" s="104"/>
      <c r="E5208" s="11"/>
      <c r="F5208" s="10"/>
      <c r="G5208" s="9">
        <v>100</v>
      </c>
      <c r="H5208" s="12">
        <v>42.748091603052998</v>
      </c>
      <c r="I5208" s="2">
        <v>11.450381679389</v>
      </c>
      <c r="J5208" s="2">
        <v>4.5801526717560002</v>
      </c>
      <c r="K5208" s="2">
        <v>25.190839694655999</v>
      </c>
      <c r="L5208" s="2">
        <v>9.1603053435110002</v>
      </c>
      <c r="M5208" s="2">
        <v>19.847328244275001</v>
      </c>
      <c r="N5208" s="2">
        <v>3.8167938931299998</v>
      </c>
      <c r="O5208" s="2">
        <v>18.320610687022999</v>
      </c>
      <c r="P5208" s="2">
        <v>0.76335877862599999</v>
      </c>
      <c r="Q5208" s="2">
        <v>19.847328244275001</v>
      </c>
      <c r="R5208" s="2">
        <v>1.526717557252</v>
      </c>
      <c r="S5208" s="2">
        <v>16.793893129771</v>
      </c>
      <c r="T5208" s="15">
        <v>1.526717557252</v>
      </c>
    </row>
    <row r="5209" spans="4:20" x14ac:dyDescent="0.2">
      <c r="D5209" s="104"/>
      <c r="E5209" s="5" t="s">
        <v>32</v>
      </c>
      <c r="F5209" s="6"/>
      <c r="G5209" s="7">
        <v>75</v>
      </c>
      <c r="H5209" s="8">
        <v>30</v>
      </c>
      <c r="I5209" s="1">
        <v>9</v>
      </c>
      <c r="J5209" s="1">
        <v>1</v>
      </c>
      <c r="K5209" s="1">
        <v>24</v>
      </c>
      <c r="L5209" s="1">
        <v>9</v>
      </c>
      <c r="M5209" s="1">
        <v>20</v>
      </c>
      <c r="N5209" s="1">
        <v>0</v>
      </c>
      <c r="O5209" s="1">
        <v>14</v>
      </c>
      <c r="P5209" s="1">
        <v>2</v>
      </c>
      <c r="Q5209" s="1">
        <v>15</v>
      </c>
      <c r="R5209" s="1">
        <v>1</v>
      </c>
      <c r="S5209" s="1">
        <v>18</v>
      </c>
      <c r="T5209" s="13">
        <v>0</v>
      </c>
    </row>
    <row r="5210" spans="4:20" x14ac:dyDescent="0.2">
      <c r="D5210" s="104"/>
      <c r="E5210" s="11"/>
      <c r="F5210" s="10"/>
      <c r="G5210" s="9">
        <v>100</v>
      </c>
      <c r="H5210" s="12">
        <v>40</v>
      </c>
      <c r="I5210" s="2">
        <v>12</v>
      </c>
      <c r="J5210" s="2">
        <v>1.333333333333</v>
      </c>
      <c r="K5210" s="2">
        <v>32</v>
      </c>
      <c r="L5210" s="2">
        <v>12</v>
      </c>
      <c r="M5210" s="2">
        <v>26.666666666666998</v>
      </c>
      <c r="N5210" s="3">
        <v>0</v>
      </c>
      <c r="O5210" s="2">
        <v>18.666666666666998</v>
      </c>
      <c r="P5210" s="2">
        <v>2.666666666667</v>
      </c>
      <c r="Q5210" s="2">
        <v>20</v>
      </c>
      <c r="R5210" s="2">
        <v>1.333333333333</v>
      </c>
      <c r="S5210" s="2">
        <v>24</v>
      </c>
      <c r="T5210" s="21">
        <v>0</v>
      </c>
    </row>
    <row r="5211" spans="4:20" x14ac:dyDescent="0.2">
      <c r="D5211" s="104"/>
      <c r="E5211" s="5" t="s">
        <v>33</v>
      </c>
      <c r="F5211" s="6"/>
      <c r="G5211" s="7">
        <v>43</v>
      </c>
      <c r="H5211" s="8">
        <v>15</v>
      </c>
      <c r="I5211" s="1">
        <v>3</v>
      </c>
      <c r="J5211" s="1">
        <v>0</v>
      </c>
      <c r="K5211" s="1">
        <v>11</v>
      </c>
      <c r="L5211" s="1">
        <v>3</v>
      </c>
      <c r="M5211" s="1">
        <v>4</v>
      </c>
      <c r="N5211" s="1">
        <v>3</v>
      </c>
      <c r="O5211" s="1">
        <v>7</v>
      </c>
      <c r="P5211" s="1">
        <v>0</v>
      </c>
      <c r="Q5211" s="1">
        <v>4</v>
      </c>
      <c r="R5211" s="1">
        <v>0</v>
      </c>
      <c r="S5211" s="1">
        <v>11</v>
      </c>
      <c r="T5211" s="13">
        <v>0</v>
      </c>
    </row>
    <row r="5212" spans="4:20" x14ac:dyDescent="0.2">
      <c r="D5212" s="104"/>
      <c r="E5212" s="11"/>
      <c r="F5212" s="10"/>
      <c r="G5212" s="9">
        <v>100</v>
      </c>
      <c r="H5212" s="12">
        <v>34.883720930232997</v>
      </c>
      <c r="I5212" s="2">
        <v>6.9767441860470001</v>
      </c>
      <c r="J5212" s="3">
        <v>0</v>
      </c>
      <c r="K5212" s="2">
        <v>25.581395348836999</v>
      </c>
      <c r="L5212" s="2">
        <v>6.9767441860470001</v>
      </c>
      <c r="M5212" s="2">
        <v>9.3023255813949994</v>
      </c>
      <c r="N5212" s="2">
        <v>6.9767441860470001</v>
      </c>
      <c r="O5212" s="2">
        <v>16.279069767442</v>
      </c>
      <c r="P5212" s="3">
        <v>0</v>
      </c>
      <c r="Q5212" s="2">
        <v>9.3023255813949994</v>
      </c>
      <c r="R5212" s="3">
        <v>0</v>
      </c>
      <c r="S5212" s="2">
        <v>25.581395348836999</v>
      </c>
      <c r="T5212" s="21">
        <v>0</v>
      </c>
    </row>
    <row r="5213" spans="4:20" x14ac:dyDescent="0.2">
      <c r="D5213" s="103" t="s">
        <v>34</v>
      </c>
      <c r="E5213" s="24" t="s">
        <v>35</v>
      </c>
      <c r="F5213" s="22"/>
      <c r="G5213" s="23">
        <v>7</v>
      </c>
      <c r="H5213" s="30">
        <v>1</v>
      </c>
      <c r="I5213" s="4">
        <v>0</v>
      </c>
      <c r="J5213" s="4">
        <v>0</v>
      </c>
      <c r="K5213" s="4">
        <v>0</v>
      </c>
      <c r="L5213" s="4">
        <v>0</v>
      </c>
      <c r="M5213" s="4">
        <v>1</v>
      </c>
      <c r="N5213" s="4">
        <v>0</v>
      </c>
      <c r="O5213" s="4">
        <v>1</v>
      </c>
      <c r="P5213" s="4">
        <v>0</v>
      </c>
      <c r="Q5213" s="4">
        <v>1</v>
      </c>
      <c r="R5213" s="4">
        <v>0</v>
      </c>
      <c r="S5213" s="4">
        <v>2</v>
      </c>
      <c r="T5213" s="34">
        <v>1</v>
      </c>
    </row>
    <row r="5214" spans="4:20" x14ac:dyDescent="0.2">
      <c r="D5214" s="104"/>
      <c r="E5214" s="11"/>
      <c r="F5214" s="10"/>
      <c r="G5214" s="9">
        <v>100</v>
      </c>
      <c r="H5214" s="12">
        <v>14.285714285714</v>
      </c>
      <c r="I5214" s="3">
        <v>0</v>
      </c>
      <c r="J5214" s="3">
        <v>0</v>
      </c>
      <c r="K5214" s="3">
        <v>0</v>
      </c>
      <c r="L5214" s="3">
        <v>0</v>
      </c>
      <c r="M5214" s="2">
        <v>14.285714285714</v>
      </c>
      <c r="N5214" s="3">
        <v>0</v>
      </c>
      <c r="O5214" s="2">
        <v>14.285714285714</v>
      </c>
      <c r="P5214" s="3">
        <v>0</v>
      </c>
      <c r="Q5214" s="2">
        <v>14.285714285714</v>
      </c>
      <c r="R5214" s="3">
        <v>0</v>
      </c>
      <c r="S5214" s="2">
        <v>28.571428571428999</v>
      </c>
      <c r="T5214" s="15">
        <v>14.285714285714</v>
      </c>
    </row>
    <row r="5215" spans="4:20" x14ac:dyDescent="0.2">
      <c r="D5215" s="104"/>
      <c r="E5215" s="5" t="s">
        <v>36</v>
      </c>
      <c r="F5215" s="6"/>
      <c r="G5215" s="7">
        <v>18</v>
      </c>
      <c r="H5215" s="8">
        <v>5</v>
      </c>
      <c r="I5215" s="1">
        <v>0</v>
      </c>
      <c r="J5215" s="1">
        <v>0</v>
      </c>
      <c r="K5215" s="1">
        <v>5</v>
      </c>
      <c r="L5215" s="1">
        <v>0</v>
      </c>
      <c r="M5215" s="1">
        <v>3</v>
      </c>
      <c r="N5215" s="1">
        <v>0</v>
      </c>
      <c r="O5215" s="1">
        <v>1</v>
      </c>
      <c r="P5215" s="1">
        <v>0</v>
      </c>
      <c r="Q5215" s="1">
        <v>3</v>
      </c>
      <c r="R5215" s="1">
        <v>0</v>
      </c>
      <c r="S5215" s="1">
        <v>5</v>
      </c>
      <c r="T5215" s="13">
        <v>0</v>
      </c>
    </row>
    <row r="5216" spans="4:20" x14ac:dyDescent="0.2">
      <c r="D5216" s="104"/>
      <c r="E5216" s="11"/>
      <c r="F5216" s="10"/>
      <c r="G5216" s="9">
        <v>100</v>
      </c>
      <c r="H5216" s="12">
        <v>27.777777777777999</v>
      </c>
      <c r="I5216" s="3">
        <v>0</v>
      </c>
      <c r="J5216" s="3">
        <v>0</v>
      </c>
      <c r="K5216" s="2">
        <v>27.777777777777999</v>
      </c>
      <c r="L5216" s="3">
        <v>0</v>
      </c>
      <c r="M5216" s="2">
        <v>16.666666666666998</v>
      </c>
      <c r="N5216" s="3">
        <v>0</v>
      </c>
      <c r="O5216" s="2">
        <v>5.5555555555560003</v>
      </c>
      <c r="P5216" s="3">
        <v>0</v>
      </c>
      <c r="Q5216" s="2">
        <v>16.666666666666998</v>
      </c>
      <c r="R5216" s="3">
        <v>0</v>
      </c>
      <c r="S5216" s="2">
        <v>27.777777777777999</v>
      </c>
      <c r="T5216" s="21">
        <v>0</v>
      </c>
    </row>
    <row r="5217" spans="4:20" x14ac:dyDescent="0.2">
      <c r="D5217" s="104"/>
      <c r="E5217" s="5" t="s">
        <v>37</v>
      </c>
      <c r="F5217" s="6"/>
      <c r="G5217" s="7">
        <v>27</v>
      </c>
      <c r="H5217" s="8">
        <v>7</v>
      </c>
      <c r="I5217" s="1">
        <v>0</v>
      </c>
      <c r="J5217" s="1">
        <v>0</v>
      </c>
      <c r="K5217" s="1">
        <v>5</v>
      </c>
      <c r="L5217" s="1">
        <v>3</v>
      </c>
      <c r="M5217" s="1">
        <v>5</v>
      </c>
      <c r="N5217" s="1">
        <v>1</v>
      </c>
      <c r="O5217" s="1">
        <v>2</v>
      </c>
      <c r="P5217" s="1">
        <v>0</v>
      </c>
      <c r="Q5217" s="1">
        <v>8</v>
      </c>
      <c r="R5217" s="1">
        <v>0</v>
      </c>
      <c r="S5217" s="1">
        <v>10</v>
      </c>
      <c r="T5217" s="13">
        <v>0</v>
      </c>
    </row>
    <row r="5218" spans="4:20" x14ac:dyDescent="0.2">
      <c r="D5218" s="104"/>
      <c r="E5218" s="11"/>
      <c r="F5218" s="10"/>
      <c r="G5218" s="9">
        <v>100</v>
      </c>
      <c r="H5218" s="12">
        <v>25.925925925925998</v>
      </c>
      <c r="I5218" s="3">
        <v>0</v>
      </c>
      <c r="J5218" s="3">
        <v>0</v>
      </c>
      <c r="K5218" s="2">
        <v>18.518518518518999</v>
      </c>
      <c r="L5218" s="2">
        <v>11.111111111111001</v>
      </c>
      <c r="M5218" s="2">
        <v>18.518518518518999</v>
      </c>
      <c r="N5218" s="2">
        <v>3.7037037037039999</v>
      </c>
      <c r="O5218" s="2">
        <v>7.4074074074069998</v>
      </c>
      <c r="P5218" s="3">
        <v>0</v>
      </c>
      <c r="Q5218" s="2">
        <v>29.629629629629999</v>
      </c>
      <c r="R5218" s="3">
        <v>0</v>
      </c>
      <c r="S5218" s="2">
        <v>37.037037037037003</v>
      </c>
      <c r="T5218" s="21">
        <v>0</v>
      </c>
    </row>
    <row r="5219" spans="4:20" x14ac:dyDescent="0.2">
      <c r="D5219" s="104"/>
      <c r="E5219" s="5" t="s">
        <v>38</v>
      </c>
      <c r="F5219" s="6"/>
      <c r="G5219" s="7">
        <v>52</v>
      </c>
      <c r="H5219" s="8">
        <v>12</v>
      </c>
      <c r="I5219" s="1">
        <v>1</v>
      </c>
      <c r="J5219" s="1">
        <v>2</v>
      </c>
      <c r="K5219" s="1">
        <v>11</v>
      </c>
      <c r="L5219" s="1">
        <v>6</v>
      </c>
      <c r="M5219" s="1">
        <v>5</v>
      </c>
      <c r="N5219" s="1">
        <v>1</v>
      </c>
      <c r="O5219" s="1">
        <v>7</v>
      </c>
      <c r="P5219" s="1">
        <v>1</v>
      </c>
      <c r="Q5219" s="1">
        <v>10</v>
      </c>
      <c r="R5219" s="1">
        <v>0</v>
      </c>
      <c r="S5219" s="1">
        <v>16</v>
      </c>
      <c r="T5219" s="13">
        <v>0</v>
      </c>
    </row>
    <row r="5220" spans="4:20" x14ac:dyDescent="0.2">
      <c r="D5220" s="104"/>
      <c r="E5220" s="11"/>
      <c r="F5220" s="10"/>
      <c r="G5220" s="9">
        <v>100</v>
      </c>
      <c r="H5220" s="12">
        <v>23.076923076922998</v>
      </c>
      <c r="I5220" s="2">
        <v>1.923076923077</v>
      </c>
      <c r="J5220" s="2">
        <v>3.8461538461539999</v>
      </c>
      <c r="K5220" s="2">
        <v>21.153846153846001</v>
      </c>
      <c r="L5220" s="2">
        <v>11.538461538462</v>
      </c>
      <c r="M5220" s="2">
        <v>9.6153846153850004</v>
      </c>
      <c r="N5220" s="2">
        <v>1.923076923077</v>
      </c>
      <c r="O5220" s="2">
        <v>13.461538461538</v>
      </c>
      <c r="P5220" s="2">
        <v>1.923076923077</v>
      </c>
      <c r="Q5220" s="2">
        <v>19.230769230768999</v>
      </c>
      <c r="R5220" s="3">
        <v>0</v>
      </c>
      <c r="S5220" s="2">
        <v>30.769230769231001</v>
      </c>
      <c r="T5220" s="21">
        <v>0</v>
      </c>
    </row>
    <row r="5221" spans="4:20" x14ac:dyDescent="0.2">
      <c r="D5221" s="104"/>
      <c r="E5221" s="5" t="s">
        <v>39</v>
      </c>
      <c r="F5221" s="6"/>
      <c r="G5221" s="7">
        <v>48</v>
      </c>
      <c r="H5221" s="8">
        <v>8</v>
      </c>
      <c r="I5221" s="1">
        <v>4</v>
      </c>
      <c r="J5221" s="1">
        <v>1</v>
      </c>
      <c r="K5221" s="1">
        <v>10</v>
      </c>
      <c r="L5221" s="1">
        <v>4</v>
      </c>
      <c r="M5221" s="1">
        <v>7</v>
      </c>
      <c r="N5221" s="1">
        <v>1</v>
      </c>
      <c r="O5221" s="1">
        <v>6</v>
      </c>
      <c r="P5221" s="1">
        <v>3</v>
      </c>
      <c r="Q5221" s="1">
        <v>6</v>
      </c>
      <c r="R5221" s="1">
        <v>1</v>
      </c>
      <c r="S5221" s="1">
        <v>12</v>
      </c>
      <c r="T5221" s="13">
        <v>2</v>
      </c>
    </row>
    <row r="5222" spans="4:20" x14ac:dyDescent="0.2">
      <c r="D5222" s="104"/>
      <c r="E5222" s="11"/>
      <c r="F5222" s="10"/>
      <c r="G5222" s="9">
        <v>100</v>
      </c>
      <c r="H5222" s="12">
        <v>16.666666666666998</v>
      </c>
      <c r="I5222" s="2">
        <v>8.333333333333</v>
      </c>
      <c r="J5222" s="2">
        <v>2.083333333333</v>
      </c>
      <c r="K5222" s="2">
        <v>20.833333333333002</v>
      </c>
      <c r="L5222" s="2">
        <v>8.333333333333</v>
      </c>
      <c r="M5222" s="2">
        <v>14.583333333333</v>
      </c>
      <c r="N5222" s="2">
        <v>2.083333333333</v>
      </c>
      <c r="O5222" s="2">
        <v>12.5</v>
      </c>
      <c r="P5222" s="2">
        <v>6.25</v>
      </c>
      <c r="Q5222" s="2">
        <v>12.5</v>
      </c>
      <c r="R5222" s="2">
        <v>2.083333333333</v>
      </c>
      <c r="S5222" s="2">
        <v>25</v>
      </c>
      <c r="T5222" s="15">
        <v>4.166666666667</v>
      </c>
    </row>
    <row r="5223" spans="4:20" x14ac:dyDescent="0.2">
      <c r="D5223" s="104"/>
      <c r="E5223" s="5" t="s">
        <v>40</v>
      </c>
      <c r="F5223" s="6"/>
      <c r="G5223" s="7">
        <v>52</v>
      </c>
      <c r="H5223" s="8">
        <v>23</v>
      </c>
      <c r="I5223" s="1">
        <v>8</v>
      </c>
      <c r="J5223" s="1">
        <v>1</v>
      </c>
      <c r="K5223" s="1">
        <v>13</v>
      </c>
      <c r="L5223" s="1">
        <v>7</v>
      </c>
      <c r="M5223" s="1">
        <v>10</v>
      </c>
      <c r="N5223" s="1">
        <v>2</v>
      </c>
      <c r="O5223" s="1">
        <v>12</v>
      </c>
      <c r="P5223" s="1">
        <v>0</v>
      </c>
      <c r="Q5223" s="1">
        <v>10</v>
      </c>
      <c r="R5223" s="1">
        <v>0</v>
      </c>
      <c r="S5223" s="1">
        <v>9</v>
      </c>
      <c r="T5223" s="13">
        <v>0</v>
      </c>
    </row>
    <row r="5224" spans="4:20" x14ac:dyDescent="0.2">
      <c r="D5224" s="104"/>
      <c r="E5224" s="11"/>
      <c r="F5224" s="10"/>
      <c r="G5224" s="9">
        <v>100</v>
      </c>
      <c r="H5224" s="12">
        <v>44.230769230768999</v>
      </c>
      <c r="I5224" s="2">
        <v>15.384615384615</v>
      </c>
      <c r="J5224" s="2">
        <v>1.923076923077</v>
      </c>
      <c r="K5224" s="2">
        <v>25</v>
      </c>
      <c r="L5224" s="2">
        <v>13.461538461538</v>
      </c>
      <c r="M5224" s="2">
        <v>19.230769230768999</v>
      </c>
      <c r="N5224" s="2">
        <v>3.8461538461539999</v>
      </c>
      <c r="O5224" s="2">
        <v>23.076923076922998</v>
      </c>
      <c r="P5224" s="3">
        <v>0</v>
      </c>
      <c r="Q5224" s="2">
        <v>19.230769230768999</v>
      </c>
      <c r="R5224" s="3">
        <v>0</v>
      </c>
      <c r="S5224" s="2">
        <v>17.307692307692001</v>
      </c>
      <c r="T5224" s="21">
        <v>0</v>
      </c>
    </row>
    <row r="5225" spans="4:20" x14ac:dyDescent="0.2">
      <c r="D5225" s="104"/>
      <c r="E5225" s="5" t="s">
        <v>41</v>
      </c>
      <c r="F5225" s="6"/>
      <c r="G5225" s="7">
        <v>26</v>
      </c>
      <c r="H5225" s="8">
        <v>12</v>
      </c>
      <c r="I5225" s="1">
        <v>1</v>
      </c>
      <c r="J5225" s="1">
        <v>1</v>
      </c>
      <c r="K5225" s="1">
        <v>6</v>
      </c>
      <c r="L5225" s="1">
        <v>3</v>
      </c>
      <c r="M5225" s="1">
        <v>5</v>
      </c>
      <c r="N5225" s="1">
        <v>3</v>
      </c>
      <c r="O5225" s="1">
        <v>3</v>
      </c>
      <c r="P5225" s="1">
        <v>0</v>
      </c>
      <c r="Q5225" s="1">
        <v>1</v>
      </c>
      <c r="R5225" s="1">
        <v>1</v>
      </c>
      <c r="S5225" s="1">
        <v>7</v>
      </c>
      <c r="T5225" s="13">
        <v>0</v>
      </c>
    </row>
    <row r="5226" spans="4:20" x14ac:dyDescent="0.2">
      <c r="D5226" s="104"/>
      <c r="E5226" s="11"/>
      <c r="F5226" s="10"/>
      <c r="G5226" s="9">
        <v>100</v>
      </c>
      <c r="H5226" s="12">
        <v>46.153846153845997</v>
      </c>
      <c r="I5226" s="2">
        <v>3.8461538461539999</v>
      </c>
      <c r="J5226" s="2">
        <v>3.8461538461539999</v>
      </c>
      <c r="K5226" s="2">
        <v>23.076923076922998</v>
      </c>
      <c r="L5226" s="2">
        <v>11.538461538462</v>
      </c>
      <c r="M5226" s="2">
        <v>19.230769230768999</v>
      </c>
      <c r="N5226" s="2">
        <v>11.538461538462</v>
      </c>
      <c r="O5226" s="2">
        <v>11.538461538462</v>
      </c>
      <c r="P5226" s="3">
        <v>0</v>
      </c>
      <c r="Q5226" s="2">
        <v>3.8461538461539999</v>
      </c>
      <c r="R5226" s="2">
        <v>3.8461538461539999</v>
      </c>
      <c r="S5226" s="2">
        <v>26.923076923077002</v>
      </c>
      <c r="T5226" s="21">
        <v>0</v>
      </c>
    </row>
    <row r="5227" spans="4:20" x14ac:dyDescent="0.2">
      <c r="D5227" s="104"/>
      <c r="E5227" s="5" t="s">
        <v>42</v>
      </c>
      <c r="F5227" s="6"/>
      <c r="G5227" s="7">
        <v>59</v>
      </c>
      <c r="H5227" s="8">
        <v>26</v>
      </c>
      <c r="I5227" s="1">
        <v>6</v>
      </c>
      <c r="J5227" s="1">
        <v>2</v>
      </c>
      <c r="K5227" s="1">
        <v>19</v>
      </c>
      <c r="L5227" s="1">
        <v>6</v>
      </c>
      <c r="M5227" s="1">
        <v>16</v>
      </c>
      <c r="N5227" s="1">
        <v>2</v>
      </c>
      <c r="O5227" s="1">
        <v>11</v>
      </c>
      <c r="P5227" s="1">
        <v>0</v>
      </c>
      <c r="Q5227" s="1">
        <v>8</v>
      </c>
      <c r="R5227" s="1">
        <v>1</v>
      </c>
      <c r="S5227" s="1">
        <v>9</v>
      </c>
      <c r="T5227" s="13">
        <v>1</v>
      </c>
    </row>
    <row r="5228" spans="4:20" x14ac:dyDescent="0.2">
      <c r="D5228" s="104"/>
      <c r="E5228" s="11"/>
      <c r="F5228" s="10"/>
      <c r="G5228" s="9">
        <v>100</v>
      </c>
      <c r="H5228" s="12">
        <v>44.067796610168998</v>
      </c>
      <c r="I5228" s="2">
        <v>10.169491525424</v>
      </c>
      <c r="J5228" s="2">
        <v>3.3898305084749998</v>
      </c>
      <c r="K5228" s="2">
        <v>32.203389830508002</v>
      </c>
      <c r="L5228" s="2">
        <v>10.169491525424</v>
      </c>
      <c r="M5228" s="2">
        <v>27.118644067797</v>
      </c>
      <c r="N5228" s="2">
        <v>3.3898305084749998</v>
      </c>
      <c r="O5228" s="2">
        <v>18.644067796609999</v>
      </c>
      <c r="P5228" s="3">
        <v>0</v>
      </c>
      <c r="Q5228" s="2">
        <v>13.559322033898001</v>
      </c>
      <c r="R5228" s="2">
        <v>1.6949152542370001</v>
      </c>
      <c r="S5228" s="2">
        <v>15.254237288136</v>
      </c>
      <c r="T5228" s="15">
        <v>1.6949152542370001</v>
      </c>
    </row>
    <row r="5229" spans="4:20" x14ac:dyDescent="0.2">
      <c r="D5229" s="104"/>
      <c r="E5229" s="5" t="s">
        <v>43</v>
      </c>
      <c r="F5229" s="6"/>
      <c r="G5229" s="7">
        <v>56</v>
      </c>
      <c r="H5229" s="8">
        <v>24</v>
      </c>
      <c r="I5229" s="1">
        <v>4</v>
      </c>
      <c r="J5229" s="1">
        <v>2</v>
      </c>
      <c r="K5229" s="1">
        <v>18</v>
      </c>
      <c r="L5229" s="1">
        <v>5</v>
      </c>
      <c r="M5229" s="1">
        <v>10</v>
      </c>
      <c r="N5229" s="1">
        <v>2</v>
      </c>
      <c r="O5229" s="1">
        <v>12</v>
      </c>
      <c r="P5229" s="1">
        <v>1</v>
      </c>
      <c r="Q5229" s="1">
        <v>8</v>
      </c>
      <c r="R5229" s="1">
        <v>1</v>
      </c>
      <c r="S5229" s="1">
        <v>11</v>
      </c>
      <c r="T5229" s="13">
        <v>0</v>
      </c>
    </row>
    <row r="5230" spans="4:20" x14ac:dyDescent="0.2">
      <c r="D5230" s="104"/>
      <c r="E5230" s="11"/>
      <c r="F5230" s="10"/>
      <c r="G5230" s="9">
        <v>100</v>
      </c>
      <c r="H5230" s="12">
        <v>42.857142857143003</v>
      </c>
      <c r="I5230" s="2">
        <v>7.1428571428570002</v>
      </c>
      <c r="J5230" s="2">
        <v>3.5714285714290002</v>
      </c>
      <c r="K5230" s="2">
        <v>32.142857142856997</v>
      </c>
      <c r="L5230" s="2">
        <v>8.9285714285710007</v>
      </c>
      <c r="M5230" s="2">
        <v>17.857142857143</v>
      </c>
      <c r="N5230" s="2">
        <v>3.5714285714290002</v>
      </c>
      <c r="O5230" s="2">
        <v>21.428571428571001</v>
      </c>
      <c r="P5230" s="2">
        <v>1.785714285714</v>
      </c>
      <c r="Q5230" s="2">
        <v>14.285714285714</v>
      </c>
      <c r="R5230" s="2">
        <v>1.785714285714</v>
      </c>
      <c r="S5230" s="2">
        <v>19.642857142857</v>
      </c>
      <c r="T5230" s="21">
        <v>0</v>
      </c>
    </row>
    <row r="5231" spans="4:20" x14ac:dyDescent="0.2">
      <c r="D5231" s="104"/>
      <c r="E5231" s="5" t="s">
        <v>44</v>
      </c>
      <c r="F5231" s="6"/>
      <c r="G5231" s="7">
        <v>76</v>
      </c>
      <c r="H5231" s="8">
        <v>40</v>
      </c>
      <c r="I5231" s="1">
        <v>8</v>
      </c>
      <c r="J5231" s="1">
        <v>2</v>
      </c>
      <c r="K5231" s="1">
        <v>20</v>
      </c>
      <c r="L5231" s="1">
        <v>6</v>
      </c>
      <c r="M5231" s="1">
        <v>21</v>
      </c>
      <c r="N5231" s="1">
        <v>4</v>
      </c>
      <c r="O5231" s="1">
        <v>18</v>
      </c>
      <c r="P5231" s="1">
        <v>1</v>
      </c>
      <c r="Q5231" s="1">
        <v>12</v>
      </c>
      <c r="R5231" s="1">
        <v>1</v>
      </c>
      <c r="S5231" s="1">
        <v>17</v>
      </c>
      <c r="T5231" s="13">
        <v>1</v>
      </c>
    </row>
    <row r="5232" spans="4:20" x14ac:dyDescent="0.2">
      <c r="D5232" s="104"/>
      <c r="E5232" s="11"/>
      <c r="F5232" s="10"/>
      <c r="G5232" s="9">
        <v>100</v>
      </c>
      <c r="H5232" s="12">
        <v>52.631578947367998</v>
      </c>
      <c r="I5232" s="2">
        <v>10.526315789473999</v>
      </c>
      <c r="J5232" s="2">
        <v>2.6315789473679998</v>
      </c>
      <c r="K5232" s="2">
        <v>26.315789473683999</v>
      </c>
      <c r="L5232" s="2">
        <v>7.8947368421049999</v>
      </c>
      <c r="M5232" s="2">
        <v>27.631578947367998</v>
      </c>
      <c r="N5232" s="2">
        <v>5.2631578947369997</v>
      </c>
      <c r="O5232" s="2">
        <v>23.684210526316001</v>
      </c>
      <c r="P5232" s="2">
        <v>1.3157894736839999</v>
      </c>
      <c r="Q5232" s="2">
        <v>15.789473684211</v>
      </c>
      <c r="R5232" s="2">
        <v>1.3157894736839999</v>
      </c>
      <c r="S5232" s="2">
        <v>22.368421052632002</v>
      </c>
      <c r="T5232" s="15">
        <v>1.3157894736839999</v>
      </c>
    </row>
    <row r="5233" spans="4:20" x14ac:dyDescent="0.2">
      <c r="D5233" s="104"/>
      <c r="E5233" s="5" t="s">
        <v>45</v>
      </c>
      <c r="F5233" s="6"/>
      <c r="G5233" s="7">
        <v>60</v>
      </c>
      <c r="H5233" s="8">
        <v>31</v>
      </c>
      <c r="I5233" s="1">
        <v>8</v>
      </c>
      <c r="J5233" s="1">
        <v>3</v>
      </c>
      <c r="K5233" s="1">
        <v>17</v>
      </c>
      <c r="L5233" s="1">
        <v>9</v>
      </c>
      <c r="M5233" s="1">
        <v>9</v>
      </c>
      <c r="N5233" s="1">
        <v>0</v>
      </c>
      <c r="O5233" s="1">
        <v>21</v>
      </c>
      <c r="P5233" s="1">
        <v>0</v>
      </c>
      <c r="Q5233" s="1">
        <v>6</v>
      </c>
      <c r="R5233" s="1">
        <v>4</v>
      </c>
      <c r="S5233" s="1">
        <v>7</v>
      </c>
      <c r="T5233" s="13">
        <v>0</v>
      </c>
    </row>
    <row r="5234" spans="4:20" x14ac:dyDescent="0.2">
      <c r="D5234" s="104"/>
      <c r="E5234" s="11"/>
      <c r="F5234" s="10"/>
      <c r="G5234" s="9">
        <v>100</v>
      </c>
      <c r="H5234" s="12">
        <v>51.666666666666998</v>
      </c>
      <c r="I5234" s="2">
        <v>13.333333333333</v>
      </c>
      <c r="J5234" s="2">
        <v>5</v>
      </c>
      <c r="K5234" s="2">
        <v>28.333333333333002</v>
      </c>
      <c r="L5234" s="2">
        <v>15</v>
      </c>
      <c r="M5234" s="2">
        <v>15</v>
      </c>
      <c r="N5234" s="3">
        <v>0</v>
      </c>
      <c r="O5234" s="2">
        <v>35</v>
      </c>
      <c r="P5234" s="3">
        <v>0</v>
      </c>
      <c r="Q5234" s="2">
        <v>10</v>
      </c>
      <c r="R5234" s="2">
        <v>6.666666666667</v>
      </c>
      <c r="S5234" s="2">
        <v>11.666666666667</v>
      </c>
      <c r="T5234" s="21">
        <v>0</v>
      </c>
    </row>
    <row r="5235" spans="4:20" x14ac:dyDescent="0.2">
      <c r="D5235" s="104"/>
      <c r="E5235" s="5" t="s">
        <v>46</v>
      </c>
      <c r="F5235" s="6"/>
      <c r="G5235" s="7">
        <v>42</v>
      </c>
      <c r="H5235" s="8">
        <v>23</v>
      </c>
      <c r="I5235" s="1">
        <v>7</v>
      </c>
      <c r="J5235" s="1">
        <v>3</v>
      </c>
      <c r="K5235" s="1">
        <v>17</v>
      </c>
      <c r="L5235" s="1">
        <v>5</v>
      </c>
      <c r="M5235" s="1">
        <v>5</v>
      </c>
      <c r="N5235" s="1">
        <v>0</v>
      </c>
      <c r="O5235" s="1">
        <v>14</v>
      </c>
      <c r="P5235" s="1">
        <v>1</v>
      </c>
      <c r="Q5235" s="1">
        <v>5</v>
      </c>
      <c r="R5235" s="1">
        <v>0</v>
      </c>
      <c r="S5235" s="1">
        <v>8</v>
      </c>
      <c r="T5235" s="13">
        <v>0</v>
      </c>
    </row>
    <row r="5236" spans="4:20" x14ac:dyDescent="0.2">
      <c r="D5236" s="104"/>
      <c r="E5236" s="11"/>
      <c r="F5236" s="10"/>
      <c r="G5236" s="9">
        <v>100</v>
      </c>
      <c r="H5236" s="12">
        <v>54.761904761905001</v>
      </c>
      <c r="I5236" s="2">
        <v>16.666666666666998</v>
      </c>
      <c r="J5236" s="2">
        <v>7.1428571428570002</v>
      </c>
      <c r="K5236" s="2">
        <v>40.476190476189998</v>
      </c>
      <c r="L5236" s="2">
        <v>11.904761904761999</v>
      </c>
      <c r="M5236" s="2">
        <v>11.904761904761999</v>
      </c>
      <c r="N5236" s="3">
        <v>0</v>
      </c>
      <c r="O5236" s="2">
        <v>33.333333333333002</v>
      </c>
      <c r="P5236" s="2">
        <v>2.3809523809519999</v>
      </c>
      <c r="Q5236" s="2">
        <v>11.904761904761999</v>
      </c>
      <c r="R5236" s="3">
        <v>0</v>
      </c>
      <c r="S5236" s="2">
        <v>19.047619047619001</v>
      </c>
      <c r="T5236" s="21">
        <v>0</v>
      </c>
    </row>
    <row r="5237" spans="4:20" x14ac:dyDescent="0.2">
      <c r="D5237" s="104"/>
      <c r="E5237" s="5" t="s">
        <v>47</v>
      </c>
      <c r="F5237" s="6"/>
      <c r="G5237" s="7">
        <v>38</v>
      </c>
      <c r="H5237" s="8">
        <v>23</v>
      </c>
      <c r="I5237" s="1">
        <v>10</v>
      </c>
      <c r="J5237" s="1">
        <v>2</v>
      </c>
      <c r="K5237" s="1">
        <v>10</v>
      </c>
      <c r="L5237" s="1">
        <v>1</v>
      </c>
      <c r="M5237" s="1">
        <v>6</v>
      </c>
      <c r="N5237" s="1">
        <v>0</v>
      </c>
      <c r="O5237" s="1">
        <v>12</v>
      </c>
      <c r="P5237" s="1">
        <v>0</v>
      </c>
      <c r="Q5237" s="1">
        <v>6</v>
      </c>
      <c r="R5237" s="1">
        <v>1</v>
      </c>
      <c r="S5237" s="1">
        <v>6</v>
      </c>
      <c r="T5237" s="13">
        <v>2</v>
      </c>
    </row>
    <row r="5238" spans="4:20" x14ac:dyDescent="0.2">
      <c r="D5238" s="104"/>
      <c r="E5238" s="11"/>
      <c r="F5238" s="10"/>
      <c r="G5238" s="9">
        <v>100</v>
      </c>
      <c r="H5238" s="12">
        <v>60.526315789473998</v>
      </c>
      <c r="I5238" s="2">
        <v>26.315789473683999</v>
      </c>
      <c r="J5238" s="2">
        <v>5.2631578947369997</v>
      </c>
      <c r="K5238" s="2">
        <v>26.315789473683999</v>
      </c>
      <c r="L5238" s="2">
        <v>2.6315789473679998</v>
      </c>
      <c r="M5238" s="2">
        <v>15.789473684211</v>
      </c>
      <c r="N5238" s="3">
        <v>0</v>
      </c>
      <c r="O5238" s="2">
        <v>31.578947368421002</v>
      </c>
      <c r="P5238" s="3">
        <v>0</v>
      </c>
      <c r="Q5238" s="2">
        <v>15.789473684211</v>
      </c>
      <c r="R5238" s="2">
        <v>2.6315789473679998</v>
      </c>
      <c r="S5238" s="2">
        <v>15.789473684211</v>
      </c>
      <c r="T5238" s="15">
        <v>5.2631578947369997</v>
      </c>
    </row>
    <row r="5239" spans="4:20" x14ac:dyDescent="0.2">
      <c r="D5239" s="104"/>
      <c r="E5239" s="5" t="s">
        <v>48</v>
      </c>
      <c r="F5239" s="6"/>
      <c r="G5239" s="7">
        <v>8</v>
      </c>
      <c r="H5239" s="8">
        <v>3</v>
      </c>
      <c r="I5239" s="1">
        <v>2</v>
      </c>
      <c r="J5239" s="1">
        <v>2</v>
      </c>
      <c r="K5239" s="1">
        <v>2</v>
      </c>
      <c r="L5239" s="1">
        <v>0</v>
      </c>
      <c r="M5239" s="1">
        <v>2</v>
      </c>
      <c r="N5239" s="1">
        <v>0</v>
      </c>
      <c r="O5239" s="1">
        <v>3</v>
      </c>
      <c r="P5239" s="1">
        <v>0</v>
      </c>
      <c r="Q5239" s="1">
        <v>0</v>
      </c>
      <c r="R5239" s="1">
        <v>0</v>
      </c>
      <c r="S5239" s="1">
        <v>1</v>
      </c>
      <c r="T5239" s="13">
        <v>0</v>
      </c>
    </row>
    <row r="5240" spans="4:20" x14ac:dyDescent="0.2">
      <c r="D5240" s="104"/>
      <c r="E5240" s="11"/>
      <c r="F5240" s="10"/>
      <c r="G5240" s="9">
        <v>100</v>
      </c>
      <c r="H5240" s="12">
        <v>37.5</v>
      </c>
      <c r="I5240" s="2">
        <v>25</v>
      </c>
      <c r="J5240" s="2">
        <v>25</v>
      </c>
      <c r="K5240" s="2">
        <v>25</v>
      </c>
      <c r="L5240" s="3">
        <v>0</v>
      </c>
      <c r="M5240" s="2">
        <v>25</v>
      </c>
      <c r="N5240" s="3">
        <v>0</v>
      </c>
      <c r="O5240" s="2">
        <v>37.5</v>
      </c>
      <c r="P5240" s="3">
        <v>0</v>
      </c>
      <c r="Q5240" s="3">
        <v>0</v>
      </c>
      <c r="R5240" s="3">
        <v>0</v>
      </c>
      <c r="S5240" s="2">
        <v>12.5</v>
      </c>
      <c r="T5240" s="21">
        <v>0</v>
      </c>
    </row>
    <row r="5241" spans="4:20" x14ac:dyDescent="0.2">
      <c r="D5241" s="104"/>
      <c r="E5241" s="5" t="s">
        <v>49</v>
      </c>
      <c r="F5241" s="6"/>
      <c r="G5241" s="7">
        <v>1</v>
      </c>
      <c r="H5241" s="8">
        <v>1</v>
      </c>
      <c r="I5241" s="1">
        <v>1</v>
      </c>
      <c r="J5241" s="1">
        <v>0</v>
      </c>
      <c r="K5241" s="1">
        <v>0</v>
      </c>
      <c r="L5241" s="1">
        <v>0</v>
      </c>
      <c r="M5241" s="1">
        <v>0</v>
      </c>
      <c r="N5241" s="1">
        <v>0</v>
      </c>
      <c r="O5241" s="1">
        <v>0</v>
      </c>
      <c r="P5241" s="1">
        <v>0</v>
      </c>
      <c r="Q5241" s="1">
        <v>0</v>
      </c>
      <c r="R5241" s="1">
        <v>0</v>
      </c>
      <c r="S5241" s="1">
        <v>0</v>
      </c>
      <c r="T5241" s="13">
        <v>0</v>
      </c>
    </row>
    <row r="5242" spans="4:20" x14ac:dyDescent="0.2">
      <c r="D5242" s="104"/>
      <c r="E5242" s="11"/>
      <c r="F5242" s="10"/>
      <c r="G5242" s="9">
        <v>100</v>
      </c>
      <c r="H5242" s="12">
        <v>100</v>
      </c>
      <c r="I5242" s="2">
        <v>100</v>
      </c>
      <c r="J5242" s="3">
        <v>0</v>
      </c>
      <c r="K5242" s="3">
        <v>0</v>
      </c>
      <c r="L5242" s="3">
        <v>0</v>
      </c>
      <c r="M5242" s="3">
        <v>0</v>
      </c>
      <c r="N5242" s="3">
        <v>0</v>
      </c>
      <c r="O5242" s="3">
        <v>0</v>
      </c>
      <c r="P5242" s="3">
        <v>0</v>
      </c>
      <c r="Q5242" s="3">
        <v>0</v>
      </c>
      <c r="R5242" s="3">
        <v>0</v>
      </c>
      <c r="S5242" s="3">
        <v>0</v>
      </c>
      <c r="T5242" s="21">
        <v>0</v>
      </c>
    </row>
    <row r="5243" spans="4:20" x14ac:dyDescent="0.2">
      <c r="D5243" s="103" t="s">
        <v>50</v>
      </c>
      <c r="E5243" s="24" t="s">
        <v>35</v>
      </c>
      <c r="F5243" s="22"/>
      <c r="G5243" s="23">
        <v>4</v>
      </c>
      <c r="H5243" s="30">
        <v>0</v>
      </c>
      <c r="I5243" s="4">
        <v>1</v>
      </c>
      <c r="J5243" s="4">
        <v>0</v>
      </c>
      <c r="K5243" s="4">
        <v>1</v>
      </c>
      <c r="L5243" s="4">
        <v>0</v>
      </c>
      <c r="M5243" s="4">
        <v>0</v>
      </c>
      <c r="N5243" s="4">
        <v>1</v>
      </c>
      <c r="O5243" s="4">
        <v>0</v>
      </c>
      <c r="P5243" s="4">
        <v>1</v>
      </c>
      <c r="Q5243" s="4">
        <v>2</v>
      </c>
      <c r="R5243" s="4">
        <v>0</v>
      </c>
      <c r="S5243" s="4">
        <v>0</v>
      </c>
      <c r="T5243" s="34">
        <v>0</v>
      </c>
    </row>
    <row r="5244" spans="4:20" x14ac:dyDescent="0.2">
      <c r="D5244" s="104"/>
      <c r="E5244" s="11"/>
      <c r="F5244" s="10"/>
      <c r="G5244" s="9">
        <v>100</v>
      </c>
      <c r="H5244" s="40">
        <v>0</v>
      </c>
      <c r="I5244" s="2">
        <v>25</v>
      </c>
      <c r="J5244" s="3">
        <v>0</v>
      </c>
      <c r="K5244" s="2">
        <v>25</v>
      </c>
      <c r="L5244" s="3">
        <v>0</v>
      </c>
      <c r="M5244" s="3">
        <v>0</v>
      </c>
      <c r="N5244" s="2">
        <v>25</v>
      </c>
      <c r="O5244" s="3">
        <v>0</v>
      </c>
      <c r="P5244" s="2">
        <v>25</v>
      </c>
      <c r="Q5244" s="2">
        <v>50</v>
      </c>
      <c r="R5244" s="3">
        <v>0</v>
      </c>
      <c r="S5244" s="3">
        <v>0</v>
      </c>
      <c r="T5244" s="21">
        <v>0</v>
      </c>
    </row>
    <row r="5245" spans="4:20" x14ac:dyDescent="0.2">
      <c r="D5245" s="104"/>
      <c r="E5245" s="5" t="s">
        <v>36</v>
      </c>
      <c r="F5245" s="6"/>
      <c r="G5245" s="7">
        <v>11</v>
      </c>
      <c r="H5245" s="8">
        <v>2</v>
      </c>
      <c r="I5245" s="1">
        <v>1</v>
      </c>
      <c r="J5245" s="1">
        <v>0</v>
      </c>
      <c r="K5245" s="1">
        <v>4</v>
      </c>
      <c r="L5245" s="1">
        <v>1</v>
      </c>
      <c r="M5245" s="1">
        <v>1</v>
      </c>
      <c r="N5245" s="1">
        <v>0</v>
      </c>
      <c r="O5245" s="1">
        <v>0</v>
      </c>
      <c r="P5245" s="1">
        <v>0</v>
      </c>
      <c r="Q5245" s="1">
        <v>3</v>
      </c>
      <c r="R5245" s="1">
        <v>0</v>
      </c>
      <c r="S5245" s="1">
        <v>4</v>
      </c>
      <c r="T5245" s="13">
        <v>0</v>
      </c>
    </row>
    <row r="5246" spans="4:20" x14ac:dyDescent="0.2">
      <c r="D5246" s="104"/>
      <c r="E5246" s="11"/>
      <c r="F5246" s="10"/>
      <c r="G5246" s="9">
        <v>100</v>
      </c>
      <c r="H5246" s="12">
        <v>18.181818181817999</v>
      </c>
      <c r="I5246" s="2">
        <v>9.0909090909089993</v>
      </c>
      <c r="J5246" s="3">
        <v>0</v>
      </c>
      <c r="K5246" s="2">
        <v>36.363636363635997</v>
      </c>
      <c r="L5246" s="2">
        <v>9.0909090909089993</v>
      </c>
      <c r="M5246" s="2">
        <v>9.0909090909089993</v>
      </c>
      <c r="N5246" s="3">
        <v>0</v>
      </c>
      <c r="O5246" s="3">
        <v>0</v>
      </c>
      <c r="P5246" s="3">
        <v>0</v>
      </c>
      <c r="Q5246" s="2">
        <v>27.272727272727</v>
      </c>
      <c r="R5246" s="3">
        <v>0</v>
      </c>
      <c r="S5246" s="2">
        <v>36.363636363635997</v>
      </c>
      <c r="T5246" s="21">
        <v>0</v>
      </c>
    </row>
    <row r="5247" spans="4:20" x14ac:dyDescent="0.2">
      <c r="D5247" s="104"/>
      <c r="E5247" s="5" t="s">
        <v>37</v>
      </c>
      <c r="F5247" s="6"/>
      <c r="G5247" s="7">
        <v>16</v>
      </c>
      <c r="H5247" s="8">
        <v>3</v>
      </c>
      <c r="I5247" s="1">
        <v>0</v>
      </c>
      <c r="J5247" s="1">
        <v>0</v>
      </c>
      <c r="K5247" s="1">
        <v>3</v>
      </c>
      <c r="L5247" s="1">
        <v>1</v>
      </c>
      <c r="M5247" s="1">
        <v>3</v>
      </c>
      <c r="N5247" s="1">
        <v>0</v>
      </c>
      <c r="O5247" s="1">
        <v>1</v>
      </c>
      <c r="P5247" s="1">
        <v>0</v>
      </c>
      <c r="Q5247" s="1">
        <v>3</v>
      </c>
      <c r="R5247" s="1">
        <v>0</v>
      </c>
      <c r="S5247" s="1">
        <v>7</v>
      </c>
      <c r="T5247" s="13">
        <v>1</v>
      </c>
    </row>
    <row r="5248" spans="4:20" x14ac:dyDescent="0.2">
      <c r="D5248" s="104"/>
      <c r="E5248" s="11"/>
      <c r="F5248" s="10"/>
      <c r="G5248" s="9">
        <v>100</v>
      </c>
      <c r="H5248" s="12">
        <v>18.75</v>
      </c>
      <c r="I5248" s="3">
        <v>0</v>
      </c>
      <c r="J5248" s="3">
        <v>0</v>
      </c>
      <c r="K5248" s="2">
        <v>18.75</v>
      </c>
      <c r="L5248" s="2">
        <v>6.25</v>
      </c>
      <c r="M5248" s="2">
        <v>18.75</v>
      </c>
      <c r="N5248" s="3">
        <v>0</v>
      </c>
      <c r="O5248" s="2">
        <v>6.25</v>
      </c>
      <c r="P5248" s="3">
        <v>0</v>
      </c>
      <c r="Q5248" s="2">
        <v>18.75</v>
      </c>
      <c r="R5248" s="3">
        <v>0</v>
      </c>
      <c r="S5248" s="2">
        <v>43.75</v>
      </c>
      <c r="T5248" s="15">
        <v>6.25</v>
      </c>
    </row>
    <row r="5249" spans="4:20" x14ac:dyDescent="0.2">
      <c r="D5249" s="104"/>
      <c r="E5249" s="5" t="s">
        <v>38</v>
      </c>
      <c r="F5249" s="6"/>
      <c r="G5249" s="7">
        <v>30</v>
      </c>
      <c r="H5249" s="8">
        <v>9</v>
      </c>
      <c r="I5249" s="1">
        <v>4</v>
      </c>
      <c r="J5249" s="1">
        <v>0</v>
      </c>
      <c r="K5249" s="1">
        <v>5</v>
      </c>
      <c r="L5249" s="1">
        <v>4</v>
      </c>
      <c r="M5249" s="1">
        <v>0</v>
      </c>
      <c r="N5249" s="1">
        <v>0</v>
      </c>
      <c r="O5249" s="1">
        <v>6</v>
      </c>
      <c r="P5249" s="1">
        <v>1</v>
      </c>
      <c r="Q5249" s="1">
        <v>7</v>
      </c>
      <c r="R5249" s="1">
        <v>1</v>
      </c>
      <c r="S5249" s="1">
        <v>9</v>
      </c>
      <c r="T5249" s="13">
        <v>0</v>
      </c>
    </row>
    <row r="5250" spans="4:20" x14ac:dyDescent="0.2">
      <c r="D5250" s="104"/>
      <c r="E5250" s="11"/>
      <c r="F5250" s="10"/>
      <c r="G5250" s="9">
        <v>100</v>
      </c>
      <c r="H5250" s="12">
        <v>30</v>
      </c>
      <c r="I5250" s="2">
        <v>13.333333333333</v>
      </c>
      <c r="J5250" s="3">
        <v>0</v>
      </c>
      <c r="K5250" s="2">
        <v>16.666666666666998</v>
      </c>
      <c r="L5250" s="2">
        <v>13.333333333333</v>
      </c>
      <c r="M5250" s="3">
        <v>0</v>
      </c>
      <c r="N5250" s="3">
        <v>0</v>
      </c>
      <c r="O5250" s="2">
        <v>20</v>
      </c>
      <c r="P5250" s="2">
        <v>3.333333333333</v>
      </c>
      <c r="Q5250" s="2">
        <v>23.333333333333002</v>
      </c>
      <c r="R5250" s="2">
        <v>3.333333333333</v>
      </c>
      <c r="S5250" s="2">
        <v>30</v>
      </c>
      <c r="T5250" s="21">
        <v>0</v>
      </c>
    </row>
    <row r="5251" spans="4:20" x14ac:dyDescent="0.2">
      <c r="D5251" s="104"/>
      <c r="E5251" s="5" t="s">
        <v>39</v>
      </c>
      <c r="F5251" s="6"/>
      <c r="G5251" s="7">
        <v>33</v>
      </c>
      <c r="H5251" s="8">
        <v>6</v>
      </c>
      <c r="I5251" s="1">
        <v>1</v>
      </c>
      <c r="J5251" s="1">
        <v>0</v>
      </c>
      <c r="K5251" s="1">
        <v>3</v>
      </c>
      <c r="L5251" s="1">
        <v>4</v>
      </c>
      <c r="M5251" s="1">
        <v>6</v>
      </c>
      <c r="N5251" s="1">
        <v>1</v>
      </c>
      <c r="O5251" s="1">
        <v>5</v>
      </c>
      <c r="P5251" s="1">
        <v>0</v>
      </c>
      <c r="Q5251" s="1">
        <v>10</v>
      </c>
      <c r="R5251" s="1">
        <v>0</v>
      </c>
      <c r="S5251" s="1">
        <v>11</v>
      </c>
      <c r="T5251" s="13">
        <v>0</v>
      </c>
    </row>
    <row r="5252" spans="4:20" x14ac:dyDescent="0.2">
      <c r="D5252" s="104"/>
      <c r="E5252" s="11"/>
      <c r="F5252" s="10"/>
      <c r="G5252" s="9">
        <v>100</v>
      </c>
      <c r="H5252" s="12">
        <v>18.181818181817999</v>
      </c>
      <c r="I5252" s="2">
        <v>3.0303030303030001</v>
      </c>
      <c r="J5252" s="3">
        <v>0</v>
      </c>
      <c r="K5252" s="2">
        <v>9.0909090909089993</v>
      </c>
      <c r="L5252" s="2">
        <v>12.121212121212</v>
      </c>
      <c r="M5252" s="2">
        <v>18.181818181817999</v>
      </c>
      <c r="N5252" s="2">
        <v>3.0303030303030001</v>
      </c>
      <c r="O5252" s="2">
        <v>15.151515151515</v>
      </c>
      <c r="P5252" s="3">
        <v>0</v>
      </c>
      <c r="Q5252" s="2">
        <v>30.303030303029999</v>
      </c>
      <c r="R5252" s="3">
        <v>0</v>
      </c>
      <c r="S5252" s="2">
        <v>33.333333333333002</v>
      </c>
      <c r="T5252" s="21">
        <v>0</v>
      </c>
    </row>
    <row r="5253" spans="4:20" x14ac:dyDescent="0.2">
      <c r="D5253" s="104"/>
      <c r="E5253" s="5" t="s">
        <v>40</v>
      </c>
      <c r="F5253" s="6"/>
      <c r="G5253" s="7">
        <v>38</v>
      </c>
      <c r="H5253" s="8">
        <v>13</v>
      </c>
      <c r="I5253" s="1">
        <v>3</v>
      </c>
      <c r="J5253" s="1">
        <v>1</v>
      </c>
      <c r="K5253" s="1">
        <v>10</v>
      </c>
      <c r="L5253" s="1">
        <v>2</v>
      </c>
      <c r="M5253" s="1">
        <v>10</v>
      </c>
      <c r="N5253" s="1">
        <v>0</v>
      </c>
      <c r="O5253" s="1">
        <v>9</v>
      </c>
      <c r="P5253" s="1">
        <v>1</v>
      </c>
      <c r="Q5253" s="1">
        <v>7</v>
      </c>
      <c r="R5253" s="1">
        <v>0</v>
      </c>
      <c r="S5253" s="1">
        <v>10</v>
      </c>
      <c r="T5253" s="13">
        <v>1</v>
      </c>
    </row>
    <row r="5254" spans="4:20" x14ac:dyDescent="0.2">
      <c r="D5254" s="104"/>
      <c r="E5254" s="11"/>
      <c r="F5254" s="10"/>
      <c r="G5254" s="9">
        <v>100</v>
      </c>
      <c r="H5254" s="12">
        <v>34.210526315788996</v>
      </c>
      <c r="I5254" s="2">
        <v>7.8947368421049999</v>
      </c>
      <c r="J5254" s="2">
        <v>2.6315789473679998</v>
      </c>
      <c r="K5254" s="2">
        <v>26.315789473683999</v>
      </c>
      <c r="L5254" s="2">
        <v>5.2631578947369997</v>
      </c>
      <c r="M5254" s="2">
        <v>26.315789473683999</v>
      </c>
      <c r="N5254" s="3">
        <v>0</v>
      </c>
      <c r="O5254" s="2">
        <v>23.684210526316001</v>
      </c>
      <c r="P5254" s="2">
        <v>2.6315789473679998</v>
      </c>
      <c r="Q5254" s="2">
        <v>18.421052631578998</v>
      </c>
      <c r="R5254" s="3">
        <v>0</v>
      </c>
      <c r="S5254" s="2">
        <v>26.315789473683999</v>
      </c>
      <c r="T5254" s="15">
        <v>2.6315789473679998</v>
      </c>
    </row>
    <row r="5255" spans="4:20" x14ac:dyDescent="0.2">
      <c r="D5255" s="104"/>
      <c r="E5255" s="5" t="s">
        <v>41</v>
      </c>
      <c r="F5255" s="6"/>
      <c r="G5255" s="7">
        <v>28</v>
      </c>
      <c r="H5255" s="8">
        <v>13</v>
      </c>
      <c r="I5255" s="1">
        <v>2</v>
      </c>
      <c r="J5255" s="1">
        <v>2</v>
      </c>
      <c r="K5255" s="1">
        <v>5</v>
      </c>
      <c r="L5255" s="1">
        <v>0</v>
      </c>
      <c r="M5255" s="1">
        <v>3</v>
      </c>
      <c r="N5255" s="1">
        <v>0</v>
      </c>
      <c r="O5255" s="1">
        <v>4</v>
      </c>
      <c r="P5255" s="1">
        <v>0</v>
      </c>
      <c r="Q5255" s="1">
        <v>5</v>
      </c>
      <c r="R5255" s="1">
        <v>1</v>
      </c>
      <c r="S5255" s="1">
        <v>7</v>
      </c>
      <c r="T5255" s="13">
        <v>1</v>
      </c>
    </row>
    <row r="5256" spans="4:20" x14ac:dyDescent="0.2">
      <c r="D5256" s="104"/>
      <c r="E5256" s="11"/>
      <c r="F5256" s="10"/>
      <c r="G5256" s="9">
        <v>100</v>
      </c>
      <c r="H5256" s="12">
        <v>46.428571428570997</v>
      </c>
      <c r="I5256" s="2">
        <v>7.1428571428570002</v>
      </c>
      <c r="J5256" s="2">
        <v>7.1428571428570002</v>
      </c>
      <c r="K5256" s="2">
        <v>17.857142857143</v>
      </c>
      <c r="L5256" s="3">
        <v>0</v>
      </c>
      <c r="M5256" s="2">
        <v>10.714285714286</v>
      </c>
      <c r="N5256" s="3">
        <v>0</v>
      </c>
      <c r="O5256" s="2">
        <v>14.285714285714</v>
      </c>
      <c r="P5256" s="3">
        <v>0</v>
      </c>
      <c r="Q5256" s="2">
        <v>17.857142857143</v>
      </c>
      <c r="R5256" s="2">
        <v>3.5714285714290002</v>
      </c>
      <c r="S5256" s="2">
        <v>25</v>
      </c>
      <c r="T5256" s="15">
        <v>3.5714285714290002</v>
      </c>
    </row>
    <row r="5257" spans="4:20" x14ac:dyDescent="0.2">
      <c r="D5257" s="104"/>
      <c r="E5257" s="5" t="s">
        <v>42</v>
      </c>
      <c r="F5257" s="6"/>
      <c r="G5257" s="7">
        <v>38</v>
      </c>
      <c r="H5257" s="8">
        <v>17</v>
      </c>
      <c r="I5257" s="1">
        <v>9</v>
      </c>
      <c r="J5257" s="1">
        <v>3</v>
      </c>
      <c r="K5257" s="1">
        <v>8</v>
      </c>
      <c r="L5257" s="1">
        <v>3</v>
      </c>
      <c r="M5257" s="1">
        <v>1</v>
      </c>
      <c r="N5257" s="1">
        <v>0</v>
      </c>
      <c r="O5257" s="1">
        <v>13</v>
      </c>
      <c r="P5257" s="1">
        <v>0</v>
      </c>
      <c r="Q5257" s="1">
        <v>5</v>
      </c>
      <c r="R5257" s="1">
        <v>2</v>
      </c>
      <c r="S5257" s="1">
        <v>7</v>
      </c>
      <c r="T5257" s="13">
        <v>0</v>
      </c>
    </row>
    <row r="5258" spans="4:20" x14ac:dyDescent="0.2">
      <c r="D5258" s="104"/>
      <c r="E5258" s="11"/>
      <c r="F5258" s="10"/>
      <c r="G5258" s="9">
        <v>100</v>
      </c>
      <c r="H5258" s="12">
        <v>44.736842105263001</v>
      </c>
      <c r="I5258" s="2">
        <v>23.684210526316001</v>
      </c>
      <c r="J5258" s="2">
        <v>7.8947368421049999</v>
      </c>
      <c r="K5258" s="2">
        <v>21.052631578947</v>
      </c>
      <c r="L5258" s="2">
        <v>7.8947368421049999</v>
      </c>
      <c r="M5258" s="2">
        <v>2.6315789473679998</v>
      </c>
      <c r="N5258" s="3">
        <v>0</v>
      </c>
      <c r="O5258" s="2">
        <v>34.210526315788996</v>
      </c>
      <c r="P5258" s="3">
        <v>0</v>
      </c>
      <c r="Q5258" s="2">
        <v>13.157894736842</v>
      </c>
      <c r="R5258" s="2">
        <v>5.2631578947369997</v>
      </c>
      <c r="S5258" s="2">
        <v>18.421052631578998</v>
      </c>
      <c r="T5258" s="21">
        <v>0</v>
      </c>
    </row>
    <row r="5259" spans="4:20" x14ac:dyDescent="0.2">
      <c r="D5259" s="104"/>
      <c r="E5259" s="5" t="s">
        <v>43</v>
      </c>
      <c r="F5259" s="6"/>
      <c r="G5259" s="7">
        <v>40</v>
      </c>
      <c r="H5259" s="8">
        <v>17</v>
      </c>
      <c r="I5259" s="1">
        <v>5</v>
      </c>
      <c r="J5259" s="1">
        <v>0</v>
      </c>
      <c r="K5259" s="1">
        <v>11</v>
      </c>
      <c r="L5259" s="1">
        <v>3</v>
      </c>
      <c r="M5259" s="1">
        <v>9</v>
      </c>
      <c r="N5259" s="1">
        <v>1</v>
      </c>
      <c r="O5259" s="1">
        <v>11</v>
      </c>
      <c r="P5259" s="1">
        <v>0</v>
      </c>
      <c r="Q5259" s="1">
        <v>7</v>
      </c>
      <c r="R5259" s="1">
        <v>1</v>
      </c>
      <c r="S5259" s="1">
        <v>4</v>
      </c>
      <c r="T5259" s="13">
        <v>1</v>
      </c>
    </row>
    <row r="5260" spans="4:20" x14ac:dyDescent="0.2">
      <c r="D5260" s="104"/>
      <c r="E5260" s="11"/>
      <c r="F5260" s="10"/>
      <c r="G5260" s="9">
        <v>100</v>
      </c>
      <c r="H5260" s="12">
        <v>42.5</v>
      </c>
      <c r="I5260" s="2">
        <v>12.5</v>
      </c>
      <c r="J5260" s="3">
        <v>0</v>
      </c>
      <c r="K5260" s="2">
        <v>27.5</v>
      </c>
      <c r="L5260" s="2">
        <v>7.5</v>
      </c>
      <c r="M5260" s="2">
        <v>22.5</v>
      </c>
      <c r="N5260" s="2">
        <v>2.5</v>
      </c>
      <c r="O5260" s="2">
        <v>27.5</v>
      </c>
      <c r="P5260" s="3">
        <v>0</v>
      </c>
      <c r="Q5260" s="2">
        <v>17.5</v>
      </c>
      <c r="R5260" s="2">
        <v>2.5</v>
      </c>
      <c r="S5260" s="2">
        <v>10</v>
      </c>
      <c r="T5260" s="15">
        <v>2.5</v>
      </c>
    </row>
    <row r="5261" spans="4:20" x14ac:dyDescent="0.2">
      <c r="D5261" s="104"/>
      <c r="E5261" s="5" t="s">
        <v>44</v>
      </c>
      <c r="F5261" s="6"/>
      <c r="G5261" s="7">
        <v>64</v>
      </c>
      <c r="H5261" s="8">
        <v>34</v>
      </c>
      <c r="I5261" s="1">
        <v>8</v>
      </c>
      <c r="J5261" s="1">
        <v>6</v>
      </c>
      <c r="K5261" s="1">
        <v>17</v>
      </c>
      <c r="L5261" s="1">
        <v>5</v>
      </c>
      <c r="M5261" s="1">
        <v>11</v>
      </c>
      <c r="N5261" s="1">
        <v>1</v>
      </c>
      <c r="O5261" s="1">
        <v>11</v>
      </c>
      <c r="P5261" s="1">
        <v>0</v>
      </c>
      <c r="Q5261" s="1">
        <v>10</v>
      </c>
      <c r="R5261" s="1">
        <v>1</v>
      </c>
      <c r="S5261" s="1">
        <v>13</v>
      </c>
      <c r="T5261" s="13">
        <v>1</v>
      </c>
    </row>
    <row r="5262" spans="4:20" x14ac:dyDescent="0.2">
      <c r="D5262" s="104"/>
      <c r="E5262" s="11"/>
      <c r="F5262" s="10"/>
      <c r="G5262" s="9">
        <v>100</v>
      </c>
      <c r="H5262" s="12">
        <v>53.125</v>
      </c>
      <c r="I5262" s="2">
        <v>12.5</v>
      </c>
      <c r="J5262" s="2">
        <v>9.375</v>
      </c>
      <c r="K5262" s="2">
        <v>26.5625</v>
      </c>
      <c r="L5262" s="2">
        <v>7.8125</v>
      </c>
      <c r="M5262" s="2">
        <v>17.1875</v>
      </c>
      <c r="N5262" s="2">
        <v>1.5625</v>
      </c>
      <c r="O5262" s="2">
        <v>17.1875</v>
      </c>
      <c r="P5262" s="3">
        <v>0</v>
      </c>
      <c r="Q5262" s="2">
        <v>15.625</v>
      </c>
      <c r="R5262" s="2">
        <v>1.5625</v>
      </c>
      <c r="S5262" s="2">
        <v>20.3125</v>
      </c>
      <c r="T5262" s="15">
        <v>1.5625</v>
      </c>
    </row>
    <row r="5263" spans="4:20" x14ac:dyDescent="0.2">
      <c r="D5263" s="104"/>
      <c r="E5263" s="5" t="s">
        <v>45</v>
      </c>
      <c r="F5263" s="6"/>
      <c r="G5263" s="7">
        <v>62</v>
      </c>
      <c r="H5263" s="8">
        <v>31</v>
      </c>
      <c r="I5263" s="1">
        <v>7</v>
      </c>
      <c r="J5263" s="1">
        <v>2</v>
      </c>
      <c r="K5263" s="1">
        <v>17</v>
      </c>
      <c r="L5263" s="1">
        <v>1</v>
      </c>
      <c r="M5263" s="1">
        <v>10</v>
      </c>
      <c r="N5263" s="1">
        <v>0</v>
      </c>
      <c r="O5263" s="1">
        <v>23</v>
      </c>
      <c r="P5263" s="1">
        <v>1</v>
      </c>
      <c r="Q5263" s="1">
        <v>8</v>
      </c>
      <c r="R5263" s="1">
        <v>0</v>
      </c>
      <c r="S5263" s="1">
        <v>9</v>
      </c>
      <c r="T5263" s="13">
        <v>1</v>
      </c>
    </row>
    <row r="5264" spans="4:20" x14ac:dyDescent="0.2">
      <c r="D5264" s="104"/>
      <c r="E5264" s="11"/>
      <c r="F5264" s="10"/>
      <c r="G5264" s="9">
        <v>100</v>
      </c>
      <c r="H5264" s="12">
        <v>50</v>
      </c>
      <c r="I5264" s="2">
        <v>11.290322580645</v>
      </c>
      <c r="J5264" s="2">
        <v>3.2258064516129998</v>
      </c>
      <c r="K5264" s="2">
        <v>27.419354838709999</v>
      </c>
      <c r="L5264" s="2">
        <v>1.6129032258060001</v>
      </c>
      <c r="M5264" s="2">
        <v>16.129032258064999</v>
      </c>
      <c r="N5264" s="3">
        <v>0</v>
      </c>
      <c r="O5264" s="2">
        <v>37.096774193548001</v>
      </c>
      <c r="P5264" s="2">
        <v>1.6129032258060001</v>
      </c>
      <c r="Q5264" s="2">
        <v>12.903225806451999</v>
      </c>
      <c r="R5264" s="3">
        <v>0</v>
      </c>
      <c r="S5264" s="2">
        <v>14.516129032258</v>
      </c>
      <c r="T5264" s="15">
        <v>1.6129032258060001</v>
      </c>
    </row>
    <row r="5265" spans="2:20" x14ac:dyDescent="0.2">
      <c r="D5265" s="104"/>
      <c r="E5265" s="5" t="s">
        <v>46</v>
      </c>
      <c r="F5265" s="6"/>
      <c r="G5265" s="7">
        <v>19</v>
      </c>
      <c r="H5265" s="8">
        <v>9</v>
      </c>
      <c r="I5265" s="1">
        <v>0</v>
      </c>
      <c r="J5265" s="1">
        <v>0</v>
      </c>
      <c r="K5265" s="1">
        <v>2</v>
      </c>
      <c r="L5265" s="1">
        <v>3</v>
      </c>
      <c r="M5265" s="1">
        <v>1</v>
      </c>
      <c r="N5265" s="1">
        <v>0</v>
      </c>
      <c r="O5265" s="1">
        <v>6</v>
      </c>
      <c r="P5265" s="1">
        <v>0</v>
      </c>
      <c r="Q5265" s="1">
        <v>0</v>
      </c>
      <c r="R5265" s="1">
        <v>1</v>
      </c>
      <c r="S5265" s="1">
        <v>5</v>
      </c>
      <c r="T5265" s="13">
        <v>0</v>
      </c>
    </row>
    <row r="5266" spans="2:20" x14ac:dyDescent="0.2">
      <c r="D5266" s="104"/>
      <c r="E5266" s="11"/>
      <c r="F5266" s="10"/>
      <c r="G5266" s="9">
        <v>100</v>
      </c>
      <c r="H5266" s="12">
        <v>47.368421052632002</v>
      </c>
      <c r="I5266" s="3">
        <v>0</v>
      </c>
      <c r="J5266" s="3">
        <v>0</v>
      </c>
      <c r="K5266" s="2">
        <v>10.526315789473999</v>
      </c>
      <c r="L5266" s="2">
        <v>15.789473684211</v>
      </c>
      <c r="M5266" s="2">
        <v>5.2631578947369997</v>
      </c>
      <c r="N5266" s="3">
        <v>0</v>
      </c>
      <c r="O5266" s="2">
        <v>31.578947368421002</v>
      </c>
      <c r="P5266" s="3">
        <v>0</v>
      </c>
      <c r="Q5266" s="3">
        <v>0</v>
      </c>
      <c r="R5266" s="2">
        <v>5.2631578947369997</v>
      </c>
      <c r="S5266" s="2">
        <v>26.315789473683999</v>
      </c>
      <c r="T5266" s="21">
        <v>0</v>
      </c>
    </row>
    <row r="5267" spans="2:20" x14ac:dyDescent="0.2">
      <c r="D5267" s="104"/>
      <c r="E5267" s="5" t="s">
        <v>47</v>
      </c>
      <c r="F5267" s="6"/>
      <c r="G5267" s="7">
        <v>35</v>
      </c>
      <c r="H5267" s="8">
        <v>19</v>
      </c>
      <c r="I5267" s="1">
        <v>9</v>
      </c>
      <c r="J5267" s="1">
        <v>0</v>
      </c>
      <c r="K5267" s="1">
        <v>8</v>
      </c>
      <c r="L5267" s="1">
        <v>2</v>
      </c>
      <c r="M5267" s="1">
        <v>5</v>
      </c>
      <c r="N5267" s="1">
        <v>0</v>
      </c>
      <c r="O5267" s="1">
        <v>9</v>
      </c>
      <c r="P5267" s="1">
        <v>0</v>
      </c>
      <c r="Q5267" s="1">
        <v>7</v>
      </c>
      <c r="R5267" s="1">
        <v>0</v>
      </c>
      <c r="S5267" s="1">
        <v>8</v>
      </c>
      <c r="T5267" s="13">
        <v>0</v>
      </c>
    </row>
    <row r="5268" spans="2:20" x14ac:dyDescent="0.2">
      <c r="D5268" s="104"/>
      <c r="E5268" s="11"/>
      <c r="F5268" s="10"/>
      <c r="G5268" s="9">
        <v>100</v>
      </c>
      <c r="H5268" s="12">
        <v>54.285714285714</v>
      </c>
      <c r="I5268" s="2">
        <v>25.714285714286</v>
      </c>
      <c r="J5268" s="3">
        <v>0</v>
      </c>
      <c r="K5268" s="2">
        <v>22.857142857143</v>
      </c>
      <c r="L5268" s="2">
        <v>5.7142857142860004</v>
      </c>
      <c r="M5268" s="2">
        <v>14.285714285714</v>
      </c>
      <c r="N5268" s="3">
        <v>0</v>
      </c>
      <c r="O5268" s="2">
        <v>25.714285714286</v>
      </c>
      <c r="P5268" s="3">
        <v>0</v>
      </c>
      <c r="Q5268" s="2">
        <v>20</v>
      </c>
      <c r="R5268" s="3">
        <v>0</v>
      </c>
      <c r="S5268" s="2">
        <v>22.857142857143</v>
      </c>
      <c r="T5268" s="21">
        <v>0</v>
      </c>
    </row>
    <row r="5269" spans="2:20" x14ac:dyDescent="0.2">
      <c r="D5269" s="104"/>
      <c r="E5269" s="5" t="s">
        <v>48</v>
      </c>
      <c r="F5269" s="6"/>
      <c r="G5269" s="7">
        <v>19</v>
      </c>
      <c r="H5269" s="8">
        <v>12</v>
      </c>
      <c r="I5269" s="1">
        <v>3</v>
      </c>
      <c r="J5269" s="1">
        <v>0</v>
      </c>
      <c r="K5269" s="1">
        <v>3</v>
      </c>
      <c r="L5269" s="1">
        <v>0</v>
      </c>
      <c r="M5269" s="1">
        <v>2</v>
      </c>
      <c r="N5269" s="1">
        <v>0</v>
      </c>
      <c r="O5269" s="1">
        <v>5</v>
      </c>
      <c r="P5269" s="1">
        <v>1</v>
      </c>
      <c r="Q5269" s="1">
        <v>1</v>
      </c>
      <c r="R5269" s="1">
        <v>0</v>
      </c>
      <c r="S5269" s="1">
        <v>3</v>
      </c>
      <c r="T5269" s="13">
        <v>0</v>
      </c>
    </row>
    <row r="5270" spans="2:20" x14ac:dyDescent="0.2">
      <c r="D5270" s="104"/>
      <c r="E5270" s="11"/>
      <c r="F5270" s="10"/>
      <c r="G5270" s="9">
        <v>100</v>
      </c>
      <c r="H5270" s="12">
        <v>63.157894736842003</v>
      </c>
      <c r="I5270" s="2">
        <v>15.789473684211</v>
      </c>
      <c r="J5270" s="3">
        <v>0</v>
      </c>
      <c r="K5270" s="2">
        <v>15.789473684211</v>
      </c>
      <c r="L5270" s="3">
        <v>0</v>
      </c>
      <c r="M5270" s="2">
        <v>10.526315789473999</v>
      </c>
      <c r="N5270" s="3">
        <v>0</v>
      </c>
      <c r="O5270" s="2">
        <v>26.315789473683999</v>
      </c>
      <c r="P5270" s="2">
        <v>5.2631578947369997</v>
      </c>
      <c r="Q5270" s="2">
        <v>5.2631578947369997</v>
      </c>
      <c r="R5270" s="3">
        <v>0</v>
      </c>
      <c r="S5270" s="2">
        <v>15.789473684211</v>
      </c>
      <c r="T5270" s="21">
        <v>0</v>
      </c>
    </row>
    <row r="5271" spans="2:20" x14ac:dyDescent="0.2">
      <c r="D5271" s="104"/>
      <c r="E5271" s="5" t="s">
        <v>49</v>
      </c>
      <c r="F5271" s="6"/>
      <c r="G5271" s="7">
        <v>2</v>
      </c>
      <c r="H5271" s="8">
        <v>2</v>
      </c>
      <c r="I5271" s="1">
        <v>1</v>
      </c>
      <c r="J5271" s="1">
        <v>0</v>
      </c>
      <c r="K5271" s="1">
        <v>0</v>
      </c>
      <c r="L5271" s="1">
        <v>0</v>
      </c>
      <c r="M5271" s="1">
        <v>0</v>
      </c>
      <c r="N5271" s="1">
        <v>0</v>
      </c>
      <c r="O5271" s="1">
        <v>2</v>
      </c>
      <c r="P5271" s="1">
        <v>0</v>
      </c>
      <c r="Q5271" s="1">
        <v>0</v>
      </c>
      <c r="R5271" s="1">
        <v>0</v>
      </c>
      <c r="S5271" s="1">
        <v>0</v>
      </c>
      <c r="T5271" s="13">
        <v>0</v>
      </c>
    </row>
    <row r="5272" spans="2:20" x14ac:dyDescent="0.2">
      <c r="D5272" s="105"/>
      <c r="E5272" s="56"/>
      <c r="F5272" s="57"/>
      <c r="G5272" s="69">
        <v>100</v>
      </c>
      <c r="H5272" s="75">
        <v>100</v>
      </c>
      <c r="I5272" s="39">
        <v>50</v>
      </c>
      <c r="J5272" s="36">
        <v>0</v>
      </c>
      <c r="K5272" s="36">
        <v>0</v>
      </c>
      <c r="L5272" s="36">
        <v>0</v>
      </c>
      <c r="M5272" s="36">
        <v>0</v>
      </c>
      <c r="N5272" s="36">
        <v>0</v>
      </c>
      <c r="O5272" s="39">
        <v>100</v>
      </c>
      <c r="P5272" s="36">
        <v>0</v>
      </c>
      <c r="Q5272" s="36">
        <v>0</v>
      </c>
      <c r="R5272" s="36">
        <v>0</v>
      </c>
      <c r="S5272" s="36">
        <v>0</v>
      </c>
      <c r="T5272" s="72">
        <v>0</v>
      </c>
    </row>
    <row r="5274" spans="2:20" x14ac:dyDescent="0.2">
      <c r="B5274" s="47" t="str">
        <f xml:space="preserve"> HYPERLINK("#'目次'!B69", "[63]")</f>
        <v>[63]</v>
      </c>
      <c r="C5274" s="31" t="s">
        <v>618</v>
      </c>
    </row>
    <row r="5275" spans="2:20" x14ac:dyDescent="0.2">
      <c r="C5275" s="89" t="s">
        <v>619</v>
      </c>
    </row>
    <row r="5277" spans="2:20" x14ac:dyDescent="0.2">
      <c r="C5277" s="31" t="s">
        <v>13</v>
      </c>
    </row>
    <row r="5278" spans="2:20" ht="48" x14ac:dyDescent="0.2">
      <c r="D5278" s="99"/>
      <c r="E5278" s="100"/>
      <c r="F5278" s="100"/>
      <c r="G5278" s="41" t="s">
        <v>14</v>
      </c>
      <c r="H5278" s="42" t="s">
        <v>620</v>
      </c>
      <c r="I5278" s="16" t="s">
        <v>539</v>
      </c>
      <c r="J5278" s="16" t="s">
        <v>621</v>
      </c>
      <c r="K5278" s="16" t="s">
        <v>541</v>
      </c>
      <c r="L5278" s="16" t="s">
        <v>622</v>
      </c>
      <c r="M5278" s="16" t="s">
        <v>623</v>
      </c>
      <c r="N5278" s="16" t="s">
        <v>543</v>
      </c>
      <c r="O5278" s="16" t="s">
        <v>624</v>
      </c>
      <c r="P5278" s="16" t="s">
        <v>546</v>
      </c>
      <c r="Q5278" s="16" t="s">
        <v>186</v>
      </c>
      <c r="R5278" s="16" t="s">
        <v>22</v>
      </c>
      <c r="S5278" s="16" t="s">
        <v>625</v>
      </c>
      <c r="T5278" s="46" t="s">
        <v>24</v>
      </c>
    </row>
    <row r="5279" spans="2:20" x14ac:dyDescent="0.2">
      <c r="D5279" s="101"/>
      <c r="E5279" s="102"/>
      <c r="F5279" s="102"/>
      <c r="G5279" s="44"/>
      <c r="H5279" s="48"/>
      <c r="I5279" s="17"/>
      <c r="J5279" s="17"/>
      <c r="K5279" s="17"/>
      <c r="L5279" s="17"/>
      <c r="M5279" s="17"/>
      <c r="N5279" s="17"/>
      <c r="O5279" s="17"/>
      <c r="P5279" s="17"/>
      <c r="Q5279" s="17"/>
      <c r="R5279" s="17"/>
      <c r="S5279" s="17"/>
      <c r="T5279" s="43"/>
    </row>
    <row r="5280" spans="2:20" x14ac:dyDescent="0.2">
      <c r="D5280" s="68"/>
      <c r="E5280" s="67" t="s">
        <v>14</v>
      </c>
      <c r="F5280" s="64"/>
      <c r="G5280" s="45">
        <v>5941</v>
      </c>
      <c r="H5280" s="20">
        <v>97</v>
      </c>
      <c r="I5280" s="20">
        <v>999</v>
      </c>
      <c r="J5280" s="20">
        <v>578</v>
      </c>
      <c r="K5280" s="20">
        <v>539</v>
      </c>
      <c r="L5280" s="20">
        <v>978</v>
      </c>
      <c r="M5280" s="20">
        <v>447</v>
      </c>
      <c r="N5280" s="20">
        <v>1319</v>
      </c>
      <c r="O5280" s="20">
        <v>108</v>
      </c>
      <c r="P5280" s="20">
        <v>468</v>
      </c>
      <c r="Q5280" s="20">
        <v>1003</v>
      </c>
      <c r="R5280" s="20">
        <v>103</v>
      </c>
      <c r="S5280" s="20">
        <v>3844</v>
      </c>
      <c r="T5280" s="61">
        <v>11</v>
      </c>
    </row>
    <row r="5281" spans="4:20" x14ac:dyDescent="0.2">
      <c r="D5281" s="56"/>
      <c r="E5281" s="57"/>
      <c r="F5281" s="65"/>
      <c r="G5281" s="9">
        <v>100</v>
      </c>
      <c r="H5281" s="2">
        <v>1.6327217640130001</v>
      </c>
      <c r="I5281" s="2">
        <v>16.815350951018001</v>
      </c>
      <c r="J5281" s="2">
        <v>9.7290018515399996</v>
      </c>
      <c r="K5281" s="2">
        <v>9.0725467093079999</v>
      </c>
      <c r="L5281" s="2">
        <v>16.461875105200999</v>
      </c>
      <c r="M5281" s="2">
        <v>7.5239858609660004</v>
      </c>
      <c r="N5281" s="2">
        <v>22.201649553947</v>
      </c>
      <c r="O5281" s="2">
        <v>1.817875778488</v>
      </c>
      <c r="P5281" s="2">
        <v>7.8774617067830004</v>
      </c>
      <c r="Q5281" s="2">
        <v>16.882679683555001</v>
      </c>
      <c r="R5281" s="2">
        <v>1.7337148628179999</v>
      </c>
      <c r="S5281" s="2">
        <v>64.702911967681999</v>
      </c>
      <c r="T5281" s="15">
        <v>0.185154014476</v>
      </c>
    </row>
    <row r="5282" spans="4:20" x14ac:dyDescent="0.2">
      <c r="D5282" s="103" t="s">
        <v>25</v>
      </c>
      <c r="E5282" s="24" t="s">
        <v>26</v>
      </c>
      <c r="F5282" s="22"/>
      <c r="G5282" s="23">
        <v>1619</v>
      </c>
      <c r="H5282" s="30">
        <v>22</v>
      </c>
      <c r="I5282" s="4">
        <v>249</v>
      </c>
      <c r="J5282" s="4">
        <v>137</v>
      </c>
      <c r="K5282" s="4">
        <v>122</v>
      </c>
      <c r="L5282" s="4">
        <v>259</v>
      </c>
      <c r="M5282" s="4">
        <v>107</v>
      </c>
      <c r="N5282" s="4">
        <v>344</v>
      </c>
      <c r="O5282" s="4">
        <v>23</v>
      </c>
      <c r="P5282" s="4">
        <v>107</v>
      </c>
      <c r="Q5282" s="4">
        <v>251</v>
      </c>
      <c r="R5282" s="4">
        <v>23</v>
      </c>
      <c r="S5282" s="4">
        <v>1107</v>
      </c>
      <c r="T5282" s="34">
        <v>1</v>
      </c>
    </row>
    <row r="5283" spans="4:20" x14ac:dyDescent="0.2">
      <c r="D5283" s="104"/>
      <c r="E5283" s="11"/>
      <c r="F5283" s="10"/>
      <c r="G5283" s="9">
        <v>100</v>
      </c>
      <c r="H5283" s="12">
        <v>1.3588634959849999</v>
      </c>
      <c r="I5283" s="2">
        <v>15.379864113649999</v>
      </c>
      <c r="J5283" s="2">
        <v>8.4620135886349992</v>
      </c>
      <c r="K5283" s="2">
        <v>7.5355157504630004</v>
      </c>
      <c r="L5283" s="2">
        <v>15.997529339098</v>
      </c>
      <c r="M5283" s="2">
        <v>6.6090179122919999</v>
      </c>
      <c r="N5283" s="2">
        <v>21.247683755404999</v>
      </c>
      <c r="O5283" s="2">
        <v>1.42063001853</v>
      </c>
      <c r="P5283" s="2">
        <v>6.6090179122919999</v>
      </c>
      <c r="Q5283" s="2">
        <v>15.50339715874</v>
      </c>
      <c r="R5283" s="2">
        <v>1.42063001853</v>
      </c>
      <c r="S5283" s="2">
        <v>68.375540457072006</v>
      </c>
      <c r="T5283" s="15">
        <v>6.1766522545000001E-2</v>
      </c>
    </row>
    <row r="5284" spans="4:20" x14ac:dyDescent="0.2">
      <c r="D5284" s="104"/>
      <c r="E5284" s="5" t="s">
        <v>27</v>
      </c>
      <c r="F5284" s="6"/>
      <c r="G5284" s="7">
        <v>1146</v>
      </c>
      <c r="H5284" s="8">
        <v>15</v>
      </c>
      <c r="I5284" s="1">
        <v>186</v>
      </c>
      <c r="J5284" s="1">
        <v>111</v>
      </c>
      <c r="K5284" s="1">
        <v>94</v>
      </c>
      <c r="L5284" s="1">
        <v>198</v>
      </c>
      <c r="M5284" s="1">
        <v>74</v>
      </c>
      <c r="N5284" s="1">
        <v>210</v>
      </c>
      <c r="O5284" s="1">
        <v>21</v>
      </c>
      <c r="P5284" s="1">
        <v>109</v>
      </c>
      <c r="Q5284" s="1">
        <v>202</v>
      </c>
      <c r="R5284" s="1">
        <v>16</v>
      </c>
      <c r="S5284" s="1">
        <v>781</v>
      </c>
      <c r="T5284" s="13">
        <v>2</v>
      </c>
    </row>
    <row r="5285" spans="4:20" x14ac:dyDescent="0.2">
      <c r="D5285" s="104"/>
      <c r="E5285" s="11"/>
      <c r="F5285" s="10"/>
      <c r="G5285" s="9">
        <v>100</v>
      </c>
      <c r="H5285" s="12">
        <v>1.30890052356</v>
      </c>
      <c r="I5285" s="2">
        <v>16.230366492146999</v>
      </c>
      <c r="J5285" s="2">
        <v>9.6858638743459995</v>
      </c>
      <c r="K5285" s="2">
        <v>8.2024432809770005</v>
      </c>
      <c r="L5285" s="2">
        <v>17.277486910994998</v>
      </c>
      <c r="M5285" s="2">
        <v>6.4572425828969999</v>
      </c>
      <c r="N5285" s="2">
        <v>18.324607329843001</v>
      </c>
      <c r="O5285" s="2">
        <v>1.8324607329839999</v>
      </c>
      <c r="P5285" s="2">
        <v>9.5113438045380008</v>
      </c>
      <c r="Q5285" s="2">
        <v>17.626527050610999</v>
      </c>
      <c r="R5285" s="2">
        <v>1.396160558464</v>
      </c>
      <c r="S5285" s="2">
        <v>68.150087260034994</v>
      </c>
      <c r="T5285" s="15">
        <v>0.174520069808</v>
      </c>
    </row>
    <row r="5286" spans="4:20" x14ac:dyDescent="0.2">
      <c r="D5286" s="104"/>
      <c r="E5286" s="5" t="s">
        <v>28</v>
      </c>
      <c r="F5286" s="6"/>
      <c r="G5286" s="7">
        <v>911</v>
      </c>
      <c r="H5286" s="8">
        <v>16</v>
      </c>
      <c r="I5286" s="1">
        <v>162</v>
      </c>
      <c r="J5286" s="1">
        <v>91</v>
      </c>
      <c r="K5286" s="1">
        <v>90</v>
      </c>
      <c r="L5286" s="1">
        <v>168</v>
      </c>
      <c r="M5286" s="1">
        <v>71</v>
      </c>
      <c r="N5286" s="1">
        <v>202</v>
      </c>
      <c r="O5286" s="1">
        <v>15</v>
      </c>
      <c r="P5286" s="1">
        <v>68</v>
      </c>
      <c r="Q5286" s="1">
        <v>161</v>
      </c>
      <c r="R5286" s="1">
        <v>12</v>
      </c>
      <c r="S5286" s="1">
        <v>579</v>
      </c>
      <c r="T5286" s="13">
        <v>2</v>
      </c>
    </row>
    <row r="5287" spans="4:20" x14ac:dyDescent="0.2">
      <c r="D5287" s="104"/>
      <c r="E5287" s="11"/>
      <c r="F5287" s="10"/>
      <c r="G5287" s="9">
        <v>100</v>
      </c>
      <c r="H5287" s="12">
        <v>1.7563117453349999</v>
      </c>
      <c r="I5287" s="2">
        <v>17.782656421515</v>
      </c>
      <c r="J5287" s="2">
        <v>9.9890230515919995</v>
      </c>
      <c r="K5287" s="2">
        <v>9.879253567508</v>
      </c>
      <c r="L5287" s="2">
        <v>18.441273326015001</v>
      </c>
      <c r="M5287" s="2">
        <v>7.7936333699229996</v>
      </c>
      <c r="N5287" s="2">
        <v>22.173435784852</v>
      </c>
      <c r="O5287" s="2">
        <v>1.6465422612509999</v>
      </c>
      <c r="P5287" s="2">
        <v>7.4643249176730002</v>
      </c>
      <c r="Q5287" s="2">
        <v>17.672886937430999</v>
      </c>
      <c r="R5287" s="2">
        <v>1.3172338090010001</v>
      </c>
      <c r="S5287" s="2">
        <v>63.556531284302999</v>
      </c>
      <c r="T5287" s="15">
        <v>0.219538968167</v>
      </c>
    </row>
    <row r="5288" spans="4:20" x14ac:dyDescent="0.2">
      <c r="D5288" s="104"/>
      <c r="E5288" s="5" t="s">
        <v>29</v>
      </c>
      <c r="F5288" s="6"/>
      <c r="G5288" s="7">
        <v>613</v>
      </c>
      <c r="H5288" s="8">
        <v>12</v>
      </c>
      <c r="I5288" s="1">
        <v>114</v>
      </c>
      <c r="J5288" s="1">
        <v>69</v>
      </c>
      <c r="K5288" s="1">
        <v>66</v>
      </c>
      <c r="L5288" s="1">
        <v>99</v>
      </c>
      <c r="M5288" s="1">
        <v>57</v>
      </c>
      <c r="N5288" s="1">
        <v>178</v>
      </c>
      <c r="O5288" s="1">
        <v>12</v>
      </c>
      <c r="P5288" s="1">
        <v>57</v>
      </c>
      <c r="Q5288" s="1">
        <v>112</v>
      </c>
      <c r="R5288" s="1">
        <v>10</v>
      </c>
      <c r="S5288" s="1">
        <v>356</v>
      </c>
      <c r="T5288" s="13">
        <v>1</v>
      </c>
    </row>
    <row r="5289" spans="4:20" x14ac:dyDescent="0.2">
      <c r="D5289" s="104"/>
      <c r="E5289" s="11"/>
      <c r="F5289" s="10"/>
      <c r="G5289" s="9">
        <v>100</v>
      </c>
      <c r="H5289" s="12">
        <v>1.9575856443720001</v>
      </c>
      <c r="I5289" s="2">
        <v>18.597063621533</v>
      </c>
      <c r="J5289" s="2">
        <v>11.256117455139</v>
      </c>
      <c r="K5289" s="2">
        <v>10.766721044045999</v>
      </c>
      <c r="L5289" s="2">
        <v>16.150081566069002</v>
      </c>
      <c r="M5289" s="2">
        <v>9.2985318107670007</v>
      </c>
      <c r="N5289" s="2">
        <v>29.037520391516999</v>
      </c>
      <c r="O5289" s="2">
        <v>1.9575856443720001</v>
      </c>
      <c r="P5289" s="2">
        <v>9.2985318107670007</v>
      </c>
      <c r="Q5289" s="2">
        <v>18.270799347471002</v>
      </c>
      <c r="R5289" s="2">
        <v>1.63132137031</v>
      </c>
      <c r="S5289" s="2">
        <v>58.075040783033998</v>
      </c>
      <c r="T5289" s="15">
        <v>0.16313213703099999</v>
      </c>
    </row>
    <row r="5290" spans="4:20" x14ac:dyDescent="0.2">
      <c r="D5290" s="104"/>
      <c r="E5290" s="5" t="s">
        <v>30</v>
      </c>
      <c r="F5290" s="6"/>
      <c r="G5290" s="7">
        <v>504</v>
      </c>
      <c r="H5290" s="8">
        <v>9</v>
      </c>
      <c r="I5290" s="1">
        <v>105</v>
      </c>
      <c r="J5290" s="1">
        <v>59</v>
      </c>
      <c r="K5290" s="1">
        <v>59</v>
      </c>
      <c r="L5290" s="1">
        <v>97</v>
      </c>
      <c r="M5290" s="1">
        <v>52</v>
      </c>
      <c r="N5290" s="1">
        <v>133</v>
      </c>
      <c r="O5290" s="1">
        <v>12</v>
      </c>
      <c r="P5290" s="1">
        <v>37</v>
      </c>
      <c r="Q5290" s="1">
        <v>85</v>
      </c>
      <c r="R5290" s="1">
        <v>13</v>
      </c>
      <c r="S5290" s="1">
        <v>295</v>
      </c>
      <c r="T5290" s="13">
        <v>3</v>
      </c>
    </row>
    <row r="5291" spans="4:20" x14ac:dyDescent="0.2">
      <c r="D5291" s="104"/>
      <c r="E5291" s="11"/>
      <c r="F5291" s="10"/>
      <c r="G5291" s="9">
        <v>100</v>
      </c>
      <c r="H5291" s="12">
        <v>1.785714285714</v>
      </c>
      <c r="I5291" s="2">
        <v>20.833333333333002</v>
      </c>
      <c r="J5291" s="2">
        <v>11.706349206349</v>
      </c>
      <c r="K5291" s="2">
        <v>11.706349206349</v>
      </c>
      <c r="L5291" s="2">
        <v>19.246031746031999</v>
      </c>
      <c r="M5291" s="2">
        <v>10.31746031746</v>
      </c>
      <c r="N5291" s="2">
        <v>26.388888888888999</v>
      </c>
      <c r="O5291" s="2">
        <v>2.3809523809519999</v>
      </c>
      <c r="P5291" s="2">
        <v>7.3412698412699999</v>
      </c>
      <c r="Q5291" s="2">
        <v>16.865079365079001</v>
      </c>
      <c r="R5291" s="2">
        <v>2.579365079365</v>
      </c>
      <c r="S5291" s="2">
        <v>58.531746031746003</v>
      </c>
      <c r="T5291" s="15">
        <v>0.59523809523799998</v>
      </c>
    </row>
    <row r="5292" spans="4:20" x14ac:dyDescent="0.2">
      <c r="D5292" s="104"/>
      <c r="E5292" s="5" t="s">
        <v>31</v>
      </c>
      <c r="F5292" s="6"/>
      <c r="G5292" s="7">
        <v>418</v>
      </c>
      <c r="H5292" s="8">
        <v>13</v>
      </c>
      <c r="I5292" s="1">
        <v>73</v>
      </c>
      <c r="J5292" s="1">
        <v>53</v>
      </c>
      <c r="K5292" s="1">
        <v>49</v>
      </c>
      <c r="L5292" s="1">
        <v>81</v>
      </c>
      <c r="M5292" s="1">
        <v>35</v>
      </c>
      <c r="N5292" s="1">
        <v>116</v>
      </c>
      <c r="O5292" s="1">
        <v>8</v>
      </c>
      <c r="P5292" s="1">
        <v>38</v>
      </c>
      <c r="Q5292" s="1">
        <v>80</v>
      </c>
      <c r="R5292" s="1">
        <v>15</v>
      </c>
      <c r="S5292" s="1">
        <v>240</v>
      </c>
      <c r="T5292" s="13">
        <v>0</v>
      </c>
    </row>
    <row r="5293" spans="4:20" x14ac:dyDescent="0.2">
      <c r="D5293" s="104"/>
      <c r="E5293" s="11"/>
      <c r="F5293" s="10"/>
      <c r="G5293" s="9">
        <v>100</v>
      </c>
      <c r="H5293" s="12">
        <v>3.1100478468900001</v>
      </c>
      <c r="I5293" s="2">
        <v>17.464114832536001</v>
      </c>
      <c r="J5293" s="2">
        <v>12.679425837321</v>
      </c>
      <c r="K5293" s="2">
        <v>11.722488038278</v>
      </c>
      <c r="L5293" s="2">
        <v>19.377990430621999</v>
      </c>
      <c r="M5293" s="2">
        <v>8.3732057416270003</v>
      </c>
      <c r="N5293" s="2">
        <v>27.751196172248999</v>
      </c>
      <c r="O5293" s="2">
        <v>1.9138755980860001</v>
      </c>
      <c r="P5293" s="2">
        <v>9.0909090909089993</v>
      </c>
      <c r="Q5293" s="2">
        <v>19.138755980860999</v>
      </c>
      <c r="R5293" s="2">
        <v>3.5885167464109999</v>
      </c>
      <c r="S5293" s="2">
        <v>57.416267942584</v>
      </c>
      <c r="T5293" s="21">
        <v>0</v>
      </c>
    </row>
    <row r="5294" spans="4:20" x14ac:dyDescent="0.2">
      <c r="D5294" s="104"/>
      <c r="E5294" s="5" t="s">
        <v>32</v>
      </c>
      <c r="F5294" s="6"/>
      <c r="G5294" s="7">
        <v>206</v>
      </c>
      <c r="H5294" s="8">
        <v>4</v>
      </c>
      <c r="I5294" s="1">
        <v>50</v>
      </c>
      <c r="J5294" s="1">
        <v>28</v>
      </c>
      <c r="K5294" s="1">
        <v>27</v>
      </c>
      <c r="L5294" s="1">
        <v>30</v>
      </c>
      <c r="M5294" s="1">
        <v>21</v>
      </c>
      <c r="N5294" s="1">
        <v>55</v>
      </c>
      <c r="O5294" s="1">
        <v>5</v>
      </c>
      <c r="P5294" s="1">
        <v>20</v>
      </c>
      <c r="Q5294" s="1">
        <v>40</v>
      </c>
      <c r="R5294" s="1">
        <v>4</v>
      </c>
      <c r="S5294" s="1">
        <v>99</v>
      </c>
      <c r="T5294" s="13">
        <v>0</v>
      </c>
    </row>
    <row r="5295" spans="4:20" x14ac:dyDescent="0.2">
      <c r="D5295" s="104"/>
      <c r="E5295" s="11"/>
      <c r="F5295" s="10"/>
      <c r="G5295" s="9">
        <v>100</v>
      </c>
      <c r="H5295" s="12">
        <v>1.9417475728160001</v>
      </c>
      <c r="I5295" s="2">
        <v>24.271844660193999</v>
      </c>
      <c r="J5295" s="2">
        <v>13.592233009709</v>
      </c>
      <c r="K5295" s="2">
        <v>13.106796116505</v>
      </c>
      <c r="L5295" s="2">
        <v>14.563106796116999</v>
      </c>
      <c r="M5295" s="2">
        <v>10.194174757281999</v>
      </c>
      <c r="N5295" s="2">
        <v>26.699029126214</v>
      </c>
      <c r="O5295" s="2">
        <v>2.4271844660189998</v>
      </c>
      <c r="P5295" s="2">
        <v>9.7087378640779995</v>
      </c>
      <c r="Q5295" s="2">
        <v>19.417475728155001</v>
      </c>
      <c r="R5295" s="2">
        <v>1.9417475728160001</v>
      </c>
      <c r="S5295" s="2">
        <v>48.058252427184001</v>
      </c>
      <c r="T5295" s="21">
        <v>0</v>
      </c>
    </row>
    <row r="5296" spans="4:20" x14ac:dyDescent="0.2">
      <c r="D5296" s="104"/>
      <c r="E5296" s="5" t="s">
        <v>33</v>
      </c>
      <c r="F5296" s="6"/>
      <c r="G5296" s="7">
        <v>58</v>
      </c>
      <c r="H5296" s="8">
        <v>0</v>
      </c>
      <c r="I5296" s="1">
        <v>9</v>
      </c>
      <c r="J5296" s="1">
        <v>6</v>
      </c>
      <c r="K5296" s="1">
        <v>6</v>
      </c>
      <c r="L5296" s="1">
        <v>4</v>
      </c>
      <c r="M5296" s="1">
        <v>5</v>
      </c>
      <c r="N5296" s="1">
        <v>11</v>
      </c>
      <c r="O5296" s="1">
        <v>5</v>
      </c>
      <c r="P5296" s="1">
        <v>4</v>
      </c>
      <c r="Q5296" s="1">
        <v>7</v>
      </c>
      <c r="R5296" s="1">
        <v>2</v>
      </c>
      <c r="S5296" s="1">
        <v>34</v>
      </c>
      <c r="T5296" s="13">
        <v>0</v>
      </c>
    </row>
    <row r="5297" spans="4:20" x14ac:dyDescent="0.2">
      <c r="D5297" s="104"/>
      <c r="E5297" s="11"/>
      <c r="F5297" s="10"/>
      <c r="G5297" s="9">
        <v>100</v>
      </c>
      <c r="H5297" s="40">
        <v>0</v>
      </c>
      <c r="I5297" s="2">
        <v>15.517241379310001</v>
      </c>
      <c r="J5297" s="2">
        <v>10.344827586207</v>
      </c>
      <c r="K5297" s="2">
        <v>10.344827586207</v>
      </c>
      <c r="L5297" s="2">
        <v>6.8965517241379999</v>
      </c>
      <c r="M5297" s="2">
        <v>8.6206896551720007</v>
      </c>
      <c r="N5297" s="2">
        <v>18.965517241379001</v>
      </c>
      <c r="O5297" s="2">
        <v>8.6206896551720007</v>
      </c>
      <c r="P5297" s="2">
        <v>6.8965517241379999</v>
      </c>
      <c r="Q5297" s="2">
        <v>12.068965517241001</v>
      </c>
      <c r="R5297" s="2">
        <v>3.4482758620689999</v>
      </c>
      <c r="S5297" s="2">
        <v>58.620689655172001</v>
      </c>
      <c r="T5297" s="21">
        <v>0</v>
      </c>
    </row>
    <row r="5298" spans="4:20" x14ac:dyDescent="0.2">
      <c r="D5298" s="103" t="s">
        <v>34</v>
      </c>
      <c r="E5298" s="24" t="s">
        <v>35</v>
      </c>
      <c r="F5298" s="22"/>
      <c r="G5298" s="23">
        <v>199</v>
      </c>
      <c r="H5298" s="30">
        <v>4</v>
      </c>
      <c r="I5298" s="4">
        <v>13</v>
      </c>
      <c r="J5298" s="4">
        <v>6</v>
      </c>
      <c r="K5298" s="4">
        <v>20</v>
      </c>
      <c r="L5298" s="4">
        <v>42</v>
      </c>
      <c r="M5298" s="4">
        <v>14</v>
      </c>
      <c r="N5298" s="4">
        <v>54</v>
      </c>
      <c r="O5298" s="4">
        <v>2</v>
      </c>
      <c r="P5298" s="4">
        <v>10</v>
      </c>
      <c r="Q5298" s="4">
        <v>21</v>
      </c>
      <c r="R5298" s="4">
        <v>8</v>
      </c>
      <c r="S5298" s="4">
        <v>129</v>
      </c>
      <c r="T5298" s="34">
        <v>0</v>
      </c>
    </row>
    <row r="5299" spans="4:20" x14ac:dyDescent="0.2">
      <c r="D5299" s="104"/>
      <c r="E5299" s="11"/>
      <c r="F5299" s="10"/>
      <c r="G5299" s="9">
        <v>100</v>
      </c>
      <c r="H5299" s="12">
        <v>2.0100502512560001</v>
      </c>
      <c r="I5299" s="2">
        <v>6.5326633165830001</v>
      </c>
      <c r="J5299" s="2">
        <v>3.015075376884</v>
      </c>
      <c r="K5299" s="2">
        <v>10.050251256280999</v>
      </c>
      <c r="L5299" s="2">
        <v>21.105527638190999</v>
      </c>
      <c r="M5299" s="2">
        <v>7.0351758793970003</v>
      </c>
      <c r="N5299" s="2">
        <v>27.135678391959999</v>
      </c>
      <c r="O5299" s="2">
        <v>1.0050251256280001</v>
      </c>
      <c r="P5299" s="2">
        <v>5.0251256281409997</v>
      </c>
      <c r="Q5299" s="2">
        <v>10.552763819095</v>
      </c>
      <c r="R5299" s="2">
        <v>4.0201005025130003</v>
      </c>
      <c r="S5299" s="2">
        <v>64.824120603015004</v>
      </c>
      <c r="T5299" s="21">
        <v>0</v>
      </c>
    </row>
    <row r="5300" spans="4:20" x14ac:dyDescent="0.2">
      <c r="D5300" s="104"/>
      <c r="E5300" s="5" t="s">
        <v>36</v>
      </c>
      <c r="F5300" s="6"/>
      <c r="G5300" s="7">
        <v>196</v>
      </c>
      <c r="H5300" s="8">
        <v>0</v>
      </c>
      <c r="I5300" s="1">
        <v>20</v>
      </c>
      <c r="J5300" s="1">
        <v>14</v>
      </c>
      <c r="K5300" s="1">
        <v>26</v>
      </c>
      <c r="L5300" s="1">
        <v>44</v>
      </c>
      <c r="M5300" s="1">
        <v>15</v>
      </c>
      <c r="N5300" s="1">
        <v>54</v>
      </c>
      <c r="O5300" s="1">
        <v>5</v>
      </c>
      <c r="P5300" s="1">
        <v>15</v>
      </c>
      <c r="Q5300" s="1">
        <v>37</v>
      </c>
      <c r="R5300" s="1">
        <v>6</v>
      </c>
      <c r="S5300" s="1">
        <v>115</v>
      </c>
      <c r="T5300" s="13">
        <v>1</v>
      </c>
    </row>
    <row r="5301" spans="4:20" x14ac:dyDescent="0.2">
      <c r="D5301" s="104"/>
      <c r="E5301" s="11"/>
      <c r="F5301" s="10"/>
      <c r="G5301" s="9">
        <v>100</v>
      </c>
      <c r="H5301" s="40">
        <v>0</v>
      </c>
      <c r="I5301" s="2">
        <v>10.204081632653001</v>
      </c>
      <c r="J5301" s="2">
        <v>7.1428571428570002</v>
      </c>
      <c r="K5301" s="2">
        <v>13.265306122448999</v>
      </c>
      <c r="L5301" s="2">
        <v>22.448979591836999</v>
      </c>
      <c r="M5301" s="2">
        <v>7.65306122449</v>
      </c>
      <c r="N5301" s="2">
        <v>27.551020408163001</v>
      </c>
      <c r="O5301" s="2">
        <v>2.5510204081630001</v>
      </c>
      <c r="P5301" s="2">
        <v>7.65306122449</v>
      </c>
      <c r="Q5301" s="2">
        <v>18.877551020407999</v>
      </c>
      <c r="R5301" s="2">
        <v>3.0612244897959999</v>
      </c>
      <c r="S5301" s="2">
        <v>58.673469387754999</v>
      </c>
      <c r="T5301" s="15">
        <v>0.51020408163300002</v>
      </c>
    </row>
    <row r="5302" spans="4:20" x14ac:dyDescent="0.2">
      <c r="D5302" s="104"/>
      <c r="E5302" s="5" t="s">
        <v>37</v>
      </c>
      <c r="F5302" s="6"/>
      <c r="G5302" s="7">
        <v>190</v>
      </c>
      <c r="H5302" s="8">
        <v>7</v>
      </c>
      <c r="I5302" s="1">
        <v>33</v>
      </c>
      <c r="J5302" s="1">
        <v>21</v>
      </c>
      <c r="K5302" s="1">
        <v>18</v>
      </c>
      <c r="L5302" s="1">
        <v>39</v>
      </c>
      <c r="M5302" s="1">
        <v>17</v>
      </c>
      <c r="N5302" s="1">
        <v>52</v>
      </c>
      <c r="O5302" s="1">
        <v>3</v>
      </c>
      <c r="P5302" s="1">
        <v>23</v>
      </c>
      <c r="Q5302" s="1">
        <v>42</v>
      </c>
      <c r="R5302" s="1">
        <v>1</v>
      </c>
      <c r="S5302" s="1">
        <v>104</v>
      </c>
      <c r="T5302" s="13">
        <v>0</v>
      </c>
    </row>
    <row r="5303" spans="4:20" x14ac:dyDescent="0.2">
      <c r="D5303" s="104"/>
      <c r="E5303" s="11"/>
      <c r="F5303" s="10"/>
      <c r="G5303" s="9">
        <v>100</v>
      </c>
      <c r="H5303" s="12">
        <v>3.6842105263159999</v>
      </c>
      <c r="I5303" s="2">
        <v>17.368421052632002</v>
      </c>
      <c r="J5303" s="2">
        <v>11.052631578947</v>
      </c>
      <c r="K5303" s="2">
        <v>9.4736842105260006</v>
      </c>
      <c r="L5303" s="2">
        <v>20.526315789474001</v>
      </c>
      <c r="M5303" s="2">
        <v>8.9473684210529996</v>
      </c>
      <c r="N5303" s="2">
        <v>27.368421052632002</v>
      </c>
      <c r="O5303" s="2">
        <v>1.578947368421</v>
      </c>
      <c r="P5303" s="2">
        <v>12.105263157894999</v>
      </c>
      <c r="Q5303" s="2">
        <v>22.105263157894999</v>
      </c>
      <c r="R5303" s="2">
        <v>0.52631578947400004</v>
      </c>
      <c r="S5303" s="2">
        <v>54.736842105263001</v>
      </c>
      <c r="T5303" s="21">
        <v>0</v>
      </c>
    </row>
    <row r="5304" spans="4:20" x14ac:dyDescent="0.2">
      <c r="D5304" s="104"/>
      <c r="E5304" s="5" t="s">
        <v>38</v>
      </c>
      <c r="F5304" s="6"/>
      <c r="G5304" s="7">
        <v>258</v>
      </c>
      <c r="H5304" s="8">
        <v>5</v>
      </c>
      <c r="I5304" s="1">
        <v>38</v>
      </c>
      <c r="J5304" s="1">
        <v>30</v>
      </c>
      <c r="K5304" s="1">
        <v>34</v>
      </c>
      <c r="L5304" s="1">
        <v>43</v>
      </c>
      <c r="M5304" s="1">
        <v>21</v>
      </c>
      <c r="N5304" s="1">
        <v>64</v>
      </c>
      <c r="O5304" s="1">
        <v>6</v>
      </c>
      <c r="P5304" s="1">
        <v>26</v>
      </c>
      <c r="Q5304" s="1">
        <v>56</v>
      </c>
      <c r="R5304" s="1">
        <v>7</v>
      </c>
      <c r="S5304" s="1">
        <v>147</v>
      </c>
      <c r="T5304" s="13">
        <v>1</v>
      </c>
    </row>
    <row r="5305" spans="4:20" x14ac:dyDescent="0.2">
      <c r="D5305" s="104"/>
      <c r="E5305" s="11"/>
      <c r="F5305" s="10"/>
      <c r="G5305" s="9">
        <v>100</v>
      </c>
      <c r="H5305" s="12">
        <v>1.937984496124</v>
      </c>
      <c r="I5305" s="2">
        <v>14.728682170542999</v>
      </c>
      <c r="J5305" s="2">
        <v>11.627906976744001</v>
      </c>
      <c r="K5305" s="2">
        <v>13.178294573643001</v>
      </c>
      <c r="L5305" s="2">
        <v>16.666666666666998</v>
      </c>
      <c r="M5305" s="2">
        <v>8.1395348837209998</v>
      </c>
      <c r="N5305" s="2">
        <v>24.806201550388</v>
      </c>
      <c r="O5305" s="2">
        <v>2.3255813953489999</v>
      </c>
      <c r="P5305" s="2">
        <v>10.077519379845</v>
      </c>
      <c r="Q5305" s="2">
        <v>21.705426356589001</v>
      </c>
      <c r="R5305" s="2">
        <v>2.7131782945739999</v>
      </c>
      <c r="S5305" s="2">
        <v>56.976744186047</v>
      </c>
      <c r="T5305" s="15">
        <v>0.38759689922500001</v>
      </c>
    </row>
    <row r="5306" spans="4:20" x14ac:dyDescent="0.2">
      <c r="D5306" s="104"/>
      <c r="E5306" s="5" t="s">
        <v>39</v>
      </c>
      <c r="F5306" s="6"/>
      <c r="G5306" s="7">
        <v>257</v>
      </c>
      <c r="H5306" s="8">
        <v>8</v>
      </c>
      <c r="I5306" s="1">
        <v>53</v>
      </c>
      <c r="J5306" s="1">
        <v>29</v>
      </c>
      <c r="K5306" s="1">
        <v>32</v>
      </c>
      <c r="L5306" s="1">
        <v>55</v>
      </c>
      <c r="M5306" s="1">
        <v>28</v>
      </c>
      <c r="N5306" s="1">
        <v>70</v>
      </c>
      <c r="O5306" s="1">
        <v>3</v>
      </c>
      <c r="P5306" s="1">
        <v>20</v>
      </c>
      <c r="Q5306" s="1">
        <v>53</v>
      </c>
      <c r="R5306" s="1">
        <v>9</v>
      </c>
      <c r="S5306" s="1">
        <v>144</v>
      </c>
      <c r="T5306" s="13">
        <v>1</v>
      </c>
    </row>
    <row r="5307" spans="4:20" x14ac:dyDescent="0.2">
      <c r="D5307" s="104"/>
      <c r="E5307" s="11"/>
      <c r="F5307" s="10"/>
      <c r="G5307" s="9">
        <v>100</v>
      </c>
      <c r="H5307" s="12">
        <v>3.1128404669259999</v>
      </c>
      <c r="I5307" s="2">
        <v>20.622568093384999</v>
      </c>
      <c r="J5307" s="2">
        <v>11.284046692606999</v>
      </c>
      <c r="K5307" s="2">
        <v>12.451361867704</v>
      </c>
      <c r="L5307" s="2">
        <v>21.400778210117</v>
      </c>
      <c r="M5307" s="2">
        <v>10.894941634241</v>
      </c>
      <c r="N5307" s="2">
        <v>27.237354085602998</v>
      </c>
      <c r="O5307" s="2">
        <v>1.1673151750969999</v>
      </c>
      <c r="P5307" s="2">
        <v>7.782101167315</v>
      </c>
      <c r="Q5307" s="2">
        <v>20.622568093384999</v>
      </c>
      <c r="R5307" s="2">
        <v>3.5019455252920002</v>
      </c>
      <c r="S5307" s="2">
        <v>56.031128404668998</v>
      </c>
      <c r="T5307" s="15">
        <v>0.38910505836600001</v>
      </c>
    </row>
    <row r="5308" spans="4:20" x14ac:dyDescent="0.2">
      <c r="D5308" s="104"/>
      <c r="E5308" s="5" t="s">
        <v>40</v>
      </c>
      <c r="F5308" s="6"/>
      <c r="G5308" s="7">
        <v>267</v>
      </c>
      <c r="H5308" s="8">
        <v>6</v>
      </c>
      <c r="I5308" s="1">
        <v>49</v>
      </c>
      <c r="J5308" s="1">
        <v>28</v>
      </c>
      <c r="K5308" s="1">
        <v>40</v>
      </c>
      <c r="L5308" s="1">
        <v>43</v>
      </c>
      <c r="M5308" s="1">
        <v>31</v>
      </c>
      <c r="N5308" s="1">
        <v>71</v>
      </c>
      <c r="O5308" s="1">
        <v>5</v>
      </c>
      <c r="P5308" s="1">
        <v>20</v>
      </c>
      <c r="Q5308" s="1">
        <v>53</v>
      </c>
      <c r="R5308" s="1">
        <v>7</v>
      </c>
      <c r="S5308" s="1">
        <v>162</v>
      </c>
      <c r="T5308" s="13">
        <v>1</v>
      </c>
    </row>
    <row r="5309" spans="4:20" x14ac:dyDescent="0.2">
      <c r="D5309" s="104"/>
      <c r="E5309" s="11"/>
      <c r="F5309" s="10"/>
      <c r="G5309" s="9">
        <v>100</v>
      </c>
      <c r="H5309" s="12">
        <v>2.2471910112360001</v>
      </c>
      <c r="I5309" s="2">
        <v>18.352059925094</v>
      </c>
      <c r="J5309" s="2">
        <v>10.486891385768001</v>
      </c>
      <c r="K5309" s="2">
        <v>14.98127340824</v>
      </c>
      <c r="L5309" s="2">
        <v>16.104868913857999</v>
      </c>
      <c r="M5309" s="2">
        <v>11.610486891386</v>
      </c>
      <c r="N5309" s="2">
        <v>26.591760299625001</v>
      </c>
      <c r="O5309" s="2">
        <v>1.87265917603</v>
      </c>
      <c r="P5309" s="2">
        <v>7.4906367041199999</v>
      </c>
      <c r="Q5309" s="2">
        <v>19.850187265917999</v>
      </c>
      <c r="R5309" s="2">
        <v>2.6217228464420002</v>
      </c>
      <c r="S5309" s="2">
        <v>60.674157303370997</v>
      </c>
      <c r="T5309" s="15">
        <v>0.37453183520599997</v>
      </c>
    </row>
    <row r="5310" spans="4:20" x14ac:dyDescent="0.2">
      <c r="D5310" s="104"/>
      <c r="E5310" s="5" t="s">
        <v>41</v>
      </c>
      <c r="F5310" s="6"/>
      <c r="G5310" s="7">
        <v>230</v>
      </c>
      <c r="H5310" s="8">
        <v>4</v>
      </c>
      <c r="I5310" s="1">
        <v>45</v>
      </c>
      <c r="J5310" s="1">
        <v>26</v>
      </c>
      <c r="K5310" s="1">
        <v>19</v>
      </c>
      <c r="L5310" s="1">
        <v>45</v>
      </c>
      <c r="M5310" s="1">
        <v>21</v>
      </c>
      <c r="N5310" s="1">
        <v>51</v>
      </c>
      <c r="O5310" s="1">
        <v>10</v>
      </c>
      <c r="P5310" s="1">
        <v>24</v>
      </c>
      <c r="Q5310" s="1">
        <v>34</v>
      </c>
      <c r="R5310" s="1">
        <v>3</v>
      </c>
      <c r="S5310" s="1">
        <v>135</v>
      </c>
      <c r="T5310" s="13">
        <v>0</v>
      </c>
    </row>
    <row r="5311" spans="4:20" x14ac:dyDescent="0.2">
      <c r="D5311" s="104"/>
      <c r="E5311" s="11"/>
      <c r="F5311" s="10"/>
      <c r="G5311" s="9">
        <v>100</v>
      </c>
      <c r="H5311" s="12">
        <v>1.7391304347829999</v>
      </c>
      <c r="I5311" s="2">
        <v>19.565217391304</v>
      </c>
      <c r="J5311" s="2">
        <v>11.304347826087</v>
      </c>
      <c r="K5311" s="2">
        <v>8.2608695652169999</v>
      </c>
      <c r="L5311" s="2">
        <v>19.565217391304</v>
      </c>
      <c r="M5311" s="2">
        <v>9.1304347826090009</v>
      </c>
      <c r="N5311" s="2">
        <v>22.173913043477999</v>
      </c>
      <c r="O5311" s="2">
        <v>4.3478260869570002</v>
      </c>
      <c r="P5311" s="2">
        <v>10.434782608696</v>
      </c>
      <c r="Q5311" s="2">
        <v>14.782608695652</v>
      </c>
      <c r="R5311" s="2">
        <v>1.3043478260870001</v>
      </c>
      <c r="S5311" s="2">
        <v>58.695652173912997</v>
      </c>
      <c r="T5311" s="21">
        <v>0</v>
      </c>
    </row>
    <row r="5312" spans="4:20" x14ac:dyDescent="0.2">
      <c r="D5312" s="104"/>
      <c r="E5312" s="5" t="s">
        <v>42</v>
      </c>
      <c r="F5312" s="6"/>
      <c r="G5312" s="7">
        <v>195</v>
      </c>
      <c r="H5312" s="8">
        <v>6</v>
      </c>
      <c r="I5312" s="1">
        <v>41</v>
      </c>
      <c r="J5312" s="1">
        <v>27</v>
      </c>
      <c r="K5312" s="1">
        <v>19</v>
      </c>
      <c r="L5312" s="1">
        <v>29</v>
      </c>
      <c r="M5312" s="1">
        <v>17</v>
      </c>
      <c r="N5312" s="1">
        <v>38</v>
      </c>
      <c r="O5312" s="1">
        <v>5</v>
      </c>
      <c r="P5312" s="1">
        <v>13</v>
      </c>
      <c r="Q5312" s="1">
        <v>40</v>
      </c>
      <c r="R5312" s="1">
        <v>8</v>
      </c>
      <c r="S5312" s="1">
        <v>127</v>
      </c>
      <c r="T5312" s="13">
        <v>0</v>
      </c>
    </row>
    <row r="5313" spans="4:20" x14ac:dyDescent="0.2">
      <c r="D5313" s="104"/>
      <c r="E5313" s="11"/>
      <c r="F5313" s="10"/>
      <c r="G5313" s="9">
        <v>100</v>
      </c>
      <c r="H5313" s="12">
        <v>3.0769230769229998</v>
      </c>
      <c r="I5313" s="2">
        <v>21.025641025641001</v>
      </c>
      <c r="J5313" s="2">
        <v>13.846153846153999</v>
      </c>
      <c r="K5313" s="2">
        <v>9.7435897435900003</v>
      </c>
      <c r="L5313" s="2">
        <v>14.871794871795</v>
      </c>
      <c r="M5313" s="2">
        <v>8.7179487179489996</v>
      </c>
      <c r="N5313" s="2">
        <v>19.487179487178999</v>
      </c>
      <c r="O5313" s="2">
        <v>2.564102564103</v>
      </c>
      <c r="P5313" s="2">
        <v>6.666666666667</v>
      </c>
      <c r="Q5313" s="2">
        <v>20.512820512821001</v>
      </c>
      <c r="R5313" s="2">
        <v>4.1025641025640001</v>
      </c>
      <c r="S5313" s="2">
        <v>65.128205128204996</v>
      </c>
      <c r="T5313" s="21">
        <v>0</v>
      </c>
    </row>
    <row r="5314" spans="4:20" x14ac:dyDescent="0.2">
      <c r="D5314" s="104"/>
      <c r="E5314" s="5" t="s">
        <v>43</v>
      </c>
      <c r="F5314" s="6"/>
      <c r="G5314" s="7">
        <v>197</v>
      </c>
      <c r="H5314" s="8">
        <v>6</v>
      </c>
      <c r="I5314" s="1">
        <v>36</v>
      </c>
      <c r="J5314" s="1">
        <v>19</v>
      </c>
      <c r="K5314" s="1">
        <v>19</v>
      </c>
      <c r="L5314" s="1">
        <v>44</v>
      </c>
      <c r="M5314" s="1">
        <v>16</v>
      </c>
      <c r="N5314" s="1">
        <v>39</v>
      </c>
      <c r="O5314" s="1">
        <v>8</v>
      </c>
      <c r="P5314" s="1">
        <v>15</v>
      </c>
      <c r="Q5314" s="1">
        <v>34</v>
      </c>
      <c r="R5314" s="1">
        <v>3</v>
      </c>
      <c r="S5314" s="1">
        <v>115</v>
      </c>
      <c r="T5314" s="13">
        <v>0</v>
      </c>
    </row>
    <row r="5315" spans="4:20" x14ac:dyDescent="0.2">
      <c r="D5315" s="104"/>
      <c r="E5315" s="11"/>
      <c r="F5315" s="10"/>
      <c r="G5315" s="9">
        <v>100</v>
      </c>
      <c r="H5315" s="12">
        <v>3.045685279188</v>
      </c>
      <c r="I5315" s="2">
        <v>18.274111675126999</v>
      </c>
      <c r="J5315" s="2">
        <v>9.6446700507610004</v>
      </c>
      <c r="K5315" s="2">
        <v>9.6446700507610004</v>
      </c>
      <c r="L5315" s="2">
        <v>22.335025380710999</v>
      </c>
      <c r="M5315" s="2">
        <v>8.1218274111680007</v>
      </c>
      <c r="N5315" s="2">
        <v>19.796954314720999</v>
      </c>
      <c r="O5315" s="2">
        <v>4.0609137055840003</v>
      </c>
      <c r="P5315" s="2">
        <v>7.6142131979699998</v>
      </c>
      <c r="Q5315" s="2">
        <v>17.258883248730999</v>
      </c>
      <c r="R5315" s="2">
        <v>1.522842639594</v>
      </c>
      <c r="S5315" s="2">
        <v>58.375634517766002</v>
      </c>
      <c r="T5315" s="21">
        <v>0</v>
      </c>
    </row>
    <row r="5316" spans="4:20" x14ac:dyDescent="0.2">
      <c r="D5316" s="104"/>
      <c r="E5316" s="5" t="s">
        <v>44</v>
      </c>
      <c r="F5316" s="6"/>
      <c r="G5316" s="7">
        <v>258</v>
      </c>
      <c r="H5316" s="8">
        <v>8</v>
      </c>
      <c r="I5316" s="1">
        <v>64</v>
      </c>
      <c r="J5316" s="1">
        <v>39</v>
      </c>
      <c r="K5316" s="1">
        <v>22</v>
      </c>
      <c r="L5316" s="1">
        <v>48</v>
      </c>
      <c r="M5316" s="1">
        <v>13</v>
      </c>
      <c r="N5316" s="1">
        <v>56</v>
      </c>
      <c r="O5316" s="1">
        <v>6</v>
      </c>
      <c r="P5316" s="1">
        <v>33</v>
      </c>
      <c r="Q5316" s="1">
        <v>50</v>
      </c>
      <c r="R5316" s="1">
        <v>3</v>
      </c>
      <c r="S5316" s="1">
        <v>148</v>
      </c>
      <c r="T5316" s="13">
        <v>0</v>
      </c>
    </row>
    <row r="5317" spans="4:20" x14ac:dyDescent="0.2">
      <c r="D5317" s="104"/>
      <c r="E5317" s="11"/>
      <c r="F5317" s="10"/>
      <c r="G5317" s="9">
        <v>100</v>
      </c>
      <c r="H5317" s="12">
        <v>3.1007751937979999</v>
      </c>
      <c r="I5317" s="2">
        <v>24.806201550388</v>
      </c>
      <c r="J5317" s="2">
        <v>15.116279069767</v>
      </c>
      <c r="K5317" s="2">
        <v>8.5271317829460003</v>
      </c>
      <c r="L5317" s="2">
        <v>18.604651162791001</v>
      </c>
      <c r="M5317" s="2">
        <v>5.0387596899220002</v>
      </c>
      <c r="N5317" s="2">
        <v>21.705426356589001</v>
      </c>
      <c r="O5317" s="2">
        <v>2.3255813953489999</v>
      </c>
      <c r="P5317" s="2">
        <v>12.790697674419</v>
      </c>
      <c r="Q5317" s="2">
        <v>19.37984496124</v>
      </c>
      <c r="R5317" s="2">
        <v>1.1627906976739999</v>
      </c>
      <c r="S5317" s="2">
        <v>57.364341085271001</v>
      </c>
      <c r="T5317" s="21">
        <v>0</v>
      </c>
    </row>
    <row r="5318" spans="4:20" x14ac:dyDescent="0.2">
      <c r="D5318" s="104"/>
      <c r="E5318" s="5" t="s">
        <v>45</v>
      </c>
      <c r="F5318" s="6"/>
      <c r="G5318" s="7">
        <v>198</v>
      </c>
      <c r="H5318" s="8">
        <v>4</v>
      </c>
      <c r="I5318" s="1">
        <v>26</v>
      </c>
      <c r="J5318" s="1">
        <v>12</v>
      </c>
      <c r="K5318" s="1">
        <v>6</v>
      </c>
      <c r="L5318" s="1">
        <v>33</v>
      </c>
      <c r="M5318" s="1">
        <v>13</v>
      </c>
      <c r="N5318" s="1">
        <v>32</v>
      </c>
      <c r="O5318" s="1">
        <v>3</v>
      </c>
      <c r="P5318" s="1">
        <v>19</v>
      </c>
      <c r="Q5318" s="1">
        <v>33</v>
      </c>
      <c r="R5318" s="1">
        <v>4</v>
      </c>
      <c r="S5318" s="1">
        <v>135</v>
      </c>
      <c r="T5318" s="13">
        <v>0</v>
      </c>
    </row>
    <row r="5319" spans="4:20" x14ac:dyDescent="0.2">
      <c r="D5319" s="104"/>
      <c r="E5319" s="11"/>
      <c r="F5319" s="10"/>
      <c r="G5319" s="9">
        <v>100</v>
      </c>
      <c r="H5319" s="12">
        <v>2.0202020202019999</v>
      </c>
      <c r="I5319" s="2">
        <v>13.131313131313</v>
      </c>
      <c r="J5319" s="2">
        <v>6.0606060606060002</v>
      </c>
      <c r="K5319" s="2">
        <v>3.0303030303030001</v>
      </c>
      <c r="L5319" s="2">
        <v>16.666666666666998</v>
      </c>
      <c r="M5319" s="2">
        <v>6.5656565656570001</v>
      </c>
      <c r="N5319" s="2">
        <v>16.161616161615999</v>
      </c>
      <c r="O5319" s="2">
        <v>1.5151515151520001</v>
      </c>
      <c r="P5319" s="2">
        <v>9.5959595959600001</v>
      </c>
      <c r="Q5319" s="2">
        <v>16.666666666666998</v>
      </c>
      <c r="R5319" s="2">
        <v>2.0202020202019999</v>
      </c>
      <c r="S5319" s="2">
        <v>68.181818181818002</v>
      </c>
      <c r="T5319" s="21">
        <v>0</v>
      </c>
    </row>
    <row r="5320" spans="4:20" x14ac:dyDescent="0.2">
      <c r="D5320" s="104"/>
      <c r="E5320" s="5" t="s">
        <v>46</v>
      </c>
      <c r="F5320" s="6"/>
      <c r="G5320" s="7">
        <v>126</v>
      </c>
      <c r="H5320" s="8">
        <v>1</v>
      </c>
      <c r="I5320" s="1">
        <v>18</v>
      </c>
      <c r="J5320" s="1">
        <v>14</v>
      </c>
      <c r="K5320" s="1">
        <v>5</v>
      </c>
      <c r="L5320" s="1">
        <v>22</v>
      </c>
      <c r="M5320" s="1">
        <v>8</v>
      </c>
      <c r="N5320" s="1">
        <v>20</v>
      </c>
      <c r="O5320" s="1">
        <v>2</v>
      </c>
      <c r="P5320" s="1">
        <v>14</v>
      </c>
      <c r="Q5320" s="1">
        <v>18</v>
      </c>
      <c r="R5320" s="1">
        <v>1</v>
      </c>
      <c r="S5320" s="1">
        <v>90</v>
      </c>
      <c r="T5320" s="13">
        <v>0</v>
      </c>
    </row>
    <row r="5321" spans="4:20" x14ac:dyDescent="0.2">
      <c r="D5321" s="104"/>
      <c r="E5321" s="11"/>
      <c r="F5321" s="10"/>
      <c r="G5321" s="9">
        <v>100</v>
      </c>
      <c r="H5321" s="12">
        <v>0.793650793651</v>
      </c>
      <c r="I5321" s="2">
        <v>14.285714285714</v>
      </c>
      <c r="J5321" s="2">
        <v>11.111111111111001</v>
      </c>
      <c r="K5321" s="2">
        <v>3.9682539682539999</v>
      </c>
      <c r="L5321" s="2">
        <v>17.460317460317</v>
      </c>
      <c r="M5321" s="2">
        <v>6.3492063492059998</v>
      </c>
      <c r="N5321" s="2">
        <v>15.873015873016</v>
      </c>
      <c r="O5321" s="2">
        <v>1.587301587302</v>
      </c>
      <c r="P5321" s="2">
        <v>11.111111111111001</v>
      </c>
      <c r="Q5321" s="2">
        <v>14.285714285714</v>
      </c>
      <c r="R5321" s="2">
        <v>0.793650793651</v>
      </c>
      <c r="S5321" s="2">
        <v>71.428571428571004</v>
      </c>
      <c r="T5321" s="21">
        <v>0</v>
      </c>
    </row>
    <row r="5322" spans="4:20" x14ac:dyDescent="0.2">
      <c r="D5322" s="104"/>
      <c r="E5322" s="5" t="s">
        <v>47</v>
      </c>
      <c r="F5322" s="6"/>
      <c r="G5322" s="7">
        <v>120</v>
      </c>
      <c r="H5322" s="8">
        <v>2</v>
      </c>
      <c r="I5322" s="1">
        <v>19</v>
      </c>
      <c r="J5322" s="1">
        <v>6</v>
      </c>
      <c r="K5322" s="1">
        <v>4</v>
      </c>
      <c r="L5322" s="1">
        <v>12</v>
      </c>
      <c r="M5322" s="1">
        <v>6</v>
      </c>
      <c r="N5322" s="1">
        <v>17</v>
      </c>
      <c r="O5322" s="1">
        <v>1</v>
      </c>
      <c r="P5322" s="1">
        <v>14</v>
      </c>
      <c r="Q5322" s="1">
        <v>22</v>
      </c>
      <c r="R5322" s="1">
        <v>3</v>
      </c>
      <c r="S5322" s="1">
        <v>83</v>
      </c>
      <c r="T5322" s="13">
        <v>1</v>
      </c>
    </row>
    <row r="5323" spans="4:20" x14ac:dyDescent="0.2">
      <c r="D5323" s="104"/>
      <c r="E5323" s="11"/>
      <c r="F5323" s="10"/>
      <c r="G5323" s="9">
        <v>100</v>
      </c>
      <c r="H5323" s="12">
        <v>1.666666666667</v>
      </c>
      <c r="I5323" s="2">
        <v>15.833333333333</v>
      </c>
      <c r="J5323" s="2">
        <v>5</v>
      </c>
      <c r="K5323" s="2">
        <v>3.333333333333</v>
      </c>
      <c r="L5323" s="2">
        <v>10</v>
      </c>
      <c r="M5323" s="2">
        <v>5</v>
      </c>
      <c r="N5323" s="2">
        <v>14.166666666667</v>
      </c>
      <c r="O5323" s="2">
        <v>0.83333333333299997</v>
      </c>
      <c r="P5323" s="2">
        <v>11.666666666667</v>
      </c>
      <c r="Q5323" s="2">
        <v>18.333333333333002</v>
      </c>
      <c r="R5323" s="2">
        <v>2.5</v>
      </c>
      <c r="S5323" s="2">
        <v>69.166666666666998</v>
      </c>
      <c r="T5323" s="15">
        <v>0.83333333333299997</v>
      </c>
    </row>
    <row r="5324" spans="4:20" x14ac:dyDescent="0.2">
      <c r="D5324" s="104"/>
      <c r="E5324" s="5" t="s">
        <v>48</v>
      </c>
      <c r="F5324" s="6"/>
      <c r="G5324" s="7">
        <v>54</v>
      </c>
      <c r="H5324" s="8">
        <v>0</v>
      </c>
      <c r="I5324" s="1">
        <v>3</v>
      </c>
      <c r="J5324" s="1">
        <v>2</v>
      </c>
      <c r="K5324" s="1">
        <v>1</v>
      </c>
      <c r="L5324" s="1">
        <v>6</v>
      </c>
      <c r="M5324" s="1">
        <v>1</v>
      </c>
      <c r="N5324" s="1">
        <v>2</v>
      </c>
      <c r="O5324" s="1">
        <v>0</v>
      </c>
      <c r="P5324" s="1">
        <v>0</v>
      </c>
      <c r="Q5324" s="1">
        <v>3</v>
      </c>
      <c r="R5324" s="1">
        <v>2</v>
      </c>
      <c r="S5324" s="1">
        <v>44</v>
      </c>
      <c r="T5324" s="13">
        <v>0</v>
      </c>
    </row>
    <row r="5325" spans="4:20" x14ac:dyDescent="0.2">
      <c r="D5325" s="104"/>
      <c r="E5325" s="11"/>
      <c r="F5325" s="10"/>
      <c r="G5325" s="9">
        <v>100</v>
      </c>
      <c r="H5325" s="40">
        <v>0</v>
      </c>
      <c r="I5325" s="2">
        <v>5.5555555555560003</v>
      </c>
      <c r="J5325" s="2">
        <v>3.7037037037039999</v>
      </c>
      <c r="K5325" s="2">
        <v>1.851851851852</v>
      </c>
      <c r="L5325" s="2">
        <v>11.111111111111001</v>
      </c>
      <c r="M5325" s="2">
        <v>1.851851851852</v>
      </c>
      <c r="N5325" s="2">
        <v>3.7037037037039999</v>
      </c>
      <c r="O5325" s="3">
        <v>0</v>
      </c>
      <c r="P5325" s="3">
        <v>0</v>
      </c>
      <c r="Q5325" s="2">
        <v>5.5555555555560003</v>
      </c>
      <c r="R5325" s="2">
        <v>3.7037037037039999</v>
      </c>
      <c r="S5325" s="2">
        <v>81.481481481480998</v>
      </c>
      <c r="T5325" s="21">
        <v>0</v>
      </c>
    </row>
    <row r="5326" spans="4:20" x14ac:dyDescent="0.2">
      <c r="D5326" s="104"/>
      <c r="E5326" s="5" t="s">
        <v>49</v>
      </c>
      <c r="F5326" s="6"/>
      <c r="G5326" s="7">
        <v>12</v>
      </c>
      <c r="H5326" s="8">
        <v>0</v>
      </c>
      <c r="I5326" s="1">
        <v>1</v>
      </c>
      <c r="J5326" s="1">
        <v>1</v>
      </c>
      <c r="K5326" s="1">
        <v>0</v>
      </c>
      <c r="L5326" s="1">
        <v>0</v>
      </c>
      <c r="M5326" s="1">
        <v>0</v>
      </c>
      <c r="N5326" s="1">
        <v>0</v>
      </c>
      <c r="O5326" s="1">
        <v>0</v>
      </c>
      <c r="P5326" s="1">
        <v>0</v>
      </c>
      <c r="Q5326" s="1">
        <v>0</v>
      </c>
      <c r="R5326" s="1">
        <v>1</v>
      </c>
      <c r="S5326" s="1">
        <v>11</v>
      </c>
      <c r="T5326" s="13">
        <v>0</v>
      </c>
    </row>
    <row r="5327" spans="4:20" x14ac:dyDescent="0.2">
      <c r="D5327" s="104"/>
      <c r="E5327" s="11"/>
      <c r="F5327" s="10"/>
      <c r="G5327" s="9">
        <v>100</v>
      </c>
      <c r="H5327" s="40">
        <v>0</v>
      </c>
      <c r="I5327" s="2">
        <v>8.333333333333</v>
      </c>
      <c r="J5327" s="2">
        <v>8.333333333333</v>
      </c>
      <c r="K5327" s="3">
        <v>0</v>
      </c>
      <c r="L5327" s="3">
        <v>0</v>
      </c>
      <c r="M5327" s="3">
        <v>0</v>
      </c>
      <c r="N5327" s="3">
        <v>0</v>
      </c>
      <c r="O5327" s="3">
        <v>0</v>
      </c>
      <c r="P5327" s="3">
        <v>0</v>
      </c>
      <c r="Q5327" s="3">
        <v>0</v>
      </c>
      <c r="R5327" s="2">
        <v>8.333333333333</v>
      </c>
      <c r="S5327" s="2">
        <v>91.666666666666998</v>
      </c>
      <c r="T5327" s="21">
        <v>0</v>
      </c>
    </row>
    <row r="5328" spans="4:20" x14ac:dyDescent="0.2">
      <c r="D5328" s="103" t="s">
        <v>50</v>
      </c>
      <c r="E5328" s="24" t="s">
        <v>35</v>
      </c>
      <c r="F5328" s="22"/>
      <c r="G5328" s="23">
        <v>170</v>
      </c>
      <c r="H5328" s="30">
        <v>2</v>
      </c>
      <c r="I5328" s="4">
        <v>17</v>
      </c>
      <c r="J5328" s="4">
        <v>10</v>
      </c>
      <c r="K5328" s="4">
        <v>18</v>
      </c>
      <c r="L5328" s="4">
        <v>27</v>
      </c>
      <c r="M5328" s="4">
        <v>13</v>
      </c>
      <c r="N5328" s="4">
        <v>42</v>
      </c>
      <c r="O5328" s="4">
        <v>3</v>
      </c>
      <c r="P5328" s="4">
        <v>6</v>
      </c>
      <c r="Q5328" s="4">
        <v>20</v>
      </c>
      <c r="R5328" s="4">
        <v>2</v>
      </c>
      <c r="S5328" s="4">
        <v>120</v>
      </c>
      <c r="T5328" s="34">
        <v>0</v>
      </c>
    </row>
    <row r="5329" spans="4:20" x14ac:dyDescent="0.2">
      <c r="D5329" s="104"/>
      <c r="E5329" s="11"/>
      <c r="F5329" s="10"/>
      <c r="G5329" s="9">
        <v>100</v>
      </c>
      <c r="H5329" s="12">
        <v>1.1764705882349999</v>
      </c>
      <c r="I5329" s="2">
        <v>10</v>
      </c>
      <c r="J5329" s="2">
        <v>5.8823529411760003</v>
      </c>
      <c r="K5329" s="2">
        <v>10.588235294118</v>
      </c>
      <c r="L5329" s="2">
        <v>15.882352941176</v>
      </c>
      <c r="M5329" s="2">
        <v>7.647058823529</v>
      </c>
      <c r="N5329" s="2">
        <v>24.705882352941</v>
      </c>
      <c r="O5329" s="2">
        <v>1.764705882353</v>
      </c>
      <c r="P5329" s="2">
        <v>3.5294117647059999</v>
      </c>
      <c r="Q5329" s="2">
        <v>11.764705882353001</v>
      </c>
      <c r="R5329" s="2">
        <v>1.1764705882349999</v>
      </c>
      <c r="S5329" s="2">
        <v>70.588235294117993</v>
      </c>
      <c r="T5329" s="21">
        <v>0</v>
      </c>
    </row>
    <row r="5330" spans="4:20" x14ac:dyDescent="0.2">
      <c r="D5330" s="104"/>
      <c r="E5330" s="5" t="s">
        <v>36</v>
      </c>
      <c r="F5330" s="6"/>
      <c r="G5330" s="7">
        <v>219</v>
      </c>
      <c r="H5330" s="8">
        <v>2</v>
      </c>
      <c r="I5330" s="1">
        <v>26</v>
      </c>
      <c r="J5330" s="1">
        <v>19</v>
      </c>
      <c r="K5330" s="1">
        <v>21</v>
      </c>
      <c r="L5330" s="1">
        <v>30</v>
      </c>
      <c r="M5330" s="1">
        <v>23</v>
      </c>
      <c r="N5330" s="1">
        <v>52</v>
      </c>
      <c r="O5330" s="1">
        <v>2</v>
      </c>
      <c r="P5330" s="1">
        <v>5</v>
      </c>
      <c r="Q5330" s="1">
        <v>29</v>
      </c>
      <c r="R5330" s="1">
        <v>2</v>
      </c>
      <c r="S5330" s="1">
        <v>147</v>
      </c>
      <c r="T5330" s="13">
        <v>0</v>
      </c>
    </row>
    <row r="5331" spans="4:20" x14ac:dyDescent="0.2">
      <c r="D5331" s="104"/>
      <c r="E5331" s="11"/>
      <c r="F5331" s="10"/>
      <c r="G5331" s="9">
        <v>100</v>
      </c>
      <c r="H5331" s="12">
        <v>0.91324200913200004</v>
      </c>
      <c r="I5331" s="2">
        <v>11.872146118721</v>
      </c>
      <c r="J5331" s="2">
        <v>8.6757990867579995</v>
      </c>
      <c r="K5331" s="2">
        <v>9.5890410958899999</v>
      </c>
      <c r="L5331" s="2">
        <v>13.698630136986001</v>
      </c>
      <c r="M5331" s="2">
        <v>10.502283105023</v>
      </c>
      <c r="N5331" s="2">
        <v>23.744292237442998</v>
      </c>
      <c r="O5331" s="2">
        <v>0.91324200913200004</v>
      </c>
      <c r="P5331" s="2">
        <v>2.2831050228310001</v>
      </c>
      <c r="Q5331" s="2">
        <v>13.24200913242</v>
      </c>
      <c r="R5331" s="2">
        <v>0.91324200913200004</v>
      </c>
      <c r="S5331" s="2">
        <v>67.123287671233001</v>
      </c>
      <c r="T5331" s="21">
        <v>0</v>
      </c>
    </row>
    <row r="5332" spans="4:20" x14ac:dyDescent="0.2">
      <c r="D5332" s="104"/>
      <c r="E5332" s="5" t="s">
        <v>37</v>
      </c>
      <c r="F5332" s="6"/>
      <c r="G5332" s="7">
        <v>181</v>
      </c>
      <c r="H5332" s="8">
        <v>1</v>
      </c>
      <c r="I5332" s="1">
        <v>20</v>
      </c>
      <c r="J5332" s="1">
        <v>11</v>
      </c>
      <c r="K5332" s="1">
        <v>20</v>
      </c>
      <c r="L5332" s="1">
        <v>18</v>
      </c>
      <c r="M5332" s="1">
        <v>18</v>
      </c>
      <c r="N5332" s="1">
        <v>50</v>
      </c>
      <c r="O5332" s="1">
        <v>3</v>
      </c>
      <c r="P5332" s="1">
        <v>13</v>
      </c>
      <c r="Q5332" s="1">
        <v>37</v>
      </c>
      <c r="R5332" s="1">
        <v>1</v>
      </c>
      <c r="S5332" s="1">
        <v>115</v>
      </c>
      <c r="T5332" s="13">
        <v>0</v>
      </c>
    </row>
    <row r="5333" spans="4:20" x14ac:dyDescent="0.2">
      <c r="D5333" s="104"/>
      <c r="E5333" s="11"/>
      <c r="F5333" s="10"/>
      <c r="G5333" s="9">
        <v>100</v>
      </c>
      <c r="H5333" s="12">
        <v>0.55248618784500003</v>
      </c>
      <c r="I5333" s="2">
        <v>11.049723756905999</v>
      </c>
      <c r="J5333" s="2">
        <v>6.0773480662979997</v>
      </c>
      <c r="K5333" s="2">
        <v>11.049723756905999</v>
      </c>
      <c r="L5333" s="2">
        <v>9.9447513812149992</v>
      </c>
      <c r="M5333" s="2">
        <v>9.9447513812149992</v>
      </c>
      <c r="N5333" s="2">
        <v>27.624309392265001</v>
      </c>
      <c r="O5333" s="2">
        <v>1.657458563536</v>
      </c>
      <c r="P5333" s="2">
        <v>7.1823204419889999</v>
      </c>
      <c r="Q5333" s="2">
        <v>20.441988950275999</v>
      </c>
      <c r="R5333" s="2">
        <v>0.55248618784500003</v>
      </c>
      <c r="S5333" s="2">
        <v>63.53591160221</v>
      </c>
      <c r="T5333" s="21">
        <v>0</v>
      </c>
    </row>
    <row r="5334" spans="4:20" x14ac:dyDescent="0.2">
      <c r="D5334" s="104"/>
      <c r="E5334" s="5" t="s">
        <v>38</v>
      </c>
      <c r="F5334" s="6"/>
      <c r="G5334" s="7">
        <v>287</v>
      </c>
      <c r="H5334" s="8">
        <v>6</v>
      </c>
      <c r="I5334" s="1">
        <v>52</v>
      </c>
      <c r="J5334" s="1">
        <v>29</v>
      </c>
      <c r="K5334" s="1">
        <v>40</v>
      </c>
      <c r="L5334" s="1">
        <v>46</v>
      </c>
      <c r="M5334" s="1">
        <v>28</v>
      </c>
      <c r="N5334" s="1">
        <v>78</v>
      </c>
      <c r="O5334" s="1">
        <v>5</v>
      </c>
      <c r="P5334" s="1">
        <v>16</v>
      </c>
      <c r="Q5334" s="1">
        <v>47</v>
      </c>
      <c r="R5334" s="1">
        <v>4</v>
      </c>
      <c r="S5334" s="1">
        <v>178</v>
      </c>
      <c r="T5334" s="13">
        <v>1</v>
      </c>
    </row>
    <row r="5335" spans="4:20" x14ac:dyDescent="0.2">
      <c r="D5335" s="104"/>
      <c r="E5335" s="11"/>
      <c r="F5335" s="10"/>
      <c r="G5335" s="9">
        <v>100</v>
      </c>
      <c r="H5335" s="12">
        <v>2.0905923344950001</v>
      </c>
      <c r="I5335" s="2">
        <v>18.118466898954999</v>
      </c>
      <c r="J5335" s="2">
        <v>10.104529616724999</v>
      </c>
      <c r="K5335" s="2">
        <v>13.937282229965</v>
      </c>
      <c r="L5335" s="2">
        <v>16.027874564459999</v>
      </c>
      <c r="M5335" s="2">
        <v>9.7560975609760003</v>
      </c>
      <c r="N5335" s="2">
        <v>27.177700348432001</v>
      </c>
      <c r="O5335" s="2">
        <v>1.742160278746</v>
      </c>
      <c r="P5335" s="2">
        <v>5.574912891986</v>
      </c>
      <c r="Q5335" s="2">
        <v>16.376306620209</v>
      </c>
      <c r="R5335" s="2">
        <v>1.3937282229970001</v>
      </c>
      <c r="S5335" s="2">
        <v>62.020905923344998</v>
      </c>
      <c r="T5335" s="15">
        <v>0.34843205574899999</v>
      </c>
    </row>
    <row r="5336" spans="4:20" x14ac:dyDescent="0.2">
      <c r="D5336" s="104"/>
      <c r="E5336" s="5" t="s">
        <v>39</v>
      </c>
      <c r="F5336" s="6"/>
      <c r="G5336" s="7">
        <v>234</v>
      </c>
      <c r="H5336" s="8">
        <v>1</v>
      </c>
      <c r="I5336" s="1">
        <v>46</v>
      </c>
      <c r="J5336" s="1">
        <v>25</v>
      </c>
      <c r="K5336" s="1">
        <v>29</v>
      </c>
      <c r="L5336" s="1">
        <v>33</v>
      </c>
      <c r="M5336" s="1">
        <v>20</v>
      </c>
      <c r="N5336" s="1">
        <v>66</v>
      </c>
      <c r="O5336" s="1">
        <v>1</v>
      </c>
      <c r="P5336" s="1">
        <v>13</v>
      </c>
      <c r="Q5336" s="1">
        <v>38</v>
      </c>
      <c r="R5336" s="1">
        <v>3</v>
      </c>
      <c r="S5336" s="1">
        <v>151</v>
      </c>
      <c r="T5336" s="13">
        <v>0</v>
      </c>
    </row>
    <row r="5337" spans="4:20" x14ac:dyDescent="0.2">
      <c r="D5337" s="104"/>
      <c r="E5337" s="11"/>
      <c r="F5337" s="10"/>
      <c r="G5337" s="9">
        <v>100</v>
      </c>
      <c r="H5337" s="12">
        <v>0.42735042735000001</v>
      </c>
      <c r="I5337" s="2">
        <v>19.65811965812</v>
      </c>
      <c r="J5337" s="2">
        <v>10.683760683760999</v>
      </c>
      <c r="K5337" s="2">
        <v>12.393162393161999</v>
      </c>
      <c r="L5337" s="2">
        <v>14.102564102563999</v>
      </c>
      <c r="M5337" s="2">
        <v>8.5470085470089998</v>
      </c>
      <c r="N5337" s="2">
        <v>28.205128205127998</v>
      </c>
      <c r="O5337" s="2">
        <v>0.42735042735000001</v>
      </c>
      <c r="P5337" s="2">
        <v>5.5555555555560003</v>
      </c>
      <c r="Q5337" s="2">
        <v>16.239316239316</v>
      </c>
      <c r="R5337" s="2">
        <v>1.2820512820509999</v>
      </c>
      <c r="S5337" s="2">
        <v>64.529914529915004</v>
      </c>
      <c r="T5337" s="21">
        <v>0</v>
      </c>
    </row>
    <row r="5338" spans="4:20" x14ac:dyDescent="0.2">
      <c r="D5338" s="104"/>
      <c r="E5338" s="5" t="s">
        <v>40</v>
      </c>
      <c r="F5338" s="6"/>
      <c r="G5338" s="7">
        <v>308</v>
      </c>
      <c r="H5338" s="8">
        <v>5</v>
      </c>
      <c r="I5338" s="1">
        <v>66</v>
      </c>
      <c r="J5338" s="1">
        <v>43</v>
      </c>
      <c r="K5338" s="1">
        <v>35</v>
      </c>
      <c r="L5338" s="1">
        <v>59</v>
      </c>
      <c r="M5338" s="1">
        <v>24</v>
      </c>
      <c r="N5338" s="1">
        <v>92</v>
      </c>
      <c r="O5338" s="1">
        <v>8</v>
      </c>
      <c r="P5338" s="1">
        <v>23</v>
      </c>
      <c r="Q5338" s="1">
        <v>64</v>
      </c>
      <c r="R5338" s="1">
        <v>1</v>
      </c>
      <c r="S5338" s="1">
        <v>184</v>
      </c>
      <c r="T5338" s="13">
        <v>2</v>
      </c>
    </row>
    <row r="5339" spans="4:20" x14ac:dyDescent="0.2">
      <c r="D5339" s="104"/>
      <c r="E5339" s="11"/>
      <c r="F5339" s="10"/>
      <c r="G5339" s="9">
        <v>100</v>
      </c>
      <c r="H5339" s="12">
        <v>1.6233766233769999</v>
      </c>
      <c r="I5339" s="2">
        <v>21.428571428571001</v>
      </c>
      <c r="J5339" s="2">
        <v>13.961038961039</v>
      </c>
      <c r="K5339" s="2">
        <v>11.363636363635999</v>
      </c>
      <c r="L5339" s="2">
        <v>19.155844155844001</v>
      </c>
      <c r="M5339" s="2">
        <v>7.792207792208</v>
      </c>
      <c r="N5339" s="2">
        <v>29.87012987013</v>
      </c>
      <c r="O5339" s="2">
        <v>2.5974025974030002</v>
      </c>
      <c r="P5339" s="2">
        <v>7.4675324675320001</v>
      </c>
      <c r="Q5339" s="2">
        <v>20.779220779220999</v>
      </c>
      <c r="R5339" s="2">
        <v>0.32467532467499999</v>
      </c>
      <c r="S5339" s="2">
        <v>59.740259740260001</v>
      </c>
      <c r="T5339" s="15">
        <v>0.64935064935099995</v>
      </c>
    </row>
    <row r="5340" spans="4:20" x14ac:dyDescent="0.2">
      <c r="D5340" s="104"/>
      <c r="E5340" s="5" t="s">
        <v>41</v>
      </c>
      <c r="F5340" s="6"/>
      <c r="G5340" s="7">
        <v>254</v>
      </c>
      <c r="H5340" s="8">
        <v>7</v>
      </c>
      <c r="I5340" s="1">
        <v>59</v>
      </c>
      <c r="J5340" s="1">
        <v>34</v>
      </c>
      <c r="K5340" s="1">
        <v>25</v>
      </c>
      <c r="L5340" s="1">
        <v>47</v>
      </c>
      <c r="M5340" s="1">
        <v>26</v>
      </c>
      <c r="N5340" s="1">
        <v>61</v>
      </c>
      <c r="O5340" s="1">
        <v>9</v>
      </c>
      <c r="P5340" s="1">
        <v>16</v>
      </c>
      <c r="Q5340" s="1">
        <v>45</v>
      </c>
      <c r="R5340" s="1">
        <v>5</v>
      </c>
      <c r="S5340" s="1">
        <v>166</v>
      </c>
      <c r="T5340" s="13">
        <v>0</v>
      </c>
    </row>
    <row r="5341" spans="4:20" x14ac:dyDescent="0.2">
      <c r="D5341" s="104"/>
      <c r="E5341" s="11"/>
      <c r="F5341" s="10"/>
      <c r="G5341" s="9">
        <v>100</v>
      </c>
      <c r="H5341" s="12">
        <v>2.7559055118110001</v>
      </c>
      <c r="I5341" s="2">
        <v>23.228346456693</v>
      </c>
      <c r="J5341" s="2">
        <v>13.385826771653999</v>
      </c>
      <c r="K5341" s="2">
        <v>9.8425196850390009</v>
      </c>
      <c r="L5341" s="2">
        <v>18.503937007874001</v>
      </c>
      <c r="M5341" s="2">
        <v>10.236220472441</v>
      </c>
      <c r="N5341" s="2">
        <v>24.015748031495999</v>
      </c>
      <c r="O5341" s="2">
        <v>3.543307086614</v>
      </c>
      <c r="P5341" s="2">
        <v>6.299212598425</v>
      </c>
      <c r="Q5341" s="2">
        <v>17.716535433071002</v>
      </c>
      <c r="R5341" s="2">
        <v>1.968503937008</v>
      </c>
      <c r="S5341" s="2">
        <v>65.354330708660996</v>
      </c>
      <c r="T5341" s="21">
        <v>0</v>
      </c>
    </row>
    <row r="5342" spans="4:20" x14ac:dyDescent="0.2">
      <c r="D5342" s="104"/>
      <c r="E5342" s="5" t="s">
        <v>42</v>
      </c>
      <c r="F5342" s="6"/>
      <c r="G5342" s="7">
        <v>203</v>
      </c>
      <c r="H5342" s="8">
        <v>0</v>
      </c>
      <c r="I5342" s="1">
        <v>45</v>
      </c>
      <c r="J5342" s="1">
        <v>20</v>
      </c>
      <c r="K5342" s="1">
        <v>20</v>
      </c>
      <c r="L5342" s="1">
        <v>32</v>
      </c>
      <c r="M5342" s="1">
        <v>12</v>
      </c>
      <c r="N5342" s="1">
        <v>48</v>
      </c>
      <c r="O5342" s="1">
        <v>5</v>
      </c>
      <c r="P5342" s="1">
        <v>25</v>
      </c>
      <c r="Q5342" s="1">
        <v>36</v>
      </c>
      <c r="R5342" s="1">
        <v>3</v>
      </c>
      <c r="S5342" s="1">
        <v>133</v>
      </c>
      <c r="T5342" s="13">
        <v>0</v>
      </c>
    </row>
    <row r="5343" spans="4:20" x14ac:dyDescent="0.2">
      <c r="D5343" s="104"/>
      <c r="E5343" s="11"/>
      <c r="F5343" s="10"/>
      <c r="G5343" s="9">
        <v>100</v>
      </c>
      <c r="H5343" s="40">
        <v>0</v>
      </c>
      <c r="I5343" s="2">
        <v>22.167487684729</v>
      </c>
      <c r="J5343" s="2">
        <v>9.8522167487680008</v>
      </c>
      <c r="K5343" s="2">
        <v>9.8522167487680008</v>
      </c>
      <c r="L5343" s="2">
        <v>15.763546798029999</v>
      </c>
      <c r="M5343" s="2">
        <v>5.9113300492610001</v>
      </c>
      <c r="N5343" s="2">
        <v>23.645320197044001</v>
      </c>
      <c r="O5343" s="2">
        <v>2.4630541871920002</v>
      </c>
      <c r="P5343" s="2">
        <v>12.315270935960999</v>
      </c>
      <c r="Q5343" s="2">
        <v>17.733990147783</v>
      </c>
      <c r="R5343" s="2">
        <v>1.477832512315</v>
      </c>
      <c r="S5343" s="2">
        <v>65.517241379309993</v>
      </c>
      <c r="T5343" s="21">
        <v>0</v>
      </c>
    </row>
    <row r="5344" spans="4:20" x14ac:dyDescent="0.2">
      <c r="D5344" s="104"/>
      <c r="E5344" s="5" t="s">
        <v>43</v>
      </c>
      <c r="F5344" s="6"/>
      <c r="G5344" s="7">
        <v>222</v>
      </c>
      <c r="H5344" s="8">
        <v>3</v>
      </c>
      <c r="I5344" s="1">
        <v>47</v>
      </c>
      <c r="J5344" s="1">
        <v>32</v>
      </c>
      <c r="K5344" s="1">
        <v>24</v>
      </c>
      <c r="L5344" s="1">
        <v>32</v>
      </c>
      <c r="M5344" s="1">
        <v>19</v>
      </c>
      <c r="N5344" s="1">
        <v>58</v>
      </c>
      <c r="O5344" s="1">
        <v>3</v>
      </c>
      <c r="P5344" s="1">
        <v>13</v>
      </c>
      <c r="Q5344" s="1">
        <v>32</v>
      </c>
      <c r="R5344" s="1">
        <v>1</v>
      </c>
      <c r="S5344" s="1">
        <v>138</v>
      </c>
      <c r="T5344" s="13">
        <v>0</v>
      </c>
    </row>
    <row r="5345" spans="2:20" x14ac:dyDescent="0.2">
      <c r="D5345" s="104"/>
      <c r="E5345" s="11"/>
      <c r="F5345" s="10"/>
      <c r="G5345" s="9">
        <v>100</v>
      </c>
      <c r="H5345" s="12">
        <v>1.351351351351</v>
      </c>
      <c r="I5345" s="2">
        <v>21.171171171171</v>
      </c>
      <c r="J5345" s="2">
        <v>14.414414414414001</v>
      </c>
      <c r="K5345" s="2">
        <v>10.810810810811001</v>
      </c>
      <c r="L5345" s="2">
        <v>14.414414414414001</v>
      </c>
      <c r="M5345" s="2">
        <v>8.5585585585589996</v>
      </c>
      <c r="N5345" s="2">
        <v>26.126126126126</v>
      </c>
      <c r="O5345" s="2">
        <v>1.351351351351</v>
      </c>
      <c r="P5345" s="2">
        <v>5.8558558558560003</v>
      </c>
      <c r="Q5345" s="2">
        <v>14.414414414414001</v>
      </c>
      <c r="R5345" s="2">
        <v>0.45045045044999998</v>
      </c>
      <c r="S5345" s="2">
        <v>62.162162162161998</v>
      </c>
      <c r="T5345" s="21">
        <v>0</v>
      </c>
    </row>
    <row r="5346" spans="2:20" x14ac:dyDescent="0.2">
      <c r="D5346" s="104"/>
      <c r="E5346" s="5" t="s">
        <v>44</v>
      </c>
      <c r="F5346" s="6"/>
      <c r="G5346" s="7">
        <v>298</v>
      </c>
      <c r="H5346" s="8">
        <v>2</v>
      </c>
      <c r="I5346" s="1">
        <v>62</v>
      </c>
      <c r="J5346" s="1">
        <v>30</v>
      </c>
      <c r="K5346" s="1">
        <v>9</v>
      </c>
      <c r="L5346" s="1">
        <v>54</v>
      </c>
      <c r="M5346" s="1">
        <v>12</v>
      </c>
      <c r="N5346" s="1">
        <v>51</v>
      </c>
      <c r="O5346" s="1">
        <v>3</v>
      </c>
      <c r="P5346" s="1">
        <v>30</v>
      </c>
      <c r="Q5346" s="1">
        <v>55</v>
      </c>
      <c r="R5346" s="1">
        <v>5</v>
      </c>
      <c r="S5346" s="1">
        <v>200</v>
      </c>
      <c r="T5346" s="13">
        <v>1</v>
      </c>
    </row>
    <row r="5347" spans="2:20" x14ac:dyDescent="0.2">
      <c r="D5347" s="104"/>
      <c r="E5347" s="11"/>
      <c r="F5347" s="10"/>
      <c r="G5347" s="9">
        <v>100</v>
      </c>
      <c r="H5347" s="12">
        <v>0.67114093959700005</v>
      </c>
      <c r="I5347" s="2">
        <v>20.805369127517</v>
      </c>
      <c r="J5347" s="2">
        <v>10.067114093960001</v>
      </c>
      <c r="K5347" s="2">
        <v>3.0201342281880001</v>
      </c>
      <c r="L5347" s="2">
        <v>18.120805369128</v>
      </c>
      <c r="M5347" s="2">
        <v>4.0268456375839996</v>
      </c>
      <c r="N5347" s="2">
        <v>17.114093959731999</v>
      </c>
      <c r="O5347" s="2">
        <v>1.0067114093959999</v>
      </c>
      <c r="P5347" s="2">
        <v>10.067114093960001</v>
      </c>
      <c r="Q5347" s="2">
        <v>18.456375838926</v>
      </c>
      <c r="R5347" s="2">
        <v>1.677852348993</v>
      </c>
      <c r="S5347" s="2">
        <v>67.114093959732003</v>
      </c>
      <c r="T5347" s="15">
        <v>0.33557046979900002</v>
      </c>
    </row>
    <row r="5348" spans="2:20" x14ac:dyDescent="0.2">
      <c r="D5348" s="104"/>
      <c r="E5348" s="5" t="s">
        <v>45</v>
      </c>
      <c r="F5348" s="6"/>
      <c r="G5348" s="7">
        <v>260</v>
      </c>
      <c r="H5348" s="8">
        <v>4</v>
      </c>
      <c r="I5348" s="1">
        <v>45</v>
      </c>
      <c r="J5348" s="1">
        <v>30</v>
      </c>
      <c r="K5348" s="1">
        <v>21</v>
      </c>
      <c r="L5348" s="1">
        <v>39</v>
      </c>
      <c r="M5348" s="1">
        <v>17</v>
      </c>
      <c r="N5348" s="1">
        <v>48</v>
      </c>
      <c r="O5348" s="1">
        <v>3</v>
      </c>
      <c r="P5348" s="1">
        <v>27</v>
      </c>
      <c r="Q5348" s="1">
        <v>47</v>
      </c>
      <c r="R5348" s="1">
        <v>1</v>
      </c>
      <c r="S5348" s="1">
        <v>191</v>
      </c>
      <c r="T5348" s="13">
        <v>0</v>
      </c>
    </row>
    <row r="5349" spans="2:20" x14ac:dyDescent="0.2">
      <c r="D5349" s="104"/>
      <c r="E5349" s="11"/>
      <c r="F5349" s="10"/>
      <c r="G5349" s="9">
        <v>100</v>
      </c>
      <c r="H5349" s="12">
        <v>1.538461538462</v>
      </c>
      <c r="I5349" s="2">
        <v>17.307692307692001</v>
      </c>
      <c r="J5349" s="2">
        <v>11.538461538462</v>
      </c>
      <c r="K5349" s="2">
        <v>8.0769230769230003</v>
      </c>
      <c r="L5349" s="2">
        <v>15</v>
      </c>
      <c r="M5349" s="2">
        <v>6.5384615384620002</v>
      </c>
      <c r="N5349" s="2">
        <v>18.461538461538002</v>
      </c>
      <c r="O5349" s="2">
        <v>1.1538461538460001</v>
      </c>
      <c r="P5349" s="2">
        <v>10.384615384615</v>
      </c>
      <c r="Q5349" s="2">
        <v>18.076923076922998</v>
      </c>
      <c r="R5349" s="2">
        <v>0.384615384615</v>
      </c>
      <c r="S5349" s="2">
        <v>73.461538461537998</v>
      </c>
      <c r="T5349" s="21">
        <v>0</v>
      </c>
    </row>
    <row r="5350" spans="2:20" x14ac:dyDescent="0.2">
      <c r="D5350" s="104"/>
      <c r="E5350" s="5" t="s">
        <v>46</v>
      </c>
      <c r="F5350" s="6"/>
      <c r="G5350" s="7">
        <v>173</v>
      </c>
      <c r="H5350" s="8">
        <v>0</v>
      </c>
      <c r="I5350" s="1">
        <v>19</v>
      </c>
      <c r="J5350" s="1">
        <v>9</v>
      </c>
      <c r="K5350" s="1">
        <v>4</v>
      </c>
      <c r="L5350" s="1">
        <v>22</v>
      </c>
      <c r="M5350" s="1">
        <v>4</v>
      </c>
      <c r="N5350" s="1">
        <v>16</v>
      </c>
      <c r="O5350" s="1">
        <v>1</v>
      </c>
      <c r="P5350" s="1">
        <v>12</v>
      </c>
      <c r="Q5350" s="1">
        <v>20</v>
      </c>
      <c r="R5350" s="1">
        <v>1</v>
      </c>
      <c r="S5350" s="1">
        <v>132</v>
      </c>
      <c r="T5350" s="13">
        <v>1</v>
      </c>
    </row>
    <row r="5351" spans="2:20" x14ac:dyDescent="0.2">
      <c r="D5351" s="104"/>
      <c r="E5351" s="11"/>
      <c r="F5351" s="10"/>
      <c r="G5351" s="9">
        <v>100</v>
      </c>
      <c r="H5351" s="40">
        <v>0</v>
      </c>
      <c r="I5351" s="2">
        <v>10.982658959538</v>
      </c>
      <c r="J5351" s="2">
        <v>5.2023121387279998</v>
      </c>
      <c r="K5351" s="2">
        <v>2.3121387283239998</v>
      </c>
      <c r="L5351" s="2">
        <v>12.716763005780001</v>
      </c>
      <c r="M5351" s="2">
        <v>2.3121387283239998</v>
      </c>
      <c r="N5351" s="2">
        <v>9.2485549132949991</v>
      </c>
      <c r="O5351" s="2">
        <v>0.57803468208099995</v>
      </c>
      <c r="P5351" s="2">
        <v>6.9364161849709998</v>
      </c>
      <c r="Q5351" s="2">
        <v>11.560693641618</v>
      </c>
      <c r="R5351" s="2">
        <v>0.57803468208099995</v>
      </c>
      <c r="S5351" s="2">
        <v>76.300578034682005</v>
      </c>
      <c r="T5351" s="15">
        <v>0.57803468208099995</v>
      </c>
    </row>
    <row r="5352" spans="2:20" x14ac:dyDescent="0.2">
      <c r="D5352" s="104"/>
      <c r="E5352" s="5" t="s">
        <v>47</v>
      </c>
      <c r="F5352" s="6"/>
      <c r="G5352" s="7">
        <v>253</v>
      </c>
      <c r="H5352" s="8">
        <v>2</v>
      </c>
      <c r="I5352" s="1">
        <v>27</v>
      </c>
      <c r="J5352" s="1">
        <v>11</v>
      </c>
      <c r="K5352" s="1">
        <v>6</v>
      </c>
      <c r="L5352" s="1">
        <v>28</v>
      </c>
      <c r="M5352" s="1">
        <v>8</v>
      </c>
      <c r="N5352" s="1">
        <v>29</v>
      </c>
      <c r="O5352" s="1">
        <v>2</v>
      </c>
      <c r="P5352" s="1">
        <v>16</v>
      </c>
      <c r="Q5352" s="1">
        <v>27</v>
      </c>
      <c r="R5352" s="1">
        <v>4</v>
      </c>
      <c r="S5352" s="1">
        <v>197</v>
      </c>
      <c r="T5352" s="13">
        <v>0</v>
      </c>
    </row>
    <row r="5353" spans="2:20" x14ac:dyDescent="0.2">
      <c r="D5353" s="104"/>
      <c r="E5353" s="11"/>
      <c r="F5353" s="10"/>
      <c r="G5353" s="9">
        <v>100</v>
      </c>
      <c r="H5353" s="12">
        <v>0.79051383399200004</v>
      </c>
      <c r="I5353" s="2">
        <v>10.671936758893001</v>
      </c>
      <c r="J5353" s="2">
        <v>4.3478260869570002</v>
      </c>
      <c r="K5353" s="2">
        <v>2.371541501976</v>
      </c>
      <c r="L5353" s="2">
        <v>11.067193675888999</v>
      </c>
      <c r="M5353" s="2">
        <v>3.1620553359680001</v>
      </c>
      <c r="N5353" s="2">
        <v>11.462450592885</v>
      </c>
      <c r="O5353" s="2">
        <v>0.79051383399200004</v>
      </c>
      <c r="P5353" s="2">
        <v>6.3241106719370004</v>
      </c>
      <c r="Q5353" s="2">
        <v>10.671936758893001</v>
      </c>
      <c r="R5353" s="2">
        <v>1.5810276679840001</v>
      </c>
      <c r="S5353" s="2">
        <v>77.865612648221003</v>
      </c>
      <c r="T5353" s="21">
        <v>0</v>
      </c>
    </row>
    <row r="5354" spans="2:20" x14ac:dyDescent="0.2">
      <c r="D5354" s="104"/>
      <c r="E5354" s="5" t="s">
        <v>48</v>
      </c>
      <c r="F5354" s="6"/>
      <c r="G5354" s="7">
        <v>94</v>
      </c>
      <c r="H5354" s="8">
        <v>1</v>
      </c>
      <c r="I5354" s="1">
        <v>7</v>
      </c>
      <c r="J5354" s="1">
        <v>1</v>
      </c>
      <c r="K5354" s="1">
        <v>2</v>
      </c>
      <c r="L5354" s="1">
        <v>6</v>
      </c>
      <c r="M5354" s="1">
        <v>1</v>
      </c>
      <c r="N5354" s="1">
        <v>6</v>
      </c>
      <c r="O5354" s="1">
        <v>1</v>
      </c>
      <c r="P5354" s="1">
        <v>7</v>
      </c>
      <c r="Q5354" s="1">
        <v>10</v>
      </c>
      <c r="R5354" s="1">
        <v>2</v>
      </c>
      <c r="S5354" s="1">
        <v>79</v>
      </c>
      <c r="T5354" s="13">
        <v>1</v>
      </c>
    </row>
    <row r="5355" spans="2:20" x14ac:dyDescent="0.2">
      <c r="D5355" s="104"/>
      <c r="E5355" s="11"/>
      <c r="F5355" s="10"/>
      <c r="G5355" s="9">
        <v>100</v>
      </c>
      <c r="H5355" s="12">
        <v>1.0638297872339999</v>
      </c>
      <c r="I5355" s="2">
        <v>7.4468085106380002</v>
      </c>
      <c r="J5355" s="2">
        <v>1.0638297872339999</v>
      </c>
      <c r="K5355" s="2">
        <v>2.1276595744679998</v>
      </c>
      <c r="L5355" s="2">
        <v>6.3829787234040003</v>
      </c>
      <c r="M5355" s="2">
        <v>1.0638297872339999</v>
      </c>
      <c r="N5355" s="2">
        <v>6.3829787234040003</v>
      </c>
      <c r="O5355" s="2">
        <v>1.0638297872339999</v>
      </c>
      <c r="P5355" s="2">
        <v>7.4468085106380002</v>
      </c>
      <c r="Q5355" s="2">
        <v>10.638297872340001</v>
      </c>
      <c r="R5355" s="2">
        <v>2.1276595744679998</v>
      </c>
      <c r="S5355" s="2">
        <v>84.042553191489006</v>
      </c>
      <c r="T5355" s="15">
        <v>1.0638297872339999</v>
      </c>
    </row>
    <row r="5356" spans="2:20" x14ac:dyDescent="0.2">
      <c r="D5356" s="104"/>
      <c r="E5356" s="5" t="s">
        <v>49</v>
      </c>
      <c r="F5356" s="6"/>
      <c r="G5356" s="7">
        <v>28</v>
      </c>
      <c r="H5356" s="8">
        <v>0</v>
      </c>
      <c r="I5356" s="1">
        <v>2</v>
      </c>
      <c r="J5356" s="1">
        <v>0</v>
      </c>
      <c r="K5356" s="1">
        <v>0</v>
      </c>
      <c r="L5356" s="1">
        <v>0</v>
      </c>
      <c r="M5356" s="1">
        <v>1</v>
      </c>
      <c r="N5356" s="1">
        <v>2</v>
      </c>
      <c r="O5356" s="1">
        <v>0</v>
      </c>
      <c r="P5356" s="1">
        <v>0</v>
      </c>
      <c r="Q5356" s="1">
        <v>0</v>
      </c>
      <c r="R5356" s="1">
        <v>2</v>
      </c>
      <c r="S5356" s="1">
        <v>24</v>
      </c>
      <c r="T5356" s="13">
        <v>0</v>
      </c>
    </row>
    <row r="5357" spans="2:20" x14ac:dyDescent="0.2">
      <c r="D5357" s="105"/>
      <c r="E5357" s="56"/>
      <c r="F5357" s="57"/>
      <c r="G5357" s="69">
        <v>100</v>
      </c>
      <c r="H5357" s="79">
        <v>0</v>
      </c>
      <c r="I5357" s="39">
        <v>7.1428571428570002</v>
      </c>
      <c r="J5357" s="36">
        <v>0</v>
      </c>
      <c r="K5357" s="36">
        <v>0</v>
      </c>
      <c r="L5357" s="36">
        <v>0</v>
      </c>
      <c r="M5357" s="39">
        <v>3.5714285714290002</v>
      </c>
      <c r="N5357" s="39">
        <v>7.1428571428570002</v>
      </c>
      <c r="O5357" s="36">
        <v>0</v>
      </c>
      <c r="P5357" s="36">
        <v>0</v>
      </c>
      <c r="Q5357" s="36">
        <v>0</v>
      </c>
      <c r="R5357" s="39">
        <v>7.1428571428570002</v>
      </c>
      <c r="S5357" s="39">
        <v>85.714285714286007</v>
      </c>
      <c r="T5357" s="72">
        <v>0</v>
      </c>
    </row>
    <row r="5359" spans="2:20" x14ac:dyDescent="0.2">
      <c r="B5359" s="47" t="str">
        <f xml:space="preserve"> HYPERLINK("#'目次'!B70", "[64]")</f>
        <v>[64]</v>
      </c>
      <c r="C5359" s="31" t="s">
        <v>629</v>
      </c>
    </row>
    <row r="5362" spans="3:14" x14ac:dyDescent="0.2">
      <c r="C5362" s="31" t="s">
        <v>13</v>
      </c>
    </row>
    <row r="5363" spans="3:14" ht="48" x14ac:dyDescent="0.2">
      <c r="D5363" s="99"/>
      <c r="E5363" s="100"/>
      <c r="F5363" s="100"/>
      <c r="G5363" s="41" t="s">
        <v>14</v>
      </c>
      <c r="H5363" s="42" t="s">
        <v>630</v>
      </c>
      <c r="I5363" s="16" t="s">
        <v>631</v>
      </c>
      <c r="J5363" s="16" t="s">
        <v>632</v>
      </c>
      <c r="K5363" s="16" t="s">
        <v>633</v>
      </c>
      <c r="L5363" s="16" t="s">
        <v>634</v>
      </c>
      <c r="M5363" s="16" t="s">
        <v>376</v>
      </c>
      <c r="N5363" s="46" t="s">
        <v>24</v>
      </c>
    </row>
    <row r="5364" spans="3:14" x14ac:dyDescent="0.2">
      <c r="D5364" s="101"/>
      <c r="E5364" s="102"/>
      <c r="F5364" s="102"/>
      <c r="G5364" s="44"/>
      <c r="H5364" s="48"/>
      <c r="I5364" s="17"/>
      <c r="J5364" s="17"/>
      <c r="K5364" s="17"/>
      <c r="L5364" s="17"/>
      <c r="M5364" s="17"/>
      <c r="N5364" s="43"/>
    </row>
    <row r="5365" spans="3:14" x14ac:dyDescent="0.2">
      <c r="D5365" s="68"/>
      <c r="E5365" s="67" t="s">
        <v>14</v>
      </c>
      <c r="F5365" s="64"/>
      <c r="G5365" s="45">
        <v>7000</v>
      </c>
      <c r="H5365" s="20">
        <v>3103</v>
      </c>
      <c r="I5365" s="20">
        <v>1087</v>
      </c>
      <c r="J5365" s="20">
        <v>459</v>
      </c>
      <c r="K5365" s="20">
        <v>1072</v>
      </c>
      <c r="L5365" s="20">
        <v>214</v>
      </c>
      <c r="M5365" s="20">
        <v>3690</v>
      </c>
      <c r="N5365" s="61">
        <v>17</v>
      </c>
    </row>
    <row r="5366" spans="3:14" x14ac:dyDescent="0.2">
      <c r="D5366" s="56"/>
      <c r="E5366" s="57"/>
      <c r="F5366" s="65"/>
      <c r="G5366" s="9">
        <v>100</v>
      </c>
      <c r="H5366" s="2">
        <v>44.328571428571003</v>
      </c>
      <c r="I5366" s="2">
        <v>15.528571428571</v>
      </c>
      <c r="J5366" s="2">
        <v>6.5571428571429999</v>
      </c>
      <c r="K5366" s="2">
        <v>15.314285714285999</v>
      </c>
      <c r="L5366" s="2">
        <v>3.0571428571429999</v>
      </c>
      <c r="M5366" s="2">
        <v>52.714285714286</v>
      </c>
      <c r="N5366" s="15">
        <v>0.242857142857</v>
      </c>
    </row>
    <row r="5367" spans="3:14" x14ac:dyDescent="0.2">
      <c r="D5367" s="103" t="s">
        <v>25</v>
      </c>
      <c r="E5367" s="24" t="s">
        <v>26</v>
      </c>
      <c r="F5367" s="22"/>
      <c r="G5367" s="23">
        <v>1780</v>
      </c>
      <c r="H5367" s="30">
        <v>653</v>
      </c>
      <c r="I5367" s="4">
        <v>181</v>
      </c>
      <c r="J5367" s="4">
        <v>51</v>
      </c>
      <c r="K5367" s="4">
        <v>223</v>
      </c>
      <c r="L5367" s="4">
        <v>22</v>
      </c>
      <c r="M5367" s="4">
        <v>1076</v>
      </c>
      <c r="N5367" s="34">
        <v>5</v>
      </c>
    </row>
    <row r="5368" spans="3:14" x14ac:dyDescent="0.2">
      <c r="D5368" s="104"/>
      <c r="E5368" s="11"/>
      <c r="F5368" s="10"/>
      <c r="G5368" s="9">
        <v>100</v>
      </c>
      <c r="H5368" s="12">
        <v>36.685393258426998</v>
      </c>
      <c r="I5368" s="2">
        <v>10.168539325843</v>
      </c>
      <c r="J5368" s="2">
        <v>2.865168539326</v>
      </c>
      <c r="K5368" s="2">
        <v>12.52808988764</v>
      </c>
      <c r="L5368" s="2">
        <v>1.2359550561799999</v>
      </c>
      <c r="M5368" s="2">
        <v>60.449438202247002</v>
      </c>
      <c r="N5368" s="15">
        <v>0.28089887640400002</v>
      </c>
    </row>
    <row r="5369" spans="3:14" x14ac:dyDescent="0.2">
      <c r="D5369" s="104"/>
      <c r="E5369" s="5" t="s">
        <v>27</v>
      </c>
      <c r="F5369" s="6"/>
      <c r="G5369" s="7">
        <v>1328</v>
      </c>
      <c r="H5369" s="8">
        <v>535</v>
      </c>
      <c r="I5369" s="1">
        <v>166</v>
      </c>
      <c r="J5369" s="1">
        <v>54</v>
      </c>
      <c r="K5369" s="1">
        <v>171</v>
      </c>
      <c r="L5369" s="1">
        <v>25</v>
      </c>
      <c r="M5369" s="1">
        <v>754</v>
      </c>
      <c r="N5369" s="13">
        <v>1</v>
      </c>
    </row>
    <row r="5370" spans="3:14" x14ac:dyDescent="0.2">
      <c r="D5370" s="104"/>
      <c r="E5370" s="11"/>
      <c r="F5370" s="10"/>
      <c r="G5370" s="9">
        <v>100</v>
      </c>
      <c r="H5370" s="12">
        <v>40.286144578312999</v>
      </c>
      <c r="I5370" s="2">
        <v>12.5</v>
      </c>
      <c r="J5370" s="2">
        <v>4.0662650602410002</v>
      </c>
      <c r="K5370" s="2">
        <v>12.876506024096001</v>
      </c>
      <c r="L5370" s="2">
        <v>1.882530120482</v>
      </c>
      <c r="M5370" s="2">
        <v>56.777108433735002</v>
      </c>
      <c r="N5370" s="15">
        <v>7.5301204819000003E-2</v>
      </c>
    </row>
    <row r="5371" spans="3:14" x14ac:dyDescent="0.2">
      <c r="D5371" s="104"/>
      <c r="E5371" s="5" t="s">
        <v>28</v>
      </c>
      <c r="F5371" s="6"/>
      <c r="G5371" s="7">
        <v>1075</v>
      </c>
      <c r="H5371" s="8">
        <v>483</v>
      </c>
      <c r="I5371" s="1">
        <v>165</v>
      </c>
      <c r="J5371" s="1">
        <v>57</v>
      </c>
      <c r="K5371" s="1">
        <v>150</v>
      </c>
      <c r="L5371" s="1">
        <v>20</v>
      </c>
      <c r="M5371" s="1">
        <v>559</v>
      </c>
      <c r="N5371" s="13">
        <v>4</v>
      </c>
    </row>
    <row r="5372" spans="3:14" x14ac:dyDescent="0.2">
      <c r="D5372" s="104"/>
      <c r="E5372" s="11"/>
      <c r="F5372" s="10"/>
      <c r="G5372" s="9">
        <v>100</v>
      </c>
      <c r="H5372" s="12">
        <v>44.930232558139998</v>
      </c>
      <c r="I5372" s="2">
        <v>15.348837209301999</v>
      </c>
      <c r="J5372" s="2">
        <v>5.3023255813950003</v>
      </c>
      <c r="K5372" s="2">
        <v>13.953488372093</v>
      </c>
      <c r="L5372" s="2">
        <v>1.860465116279</v>
      </c>
      <c r="M5372" s="2">
        <v>52</v>
      </c>
      <c r="N5372" s="15">
        <v>0.37209302325600002</v>
      </c>
    </row>
    <row r="5373" spans="3:14" x14ac:dyDescent="0.2">
      <c r="D5373" s="104"/>
      <c r="E5373" s="5" t="s">
        <v>29</v>
      </c>
      <c r="F5373" s="6"/>
      <c r="G5373" s="7">
        <v>733</v>
      </c>
      <c r="H5373" s="8">
        <v>370</v>
      </c>
      <c r="I5373" s="1">
        <v>125</v>
      </c>
      <c r="J5373" s="1">
        <v>64</v>
      </c>
      <c r="K5373" s="1">
        <v>138</v>
      </c>
      <c r="L5373" s="1">
        <v>26</v>
      </c>
      <c r="M5373" s="1">
        <v>338</v>
      </c>
      <c r="N5373" s="13">
        <v>3</v>
      </c>
    </row>
    <row r="5374" spans="3:14" x14ac:dyDescent="0.2">
      <c r="D5374" s="104"/>
      <c r="E5374" s="11"/>
      <c r="F5374" s="10"/>
      <c r="G5374" s="9">
        <v>100</v>
      </c>
      <c r="H5374" s="12">
        <v>50.477489768075998</v>
      </c>
      <c r="I5374" s="2">
        <v>17.053206002728999</v>
      </c>
      <c r="J5374" s="2">
        <v>8.7312414733970005</v>
      </c>
      <c r="K5374" s="2">
        <v>18.826739427012001</v>
      </c>
      <c r="L5374" s="2">
        <v>3.5470668485679999</v>
      </c>
      <c r="M5374" s="2">
        <v>46.111869031377999</v>
      </c>
      <c r="N5374" s="15">
        <v>0.40927694406499998</v>
      </c>
    </row>
    <row r="5375" spans="3:14" x14ac:dyDescent="0.2">
      <c r="D5375" s="104"/>
      <c r="E5375" s="5" t="s">
        <v>30</v>
      </c>
      <c r="F5375" s="6"/>
      <c r="G5375" s="7">
        <v>619</v>
      </c>
      <c r="H5375" s="8">
        <v>322</v>
      </c>
      <c r="I5375" s="1">
        <v>129</v>
      </c>
      <c r="J5375" s="1">
        <v>62</v>
      </c>
      <c r="K5375" s="1">
        <v>112</v>
      </c>
      <c r="L5375" s="1">
        <v>34</v>
      </c>
      <c r="M5375" s="1">
        <v>275</v>
      </c>
      <c r="N5375" s="13">
        <v>2</v>
      </c>
    </row>
    <row r="5376" spans="3:14" x14ac:dyDescent="0.2">
      <c r="D5376" s="104"/>
      <c r="E5376" s="11"/>
      <c r="F5376" s="10"/>
      <c r="G5376" s="9">
        <v>100</v>
      </c>
      <c r="H5376" s="12">
        <v>52.019386106623998</v>
      </c>
      <c r="I5376" s="2">
        <v>20.840064620355001</v>
      </c>
      <c r="J5376" s="2">
        <v>10.016155088853001</v>
      </c>
      <c r="K5376" s="2">
        <v>18.093699515347001</v>
      </c>
      <c r="L5376" s="2">
        <v>5.492730210016</v>
      </c>
      <c r="M5376" s="2">
        <v>44.426494345719</v>
      </c>
      <c r="N5376" s="15">
        <v>0.32310177705999998</v>
      </c>
    </row>
    <row r="5377" spans="4:14" x14ac:dyDescent="0.2">
      <c r="D5377" s="104"/>
      <c r="E5377" s="5" t="s">
        <v>31</v>
      </c>
      <c r="F5377" s="6"/>
      <c r="G5377" s="7">
        <v>559</v>
      </c>
      <c r="H5377" s="8">
        <v>317</v>
      </c>
      <c r="I5377" s="1">
        <v>145</v>
      </c>
      <c r="J5377" s="1">
        <v>71</v>
      </c>
      <c r="K5377" s="1">
        <v>122</v>
      </c>
      <c r="L5377" s="1">
        <v>37</v>
      </c>
      <c r="M5377" s="1">
        <v>224</v>
      </c>
      <c r="N5377" s="13">
        <v>0</v>
      </c>
    </row>
    <row r="5378" spans="4:14" x14ac:dyDescent="0.2">
      <c r="D5378" s="104"/>
      <c r="E5378" s="11"/>
      <c r="F5378" s="10"/>
      <c r="G5378" s="9">
        <v>100</v>
      </c>
      <c r="H5378" s="12">
        <v>56.708407871199</v>
      </c>
      <c r="I5378" s="2">
        <v>25.939177101967999</v>
      </c>
      <c r="J5378" s="2">
        <v>12.701252236136</v>
      </c>
      <c r="K5378" s="2">
        <v>21.824686940966</v>
      </c>
      <c r="L5378" s="2">
        <v>6.6189624329159997</v>
      </c>
      <c r="M5378" s="2">
        <v>40.071556350625997</v>
      </c>
      <c r="N5378" s="21">
        <v>0</v>
      </c>
    </row>
    <row r="5379" spans="4:14" x14ac:dyDescent="0.2">
      <c r="D5379" s="104"/>
      <c r="E5379" s="5" t="s">
        <v>32</v>
      </c>
      <c r="F5379" s="6"/>
      <c r="G5379" s="7">
        <v>284</v>
      </c>
      <c r="H5379" s="8">
        <v>173</v>
      </c>
      <c r="I5379" s="1">
        <v>86</v>
      </c>
      <c r="J5379" s="1">
        <v>52</v>
      </c>
      <c r="K5379" s="1">
        <v>76</v>
      </c>
      <c r="L5379" s="1">
        <v>19</v>
      </c>
      <c r="M5379" s="1">
        <v>100</v>
      </c>
      <c r="N5379" s="13">
        <v>0</v>
      </c>
    </row>
    <row r="5380" spans="4:14" x14ac:dyDescent="0.2">
      <c r="D5380" s="104"/>
      <c r="E5380" s="11"/>
      <c r="F5380" s="10"/>
      <c r="G5380" s="9">
        <v>100</v>
      </c>
      <c r="H5380" s="12">
        <v>60.915492957745997</v>
      </c>
      <c r="I5380" s="2">
        <v>30.281690140845001</v>
      </c>
      <c r="J5380" s="2">
        <v>18.309859154929999</v>
      </c>
      <c r="K5380" s="2">
        <v>26.760563380282001</v>
      </c>
      <c r="L5380" s="2">
        <v>6.6901408450700002</v>
      </c>
      <c r="M5380" s="2">
        <v>35.211267605633999</v>
      </c>
      <c r="N5380" s="21">
        <v>0</v>
      </c>
    </row>
    <row r="5381" spans="4:14" x14ac:dyDescent="0.2">
      <c r="D5381" s="104"/>
      <c r="E5381" s="5" t="s">
        <v>33</v>
      </c>
      <c r="F5381" s="6"/>
      <c r="G5381" s="7">
        <v>104</v>
      </c>
      <c r="H5381" s="8">
        <v>81</v>
      </c>
      <c r="I5381" s="1">
        <v>39</v>
      </c>
      <c r="J5381" s="1">
        <v>26</v>
      </c>
      <c r="K5381" s="1">
        <v>31</v>
      </c>
      <c r="L5381" s="1">
        <v>15</v>
      </c>
      <c r="M5381" s="1">
        <v>22</v>
      </c>
      <c r="N5381" s="13">
        <v>0</v>
      </c>
    </row>
    <row r="5382" spans="4:14" x14ac:dyDescent="0.2">
      <c r="D5382" s="104"/>
      <c r="E5382" s="11"/>
      <c r="F5382" s="10"/>
      <c r="G5382" s="9">
        <v>100</v>
      </c>
      <c r="H5382" s="12">
        <v>77.884615384615003</v>
      </c>
      <c r="I5382" s="2">
        <v>37.5</v>
      </c>
      <c r="J5382" s="2">
        <v>25</v>
      </c>
      <c r="K5382" s="2">
        <v>29.807692307692001</v>
      </c>
      <c r="L5382" s="2">
        <v>14.423076923077</v>
      </c>
      <c r="M5382" s="2">
        <v>21.153846153846001</v>
      </c>
      <c r="N5382" s="21">
        <v>0</v>
      </c>
    </row>
    <row r="5383" spans="4:14" x14ac:dyDescent="0.2">
      <c r="D5383" s="103" t="s">
        <v>34</v>
      </c>
      <c r="E5383" s="24" t="s">
        <v>35</v>
      </c>
      <c r="F5383" s="22"/>
      <c r="G5383" s="23">
        <v>206</v>
      </c>
      <c r="H5383" s="30">
        <v>71</v>
      </c>
      <c r="I5383" s="4">
        <v>19</v>
      </c>
      <c r="J5383" s="4">
        <v>5</v>
      </c>
      <c r="K5383" s="4">
        <v>13</v>
      </c>
      <c r="L5383" s="4">
        <v>2</v>
      </c>
      <c r="M5383" s="4">
        <v>130</v>
      </c>
      <c r="N5383" s="34">
        <v>2</v>
      </c>
    </row>
    <row r="5384" spans="4:14" x14ac:dyDescent="0.2">
      <c r="D5384" s="104"/>
      <c r="E5384" s="11"/>
      <c r="F5384" s="10"/>
      <c r="G5384" s="9">
        <v>100</v>
      </c>
      <c r="H5384" s="12">
        <v>34.466019417475998</v>
      </c>
      <c r="I5384" s="2">
        <v>9.2233009708739999</v>
      </c>
      <c r="J5384" s="2">
        <v>2.4271844660189998</v>
      </c>
      <c r="K5384" s="2">
        <v>6.3106796116500004</v>
      </c>
      <c r="L5384" s="2">
        <v>0.97087378640800004</v>
      </c>
      <c r="M5384" s="2">
        <v>63.106796116505002</v>
      </c>
      <c r="N5384" s="15">
        <v>0.97087378640800004</v>
      </c>
    </row>
    <row r="5385" spans="4:14" x14ac:dyDescent="0.2">
      <c r="D5385" s="104"/>
      <c r="E5385" s="5" t="s">
        <v>36</v>
      </c>
      <c r="F5385" s="6"/>
      <c r="G5385" s="7">
        <v>218</v>
      </c>
      <c r="H5385" s="8">
        <v>70</v>
      </c>
      <c r="I5385" s="1">
        <v>25</v>
      </c>
      <c r="J5385" s="1">
        <v>8</v>
      </c>
      <c r="K5385" s="1">
        <v>24</v>
      </c>
      <c r="L5385" s="1">
        <v>8</v>
      </c>
      <c r="M5385" s="1">
        <v>142</v>
      </c>
      <c r="N5385" s="13">
        <v>0</v>
      </c>
    </row>
    <row r="5386" spans="4:14" x14ac:dyDescent="0.2">
      <c r="D5386" s="104"/>
      <c r="E5386" s="11"/>
      <c r="F5386" s="10"/>
      <c r="G5386" s="9">
        <v>100</v>
      </c>
      <c r="H5386" s="12">
        <v>32.110091743119</v>
      </c>
      <c r="I5386" s="2">
        <v>11.467889908257</v>
      </c>
      <c r="J5386" s="2">
        <v>3.669724770642</v>
      </c>
      <c r="K5386" s="2">
        <v>11.009174311927</v>
      </c>
      <c r="L5386" s="2">
        <v>3.669724770642</v>
      </c>
      <c r="M5386" s="2">
        <v>65.137614678898998</v>
      </c>
      <c r="N5386" s="21">
        <v>0</v>
      </c>
    </row>
    <row r="5387" spans="4:14" x14ac:dyDescent="0.2">
      <c r="D5387" s="104"/>
      <c r="E5387" s="5" t="s">
        <v>37</v>
      </c>
      <c r="F5387" s="6"/>
      <c r="G5387" s="7">
        <v>218</v>
      </c>
      <c r="H5387" s="8">
        <v>89</v>
      </c>
      <c r="I5387" s="1">
        <v>31</v>
      </c>
      <c r="J5387" s="1">
        <v>11</v>
      </c>
      <c r="K5387" s="1">
        <v>32</v>
      </c>
      <c r="L5387" s="1">
        <v>6</v>
      </c>
      <c r="M5387" s="1">
        <v>122</v>
      </c>
      <c r="N5387" s="13">
        <v>1</v>
      </c>
    </row>
    <row r="5388" spans="4:14" x14ac:dyDescent="0.2">
      <c r="D5388" s="104"/>
      <c r="E5388" s="11"/>
      <c r="F5388" s="10"/>
      <c r="G5388" s="9">
        <v>100</v>
      </c>
      <c r="H5388" s="12">
        <v>40.825688073393998</v>
      </c>
      <c r="I5388" s="2">
        <v>14.220183486239</v>
      </c>
      <c r="J5388" s="2">
        <v>5.0458715596330004</v>
      </c>
      <c r="K5388" s="2">
        <v>14.678899082569</v>
      </c>
      <c r="L5388" s="2">
        <v>2.7522935779819999</v>
      </c>
      <c r="M5388" s="2">
        <v>55.963302752293998</v>
      </c>
      <c r="N5388" s="15">
        <v>0.45871559632999998</v>
      </c>
    </row>
    <row r="5389" spans="4:14" x14ac:dyDescent="0.2">
      <c r="D5389" s="104"/>
      <c r="E5389" s="5" t="s">
        <v>38</v>
      </c>
      <c r="F5389" s="6"/>
      <c r="G5389" s="7">
        <v>313</v>
      </c>
      <c r="H5389" s="8">
        <v>132</v>
      </c>
      <c r="I5389" s="1">
        <v>51</v>
      </c>
      <c r="J5389" s="1">
        <v>31</v>
      </c>
      <c r="K5389" s="1">
        <v>52</v>
      </c>
      <c r="L5389" s="1">
        <v>18</v>
      </c>
      <c r="M5389" s="1">
        <v>173</v>
      </c>
      <c r="N5389" s="13">
        <v>0</v>
      </c>
    </row>
    <row r="5390" spans="4:14" x14ac:dyDescent="0.2">
      <c r="D5390" s="104"/>
      <c r="E5390" s="11"/>
      <c r="F5390" s="10"/>
      <c r="G5390" s="9">
        <v>100</v>
      </c>
      <c r="H5390" s="12">
        <v>42.172523961661</v>
      </c>
      <c r="I5390" s="2">
        <v>16.293929712459999</v>
      </c>
      <c r="J5390" s="2">
        <v>9.9041533546329994</v>
      </c>
      <c r="K5390" s="2">
        <v>16.613418530351002</v>
      </c>
      <c r="L5390" s="2">
        <v>5.7507987220450003</v>
      </c>
      <c r="M5390" s="2">
        <v>55.271565495208002</v>
      </c>
      <c r="N5390" s="21">
        <v>0</v>
      </c>
    </row>
    <row r="5391" spans="4:14" x14ac:dyDescent="0.2">
      <c r="D5391" s="104"/>
      <c r="E5391" s="5" t="s">
        <v>39</v>
      </c>
      <c r="F5391" s="6"/>
      <c r="G5391" s="7">
        <v>306</v>
      </c>
      <c r="H5391" s="8">
        <v>145</v>
      </c>
      <c r="I5391" s="1">
        <v>54</v>
      </c>
      <c r="J5391" s="1">
        <v>29</v>
      </c>
      <c r="K5391" s="1">
        <v>65</v>
      </c>
      <c r="L5391" s="1">
        <v>14</v>
      </c>
      <c r="M5391" s="1">
        <v>150</v>
      </c>
      <c r="N5391" s="13">
        <v>0</v>
      </c>
    </row>
    <row r="5392" spans="4:14" x14ac:dyDescent="0.2">
      <c r="D5392" s="104"/>
      <c r="E5392" s="11"/>
      <c r="F5392" s="10"/>
      <c r="G5392" s="9">
        <v>100</v>
      </c>
      <c r="H5392" s="12">
        <v>47.385620915033002</v>
      </c>
      <c r="I5392" s="2">
        <v>17.647058823529001</v>
      </c>
      <c r="J5392" s="2">
        <v>9.4771241830069997</v>
      </c>
      <c r="K5392" s="2">
        <v>21.241830065359</v>
      </c>
      <c r="L5392" s="2">
        <v>4.5751633986930003</v>
      </c>
      <c r="M5392" s="2">
        <v>49.019607843137003</v>
      </c>
      <c r="N5392" s="21">
        <v>0</v>
      </c>
    </row>
    <row r="5393" spans="4:14" x14ac:dyDescent="0.2">
      <c r="D5393" s="104"/>
      <c r="E5393" s="5" t="s">
        <v>40</v>
      </c>
      <c r="F5393" s="6"/>
      <c r="G5393" s="7">
        <v>323</v>
      </c>
      <c r="H5393" s="8">
        <v>152</v>
      </c>
      <c r="I5393" s="1">
        <v>63</v>
      </c>
      <c r="J5393" s="1">
        <v>36</v>
      </c>
      <c r="K5393" s="1">
        <v>55</v>
      </c>
      <c r="L5393" s="1">
        <v>19</v>
      </c>
      <c r="M5393" s="1">
        <v>162</v>
      </c>
      <c r="N5393" s="13">
        <v>1</v>
      </c>
    </row>
    <row r="5394" spans="4:14" x14ac:dyDescent="0.2">
      <c r="D5394" s="104"/>
      <c r="E5394" s="11"/>
      <c r="F5394" s="10"/>
      <c r="G5394" s="9">
        <v>100</v>
      </c>
      <c r="H5394" s="12">
        <v>47.058823529412003</v>
      </c>
      <c r="I5394" s="2">
        <v>19.504643962848</v>
      </c>
      <c r="J5394" s="2">
        <v>11.145510835913001</v>
      </c>
      <c r="K5394" s="2">
        <v>17.027863777090001</v>
      </c>
      <c r="L5394" s="2">
        <v>5.8823529411760003</v>
      </c>
      <c r="M5394" s="2">
        <v>50.154798761610003</v>
      </c>
      <c r="N5394" s="15">
        <v>0.30959752322</v>
      </c>
    </row>
    <row r="5395" spans="4:14" x14ac:dyDescent="0.2">
      <c r="D5395" s="104"/>
      <c r="E5395" s="5" t="s">
        <v>41</v>
      </c>
      <c r="F5395" s="6"/>
      <c r="G5395" s="7">
        <v>260</v>
      </c>
      <c r="H5395" s="8">
        <v>144</v>
      </c>
      <c r="I5395" s="1">
        <v>62</v>
      </c>
      <c r="J5395" s="1">
        <v>33</v>
      </c>
      <c r="K5395" s="1">
        <v>44</v>
      </c>
      <c r="L5395" s="1">
        <v>8</v>
      </c>
      <c r="M5395" s="1">
        <v>112</v>
      </c>
      <c r="N5395" s="13">
        <v>0</v>
      </c>
    </row>
    <row r="5396" spans="4:14" x14ac:dyDescent="0.2">
      <c r="D5396" s="104"/>
      <c r="E5396" s="11"/>
      <c r="F5396" s="10"/>
      <c r="G5396" s="9">
        <v>100</v>
      </c>
      <c r="H5396" s="12">
        <v>55.384615384615003</v>
      </c>
      <c r="I5396" s="2">
        <v>23.846153846153999</v>
      </c>
      <c r="J5396" s="2">
        <v>12.692307692308001</v>
      </c>
      <c r="K5396" s="2">
        <v>16.923076923077002</v>
      </c>
      <c r="L5396" s="2">
        <v>3.0769230769229998</v>
      </c>
      <c r="M5396" s="2">
        <v>43.076923076923002</v>
      </c>
      <c r="N5396" s="21">
        <v>0</v>
      </c>
    </row>
    <row r="5397" spans="4:14" x14ac:dyDescent="0.2">
      <c r="D5397" s="104"/>
      <c r="E5397" s="5" t="s">
        <v>42</v>
      </c>
      <c r="F5397" s="6"/>
      <c r="G5397" s="7">
        <v>258</v>
      </c>
      <c r="H5397" s="8">
        <v>148</v>
      </c>
      <c r="I5397" s="1">
        <v>63</v>
      </c>
      <c r="J5397" s="1">
        <v>32</v>
      </c>
      <c r="K5397" s="1">
        <v>43</v>
      </c>
      <c r="L5397" s="1">
        <v>12</v>
      </c>
      <c r="M5397" s="1">
        <v>103</v>
      </c>
      <c r="N5397" s="13">
        <v>0</v>
      </c>
    </row>
    <row r="5398" spans="4:14" x14ac:dyDescent="0.2">
      <c r="D5398" s="104"/>
      <c r="E5398" s="11"/>
      <c r="F5398" s="10"/>
      <c r="G5398" s="9">
        <v>100</v>
      </c>
      <c r="H5398" s="12">
        <v>57.364341085271001</v>
      </c>
      <c r="I5398" s="2">
        <v>24.418604651163001</v>
      </c>
      <c r="J5398" s="2">
        <v>12.403100775194</v>
      </c>
      <c r="K5398" s="2">
        <v>16.666666666666998</v>
      </c>
      <c r="L5398" s="2">
        <v>4.6511627906979998</v>
      </c>
      <c r="M5398" s="2">
        <v>39.922480620155</v>
      </c>
      <c r="N5398" s="21">
        <v>0</v>
      </c>
    </row>
    <row r="5399" spans="4:14" x14ac:dyDescent="0.2">
      <c r="D5399" s="104"/>
      <c r="E5399" s="5" t="s">
        <v>43</v>
      </c>
      <c r="F5399" s="6"/>
      <c r="G5399" s="7">
        <v>258</v>
      </c>
      <c r="H5399" s="8">
        <v>167</v>
      </c>
      <c r="I5399" s="1">
        <v>80</v>
      </c>
      <c r="J5399" s="1">
        <v>40</v>
      </c>
      <c r="K5399" s="1">
        <v>59</v>
      </c>
      <c r="L5399" s="1">
        <v>16</v>
      </c>
      <c r="M5399" s="1">
        <v>83</v>
      </c>
      <c r="N5399" s="13">
        <v>1</v>
      </c>
    </row>
    <row r="5400" spans="4:14" x14ac:dyDescent="0.2">
      <c r="D5400" s="104"/>
      <c r="E5400" s="11"/>
      <c r="F5400" s="10"/>
      <c r="G5400" s="9">
        <v>100</v>
      </c>
      <c r="H5400" s="12">
        <v>64.728682170542996</v>
      </c>
      <c r="I5400" s="2">
        <v>31.007751937984001</v>
      </c>
      <c r="J5400" s="2">
        <v>15.503875968992</v>
      </c>
      <c r="K5400" s="2">
        <v>22.868217054264001</v>
      </c>
      <c r="L5400" s="2">
        <v>6.2015503875969999</v>
      </c>
      <c r="M5400" s="2">
        <v>32.170542635658997</v>
      </c>
      <c r="N5400" s="15">
        <v>0.38759689922500001</v>
      </c>
    </row>
    <row r="5401" spans="4:14" x14ac:dyDescent="0.2">
      <c r="D5401" s="104"/>
      <c r="E5401" s="5" t="s">
        <v>44</v>
      </c>
      <c r="F5401" s="6"/>
      <c r="G5401" s="7">
        <v>336</v>
      </c>
      <c r="H5401" s="8">
        <v>201</v>
      </c>
      <c r="I5401" s="1">
        <v>84</v>
      </c>
      <c r="J5401" s="1">
        <v>37</v>
      </c>
      <c r="K5401" s="1">
        <v>75</v>
      </c>
      <c r="L5401" s="1">
        <v>14</v>
      </c>
      <c r="M5401" s="1">
        <v>127</v>
      </c>
      <c r="N5401" s="13">
        <v>0</v>
      </c>
    </row>
    <row r="5402" spans="4:14" x14ac:dyDescent="0.2">
      <c r="D5402" s="104"/>
      <c r="E5402" s="11"/>
      <c r="F5402" s="10"/>
      <c r="G5402" s="9">
        <v>100</v>
      </c>
      <c r="H5402" s="12">
        <v>59.821428571429003</v>
      </c>
      <c r="I5402" s="2">
        <v>25</v>
      </c>
      <c r="J5402" s="2">
        <v>11.011904761905001</v>
      </c>
      <c r="K5402" s="2">
        <v>22.321428571428999</v>
      </c>
      <c r="L5402" s="2">
        <v>4.166666666667</v>
      </c>
      <c r="M5402" s="2">
        <v>37.797619047619001</v>
      </c>
      <c r="N5402" s="21">
        <v>0</v>
      </c>
    </row>
    <row r="5403" spans="4:14" x14ac:dyDescent="0.2">
      <c r="D5403" s="104"/>
      <c r="E5403" s="5" t="s">
        <v>45</v>
      </c>
      <c r="F5403" s="6"/>
      <c r="G5403" s="7">
        <v>259</v>
      </c>
      <c r="H5403" s="8">
        <v>147</v>
      </c>
      <c r="I5403" s="1">
        <v>62</v>
      </c>
      <c r="J5403" s="1">
        <v>27</v>
      </c>
      <c r="K5403" s="1">
        <v>57</v>
      </c>
      <c r="L5403" s="1">
        <v>16</v>
      </c>
      <c r="M5403" s="1">
        <v>96</v>
      </c>
      <c r="N5403" s="13">
        <v>1</v>
      </c>
    </row>
    <row r="5404" spans="4:14" x14ac:dyDescent="0.2">
      <c r="D5404" s="104"/>
      <c r="E5404" s="11"/>
      <c r="F5404" s="10"/>
      <c r="G5404" s="9">
        <v>100</v>
      </c>
      <c r="H5404" s="12">
        <v>56.756756756756999</v>
      </c>
      <c r="I5404" s="2">
        <v>23.938223938223999</v>
      </c>
      <c r="J5404" s="2">
        <v>10.42471042471</v>
      </c>
      <c r="K5404" s="2">
        <v>22.007722007721998</v>
      </c>
      <c r="L5404" s="2">
        <v>6.1776061776060001</v>
      </c>
      <c r="M5404" s="2">
        <v>37.065637065636999</v>
      </c>
      <c r="N5404" s="15">
        <v>0.38610038610000003</v>
      </c>
    </row>
    <row r="5405" spans="4:14" x14ac:dyDescent="0.2">
      <c r="D5405" s="104"/>
      <c r="E5405" s="5" t="s">
        <v>46</v>
      </c>
      <c r="F5405" s="6"/>
      <c r="G5405" s="7">
        <v>171</v>
      </c>
      <c r="H5405" s="8">
        <v>105</v>
      </c>
      <c r="I5405" s="1">
        <v>45</v>
      </c>
      <c r="J5405" s="1">
        <v>24</v>
      </c>
      <c r="K5405" s="1">
        <v>41</v>
      </c>
      <c r="L5405" s="1">
        <v>8</v>
      </c>
      <c r="M5405" s="1">
        <v>63</v>
      </c>
      <c r="N5405" s="13">
        <v>0</v>
      </c>
    </row>
    <row r="5406" spans="4:14" x14ac:dyDescent="0.2">
      <c r="D5406" s="104"/>
      <c r="E5406" s="11"/>
      <c r="F5406" s="10"/>
      <c r="G5406" s="9">
        <v>100</v>
      </c>
      <c r="H5406" s="12">
        <v>61.403508771929999</v>
      </c>
      <c r="I5406" s="2">
        <v>26.315789473683999</v>
      </c>
      <c r="J5406" s="2">
        <v>14.035087719298</v>
      </c>
      <c r="K5406" s="2">
        <v>23.976608187135</v>
      </c>
      <c r="L5406" s="2">
        <v>4.6783625730990002</v>
      </c>
      <c r="M5406" s="2">
        <v>36.842105263157997</v>
      </c>
      <c r="N5406" s="21">
        <v>0</v>
      </c>
    </row>
    <row r="5407" spans="4:14" x14ac:dyDescent="0.2">
      <c r="D5407" s="104"/>
      <c r="E5407" s="5" t="s">
        <v>47</v>
      </c>
      <c r="F5407" s="6"/>
      <c r="G5407" s="7">
        <v>158</v>
      </c>
      <c r="H5407" s="8">
        <v>84</v>
      </c>
      <c r="I5407" s="1">
        <v>32</v>
      </c>
      <c r="J5407" s="1">
        <v>19</v>
      </c>
      <c r="K5407" s="1">
        <v>28</v>
      </c>
      <c r="L5407" s="1">
        <v>10</v>
      </c>
      <c r="M5407" s="1">
        <v>67</v>
      </c>
      <c r="N5407" s="13">
        <v>2</v>
      </c>
    </row>
    <row r="5408" spans="4:14" x14ac:dyDescent="0.2">
      <c r="D5408" s="104"/>
      <c r="E5408" s="11"/>
      <c r="F5408" s="10"/>
      <c r="G5408" s="9">
        <v>100</v>
      </c>
      <c r="H5408" s="12">
        <v>53.164556962025003</v>
      </c>
      <c r="I5408" s="2">
        <v>20.253164556961998</v>
      </c>
      <c r="J5408" s="2">
        <v>12.025316455696</v>
      </c>
      <c r="K5408" s="2">
        <v>17.721518987342002</v>
      </c>
      <c r="L5408" s="2">
        <v>6.3291139240509997</v>
      </c>
      <c r="M5408" s="2">
        <v>42.405063291139001</v>
      </c>
      <c r="N5408" s="15">
        <v>1.2658227848100001</v>
      </c>
    </row>
    <row r="5409" spans="4:14" x14ac:dyDescent="0.2">
      <c r="D5409" s="104"/>
      <c r="E5409" s="5" t="s">
        <v>48</v>
      </c>
      <c r="F5409" s="6"/>
      <c r="G5409" s="7">
        <v>62</v>
      </c>
      <c r="H5409" s="8">
        <v>29</v>
      </c>
      <c r="I5409" s="1">
        <v>11</v>
      </c>
      <c r="J5409" s="1">
        <v>2</v>
      </c>
      <c r="K5409" s="1">
        <v>9</v>
      </c>
      <c r="L5409" s="1">
        <v>1</v>
      </c>
      <c r="M5409" s="1">
        <v>33</v>
      </c>
      <c r="N5409" s="13">
        <v>0</v>
      </c>
    </row>
    <row r="5410" spans="4:14" x14ac:dyDescent="0.2">
      <c r="D5410" s="104"/>
      <c r="E5410" s="11"/>
      <c r="F5410" s="10"/>
      <c r="G5410" s="9">
        <v>100</v>
      </c>
      <c r="H5410" s="12">
        <v>46.774193548386997</v>
      </c>
      <c r="I5410" s="2">
        <v>17.741935483871</v>
      </c>
      <c r="J5410" s="2">
        <v>3.2258064516129998</v>
      </c>
      <c r="K5410" s="2">
        <v>14.516129032258</v>
      </c>
      <c r="L5410" s="2">
        <v>1.6129032258060001</v>
      </c>
      <c r="M5410" s="2">
        <v>53.225806451613003</v>
      </c>
      <c r="N5410" s="21">
        <v>0</v>
      </c>
    </row>
    <row r="5411" spans="4:14" x14ac:dyDescent="0.2">
      <c r="D5411" s="104"/>
      <c r="E5411" s="5" t="s">
        <v>49</v>
      </c>
      <c r="F5411" s="6"/>
      <c r="G5411" s="7">
        <v>13</v>
      </c>
      <c r="H5411" s="8">
        <v>5</v>
      </c>
      <c r="I5411" s="1">
        <v>2</v>
      </c>
      <c r="J5411" s="1">
        <v>1</v>
      </c>
      <c r="K5411" s="1">
        <v>1</v>
      </c>
      <c r="L5411" s="1">
        <v>0</v>
      </c>
      <c r="M5411" s="1">
        <v>8</v>
      </c>
      <c r="N5411" s="13">
        <v>0</v>
      </c>
    </row>
    <row r="5412" spans="4:14" x14ac:dyDescent="0.2">
      <c r="D5412" s="104"/>
      <c r="E5412" s="11"/>
      <c r="F5412" s="10"/>
      <c r="G5412" s="9">
        <v>100</v>
      </c>
      <c r="H5412" s="12">
        <v>38.461538461537998</v>
      </c>
      <c r="I5412" s="2">
        <v>15.384615384615</v>
      </c>
      <c r="J5412" s="2">
        <v>7.6923076923079998</v>
      </c>
      <c r="K5412" s="2">
        <v>7.6923076923079998</v>
      </c>
      <c r="L5412" s="3">
        <v>0</v>
      </c>
      <c r="M5412" s="2">
        <v>61.538461538462002</v>
      </c>
      <c r="N5412" s="21">
        <v>0</v>
      </c>
    </row>
    <row r="5413" spans="4:14" x14ac:dyDescent="0.2">
      <c r="D5413" s="103" t="s">
        <v>50</v>
      </c>
      <c r="E5413" s="24" t="s">
        <v>35</v>
      </c>
      <c r="F5413" s="22"/>
      <c r="G5413" s="23">
        <v>174</v>
      </c>
      <c r="H5413" s="30">
        <v>40</v>
      </c>
      <c r="I5413" s="4">
        <v>4</v>
      </c>
      <c r="J5413" s="4">
        <v>0</v>
      </c>
      <c r="K5413" s="4">
        <v>9</v>
      </c>
      <c r="L5413" s="4">
        <v>0</v>
      </c>
      <c r="M5413" s="4">
        <v>132</v>
      </c>
      <c r="N5413" s="34">
        <v>0</v>
      </c>
    </row>
    <row r="5414" spans="4:14" x14ac:dyDescent="0.2">
      <c r="D5414" s="104"/>
      <c r="E5414" s="11"/>
      <c r="F5414" s="10"/>
      <c r="G5414" s="9">
        <v>100</v>
      </c>
      <c r="H5414" s="12">
        <v>22.988505747125998</v>
      </c>
      <c r="I5414" s="2">
        <v>2.2988505747130001</v>
      </c>
      <c r="J5414" s="3">
        <v>0</v>
      </c>
      <c r="K5414" s="2">
        <v>5.1724137931029999</v>
      </c>
      <c r="L5414" s="3">
        <v>0</v>
      </c>
      <c r="M5414" s="2">
        <v>75.862068965516997</v>
      </c>
      <c r="N5414" s="21">
        <v>0</v>
      </c>
    </row>
    <row r="5415" spans="4:14" x14ac:dyDescent="0.2">
      <c r="D5415" s="104"/>
      <c r="E5415" s="5" t="s">
        <v>36</v>
      </c>
      <c r="F5415" s="6"/>
      <c r="G5415" s="7">
        <v>233</v>
      </c>
      <c r="H5415" s="8">
        <v>63</v>
      </c>
      <c r="I5415" s="1">
        <v>12</v>
      </c>
      <c r="J5415" s="1">
        <v>7</v>
      </c>
      <c r="K5415" s="1">
        <v>16</v>
      </c>
      <c r="L5415" s="1">
        <v>3</v>
      </c>
      <c r="M5415" s="1">
        <v>166</v>
      </c>
      <c r="N5415" s="13">
        <v>1</v>
      </c>
    </row>
    <row r="5416" spans="4:14" x14ac:dyDescent="0.2">
      <c r="D5416" s="104"/>
      <c r="E5416" s="11"/>
      <c r="F5416" s="10"/>
      <c r="G5416" s="9">
        <v>100</v>
      </c>
      <c r="H5416" s="12">
        <v>27.038626609442002</v>
      </c>
      <c r="I5416" s="2">
        <v>5.1502145922749998</v>
      </c>
      <c r="J5416" s="2">
        <v>3.004291845494</v>
      </c>
      <c r="K5416" s="2">
        <v>6.8669527897</v>
      </c>
      <c r="L5416" s="2">
        <v>1.287553648069</v>
      </c>
      <c r="M5416" s="2">
        <v>71.244635193133007</v>
      </c>
      <c r="N5416" s="15">
        <v>0.42918454935599998</v>
      </c>
    </row>
    <row r="5417" spans="4:14" x14ac:dyDescent="0.2">
      <c r="D5417" s="104"/>
      <c r="E5417" s="5" t="s">
        <v>37</v>
      </c>
      <c r="F5417" s="6"/>
      <c r="G5417" s="7">
        <v>199</v>
      </c>
      <c r="H5417" s="8">
        <v>48</v>
      </c>
      <c r="I5417" s="1">
        <v>11</v>
      </c>
      <c r="J5417" s="1">
        <v>4</v>
      </c>
      <c r="K5417" s="1">
        <v>15</v>
      </c>
      <c r="L5417" s="1">
        <v>4</v>
      </c>
      <c r="M5417" s="1">
        <v>147</v>
      </c>
      <c r="N5417" s="13">
        <v>1</v>
      </c>
    </row>
    <row r="5418" spans="4:14" x14ac:dyDescent="0.2">
      <c r="D5418" s="104"/>
      <c r="E5418" s="11"/>
      <c r="F5418" s="10"/>
      <c r="G5418" s="9">
        <v>100</v>
      </c>
      <c r="H5418" s="12">
        <v>24.120603015075002</v>
      </c>
      <c r="I5418" s="2">
        <v>5.5276381909549999</v>
      </c>
      <c r="J5418" s="2">
        <v>2.0100502512560001</v>
      </c>
      <c r="K5418" s="2">
        <v>7.5376884422110004</v>
      </c>
      <c r="L5418" s="2">
        <v>2.0100502512560001</v>
      </c>
      <c r="M5418" s="2">
        <v>73.869346733667996</v>
      </c>
      <c r="N5418" s="15">
        <v>0.50251256281400003</v>
      </c>
    </row>
    <row r="5419" spans="4:14" x14ac:dyDescent="0.2">
      <c r="D5419" s="104"/>
      <c r="E5419" s="5" t="s">
        <v>38</v>
      </c>
      <c r="F5419" s="6"/>
      <c r="G5419" s="7">
        <v>319</v>
      </c>
      <c r="H5419" s="8">
        <v>97</v>
      </c>
      <c r="I5419" s="1">
        <v>27</v>
      </c>
      <c r="J5419" s="1">
        <v>10</v>
      </c>
      <c r="K5419" s="1">
        <v>39</v>
      </c>
      <c r="L5419" s="1">
        <v>7</v>
      </c>
      <c r="M5419" s="1">
        <v>209</v>
      </c>
      <c r="N5419" s="13">
        <v>1</v>
      </c>
    </row>
    <row r="5420" spans="4:14" x14ac:dyDescent="0.2">
      <c r="D5420" s="104"/>
      <c r="E5420" s="11"/>
      <c r="F5420" s="10"/>
      <c r="G5420" s="9">
        <v>100</v>
      </c>
      <c r="H5420" s="12">
        <v>30.407523510971998</v>
      </c>
      <c r="I5420" s="2">
        <v>8.46394984326</v>
      </c>
      <c r="J5420" s="2">
        <v>3.1347962382449999</v>
      </c>
      <c r="K5420" s="2">
        <v>12.225705329154</v>
      </c>
      <c r="L5420" s="2">
        <v>2.1943573667709999</v>
      </c>
      <c r="M5420" s="2">
        <v>65.517241379309993</v>
      </c>
      <c r="N5420" s="15">
        <v>0.31347962382400002</v>
      </c>
    </row>
    <row r="5421" spans="4:14" x14ac:dyDescent="0.2">
      <c r="D5421" s="104"/>
      <c r="E5421" s="5" t="s">
        <v>39</v>
      </c>
      <c r="F5421" s="6"/>
      <c r="G5421" s="7">
        <v>269</v>
      </c>
      <c r="H5421" s="8">
        <v>92</v>
      </c>
      <c r="I5421" s="1">
        <v>26</v>
      </c>
      <c r="J5421" s="1">
        <v>8</v>
      </c>
      <c r="K5421" s="1">
        <v>36</v>
      </c>
      <c r="L5421" s="1">
        <v>8</v>
      </c>
      <c r="M5421" s="1">
        <v>164</v>
      </c>
      <c r="N5421" s="13">
        <v>0</v>
      </c>
    </row>
    <row r="5422" spans="4:14" x14ac:dyDescent="0.2">
      <c r="D5422" s="104"/>
      <c r="E5422" s="11"/>
      <c r="F5422" s="10"/>
      <c r="G5422" s="9">
        <v>100</v>
      </c>
      <c r="H5422" s="12">
        <v>34.200743494424003</v>
      </c>
      <c r="I5422" s="2">
        <v>9.6654275092940001</v>
      </c>
      <c r="J5422" s="2">
        <v>2.9739776951670001</v>
      </c>
      <c r="K5422" s="2">
        <v>13.382899628253</v>
      </c>
      <c r="L5422" s="2">
        <v>2.9739776951670001</v>
      </c>
      <c r="M5422" s="2">
        <v>60.966542750929001</v>
      </c>
      <c r="N5422" s="21">
        <v>0</v>
      </c>
    </row>
    <row r="5423" spans="4:14" x14ac:dyDescent="0.2">
      <c r="D5423" s="104"/>
      <c r="E5423" s="5" t="s">
        <v>40</v>
      </c>
      <c r="F5423" s="6"/>
      <c r="G5423" s="7">
        <v>348</v>
      </c>
      <c r="H5423" s="8">
        <v>149</v>
      </c>
      <c r="I5423" s="1">
        <v>38</v>
      </c>
      <c r="J5423" s="1">
        <v>10</v>
      </c>
      <c r="K5423" s="1">
        <v>62</v>
      </c>
      <c r="L5423" s="1">
        <v>8</v>
      </c>
      <c r="M5423" s="1">
        <v>186</v>
      </c>
      <c r="N5423" s="13">
        <v>0</v>
      </c>
    </row>
    <row r="5424" spans="4:14" x14ac:dyDescent="0.2">
      <c r="D5424" s="104"/>
      <c r="E5424" s="11"/>
      <c r="F5424" s="10"/>
      <c r="G5424" s="9">
        <v>100</v>
      </c>
      <c r="H5424" s="12">
        <v>42.816091954023001</v>
      </c>
      <c r="I5424" s="2">
        <v>10.919540229885</v>
      </c>
      <c r="J5424" s="2">
        <v>2.8735632183909998</v>
      </c>
      <c r="K5424" s="2">
        <v>17.816091954023001</v>
      </c>
      <c r="L5424" s="2">
        <v>2.2988505747130001</v>
      </c>
      <c r="M5424" s="2">
        <v>53.448275862069003</v>
      </c>
      <c r="N5424" s="21">
        <v>0</v>
      </c>
    </row>
    <row r="5425" spans="4:14" x14ac:dyDescent="0.2">
      <c r="D5425" s="104"/>
      <c r="E5425" s="5" t="s">
        <v>41</v>
      </c>
      <c r="F5425" s="6"/>
      <c r="G5425" s="7">
        <v>282</v>
      </c>
      <c r="H5425" s="8">
        <v>115</v>
      </c>
      <c r="I5425" s="1">
        <v>33</v>
      </c>
      <c r="J5425" s="1">
        <v>10</v>
      </c>
      <c r="K5425" s="1">
        <v>42</v>
      </c>
      <c r="L5425" s="1">
        <v>7</v>
      </c>
      <c r="M5425" s="1">
        <v>156</v>
      </c>
      <c r="N5425" s="13">
        <v>1</v>
      </c>
    </row>
    <row r="5426" spans="4:14" x14ac:dyDescent="0.2">
      <c r="D5426" s="104"/>
      <c r="E5426" s="11"/>
      <c r="F5426" s="10"/>
      <c r="G5426" s="9">
        <v>100</v>
      </c>
      <c r="H5426" s="12">
        <v>40.780141843971997</v>
      </c>
      <c r="I5426" s="2">
        <v>11.702127659574</v>
      </c>
      <c r="J5426" s="2">
        <v>3.54609929078</v>
      </c>
      <c r="K5426" s="2">
        <v>14.893617021277</v>
      </c>
      <c r="L5426" s="2">
        <v>2.4822695035460001</v>
      </c>
      <c r="M5426" s="2">
        <v>55.319148936170002</v>
      </c>
      <c r="N5426" s="15">
        <v>0.35460992907799999</v>
      </c>
    </row>
    <row r="5427" spans="4:14" x14ac:dyDescent="0.2">
      <c r="D5427" s="104"/>
      <c r="E5427" s="5" t="s">
        <v>42</v>
      </c>
      <c r="F5427" s="6"/>
      <c r="G5427" s="7">
        <v>242</v>
      </c>
      <c r="H5427" s="8">
        <v>113</v>
      </c>
      <c r="I5427" s="1">
        <v>35</v>
      </c>
      <c r="J5427" s="1">
        <v>11</v>
      </c>
      <c r="K5427" s="1">
        <v>34</v>
      </c>
      <c r="L5427" s="1">
        <v>4</v>
      </c>
      <c r="M5427" s="1">
        <v>123</v>
      </c>
      <c r="N5427" s="13">
        <v>1</v>
      </c>
    </row>
    <row r="5428" spans="4:14" x14ac:dyDescent="0.2">
      <c r="D5428" s="104"/>
      <c r="E5428" s="11"/>
      <c r="F5428" s="10"/>
      <c r="G5428" s="9">
        <v>100</v>
      </c>
      <c r="H5428" s="12">
        <v>46.694214876033001</v>
      </c>
      <c r="I5428" s="2">
        <v>14.462809917355001</v>
      </c>
      <c r="J5428" s="2">
        <v>4.5454545454549997</v>
      </c>
      <c r="K5428" s="2">
        <v>14.04958677686</v>
      </c>
      <c r="L5428" s="2">
        <v>1.6528925619829999</v>
      </c>
      <c r="M5428" s="2">
        <v>50.826446280992002</v>
      </c>
      <c r="N5428" s="15">
        <v>0.41322314049600001</v>
      </c>
    </row>
    <row r="5429" spans="4:14" x14ac:dyDescent="0.2">
      <c r="D5429" s="104"/>
      <c r="E5429" s="5" t="s">
        <v>43</v>
      </c>
      <c r="F5429" s="6"/>
      <c r="G5429" s="7">
        <v>263</v>
      </c>
      <c r="H5429" s="8">
        <v>137</v>
      </c>
      <c r="I5429" s="1">
        <v>45</v>
      </c>
      <c r="J5429" s="1">
        <v>15</v>
      </c>
      <c r="K5429" s="1">
        <v>45</v>
      </c>
      <c r="L5429" s="1">
        <v>4</v>
      </c>
      <c r="M5429" s="1">
        <v>116</v>
      </c>
      <c r="N5429" s="13">
        <v>0</v>
      </c>
    </row>
    <row r="5430" spans="4:14" x14ac:dyDescent="0.2">
      <c r="D5430" s="104"/>
      <c r="E5430" s="11"/>
      <c r="F5430" s="10"/>
      <c r="G5430" s="9">
        <v>100</v>
      </c>
      <c r="H5430" s="12">
        <v>52.091254752852002</v>
      </c>
      <c r="I5430" s="2">
        <v>17.110266159696</v>
      </c>
      <c r="J5430" s="2">
        <v>5.7034220532319999</v>
      </c>
      <c r="K5430" s="2">
        <v>17.110266159696</v>
      </c>
      <c r="L5430" s="2">
        <v>1.520912547529</v>
      </c>
      <c r="M5430" s="2">
        <v>44.106463878326998</v>
      </c>
      <c r="N5430" s="21">
        <v>0</v>
      </c>
    </row>
    <row r="5431" spans="4:14" x14ac:dyDescent="0.2">
      <c r="D5431" s="104"/>
      <c r="E5431" s="5" t="s">
        <v>44</v>
      </c>
      <c r="F5431" s="6"/>
      <c r="G5431" s="7">
        <v>364</v>
      </c>
      <c r="H5431" s="8">
        <v>179</v>
      </c>
      <c r="I5431" s="1">
        <v>57</v>
      </c>
      <c r="J5431" s="1">
        <v>19</v>
      </c>
      <c r="K5431" s="1">
        <v>61</v>
      </c>
      <c r="L5431" s="1">
        <v>6</v>
      </c>
      <c r="M5431" s="1">
        <v>173</v>
      </c>
      <c r="N5431" s="13">
        <v>1</v>
      </c>
    </row>
    <row r="5432" spans="4:14" x14ac:dyDescent="0.2">
      <c r="D5432" s="104"/>
      <c r="E5432" s="11"/>
      <c r="F5432" s="10"/>
      <c r="G5432" s="9">
        <v>100</v>
      </c>
      <c r="H5432" s="12">
        <v>49.175824175823998</v>
      </c>
      <c r="I5432" s="2">
        <v>15.659340659341</v>
      </c>
      <c r="J5432" s="2">
        <v>5.2197802197799996</v>
      </c>
      <c r="K5432" s="2">
        <v>16.758241758242001</v>
      </c>
      <c r="L5432" s="2">
        <v>1.648351648352</v>
      </c>
      <c r="M5432" s="2">
        <v>47.527472527473002</v>
      </c>
      <c r="N5432" s="15">
        <v>0.27472527472500002</v>
      </c>
    </row>
    <row r="5433" spans="4:14" x14ac:dyDescent="0.2">
      <c r="D5433" s="104"/>
      <c r="E5433" s="5" t="s">
        <v>45</v>
      </c>
      <c r="F5433" s="6"/>
      <c r="G5433" s="7">
        <v>324</v>
      </c>
      <c r="H5433" s="8">
        <v>158</v>
      </c>
      <c r="I5433" s="1">
        <v>46</v>
      </c>
      <c r="J5433" s="1">
        <v>12</v>
      </c>
      <c r="K5433" s="1">
        <v>60</v>
      </c>
      <c r="L5433" s="1">
        <v>5</v>
      </c>
      <c r="M5433" s="1">
        <v>156</v>
      </c>
      <c r="N5433" s="13">
        <v>1</v>
      </c>
    </row>
    <row r="5434" spans="4:14" x14ac:dyDescent="0.2">
      <c r="D5434" s="104"/>
      <c r="E5434" s="11"/>
      <c r="F5434" s="10"/>
      <c r="G5434" s="9">
        <v>100</v>
      </c>
      <c r="H5434" s="12">
        <v>48.765432098764997</v>
      </c>
      <c r="I5434" s="2">
        <v>14.197530864198001</v>
      </c>
      <c r="J5434" s="2">
        <v>3.7037037037039999</v>
      </c>
      <c r="K5434" s="2">
        <v>18.518518518518999</v>
      </c>
      <c r="L5434" s="2">
        <v>1.543209876543</v>
      </c>
      <c r="M5434" s="2">
        <v>48.148148148148003</v>
      </c>
      <c r="N5434" s="15">
        <v>0.30864197530900001</v>
      </c>
    </row>
    <row r="5435" spans="4:14" x14ac:dyDescent="0.2">
      <c r="D5435" s="104"/>
      <c r="E5435" s="5" t="s">
        <v>46</v>
      </c>
      <c r="F5435" s="6"/>
      <c r="G5435" s="7">
        <v>192</v>
      </c>
      <c r="H5435" s="8">
        <v>71</v>
      </c>
      <c r="I5435" s="1">
        <v>22</v>
      </c>
      <c r="J5435" s="1">
        <v>5</v>
      </c>
      <c r="K5435" s="1">
        <v>20</v>
      </c>
      <c r="L5435" s="1">
        <v>2</v>
      </c>
      <c r="M5435" s="1">
        <v>118</v>
      </c>
      <c r="N5435" s="13">
        <v>0</v>
      </c>
    </row>
    <row r="5436" spans="4:14" x14ac:dyDescent="0.2">
      <c r="D5436" s="104"/>
      <c r="E5436" s="11"/>
      <c r="F5436" s="10"/>
      <c r="G5436" s="9">
        <v>100</v>
      </c>
      <c r="H5436" s="12">
        <v>36.979166666666998</v>
      </c>
      <c r="I5436" s="2">
        <v>11.458333333333</v>
      </c>
      <c r="J5436" s="2">
        <v>2.604166666667</v>
      </c>
      <c r="K5436" s="2">
        <v>10.416666666667</v>
      </c>
      <c r="L5436" s="2">
        <v>1.041666666667</v>
      </c>
      <c r="M5436" s="2">
        <v>61.458333333333002</v>
      </c>
      <c r="N5436" s="21">
        <v>0</v>
      </c>
    </row>
    <row r="5437" spans="4:14" x14ac:dyDescent="0.2">
      <c r="D5437" s="104"/>
      <c r="E5437" s="5" t="s">
        <v>47</v>
      </c>
      <c r="F5437" s="6"/>
      <c r="G5437" s="7">
        <v>288</v>
      </c>
      <c r="H5437" s="8">
        <v>107</v>
      </c>
      <c r="I5437" s="1">
        <v>32</v>
      </c>
      <c r="J5437" s="1">
        <v>7</v>
      </c>
      <c r="K5437" s="1">
        <v>26</v>
      </c>
      <c r="L5437" s="1">
        <v>3</v>
      </c>
      <c r="M5437" s="1">
        <v>176</v>
      </c>
      <c r="N5437" s="13">
        <v>1</v>
      </c>
    </row>
    <row r="5438" spans="4:14" x14ac:dyDescent="0.2">
      <c r="D5438" s="104"/>
      <c r="E5438" s="11"/>
      <c r="F5438" s="10"/>
      <c r="G5438" s="9">
        <v>100</v>
      </c>
      <c r="H5438" s="12">
        <v>37.152777777777999</v>
      </c>
      <c r="I5438" s="2">
        <v>11.111111111111001</v>
      </c>
      <c r="J5438" s="2">
        <v>2.4305555555559999</v>
      </c>
      <c r="K5438" s="2">
        <v>9.0277777777780006</v>
      </c>
      <c r="L5438" s="2">
        <v>1.041666666667</v>
      </c>
      <c r="M5438" s="2">
        <v>61.111111111111001</v>
      </c>
      <c r="N5438" s="15">
        <v>0.347222222222</v>
      </c>
    </row>
    <row r="5439" spans="4:14" x14ac:dyDescent="0.2">
      <c r="D5439" s="104"/>
      <c r="E5439" s="5" t="s">
        <v>48</v>
      </c>
      <c r="F5439" s="6"/>
      <c r="G5439" s="7">
        <v>114</v>
      </c>
      <c r="H5439" s="8">
        <v>40</v>
      </c>
      <c r="I5439" s="1">
        <v>14</v>
      </c>
      <c r="J5439" s="1">
        <v>6</v>
      </c>
      <c r="K5439" s="1">
        <v>9</v>
      </c>
      <c r="L5439" s="1">
        <v>1</v>
      </c>
      <c r="M5439" s="1">
        <v>72</v>
      </c>
      <c r="N5439" s="13">
        <v>1</v>
      </c>
    </row>
    <row r="5440" spans="4:14" x14ac:dyDescent="0.2">
      <c r="D5440" s="104"/>
      <c r="E5440" s="11"/>
      <c r="F5440" s="10"/>
      <c r="G5440" s="9">
        <v>100</v>
      </c>
      <c r="H5440" s="12">
        <v>35.087719298246</v>
      </c>
      <c r="I5440" s="2">
        <v>12.280701754386</v>
      </c>
      <c r="J5440" s="2">
        <v>5.2631578947369997</v>
      </c>
      <c r="K5440" s="2">
        <v>7.8947368421049999</v>
      </c>
      <c r="L5440" s="2">
        <v>0.87719298245599997</v>
      </c>
      <c r="M5440" s="2">
        <v>63.157894736842003</v>
      </c>
      <c r="N5440" s="15">
        <v>0.87719298245599997</v>
      </c>
    </row>
    <row r="5441" spans="2:14" x14ac:dyDescent="0.2">
      <c r="D5441" s="104"/>
      <c r="E5441" s="5" t="s">
        <v>49</v>
      </c>
      <c r="F5441" s="6"/>
      <c r="G5441" s="7">
        <v>30</v>
      </c>
      <c r="H5441" s="8">
        <v>5</v>
      </c>
      <c r="I5441" s="1">
        <v>1</v>
      </c>
      <c r="J5441" s="1">
        <v>0</v>
      </c>
      <c r="K5441" s="1">
        <v>0</v>
      </c>
      <c r="L5441" s="1">
        <v>0</v>
      </c>
      <c r="M5441" s="1">
        <v>25</v>
      </c>
      <c r="N5441" s="13">
        <v>0</v>
      </c>
    </row>
    <row r="5442" spans="2:14" x14ac:dyDescent="0.2">
      <c r="D5442" s="105"/>
      <c r="E5442" s="56"/>
      <c r="F5442" s="57"/>
      <c r="G5442" s="69">
        <v>100</v>
      </c>
      <c r="H5442" s="75">
        <v>16.666666666666998</v>
      </c>
      <c r="I5442" s="39">
        <v>3.333333333333</v>
      </c>
      <c r="J5442" s="36">
        <v>0</v>
      </c>
      <c r="K5442" s="36">
        <v>0</v>
      </c>
      <c r="L5442" s="36">
        <v>0</v>
      </c>
      <c r="M5442" s="39">
        <v>83.333333333333002</v>
      </c>
      <c r="N5442" s="72">
        <v>0</v>
      </c>
    </row>
    <row r="5444" spans="2:14" x14ac:dyDescent="0.2">
      <c r="B5444" s="47" t="str">
        <f xml:space="preserve"> HYPERLINK("#'目次'!B71", "[65]")</f>
        <v>[65]</v>
      </c>
      <c r="C5444" s="31" t="s">
        <v>637</v>
      </c>
    </row>
    <row r="5447" spans="2:14" x14ac:dyDescent="0.2">
      <c r="C5447" s="31" t="s">
        <v>13</v>
      </c>
    </row>
    <row r="5448" spans="2:14" ht="36" x14ac:dyDescent="0.2">
      <c r="D5448" s="99"/>
      <c r="E5448" s="100"/>
      <c r="F5448" s="100"/>
      <c r="G5448" s="41" t="s">
        <v>14</v>
      </c>
      <c r="H5448" s="42" t="s">
        <v>468</v>
      </c>
      <c r="I5448" s="16" t="s">
        <v>469</v>
      </c>
      <c r="J5448" s="16" t="s">
        <v>470</v>
      </c>
      <c r="K5448" s="46" t="s">
        <v>24</v>
      </c>
    </row>
    <row r="5449" spans="2:14" x14ac:dyDescent="0.2">
      <c r="D5449" s="101"/>
      <c r="E5449" s="102"/>
      <c r="F5449" s="102"/>
      <c r="G5449" s="44"/>
      <c r="H5449" s="48"/>
      <c r="I5449" s="17"/>
      <c r="J5449" s="17"/>
      <c r="K5449" s="43"/>
    </row>
    <row r="5450" spans="2:14" x14ac:dyDescent="0.2">
      <c r="D5450" s="68"/>
      <c r="E5450" s="67" t="s">
        <v>14</v>
      </c>
      <c r="F5450" s="64"/>
      <c r="G5450" s="45">
        <v>7000</v>
      </c>
      <c r="H5450" s="20">
        <v>146</v>
      </c>
      <c r="I5450" s="20">
        <v>319</v>
      </c>
      <c r="J5450" s="20">
        <v>6526</v>
      </c>
      <c r="K5450" s="61">
        <v>9</v>
      </c>
    </row>
    <row r="5451" spans="2:14" x14ac:dyDescent="0.2">
      <c r="D5451" s="56"/>
      <c r="E5451" s="57"/>
      <c r="F5451" s="65"/>
      <c r="G5451" s="9">
        <v>100</v>
      </c>
      <c r="H5451" s="2">
        <v>2.0857142857139999</v>
      </c>
      <c r="I5451" s="2">
        <v>4.5571428571429999</v>
      </c>
      <c r="J5451" s="2">
        <v>93.228571428571001</v>
      </c>
      <c r="K5451" s="15">
        <v>0.12857142857100001</v>
      </c>
    </row>
    <row r="5452" spans="2:14" x14ac:dyDescent="0.2">
      <c r="D5452" s="103" t="s">
        <v>25</v>
      </c>
      <c r="E5452" s="24" t="s">
        <v>26</v>
      </c>
      <c r="F5452" s="22"/>
      <c r="G5452" s="23">
        <v>1780</v>
      </c>
      <c r="H5452" s="30">
        <v>35</v>
      </c>
      <c r="I5452" s="4">
        <v>71</v>
      </c>
      <c r="J5452" s="4">
        <v>1674</v>
      </c>
      <c r="K5452" s="34">
        <v>0</v>
      </c>
    </row>
    <row r="5453" spans="2:14" x14ac:dyDescent="0.2">
      <c r="D5453" s="104"/>
      <c r="E5453" s="11"/>
      <c r="F5453" s="10"/>
      <c r="G5453" s="9">
        <v>100</v>
      </c>
      <c r="H5453" s="12">
        <v>1.9662921348310001</v>
      </c>
      <c r="I5453" s="2">
        <v>3.9887640449439998</v>
      </c>
      <c r="J5453" s="2">
        <v>94.044943820225001</v>
      </c>
      <c r="K5453" s="21">
        <v>0</v>
      </c>
    </row>
    <row r="5454" spans="2:14" x14ac:dyDescent="0.2">
      <c r="D5454" s="104"/>
      <c r="E5454" s="5" t="s">
        <v>27</v>
      </c>
      <c r="F5454" s="6"/>
      <c r="G5454" s="7">
        <v>1328</v>
      </c>
      <c r="H5454" s="8">
        <v>26</v>
      </c>
      <c r="I5454" s="1">
        <v>69</v>
      </c>
      <c r="J5454" s="1">
        <v>1232</v>
      </c>
      <c r="K5454" s="13">
        <v>1</v>
      </c>
    </row>
    <row r="5455" spans="2:14" x14ac:dyDescent="0.2">
      <c r="D5455" s="104"/>
      <c r="E5455" s="11"/>
      <c r="F5455" s="10"/>
      <c r="G5455" s="9">
        <v>100</v>
      </c>
      <c r="H5455" s="12">
        <v>1.957831325301</v>
      </c>
      <c r="I5455" s="2">
        <v>5.1957831325299999</v>
      </c>
      <c r="J5455" s="2">
        <v>92.771084337348995</v>
      </c>
      <c r="K5455" s="15">
        <v>7.5301204819000003E-2</v>
      </c>
    </row>
    <row r="5456" spans="2:14" x14ac:dyDescent="0.2">
      <c r="D5456" s="104"/>
      <c r="E5456" s="5" t="s">
        <v>28</v>
      </c>
      <c r="F5456" s="6"/>
      <c r="G5456" s="7">
        <v>1075</v>
      </c>
      <c r="H5456" s="8">
        <v>18</v>
      </c>
      <c r="I5456" s="1">
        <v>51</v>
      </c>
      <c r="J5456" s="1">
        <v>1005</v>
      </c>
      <c r="K5456" s="13">
        <v>1</v>
      </c>
    </row>
    <row r="5457" spans="4:11" x14ac:dyDescent="0.2">
      <c r="D5457" s="104"/>
      <c r="E5457" s="11"/>
      <c r="F5457" s="10"/>
      <c r="G5457" s="9">
        <v>100</v>
      </c>
      <c r="H5457" s="12">
        <v>1.6744186046509999</v>
      </c>
      <c r="I5457" s="2">
        <v>4.7441860465119996</v>
      </c>
      <c r="J5457" s="2">
        <v>93.488372093023003</v>
      </c>
      <c r="K5457" s="15">
        <v>9.3023255814000005E-2</v>
      </c>
    </row>
    <row r="5458" spans="4:11" x14ac:dyDescent="0.2">
      <c r="D5458" s="104"/>
      <c r="E5458" s="5" t="s">
        <v>29</v>
      </c>
      <c r="F5458" s="6"/>
      <c r="G5458" s="7">
        <v>733</v>
      </c>
      <c r="H5458" s="8">
        <v>16</v>
      </c>
      <c r="I5458" s="1">
        <v>33</v>
      </c>
      <c r="J5458" s="1">
        <v>683</v>
      </c>
      <c r="K5458" s="13">
        <v>1</v>
      </c>
    </row>
    <row r="5459" spans="4:11" x14ac:dyDescent="0.2">
      <c r="D5459" s="104"/>
      <c r="E5459" s="11"/>
      <c r="F5459" s="10"/>
      <c r="G5459" s="9">
        <v>100</v>
      </c>
      <c r="H5459" s="12">
        <v>2.1828103683490001</v>
      </c>
      <c r="I5459" s="2">
        <v>4.5020463847199998</v>
      </c>
      <c r="J5459" s="2">
        <v>93.178717598909003</v>
      </c>
      <c r="K5459" s="15">
        <v>0.136425648022</v>
      </c>
    </row>
    <row r="5460" spans="4:11" x14ac:dyDescent="0.2">
      <c r="D5460" s="104"/>
      <c r="E5460" s="5" t="s">
        <v>30</v>
      </c>
      <c r="F5460" s="6"/>
      <c r="G5460" s="7">
        <v>619</v>
      </c>
      <c r="H5460" s="8">
        <v>12</v>
      </c>
      <c r="I5460" s="1">
        <v>30</v>
      </c>
      <c r="J5460" s="1">
        <v>576</v>
      </c>
      <c r="K5460" s="13">
        <v>1</v>
      </c>
    </row>
    <row r="5461" spans="4:11" x14ac:dyDescent="0.2">
      <c r="D5461" s="104"/>
      <c r="E5461" s="11"/>
      <c r="F5461" s="10"/>
      <c r="G5461" s="9">
        <v>100</v>
      </c>
      <c r="H5461" s="12">
        <v>1.938610662359</v>
      </c>
      <c r="I5461" s="2">
        <v>4.8465266558969997</v>
      </c>
      <c r="J5461" s="2">
        <v>93.053311793215002</v>
      </c>
      <c r="K5461" s="15">
        <v>0.16155088852999999</v>
      </c>
    </row>
    <row r="5462" spans="4:11" x14ac:dyDescent="0.2">
      <c r="D5462" s="104"/>
      <c r="E5462" s="5" t="s">
        <v>31</v>
      </c>
      <c r="F5462" s="6"/>
      <c r="G5462" s="7">
        <v>559</v>
      </c>
      <c r="H5462" s="8">
        <v>12</v>
      </c>
      <c r="I5462" s="1">
        <v>25</v>
      </c>
      <c r="J5462" s="1">
        <v>519</v>
      </c>
      <c r="K5462" s="13">
        <v>3</v>
      </c>
    </row>
    <row r="5463" spans="4:11" x14ac:dyDescent="0.2">
      <c r="D5463" s="104"/>
      <c r="E5463" s="11"/>
      <c r="F5463" s="10"/>
      <c r="G5463" s="9">
        <v>100</v>
      </c>
      <c r="H5463" s="12">
        <v>2.1466905187840002</v>
      </c>
      <c r="I5463" s="2">
        <v>4.4722719141320004</v>
      </c>
      <c r="J5463" s="2">
        <v>92.844364937387994</v>
      </c>
      <c r="K5463" s="15">
        <v>0.53667262969600005</v>
      </c>
    </row>
    <row r="5464" spans="4:11" x14ac:dyDescent="0.2">
      <c r="D5464" s="104"/>
      <c r="E5464" s="5" t="s">
        <v>32</v>
      </c>
      <c r="F5464" s="6"/>
      <c r="G5464" s="7">
        <v>284</v>
      </c>
      <c r="H5464" s="8">
        <v>10</v>
      </c>
      <c r="I5464" s="1">
        <v>13</v>
      </c>
      <c r="J5464" s="1">
        <v>260</v>
      </c>
      <c r="K5464" s="13">
        <v>1</v>
      </c>
    </row>
    <row r="5465" spans="4:11" x14ac:dyDescent="0.2">
      <c r="D5465" s="104"/>
      <c r="E5465" s="11"/>
      <c r="F5465" s="10"/>
      <c r="G5465" s="9">
        <v>100</v>
      </c>
      <c r="H5465" s="12">
        <v>3.5211267605629999</v>
      </c>
      <c r="I5465" s="2">
        <v>4.5774647887319997</v>
      </c>
      <c r="J5465" s="2">
        <v>91.549295774648002</v>
      </c>
      <c r="K5465" s="15">
        <v>0.352112676056</v>
      </c>
    </row>
    <row r="5466" spans="4:11" x14ac:dyDescent="0.2">
      <c r="D5466" s="104"/>
      <c r="E5466" s="5" t="s">
        <v>33</v>
      </c>
      <c r="F5466" s="6"/>
      <c r="G5466" s="7">
        <v>104</v>
      </c>
      <c r="H5466" s="8">
        <v>8</v>
      </c>
      <c r="I5466" s="1">
        <v>10</v>
      </c>
      <c r="J5466" s="1">
        <v>86</v>
      </c>
      <c r="K5466" s="13">
        <v>0</v>
      </c>
    </row>
    <row r="5467" spans="4:11" x14ac:dyDescent="0.2">
      <c r="D5467" s="104"/>
      <c r="E5467" s="11"/>
      <c r="F5467" s="10"/>
      <c r="G5467" s="9">
        <v>100</v>
      </c>
      <c r="H5467" s="12">
        <v>7.6923076923079998</v>
      </c>
      <c r="I5467" s="2">
        <v>9.6153846153850004</v>
      </c>
      <c r="J5467" s="2">
        <v>82.692307692308006</v>
      </c>
      <c r="K5467" s="21">
        <v>0</v>
      </c>
    </row>
    <row r="5468" spans="4:11" x14ac:dyDescent="0.2">
      <c r="D5468" s="103" t="s">
        <v>34</v>
      </c>
      <c r="E5468" s="24" t="s">
        <v>35</v>
      </c>
      <c r="F5468" s="22"/>
      <c r="G5468" s="23">
        <v>206</v>
      </c>
      <c r="H5468" s="30">
        <v>2</v>
      </c>
      <c r="I5468" s="4">
        <v>0</v>
      </c>
      <c r="J5468" s="4">
        <v>204</v>
      </c>
      <c r="K5468" s="34">
        <v>0</v>
      </c>
    </row>
    <row r="5469" spans="4:11" x14ac:dyDescent="0.2">
      <c r="D5469" s="104"/>
      <c r="E5469" s="11"/>
      <c r="F5469" s="10"/>
      <c r="G5469" s="9">
        <v>100</v>
      </c>
      <c r="H5469" s="12">
        <v>0.97087378640800004</v>
      </c>
      <c r="I5469" s="3">
        <v>0</v>
      </c>
      <c r="J5469" s="2">
        <v>99.029126213591994</v>
      </c>
      <c r="K5469" s="21">
        <v>0</v>
      </c>
    </row>
    <row r="5470" spans="4:11" x14ac:dyDescent="0.2">
      <c r="D5470" s="104"/>
      <c r="E5470" s="5" t="s">
        <v>36</v>
      </c>
      <c r="F5470" s="6"/>
      <c r="G5470" s="7">
        <v>218</v>
      </c>
      <c r="H5470" s="8">
        <v>0</v>
      </c>
      <c r="I5470" s="1">
        <v>0</v>
      </c>
      <c r="J5470" s="1">
        <v>218</v>
      </c>
      <c r="K5470" s="13">
        <v>0</v>
      </c>
    </row>
    <row r="5471" spans="4:11" x14ac:dyDescent="0.2">
      <c r="D5471" s="104"/>
      <c r="E5471" s="11"/>
      <c r="F5471" s="10"/>
      <c r="G5471" s="9">
        <v>100</v>
      </c>
      <c r="H5471" s="40">
        <v>0</v>
      </c>
      <c r="I5471" s="3">
        <v>0</v>
      </c>
      <c r="J5471" s="2">
        <v>100</v>
      </c>
      <c r="K5471" s="21">
        <v>0</v>
      </c>
    </row>
    <row r="5472" spans="4:11" x14ac:dyDescent="0.2">
      <c r="D5472" s="104"/>
      <c r="E5472" s="5" t="s">
        <v>37</v>
      </c>
      <c r="F5472" s="6"/>
      <c r="G5472" s="7">
        <v>218</v>
      </c>
      <c r="H5472" s="8">
        <v>1</v>
      </c>
      <c r="I5472" s="1">
        <v>3</v>
      </c>
      <c r="J5472" s="1">
        <v>214</v>
      </c>
      <c r="K5472" s="13">
        <v>0</v>
      </c>
    </row>
    <row r="5473" spans="4:11" x14ac:dyDescent="0.2">
      <c r="D5473" s="104"/>
      <c r="E5473" s="11"/>
      <c r="F5473" s="10"/>
      <c r="G5473" s="9">
        <v>100</v>
      </c>
      <c r="H5473" s="12">
        <v>0.45871559632999998</v>
      </c>
      <c r="I5473" s="2">
        <v>1.376146788991</v>
      </c>
      <c r="J5473" s="2">
        <v>98.165137614678997</v>
      </c>
      <c r="K5473" s="21">
        <v>0</v>
      </c>
    </row>
    <row r="5474" spans="4:11" x14ac:dyDescent="0.2">
      <c r="D5474" s="104"/>
      <c r="E5474" s="5" t="s">
        <v>38</v>
      </c>
      <c r="F5474" s="6"/>
      <c r="G5474" s="7">
        <v>313</v>
      </c>
      <c r="H5474" s="8">
        <v>4</v>
      </c>
      <c r="I5474" s="1">
        <v>4</v>
      </c>
      <c r="J5474" s="1">
        <v>305</v>
      </c>
      <c r="K5474" s="13">
        <v>0</v>
      </c>
    </row>
    <row r="5475" spans="4:11" x14ac:dyDescent="0.2">
      <c r="D5475" s="104"/>
      <c r="E5475" s="11"/>
      <c r="F5475" s="10"/>
      <c r="G5475" s="9">
        <v>100</v>
      </c>
      <c r="H5475" s="12">
        <v>1.277955271565</v>
      </c>
      <c r="I5475" s="2">
        <v>1.277955271565</v>
      </c>
      <c r="J5475" s="2">
        <v>97.444089456868994</v>
      </c>
      <c r="K5475" s="21">
        <v>0</v>
      </c>
    </row>
    <row r="5476" spans="4:11" x14ac:dyDescent="0.2">
      <c r="D5476" s="104"/>
      <c r="E5476" s="5" t="s">
        <v>39</v>
      </c>
      <c r="F5476" s="6"/>
      <c r="G5476" s="7">
        <v>306</v>
      </c>
      <c r="H5476" s="8">
        <v>3</v>
      </c>
      <c r="I5476" s="1">
        <v>10</v>
      </c>
      <c r="J5476" s="1">
        <v>292</v>
      </c>
      <c r="K5476" s="13">
        <v>1</v>
      </c>
    </row>
    <row r="5477" spans="4:11" x14ac:dyDescent="0.2">
      <c r="D5477" s="104"/>
      <c r="E5477" s="11"/>
      <c r="F5477" s="10"/>
      <c r="G5477" s="9">
        <v>100</v>
      </c>
      <c r="H5477" s="12">
        <v>0.98039215686299996</v>
      </c>
      <c r="I5477" s="2">
        <v>3.2679738562090002</v>
      </c>
      <c r="J5477" s="2">
        <v>95.424836601307007</v>
      </c>
      <c r="K5477" s="15">
        <v>0.32679738562100002</v>
      </c>
    </row>
    <row r="5478" spans="4:11" x14ac:dyDescent="0.2">
      <c r="D5478" s="104"/>
      <c r="E5478" s="5" t="s">
        <v>40</v>
      </c>
      <c r="F5478" s="6"/>
      <c r="G5478" s="7">
        <v>323</v>
      </c>
      <c r="H5478" s="8">
        <v>4</v>
      </c>
      <c r="I5478" s="1">
        <v>11</v>
      </c>
      <c r="J5478" s="1">
        <v>307</v>
      </c>
      <c r="K5478" s="13">
        <v>1</v>
      </c>
    </row>
    <row r="5479" spans="4:11" x14ac:dyDescent="0.2">
      <c r="D5479" s="104"/>
      <c r="E5479" s="11"/>
      <c r="F5479" s="10"/>
      <c r="G5479" s="9">
        <v>100</v>
      </c>
      <c r="H5479" s="12">
        <v>1.2383900928789999</v>
      </c>
      <c r="I5479" s="2">
        <v>3.405572755418</v>
      </c>
      <c r="J5479" s="2">
        <v>95.046439628483</v>
      </c>
      <c r="K5479" s="15">
        <v>0.30959752322</v>
      </c>
    </row>
    <row r="5480" spans="4:11" x14ac:dyDescent="0.2">
      <c r="D5480" s="104"/>
      <c r="E5480" s="5" t="s">
        <v>41</v>
      </c>
      <c r="F5480" s="6"/>
      <c r="G5480" s="7">
        <v>260</v>
      </c>
      <c r="H5480" s="8">
        <v>2</v>
      </c>
      <c r="I5480" s="1">
        <v>9</v>
      </c>
      <c r="J5480" s="1">
        <v>249</v>
      </c>
      <c r="K5480" s="13">
        <v>0</v>
      </c>
    </row>
    <row r="5481" spans="4:11" x14ac:dyDescent="0.2">
      <c r="D5481" s="104"/>
      <c r="E5481" s="11"/>
      <c r="F5481" s="10"/>
      <c r="G5481" s="9">
        <v>100</v>
      </c>
      <c r="H5481" s="12">
        <v>0.76923076923099998</v>
      </c>
      <c r="I5481" s="2">
        <v>3.4615384615379998</v>
      </c>
      <c r="J5481" s="2">
        <v>95.769230769231001</v>
      </c>
      <c r="K5481" s="21">
        <v>0</v>
      </c>
    </row>
    <row r="5482" spans="4:11" x14ac:dyDescent="0.2">
      <c r="D5482" s="104"/>
      <c r="E5482" s="5" t="s">
        <v>42</v>
      </c>
      <c r="F5482" s="6"/>
      <c r="G5482" s="7">
        <v>258</v>
      </c>
      <c r="H5482" s="8">
        <v>8</v>
      </c>
      <c r="I5482" s="1">
        <v>13</v>
      </c>
      <c r="J5482" s="1">
        <v>235</v>
      </c>
      <c r="K5482" s="13">
        <v>2</v>
      </c>
    </row>
    <row r="5483" spans="4:11" x14ac:dyDescent="0.2">
      <c r="D5483" s="104"/>
      <c r="E5483" s="11"/>
      <c r="F5483" s="10"/>
      <c r="G5483" s="9">
        <v>100</v>
      </c>
      <c r="H5483" s="12">
        <v>3.1007751937979999</v>
      </c>
      <c r="I5483" s="2">
        <v>5.0387596899220002</v>
      </c>
      <c r="J5483" s="2">
        <v>91.085271317828997</v>
      </c>
      <c r="K5483" s="15">
        <v>0.77519379845000003</v>
      </c>
    </row>
    <row r="5484" spans="4:11" x14ac:dyDescent="0.2">
      <c r="D5484" s="104"/>
      <c r="E5484" s="5" t="s">
        <v>43</v>
      </c>
      <c r="F5484" s="6"/>
      <c r="G5484" s="7">
        <v>258</v>
      </c>
      <c r="H5484" s="8">
        <v>7</v>
      </c>
      <c r="I5484" s="1">
        <v>20</v>
      </c>
      <c r="J5484" s="1">
        <v>231</v>
      </c>
      <c r="K5484" s="13">
        <v>0</v>
      </c>
    </row>
    <row r="5485" spans="4:11" x14ac:dyDescent="0.2">
      <c r="D5485" s="104"/>
      <c r="E5485" s="11"/>
      <c r="F5485" s="10"/>
      <c r="G5485" s="9">
        <v>100</v>
      </c>
      <c r="H5485" s="12">
        <v>2.7131782945739999</v>
      </c>
      <c r="I5485" s="2">
        <v>7.7519379844960001</v>
      </c>
      <c r="J5485" s="2">
        <v>89.534883720929997</v>
      </c>
      <c r="K5485" s="21">
        <v>0</v>
      </c>
    </row>
    <row r="5486" spans="4:11" x14ac:dyDescent="0.2">
      <c r="D5486" s="104"/>
      <c r="E5486" s="5" t="s">
        <v>44</v>
      </c>
      <c r="F5486" s="6"/>
      <c r="G5486" s="7">
        <v>336</v>
      </c>
      <c r="H5486" s="8">
        <v>12</v>
      </c>
      <c r="I5486" s="1">
        <v>21</v>
      </c>
      <c r="J5486" s="1">
        <v>302</v>
      </c>
      <c r="K5486" s="13">
        <v>1</v>
      </c>
    </row>
    <row r="5487" spans="4:11" x14ac:dyDescent="0.2">
      <c r="D5487" s="104"/>
      <c r="E5487" s="11"/>
      <c r="F5487" s="10"/>
      <c r="G5487" s="9">
        <v>100</v>
      </c>
      <c r="H5487" s="12">
        <v>3.5714285714290002</v>
      </c>
      <c r="I5487" s="2">
        <v>6.25</v>
      </c>
      <c r="J5487" s="2">
        <v>89.880952380951996</v>
      </c>
      <c r="K5487" s="15">
        <v>0.29761904761899999</v>
      </c>
    </row>
    <row r="5488" spans="4:11" x14ac:dyDescent="0.2">
      <c r="D5488" s="104"/>
      <c r="E5488" s="5" t="s">
        <v>45</v>
      </c>
      <c r="F5488" s="6"/>
      <c r="G5488" s="7">
        <v>259</v>
      </c>
      <c r="H5488" s="8">
        <v>7</v>
      </c>
      <c r="I5488" s="1">
        <v>21</v>
      </c>
      <c r="J5488" s="1">
        <v>231</v>
      </c>
      <c r="K5488" s="13">
        <v>0</v>
      </c>
    </row>
    <row r="5489" spans="4:11" x14ac:dyDescent="0.2">
      <c r="D5489" s="104"/>
      <c r="E5489" s="11"/>
      <c r="F5489" s="10"/>
      <c r="G5489" s="9">
        <v>100</v>
      </c>
      <c r="H5489" s="12">
        <v>2.7027027027030002</v>
      </c>
      <c r="I5489" s="2">
        <v>8.1081081081080004</v>
      </c>
      <c r="J5489" s="2">
        <v>89.189189189188994</v>
      </c>
      <c r="K5489" s="21">
        <v>0</v>
      </c>
    </row>
    <row r="5490" spans="4:11" x14ac:dyDescent="0.2">
      <c r="D5490" s="104"/>
      <c r="E5490" s="5" t="s">
        <v>46</v>
      </c>
      <c r="F5490" s="6"/>
      <c r="G5490" s="7">
        <v>171</v>
      </c>
      <c r="H5490" s="8">
        <v>10</v>
      </c>
      <c r="I5490" s="1">
        <v>24</v>
      </c>
      <c r="J5490" s="1">
        <v>135</v>
      </c>
      <c r="K5490" s="13">
        <v>2</v>
      </c>
    </row>
    <row r="5491" spans="4:11" x14ac:dyDescent="0.2">
      <c r="D5491" s="104"/>
      <c r="E5491" s="11"/>
      <c r="F5491" s="10"/>
      <c r="G5491" s="9">
        <v>100</v>
      </c>
      <c r="H5491" s="12">
        <v>5.847953216374</v>
      </c>
      <c r="I5491" s="2">
        <v>14.035087719298</v>
      </c>
      <c r="J5491" s="2">
        <v>78.947368421053</v>
      </c>
      <c r="K5491" s="15">
        <v>1.1695906432750001</v>
      </c>
    </row>
    <row r="5492" spans="4:11" x14ac:dyDescent="0.2">
      <c r="D5492" s="104"/>
      <c r="E5492" s="5" t="s">
        <v>47</v>
      </c>
      <c r="F5492" s="6"/>
      <c r="G5492" s="7">
        <v>158</v>
      </c>
      <c r="H5492" s="8">
        <v>11</v>
      </c>
      <c r="I5492" s="1">
        <v>12</v>
      </c>
      <c r="J5492" s="1">
        <v>135</v>
      </c>
      <c r="K5492" s="13">
        <v>0</v>
      </c>
    </row>
    <row r="5493" spans="4:11" x14ac:dyDescent="0.2">
      <c r="D5493" s="104"/>
      <c r="E5493" s="11"/>
      <c r="F5493" s="10"/>
      <c r="G5493" s="9">
        <v>100</v>
      </c>
      <c r="H5493" s="12">
        <v>6.9620253164559998</v>
      </c>
      <c r="I5493" s="2">
        <v>7.5949367088609998</v>
      </c>
      <c r="J5493" s="2">
        <v>85.443037974684003</v>
      </c>
      <c r="K5493" s="21">
        <v>0</v>
      </c>
    </row>
    <row r="5494" spans="4:11" x14ac:dyDescent="0.2">
      <c r="D5494" s="104"/>
      <c r="E5494" s="5" t="s">
        <v>48</v>
      </c>
      <c r="F5494" s="6"/>
      <c r="G5494" s="7">
        <v>62</v>
      </c>
      <c r="H5494" s="8">
        <v>1</v>
      </c>
      <c r="I5494" s="1">
        <v>2</v>
      </c>
      <c r="J5494" s="1">
        <v>58</v>
      </c>
      <c r="K5494" s="13">
        <v>1</v>
      </c>
    </row>
    <row r="5495" spans="4:11" x14ac:dyDescent="0.2">
      <c r="D5495" s="104"/>
      <c r="E5495" s="11"/>
      <c r="F5495" s="10"/>
      <c r="G5495" s="9">
        <v>100</v>
      </c>
      <c r="H5495" s="12">
        <v>1.6129032258060001</v>
      </c>
      <c r="I5495" s="2">
        <v>3.2258064516129998</v>
      </c>
      <c r="J5495" s="2">
        <v>93.548387096773993</v>
      </c>
      <c r="K5495" s="15">
        <v>1.6129032258060001</v>
      </c>
    </row>
    <row r="5496" spans="4:11" x14ac:dyDescent="0.2">
      <c r="D5496" s="104"/>
      <c r="E5496" s="5" t="s">
        <v>49</v>
      </c>
      <c r="F5496" s="6"/>
      <c r="G5496" s="7">
        <v>13</v>
      </c>
      <c r="H5496" s="8">
        <v>0</v>
      </c>
      <c r="I5496" s="1">
        <v>0</v>
      </c>
      <c r="J5496" s="1">
        <v>13</v>
      </c>
      <c r="K5496" s="13">
        <v>0</v>
      </c>
    </row>
    <row r="5497" spans="4:11" x14ac:dyDescent="0.2">
      <c r="D5497" s="104"/>
      <c r="E5497" s="11"/>
      <c r="F5497" s="10"/>
      <c r="G5497" s="9">
        <v>100</v>
      </c>
      <c r="H5497" s="40">
        <v>0</v>
      </c>
      <c r="I5497" s="3">
        <v>0</v>
      </c>
      <c r="J5497" s="2">
        <v>100</v>
      </c>
      <c r="K5497" s="21">
        <v>0</v>
      </c>
    </row>
    <row r="5498" spans="4:11" x14ac:dyDescent="0.2">
      <c r="D5498" s="103" t="s">
        <v>50</v>
      </c>
      <c r="E5498" s="24" t="s">
        <v>35</v>
      </c>
      <c r="F5498" s="22"/>
      <c r="G5498" s="23">
        <v>174</v>
      </c>
      <c r="H5498" s="30">
        <v>0</v>
      </c>
      <c r="I5498" s="4">
        <v>0</v>
      </c>
      <c r="J5498" s="4">
        <v>174</v>
      </c>
      <c r="K5498" s="34">
        <v>0</v>
      </c>
    </row>
    <row r="5499" spans="4:11" x14ac:dyDescent="0.2">
      <c r="D5499" s="104"/>
      <c r="E5499" s="11"/>
      <c r="F5499" s="10"/>
      <c r="G5499" s="9">
        <v>100</v>
      </c>
      <c r="H5499" s="40">
        <v>0</v>
      </c>
      <c r="I5499" s="3">
        <v>0</v>
      </c>
      <c r="J5499" s="2">
        <v>100</v>
      </c>
      <c r="K5499" s="21">
        <v>0</v>
      </c>
    </row>
    <row r="5500" spans="4:11" x14ac:dyDescent="0.2">
      <c r="D5500" s="104"/>
      <c r="E5500" s="5" t="s">
        <v>36</v>
      </c>
      <c r="F5500" s="6"/>
      <c r="G5500" s="7">
        <v>233</v>
      </c>
      <c r="H5500" s="8">
        <v>0</v>
      </c>
      <c r="I5500" s="1">
        <v>1</v>
      </c>
      <c r="J5500" s="1">
        <v>232</v>
      </c>
      <c r="K5500" s="13">
        <v>0</v>
      </c>
    </row>
    <row r="5501" spans="4:11" x14ac:dyDescent="0.2">
      <c r="D5501" s="104"/>
      <c r="E5501" s="11"/>
      <c r="F5501" s="10"/>
      <c r="G5501" s="9">
        <v>100</v>
      </c>
      <c r="H5501" s="40">
        <v>0</v>
      </c>
      <c r="I5501" s="2">
        <v>0.42918454935599998</v>
      </c>
      <c r="J5501" s="2">
        <v>99.570815450644005</v>
      </c>
      <c r="K5501" s="21">
        <v>0</v>
      </c>
    </row>
    <row r="5502" spans="4:11" x14ac:dyDescent="0.2">
      <c r="D5502" s="104"/>
      <c r="E5502" s="5" t="s">
        <v>37</v>
      </c>
      <c r="F5502" s="6"/>
      <c r="G5502" s="7">
        <v>199</v>
      </c>
      <c r="H5502" s="8">
        <v>0</v>
      </c>
      <c r="I5502" s="1">
        <v>1</v>
      </c>
      <c r="J5502" s="1">
        <v>198</v>
      </c>
      <c r="K5502" s="13">
        <v>0</v>
      </c>
    </row>
    <row r="5503" spans="4:11" x14ac:dyDescent="0.2">
      <c r="D5503" s="104"/>
      <c r="E5503" s="11"/>
      <c r="F5503" s="10"/>
      <c r="G5503" s="9">
        <v>100</v>
      </c>
      <c r="H5503" s="40">
        <v>0</v>
      </c>
      <c r="I5503" s="2">
        <v>0.50251256281400003</v>
      </c>
      <c r="J5503" s="2">
        <v>99.497487437185995</v>
      </c>
      <c r="K5503" s="21">
        <v>0</v>
      </c>
    </row>
    <row r="5504" spans="4:11" x14ac:dyDescent="0.2">
      <c r="D5504" s="104"/>
      <c r="E5504" s="5" t="s">
        <v>38</v>
      </c>
      <c r="F5504" s="6"/>
      <c r="G5504" s="7">
        <v>319</v>
      </c>
      <c r="H5504" s="8">
        <v>2</v>
      </c>
      <c r="I5504" s="1">
        <v>2</v>
      </c>
      <c r="J5504" s="1">
        <v>315</v>
      </c>
      <c r="K5504" s="13">
        <v>0</v>
      </c>
    </row>
    <row r="5505" spans="4:11" x14ac:dyDescent="0.2">
      <c r="D5505" s="104"/>
      <c r="E5505" s="11"/>
      <c r="F5505" s="10"/>
      <c r="G5505" s="9">
        <v>100</v>
      </c>
      <c r="H5505" s="12">
        <v>0.62695924764900002</v>
      </c>
      <c r="I5505" s="2">
        <v>0.62695924764900002</v>
      </c>
      <c r="J5505" s="2">
        <v>98.746081504702005</v>
      </c>
      <c r="K5505" s="21">
        <v>0</v>
      </c>
    </row>
    <row r="5506" spans="4:11" x14ac:dyDescent="0.2">
      <c r="D5506" s="104"/>
      <c r="E5506" s="5" t="s">
        <v>39</v>
      </c>
      <c r="F5506" s="6"/>
      <c r="G5506" s="7">
        <v>269</v>
      </c>
      <c r="H5506" s="8">
        <v>4</v>
      </c>
      <c r="I5506" s="1">
        <v>6</v>
      </c>
      <c r="J5506" s="1">
        <v>259</v>
      </c>
      <c r="K5506" s="13">
        <v>0</v>
      </c>
    </row>
    <row r="5507" spans="4:11" x14ac:dyDescent="0.2">
      <c r="D5507" s="104"/>
      <c r="E5507" s="11"/>
      <c r="F5507" s="10"/>
      <c r="G5507" s="9">
        <v>100</v>
      </c>
      <c r="H5507" s="12">
        <v>1.4869888475840001</v>
      </c>
      <c r="I5507" s="2">
        <v>2.2304832713749998</v>
      </c>
      <c r="J5507" s="2">
        <v>96.282527881041005</v>
      </c>
      <c r="K5507" s="21">
        <v>0</v>
      </c>
    </row>
    <row r="5508" spans="4:11" x14ac:dyDescent="0.2">
      <c r="D5508" s="104"/>
      <c r="E5508" s="5" t="s">
        <v>40</v>
      </c>
      <c r="F5508" s="6"/>
      <c r="G5508" s="7">
        <v>348</v>
      </c>
      <c r="H5508" s="8">
        <v>3</v>
      </c>
      <c r="I5508" s="1">
        <v>16</v>
      </c>
      <c r="J5508" s="1">
        <v>329</v>
      </c>
      <c r="K5508" s="13">
        <v>0</v>
      </c>
    </row>
    <row r="5509" spans="4:11" x14ac:dyDescent="0.2">
      <c r="D5509" s="104"/>
      <c r="E5509" s="11"/>
      <c r="F5509" s="10"/>
      <c r="G5509" s="9">
        <v>100</v>
      </c>
      <c r="H5509" s="12">
        <v>0.86206896551699996</v>
      </c>
      <c r="I5509" s="2">
        <v>4.5977011494250002</v>
      </c>
      <c r="J5509" s="2">
        <v>94.540229885057002</v>
      </c>
      <c r="K5509" s="21">
        <v>0</v>
      </c>
    </row>
    <row r="5510" spans="4:11" x14ac:dyDescent="0.2">
      <c r="D5510" s="104"/>
      <c r="E5510" s="5" t="s">
        <v>41</v>
      </c>
      <c r="F5510" s="6"/>
      <c r="G5510" s="7">
        <v>282</v>
      </c>
      <c r="H5510" s="8">
        <v>3</v>
      </c>
      <c r="I5510" s="1">
        <v>11</v>
      </c>
      <c r="J5510" s="1">
        <v>268</v>
      </c>
      <c r="K5510" s="13">
        <v>0</v>
      </c>
    </row>
    <row r="5511" spans="4:11" x14ac:dyDescent="0.2">
      <c r="D5511" s="104"/>
      <c r="E5511" s="11"/>
      <c r="F5511" s="10"/>
      <c r="G5511" s="9">
        <v>100</v>
      </c>
      <c r="H5511" s="12">
        <v>1.0638297872339999</v>
      </c>
      <c r="I5511" s="2">
        <v>3.9007092198579998</v>
      </c>
      <c r="J5511" s="2">
        <v>95.035460992908</v>
      </c>
      <c r="K5511" s="21">
        <v>0</v>
      </c>
    </row>
    <row r="5512" spans="4:11" x14ac:dyDescent="0.2">
      <c r="D5512" s="104"/>
      <c r="E5512" s="5" t="s">
        <v>42</v>
      </c>
      <c r="F5512" s="6"/>
      <c r="G5512" s="7">
        <v>242</v>
      </c>
      <c r="H5512" s="8">
        <v>6</v>
      </c>
      <c r="I5512" s="1">
        <v>11</v>
      </c>
      <c r="J5512" s="1">
        <v>225</v>
      </c>
      <c r="K5512" s="13">
        <v>0</v>
      </c>
    </row>
    <row r="5513" spans="4:11" x14ac:dyDescent="0.2">
      <c r="D5513" s="104"/>
      <c r="E5513" s="11"/>
      <c r="F5513" s="10"/>
      <c r="G5513" s="9">
        <v>100</v>
      </c>
      <c r="H5513" s="12">
        <v>2.4793388429749998</v>
      </c>
      <c r="I5513" s="2">
        <v>4.5454545454549997</v>
      </c>
      <c r="J5513" s="2">
        <v>92.975206611570002</v>
      </c>
      <c r="K5513" s="21">
        <v>0</v>
      </c>
    </row>
    <row r="5514" spans="4:11" x14ac:dyDescent="0.2">
      <c r="D5514" s="104"/>
      <c r="E5514" s="5" t="s">
        <v>43</v>
      </c>
      <c r="F5514" s="6"/>
      <c r="G5514" s="7">
        <v>263</v>
      </c>
      <c r="H5514" s="8">
        <v>12</v>
      </c>
      <c r="I5514" s="1">
        <v>20</v>
      </c>
      <c r="J5514" s="1">
        <v>231</v>
      </c>
      <c r="K5514" s="13">
        <v>0</v>
      </c>
    </row>
    <row r="5515" spans="4:11" x14ac:dyDescent="0.2">
      <c r="D5515" s="104"/>
      <c r="E5515" s="11"/>
      <c r="F5515" s="10"/>
      <c r="G5515" s="9">
        <v>100</v>
      </c>
      <c r="H5515" s="12">
        <v>4.5627376425859998</v>
      </c>
      <c r="I5515" s="2">
        <v>7.6045627376429996</v>
      </c>
      <c r="J5515" s="2">
        <v>87.832699619772001</v>
      </c>
      <c r="K5515" s="21">
        <v>0</v>
      </c>
    </row>
    <row r="5516" spans="4:11" x14ac:dyDescent="0.2">
      <c r="D5516" s="104"/>
      <c r="E5516" s="5" t="s">
        <v>44</v>
      </c>
      <c r="F5516" s="6"/>
      <c r="G5516" s="7">
        <v>364</v>
      </c>
      <c r="H5516" s="8">
        <v>14</v>
      </c>
      <c r="I5516" s="1">
        <v>29</v>
      </c>
      <c r="J5516" s="1">
        <v>321</v>
      </c>
      <c r="K5516" s="13">
        <v>0</v>
      </c>
    </row>
    <row r="5517" spans="4:11" x14ac:dyDescent="0.2">
      <c r="D5517" s="104"/>
      <c r="E5517" s="11"/>
      <c r="F5517" s="10"/>
      <c r="G5517" s="9">
        <v>100</v>
      </c>
      <c r="H5517" s="12">
        <v>3.8461538461539999</v>
      </c>
      <c r="I5517" s="2">
        <v>7.967032967033</v>
      </c>
      <c r="J5517" s="2">
        <v>88.186813186812998</v>
      </c>
      <c r="K5517" s="21">
        <v>0</v>
      </c>
    </row>
    <row r="5518" spans="4:11" x14ac:dyDescent="0.2">
      <c r="D5518" s="104"/>
      <c r="E5518" s="5" t="s">
        <v>45</v>
      </c>
      <c r="F5518" s="6"/>
      <c r="G5518" s="7">
        <v>324</v>
      </c>
      <c r="H5518" s="8">
        <v>16</v>
      </c>
      <c r="I5518" s="1">
        <v>28</v>
      </c>
      <c r="J5518" s="1">
        <v>279</v>
      </c>
      <c r="K5518" s="13">
        <v>1</v>
      </c>
    </row>
    <row r="5519" spans="4:11" x14ac:dyDescent="0.2">
      <c r="D5519" s="104"/>
      <c r="E5519" s="11"/>
      <c r="F5519" s="10"/>
      <c r="G5519" s="9">
        <v>100</v>
      </c>
      <c r="H5519" s="12">
        <v>4.9382716049380004</v>
      </c>
      <c r="I5519" s="2">
        <v>8.6419753086419995</v>
      </c>
      <c r="J5519" s="2">
        <v>86.111111111111001</v>
      </c>
      <c r="K5519" s="15">
        <v>0.30864197530900001</v>
      </c>
    </row>
    <row r="5520" spans="4:11" x14ac:dyDescent="0.2">
      <c r="D5520" s="104"/>
      <c r="E5520" s="5" t="s">
        <v>46</v>
      </c>
      <c r="F5520" s="6"/>
      <c r="G5520" s="7">
        <v>192</v>
      </c>
      <c r="H5520" s="8">
        <v>5</v>
      </c>
      <c r="I5520" s="1">
        <v>12</v>
      </c>
      <c r="J5520" s="1">
        <v>175</v>
      </c>
      <c r="K5520" s="13">
        <v>0</v>
      </c>
    </row>
    <row r="5521" spans="2:16" x14ac:dyDescent="0.2">
      <c r="D5521" s="104"/>
      <c r="E5521" s="11"/>
      <c r="F5521" s="10"/>
      <c r="G5521" s="9">
        <v>100</v>
      </c>
      <c r="H5521" s="12">
        <v>2.604166666667</v>
      </c>
      <c r="I5521" s="2">
        <v>6.25</v>
      </c>
      <c r="J5521" s="2">
        <v>91.145833333333002</v>
      </c>
      <c r="K5521" s="21">
        <v>0</v>
      </c>
    </row>
    <row r="5522" spans="2:16" x14ac:dyDescent="0.2">
      <c r="D5522" s="104"/>
      <c r="E5522" s="5" t="s">
        <v>47</v>
      </c>
      <c r="F5522" s="6"/>
      <c r="G5522" s="7">
        <v>288</v>
      </c>
      <c r="H5522" s="8">
        <v>6</v>
      </c>
      <c r="I5522" s="1">
        <v>19</v>
      </c>
      <c r="J5522" s="1">
        <v>263</v>
      </c>
      <c r="K5522" s="13">
        <v>0</v>
      </c>
    </row>
    <row r="5523" spans="2:16" x14ac:dyDescent="0.2">
      <c r="D5523" s="104"/>
      <c r="E5523" s="11"/>
      <c r="F5523" s="10"/>
      <c r="G5523" s="9">
        <v>100</v>
      </c>
      <c r="H5523" s="12">
        <v>2.083333333333</v>
      </c>
      <c r="I5523" s="2">
        <v>6.5972222222220003</v>
      </c>
      <c r="J5523" s="2">
        <v>91.319444444444002</v>
      </c>
      <c r="K5523" s="21">
        <v>0</v>
      </c>
    </row>
    <row r="5524" spans="2:16" x14ac:dyDescent="0.2">
      <c r="D5524" s="104"/>
      <c r="E5524" s="5" t="s">
        <v>48</v>
      </c>
      <c r="F5524" s="6"/>
      <c r="G5524" s="7">
        <v>114</v>
      </c>
      <c r="H5524" s="8">
        <v>3</v>
      </c>
      <c r="I5524" s="1">
        <v>11</v>
      </c>
      <c r="J5524" s="1">
        <v>100</v>
      </c>
      <c r="K5524" s="13">
        <v>0</v>
      </c>
    </row>
    <row r="5525" spans="2:16" x14ac:dyDescent="0.2">
      <c r="D5525" s="104"/>
      <c r="E5525" s="11"/>
      <c r="F5525" s="10"/>
      <c r="G5525" s="9">
        <v>100</v>
      </c>
      <c r="H5525" s="12">
        <v>2.6315789473679998</v>
      </c>
      <c r="I5525" s="2">
        <v>9.6491228070179993</v>
      </c>
      <c r="J5525" s="2">
        <v>87.719298245613999</v>
      </c>
      <c r="K5525" s="21">
        <v>0</v>
      </c>
    </row>
    <row r="5526" spans="2:16" x14ac:dyDescent="0.2">
      <c r="D5526" s="104"/>
      <c r="E5526" s="5" t="s">
        <v>49</v>
      </c>
      <c r="F5526" s="6"/>
      <c r="G5526" s="7">
        <v>30</v>
      </c>
      <c r="H5526" s="8">
        <v>0</v>
      </c>
      <c r="I5526" s="1">
        <v>2</v>
      </c>
      <c r="J5526" s="1">
        <v>28</v>
      </c>
      <c r="K5526" s="13">
        <v>0</v>
      </c>
    </row>
    <row r="5527" spans="2:16" x14ac:dyDescent="0.2">
      <c r="D5527" s="105"/>
      <c r="E5527" s="56"/>
      <c r="F5527" s="57"/>
      <c r="G5527" s="69">
        <v>100</v>
      </c>
      <c r="H5527" s="79">
        <v>0</v>
      </c>
      <c r="I5527" s="39">
        <v>6.666666666667</v>
      </c>
      <c r="J5527" s="39">
        <v>93.333333333333002</v>
      </c>
      <c r="K5527" s="72">
        <v>0</v>
      </c>
    </row>
    <row r="5529" spans="2:16" x14ac:dyDescent="0.2">
      <c r="B5529" s="47" t="str">
        <f xml:space="preserve"> HYPERLINK("#'目次'!B72", "[66]")</f>
        <v>[66]</v>
      </c>
      <c r="C5529" s="31" t="s">
        <v>640</v>
      </c>
    </row>
    <row r="5530" spans="2:16" x14ac:dyDescent="0.2">
      <c r="C5530" s="89" t="s">
        <v>641</v>
      </c>
    </row>
    <row r="5532" spans="2:16" x14ac:dyDescent="0.2">
      <c r="C5532" s="31" t="s">
        <v>13</v>
      </c>
    </row>
    <row r="5533" spans="2:16" x14ac:dyDescent="0.2">
      <c r="D5533" s="99"/>
      <c r="E5533" s="100"/>
      <c r="F5533" s="100"/>
      <c r="G5533" s="41" t="s">
        <v>14</v>
      </c>
      <c r="H5533" s="42" t="s">
        <v>475</v>
      </c>
      <c r="I5533" s="16" t="s">
        <v>476</v>
      </c>
      <c r="J5533" s="16" t="s">
        <v>477</v>
      </c>
      <c r="K5533" s="16" t="s">
        <v>478</v>
      </c>
      <c r="L5533" s="16" t="s">
        <v>479</v>
      </c>
      <c r="M5533" s="16" t="s">
        <v>642</v>
      </c>
      <c r="N5533" s="16" t="s">
        <v>24</v>
      </c>
      <c r="O5533" s="16" t="s">
        <v>67</v>
      </c>
      <c r="P5533" s="46" t="s">
        <v>68</v>
      </c>
    </row>
    <row r="5534" spans="2:16" x14ac:dyDescent="0.2">
      <c r="D5534" s="101"/>
      <c r="E5534" s="102"/>
      <c r="F5534" s="102"/>
      <c r="G5534" s="44"/>
      <c r="H5534" s="48"/>
      <c r="I5534" s="17"/>
      <c r="J5534" s="17"/>
      <c r="K5534" s="17"/>
      <c r="L5534" s="17"/>
      <c r="M5534" s="17"/>
      <c r="N5534" s="17"/>
      <c r="O5534" s="17"/>
      <c r="P5534" s="43"/>
    </row>
    <row r="5535" spans="2:16" x14ac:dyDescent="0.2">
      <c r="D5535" s="68"/>
      <c r="E5535" s="67" t="s">
        <v>14</v>
      </c>
      <c r="F5535" s="64"/>
      <c r="G5535" s="45">
        <v>146</v>
      </c>
      <c r="H5535" s="20">
        <v>88</v>
      </c>
      <c r="I5535" s="20">
        <v>24</v>
      </c>
      <c r="J5535" s="20">
        <v>9</v>
      </c>
      <c r="K5535" s="20">
        <v>2</v>
      </c>
      <c r="L5535" s="20">
        <v>2</v>
      </c>
      <c r="M5535" s="20">
        <v>2</v>
      </c>
      <c r="N5535" s="20">
        <v>19</v>
      </c>
      <c r="O5535" s="84" t="s">
        <v>78</v>
      </c>
      <c r="P5535" s="85" t="s">
        <v>78</v>
      </c>
    </row>
    <row r="5536" spans="2:16" x14ac:dyDescent="0.2">
      <c r="D5536" s="56"/>
      <c r="E5536" s="57"/>
      <c r="F5536" s="65"/>
      <c r="G5536" s="9">
        <v>100</v>
      </c>
      <c r="H5536" s="2">
        <v>60.273972602740002</v>
      </c>
      <c r="I5536" s="2">
        <v>16.438356164384</v>
      </c>
      <c r="J5536" s="2">
        <v>6.1643835616439997</v>
      </c>
      <c r="K5536" s="2">
        <v>1.369863013699</v>
      </c>
      <c r="L5536" s="2">
        <v>1.369863013699</v>
      </c>
      <c r="M5536" s="2">
        <v>1.369863013699</v>
      </c>
      <c r="N5536" s="2">
        <v>13.013698630137</v>
      </c>
      <c r="O5536" s="2">
        <v>1.566929133858</v>
      </c>
      <c r="P5536" s="15">
        <v>1.27106224521</v>
      </c>
    </row>
    <row r="5537" spans="4:16" x14ac:dyDescent="0.2">
      <c r="D5537" s="103" t="s">
        <v>25</v>
      </c>
      <c r="E5537" s="24" t="s">
        <v>26</v>
      </c>
      <c r="F5537" s="22"/>
      <c r="G5537" s="23">
        <v>35</v>
      </c>
      <c r="H5537" s="30">
        <v>25</v>
      </c>
      <c r="I5537" s="4">
        <v>5</v>
      </c>
      <c r="J5537" s="4">
        <v>1</v>
      </c>
      <c r="K5537" s="4">
        <v>0</v>
      </c>
      <c r="L5537" s="4">
        <v>0</v>
      </c>
      <c r="M5537" s="4">
        <v>0</v>
      </c>
      <c r="N5537" s="4">
        <v>4</v>
      </c>
      <c r="O5537" s="73" t="s">
        <v>78</v>
      </c>
      <c r="P5537" s="76" t="s">
        <v>78</v>
      </c>
    </row>
    <row r="5538" spans="4:16" x14ac:dyDescent="0.2">
      <c r="D5538" s="104"/>
      <c r="E5538" s="11"/>
      <c r="F5538" s="10"/>
      <c r="G5538" s="9">
        <v>100</v>
      </c>
      <c r="H5538" s="12">
        <v>71.428571428571004</v>
      </c>
      <c r="I5538" s="2">
        <v>14.285714285714</v>
      </c>
      <c r="J5538" s="2">
        <v>2.8571428571430002</v>
      </c>
      <c r="K5538" s="3">
        <v>0</v>
      </c>
      <c r="L5538" s="3">
        <v>0</v>
      </c>
      <c r="M5538" s="3">
        <v>0</v>
      </c>
      <c r="N5538" s="2">
        <v>11.428571428571001</v>
      </c>
      <c r="O5538" s="2">
        <v>1.2258064516130001</v>
      </c>
      <c r="P5538" s="15">
        <v>0.48921777058400001</v>
      </c>
    </row>
    <row r="5539" spans="4:16" x14ac:dyDescent="0.2">
      <c r="D5539" s="104"/>
      <c r="E5539" s="5" t="s">
        <v>27</v>
      </c>
      <c r="F5539" s="6"/>
      <c r="G5539" s="7">
        <v>26</v>
      </c>
      <c r="H5539" s="8">
        <v>12</v>
      </c>
      <c r="I5539" s="1">
        <v>9</v>
      </c>
      <c r="J5539" s="1">
        <v>1</v>
      </c>
      <c r="K5539" s="1">
        <v>0</v>
      </c>
      <c r="L5539" s="1">
        <v>0</v>
      </c>
      <c r="M5539" s="1">
        <v>0</v>
      </c>
      <c r="N5539" s="1">
        <v>4</v>
      </c>
      <c r="O5539" s="27" t="s">
        <v>78</v>
      </c>
      <c r="P5539" s="28" t="s">
        <v>78</v>
      </c>
    </row>
    <row r="5540" spans="4:16" x14ac:dyDescent="0.2">
      <c r="D5540" s="104"/>
      <c r="E5540" s="11"/>
      <c r="F5540" s="10"/>
      <c r="G5540" s="9">
        <v>100</v>
      </c>
      <c r="H5540" s="12">
        <v>46.153846153845997</v>
      </c>
      <c r="I5540" s="2">
        <v>34.615384615384997</v>
      </c>
      <c r="J5540" s="2">
        <v>3.8461538461539999</v>
      </c>
      <c r="K5540" s="3">
        <v>0</v>
      </c>
      <c r="L5540" s="3">
        <v>0</v>
      </c>
      <c r="M5540" s="3">
        <v>0</v>
      </c>
      <c r="N5540" s="2">
        <v>15.384615384615</v>
      </c>
      <c r="O5540" s="2">
        <v>1.5</v>
      </c>
      <c r="P5540" s="15">
        <v>0.58387420812099999</v>
      </c>
    </row>
    <row r="5541" spans="4:16" x14ac:dyDescent="0.2">
      <c r="D5541" s="104"/>
      <c r="E5541" s="5" t="s">
        <v>28</v>
      </c>
      <c r="F5541" s="6"/>
      <c r="G5541" s="7">
        <v>18</v>
      </c>
      <c r="H5541" s="8">
        <v>12</v>
      </c>
      <c r="I5541" s="1">
        <v>0</v>
      </c>
      <c r="J5541" s="1">
        <v>3</v>
      </c>
      <c r="K5541" s="1">
        <v>0</v>
      </c>
      <c r="L5541" s="1">
        <v>1</v>
      </c>
      <c r="M5541" s="1">
        <v>0</v>
      </c>
      <c r="N5541" s="1">
        <v>2</v>
      </c>
      <c r="O5541" s="27" t="s">
        <v>78</v>
      </c>
      <c r="P5541" s="28" t="s">
        <v>78</v>
      </c>
    </row>
    <row r="5542" spans="4:16" x14ac:dyDescent="0.2">
      <c r="D5542" s="104"/>
      <c r="E5542" s="11"/>
      <c r="F5542" s="10"/>
      <c r="G5542" s="9">
        <v>100</v>
      </c>
      <c r="H5542" s="12">
        <v>66.666666666666998</v>
      </c>
      <c r="I5542" s="3">
        <v>0</v>
      </c>
      <c r="J5542" s="2">
        <v>16.666666666666998</v>
      </c>
      <c r="K5542" s="3">
        <v>0</v>
      </c>
      <c r="L5542" s="2">
        <v>5.5555555555560003</v>
      </c>
      <c r="M5542" s="3">
        <v>0</v>
      </c>
      <c r="N5542" s="2">
        <v>11.111111111111001</v>
      </c>
      <c r="O5542" s="2">
        <v>1.625</v>
      </c>
      <c r="P5542" s="15">
        <v>1.165922381636</v>
      </c>
    </row>
    <row r="5543" spans="4:16" x14ac:dyDescent="0.2">
      <c r="D5543" s="104"/>
      <c r="E5543" s="5" t="s">
        <v>29</v>
      </c>
      <c r="F5543" s="6"/>
      <c r="G5543" s="7">
        <v>16</v>
      </c>
      <c r="H5543" s="8">
        <v>13</v>
      </c>
      <c r="I5543" s="1">
        <v>1</v>
      </c>
      <c r="J5543" s="1">
        <v>0</v>
      </c>
      <c r="K5543" s="1">
        <v>0</v>
      </c>
      <c r="L5543" s="1">
        <v>0</v>
      </c>
      <c r="M5543" s="1">
        <v>0</v>
      </c>
      <c r="N5543" s="1">
        <v>2</v>
      </c>
      <c r="O5543" s="27" t="s">
        <v>78</v>
      </c>
      <c r="P5543" s="28" t="s">
        <v>78</v>
      </c>
    </row>
    <row r="5544" spans="4:16" x14ac:dyDescent="0.2">
      <c r="D5544" s="104"/>
      <c r="E5544" s="11"/>
      <c r="F5544" s="10"/>
      <c r="G5544" s="9">
        <v>100</v>
      </c>
      <c r="H5544" s="12">
        <v>81.25</v>
      </c>
      <c r="I5544" s="2">
        <v>6.25</v>
      </c>
      <c r="J5544" s="3">
        <v>0</v>
      </c>
      <c r="K5544" s="3">
        <v>0</v>
      </c>
      <c r="L5544" s="3">
        <v>0</v>
      </c>
      <c r="M5544" s="3">
        <v>0</v>
      </c>
      <c r="N5544" s="2">
        <v>12.5</v>
      </c>
      <c r="O5544" s="2">
        <v>1.0714285714289999</v>
      </c>
      <c r="P5544" s="15">
        <v>0.25753937681900002</v>
      </c>
    </row>
    <row r="5545" spans="4:16" x14ac:dyDescent="0.2">
      <c r="D5545" s="104"/>
      <c r="E5545" s="5" t="s">
        <v>30</v>
      </c>
      <c r="F5545" s="6"/>
      <c r="G5545" s="7">
        <v>12</v>
      </c>
      <c r="H5545" s="8">
        <v>5</v>
      </c>
      <c r="I5545" s="1">
        <v>4</v>
      </c>
      <c r="J5545" s="1">
        <v>0</v>
      </c>
      <c r="K5545" s="1">
        <v>2</v>
      </c>
      <c r="L5545" s="1">
        <v>0</v>
      </c>
      <c r="M5545" s="1">
        <v>0</v>
      </c>
      <c r="N5545" s="1">
        <v>1</v>
      </c>
      <c r="O5545" s="27" t="s">
        <v>78</v>
      </c>
      <c r="P5545" s="28" t="s">
        <v>78</v>
      </c>
    </row>
    <row r="5546" spans="4:16" x14ac:dyDescent="0.2">
      <c r="D5546" s="104"/>
      <c r="E5546" s="11"/>
      <c r="F5546" s="10"/>
      <c r="G5546" s="9">
        <v>100</v>
      </c>
      <c r="H5546" s="12">
        <v>41.666666666666998</v>
      </c>
      <c r="I5546" s="2">
        <v>33.333333333333002</v>
      </c>
      <c r="J5546" s="3">
        <v>0</v>
      </c>
      <c r="K5546" s="2">
        <v>16.666666666666998</v>
      </c>
      <c r="L5546" s="3">
        <v>0</v>
      </c>
      <c r="M5546" s="3">
        <v>0</v>
      </c>
      <c r="N5546" s="2">
        <v>8.333333333333</v>
      </c>
      <c r="O5546" s="2">
        <v>1.909090909091</v>
      </c>
      <c r="P5546" s="15">
        <v>1.083306844347</v>
      </c>
    </row>
    <row r="5547" spans="4:16" x14ac:dyDescent="0.2">
      <c r="D5547" s="104"/>
      <c r="E5547" s="5" t="s">
        <v>31</v>
      </c>
      <c r="F5547" s="6"/>
      <c r="G5547" s="7">
        <v>12</v>
      </c>
      <c r="H5547" s="8">
        <v>8</v>
      </c>
      <c r="I5547" s="1">
        <v>2</v>
      </c>
      <c r="J5547" s="1">
        <v>1</v>
      </c>
      <c r="K5547" s="1">
        <v>0</v>
      </c>
      <c r="L5547" s="1">
        <v>0</v>
      </c>
      <c r="M5547" s="1">
        <v>0</v>
      </c>
      <c r="N5547" s="1">
        <v>1</v>
      </c>
      <c r="O5547" s="27" t="s">
        <v>78</v>
      </c>
      <c r="P5547" s="28" t="s">
        <v>78</v>
      </c>
    </row>
    <row r="5548" spans="4:16" x14ac:dyDescent="0.2">
      <c r="D5548" s="104"/>
      <c r="E5548" s="11"/>
      <c r="F5548" s="10"/>
      <c r="G5548" s="9">
        <v>100</v>
      </c>
      <c r="H5548" s="12">
        <v>66.666666666666998</v>
      </c>
      <c r="I5548" s="2">
        <v>16.666666666666998</v>
      </c>
      <c r="J5548" s="2">
        <v>8.333333333333</v>
      </c>
      <c r="K5548" s="3">
        <v>0</v>
      </c>
      <c r="L5548" s="3">
        <v>0</v>
      </c>
      <c r="M5548" s="3">
        <v>0</v>
      </c>
      <c r="N5548" s="2">
        <v>8.333333333333</v>
      </c>
      <c r="O5548" s="2">
        <v>1.363636363636</v>
      </c>
      <c r="P5548" s="15">
        <v>0.64282434653300002</v>
      </c>
    </row>
    <row r="5549" spans="4:16" x14ac:dyDescent="0.2">
      <c r="D5549" s="104"/>
      <c r="E5549" s="5" t="s">
        <v>32</v>
      </c>
      <c r="F5549" s="6"/>
      <c r="G5549" s="7">
        <v>10</v>
      </c>
      <c r="H5549" s="8">
        <v>4</v>
      </c>
      <c r="I5549" s="1">
        <v>2</v>
      </c>
      <c r="J5549" s="1">
        <v>1</v>
      </c>
      <c r="K5549" s="1">
        <v>0</v>
      </c>
      <c r="L5549" s="1">
        <v>0</v>
      </c>
      <c r="M5549" s="1">
        <v>2</v>
      </c>
      <c r="N5549" s="1">
        <v>1</v>
      </c>
      <c r="O5549" s="27" t="s">
        <v>78</v>
      </c>
      <c r="P5549" s="28" t="s">
        <v>78</v>
      </c>
    </row>
    <row r="5550" spans="4:16" x14ac:dyDescent="0.2">
      <c r="D5550" s="104"/>
      <c r="E5550" s="11"/>
      <c r="F5550" s="10"/>
      <c r="G5550" s="9">
        <v>100</v>
      </c>
      <c r="H5550" s="12">
        <v>40</v>
      </c>
      <c r="I5550" s="2">
        <v>20</v>
      </c>
      <c r="J5550" s="2">
        <v>10</v>
      </c>
      <c r="K5550" s="3">
        <v>0</v>
      </c>
      <c r="L5550" s="3">
        <v>0</v>
      </c>
      <c r="M5550" s="2">
        <v>20</v>
      </c>
      <c r="N5550" s="2">
        <v>10</v>
      </c>
      <c r="O5550" s="2">
        <v>3.2222222222219998</v>
      </c>
      <c r="P5550" s="15">
        <v>3.2923405311180001</v>
      </c>
    </row>
    <row r="5551" spans="4:16" x14ac:dyDescent="0.2">
      <c r="D5551" s="104"/>
      <c r="E5551" s="5" t="s">
        <v>33</v>
      </c>
      <c r="F5551" s="6"/>
      <c r="G5551" s="7">
        <v>8</v>
      </c>
      <c r="H5551" s="8">
        <v>3</v>
      </c>
      <c r="I5551" s="1">
        <v>1</v>
      </c>
      <c r="J5551" s="1">
        <v>1</v>
      </c>
      <c r="K5551" s="1">
        <v>0</v>
      </c>
      <c r="L5551" s="1">
        <v>1</v>
      </c>
      <c r="M5551" s="1">
        <v>0</v>
      </c>
      <c r="N5551" s="1">
        <v>2</v>
      </c>
      <c r="O5551" s="27" t="s">
        <v>78</v>
      </c>
      <c r="P5551" s="28" t="s">
        <v>78</v>
      </c>
    </row>
    <row r="5552" spans="4:16" x14ac:dyDescent="0.2">
      <c r="D5552" s="104"/>
      <c r="E5552" s="11"/>
      <c r="F5552" s="10"/>
      <c r="G5552" s="9">
        <v>100</v>
      </c>
      <c r="H5552" s="12">
        <v>37.5</v>
      </c>
      <c r="I5552" s="2">
        <v>12.5</v>
      </c>
      <c r="J5552" s="2">
        <v>12.5</v>
      </c>
      <c r="K5552" s="3">
        <v>0</v>
      </c>
      <c r="L5552" s="2">
        <v>12.5</v>
      </c>
      <c r="M5552" s="3">
        <v>0</v>
      </c>
      <c r="N5552" s="2">
        <v>25</v>
      </c>
      <c r="O5552" s="2">
        <v>2.166666666667</v>
      </c>
      <c r="P5552" s="15">
        <v>1.462494064565</v>
      </c>
    </row>
    <row r="5553" spans="4:16" x14ac:dyDescent="0.2">
      <c r="D5553" s="103" t="s">
        <v>34</v>
      </c>
      <c r="E5553" s="24" t="s">
        <v>35</v>
      </c>
      <c r="F5553" s="22"/>
      <c r="G5553" s="23">
        <v>2</v>
      </c>
      <c r="H5553" s="30">
        <v>2</v>
      </c>
      <c r="I5553" s="4">
        <v>0</v>
      </c>
      <c r="J5553" s="4">
        <v>0</v>
      </c>
      <c r="K5553" s="4">
        <v>0</v>
      </c>
      <c r="L5553" s="4">
        <v>0</v>
      </c>
      <c r="M5553" s="4">
        <v>0</v>
      </c>
      <c r="N5553" s="4">
        <v>0</v>
      </c>
      <c r="O5553" s="73" t="s">
        <v>78</v>
      </c>
      <c r="P5553" s="76" t="s">
        <v>78</v>
      </c>
    </row>
    <row r="5554" spans="4:16" x14ac:dyDescent="0.2">
      <c r="D5554" s="104"/>
      <c r="E5554" s="11"/>
      <c r="F5554" s="10"/>
      <c r="G5554" s="9">
        <v>100</v>
      </c>
      <c r="H5554" s="12">
        <v>100</v>
      </c>
      <c r="I5554" s="3">
        <v>0</v>
      </c>
      <c r="J5554" s="3">
        <v>0</v>
      </c>
      <c r="K5554" s="3">
        <v>0</v>
      </c>
      <c r="L5554" s="3">
        <v>0</v>
      </c>
      <c r="M5554" s="3">
        <v>0</v>
      </c>
      <c r="N5554" s="3">
        <v>0</v>
      </c>
      <c r="O5554" s="2">
        <v>1</v>
      </c>
      <c r="P5554" s="15">
        <v>0</v>
      </c>
    </row>
    <row r="5555" spans="4:16" x14ac:dyDescent="0.2">
      <c r="D5555" s="104"/>
      <c r="E5555" s="5" t="s">
        <v>36</v>
      </c>
      <c r="F5555" s="6"/>
      <c r="G5555" s="7">
        <v>0</v>
      </c>
      <c r="H5555" s="8">
        <v>0</v>
      </c>
      <c r="I5555" s="1">
        <v>0</v>
      </c>
      <c r="J5555" s="1">
        <v>0</v>
      </c>
      <c r="K5555" s="1">
        <v>0</v>
      </c>
      <c r="L5555" s="1">
        <v>0</v>
      </c>
      <c r="M5555" s="1">
        <v>0</v>
      </c>
      <c r="N5555" s="1">
        <v>0</v>
      </c>
      <c r="O5555" s="27" t="s">
        <v>78</v>
      </c>
      <c r="P5555" s="28" t="s">
        <v>78</v>
      </c>
    </row>
    <row r="5556" spans="4:16" x14ac:dyDescent="0.2">
      <c r="D5556" s="104"/>
      <c r="E5556" s="11"/>
      <c r="F5556" s="10"/>
      <c r="G5556" s="77">
        <v>0</v>
      </c>
      <c r="H5556" s="40">
        <v>0</v>
      </c>
      <c r="I5556" s="3">
        <v>0</v>
      </c>
      <c r="J5556" s="3">
        <v>0</v>
      </c>
      <c r="K5556" s="3">
        <v>0</v>
      </c>
      <c r="L5556" s="3">
        <v>0</v>
      </c>
      <c r="M5556" s="3">
        <v>0</v>
      </c>
      <c r="N5556" s="3">
        <v>0</v>
      </c>
      <c r="O5556" s="3">
        <v>0</v>
      </c>
      <c r="P5556" s="21">
        <v>0</v>
      </c>
    </row>
    <row r="5557" spans="4:16" x14ac:dyDescent="0.2">
      <c r="D5557" s="104"/>
      <c r="E5557" s="5" t="s">
        <v>37</v>
      </c>
      <c r="F5557" s="6"/>
      <c r="G5557" s="7">
        <v>1</v>
      </c>
      <c r="H5557" s="8">
        <v>1</v>
      </c>
      <c r="I5557" s="1">
        <v>0</v>
      </c>
      <c r="J5557" s="1">
        <v>0</v>
      </c>
      <c r="K5557" s="1">
        <v>0</v>
      </c>
      <c r="L5557" s="1">
        <v>0</v>
      </c>
      <c r="M5557" s="1">
        <v>0</v>
      </c>
      <c r="N5557" s="1">
        <v>0</v>
      </c>
      <c r="O5557" s="27" t="s">
        <v>78</v>
      </c>
      <c r="P5557" s="28" t="s">
        <v>78</v>
      </c>
    </row>
    <row r="5558" spans="4:16" x14ac:dyDescent="0.2">
      <c r="D5558" s="104"/>
      <c r="E5558" s="11"/>
      <c r="F5558" s="10"/>
      <c r="G5558" s="9">
        <v>100</v>
      </c>
      <c r="H5558" s="12">
        <v>100</v>
      </c>
      <c r="I5558" s="3">
        <v>0</v>
      </c>
      <c r="J5558" s="3">
        <v>0</v>
      </c>
      <c r="K5558" s="3">
        <v>0</v>
      </c>
      <c r="L5558" s="3">
        <v>0</v>
      </c>
      <c r="M5558" s="3">
        <v>0</v>
      </c>
      <c r="N5558" s="3">
        <v>0</v>
      </c>
      <c r="O5558" s="2">
        <v>1</v>
      </c>
      <c r="P5558" s="15">
        <v>0</v>
      </c>
    </row>
    <row r="5559" spans="4:16" x14ac:dyDescent="0.2">
      <c r="D5559" s="104"/>
      <c r="E5559" s="5" t="s">
        <v>38</v>
      </c>
      <c r="F5559" s="6"/>
      <c r="G5559" s="7">
        <v>4</v>
      </c>
      <c r="H5559" s="8">
        <v>3</v>
      </c>
      <c r="I5559" s="1">
        <v>0</v>
      </c>
      <c r="J5559" s="1">
        <v>0</v>
      </c>
      <c r="K5559" s="1">
        <v>0</v>
      </c>
      <c r="L5559" s="1">
        <v>0</v>
      </c>
      <c r="M5559" s="1">
        <v>0</v>
      </c>
      <c r="N5559" s="1">
        <v>1</v>
      </c>
      <c r="O5559" s="27" t="s">
        <v>78</v>
      </c>
      <c r="P5559" s="28" t="s">
        <v>78</v>
      </c>
    </row>
    <row r="5560" spans="4:16" x14ac:dyDescent="0.2">
      <c r="D5560" s="104"/>
      <c r="E5560" s="11"/>
      <c r="F5560" s="10"/>
      <c r="G5560" s="9">
        <v>100</v>
      </c>
      <c r="H5560" s="12">
        <v>75</v>
      </c>
      <c r="I5560" s="3">
        <v>0</v>
      </c>
      <c r="J5560" s="3">
        <v>0</v>
      </c>
      <c r="K5560" s="3">
        <v>0</v>
      </c>
      <c r="L5560" s="3">
        <v>0</v>
      </c>
      <c r="M5560" s="3">
        <v>0</v>
      </c>
      <c r="N5560" s="2">
        <v>25</v>
      </c>
      <c r="O5560" s="2">
        <v>1</v>
      </c>
      <c r="P5560" s="15">
        <v>0</v>
      </c>
    </row>
    <row r="5561" spans="4:16" x14ac:dyDescent="0.2">
      <c r="D5561" s="104"/>
      <c r="E5561" s="5" t="s">
        <v>39</v>
      </c>
      <c r="F5561" s="6"/>
      <c r="G5561" s="7">
        <v>3</v>
      </c>
      <c r="H5561" s="8">
        <v>2</v>
      </c>
      <c r="I5561" s="1">
        <v>1</v>
      </c>
      <c r="J5561" s="1">
        <v>0</v>
      </c>
      <c r="K5561" s="1">
        <v>0</v>
      </c>
      <c r="L5561" s="1">
        <v>0</v>
      </c>
      <c r="M5561" s="1">
        <v>0</v>
      </c>
      <c r="N5561" s="1">
        <v>0</v>
      </c>
      <c r="O5561" s="27" t="s">
        <v>78</v>
      </c>
      <c r="P5561" s="28" t="s">
        <v>78</v>
      </c>
    </row>
    <row r="5562" spans="4:16" x14ac:dyDescent="0.2">
      <c r="D5562" s="104"/>
      <c r="E5562" s="11"/>
      <c r="F5562" s="10"/>
      <c r="G5562" s="9">
        <v>100</v>
      </c>
      <c r="H5562" s="12">
        <v>66.666666666666998</v>
      </c>
      <c r="I5562" s="2">
        <v>33.333333333333002</v>
      </c>
      <c r="J5562" s="3">
        <v>0</v>
      </c>
      <c r="K5562" s="3">
        <v>0</v>
      </c>
      <c r="L5562" s="3">
        <v>0</v>
      </c>
      <c r="M5562" s="3">
        <v>0</v>
      </c>
      <c r="N5562" s="3">
        <v>0</v>
      </c>
      <c r="O5562" s="2">
        <v>1.333333333333</v>
      </c>
      <c r="P5562" s="15">
        <v>0.47140452079099998</v>
      </c>
    </row>
    <row r="5563" spans="4:16" x14ac:dyDescent="0.2">
      <c r="D5563" s="104"/>
      <c r="E5563" s="5" t="s">
        <v>40</v>
      </c>
      <c r="F5563" s="6"/>
      <c r="G5563" s="7">
        <v>4</v>
      </c>
      <c r="H5563" s="8">
        <v>1</v>
      </c>
      <c r="I5563" s="1">
        <v>1</v>
      </c>
      <c r="J5563" s="1">
        <v>1</v>
      </c>
      <c r="K5563" s="1">
        <v>0</v>
      </c>
      <c r="L5563" s="1">
        <v>0</v>
      </c>
      <c r="M5563" s="1">
        <v>1</v>
      </c>
      <c r="N5563" s="1">
        <v>0</v>
      </c>
      <c r="O5563" s="27" t="s">
        <v>78</v>
      </c>
      <c r="P5563" s="28" t="s">
        <v>78</v>
      </c>
    </row>
    <row r="5564" spans="4:16" x14ac:dyDescent="0.2">
      <c r="D5564" s="104"/>
      <c r="E5564" s="11"/>
      <c r="F5564" s="10"/>
      <c r="G5564" s="9">
        <v>100</v>
      </c>
      <c r="H5564" s="12">
        <v>25</v>
      </c>
      <c r="I5564" s="2">
        <v>25</v>
      </c>
      <c r="J5564" s="2">
        <v>25</v>
      </c>
      <c r="K5564" s="3">
        <v>0</v>
      </c>
      <c r="L5564" s="3">
        <v>0</v>
      </c>
      <c r="M5564" s="2">
        <v>25</v>
      </c>
      <c r="N5564" s="3">
        <v>0</v>
      </c>
      <c r="O5564" s="2">
        <v>4.25</v>
      </c>
      <c r="P5564" s="15">
        <v>3.9607448794389999</v>
      </c>
    </row>
    <row r="5565" spans="4:16" x14ac:dyDescent="0.2">
      <c r="D5565" s="104"/>
      <c r="E5565" s="5" t="s">
        <v>41</v>
      </c>
      <c r="F5565" s="6"/>
      <c r="G5565" s="7">
        <v>2</v>
      </c>
      <c r="H5565" s="8">
        <v>1</v>
      </c>
      <c r="I5565" s="1">
        <v>0</v>
      </c>
      <c r="J5565" s="1">
        <v>0</v>
      </c>
      <c r="K5565" s="1">
        <v>0</v>
      </c>
      <c r="L5565" s="1">
        <v>0</v>
      </c>
      <c r="M5565" s="1">
        <v>0</v>
      </c>
      <c r="N5565" s="1">
        <v>1</v>
      </c>
      <c r="O5565" s="27" t="s">
        <v>78</v>
      </c>
      <c r="P5565" s="28" t="s">
        <v>78</v>
      </c>
    </row>
    <row r="5566" spans="4:16" x14ac:dyDescent="0.2">
      <c r="D5566" s="104"/>
      <c r="E5566" s="11"/>
      <c r="F5566" s="10"/>
      <c r="G5566" s="9">
        <v>100</v>
      </c>
      <c r="H5566" s="12">
        <v>50</v>
      </c>
      <c r="I5566" s="3">
        <v>0</v>
      </c>
      <c r="J5566" s="3">
        <v>0</v>
      </c>
      <c r="K5566" s="3">
        <v>0</v>
      </c>
      <c r="L5566" s="3">
        <v>0</v>
      </c>
      <c r="M5566" s="3">
        <v>0</v>
      </c>
      <c r="N5566" s="2">
        <v>50</v>
      </c>
      <c r="O5566" s="2">
        <v>1</v>
      </c>
      <c r="P5566" s="15">
        <v>0</v>
      </c>
    </row>
    <row r="5567" spans="4:16" x14ac:dyDescent="0.2">
      <c r="D5567" s="104"/>
      <c r="E5567" s="5" t="s">
        <v>42</v>
      </c>
      <c r="F5567" s="6"/>
      <c r="G5567" s="7">
        <v>8</v>
      </c>
      <c r="H5567" s="8">
        <v>3</v>
      </c>
      <c r="I5567" s="1">
        <v>1</v>
      </c>
      <c r="J5567" s="1">
        <v>1</v>
      </c>
      <c r="K5567" s="1">
        <v>0</v>
      </c>
      <c r="L5567" s="1">
        <v>0</v>
      </c>
      <c r="M5567" s="1">
        <v>0</v>
      </c>
      <c r="N5567" s="1">
        <v>3</v>
      </c>
      <c r="O5567" s="27" t="s">
        <v>78</v>
      </c>
      <c r="P5567" s="28" t="s">
        <v>78</v>
      </c>
    </row>
    <row r="5568" spans="4:16" x14ac:dyDescent="0.2">
      <c r="D5568" s="104"/>
      <c r="E5568" s="11"/>
      <c r="F5568" s="10"/>
      <c r="G5568" s="9">
        <v>100</v>
      </c>
      <c r="H5568" s="12">
        <v>37.5</v>
      </c>
      <c r="I5568" s="2">
        <v>12.5</v>
      </c>
      <c r="J5568" s="2">
        <v>12.5</v>
      </c>
      <c r="K5568" s="3">
        <v>0</v>
      </c>
      <c r="L5568" s="3">
        <v>0</v>
      </c>
      <c r="M5568" s="3">
        <v>0</v>
      </c>
      <c r="N5568" s="2">
        <v>37.5</v>
      </c>
      <c r="O5568" s="2">
        <v>1.6</v>
      </c>
      <c r="P5568" s="15">
        <v>0.8</v>
      </c>
    </row>
    <row r="5569" spans="4:16" x14ac:dyDescent="0.2">
      <c r="D5569" s="104"/>
      <c r="E5569" s="5" t="s">
        <v>43</v>
      </c>
      <c r="F5569" s="6"/>
      <c r="G5569" s="7">
        <v>7</v>
      </c>
      <c r="H5569" s="8">
        <v>4</v>
      </c>
      <c r="I5569" s="1">
        <v>1</v>
      </c>
      <c r="J5569" s="1">
        <v>1</v>
      </c>
      <c r="K5569" s="1">
        <v>0</v>
      </c>
      <c r="L5569" s="1">
        <v>0</v>
      </c>
      <c r="M5569" s="1">
        <v>0</v>
      </c>
      <c r="N5569" s="1">
        <v>1</v>
      </c>
      <c r="O5569" s="27" t="s">
        <v>78</v>
      </c>
      <c r="P5569" s="28" t="s">
        <v>78</v>
      </c>
    </row>
    <row r="5570" spans="4:16" x14ac:dyDescent="0.2">
      <c r="D5570" s="104"/>
      <c r="E5570" s="11"/>
      <c r="F5570" s="10"/>
      <c r="G5570" s="9">
        <v>100</v>
      </c>
      <c r="H5570" s="12">
        <v>57.142857142856997</v>
      </c>
      <c r="I5570" s="2">
        <v>14.285714285714</v>
      </c>
      <c r="J5570" s="2">
        <v>14.285714285714</v>
      </c>
      <c r="K5570" s="3">
        <v>0</v>
      </c>
      <c r="L5570" s="3">
        <v>0</v>
      </c>
      <c r="M5570" s="3">
        <v>0</v>
      </c>
      <c r="N5570" s="2">
        <v>14.285714285714</v>
      </c>
      <c r="O5570" s="2">
        <v>1.5</v>
      </c>
      <c r="P5570" s="15">
        <v>0.76376261582600002</v>
      </c>
    </row>
    <row r="5571" spans="4:16" x14ac:dyDescent="0.2">
      <c r="D5571" s="104"/>
      <c r="E5571" s="5" t="s">
        <v>44</v>
      </c>
      <c r="F5571" s="6"/>
      <c r="G5571" s="7">
        <v>12</v>
      </c>
      <c r="H5571" s="8">
        <v>9</v>
      </c>
      <c r="I5571" s="1">
        <v>2</v>
      </c>
      <c r="J5571" s="1">
        <v>0</v>
      </c>
      <c r="K5571" s="1">
        <v>1</v>
      </c>
      <c r="L5571" s="1">
        <v>0</v>
      </c>
      <c r="M5571" s="1">
        <v>0</v>
      </c>
      <c r="N5571" s="1">
        <v>0</v>
      </c>
      <c r="O5571" s="27" t="s">
        <v>78</v>
      </c>
      <c r="P5571" s="28" t="s">
        <v>78</v>
      </c>
    </row>
    <row r="5572" spans="4:16" x14ac:dyDescent="0.2">
      <c r="D5572" s="104"/>
      <c r="E5572" s="11"/>
      <c r="F5572" s="10"/>
      <c r="G5572" s="9">
        <v>100</v>
      </c>
      <c r="H5572" s="12">
        <v>75</v>
      </c>
      <c r="I5572" s="2">
        <v>16.666666666666998</v>
      </c>
      <c r="J5572" s="3">
        <v>0</v>
      </c>
      <c r="K5572" s="2">
        <v>8.333333333333</v>
      </c>
      <c r="L5572" s="3">
        <v>0</v>
      </c>
      <c r="M5572" s="3">
        <v>0</v>
      </c>
      <c r="N5572" s="3">
        <v>0</v>
      </c>
      <c r="O5572" s="2">
        <v>1.416666666667</v>
      </c>
      <c r="P5572" s="15">
        <v>0.86200670273199997</v>
      </c>
    </row>
    <row r="5573" spans="4:16" x14ac:dyDescent="0.2">
      <c r="D5573" s="104"/>
      <c r="E5573" s="5" t="s">
        <v>45</v>
      </c>
      <c r="F5573" s="6"/>
      <c r="G5573" s="7">
        <v>7</v>
      </c>
      <c r="H5573" s="8">
        <v>4</v>
      </c>
      <c r="I5573" s="1">
        <v>0</v>
      </c>
      <c r="J5573" s="1">
        <v>0</v>
      </c>
      <c r="K5573" s="1">
        <v>0</v>
      </c>
      <c r="L5573" s="1">
        <v>0</v>
      </c>
      <c r="M5573" s="1">
        <v>1</v>
      </c>
      <c r="N5573" s="1">
        <v>2</v>
      </c>
      <c r="O5573" s="27" t="s">
        <v>78</v>
      </c>
      <c r="P5573" s="28" t="s">
        <v>78</v>
      </c>
    </row>
    <row r="5574" spans="4:16" x14ac:dyDescent="0.2">
      <c r="D5574" s="104"/>
      <c r="E5574" s="11"/>
      <c r="F5574" s="10"/>
      <c r="G5574" s="9">
        <v>100</v>
      </c>
      <c r="H5574" s="12">
        <v>57.142857142856997</v>
      </c>
      <c r="I5574" s="3">
        <v>0</v>
      </c>
      <c r="J5574" s="3">
        <v>0</v>
      </c>
      <c r="K5574" s="3">
        <v>0</v>
      </c>
      <c r="L5574" s="3">
        <v>0</v>
      </c>
      <c r="M5574" s="2">
        <v>14.285714285714</v>
      </c>
      <c r="N5574" s="2">
        <v>28.571428571428999</v>
      </c>
      <c r="O5574" s="2">
        <v>2.2000000000000002</v>
      </c>
      <c r="P5574" s="15">
        <v>2.4</v>
      </c>
    </row>
    <row r="5575" spans="4:16" x14ac:dyDescent="0.2">
      <c r="D5575" s="104"/>
      <c r="E5575" s="5" t="s">
        <v>46</v>
      </c>
      <c r="F5575" s="6"/>
      <c r="G5575" s="7">
        <v>10</v>
      </c>
      <c r="H5575" s="8">
        <v>5</v>
      </c>
      <c r="I5575" s="1">
        <v>3</v>
      </c>
      <c r="J5575" s="1">
        <v>0</v>
      </c>
      <c r="K5575" s="1">
        <v>1</v>
      </c>
      <c r="L5575" s="1">
        <v>1</v>
      </c>
      <c r="M5575" s="1">
        <v>0</v>
      </c>
      <c r="N5575" s="1">
        <v>0</v>
      </c>
      <c r="O5575" s="27" t="s">
        <v>78</v>
      </c>
      <c r="P5575" s="28" t="s">
        <v>78</v>
      </c>
    </row>
    <row r="5576" spans="4:16" x14ac:dyDescent="0.2">
      <c r="D5576" s="104"/>
      <c r="E5576" s="11"/>
      <c r="F5576" s="10"/>
      <c r="G5576" s="9">
        <v>100</v>
      </c>
      <c r="H5576" s="12">
        <v>50</v>
      </c>
      <c r="I5576" s="2">
        <v>30</v>
      </c>
      <c r="J5576" s="3">
        <v>0</v>
      </c>
      <c r="K5576" s="2">
        <v>10</v>
      </c>
      <c r="L5576" s="2">
        <v>10</v>
      </c>
      <c r="M5576" s="3">
        <v>0</v>
      </c>
      <c r="N5576" s="3">
        <v>0</v>
      </c>
      <c r="O5576" s="2">
        <v>2</v>
      </c>
      <c r="P5576" s="15">
        <v>1.3416407865</v>
      </c>
    </row>
    <row r="5577" spans="4:16" x14ac:dyDescent="0.2">
      <c r="D5577" s="104"/>
      <c r="E5577" s="5" t="s">
        <v>47</v>
      </c>
      <c r="F5577" s="6"/>
      <c r="G5577" s="7">
        <v>11</v>
      </c>
      <c r="H5577" s="8">
        <v>7</v>
      </c>
      <c r="I5577" s="1">
        <v>2</v>
      </c>
      <c r="J5577" s="1">
        <v>1</v>
      </c>
      <c r="K5577" s="1">
        <v>0</v>
      </c>
      <c r="L5577" s="1">
        <v>0</v>
      </c>
      <c r="M5577" s="1">
        <v>0</v>
      </c>
      <c r="N5577" s="1">
        <v>1</v>
      </c>
      <c r="O5577" s="27" t="s">
        <v>78</v>
      </c>
      <c r="P5577" s="28" t="s">
        <v>78</v>
      </c>
    </row>
    <row r="5578" spans="4:16" x14ac:dyDescent="0.2">
      <c r="D5578" s="104"/>
      <c r="E5578" s="11"/>
      <c r="F5578" s="10"/>
      <c r="G5578" s="9">
        <v>100</v>
      </c>
      <c r="H5578" s="12">
        <v>63.636363636364003</v>
      </c>
      <c r="I5578" s="2">
        <v>18.181818181817999</v>
      </c>
      <c r="J5578" s="2">
        <v>9.0909090909089993</v>
      </c>
      <c r="K5578" s="3">
        <v>0</v>
      </c>
      <c r="L5578" s="3">
        <v>0</v>
      </c>
      <c r="M5578" s="3">
        <v>0</v>
      </c>
      <c r="N5578" s="2">
        <v>9.0909090909089993</v>
      </c>
      <c r="O5578" s="2">
        <v>1.4</v>
      </c>
      <c r="P5578" s="15">
        <v>0.663324958071</v>
      </c>
    </row>
    <row r="5579" spans="4:16" x14ac:dyDescent="0.2">
      <c r="D5579" s="104"/>
      <c r="E5579" s="5" t="s">
        <v>48</v>
      </c>
      <c r="F5579" s="6"/>
      <c r="G5579" s="7">
        <v>1</v>
      </c>
      <c r="H5579" s="8">
        <v>0</v>
      </c>
      <c r="I5579" s="1">
        <v>0</v>
      </c>
      <c r="J5579" s="1">
        <v>1</v>
      </c>
      <c r="K5579" s="1">
        <v>0</v>
      </c>
      <c r="L5579" s="1">
        <v>0</v>
      </c>
      <c r="M5579" s="1">
        <v>0</v>
      </c>
      <c r="N5579" s="1">
        <v>0</v>
      </c>
      <c r="O5579" s="27" t="s">
        <v>78</v>
      </c>
      <c r="P5579" s="28" t="s">
        <v>78</v>
      </c>
    </row>
    <row r="5580" spans="4:16" x14ac:dyDescent="0.2">
      <c r="D5580" s="104"/>
      <c r="E5580" s="11"/>
      <c r="F5580" s="10"/>
      <c r="G5580" s="9">
        <v>100</v>
      </c>
      <c r="H5580" s="40">
        <v>0</v>
      </c>
      <c r="I5580" s="3">
        <v>0</v>
      </c>
      <c r="J5580" s="2">
        <v>100</v>
      </c>
      <c r="K5580" s="3">
        <v>0</v>
      </c>
      <c r="L5580" s="3">
        <v>0</v>
      </c>
      <c r="M5580" s="3">
        <v>0</v>
      </c>
      <c r="N5580" s="3">
        <v>0</v>
      </c>
      <c r="O5580" s="2">
        <v>3</v>
      </c>
      <c r="P5580" s="15">
        <v>0</v>
      </c>
    </row>
    <row r="5581" spans="4:16" x14ac:dyDescent="0.2">
      <c r="D5581" s="104"/>
      <c r="E5581" s="5" t="s">
        <v>49</v>
      </c>
      <c r="F5581" s="6"/>
      <c r="G5581" s="7">
        <v>0</v>
      </c>
      <c r="H5581" s="8">
        <v>0</v>
      </c>
      <c r="I5581" s="1">
        <v>0</v>
      </c>
      <c r="J5581" s="1">
        <v>0</v>
      </c>
      <c r="K5581" s="1">
        <v>0</v>
      </c>
      <c r="L5581" s="1">
        <v>0</v>
      </c>
      <c r="M5581" s="1">
        <v>0</v>
      </c>
      <c r="N5581" s="1">
        <v>0</v>
      </c>
      <c r="O5581" s="27" t="s">
        <v>78</v>
      </c>
      <c r="P5581" s="28" t="s">
        <v>78</v>
      </c>
    </row>
    <row r="5582" spans="4:16" x14ac:dyDescent="0.2">
      <c r="D5582" s="104"/>
      <c r="E5582" s="11"/>
      <c r="F5582" s="10"/>
      <c r="G5582" s="77">
        <v>0</v>
      </c>
      <c r="H5582" s="40">
        <v>0</v>
      </c>
      <c r="I5582" s="3">
        <v>0</v>
      </c>
      <c r="J5582" s="3">
        <v>0</v>
      </c>
      <c r="K5582" s="3">
        <v>0</v>
      </c>
      <c r="L5582" s="3">
        <v>0</v>
      </c>
      <c r="M5582" s="3">
        <v>0</v>
      </c>
      <c r="N5582" s="3">
        <v>0</v>
      </c>
      <c r="O5582" s="3">
        <v>0</v>
      </c>
      <c r="P5582" s="21">
        <v>0</v>
      </c>
    </row>
    <row r="5583" spans="4:16" x14ac:dyDescent="0.2">
      <c r="D5583" s="103" t="s">
        <v>50</v>
      </c>
      <c r="E5583" s="24" t="s">
        <v>35</v>
      </c>
      <c r="F5583" s="22"/>
      <c r="G5583" s="23">
        <v>0</v>
      </c>
      <c r="H5583" s="30">
        <v>0</v>
      </c>
      <c r="I5583" s="4">
        <v>0</v>
      </c>
      <c r="J5583" s="4">
        <v>0</v>
      </c>
      <c r="K5583" s="4">
        <v>0</v>
      </c>
      <c r="L5583" s="4">
        <v>0</v>
      </c>
      <c r="M5583" s="4">
        <v>0</v>
      </c>
      <c r="N5583" s="4">
        <v>0</v>
      </c>
      <c r="O5583" s="73" t="s">
        <v>78</v>
      </c>
      <c r="P5583" s="76" t="s">
        <v>78</v>
      </c>
    </row>
    <row r="5584" spans="4:16" x14ac:dyDescent="0.2">
      <c r="D5584" s="104"/>
      <c r="E5584" s="11"/>
      <c r="F5584" s="10"/>
      <c r="G5584" s="77">
        <v>0</v>
      </c>
      <c r="H5584" s="40">
        <v>0</v>
      </c>
      <c r="I5584" s="3">
        <v>0</v>
      </c>
      <c r="J5584" s="3">
        <v>0</v>
      </c>
      <c r="K5584" s="3">
        <v>0</v>
      </c>
      <c r="L5584" s="3">
        <v>0</v>
      </c>
      <c r="M5584" s="3">
        <v>0</v>
      </c>
      <c r="N5584" s="3">
        <v>0</v>
      </c>
      <c r="O5584" s="3">
        <v>0</v>
      </c>
      <c r="P5584" s="21">
        <v>0</v>
      </c>
    </row>
    <row r="5585" spans="4:16" x14ac:dyDescent="0.2">
      <c r="D5585" s="104"/>
      <c r="E5585" s="5" t="s">
        <v>36</v>
      </c>
      <c r="F5585" s="6"/>
      <c r="G5585" s="7">
        <v>0</v>
      </c>
      <c r="H5585" s="8">
        <v>0</v>
      </c>
      <c r="I5585" s="1">
        <v>0</v>
      </c>
      <c r="J5585" s="1">
        <v>0</v>
      </c>
      <c r="K5585" s="1">
        <v>0</v>
      </c>
      <c r="L5585" s="1">
        <v>0</v>
      </c>
      <c r="M5585" s="1">
        <v>0</v>
      </c>
      <c r="N5585" s="1">
        <v>0</v>
      </c>
      <c r="O5585" s="27" t="s">
        <v>78</v>
      </c>
      <c r="P5585" s="28" t="s">
        <v>78</v>
      </c>
    </row>
    <row r="5586" spans="4:16" x14ac:dyDescent="0.2">
      <c r="D5586" s="104"/>
      <c r="E5586" s="11"/>
      <c r="F5586" s="10"/>
      <c r="G5586" s="77">
        <v>0</v>
      </c>
      <c r="H5586" s="40">
        <v>0</v>
      </c>
      <c r="I5586" s="3">
        <v>0</v>
      </c>
      <c r="J5586" s="3">
        <v>0</v>
      </c>
      <c r="K5586" s="3">
        <v>0</v>
      </c>
      <c r="L5586" s="3">
        <v>0</v>
      </c>
      <c r="M5586" s="3">
        <v>0</v>
      </c>
      <c r="N5586" s="3">
        <v>0</v>
      </c>
      <c r="O5586" s="3">
        <v>0</v>
      </c>
      <c r="P5586" s="21">
        <v>0</v>
      </c>
    </row>
    <row r="5587" spans="4:16" x14ac:dyDescent="0.2">
      <c r="D5587" s="104"/>
      <c r="E5587" s="5" t="s">
        <v>37</v>
      </c>
      <c r="F5587" s="6"/>
      <c r="G5587" s="7">
        <v>0</v>
      </c>
      <c r="H5587" s="8">
        <v>0</v>
      </c>
      <c r="I5587" s="1">
        <v>0</v>
      </c>
      <c r="J5587" s="1">
        <v>0</v>
      </c>
      <c r="K5587" s="1">
        <v>0</v>
      </c>
      <c r="L5587" s="1">
        <v>0</v>
      </c>
      <c r="M5587" s="1">
        <v>0</v>
      </c>
      <c r="N5587" s="1">
        <v>0</v>
      </c>
      <c r="O5587" s="27" t="s">
        <v>78</v>
      </c>
      <c r="P5587" s="28" t="s">
        <v>78</v>
      </c>
    </row>
    <row r="5588" spans="4:16" x14ac:dyDescent="0.2">
      <c r="D5588" s="104"/>
      <c r="E5588" s="11"/>
      <c r="F5588" s="10"/>
      <c r="G5588" s="77">
        <v>0</v>
      </c>
      <c r="H5588" s="40">
        <v>0</v>
      </c>
      <c r="I5588" s="3">
        <v>0</v>
      </c>
      <c r="J5588" s="3">
        <v>0</v>
      </c>
      <c r="K5588" s="3">
        <v>0</v>
      </c>
      <c r="L5588" s="3">
        <v>0</v>
      </c>
      <c r="M5588" s="3">
        <v>0</v>
      </c>
      <c r="N5588" s="3">
        <v>0</v>
      </c>
      <c r="O5588" s="3">
        <v>0</v>
      </c>
      <c r="P5588" s="21">
        <v>0</v>
      </c>
    </row>
    <row r="5589" spans="4:16" x14ac:dyDescent="0.2">
      <c r="D5589" s="104"/>
      <c r="E5589" s="5" t="s">
        <v>38</v>
      </c>
      <c r="F5589" s="6"/>
      <c r="G5589" s="7">
        <v>2</v>
      </c>
      <c r="H5589" s="8">
        <v>2</v>
      </c>
      <c r="I5589" s="1">
        <v>0</v>
      </c>
      <c r="J5589" s="1">
        <v>0</v>
      </c>
      <c r="K5589" s="1">
        <v>0</v>
      </c>
      <c r="L5589" s="1">
        <v>0</v>
      </c>
      <c r="M5589" s="1">
        <v>0</v>
      </c>
      <c r="N5589" s="1">
        <v>0</v>
      </c>
      <c r="O5589" s="27" t="s">
        <v>78</v>
      </c>
      <c r="P5589" s="28" t="s">
        <v>78</v>
      </c>
    </row>
    <row r="5590" spans="4:16" x14ac:dyDescent="0.2">
      <c r="D5590" s="104"/>
      <c r="E5590" s="11"/>
      <c r="F5590" s="10"/>
      <c r="G5590" s="9">
        <v>100</v>
      </c>
      <c r="H5590" s="12">
        <v>100</v>
      </c>
      <c r="I5590" s="3">
        <v>0</v>
      </c>
      <c r="J5590" s="3">
        <v>0</v>
      </c>
      <c r="K5590" s="3">
        <v>0</v>
      </c>
      <c r="L5590" s="3">
        <v>0</v>
      </c>
      <c r="M5590" s="3">
        <v>0</v>
      </c>
      <c r="N5590" s="3">
        <v>0</v>
      </c>
      <c r="O5590" s="2">
        <v>1</v>
      </c>
      <c r="P5590" s="15">
        <v>0</v>
      </c>
    </row>
    <row r="5591" spans="4:16" x14ac:dyDescent="0.2">
      <c r="D5591" s="104"/>
      <c r="E5591" s="5" t="s">
        <v>39</v>
      </c>
      <c r="F5591" s="6"/>
      <c r="G5591" s="7">
        <v>4</v>
      </c>
      <c r="H5591" s="8">
        <v>3</v>
      </c>
      <c r="I5591" s="1">
        <v>0</v>
      </c>
      <c r="J5591" s="1">
        <v>0</v>
      </c>
      <c r="K5591" s="1">
        <v>0</v>
      </c>
      <c r="L5591" s="1">
        <v>0</v>
      </c>
      <c r="M5591" s="1">
        <v>0</v>
      </c>
      <c r="N5591" s="1">
        <v>1</v>
      </c>
      <c r="O5591" s="27" t="s">
        <v>78</v>
      </c>
      <c r="P5591" s="28" t="s">
        <v>78</v>
      </c>
    </row>
    <row r="5592" spans="4:16" x14ac:dyDescent="0.2">
      <c r="D5592" s="104"/>
      <c r="E5592" s="11"/>
      <c r="F5592" s="10"/>
      <c r="G5592" s="9">
        <v>100</v>
      </c>
      <c r="H5592" s="12">
        <v>75</v>
      </c>
      <c r="I5592" s="3">
        <v>0</v>
      </c>
      <c r="J5592" s="3">
        <v>0</v>
      </c>
      <c r="K5592" s="3">
        <v>0</v>
      </c>
      <c r="L5592" s="3">
        <v>0</v>
      </c>
      <c r="M5592" s="3">
        <v>0</v>
      </c>
      <c r="N5592" s="2">
        <v>25</v>
      </c>
      <c r="O5592" s="2">
        <v>1</v>
      </c>
      <c r="P5592" s="15">
        <v>0</v>
      </c>
    </row>
    <row r="5593" spans="4:16" x14ac:dyDescent="0.2">
      <c r="D5593" s="104"/>
      <c r="E5593" s="5" t="s">
        <v>40</v>
      </c>
      <c r="F5593" s="6"/>
      <c r="G5593" s="7">
        <v>3</v>
      </c>
      <c r="H5593" s="8">
        <v>2</v>
      </c>
      <c r="I5593" s="1">
        <v>1</v>
      </c>
      <c r="J5593" s="1">
        <v>0</v>
      </c>
      <c r="K5593" s="1">
        <v>0</v>
      </c>
      <c r="L5593" s="1">
        <v>0</v>
      </c>
      <c r="M5593" s="1">
        <v>0</v>
      </c>
      <c r="N5593" s="1">
        <v>0</v>
      </c>
      <c r="O5593" s="27" t="s">
        <v>78</v>
      </c>
      <c r="P5593" s="28" t="s">
        <v>78</v>
      </c>
    </row>
    <row r="5594" spans="4:16" x14ac:dyDescent="0.2">
      <c r="D5594" s="104"/>
      <c r="E5594" s="11"/>
      <c r="F5594" s="10"/>
      <c r="G5594" s="9">
        <v>100</v>
      </c>
      <c r="H5594" s="12">
        <v>66.666666666666998</v>
      </c>
      <c r="I5594" s="2">
        <v>33.333333333333002</v>
      </c>
      <c r="J5594" s="3">
        <v>0</v>
      </c>
      <c r="K5594" s="3">
        <v>0</v>
      </c>
      <c r="L5594" s="3">
        <v>0</v>
      </c>
      <c r="M5594" s="3">
        <v>0</v>
      </c>
      <c r="N5594" s="3">
        <v>0</v>
      </c>
      <c r="O5594" s="2">
        <v>1.333333333333</v>
      </c>
      <c r="P5594" s="15">
        <v>0.47140452079099998</v>
      </c>
    </row>
    <row r="5595" spans="4:16" x14ac:dyDescent="0.2">
      <c r="D5595" s="104"/>
      <c r="E5595" s="5" t="s">
        <v>41</v>
      </c>
      <c r="F5595" s="6"/>
      <c r="G5595" s="7">
        <v>3</v>
      </c>
      <c r="H5595" s="8">
        <v>3</v>
      </c>
      <c r="I5595" s="1">
        <v>0</v>
      </c>
      <c r="J5595" s="1">
        <v>0</v>
      </c>
      <c r="K5595" s="1">
        <v>0</v>
      </c>
      <c r="L5595" s="1">
        <v>0</v>
      </c>
      <c r="M5595" s="1">
        <v>0</v>
      </c>
      <c r="N5595" s="1">
        <v>0</v>
      </c>
      <c r="O5595" s="27" t="s">
        <v>78</v>
      </c>
      <c r="P5595" s="28" t="s">
        <v>78</v>
      </c>
    </row>
    <row r="5596" spans="4:16" x14ac:dyDescent="0.2">
      <c r="D5596" s="104"/>
      <c r="E5596" s="11"/>
      <c r="F5596" s="10"/>
      <c r="G5596" s="9">
        <v>100</v>
      </c>
      <c r="H5596" s="12">
        <v>100</v>
      </c>
      <c r="I5596" s="3">
        <v>0</v>
      </c>
      <c r="J5596" s="3">
        <v>0</v>
      </c>
      <c r="K5596" s="3">
        <v>0</v>
      </c>
      <c r="L5596" s="3">
        <v>0</v>
      </c>
      <c r="M5596" s="3">
        <v>0</v>
      </c>
      <c r="N5596" s="3">
        <v>0</v>
      </c>
      <c r="O5596" s="2">
        <v>1</v>
      </c>
      <c r="P5596" s="15">
        <v>0</v>
      </c>
    </row>
    <row r="5597" spans="4:16" x14ac:dyDescent="0.2">
      <c r="D5597" s="104"/>
      <c r="E5597" s="5" t="s">
        <v>42</v>
      </c>
      <c r="F5597" s="6"/>
      <c r="G5597" s="7">
        <v>6</v>
      </c>
      <c r="H5597" s="8">
        <v>3</v>
      </c>
      <c r="I5597" s="1">
        <v>1</v>
      </c>
      <c r="J5597" s="1">
        <v>0</v>
      </c>
      <c r="K5597" s="1">
        <v>0</v>
      </c>
      <c r="L5597" s="1">
        <v>1</v>
      </c>
      <c r="M5597" s="1">
        <v>0</v>
      </c>
      <c r="N5597" s="1">
        <v>1</v>
      </c>
      <c r="O5597" s="27" t="s">
        <v>78</v>
      </c>
      <c r="P5597" s="28" t="s">
        <v>78</v>
      </c>
    </row>
    <row r="5598" spans="4:16" x14ac:dyDescent="0.2">
      <c r="D5598" s="104"/>
      <c r="E5598" s="11"/>
      <c r="F5598" s="10"/>
      <c r="G5598" s="9">
        <v>100</v>
      </c>
      <c r="H5598" s="12">
        <v>50</v>
      </c>
      <c r="I5598" s="2">
        <v>16.666666666666998</v>
      </c>
      <c r="J5598" s="3">
        <v>0</v>
      </c>
      <c r="K5598" s="3">
        <v>0</v>
      </c>
      <c r="L5598" s="2">
        <v>16.666666666666998</v>
      </c>
      <c r="M5598" s="3">
        <v>0</v>
      </c>
      <c r="N5598" s="2">
        <v>16.666666666666998</v>
      </c>
      <c r="O5598" s="2">
        <v>2</v>
      </c>
      <c r="P5598" s="15">
        <v>1.5491933384829999</v>
      </c>
    </row>
    <row r="5599" spans="4:16" x14ac:dyDescent="0.2">
      <c r="D5599" s="104"/>
      <c r="E5599" s="5" t="s">
        <v>43</v>
      </c>
      <c r="F5599" s="6"/>
      <c r="G5599" s="7">
        <v>12</v>
      </c>
      <c r="H5599" s="8">
        <v>10</v>
      </c>
      <c r="I5599" s="1">
        <v>1</v>
      </c>
      <c r="J5599" s="1">
        <v>0</v>
      </c>
      <c r="K5599" s="1">
        <v>0</v>
      </c>
      <c r="L5599" s="1">
        <v>0</v>
      </c>
      <c r="M5599" s="1">
        <v>0</v>
      </c>
      <c r="N5599" s="1">
        <v>1</v>
      </c>
      <c r="O5599" s="27" t="s">
        <v>78</v>
      </c>
      <c r="P5599" s="28" t="s">
        <v>78</v>
      </c>
    </row>
    <row r="5600" spans="4:16" x14ac:dyDescent="0.2">
      <c r="D5600" s="104"/>
      <c r="E5600" s="11"/>
      <c r="F5600" s="10"/>
      <c r="G5600" s="9">
        <v>100</v>
      </c>
      <c r="H5600" s="12">
        <v>83.333333333333002</v>
      </c>
      <c r="I5600" s="2">
        <v>8.333333333333</v>
      </c>
      <c r="J5600" s="3">
        <v>0</v>
      </c>
      <c r="K5600" s="3">
        <v>0</v>
      </c>
      <c r="L5600" s="3">
        <v>0</v>
      </c>
      <c r="M5600" s="3">
        <v>0</v>
      </c>
      <c r="N5600" s="2">
        <v>8.333333333333</v>
      </c>
      <c r="O5600" s="2">
        <v>1.090909090909</v>
      </c>
      <c r="P5600" s="15">
        <v>0.287479787288</v>
      </c>
    </row>
    <row r="5601" spans="2:16" x14ac:dyDescent="0.2">
      <c r="D5601" s="104"/>
      <c r="E5601" s="5" t="s">
        <v>44</v>
      </c>
      <c r="F5601" s="6"/>
      <c r="G5601" s="7">
        <v>14</v>
      </c>
      <c r="H5601" s="8">
        <v>6</v>
      </c>
      <c r="I5601" s="1">
        <v>2</v>
      </c>
      <c r="J5601" s="1">
        <v>2</v>
      </c>
      <c r="K5601" s="1">
        <v>0</v>
      </c>
      <c r="L5601" s="1">
        <v>0</v>
      </c>
      <c r="M5601" s="1">
        <v>0</v>
      </c>
      <c r="N5601" s="1">
        <v>4</v>
      </c>
      <c r="O5601" s="27" t="s">
        <v>78</v>
      </c>
      <c r="P5601" s="28" t="s">
        <v>78</v>
      </c>
    </row>
    <row r="5602" spans="2:16" x14ac:dyDescent="0.2">
      <c r="D5602" s="104"/>
      <c r="E5602" s="11"/>
      <c r="F5602" s="10"/>
      <c r="G5602" s="9">
        <v>100</v>
      </c>
      <c r="H5602" s="12">
        <v>42.857142857143003</v>
      </c>
      <c r="I5602" s="2">
        <v>14.285714285714</v>
      </c>
      <c r="J5602" s="2">
        <v>14.285714285714</v>
      </c>
      <c r="K5602" s="3">
        <v>0</v>
      </c>
      <c r="L5602" s="3">
        <v>0</v>
      </c>
      <c r="M5602" s="3">
        <v>0</v>
      </c>
      <c r="N5602" s="2">
        <v>28.571428571428999</v>
      </c>
      <c r="O5602" s="2">
        <v>1.6</v>
      </c>
      <c r="P5602" s="15">
        <v>0.8</v>
      </c>
    </row>
    <row r="5603" spans="2:16" x14ac:dyDescent="0.2">
      <c r="D5603" s="104"/>
      <c r="E5603" s="5" t="s">
        <v>45</v>
      </c>
      <c r="F5603" s="6"/>
      <c r="G5603" s="7">
        <v>16</v>
      </c>
      <c r="H5603" s="8">
        <v>9</v>
      </c>
      <c r="I5603" s="1">
        <v>5</v>
      </c>
      <c r="J5603" s="1">
        <v>2</v>
      </c>
      <c r="K5603" s="1">
        <v>0</v>
      </c>
      <c r="L5603" s="1">
        <v>0</v>
      </c>
      <c r="M5603" s="1">
        <v>0</v>
      </c>
      <c r="N5603" s="1">
        <v>0</v>
      </c>
      <c r="O5603" s="27" t="s">
        <v>78</v>
      </c>
      <c r="P5603" s="28" t="s">
        <v>78</v>
      </c>
    </row>
    <row r="5604" spans="2:16" x14ac:dyDescent="0.2">
      <c r="D5604" s="104"/>
      <c r="E5604" s="11"/>
      <c r="F5604" s="10"/>
      <c r="G5604" s="9">
        <v>100</v>
      </c>
      <c r="H5604" s="12">
        <v>56.25</v>
      </c>
      <c r="I5604" s="2">
        <v>31.25</v>
      </c>
      <c r="J5604" s="2">
        <v>12.5</v>
      </c>
      <c r="K5604" s="3">
        <v>0</v>
      </c>
      <c r="L5604" s="3">
        <v>0</v>
      </c>
      <c r="M5604" s="3">
        <v>0</v>
      </c>
      <c r="N5604" s="3">
        <v>0</v>
      </c>
      <c r="O5604" s="2">
        <v>1.5625</v>
      </c>
      <c r="P5604" s="15">
        <v>0.70433922934899995</v>
      </c>
    </row>
    <row r="5605" spans="2:16" x14ac:dyDescent="0.2">
      <c r="D5605" s="104"/>
      <c r="E5605" s="5" t="s">
        <v>46</v>
      </c>
      <c r="F5605" s="6"/>
      <c r="G5605" s="7">
        <v>5</v>
      </c>
      <c r="H5605" s="8">
        <v>2</v>
      </c>
      <c r="I5605" s="1">
        <v>1</v>
      </c>
      <c r="J5605" s="1">
        <v>0</v>
      </c>
      <c r="K5605" s="1">
        <v>0</v>
      </c>
      <c r="L5605" s="1">
        <v>0</v>
      </c>
      <c r="M5605" s="1">
        <v>0</v>
      </c>
      <c r="N5605" s="1">
        <v>2</v>
      </c>
      <c r="O5605" s="27" t="s">
        <v>78</v>
      </c>
      <c r="P5605" s="28" t="s">
        <v>78</v>
      </c>
    </row>
    <row r="5606" spans="2:16" x14ac:dyDescent="0.2">
      <c r="D5606" s="104"/>
      <c r="E5606" s="11"/>
      <c r="F5606" s="10"/>
      <c r="G5606" s="9">
        <v>100</v>
      </c>
      <c r="H5606" s="12">
        <v>40</v>
      </c>
      <c r="I5606" s="2">
        <v>20</v>
      </c>
      <c r="J5606" s="3">
        <v>0</v>
      </c>
      <c r="K5606" s="3">
        <v>0</v>
      </c>
      <c r="L5606" s="3">
        <v>0</v>
      </c>
      <c r="M5606" s="3">
        <v>0</v>
      </c>
      <c r="N5606" s="2">
        <v>40</v>
      </c>
      <c r="O5606" s="2">
        <v>1.333333333333</v>
      </c>
      <c r="P5606" s="15">
        <v>0.47140452079099998</v>
      </c>
    </row>
    <row r="5607" spans="2:16" x14ac:dyDescent="0.2">
      <c r="D5607" s="104"/>
      <c r="E5607" s="5" t="s">
        <v>47</v>
      </c>
      <c r="F5607" s="6"/>
      <c r="G5607" s="7">
        <v>6</v>
      </c>
      <c r="H5607" s="8">
        <v>4</v>
      </c>
      <c r="I5607" s="1">
        <v>2</v>
      </c>
      <c r="J5607" s="1">
        <v>0</v>
      </c>
      <c r="K5607" s="1">
        <v>0</v>
      </c>
      <c r="L5607" s="1">
        <v>0</v>
      </c>
      <c r="M5607" s="1">
        <v>0</v>
      </c>
      <c r="N5607" s="1">
        <v>0</v>
      </c>
      <c r="O5607" s="27" t="s">
        <v>78</v>
      </c>
      <c r="P5607" s="28" t="s">
        <v>78</v>
      </c>
    </row>
    <row r="5608" spans="2:16" x14ac:dyDescent="0.2">
      <c r="D5608" s="104"/>
      <c r="E5608" s="11"/>
      <c r="F5608" s="10"/>
      <c r="G5608" s="9">
        <v>100</v>
      </c>
      <c r="H5608" s="12">
        <v>66.666666666666998</v>
      </c>
      <c r="I5608" s="2">
        <v>33.333333333333002</v>
      </c>
      <c r="J5608" s="3">
        <v>0</v>
      </c>
      <c r="K5608" s="3">
        <v>0</v>
      </c>
      <c r="L5608" s="3">
        <v>0</v>
      </c>
      <c r="M5608" s="3">
        <v>0</v>
      </c>
      <c r="N5608" s="3">
        <v>0</v>
      </c>
      <c r="O5608" s="2">
        <v>1.333333333333</v>
      </c>
      <c r="P5608" s="15">
        <v>0.47140452079099998</v>
      </c>
    </row>
    <row r="5609" spans="2:16" x14ac:dyDescent="0.2">
      <c r="D5609" s="104"/>
      <c r="E5609" s="5" t="s">
        <v>48</v>
      </c>
      <c r="F5609" s="6"/>
      <c r="G5609" s="7">
        <v>3</v>
      </c>
      <c r="H5609" s="8">
        <v>2</v>
      </c>
      <c r="I5609" s="1">
        <v>0</v>
      </c>
      <c r="J5609" s="1">
        <v>0</v>
      </c>
      <c r="K5609" s="1">
        <v>0</v>
      </c>
      <c r="L5609" s="1">
        <v>0</v>
      </c>
      <c r="M5609" s="1">
        <v>0</v>
      </c>
      <c r="N5609" s="1">
        <v>1</v>
      </c>
      <c r="O5609" s="27" t="s">
        <v>78</v>
      </c>
      <c r="P5609" s="28" t="s">
        <v>78</v>
      </c>
    </row>
    <row r="5610" spans="2:16" x14ac:dyDescent="0.2">
      <c r="D5610" s="104"/>
      <c r="E5610" s="11"/>
      <c r="F5610" s="10"/>
      <c r="G5610" s="9">
        <v>100</v>
      </c>
      <c r="H5610" s="12">
        <v>66.666666666666998</v>
      </c>
      <c r="I5610" s="3">
        <v>0</v>
      </c>
      <c r="J5610" s="3">
        <v>0</v>
      </c>
      <c r="K5610" s="3">
        <v>0</v>
      </c>
      <c r="L5610" s="3">
        <v>0</v>
      </c>
      <c r="M5610" s="3">
        <v>0</v>
      </c>
      <c r="N5610" s="2">
        <v>33.333333333333002</v>
      </c>
      <c r="O5610" s="2">
        <v>1</v>
      </c>
      <c r="P5610" s="15">
        <v>0</v>
      </c>
    </row>
    <row r="5611" spans="2:16" x14ac:dyDescent="0.2">
      <c r="D5611" s="104"/>
      <c r="E5611" s="5" t="s">
        <v>49</v>
      </c>
      <c r="F5611" s="6"/>
      <c r="G5611" s="7">
        <v>0</v>
      </c>
      <c r="H5611" s="8">
        <v>0</v>
      </c>
      <c r="I5611" s="1">
        <v>0</v>
      </c>
      <c r="J5611" s="1">
        <v>0</v>
      </c>
      <c r="K5611" s="1">
        <v>0</v>
      </c>
      <c r="L5611" s="1">
        <v>0</v>
      </c>
      <c r="M5611" s="1">
        <v>0</v>
      </c>
      <c r="N5611" s="1">
        <v>0</v>
      </c>
      <c r="O5611" s="27" t="s">
        <v>78</v>
      </c>
      <c r="P5611" s="28" t="s">
        <v>78</v>
      </c>
    </row>
    <row r="5612" spans="2:16" x14ac:dyDescent="0.2">
      <c r="D5612" s="105"/>
      <c r="E5612" s="56"/>
      <c r="F5612" s="57"/>
      <c r="G5612" s="88">
        <v>0</v>
      </c>
      <c r="H5612" s="79">
        <v>0</v>
      </c>
      <c r="I5612" s="36">
        <v>0</v>
      </c>
      <c r="J5612" s="36">
        <v>0</v>
      </c>
      <c r="K5612" s="36">
        <v>0</v>
      </c>
      <c r="L5612" s="36">
        <v>0</v>
      </c>
      <c r="M5612" s="36">
        <v>0</v>
      </c>
      <c r="N5612" s="36">
        <v>0</v>
      </c>
      <c r="O5612" s="36">
        <v>0</v>
      </c>
      <c r="P5612" s="72">
        <v>0</v>
      </c>
    </row>
    <row r="5614" spans="2:16" x14ac:dyDescent="0.2">
      <c r="B5614" s="47" t="str">
        <f xml:space="preserve"> HYPERLINK("#'目次'!B73", "[67]")</f>
        <v>[67]</v>
      </c>
      <c r="C5614" s="31" t="s">
        <v>646</v>
      </c>
    </row>
    <row r="5615" spans="2:16" x14ac:dyDescent="0.2">
      <c r="C5615" s="89" t="s">
        <v>647</v>
      </c>
    </row>
    <row r="5617" spans="3:13" x14ac:dyDescent="0.2">
      <c r="C5617" s="31" t="s">
        <v>13</v>
      </c>
    </row>
    <row r="5618" spans="3:13" ht="60" x14ac:dyDescent="0.2">
      <c r="D5618" s="99"/>
      <c r="E5618" s="100"/>
      <c r="F5618" s="100"/>
      <c r="G5618" s="41" t="s">
        <v>14</v>
      </c>
      <c r="H5618" s="42" t="s">
        <v>573</v>
      </c>
      <c r="I5618" s="16" t="s">
        <v>574</v>
      </c>
      <c r="J5618" s="16" t="s">
        <v>575</v>
      </c>
      <c r="K5618" s="16" t="s">
        <v>576</v>
      </c>
      <c r="L5618" s="16" t="s">
        <v>22</v>
      </c>
      <c r="M5618" s="46" t="s">
        <v>24</v>
      </c>
    </row>
    <row r="5619" spans="3:13" x14ac:dyDescent="0.2">
      <c r="D5619" s="101"/>
      <c r="E5619" s="102"/>
      <c r="F5619" s="102"/>
      <c r="G5619" s="44"/>
      <c r="H5619" s="48"/>
      <c r="I5619" s="17"/>
      <c r="J5619" s="17"/>
      <c r="K5619" s="17"/>
      <c r="L5619" s="17"/>
      <c r="M5619" s="43"/>
    </row>
    <row r="5620" spans="3:13" x14ac:dyDescent="0.2">
      <c r="D5620" s="68"/>
      <c r="E5620" s="67" t="s">
        <v>14</v>
      </c>
      <c r="F5620" s="64"/>
      <c r="G5620" s="45">
        <v>465</v>
      </c>
      <c r="H5620" s="20">
        <v>194</v>
      </c>
      <c r="I5620" s="20">
        <v>26</v>
      </c>
      <c r="J5620" s="20">
        <v>241</v>
      </c>
      <c r="K5620" s="20">
        <v>10</v>
      </c>
      <c r="L5620" s="20">
        <v>16</v>
      </c>
      <c r="M5620" s="61">
        <v>3</v>
      </c>
    </row>
    <row r="5621" spans="3:13" x14ac:dyDescent="0.2">
      <c r="D5621" s="56"/>
      <c r="E5621" s="57"/>
      <c r="F5621" s="65"/>
      <c r="G5621" s="9">
        <v>100</v>
      </c>
      <c r="H5621" s="2">
        <v>41.720430107527001</v>
      </c>
      <c r="I5621" s="2">
        <v>5.591397849462</v>
      </c>
      <c r="J5621" s="2">
        <v>51.827956989246999</v>
      </c>
      <c r="K5621" s="2">
        <v>2.1505376344089999</v>
      </c>
      <c r="L5621" s="2">
        <v>3.4408602150540002</v>
      </c>
      <c r="M5621" s="15">
        <v>0.64516129032299996</v>
      </c>
    </row>
    <row r="5622" spans="3:13" x14ac:dyDescent="0.2">
      <c r="D5622" s="103" t="s">
        <v>25</v>
      </c>
      <c r="E5622" s="24" t="s">
        <v>26</v>
      </c>
      <c r="F5622" s="22"/>
      <c r="G5622" s="23">
        <v>106</v>
      </c>
      <c r="H5622" s="30">
        <v>43</v>
      </c>
      <c r="I5622" s="4">
        <v>2</v>
      </c>
      <c r="J5622" s="4">
        <v>58</v>
      </c>
      <c r="K5622" s="4">
        <v>1</v>
      </c>
      <c r="L5622" s="4">
        <v>5</v>
      </c>
      <c r="M5622" s="34">
        <v>1</v>
      </c>
    </row>
    <row r="5623" spans="3:13" x14ac:dyDescent="0.2">
      <c r="D5623" s="104"/>
      <c r="E5623" s="11"/>
      <c r="F5623" s="10"/>
      <c r="G5623" s="9">
        <v>100</v>
      </c>
      <c r="H5623" s="12">
        <v>40.566037735849001</v>
      </c>
      <c r="I5623" s="2">
        <v>1.88679245283</v>
      </c>
      <c r="J5623" s="2">
        <v>54.716981132074999</v>
      </c>
      <c r="K5623" s="2">
        <v>0.94339622641499998</v>
      </c>
      <c r="L5623" s="2">
        <v>4.7169811320750004</v>
      </c>
      <c r="M5623" s="15">
        <v>0.94339622641499998</v>
      </c>
    </row>
    <row r="5624" spans="3:13" x14ac:dyDescent="0.2">
      <c r="D5624" s="104"/>
      <c r="E5624" s="5" t="s">
        <v>27</v>
      </c>
      <c r="F5624" s="6"/>
      <c r="G5624" s="7">
        <v>95</v>
      </c>
      <c r="H5624" s="8">
        <v>43</v>
      </c>
      <c r="I5624" s="1">
        <v>3</v>
      </c>
      <c r="J5624" s="1">
        <v>50</v>
      </c>
      <c r="K5624" s="1">
        <v>1</v>
      </c>
      <c r="L5624" s="1">
        <v>4</v>
      </c>
      <c r="M5624" s="13">
        <v>0</v>
      </c>
    </row>
    <row r="5625" spans="3:13" x14ac:dyDescent="0.2">
      <c r="D5625" s="104"/>
      <c r="E5625" s="11"/>
      <c r="F5625" s="10"/>
      <c r="G5625" s="9">
        <v>100</v>
      </c>
      <c r="H5625" s="12">
        <v>45.263157894736999</v>
      </c>
      <c r="I5625" s="2">
        <v>3.1578947368420001</v>
      </c>
      <c r="J5625" s="2">
        <v>52.631578947367998</v>
      </c>
      <c r="K5625" s="2">
        <v>1.052631578947</v>
      </c>
      <c r="L5625" s="2">
        <v>4.2105263157890001</v>
      </c>
      <c r="M5625" s="21">
        <v>0</v>
      </c>
    </row>
    <row r="5626" spans="3:13" x14ac:dyDescent="0.2">
      <c r="D5626" s="104"/>
      <c r="E5626" s="5" t="s">
        <v>28</v>
      </c>
      <c r="F5626" s="6"/>
      <c r="G5626" s="7">
        <v>69</v>
      </c>
      <c r="H5626" s="8">
        <v>32</v>
      </c>
      <c r="I5626" s="1">
        <v>3</v>
      </c>
      <c r="J5626" s="1">
        <v>37</v>
      </c>
      <c r="K5626" s="1">
        <v>1</v>
      </c>
      <c r="L5626" s="1">
        <v>0</v>
      </c>
      <c r="M5626" s="13">
        <v>1</v>
      </c>
    </row>
    <row r="5627" spans="3:13" x14ac:dyDescent="0.2">
      <c r="D5627" s="104"/>
      <c r="E5627" s="11"/>
      <c r="F5627" s="10"/>
      <c r="G5627" s="9">
        <v>100</v>
      </c>
      <c r="H5627" s="12">
        <v>46.376811594202998</v>
      </c>
      <c r="I5627" s="2">
        <v>4.3478260869570002</v>
      </c>
      <c r="J5627" s="2">
        <v>53.623188405797002</v>
      </c>
      <c r="K5627" s="2">
        <v>1.449275362319</v>
      </c>
      <c r="L5627" s="3">
        <v>0</v>
      </c>
      <c r="M5627" s="15">
        <v>1.449275362319</v>
      </c>
    </row>
    <row r="5628" spans="3:13" x14ac:dyDescent="0.2">
      <c r="D5628" s="104"/>
      <c r="E5628" s="5" t="s">
        <v>29</v>
      </c>
      <c r="F5628" s="6"/>
      <c r="G5628" s="7">
        <v>49</v>
      </c>
      <c r="H5628" s="8">
        <v>20</v>
      </c>
      <c r="I5628" s="1">
        <v>3</v>
      </c>
      <c r="J5628" s="1">
        <v>26</v>
      </c>
      <c r="K5628" s="1">
        <v>1</v>
      </c>
      <c r="L5628" s="1">
        <v>2</v>
      </c>
      <c r="M5628" s="13">
        <v>0</v>
      </c>
    </row>
    <row r="5629" spans="3:13" x14ac:dyDescent="0.2">
      <c r="D5629" s="104"/>
      <c r="E5629" s="11"/>
      <c r="F5629" s="10"/>
      <c r="G5629" s="9">
        <v>100</v>
      </c>
      <c r="H5629" s="12">
        <v>40.816326530612002</v>
      </c>
      <c r="I5629" s="2">
        <v>6.1224489795919999</v>
      </c>
      <c r="J5629" s="2">
        <v>53.061224489795997</v>
      </c>
      <c r="K5629" s="2">
        <v>2.040816326531</v>
      </c>
      <c r="L5629" s="2">
        <v>4.0816326530609999</v>
      </c>
      <c r="M5629" s="21">
        <v>0</v>
      </c>
    </row>
    <row r="5630" spans="3:13" x14ac:dyDescent="0.2">
      <c r="D5630" s="104"/>
      <c r="E5630" s="5" t="s">
        <v>30</v>
      </c>
      <c r="F5630" s="6"/>
      <c r="G5630" s="7">
        <v>42</v>
      </c>
      <c r="H5630" s="8">
        <v>24</v>
      </c>
      <c r="I5630" s="1">
        <v>2</v>
      </c>
      <c r="J5630" s="1">
        <v>18</v>
      </c>
      <c r="K5630" s="1">
        <v>0</v>
      </c>
      <c r="L5630" s="1">
        <v>1</v>
      </c>
      <c r="M5630" s="13">
        <v>0</v>
      </c>
    </row>
    <row r="5631" spans="3:13" x14ac:dyDescent="0.2">
      <c r="D5631" s="104"/>
      <c r="E5631" s="11"/>
      <c r="F5631" s="10"/>
      <c r="G5631" s="9">
        <v>100</v>
      </c>
      <c r="H5631" s="12">
        <v>57.142857142856997</v>
      </c>
      <c r="I5631" s="2">
        <v>4.7619047619049999</v>
      </c>
      <c r="J5631" s="2">
        <v>42.857142857143003</v>
      </c>
      <c r="K5631" s="3">
        <v>0</v>
      </c>
      <c r="L5631" s="2">
        <v>2.3809523809519999</v>
      </c>
      <c r="M5631" s="21">
        <v>0</v>
      </c>
    </row>
    <row r="5632" spans="3:13" x14ac:dyDescent="0.2">
      <c r="D5632" s="104"/>
      <c r="E5632" s="5" t="s">
        <v>31</v>
      </c>
      <c r="F5632" s="6"/>
      <c r="G5632" s="7">
        <v>37</v>
      </c>
      <c r="H5632" s="8">
        <v>11</v>
      </c>
      <c r="I5632" s="1">
        <v>7</v>
      </c>
      <c r="J5632" s="1">
        <v>19</v>
      </c>
      <c r="K5632" s="1">
        <v>3</v>
      </c>
      <c r="L5632" s="1">
        <v>0</v>
      </c>
      <c r="M5632" s="13">
        <v>0</v>
      </c>
    </row>
    <row r="5633" spans="4:13" x14ac:dyDescent="0.2">
      <c r="D5633" s="104"/>
      <c r="E5633" s="11"/>
      <c r="F5633" s="10"/>
      <c r="G5633" s="9">
        <v>100</v>
      </c>
      <c r="H5633" s="12">
        <v>29.72972972973</v>
      </c>
      <c r="I5633" s="2">
        <v>18.918918918919001</v>
      </c>
      <c r="J5633" s="2">
        <v>51.351351351350999</v>
      </c>
      <c r="K5633" s="2">
        <v>8.1081081081080004</v>
      </c>
      <c r="L5633" s="3">
        <v>0</v>
      </c>
      <c r="M5633" s="21">
        <v>0</v>
      </c>
    </row>
    <row r="5634" spans="4:13" x14ac:dyDescent="0.2">
      <c r="D5634" s="104"/>
      <c r="E5634" s="5" t="s">
        <v>32</v>
      </c>
      <c r="F5634" s="6"/>
      <c r="G5634" s="7">
        <v>23</v>
      </c>
      <c r="H5634" s="8">
        <v>8</v>
      </c>
      <c r="I5634" s="1">
        <v>3</v>
      </c>
      <c r="J5634" s="1">
        <v>10</v>
      </c>
      <c r="K5634" s="1">
        <v>2</v>
      </c>
      <c r="L5634" s="1">
        <v>0</v>
      </c>
      <c r="M5634" s="13">
        <v>0</v>
      </c>
    </row>
    <row r="5635" spans="4:13" x14ac:dyDescent="0.2">
      <c r="D5635" s="104"/>
      <c r="E5635" s="11"/>
      <c r="F5635" s="10"/>
      <c r="G5635" s="9">
        <v>100</v>
      </c>
      <c r="H5635" s="12">
        <v>34.782608695652002</v>
      </c>
      <c r="I5635" s="2">
        <v>13.04347826087</v>
      </c>
      <c r="J5635" s="2">
        <v>43.478260869564998</v>
      </c>
      <c r="K5635" s="2">
        <v>8.6956521739130004</v>
      </c>
      <c r="L5635" s="3">
        <v>0</v>
      </c>
      <c r="M5635" s="21">
        <v>0</v>
      </c>
    </row>
    <row r="5636" spans="4:13" x14ac:dyDescent="0.2">
      <c r="D5636" s="104"/>
      <c r="E5636" s="5" t="s">
        <v>33</v>
      </c>
      <c r="F5636" s="6"/>
      <c r="G5636" s="7">
        <v>18</v>
      </c>
      <c r="H5636" s="8">
        <v>8</v>
      </c>
      <c r="I5636" s="1">
        <v>0</v>
      </c>
      <c r="J5636" s="1">
        <v>10</v>
      </c>
      <c r="K5636" s="1">
        <v>0</v>
      </c>
      <c r="L5636" s="1">
        <v>1</v>
      </c>
      <c r="M5636" s="13">
        <v>0</v>
      </c>
    </row>
    <row r="5637" spans="4:13" x14ac:dyDescent="0.2">
      <c r="D5637" s="104"/>
      <c r="E5637" s="11"/>
      <c r="F5637" s="10"/>
      <c r="G5637" s="9">
        <v>100</v>
      </c>
      <c r="H5637" s="12">
        <v>44.444444444444002</v>
      </c>
      <c r="I5637" s="3">
        <v>0</v>
      </c>
      <c r="J5637" s="2">
        <v>55.555555555555998</v>
      </c>
      <c r="K5637" s="3">
        <v>0</v>
      </c>
      <c r="L5637" s="2">
        <v>5.5555555555560003</v>
      </c>
      <c r="M5637" s="21">
        <v>0</v>
      </c>
    </row>
    <row r="5638" spans="4:13" x14ac:dyDescent="0.2">
      <c r="D5638" s="103" t="s">
        <v>34</v>
      </c>
      <c r="E5638" s="24" t="s">
        <v>35</v>
      </c>
      <c r="F5638" s="22"/>
      <c r="G5638" s="23">
        <v>2</v>
      </c>
      <c r="H5638" s="30">
        <v>1</v>
      </c>
      <c r="I5638" s="4">
        <v>1</v>
      </c>
      <c r="J5638" s="4">
        <v>0</v>
      </c>
      <c r="K5638" s="4">
        <v>0</v>
      </c>
      <c r="L5638" s="4">
        <v>0</v>
      </c>
      <c r="M5638" s="34">
        <v>0</v>
      </c>
    </row>
    <row r="5639" spans="4:13" x14ac:dyDescent="0.2">
      <c r="D5639" s="104"/>
      <c r="E5639" s="11"/>
      <c r="F5639" s="10"/>
      <c r="G5639" s="9">
        <v>100</v>
      </c>
      <c r="H5639" s="12">
        <v>50</v>
      </c>
      <c r="I5639" s="2">
        <v>50</v>
      </c>
      <c r="J5639" s="3">
        <v>0</v>
      </c>
      <c r="K5639" s="3">
        <v>0</v>
      </c>
      <c r="L5639" s="3">
        <v>0</v>
      </c>
      <c r="M5639" s="21">
        <v>0</v>
      </c>
    </row>
    <row r="5640" spans="4:13" x14ac:dyDescent="0.2">
      <c r="D5640" s="104"/>
      <c r="E5640" s="5" t="s">
        <v>36</v>
      </c>
      <c r="F5640" s="6"/>
      <c r="G5640" s="7">
        <v>0</v>
      </c>
      <c r="H5640" s="8">
        <v>0</v>
      </c>
      <c r="I5640" s="1">
        <v>0</v>
      </c>
      <c r="J5640" s="1">
        <v>0</v>
      </c>
      <c r="K5640" s="1">
        <v>0</v>
      </c>
      <c r="L5640" s="1">
        <v>0</v>
      </c>
      <c r="M5640" s="13">
        <v>0</v>
      </c>
    </row>
    <row r="5641" spans="4:13" x14ac:dyDescent="0.2">
      <c r="D5641" s="104"/>
      <c r="E5641" s="11"/>
      <c r="F5641" s="10"/>
      <c r="G5641" s="77">
        <v>0</v>
      </c>
      <c r="H5641" s="40">
        <v>0</v>
      </c>
      <c r="I5641" s="3">
        <v>0</v>
      </c>
      <c r="J5641" s="3">
        <v>0</v>
      </c>
      <c r="K5641" s="3">
        <v>0</v>
      </c>
      <c r="L5641" s="3">
        <v>0</v>
      </c>
      <c r="M5641" s="21">
        <v>0</v>
      </c>
    </row>
    <row r="5642" spans="4:13" x14ac:dyDescent="0.2">
      <c r="D5642" s="104"/>
      <c r="E5642" s="5" t="s">
        <v>37</v>
      </c>
      <c r="F5642" s="6"/>
      <c r="G5642" s="7">
        <v>4</v>
      </c>
      <c r="H5642" s="8">
        <v>1</v>
      </c>
      <c r="I5642" s="1">
        <v>1</v>
      </c>
      <c r="J5642" s="1">
        <v>2</v>
      </c>
      <c r="K5642" s="1">
        <v>0</v>
      </c>
      <c r="L5642" s="1">
        <v>1</v>
      </c>
      <c r="M5642" s="13">
        <v>0</v>
      </c>
    </row>
    <row r="5643" spans="4:13" x14ac:dyDescent="0.2">
      <c r="D5643" s="104"/>
      <c r="E5643" s="11"/>
      <c r="F5643" s="10"/>
      <c r="G5643" s="9">
        <v>100</v>
      </c>
      <c r="H5643" s="12">
        <v>25</v>
      </c>
      <c r="I5643" s="2">
        <v>25</v>
      </c>
      <c r="J5643" s="2">
        <v>50</v>
      </c>
      <c r="K5643" s="3">
        <v>0</v>
      </c>
      <c r="L5643" s="2">
        <v>25</v>
      </c>
      <c r="M5643" s="21">
        <v>0</v>
      </c>
    </row>
    <row r="5644" spans="4:13" x14ac:dyDescent="0.2">
      <c r="D5644" s="104"/>
      <c r="E5644" s="5" t="s">
        <v>38</v>
      </c>
      <c r="F5644" s="6"/>
      <c r="G5644" s="7">
        <v>8</v>
      </c>
      <c r="H5644" s="8">
        <v>4</v>
      </c>
      <c r="I5644" s="1">
        <v>2</v>
      </c>
      <c r="J5644" s="1">
        <v>2</v>
      </c>
      <c r="K5644" s="1">
        <v>1</v>
      </c>
      <c r="L5644" s="1">
        <v>0</v>
      </c>
      <c r="M5644" s="13">
        <v>0</v>
      </c>
    </row>
    <row r="5645" spans="4:13" x14ac:dyDescent="0.2">
      <c r="D5645" s="104"/>
      <c r="E5645" s="11"/>
      <c r="F5645" s="10"/>
      <c r="G5645" s="9">
        <v>100</v>
      </c>
      <c r="H5645" s="12">
        <v>50</v>
      </c>
      <c r="I5645" s="2">
        <v>25</v>
      </c>
      <c r="J5645" s="2">
        <v>25</v>
      </c>
      <c r="K5645" s="2">
        <v>12.5</v>
      </c>
      <c r="L5645" s="3">
        <v>0</v>
      </c>
      <c r="M5645" s="21">
        <v>0</v>
      </c>
    </row>
    <row r="5646" spans="4:13" x14ac:dyDescent="0.2">
      <c r="D5646" s="104"/>
      <c r="E5646" s="5" t="s">
        <v>39</v>
      </c>
      <c r="F5646" s="6"/>
      <c r="G5646" s="7">
        <v>13</v>
      </c>
      <c r="H5646" s="8">
        <v>1</v>
      </c>
      <c r="I5646" s="1">
        <v>5</v>
      </c>
      <c r="J5646" s="1">
        <v>4</v>
      </c>
      <c r="K5646" s="1">
        <v>3</v>
      </c>
      <c r="L5646" s="1">
        <v>0</v>
      </c>
      <c r="M5646" s="13">
        <v>0</v>
      </c>
    </row>
    <row r="5647" spans="4:13" x14ac:dyDescent="0.2">
      <c r="D5647" s="104"/>
      <c r="E5647" s="11"/>
      <c r="F5647" s="10"/>
      <c r="G5647" s="9">
        <v>100</v>
      </c>
      <c r="H5647" s="12">
        <v>7.6923076923079998</v>
      </c>
      <c r="I5647" s="2">
        <v>38.461538461537998</v>
      </c>
      <c r="J5647" s="2">
        <v>30.769230769231001</v>
      </c>
      <c r="K5647" s="2">
        <v>23.076923076922998</v>
      </c>
      <c r="L5647" s="3">
        <v>0</v>
      </c>
      <c r="M5647" s="21">
        <v>0</v>
      </c>
    </row>
    <row r="5648" spans="4:13" x14ac:dyDescent="0.2">
      <c r="D5648" s="104"/>
      <c r="E5648" s="5" t="s">
        <v>40</v>
      </c>
      <c r="F5648" s="6"/>
      <c r="G5648" s="7">
        <v>15</v>
      </c>
      <c r="H5648" s="8">
        <v>4</v>
      </c>
      <c r="I5648" s="1">
        <v>2</v>
      </c>
      <c r="J5648" s="1">
        <v>9</v>
      </c>
      <c r="K5648" s="1">
        <v>0</v>
      </c>
      <c r="L5648" s="1">
        <v>0</v>
      </c>
      <c r="M5648" s="13">
        <v>0</v>
      </c>
    </row>
    <row r="5649" spans="4:13" x14ac:dyDescent="0.2">
      <c r="D5649" s="104"/>
      <c r="E5649" s="11"/>
      <c r="F5649" s="10"/>
      <c r="G5649" s="9">
        <v>100</v>
      </c>
      <c r="H5649" s="12">
        <v>26.666666666666998</v>
      </c>
      <c r="I5649" s="2">
        <v>13.333333333333</v>
      </c>
      <c r="J5649" s="2">
        <v>60</v>
      </c>
      <c r="K5649" s="3">
        <v>0</v>
      </c>
      <c r="L5649" s="3">
        <v>0</v>
      </c>
      <c r="M5649" s="21">
        <v>0</v>
      </c>
    </row>
    <row r="5650" spans="4:13" x14ac:dyDescent="0.2">
      <c r="D5650" s="104"/>
      <c r="E5650" s="5" t="s">
        <v>41</v>
      </c>
      <c r="F5650" s="6"/>
      <c r="G5650" s="7">
        <v>11</v>
      </c>
      <c r="H5650" s="8">
        <v>3</v>
      </c>
      <c r="I5650" s="1">
        <v>1</v>
      </c>
      <c r="J5650" s="1">
        <v>7</v>
      </c>
      <c r="K5650" s="1">
        <v>0</v>
      </c>
      <c r="L5650" s="1">
        <v>2</v>
      </c>
      <c r="M5650" s="13">
        <v>0</v>
      </c>
    </row>
    <row r="5651" spans="4:13" x14ac:dyDescent="0.2">
      <c r="D5651" s="104"/>
      <c r="E5651" s="11"/>
      <c r="F5651" s="10"/>
      <c r="G5651" s="9">
        <v>100</v>
      </c>
      <c r="H5651" s="12">
        <v>27.272727272727</v>
      </c>
      <c r="I5651" s="2">
        <v>9.0909090909089993</v>
      </c>
      <c r="J5651" s="2">
        <v>63.636363636364003</v>
      </c>
      <c r="K5651" s="3">
        <v>0</v>
      </c>
      <c r="L5651" s="2">
        <v>18.181818181817999</v>
      </c>
      <c r="M5651" s="21">
        <v>0</v>
      </c>
    </row>
    <row r="5652" spans="4:13" x14ac:dyDescent="0.2">
      <c r="D5652" s="104"/>
      <c r="E5652" s="5" t="s">
        <v>42</v>
      </c>
      <c r="F5652" s="6"/>
      <c r="G5652" s="7">
        <v>21</v>
      </c>
      <c r="H5652" s="8">
        <v>7</v>
      </c>
      <c r="I5652" s="1">
        <v>3</v>
      </c>
      <c r="J5652" s="1">
        <v>8</v>
      </c>
      <c r="K5652" s="1">
        <v>1</v>
      </c>
      <c r="L5652" s="1">
        <v>2</v>
      </c>
      <c r="M5652" s="13">
        <v>0</v>
      </c>
    </row>
    <row r="5653" spans="4:13" x14ac:dyDescent="0.2">
      <c r="D5653" s="104"/>
      <c r="E5653" s="11"/>
      <c r="F5653" s="10"/>
      <c r="G5653" s="9">
        <v>100</v>
      </c>
      <c r="H5653" s="12">
        <v>33.333333333333002</v>
      </c>
      <c r="I5653" s="2">
        <v>14.285714285714</v>
      </c>
      <c r="J5653" s="2">
        <v>38.095238095238003</v>
      </c>
      <c r="K5653" s="2">
        <v>4.7619047619049999</v>
      </c>
      <c r="L5653" s="2">
        <v>9.5238095238099998</v>
      </c>
      <c r="M5653" s="21">
        <v>0</v>
      </c>
    </row>
    <row r="5654" spans="4:13" x14ac:dyDescent="0.2">
      <c r="D5654" s="104"/>
      <c r="E5654" s="5" t="s">
        <v>43</v>
      </c>
      <c r="F5654" s="6"/>
      <c r="G5654" s="7">
        <v>27</v>
      </c>
      <c r="H5654" s="8">
        <v>14</v>
      </c>
      <c r="I5654" s="1">
        <v>2</v>
      </c>
      <c r="J5654" s="1">
        <v>13</v>
      </c>
      <c r="K5654" s="1">
        <v>1</v>
      </c>
      <c r="L5654" s="1">
        <v>0</v>
      </c>
      <c r="M5654" s="13">
        <v>0</v>
      </c>
    </row>
    <row r="5655" spans="4:13" x14ac:dyDescent="0.2">
      <c r="D5655" s="104"/>
      <c r="E5655" s="11"/>
      <c r="F5655" s="10"/>
      <c r="G5655" s="9">
        <v>100</v>
      </c>
      <c r="H5655" s="12">
        <v>51.851851851851997</v>
      </c>
      <c r="I5655" s="2">
        <v>7.4074074074069998</v>
      </c>
      <c r="J5655" s="2">
        <v>48.148148148148003</v>
      </c>
      <c r="K5655" s="2">
        <v>3.7037037037039999</v>
      </c>
      <c r="L5655" s="3">
        <v>0</v>
      </c>
      <c r="M5655" s="21">
        <v>0</v>
      </c>
    </row>
    <row r="5656" spans="4:13" x14ac:dyDescent="0.2">
      <c r="D5656" s="104"/>
      <c r="E5656" s="5" t="s">
        <v>44</v>
      </c>
      <c r="F5656" s="6"/>
      <c r="G5656" s="7">
        <v>33</v>
      </c>
      <c r="H5656" s="8">
        <v>15</v>
      </c>
      <c r="I5656" s="1">
        <v>0</v>
      </c>
      <c r="J5656" s="1">
        <v>15</v>
      </c>
      <c r="K5656" s="1">
        <v>2</v>
      </c>
      <c r="L5656" s="1">
        <v>2</v>
      </c>
      <c r="M5656" s="13">
        <v>1</v>
      </c>
    </row>
    <row r="5657" spans="4:13" x14ac:dyDescent="0.2">
      <c r="D5657" s="104"/>
      <c r="E5657" s="11"/>
      <c r="F5657" s="10"/>
      <c r="G5657" s="9">
        <v>100</v>
      </c>
      <c r="H5657" s="12">
        <v>45.454545454544999</v>
      </c>
      <c r="I5657" s="3">
        <v>0</v>
      </c>
      <c r="J5657" s="2">
        <v>45.454545454544999</v>
      </c>
      <c r="K5657" s="2">
        <v>6.0606060606060002</v>
      </c>
      <c r="L5657" s="2">
        <v>6.0606060606060002</v>
      </c>
      <c r="M5657" s="15">
        <v>3.0303030303030001</v>
      </c>
    </row>
    <row r="5658" spans="4:13" x14ac:dyDescent="0.2">
      <c r="D5658" s="104"/>
      <c r="E5658" s="5" t="s">
        <v>45</v>
      </c>
      <c r="F5658" s="6"/>
      <c r="G5658" s="7">
        <v>28</v>
      </c>
      <c r="H5658" s="8">
        <v>10</v>
      </c>
      <c r="I5658" s="1">
        <v>1</v>
      </c>
      <c r="J5658" s="1">
        <v>20</v>
      </c>
      <c r="K5658" s="1">
        <v>0</v>
      </c>
      <c r="L5658" s="1">
        <v>1</v>
      </c>
      <c r="M5658" s="13">
        <v>0</v>
      </c>
    </row>
    <row r="5659" spans="4:13" x14ac:dyDescent="0.2">
      <c r="D5659" s="104"/>
      <c r="E5659" s="11"/>
      <c r="F5659" s="10"/>
      <c r="G5659" s="9">
        <v>100</v>
      </c>
      <c r="H5659" s="12">
        <v>35.714285714286</v>
      </c>
      <c r="I5659" s="2">
        <v>3.5714285714290002</v>
      </c>
      <c r="J5659" s="2">
        <v>71.428571428571004</v>
      </c>
      <c r="K5659" s="3">
        <v>0</v>
      </c>
      <c r="L5659" s="2">
        <v>3.5714285714290002</v>
      </c>
      <c r="M5659" s="21">
        <v>0</v>
      </c>
    </row>
    <row r="5660" spans="4:13" x14ac:dyDescent="0.2">
      <c r="D5660" s="104"/>
      <c r="E5660" s="5" t="s">
        <v>46</v>
      </c>
      <c r="F5660" s="6"/>
      <c r="G5660" s="7">
        <v>34</v>
      </c>
      <c r="H5660" s="8">
        <v>19</v>
      </c>
      <c r="I5660" s="1">
        <v>0</v>
      </c>
      <c r="J5660" s="1">
        <v>16</v>
      </c>
      <c r="K5660" s="1">
        <v>1</v>
      </c>
      <c r="L5660" s="1">
        <v>0</v>
      </c>
      <c r="M5660" s="13">
        <v>0</v>
      </c>
    </row>
    <row r="5661" spans="4:13" x14ac:dyDescent="0.2">
      <c r="D5661" s="104"/>
      <c r="E5661" s="11"/>
      <c r="F5661" s="10"/>
      <c r="G5661" s="9">
        <v>100</v>
      </c>
      <c r="H5661" s="12">
        <v>55.882352941176002</v>
      </c>
      <c r="I5661" s="3">
        <v>0</v>
      </c>
      <c r="J5661" s="2">
        <v>47.058823529412003</v>
      </c>
      <c r="K5661" s="2">
        <v>2.9411764705880001</v>
      </c>
      <c r="L5661" s="3">
        <v>0</v>
      </c>
      <c r="M5661" s="21">
        <v>0</v>
      </c>
    </row>
    <row r="5662" spans="4:13" x14ac:dyDescent="0.2">
      <c r="D5662" s="104"/>
      <c r="E5662" s="5" t="s">
        <v>47</v>
      </c>
      <c r="F5662" s="6"/>
      <c r="G5662" s="7">
        <v>23</v>
      </c>
      <c r="H5662" s="8">
        <v>9</v>
      </c>
      <c r="I5662" s="1">
        <v>0</v>
      </c>
      <c r="J5662" s="1">
        <v>13</v>
      </c>
      <c r="K5662" s="1">
        <v>0</v>
      </c>
      <c r="L5662" s="1">
        <v>1</v>
      </c>
      <c r="M5662" s="13">
        <v>0</v>
      </c>
    </row>
    <row r="5663" spans="4:13" x14ac:dyDescent="0.2">
      <c r="D5663" s="104"/>
      <c r="E5663" s="11"/>
      <c r="F5663" s="10"/>
      <c r="G5663" s="9">
        <v>100</v>
      </c>
      <c r="H5663" s="12">
        <v>39.130434782609001</v>
      </c>
      <c r="I5663" s="3">
        <v>0</v>
      </c>
      <c r="J5663" s="2">
        <v>56.521739130435002</v>
      </c>
      <c r="K5663" s="3">
        <v>0</v>
      </c>
      <c r="L5663" s="2">
        <v>4.3478260869570002</v>
      </c>
      <c r="M5663" s="21">
        <v>0</v>
      </c>
    </row>
    <row r="5664" spans="4:13" x14ac:dyDescent="0.2">
      <c r="D5664" s="104"/>
      <c r="E5664" s="5" t="s">
        <v>48</v>
      </c>
      <c r="F5664" s="6"/>
      <c r="G5664" s="7">
        <v>3</v>
      </c>
      <c r="H5664" s="8">
        <v>2</v>
      </c>
      <c r="I5664" s="1">
        <v>1</v>
      </c>
      <c r="J5664" s="1">
        <v>0</v>
      </c>
      <c r="K5664" s="1">
        <v>0</v>
      </c>
      <c r="L5664" s="1">
        <v>0</v>
      </c>
      <c r="M5664" s="13">
        <v>0</v>
      </c>
    </row>
    <row r="5665" spans="4:13" x14ac:dyDescent="0.2">
      <c r="D5665" s="104"/>
      <c r="E5665" s="11"/>
      <c r="F5665" s="10"/>
      <c r="G5665" s="9">
        <v>100</v>
      </c>
      <c r="H5665" s="12">
        <v>66.666666666666998</v>
      </c>
      <c r="I5665" s="2">
        <v>33.333333333333002</v>
      </c>
      <c r="J5665" s="3">
        <v>0</v>
      </c>
      <c r="K5665" s="3">
        <v>0</v>
      </c>
      <c r="L5665" s="3">
        <v>0</v>
      </c>
      <c r="M5665" s="21">
        <v>0</v>
      </c>
    </row>
    <row r="5666" spans="4:13" x14ac:dyDescent="0.2">
      <c r="D5666" s="104"/>
      <c r="E5666" s="5" t="s">
        <v>49</v>
      </c>
      <c r="F5666" s="6"/>
      <c r="G5666" s="7">
        <v>0</v>
      </c>
      <c r="H5666" s="8">
        <v>0</v>
      </c>
      <c r="I5666" s="1">
        <v>0</v>
      </c>
      <c r="J5666" s="1">
        <v>0</v>
      </c>
      <c r="K5666" s="1">
        <v>0</v>
      </c>
      <c r="L5666" s="1">
        <v>0</v>
      </c>
      <c r="M5666" s="13">
        <v>0</v>
      </c>
    </row>
    <row r="5667" spans="4:13" x14ac:dyDescent="0.2">
      <c r="D5667" s="104"/>
      <c r="E5667" s="11"/>
      <c r="F5667" s="10"/>
      <c r="G5667" s="77">
        <v>0</v>
      </c>
      <c r="H5667" s="40">
        <v>0</v>
      </c>
      <c r="I5667" s="3">
        <v>0</v>
      </c>
      <c r="J5667" s="3">
        <v>0</v>
      </c>
      <c r="K5667" s="3">
        <v>0</v>
      </c>
      <c r="L5667" s="3">
        <v>0</v>
      </c>
      <c r="M5667" s="21">
        <v>0</v>
      </c>
    </row>
    <row r="5668" spans="4:13" x14ac:dyDescent="0.2">
      <c r="D5668" s="103" t="s">
        <v>50</v>
      </c>
      <c r="E5668" s="24" t="s">
        <v>35</v>
      </c>
      <c r="F5668" s="22"/>
      <c r="G5668" s="23">
        <v>0</v>
      </c>
      <c r="H5668" s="30">
        <v>0</v>
      </c>
      <c r="I5668" s="4">
        <v>0</v>
      </c>
      <c r="J5668" s="4">
        <v>0</v>
      </c>
      <c r="K5668" s="4">
        <v>0</v>
      </c>
      <c r="L5668" s="4">
        <v>0</v>
      </c>
      <c r="M5668" s="34">
        <v>0</v>
      </c>
    </row>
    <row r="5669" spans="4:13" x14ac:dyDescent="0.2">
      <c r="D5669" s="104"/>
      <c r="E5669" s="11"/>
      <c r="F5669" s="10"/>
      <c r="G5669" s="77">
        <v>0</v>
      </c>
      <c r="H5669" s="40">
        <v>0</v>
      </c>
      <c r="I5669" s="3">
        <v>0</v>
      </c>
      <c r="J5669" s="3">
        <v>0</v>
      </c>
      <c r="K5669" s="3">
        <v>0</v>
      </c>
      <c r="L5669" s="3">
        <v>0</v>
      </c>
      <c r="M5669" s="21">
        <v>0</v>
      </c>
    </row>
    <row r="5670" spans="4:13" x14ac:dyDescent="0.2">
      <c r="D5670" s="104"/>
      <c r="E5670" s="5" t="s">
        <v>36</v>
      </c>
      <c r="F5670" s="6"/>
      <c r="G5670" s="7">
        <v>1</v>
      </c>
      <c r="H5670" s="8">
        <v>0</v>
      </c>
      <c r="I5670" s="1">
        <v>0</v>
      </c>
      <c r="J5670" s="1">
        <v>1</v>
      </c>
      <c r="K5670" s="1">
        <v>0</v>
      </c>
      <c r="L5670" s="1">
        <v>0</v>
      </c>
      <c r="M5670" s="13">
        <v>0</v>
      </c>
    </row>
    <row r="5671" spans="4:13" x14ac:dyDescent="0.2">
      <c r="D5671" s="104"/>
      <c r="E5671" s="11"/>
      <c r="F5671" s="10"/>
      <c r="G5671" s="9">
        <v>100</v>
      </c>
      <c r="H5671" s="40">
        <v>0</v>
      </c>
      <c r="I5671" s="3">
        <v>0</v>
      </c>
      <c r="J5671" s="2">
        <v>100</v>
      </c>
      <c r="K5671" s="3">
        <v>0</v>
      </c>
      <c r="L5671" s="3">
        <v>0</v>
      </c>
      <c r="M5671" s="21">
        <v>0</v>
      </c>
    </row>
    <row r="5672" spans="4:13" x14ac:dyDescent="0.2">
      <c r="D5672" s="104"/>
      <c r="E5672" s="5" t="s">
        <v>37</v>
      </c>
      <c r="F5672" s="6"/>
      <c r="G5672" s="7">
        <v>1</v>
      </c>
      <c r="H5672" s="8">
        <v>0</v>
      </c>
      <c r="I5672" s="1">
        <v>0</v>
      </c>
      <c r="J5672" s="1">
        <v>1</v>
      </c>
      <c r="K5672" s="1">
        <v>0</v>
      </c>
      <c r="L5672" s="1">
        <v>0</v>
      </c>
      <c r="M5672" s="13">
        <v>0</v>
      </c>
    </row>
    <row r="5673" spans="4:13" x14ac:dyDescent="0.2">
      <c r="D5673" s="104"/>
      <c r="E5673" s="11"/>
      <c r="F5673" s="10"/>
      <c r="G5673" s="9">
        <v>100</v>
      </c>
      <c r="H5673" s="40">
        <v>0</v>
      </c>
      <c r="I5673" s="3">
        <v>0</v>
      </c>
      <c r="J5673" s="2">
        <v>100</v>
      </c>
      <c r="K5673" s="3">
        <v>0</v>
      </c>
      <c r="L5673" s="3">
        <v>0</v>
      </c>
      <c r="M5673" s="21">
        <v>0</v>
      </c>
    </row>
    <row r="5674" spans="4:13" x14ac:dyDescent="0.2">
      <c r="D5674" s="104"/>
      <c r="E5674" s="5" t="s">
        <v>38</v>
      </c>
      <c r="F5674" s="6"/>
      <c r="G5674" s="7">
        <v>4</v>
      </c>
      <c r="H5674" s="8">
        <v>1</v>
      </c>
      <c r="I5674" s="1">
        <v>1</v>
      </c>
      <c r="J5674" s="1">
        <v>2</v>
      </c>
      <c r="K5674" s="1">
        <v>0</v>
      </c>
      <c r="L5674" s="1">
        <v>0</v>
      </c>
      <c r="M5674" s="13">
        <v>0</v>
      </c>
    </row>
    <row r="5675" spans="4:13" x14ac:dyDescent="0.2">
      <c r="D5675" s="104"/>
      <c r="E5675" s="11"/>
      <c r="F5675" s="10"/>
      <c r="G5675" s="9">
        <v>100</v>
      </c>
      <c r="H5675" s="12">
        <v>25</v>
      </c>
      <c r="I5675" s="2">
        <v>25</v>
      </c>
      <c r="J5675" s="2">
        <v>50</v>
      </c>
      <c r="K5675" s="3">
        <v>0</v>
      </c>
      <c r="L5675" s="3">
        <v>0</v>
      </c>
      <c r="M5675" s="21">
        <v>0</v>
      </c>
    </row>
    <row r="5676" spans="4:13" x14ac:dyDescent="0.2">
      <c r="D5676" s="104"/>
      <c r="E5676" s="5" t="s">
        <v>39</v>
      </c>
      <c r="F5676" s="6"/>
      <c r="G5676" s="7">
        <v>10</v>
      </c>
      <c r="H5676" s="8">
        <v>5</v>
      </c>
      <c r="I5676" s="1">
        <v>1</v>
      </c>
      <c r="J5676" s="1">
        <v>3</v>
      </c>
      <c r="K5676" s="1">
        <v>0</v>
      </c>
      <c r="L5676" s="1">
        <v>1</v>
      </c>
      <c r="M5676" s="13">
        <v>0</v>
      </c>
    </row>
    <row r="5677" spans="4:13" x14ac:dyDescent="0.2">
      <c r="D5677" s="104"/>
      <c r="E5677" s="11"/>
      <c r="F5677" s="10"/>
      <c r="G5677" s="9">
        <v>100</v>
      </c>
      <c r="H5677" s="12">
        <v>50</v>
      </c>
      <c r="I5677" s="2">
        <v>10</v>
      </c>
      <c r="J5677" s="2">
        <v>30</v>
      </c>
      <c r="K5677" s="3">
        <v>0</v>
      </c>
      <c r="L5677" s="2">
        <v>10</v>
      </c>
      <c r="M5677" s="21">
        <v>0</v>
      </c>
    </row>
    <row r="5678" spans="4:13" x14ac:dyDescent="0.2">
      <c r="D5678" s="104"/>
      <c r="E5678" s="5" t="s">
        <v>40</v>
      </c>
      <c r="F5678" s="6"/>
      <c r="G5678" s="7">
        <v>19</v>
      </c>
      <c r="H5678" s="8">
        <v>3</v>
      </c>
      <c r="I5678" s="1">
        <v>1</v>
      </c>
      <c r="J5678" s="1">
        <v>14</v>
      </c>
      <c r="K5678" s="1">
        <v>1</v>
      </c>
      <c r="L5678" s="1">
        <v>0</v>
      </c>
      <c r="M5678" s="13">
        <v>0</v>
      </c>
    </row>
    <row r="5679" spans="4:13" x14ac:dyDescent="0.2">
      <c r="D5679" s="104"/>
      <c r="E5679" s="11"/>
      <c r="F5679" s="10"/>
      <c r="G5679" s="9">
        <v>100</v>
      </c>
      <c r="H5679" s="12">
        <v>15.789473684211</v>
      </c>
      <c r="I5679" s="2">
        <v>5.2631578947369997</v>
      </c>
      <c r="J5679" s="2">
        <v>73.684210526315994</v>
      </c>
      <c r="K5679" s="2">
        <v>5.2631578947369997</v>
      </c>
      <c r="L5679" s="3">
        <v>0</v>
      </c>
      <c r="M5679" s="21">
        <v>0</v>
      </c>
    </row>
    <row r="5680" spans="4:13" x14ac:dyDescent="0.2">
      <c r="D5680" s="104"/>
      <c r="E5680" s="5" t="s">
        <v>41</v>
      </c>
      <c r="F5680" s="6"/>
      <c r="G5680" s="7">
        <v>14</v>
      </c>
      <c r="H5680" s="8">
        <v>2</v>
      </c>
      <c r="I5680" s="1">
        <v>1</v>
      </c>
      <c r="J5680" s="1">
        <v>10</v>
      </c>
      <c r="K5680" s="1">
        <v>0</v>
      </c>
      <c r="L5680" s="1">
        <v>1</v>
      </c>
      <c r="M5680" s="13">
        <v>0</v>
      </c>
    </row>
    <row r="5681" spans="4:13" x14ac:dyDescent="0.2">
      <c r="D5681" s="104"/>
      <c r="E5681" s="11"/>
      <c r="F5681" s="10"/>
      <c r="G5681" s="9">
        <v>100</v>
      </c>
      <c r="H5681" s="12">
        <v>14.285714285714</v>
      </c>
      <c r="I5681" s="2">
        <v>7.1428571428570002</v>
      </c>
      <c r="J5681" s="2">
        <v>71.428571428571004</v>
      </c>
      <c r="K5681" s="3">
        <v>0</v>
      </c>
      <c r="L5681" s="2">
        <v>7.1428571428570002</v>
      </c>
      <c r="M5681" s="21">
        <v>0</v>
      </c>
    </row>
    <row r="5682" spans="4:13" x14ac:dyDescent="0.2">
      <c r="D5682" s="104"/>
      <c r="E5682" s="5" t="s">
        <v>42</v>
      </c>
      <c r="F5682" s="6"/>
      <c r="G5682" s="7">
        <v>17</v>
      </c>
      <c r="H5682" s="8">
        <v>9</v>
      </c>
      <c r="I5682" s="1">
        <v>0</v>
      </c>
      <c r="J5682" s="1">
        <v>7</v>
      </c>
      <c r="K5682" s="1">
        <v>0</v>
      </c>
      <c r="L5682" s="1">
        <v>0</v>
      </c>
      <c r="M5682" s="13">
        <v>1</v>
      </c>
    </row>
    <row r="5683" spans="4:13" x14ac:dyDescent="0.2">
      <c r="D5683" s="104"/>
      <c r="E5683" s="11"/>
      <c r="F5683" s="10"/>
      <c r="G5683" s="9">
        <v>100</v>
      </c>
      <c r="H5683" s="12">
        <v>52.941176470587997</v>
      </c>
      <c r="I5683" s="3">
        <v>0</v>
      </c>
      <c r="J5683" s="2">
        <v>41.176470588234999</v>
      </c>
      <c r="K5683" s="3">
        <v>0</v>
      </c>
      <c r="L5683" s="3">
        <v>0</v>
      </c>
      <c r="M5683" s="15">
        <v>5.8823529411760003</v>
      </c>
    </row>
    <row r="5684" spans="4:13" x14ac:dyDescent="0.2">
      <c r="D5684" s="104"/>
      <c r="E5684" s="5" t="s">
        <v>43</v>
      </c>
      <c r="F5684" s="6"/>
      <c r="G5684" s="7">
        <v>32</v>
      </c>
      <c r="H5684" s="8">
        <v>15</v>
      </c>
      <c r="I5684" s="1">
        <v>0</v>
      </c>
      <c r="J5684" s="1">
        <v>17</v>
      </c>
      <c r="K5684" s="1">
        <v>0</v>
      </c>
      <c r="L5684" s="1">
        <v>1</v>
      </c>
      <c r="M5684" s="13">
        <v>0</v>
      </c>
    </row>
    <row r="5685" spans="4:13" x14ac:dyDescent="0.2">
      <c r="D5685" s="104"/>
      <c r="E5685" s="11"/>
      <c r="F5685" s="10"/>
      <c r="G5685" s="9">
        <v>100</v>
      </c>
      <c r="H5685" s="12">
        <v>46.875</v>
      </c>
      <c r="I5685" s="3">
        <v>0</v>
      </c>
      <c r="J5685" s="2">
        <v>53.125</v>
      </c>
      <c r="K5685" s="3">
        <v>0</v>
      </c>
      <c r="L5685" s="2">
        <v>3.125</v>
      </c>
      <c r="M5685" s="21">
        <v>0</v>
      </c>
    </row>
    <row r="5686" spans="4:13" x14ac:dyDescent="0.2">
      <c r="D5686" s="104"/>
      <c r="E5686" s="5" t="s">
        <v>44</v>
      </c>
      <c r="F5686" s="6"/>
      <c r="G5686" s="7">
        <v>43</v>
      </c>
      <c r="H5686" s="8">
        <v>19</v>
      </c>
      <c r="I5686" s="1">
        <v>2</v>
      </c>
      <c r="J5686" s="1">
        <v>23</v>
      </c>
      <c r="K5686" s="1">
        <v>0</v>
      </c>
      <c r="L5686" s="1">
        <v>1</v>
      </c>
      <c r="M5686" s="13">
        <v>0</v>
      </c>
    </row>
    <row r="5687" spans="4:13" x14ac:dyDescent="0.2">
      <c r="D5687" s="104"/>
      <c r="E5687" s="11"/>
      <c r="F5687" s="10"/>
      <c r="G5687" s="9">
        <v>100</v>
      </c>
      <c r="H5687" s="12">
        <v>44.186046511628</v>
      </c>
      <c r="I5687" s="2">
        <v>4.6511627906979998</v>
      </c>
      <c r="J5687" s="2">
        <v>53.488372093023003</v>
      </c>
      <c r="K5687" s="3">
        <v>0</v>
      </c>
      <c r="L5687" s="2">
        <v>2.3255813953489999</v>
      </c>
      <c r="M5687" s="21">
        <v>0</v>
      </c>
    </row>
    <row r="5688" spans="4:13" x14ac:dyDescent="0.2">
      <c r="D5688" s="104"/>
      <c r="E5688" s="5" t="s">
        <v>45</v>
      </c>
      <c r="F5688" s="6"/>
      <c r="G5688" s="7">
        <v>44</v>
      </c>
      <c r="H5688" s="8">
        <v>24</v>
      </c>
      <c r="I5688" s="1">
        <v>1</v>
      </c>
      <c r="J5688" s="1">
        <v>19</v>
      </c>
      <c r="K5688" s="1">
        <v>0</v>
      </c>
      <c r="L5688" s="1">
        <v>2</v>
      </c>
      <c r="M5688" s="13">
        <v>0</v>
      </c>
    </row>
    <row r="5689" spans="4:13" x14ac:dyDescent="0.2">
      <c r="D5689" s="104"/>
      <c r="E5689" s="11"/>
      <c r="F5689" s="10"/>
      <c r="G5689" s="9">
        <v>100</v>
      </c>
      <c r="H5689" s="12">
        <v>54.545454545455001</v>
      </c>
      <c r="I5689" s="2">
        <v>2.2727272727269998</v>
      </c>
      <c r="J5689" s="2">
        <v>43.181818181818002</v>
      </c>
      <c r="K5689" s="3">
        <v>0</v>
      </c>
      <c r="L5689" s="2">
        <v>4.5454545454549997</v>
      </c>
      <c r="M5689" s="21">
        <v>0</v>
      </c>
    </row>
    <row r="5690" spans="4:13" x14ac:dyDescent="0.2">
      <c r="D5690" s="104"/>
      <c r="E5690" s="5" t="s">
        <v>46</v>
      </c>
      <c r="F5690" s="6"/>
      <c r="G5690" s="7">
        <v>17</v>
      </c>
      <c r="H5690" s="8">
        <v>7</v>
      </c>
      <c r="I5690" s="1">
        <v>0</v>
      </c>
      <c r="J5690" s="1">
        <v>10</v>
      </c>
      <c r="K5690" s="1">
        <v>0</v>
      </c>
      <c r="L5690" s="1">
        <v>0</v>
      </c>
      <c r="M5690" s="13">
        <v>0</v>
      </c>
    </row>
    <row r="5691" spans="4:13" x14ac:dyDescent="0.2">
      <c r="D5691" s="104"/>
      <c r="E5691" s="11"/>
      <c r="F5691" s="10"/>
      <c r="G5691" s="9">
        <v>100</v>
      </c>
      <c r="H5691" s="12">
        <v>41.176470588234999</v>
      </c>
      <c r="I5691" s="3">
        <v>0</v>
      </c>
      <c r="J5691" s="2">
        <v>58.823529411765001</v>
      </c>
      <c r="K5691" s="3">
        <v>0</v>
      </c>
      <c r="L5691" s="3">
        <v>0</v>
      </c>
      <c r="M5691" s="21">
        <v>0</v>
      </c>
    </row>
    <row r="5692" spans="4:13" x14ac:dyDescent="0.2">
      <c r="D5692" s="104"/>
      <c r="E5692" s="5" t="s">
        <v>47</v>
      </c>
      <c r="F5692" s="6"/>
      <c r="G5692" s="7">
        <v>25</v>
      </c>
      <c r="H5692" s="8">
        <v>11</v>
      </c>
      <c r="I5692" s="1">
        <v>0</v>
      </c>
      <c r="J5692" s="1">
        <v>15</v>
      </c>
      <c r="K5692" s="1">
        <v>0</v>
      </c>
      <c r="L5692" s="1">
        <v>1</v>
      </c>
      <c r="M5692" s="13">
        <v>1</v>
      </c>
    </row>
    <row r="5693" spans="4:13" x14ac:dyDescent="0.2">
      <c r="D5693" s="104"/>
      <c r="E5693" s="11"/>
      <c r="F5693" s="10"/>
      <c r="G5693" s="9">
        <v>100</v>
      </c>
      <c r="H5693" s="12">
        <v>44</v>
      </c>
      <c r="I5693" s="3">
        <v>0</v>
      </c>
      <c r="J5693" s="2">
        <v>60</v>
      </c>
      <c r="K5693" s="3">
        <v>0</v>
      </c>
      <c r="L5693" s="2">
        <v>4</v>
      </c>
      <c r="M5693" s="15">
        <v>4</v>
      </c>
    </row>
    <row r="5694" spans="4:13" x14ac:dyDescent="0.2">
      <c r="D5694" s="104"/>
      <c r="E5694" s="5" t="s">
        <v>48</v>
      </c>
      <c r="F5694" s="6"/>
      <c r="G5694" s="7">
        <v>14</v>
      </c>
      <c r="H5694" s="8">
        <v>7</v>
      </c>
      <c r="I5694" s="1">
        <v>0</v>
      </c>
      <c r="J5694" s="1">
        <v>9</v>
      </c>
      <c r="K5694" s="1">
        <v>0</v>
      </c>
      <c r="L5694" s="1">
        <v>0</v>
      </c>
      <c r="M5694" s="13">
        <v>0</v>
      </c>
    </row>
    <row r="5695" spans="4:13" x14ac:dyDescent="0.2">
      <c r="D5695" s="104"/>
      <c r="E5695" s="11"/>
      <c r="F5695" s="10"/>
      <c r="G5695" s="9">
        <v>100</v>
      </c>
      <c r="H5695" s="12">
        <v>50</v>
      </c>
      <c r="I5695" s="3">
        <v>0</v>
      </c>
      <c r="J5695" s="2">
        <v>64.285714285713993</v>
      </c>
      <c r="K5695" s="3">
        <v>0</v>
      </c>
      <c r="L5695" s="3">
        <v>0</v>
      </c>
      <c r="M5695" s="21">
        <v>0</v>
      </c>
    </row>
    <row r="5696" spans="4:13" x14ac:dyDescent="0.2">
      <c r="D5696" s="104"/>
      <c r="E5696" s="5" t="s">
        <v>49</v>
      </c>
      <c r="F5696" s="6"/>
      <c r="G5696" s="7">
        <v>2</v>
      </c>
      <c r="H5696" s="8">
        <v>1</v>
      </c>
      <c r="I5696" s="1">
        <v>0</v>
      </c>
      <c r="J5696" s="1">
        <v>1</v>
      </c>
      <c r="K5696" s="1">
        <v>0</v>
      </c>
      <c r="L5696" s="1">
        <v>0</v>
      </c>
      <c r="M5696" s="13">
        <v>0</v>
      </c>
    </row>
    <row r="5697" spans="2:17" x14ac:dyDescent="0.2">
      <c r="D5697" s="105"/>
      <c r="E5697" s="56"/>
      <c r="F5697" s="57"/>
      <c r="G5697" s="69">
        <v>100</v>
      </c>
      <c r="H5697" s="75">
        <v>50</v>
      </c>
      <c r="I5697" s="36">
        <v>0</v>
      </c>
      <c r="J5697" s="39">
        <v>50</v>
      </c>
      <c r="K5697" s="36">
        <v>0</v>
      </c>
      <c r="L5697" s="36">
        <v>0</v>
      </c>
      <c r="M5697" s="72">
        <v>0</v>
      </c>
    </row>
    <row r="5699" spans="2:17" x14ac:dyDescent="0.2">
      <c r="B5699" s="47" t="str">
        <f xml:space="preserve"> HYPERLINK("#'目次'!B74", "[68]")</f>
        <v>[68]</v>
      </c>
      <c r="C5699" s="31" t="s">
        <v>651</v>
      </c>
    </row>
    <row r="5700" spans="2:17" x14ac:dyDescent="0.2">
      <c r="C5700" s="89" t="s">
        <v>647</v>
      </c>
    </row>
    <row r="5702" spans="2:17" x14ac:dyDescent="0.2">
      <c r="C5702" s="31" t="s">
        <v>13</v>
      </c>
    </row>
    <row r="5703" spans="2:17" ht="48" x14ac:dyDescent="0.2">
      <c r="D5703" s="99"/>
      <c r="E5703" s="100"/>
      <c r="F5703" s="100"/>
      <c r="G5703" s="41" t="s">
        <v>14</v>
      </c>
      <c r="H5703" s="42" t="s">
        <v>652</v>
      </c>
      <c r="I5703" s="16" t="s">
        <v>653</v>
      </c>
      <c r="J5703" s="16" t="s">
        <v>654</v>
      </c>
      <c r="K5703" s="16" t="s">
        <v>655</v>
      </c>
      <c r="L5703" s="16" t="s">
        <v>656</v>
      </c>
      <c r="M5703" s="16" t="s">
        <v>657</v>
      </c>
      <c r="N5703" s="16" t="s">
        <v>658</v>
      </c>
      <c r="O5703" s="16" t="s">
        <v>659</v>
      </c>
      <c r="P5703" s="16" t="s">
        <v>22</v>
      </c>
      <c r="Q5703" s="46" t="s">
        <v>24</v>
      </c>
    </row>
    <row r="5704" spans="2:17" x14ac:dyDescent="0.2">
      <c r="D5704" s="101"/>
      <c r="E5704" s="102"/>
      <c r="F5704" s="102"/>
      <c r="G5704" s="44"/>
      <c r="H5704" s="48"/>
      <c r="I5704" s="17"/>
      <c r="J5704" s="17"/>
      <c r="K5704" s="17"/>
      <c r="L5704" s="17"/>
      <c r="M5704" s="17"/>
      <c r="N5704" s="17"/>
      <c r="O5704" s="17"/>
      <c r="P5704" s="17"/>
      <c r="Q5704" s="43"/>
    </row>
    <row r="5705" spans="2:17" x14ac:dyDescent="0.2">
      <c r="D5705" s="68"/>
      <c r="E5705" s="67" t="s">
        <v>14</v>
      </c>
      <c r="F5705" s="64"/>
      <c r="G5705" s="45">
        <v>465</v>
      </c>
      <c r="H5705" s="20">
        <v>267</v>
      </c>
      <c r="I5705" s="20">
        <v>322</v>
      </c>
      <c r="J5705" s="20">
        <v>80</v>
      </c>
      <c r="K5705" s="20">
        <v>58</v>
      </c>
      <c r="L5705" s="20">
        <v>119</v>
      </c>
      <c r="M5705" s="20">
        <v>20</v>
      </c>
      <c r="N5705" s="20">
        <v>40</v>
      </c>
      <c r="O5705" s="20">
        <v>13</v>
      </c>
      <c r="P5705" s="20">
        <v>27</v>
      </c>
      <c r="Q5705" s="61">
        <v>2</v>
      </c>
    </row>
    <row r="5706" spans="2:17" x14ac:dyDescent="0.2">
      <c r="D5706" s="56"/>
      <c r="E5706" s="57"/>
      <c r="F5706" s="65"/>
      <c r="G5706" s="9">
        <v>100</v>
      </c>
      <c r="H5706" s="2">
        <v>57.419354838709999</v>
      </c>
      <c r="I5706" s="2">
        <v>69.247311827957006</v>
      </c>
      <c r="J5706" s="2">
        <v>17.204301075269001</v>
      </c>
      <c r="K5706" s="2">
        <v>12.47311827957</v>
      </c>
      <c r="L5706" s="2">
        <v>25.591397849461998</v>
      </c>
      <c r="M5706" s="2">
        <v>4.3010752688169998</v>
      </c>
      <c r="N5706" s="2">
        <v>8.6021505376339995</v>
      </c>
      <c r="O5706" s="2">
        <v>2.795698924731</v>
      </c>
      <c r="P5706" s="2">
        <v>5.8064516129030004</v>
      </c>
      <c r="Q5706" s="15">
        <v>0.43010752688199999</v>
      </c>
    </row>
    <row r="5707" spans="2:17" x14ac:dyDescent="0.2">
      <c r="D5707" s="103" t="s">
        <v>25</v>
      </c>
      <c r="E5707" s="24" t="s">
        <v>26</v>
      </c>
      <c r="F5707" s="22"/>
      <c r="G5707" s="23">
        <v>106</v>
      </c>
      <c r="H5707" s="30">
        <v>67</v>
      </c>
      <c r="I5707" s="4">
        <v>81</v>
      </c>
      <c r="J5707" s="4">
        <v>19</v>
      </c>
      <c r="K5707" s="4">
        <v>15</v>
      </c>
      <c r="L5707" s="4">
        <v>32</v>
      </c>
      <c r="M5707" s="4">
        <v>1</v>
      </c>
      <c r="N5707" s="4">
        <v>7</v>
      </c>
      <c r="O5707" s="4">
        <v>3</v>
      </c>
      <c r="P5707" s="4">
        <v>5</v>
      </c>
      <c r="Q5707" s="34">
        <v>0</v>
      </c>
    </row>
    <row r="5708" spans="2:17" x14ac:dyDescent="0.2">
      <c r="D5708" s="104"/>
      <c r="E5708" s="11"/>
      <c r="F5708" s="10"/>
      <c r="G5708" s="9">
        <v>100</v>
      </c>
      <c r="H5708" s="12">
        <v>63.207547169811001</v>
      </c>
      <c r="I5708" s="2">
        <v>76.415094339622996</v>
      </c>
      <c r="J5708" s="2">
        <v>17.924528301887001</v>
      </c>
      <c r="K5708" s="2">
        <v>14.150943396225999</v>
      </c>
      <c r="L5708" s="2">
        <v>30.188679245283002</v>
      </c>
      <c r="M5708" s="2">
        <v>0.94339622641499998</v>
      </c>
      <c r="N5708" s="2">
        <v>6.6037735849060004</v>
      </c>
      <c r="O5708" s="2">
        <v>2.8301886792449999</v>
      </c>
      <c r="P5708" s="2">
        <v>4.7169811320750004</v>
      </c>
      <c r="Q5708" s="21">
        <v>0</v>
      </c>
    </row>
    <row r="5709" spans="2:17" x14ac:dyDescent="0.2">
      <c r="D5709" s="104"/>
      <c r="E5709" s="5" t="s">
        <v>27</v>
      </c>
      <c r="F5709" s="6"/>
      <c r="G5709" s="7">
        <v>95</v>
      </c>
      <c r="H5709" s="8">
        <v>58</v>
      </c>
      <c r="I5709" s="1">
        <v>57</v>
      </c>
      <c r="J5709" s="1">
        <v>15</v>
      </c>
      <c r="K5709" s="1">
        <v>16</v>
      </c>
      <c r="L5709" s="1">
        <v>21</v>
      </c>
      <c r="M5709" s="1">
        <v>1</v>
      </c>
      <c r="N5709" s="1">
        <v>10</v>
      </c>
      <c r="O5709" s="1">
        <v>3</v>
      </c>
      <c r="P5709" s="1">
        <v>9</v>
      </c>
      <c r="Q5709" s="13">
        <v>1</v>
      </c>
    </row>
    <row r="5710" spans="2:17" x14ac:dyDescent="0.2">
      <c r="D5710" s="104"/>
      <c r="E5710" s="11"/>
      <c r="F5710" s="10"/>
      <c r="G5710" s="9">
        <v>100</v>
      </c>
      <c r="H5710" s="12">
        <v>61.052631578947</v>
      </c>
      <c r="I5710" s="2">
        <v>60</v>
      </c>
      <c r="J5710" s="2">
        <v>15.789473684211</v>
      </c>
      <c r="K5710" s="2">
        <v>16.842105263158</v>
      </c>
      <c r="L5710" s="2">
        <v>22.105263157894999</v>
      </c>
      <c r="M5710" s="2">
        <v>1.052631578947</v>
      </c>
      <c r="N5710" s="2">
        <v>10.526315789473999</v>
      </c>
      <c r="O5710" s="2">
        <v>3.1578947368420001</v>
      </c>
      <c r="P5710" s="2">
        <v>9.4736842105260006</v>
      </c>
      <c r="Q5710" s="15">
        <v>1.052631578947</v>
      </c>
    </row>
    <row r="5711" spans="2:17" x14ac:dyDescent="0.2">
      <c r="D5711" s="104"/>
      <c r="E5711" s="5" t="s">
        <v>28</v>
      </c>
      <c r="F5711" s="6"/>
      <c r="G5711" s="7">
        <v>69</v>
      </c>
      <c r="H5711" s="8">
        <v>32</v>
      </c>
      <c r="I5711" s="1">
        <v>49</v>
      </c>
      <c r="J5711" s="1">
        <v>14</v>
      </c>
      <c r="K5711" s="1">
        <v>7</v>
      </c>
      <c r="L5711" s="1">
        <v>18</v>
      </c>
      <c r="M5711" s="1">
        <v>6</v>
      </c>
      <c r="N5711" s="1">
        <v>7</v>
      </c>
      <c r="O5711" s="1">
        <v>1</v>
      </c>
      <c r="P5711" s="1">
        <v>5</v>
      </c>
      <c r="Q5711" s="13">
        <v>1</v>
      </c>
    </row>
    <row r="5712" spans="2:17" x14ac:dyDescent="0.2">
      <c r="D5712" s="104"/>
      <c r="E5712" s="11"/>
      <c r="F5712" s="10"/>
      <c r="G5712" s="9">
        <v>100</v>
      </c>
      <c r="H5712" s="12">
        <v>46.376811594202998</v>
      </c>
      <c r="I5712" s="2">
        <v>71.014492753623003</v>
      </c>
      <c r="J5712" s="2">
        <v>20.289855072464</v>
      </c>
      <c r="K5712" s="2">
        <v>10.144927536232</v>
      </c>
      <c r="L5712" s="2">
        <v>26.086956521739001</v>
      </c>
      <c r="M5712" s="2">
        <v>8.6956521739130004</v>
      </c>
      <c r="N5712" s="2">
        <v>10.144927536232</v>
      </c>
      <c r="O5712" s="2">
        <v>1.449275362319</v>
      </c>
      <c r="P5712" s="2">
        <v>7.2463768115939997</v>
      </c>
      <c r="Q5712" s="15">
        <v>1.449275362319</v>
      </c>
    </row>
    <row r="5713" spans="4:17" x14ac:dyDescent="0.2">
      <c r="D5713" s="104"/>
      <c r="E5713" s="5" t="s">
        <v>29</v>
      </c>
      <c r="F5713" s="6"/>
      <c r="G5713" s="7">
        <v>49</v>
      </c>
      <c r="H5713" s="8">
        <v>30</v>
      </c>
      <c r="I5713" s="1">
        <v>37</v>
      </c>
      <c r="J5713" s="1">
        <v>12</v>
      </c>
      <c r="K5713" s="1">
        <v>6</v>
      </c>
      <c r="L5713" s="1">
        <v>15</v>
      </c>
      <c r="M5713" s="1">
        <v>2</v>
      </c>
      <c r="N5713" s="1">
        <v>4</v>
      </c>
      <c r="O5713" s="1">
        <v>0</v>
      </c>
      <c r="P5713" s="1">
        <v>2</v>
      </c>
      <c r="Q5713" s="13">
        <v>0</v>
      </c>
    </row>
    <row r="5714" spans="4:17" x14ac:dyDescent="0.2">
      <c r="D5714" s="104"/>
      <c r="E5714" s="11"/>
      <c r="F5714" s="10"/>
      <c r="G5714" s="9">
        <v>100</v>
      </c>
      <c r="H5714" s="12">
        <v>61.224489795917997</v>
      </c>
      <c r="I5714" s="2">
        <v>75.510204081633006</v>
      </c>
      <c r="J5714" s="2">
        <v>24.489795918367001</v>
      </c>
      <c r="K5714" s="2">
        <v>12.244897959184</v>
      </c>
      <c r="L5714" s="2">
        <v>30.612244897958998</v>
      </c>
      <c r="M5714" s="2">
        <v>4.0816326530609999</v>
      </c>
      <c r="N5714" s="2">
        <v>8.1632653061219997</v>
      </c>
      <c r="O5714" s="3">
        <v>0</v>
      </c>
      <c r="P5714" s="2">
        <v>4.0816326530609999</v>
      </c>
      <c r="Q5714" s="21">
        <v>0</v>
      </c>
    </row>
    <row r="5715" spans="4:17" x14ac:dyDescent="0.2">
      <c r="D5715" s="104"/>
      <c r="E5715" s="5" t="s">
        <v>30</v>
      </c>
      <c r="F5715" s="6"/>
      <c r="G5715" s="7">
        <v>42</v>
      </c>
      <c r="H5715" s="8">
        <v>24</v>
      </c>
      <c r="I5715" s="1">
        <v>28</v>
      </c>
      <c r="J5715" s="1">
        <v>5</v>
      </c>
      <c r="K5715" s="1">
        <v>6</v>
      </c>
      <c r="L5715" s="1">
        <v>10</v>
      </c>
      <c r="M5715" s="1">
        <v>5</v>
      </c>
      <c r="N5715" s="1">
        <v>4</v>
      </c>
      <c r="O5715" s="1">
        <v>1</v>
      </c>
      <c r="P5715" s="1">
        <v>2</v>
      </c>
      <c r="Q5715" s="13">
        <v>0</v>
      </c>
    </row>
    <row r="5716" spans="4:17" x14ac:dyDescent="0.2">
      <c r="D5716" s="104"/>
      <c r="E5716" s="11"/>
      <c r="F5716" s="10"/>
      <c r="G5716" s="9">
        <v>100</v>
      </c>
      <c r="H5716" s="12">
        <v>57.142857142856997</v>
      </c>
      <c r="I5716" s="2">
        <v>66.666666666666998</v>
      </c>
      <c r="J5716" s="2">
        <v>11.904761904761999</v>
      </c>
      <c r="K5716" s="2">
        <v>14.285714285714</v>
      </c>
      <c r="L5716" s="2">
        <v>23.809523809523998</v>
      </c>
      <c r="M5716" s="2">
        <v>11.904761904761999</v>
      </c>
      <c r="N5716" s="2">
        <v>9.5238095238099998</v>
      </c>
      <c r="O5716" s="2">
        <v>2.3809523809519999</v>
      </c>
      <c r="P5716" s="2">
        <v>4.7619047619049999</v>
      </c>
      <c r="Q5716" s="21">
        <v>0</v>
      </c>
    </row>
    <row r="5717" spans="4:17" x14ac:dyDescent="0.2">
      <c r="D5717" s="104"/>
      <c r="E5717" s="5" t="s">
        <v>31</v>
      </c>
      <c r="F5717" s="6"/>
      <c r="G5717" s="7">
        <v>37</v>
      </c>
      <c r="H5717" s="8">
        <v>23</v>
      </c>
      <c r="I5717" s="1">
        <v>27</v>
      </c>
      <c r="J5717" s="1">
        <v>6</v>
      </c>
      <c r="K5717" s="1">
        <v>5</v>
      </c>
      <c r="L5717" s="1">
        <v>12</v>
      </c>
      <c r="M5717" s="1">
        <v>2</v>
      </c>
      <c r="N5717" s="1">
        <v>3</v>
      </c>
      <c r="O5717" s="1">
        <v>1</v>
      </c>
      <c r="P5717" s="1">
        <v>1</v>
      </c>
      <c r="Q5717" s="13">
        <v>0</v>
      </c>
    </row>
    <row r="5718" spans="4:17" x14ac:dyDescent="0.2">
      <c r="D5718" s="104"/>
      <c r="E5718" s="11"/>
      <c r="F5718" s="10"/>
      <c r="G5718" s="9">
        <v>100</v>
      </c>
      <c r="H5718" s="12">
        <v>62.162162162161998</v>
      </c>
      <c r="I5718" s="2">
        <v>72.972972972972997</v>
      </c>
      <c r="J5718" s="2">
        <v>16.216216216216001</v>
      </c>
      <c r="K5718" s="2">
        <v>13.513513513514001</v>
      </c>
      <c r="L5718" s="2">
        <v>32.432432432432002</v>
      </c>
      <c r="M5718" s="2">
        <v>5.4054054054050003</v>
      </c>
      <c r="N5718" s="2">
        <v>8.1081081081080004</v>
      </c>
      <c r="O5718" s="2">
        <v>2.7027027027030002</v>
      </c>
      <c r="P5718" s="2">
        <v>2.7027027027030002</v>
      </c>
      <c r="Q5718" s="21">
        <v>0</v>
      </c>
    </row>
    <row r="5719" spans="4:17" x14ac:dyDescent="0.2">
      <c r="D5719" s="104"/>
      <c r="E5719" s="5" t="s">
        <v>32</v>
      </c>
      <c r="F5719" s="6"/>
      <c r="G5719" s="7">
        <v>23</v>
      </c>
      <c r="H5719" s="8">
        <v>13</v>
      </c>
      <c r="I5719" s="1">
        <v>14</v>
      </c>
      <c r="J5719" s="1">
        <v>3</v>
      </c>
      <c r="K5719" s="1">
        <v>1</v>
      </c>
      <c r="L5719" s="1">
        <v>4</v>
      </c>
      <c r="M5719" s="1">
        <v>1</v>
      </c>
      <c r="N5719" s="1">
        <v>2</v>
      </c>
      <c r="O5719" s="1">
        <v>1</v>
      </c>
      <c r="P5719" s="1">
        <v>1</v>
      </c>
      <c r="Q5719" s="13">
        <v>0</v>
      </c>
    </row>
    <row r="5720" spans="4:17" x14ac:dyDescent="0.2">
      <c r="D5720" s="104"/>
      <c r="E5720" s="11"/>
      <c r="F5720" s="10"/>
      <c r="G5720" s="9">
        <v>100</v>
      </c>
      <c r="H5720" s="12">
        <v>56.521739130435002</v>
      </c>
      <c r="I5720" s="2">
        <v>60.869565217390999</v>
      </c>
      <c r="J5720" s="2">
        <v>13.04347826087</v>
      </c>
      <c r="K5720" s="2">
        <v>4.3478260869570002</v>
      </c>
      <c r="L5720" s="2">
        <v>17.391304347826001</v>
      </c>
      <c r="M5720" s="2">
        <v>4.3478260869570002</v>
      </c>
      <c r="N5720" s="2">
        <v>8.6956521739130004</v>
      </c>
      <c r="O5720" s="2">
        <v>4.3478260869570002</v>
      </c>
      <c r="P5720" s="2">
        <v>4.3478260869570002</v>
      </c>
      <c r="Q5720" s="21">
        <v>0</v>
      </c>
    </row>
    <row r="5721" spans="4:17" x14ac:dyDescent="0.2">
      <c r="D5721" s="104"/>
      <c r="E5721" s="5" t="s">
        <v>33</v>
      </c>
      <c r="F5721" s="6"/>
      <c r="G5721" s="7">
        <v>18</v>
      </c>
      <c r="H5721" s="8">
        <v>9</v>
      </c>
      <c r="I5721" s="1">
        <v>13</v>
      </c>
      <c r="J5721" s="1">
        <v>3</v>
      </c>
      <c r="K5721" s="1">
        <v>1</v>
      </c>
      <c r="L5721" s="1">
        <v>2</v>
      </c>
      <c r="M5721" s="1">
        <v>2</v>
      </c>
      <c r="N5721" s="1">
        <v>2</v>
      </c>
      <c r="O5721" s="1">
        <v>1</v>
      </c>
      <c r="P5721" s="1">
        <v>0</v>
      </c>
      <c r="Q5721" s="13">
        <v>0</v>
      </c>
    </row>
    <row r="5722" spans="4:17" x14ac:dyDescent="0.2">
      <c r="D5722" s="104"/>
      <c r="E5722" s="11"/>
      <c r="F5722" s="10"/>
      <c r="G5722" s="9">
        <v>100</v>
      </c>
      <c r="H5722" s="12">
        <v>50</v>
      </c>
      <c r="I5722" s="2">
        <v>72.222222222222001</v>
      </c>
      <c r="J5722" s="2">
        <v>16.666666666666998</v>
      </c>
      <c r="K5722" s="2">
        <v>5.5555555555560003</v>
      </c>
      <c r="L5722" s="2">
        <v>11.111111111111001</v>
      </c>
      <c r="M5722" s="2">
        <v>11.111111111111001</v>
      </c>
      <c r="N5722" s="2">
        <v>11.111111111111001</v>
      </c>
      <c r="O5722" s="2">
        <v>5.5555555555560003</v>
      </c>
      <c r="P5722" s="3">
        <v>0</v>
      </c>
      <c r="Q5722" s="21">
        <v>0</v>
      </c>
    </row>
    <row r="5723" spans="4:17" x14ac:dyDescent="0.2">
      <c r="D5723" s="103" t="s">
        <v>34</v>
      </c>
      <c r="E5723" s="24" t="s">
        <v>35</v>
      </c>
      <c r="F5723" s="22"/>
      <c r="G5723" s="23">
        <v>2</v>
      </c>
      <c r="H5723" s="30">
        <v>2</v>
      </c>
      <c r="I5723" s="4">
        <v>2</v>
      </c>
      <c r="J5723" s="4">
        <v>0</v>
      </c>
      <c r="K5723" s="4">
        <v>0</v>
      </c>
      <c r="L5723" s="4">
        <v>0</v>
      </c>
      <c r="M5723" s="4">
        <v>0</v>
      </c>
      <c r="N5723" s="4">
        <v>0</v>
      </c>
      <c r="O5723" s="4">
        <v>0</v>
      </c>
      <c r="P5723" s="4">
        <v>0</v>
      </c>
      <c r="Q5723" s="34">
        <v>0</v>
      </c>
    </row>
    <row r="5724" spans="4:17" x14ac:dyDescent="0.2">
      <c r="D5724" s="104"/>
      <c r="E5724" s="11"/>
      <c r="F5724" s="10"/>
      <c r="G5724" s="9">
        <v>100</v>
      </c>
      <c r="H5724" s="12">
        <v>100</v>
      </c>
      <c r="I5724" s="2">
        <v>100</v>
      </c>
      <c r="J5724" s="3">
        <v>0</v>
      </c>
      <c r="K5724" s="3">
        <v>0</v>
      </c>
      <c r="L5724" s="3">
        <v>0</v>
      </c>
      <c r="M5724" s="3">
        <v>0</v>
      </c>
      <c r="N5724" s="3">
        <v>0</v>
      </c>
      <c r="O5724" s="3">
        <v>0</v>
      </c>
      <c r="P5724" s="3">
        <v>0</v>
      </c>
      <c r="Q5724" s="21">
        <v>0</v>
      </c>
    </row>
    <row r="5725" spans="4:17" x14ac:dyDescent="0.2">
      <c r="D5725" s="104"/>
      <c r="E5725" s="5" t="s">
        <v>36</v>
      </c>
      <c r="F5725" s="6"/>
      <c r="G5725" s="7">
        <v>0</v>
      </c>
      <c r="H5725" s="8">
        <v>0</v>
      </c>
      <c r="I5725" s="1">
        <v>0</v>
      </c>
      <c r="J5725" s="1">
        <v>0</v>
      </c>
      <c r="K5725" s="1">
        <v>0</v>
      </c>
      <c r="L5725" s="1">
        <v>0</v>
      </c>
      <c r="M5725" s="1">
        <v>0</v>
      </c>
      <c r="N5725" s="1">
        <v>0</v>
      </c>
      <c r="O5725" s="1">
        <v>0</v>
      </c>
      <c r="P5725" s="1">
        <v>0</v>
      </c>
      <c r="Q5725" s="13">
        <v>0</v>
      </c>
    </row>
    <row r="5726" spans="4:17" x14ac:dyDescent="0.2">
      <c r="D5726" s="104"/>
      <c r="E5726" s="11"/>
      <c r="F5726" s="10"/>
      <c r="G5726" s="77">
        <v>0</v>
      </c>
      <c r="H5726" s="40">
        <v>0</v>
      </c>
      <c r="I5726" s="3">
        <v>0</v>
      </c>
      <c r="J5726" s="3">
        <v>0</v>
      </c>
      <c r="K5726" s="3">
        <v>0</v>
      </c>
      <c r="L5726" s="3">
        <v>0</v>
      </c>
      <c r="M5726" s="3">
        <v>0</v>
      </c>
      <c r="N5726" s="3">
        <v>0</v>
      </c>
      <c r="O5726" s="3">
        <v>0</v>
      </c>
      <c r="P5726" s="3">
        <v>0</v>
      </c>
      <c r="Q5726" s="21">
        <v>0</v>
      </c>
    </row>
    <row r="5727" spans="4:17" x14ac:dyDescent="0.2">
      <c r="D5727" s="104"/>
      <c r="E5727" s="5" t="s">
        <v>37</v>
      </c>
      <c r="F5727" s="6"/>
      <c r="G5727" s="7">
        <v>4</v>
      </c>
      <c r="H5727" s="8">
        <v>1</v>
      </c>
      <c r="I5727" s="1">
        <v>3</v>
      </c>
      <c r="J5727" s="1">
        <v>1</v>
      </c>
      <c r="K5727" s="1">
        <v>1</v>
      </c>
      <c r="L5727" s="1">
        <v>0</v>
      </c>
      <c r="M5727" s="1">
        <v>1</v>
      </c>
      <c r="N5727" s="1">
        <v>0</v>
      </c>
      <c r="O5727" s="1">
        <v>0</v>
      </c>
      <c r="P5727" s="1">
        <v>1</v>
      </c>
      <c r="Q5727" s="13">
        <v>0</v>
      </c>
    </row>
    <row r="5728" spans="4:17" x14ac:dyDescent="0.2">
      <c r="D5728" s="104"/>
      <c r="E5728" s="11"/>
      <c r="F5728" s="10"/>
      <c r="G5728" s="9">
        <v>100</v>
      </c>
      <c r="H5728" s="12">
        <v>25</v>
      </c>
      <c r="I5728" s="2">
        <v>75</v>
      </c>
      <c r="J5728" s="2">
        <v>25</v>
      </c>
      <c r="K5728" s="2">
        <v>25</v>
      </c>
      <c r="L5728" s="3">
        <v>0</v>
      </c>
      <c r="M5728" s="2">
        <v>25</v>
      </c>
      <c r="N5728" s="3">
        <v>0</v>
      </c>
      <c r="O5728" s="3">
        <v>0</v>
      </c>
      <c r="P5728" s="2">
        <v>25</v>
      </c>
      <c r="Q5728" s="21">
        <v>0</v>
      </c>
    </row>
    <row r="5729" spans="4:17" x14ac:dyDescent="0.2">
      <c r="D5729" s="104"/>
      <c r="E5729" s="5" t="s">
        <v>38</v>
      </c>
      <c r="F5729" s="6"/>
      <c r="G5729" s="7">
        <v>8</v>
      </c>
      <c r="H5729" s="8">
        <v>3</v>
      </c>
      <c r="I5729" s="1">
        <v>8</v>
      </c>
      <c r="J5729" s="1">
        <v>3</v>
      </c>
      <c r="K5729" s="1">
        <v>0</v>
      </c>
      <c r="L5729" s="1">
        <v>0</v>
      </c>
      <c r="M5729" s="1">
        <v>2</v>
      </c>
      <c r="N5729" s="1">
        <v>0</v>
      </c>
      <c r="O5729" s="1">
        <v>0</v>
      </c>
      <c r="P5729" s="1">
        <v>0</v>
      </c>
      <c r="Q5729" s="13">
        <v>0</v>
      </c>
    </row>
    <row r="5730" spans="4:17" x14ac:dyDescent="0.2">
      <c r="D5730" s="104"/>
      <c r="E5730" s="11"/>
      <c r="F5730" s="10"/>
      <c r="G5730" s="9">
        <v>100</v>
      </c>
      <c r="H5730" s="12">
        <v>37.5</v>
      </c>
      <c r="I5730" s="2">
        <v>100</v>
      </c>
      <c r="J5730" s="2">
        <v>37.5</v>
      </c>
      <c r="K5730" s="3">
        <v>0</v>
      </c>
      <c r="L5730" s="3">
        <v>0</v>
      </c>
      <c r="M5730" s="2">
        <v>25</v>
      </c>
      <c r="N5730" s="3">
        <v>0</v>
      </c>
      <c r="O5730" s="3">
        <v>0</v>
      </c>
      <c r="P5730" s="3">
        <v>0</v>
      </c>
      <c r="Q5730" s="21">
        <v>0</v>
      </c>
    </row>
    <row r="5731" spans="4:17" x14ac:dyDescent="0.2">
      <c r="D5731" s="104"/>
      <c r="E5731" s="5" t="s">
        <v>39</v>
      </c>
      <c r="F5731" s="6"/>
      <c r="G5731" s="7">
        <v>13</v>
      </c>
      <c r="H5731" s="8">
        <v>5</v>
      </c>
      <c r="I5731" s="1">
        <v>8</v>
      </c>
      <c r="J5731" s="1">
        <v>2</v>
      </c>
      <c r="K5731" s="1">
        <v>0</v>
      </c>
      <c r="L5731" s="1">
        <v>2</v>
      </c>
      <c r="M5731" s="1">
        <v>0</v>
      </c>
      <c r="N5731" s="1">
        <v>2</v>
      </c>
      <c r="O5731" s="1">
        <v>1</v>
      </c>
      <c r="P5731" s="1">
        <v>0</v>
      </c>
      <c r="Q5731" s="13">
        <v>1</v>
      </c>
    </row>
    <row r="5732" spans="4:17" x14ac:dyDescent="0.2">
      <c r="D5732" s="104"/>
      <c r="E5732" s="11"/>
      <c r="F5732" s="10"/>
      <c r="G5732" s="9">
        <v>100</v>
      </c>
      <c r="H5732" s="12">
        <v>38.461538461537998</v>
      </c>
      <c r="I5732" s="2">
        <v>61.538461538462002</v>
      </c>
      <c r="J5732" s="2">
        <v>15.384615384615</v>
      </c>
      <c r="K5732" s="3">
        <v>0</v>
      </c>
      <c r="L5732" s="2">
        <v>15.384615384615</v>
      </c>
      <c r="M5732" s="3">
        <v>0</v>
      </c>
      <c r="N5732" s="2">
        <v>15.384615384615</v>
      </c>
      <c r="O5732" s="2">
        <v>7.6923076923079998</v>
      </c>
      <c r="P5732" s="3">
        <v>0</v>
      </c>
      <c r="Q5732" s="15">
        <v>7.6923076923079998</v>
      </c>
    </row>
    <row r="5733" spans="4:17" x14ac:dyDescent="0.2">
      <c r="D5733" s="104"/>
      <c r="E5733" s="5" t="s">
        <v>40</v>
      </c>
      <c r="F5733" s="6"/>
      <c r="G5733" s="7">
        <v>15</v>
      </c>
      <c r="H5733" s="8">
        <v>11</v>
      </c>
      <c r="I5733" s="1">
        <v>9</v>
      </c>
      <c r="J5733" s="1">
        <v>3</v>
      </c>
      <c r="K5733" s="1">
        <v>0</v>
      </c>
      <c r="L5733" s="1">
        <v>7</v>
      </c>
      <c r="M5733" s="1">
        <v>0</v>
      </c>
      <c r="N5733" s="1">
        <v>0</v>
      </c>
      <c r="O5733" s="1">
        <v>0</v>
      </c>
      <c r="P5733" s="1">
        <v>1</v>
      </c>
      <c r="Q5733" s="13">
        <v>0</v>
      </c>
    </row>
    <row r="5734" spans="4:17" x14ac:dyDescent="0.2">
      <c r="D5734" s="104"/>
      <c r="E5734" s="11"/>
      <c r="F5734" s="10"/>
      <c r="G5734" s="9">
        <v>100</v>
      </c>
      <c r="H5734" s="12">
        <v>73.333333333333002</v>
      </c>
      <c r="I5734" s="2">
        <v>60</v>
      </c>
      <c r="J5734" s="2">
        <v>20</v>
      </c>
      <c r="K5734" s="3">
        <v>0</v>
      </c>
      <c r="L5734" s="2">
        <v>46.666666666666998</v>
      </c>
      <c r="M5734" s="3">
        <v>0</v>
      </c>
      <c r="N5734" s="3">
        <v>0</v>
      </c>
      <c r="O5734" s="3">
        <v>0</v>
      </c>
      <c r="P5734" s="2">
        <v>6.666666666667</v>
      </c>
      <c r="Q5734" s="21">
        <v>0</v>
      </c>
    </row>
    <row r="5735" spans="4:17" x14ac:dyDescent="0.2">
      <c r="D5735" s="104"/>
      <c r="E5735" s="5" t="s">
        <v>41</v>
      </c>
      <c r="F5735" s="6"/>
      <c r="G5735" s="7">
        <v>11</v>
      </c>
      <c r="H5735" s="8">
        <v>5</v>
      </c>
      <c r="I5735" s="1">
        <v>4</v>
      </c>
      <c r="J5735" s="1">
        <v>2</v>
      </c>
      <c r="K5735" s="1">
        <v>1</v>
      </c>
      <c r="L5735" s="1">
        <v>0</v>
      </c>
      <c r="M5735" s="1">
        <v>0</v>
      </c>
      <c r="N5735" s="1">
        <v>2</v>
      </c>
      <c r="O5735" s="1">
        <v>1</v>
      </c>
      <c r="P5735" s="1">
        <v>1</v>
      </c>
      <c r="Q5735" s="13">
        <v>0</v>
      </c>
    </row>
    <row r="5736" spans="4:17" x14ac:dyDescent="0.2">
      <c r="D5736" s="104"/>
      <c r="E5736" s="11"/>
      <c r="F5736" s="10"/>
      <c r="G5736" s="9">
        <v>100</v>
      </c>
      <c r="H5736" s="12">
        <v>45.454545454544999</v>
      </c>
      <c r="I5736" s="2">
        <v>36.363636363635997</v>
      </c>
      <c r="J5736" s="2">
        <v>18.181818181817999</v>
      </c>
      <c r="K5736" s="2">
        <v>9.0909090909089993</v>
      </c>
      <c r="L5736" s="3">
        <v>0</v>
      </c>
      <c r="M5736" s="3">
        <v>0</v>
      </c>
      <c r="N5736" s="2">
        <v>18.181818181817999</v>
      </c>
      <c r="O5736" s="2">
        <v>9.0909090909089993</v>
      </c>
      <c r="P5736" s="2">
        <v>9.0909090909089993</v>
      </c>
      <c r="Q5736" s="21">
        <v>0</v>
      </c>
    </row>
    <row r="5737" spans="4:17" x14ac:dyDescent="0.2">
      <c r="D5737" s="104"/>
      <c r="E5737" s="5" t="s">
        <v>42</v>
      </c>
      <c r="F5737" s="6"/>
      <c r="G5737" s="7">
        <v>21</v>
      </c>
      <c r="H5737" s="8">
        <v>12</v>
      </c>
      <c r="I5737" s="1">
        <v>16</v>
      </c>
      <c r="J5737" s="1">
        <v>1</v>
      </c>
      <c r="K5737" s="1">
        <v>2</v>
      </c>
      <c r="L5737" s="1">
        <v>2</v>
      </c>
      <c r="M5737" s="1">
        <v>1</v>
      </c>
      <c r="N5737" s="1">
        <v>0</v>
      </c>
      <c r="O5737" s="1">
        <v>0</v>
      </c>
      <c r="P5737" s="1">
        <v>1</v>
      </c>
      <c r="Q5737" s="13">
        <v>0</v>
      </c>
    </row>
    <row r="5738" spans="4:17" x14ac:dyDescent="0.2">
      <c r="D5738" s="104"/>
      <c r="E5738" s="11"/>
      <c r="F5738" s="10"/>
      <c r="G5738" s="9">
        <v>100</v>
      </c>
      <c r="H5738" s="12">
        <v>57.142857142856997</v>
      </c>
      <c r="I5738" s="2">
        <v>76.190476190476005</v>
      </c>
      <c r="J5738" s="2">
        <v>4.7619047619049999</v>
      </c>
      <c r="K5738" s="2">
        <v>9.5238095238099998</v>
      </c>
      <c r="L5738" s="2">
        <v>9.5238095238099998</v>
      </c>
      <c r="M5738" s="2">
        <v>4.7619047619049999</v>
      </c>
      <c r="N5738" s="3">
        <v>0</v>
      </c>
      <c r="O5738" s="3">
        <v>0</v>
      </c>
      <c r="P5738" s="2">
        <v>4.7619047619049999</v>
      </c>
      <c r="Q5738" s="21">
        <v>0</v>
      </c>
    </row>
    <row r="5739" spans="4:17" x14ac:dyDescent="0.2">
      <c r="D5739" s="104"/>
      <c r="E5739" s="5" t="s">
        <v>43</v>
      </c>
      <c r="F5739" s="6"/>
      <c r="G5739" s="7">
        <v>27</v>
      </c>
      <c r="H5739" s="8">
        <v>17</v>
      </c>
      <c r="I5739" s="1">
        <v>19</v>
      </c>
      <c r="J5739" s="1">
        <v>5</v>
      </c>
      <c r="K5739" s="1">
        <v>5</v>
      </c>
      <c r="L5739" s="1">
        <v>7</v>
      </c>
      <c r="M5739" s="1">
        <v>2</v>
      </c>
      <c r="N5739" s="1">
        <v>5</v>
      </c>
      <c r="O5739" s="1">
        <v>1</v>
      </c>
      <c r="P5739" s="1">
        <v>1</v>
      </c>
      <c r="Q5739" s="13">
        <v>0</v>
      </c>
    </row>
    <row r="5740" spans="4:17" x14ac:dyDescent="0.2">
      <c r="D5740" s="104"/>
      <c r="E5740" s="11"/>
      <c r="F5740" s="10"/>
      <c r="G5740" s="9">
        <v>100</v>
      </c>
      <c r="H5740" s="12">
        <v>62.962962962962997</v>
      </c>
      <c r="I5740" s="2">
        <v>70.370370370369997</v>
      </c>
      <c r="J5740" s="2">
        <v>18.518518518518999</v>
      </c>
      <c r="K5740" s="2">
        <v>18.518518518518999</v>
      </c>
      <c r="L5740" s="2">
        <v>25.925925925925998</v>
      </c>
      <c r="M5740" s="2">
        <v>7.4074074074069998</v>
      </c>
      <c r="N5740" s="2">
        <v>18.518518518518999</v>
      </c>
      <c r="O5740" s="2">
        <v>3.7037037037039999</v>
      </c>
      <c r="P5740" s="2">
        <v>3.7037037037039999</v>
      </c>
      <c r="Q5740" s="21">
        <v>0</v>
      </c>
    </row>
    <row r="5741" spans="4:17" x14ac:dyDescent="0.2">
      <c r="D5741" s="104"/>
      <c r="E5741" s="5" t="s">
        <v>44</v>
      </c>
      <c r="F5741" s="6"/>
      <c r="G5741" s="7">
        <v>33</v>
      </c>
      <c r="H5741" s="8">
        <v>20</v>
      </c>
      <c r="I5741" s="1">
        <v>26</v>
      </c>
      <c r="J5741" s="1">
        <v>10</v>
      </c>
      <c r="K5741" s="1">
        <v>9</v>
      </c>
      <c r="L5741" s="1">
        <v>12</v>
      </c>
      <c r="M5741" s="1">
        <v>3</v>
      </c>
      <c r="N5741" s="1">
        <v>5</v>
      </c>
      <c r="O5741" s="1">
        <v>1</v>
      </c>
      <c r="P5741" s="1">
        <v>1</v>
      </c>
      <c r="Q5741" s="13">
        <v>0</v>
      </c>
    </row>
    <row r="5742" spans="4:17" x14ac:dyDescent="0.2">
      <c r="D5742" s="104"/>
      <c r="E5742" s="11"/>
      <c r="F5742" s="10"/>
      <c r="G5742" s="9">
        <v>100</v>
      </c>
      <c r="H5742" s="12">
        <v>60.606060606061</v>
      </c>
      <c r="I5742" s="2">
        <v>78.787878787878995</v>
      </c>
      <c r="J5742" s="2">
        <v>30.303030303029999</v>
      </c>
      <c r="K5742" s="2">
        <v>27.272727272727</v>
      </c>
      <c r="L5742" s="2">
        <v>36.363636363635997</v>
      </c>
      <c r="M5742" s="2">
        <v>9.0909090909089993</v>
      </c>
      <c r="N5742" s="2">
        <v>15.151515151515</v>
      </c>
      <c r="O5742" s="2">
        <v>3.0303030303030001</v>
      </c>
      <c r="P5742" s="2">
        <v>3.0303030303030001</v>
      </c>
      <c r="Q5742" s="21">
        <v>0</v>
      </c>
    </row>
    <row r="5743" spans="4:17" x14ac:dyDescent="0.2">
      <c r="D5743" s="104"/>
      <c r="E5743" s="5" t="s">
        <v>45</v>
      </c>
      <c r="F5743" s="6"/>
      <c r="G5743" s="7">
        <v>28</v>
      </c>
      <c r="H5743" s="8">
        <v>16</v>
      </c>
      <c r="I5743" s="1">
        <v>16</v>
      </c>
      <c r="J5743" s="1">
        <v>4</v>
      </c>
      <c r="K5743" s="1">
        <v>4</v>
      </c>
      <c r="L5743" s="1">
        <v>8</v>
      </c>
      <c r="M5743" s="1">
        <v>4</v>
      </c>
      <c r="N5743" s="1">
        <v>0</v>
      </c>
      <c r="O5743" s="1">
        <v>1</v>
      </c>
      <c r="P5743" s="1">
        <v>3</v>
      </c>
      <c r="Q5743" s="13">
        <v>0</v>
      </c>
    </row>
    <row r="5744" spans="4:17" x14ac:dyDescent="0.2">
      <c r="D5744" s="104"/>
      <c r="E5744" s="11"/>
      <c r="F5744" s="10"/>
      <c r="G5744" s="9">
        <v>100</v>
      </c>
      <c r="H5744" s="12">
        <v>57.142857142856997</v>
      </c>
      <c r="I5744" s="2">
        <v>57.142857142856997</v>
      </c>
      <c r="J5744" s="2">
        <v>14.285714285714</v>
      </c>
      <c r="K5744" s="2">
        <v>14.285714285714</v>
      </c>
      <c r="L5744" s="2">
        <v>28.571428571428999</v>
      </c>
      <c r="M5744" s="2">
        <v>14.285714285714</v>
      </c>
      <c r="N5744" s="3">
        <v>0</v>
      </c>
      <c r="O5744" s="2">
        <v>3.5714285714290002</v>
      </c>
      <c r="P5744" s="2">
        <v>10.714285714286</v>
      </c>
      <c r="Q5744" s="21">
        <v>0</v>
      </c>
    </row>
    <row r="5745" spans="4:17" x14ac:dyDescent="0.2">
      <c r="D5745" s="104"/>
      <c r="E5745" s="5" t="s">
        <v>46</v>
      </c>
      <c r="F5745" s="6"/>
      <c r="G5745" s="7">
        <v>34</v>
      </c>
      <c r="H5745" s="8">
        <v>14</v>
      </c>
      <c r="I5745" s="1">
        <v>27</v>
      </c>
      <c r="J5745" s="1">
        <v>6</v>
      </c>
      <c r="K5745" s="1">
        <v>4</v>
      </c>
      <c r="L5745" s="1">
        <v>12</v>
      </c>
      <c r="M5745" s="1">
        <v>1</v>
      </c>
      <c r="N5745" s="1">
        <v>2</v>
      </c>
      <c r="O5745" s="1">
        <v>0</v>
      </c>
      <c r="P5745" s="1">
        <v>1</v>
      </c>
      <c r="Q5745" s="13">
        <v>0</v>
      </c>
    </row>
    <row r="5746" spans="4:17" x14ac:dyDescent="0.2">
      <c r="D5746" s="104"/>
      <c r="E5746" s="11"/>
      <c r="F5746" s="10"/>
      <c r="G5746" s="9">
        <v>100</v>
      </c>
      <c r="H5746" s="12">
        <v>41.176470588234999</v>
      </c>
      <c r="I5746" s="2">
        <v>79.411764705882007</v>
      </c>
      <c r="J5746" s="2">
        <v>17.647058823529001</v>
      </c>
      <c r="K5746" s="2">
        <v>11.764705882353001</v>
      </c>
      <c r="L5746" s="2">
        <v>35.294117647058997</v>
      </c>
      <c r="M5746" s="2">
        <v>2.9411764705880001</v>
      </c>
      <c r="N5746" s="2">
        <v>5.8823529411760003</v>
      </c>
      <c r="O5746" s="3">
        <v>0</v>
      </c>
      <c r="P5746" s="2">
        <v>2.9411764705880001</v>
      </c>
      <c r="Q5746" s="21">
        <v>0</v>
      </c>
    </row>
    <row r="5747" spans="4:17" x14ac:dyDescent="0.2">
      <c r="D5747" s="104"/>
      <c r="E5747" s="5" t="s">
        <v>47</v>
      </c>
      <c r="F5747" s="6"/>
      <c r="G5747" s="7">
        <v>23</v>
      </c>
      <c r="H5747" s="8">
        <v>11</v>
      </c>
      <c r="I5747" s="1">
        <v>15</v>
      </c>
      <c r="J5747" s="1">
        <v>3</v>
      </c>
      <c r="K5747" s="1">
        <v>2</v>
      </c>
      <c r="L5747" s="1">
        <v>9</v>
      </c>
      <c r="M5747" s="1">
        <v>2</v>
      </c>
      <c r="N5747" s="1">
        <v>2</v>
      </c>
      <c r="O5747" s="1">
        <v>1</v>
      </c>
      <c r="P5747" s="1">
        <v>1</v>
      </c>
      <c r="Q5747" s="13">
        <v>0</v>
      </c>
    </row>
    <row r="5748" spans="4:17" x14ac:dyDescent="0.2">
      <c r="D5748" s="104"/>
      <c r="E5748" s="11"/>
      <c r="F5748" s="10"/>
      <c r="G5748" s="9">
        <v>100</v>
      </c>
      <c r="H5748" s="12">
        <v>47.826086956521998</v>
      </c>
      <c r="I5748" s="2">
        <v>65.217391304347998</v>
      </c>
      <c r="J5748" s="2">
        <v>13.04347826087</v>
      </c>
      <c r="K5748" s="2">
        <v>8.6956521739130004</v>
      </c>
      <c r="L5748" s="2">
        <v>39.130434782609001</v>
      </c>
      <c r="M5748" s="2">
        <v>8.6956521739130004</v>
      </c>
      <c r="N5748" s="2">
        <v>8.6956521739130004</v>
      </c>
      <c r="O5748" s="2">
        <v>4.3478260869570002</v>
      </c>
      <c r="P5748" s="2">
        <v>4.3478260869570002</v>
      </c>
      <c r="Q5748" s="21">
        <v>0</v>
      </c>
    </row>
    <row r="5749" spans="4:17" x14ac:dyDescent="0.2">
      <c r="D5749" s="104"/>
      <c r="E5749" s="5" t="s">
        <v>48</v>
      </c>
      <c r="F5749" s="6"/>
      <c r="G5749" s="7">
        <v>3</v>
      </c>
      <c r="H5749" s="8">
        <v>2</v>
      </c>
      <c r="I5749" s="1">
        <v>2</v>
      </c>
      <c r="J5749" s="1">
        <v>0</v>
      </c>
      <c r="K5749" s="1">
        <v>0</v>
      </c>
      <c r="L5749" s="1">
        <v>0</v>
      </c>
      <c r="M5749" s="1">
        <v>0</v>
      </c>
      <c r="N5749" s="1">
        <v>0</v>
      </c>
      <c r="O5749" s="1">
        <v>0</v>
      </c>
      <c r="P5749" s="1">
        <v>0</v>
      </c>
      <c r="Q5749" s="13">
        <v>0</v>
      </c>
    </row>
    <row r="5750" spans="4:17" x14ac:dyDescent="0.2">
      <c r="D5750" s="104"/>
      <c r="E5750" s="11"/>
      <c r="F5750" s="10"/>
      <c r="G5750" s="9">
        <v>100</v>
      </c>
      <c r="H5750" s="12">
        <v>66.666666666666998</v>
      </c>
      <c r="I5750" s="2">
        <v>66.666666666666998</v>
      </c>
      <c r="J5750" s="3">
        <v>0</v>
      </c>
      <c r="K5750" s="3">
        <v>0</v>
      </c>
      <c r="L5750" s="3">
        <v>0</v>
      </c>
      <c r="M5750" s="3">
        <v>0</v>
      </c>
      <c r="N5750" s="3">
        <v>0</v>
      </c>
      <c r="O5750" s="3">
        <v>0</v>
      </c>
      <c r="P5750" s="3">
        <v>0</v>
      </c>
      <c r="Q5750" s="21">
        <v>0</v>
      </c>
    </row>
    <row r="5751" spans="4:17" x14ac:dyDescent="0.2">
      <c r="D5751" s="104"/>
      <c r="E5751" s="5" t="s">
        <v>49</v>
      </c>
      <c r="F5751" s="6"/>
      <c r="G5751" s="7">
        <v>0</v>
      </c>
      <c r="H5751" s="8">
        <v>0</v>
      </c>
      <c r="I5751" s="1">
        <v>0</v>
      </c>
      <c r="J5751" s="1">
        <v>0</v>
      </c>
      <c r="K5751" s="1">
        <v>0</v>
      </c>
      <c r="L5751" s="1">
        <v>0</v>
      </c>
      <c r="M5751" s="1">
        <v>0</v>
      </c>
      <c r="N5751" s="1">
        <v>0</v>
      </c>
      <c r="O5751" s="1">
        <v>0</v>
      </c>
      <c r="P5751" s="1">
        <v>0</v>
      </c>
      <c r="Q5751" s="13">
        <v>0</v>
      </c>
    </row>
    <row r="5752" spans="4:17" x14ac:dyDescent="0.2">
      <c r="D5752" s="104"/>
      <c r="E5752" s="11"/>
      <c r="F5752" s="10"/>
      <c r="G5752" s="77">
        <v>0</v>
      </c>
      <c r="H5752" s="40">
        <v>0</v>
      </c>
      <c r="I5752" s="3">
        <v>0</v>
      </c>
      <c r="J5752" s="3">
        <v>0</v>
      </c>
      <c r="K5752" s="3">
        <v>0</v>
      </c>
      <c r="L5752" s="3">
        <v>0</v>
      </c>
      <c r="M5752" s="3">
        <v>0</v>
      </c>
      <c r="N5752" s="3">
        <v>0</v>
      </c>
      <c r="O5752" s="3">
        <v>0</v>
      </c>
      <c r="P5752" s="3">
        <v>0</v>
      </c>
      <c r="Q5752" s="21">
        <v>0</v>
      </c>
    </row>
    <row r="5753" spans="4:17" x14ac:dyDescent="0.2">
      <c r="D5753" s="103" t="s">
        <v>50</v>
      </c>
      <c r="E5753" s="24" t="s">
        <v>35</v>
      </c>
      <c r="F5753" s="22"/>
      <c r="G5753" s="23">
        <v>0</v>
      </c>
      <c r="H5753" s="30">
        <v>0</v>
      </c>
      <c r="I5753" s="4">
        <v>0</v>
      </c>
      <c r="J5753" s="4">
        <v>0</v>
      </c>
      <c r="K5753" s="4">
        <v>0</v>
      </c>
      <c r="L5753" s="4">
        <v>0</v>
      </c>
      <c r="M5753" s="4">
        <v>0</v>
      </c>
      <c r="N5753" s="4">
        <v>0</v>
      </c>
      <c r="O5753" s="4">
        <v>0</v>
      </c>
      <c r="P5753" s="4">
        <v>0</v>
      </c>
      <c r="Q5753" s="34">
        <v>0</v>
      </c>
    </row>
    <row r="5754" spans="4:17" x14ac:dyDescent="0.2">
      <c r="D5754" s="104"/>
      <c r="E5754" s="11"/>
      <c r="F5754" s="10"/>
      <c r="G5754" s="77">
        <v>0</v>
      </c>
      <c r="H5754" s="40">
        <v>0</v>
      </c>
      <c r="I5754" s="3">
        <v>0</v>
      </c>
      <c r="J5754" s="3">
        <v>0</v>
      </c>
      <c r="K5754" s="3">
        <v>0</v>
      </c>
      <c r="L5754" s="3">
        <v>0</v>
      </c>
      <c r="M5754" s="3">
        <v>0</v>
      </c>
      <c r="N5754" s="3">
        <v>0</v>
      </c>
      <c r="O5754" s="3">
        <v>0</v>
      </c>
      <c r="P5754" s="3">
        <v>0</v>
      </c>
      <c r="Q5754" s="21">
        <v>0</v>
      </c>
    </row>
    <row r="5755" spans="4:17" x14ac:dyDescent="0.2">
      <c r="D5755" s="104"/>
      <c r="E5755" s="5" t="s">
        <v>36</v>
      </c>
      <c r="F5755" s="6"/>
      <c r="G5755" s="7">
        <v>1</v>
      </c>
      <c r="H5755" s="8">
        <v>0</v>
      </c>
      <c r="I5755" s="1">
        <v>0</v>
      </c>
      <c r="J5755" s="1">
        <v>0</v>
      </c>
      <c r="K5755" s="1">
        <v>0</v>
      </c>
      <c r="L5755" s="1">
        <v>0</v>
      </c>
      <c r="M5755" s="1">
        <v>0</v>
      </c>
      <c r="N5755" s="1">
        <v>0</v>
      </c>
      <c r="O5755" s="1">
        <v>1</v>
      </c>
      <c r="P5755" s="1">
        <v>0</v>
      </c>
      <c r="Q5755" s="13">
        <v>0</v>
      </c>
    </row>
    <row r="5756" spans="4:17" x14ac:dyDescent="0.2">
      <c r="D5756" s="104"/>
      <c r="E5756" s="11"/>
      <c r="F5756" s="10"/>
      <c r="G5756" s="9">
        <v>100</v>
      </c>
      <c r="H5756" s="40">
        <v>0</v>
      </c>
      <c r="I5756" s="3">
        <v>0</v>
      </c>
      <c r="J5756" s="3">
        <v>0</v>
      </c>
      <c r="K5756" s="3">
        <v>0</v>
      </c>
      <c r="L5756" s="3">
        <v>0</v>
      </c>
      <c r="M5756" s="3">
        <v>0</v>
      </c>
      <c r="N5756" s="3">
        <v>0</v>
      </c>
      <c r="O5756" s="2">
        <v>100</v>
      </c>
      <c r="P5756" s="3">
        <v>0</v>
      </c>
      <c r="Q5756" s="21">
        <v>0</v>
      </c>
    </row>
    <row r="5757" spans="4:17" x14ac:dyDescent="0.2">
      <c r="D5757" s="104"/>
      <c r="E5757" s="5" t="s">
        <v>37</v>
      </c>
      <c r="F5757" s="6"/>
      <c r="G5757" s="7">
        <v>1</v>
      </c>
      <c r="H5757" s="8">
        <v>1</v>
      </c>
      <c r="I5757" s="1">
        <v>1</v>
      </c>
      <c r="J5757" s="1">
        <v>0</v>
      </c>
      <c r="K5757" s="1">
        <v>0</v>
      </c>
      <c r="L5757" s="1">
        <v>1</v>
      </c>
      <c r="M5757" s="1">
        <v>0</v>
      </c>
      <c r="N5757" s="1">
        <v>0</v>
      </c>
      <c r="O5757" s="1">
        <v>0</v>
      </c>
      <c r="P5757" s="1">
        <v>0</v>
      </c>
      <c r="Q5757" s="13">
        <v>0</v>
      </c>
    </row>
    <row r="5758" spans="4:17" x14ac:dyDescent="0.2">
      <c r="D5758" s="104"/>
      <c r="E5758" s="11"/>
      <c r="F5758" s="10"/>
      <c r="G5758" s="9">
        <v>100</v>
      </c>
      <c r="H5758" s="12">
        <v>100</v>
      </c>
      <c r="I5758" s="2">
        <v>100</v>
      </c>
      <c r="J5758" s="3">
        <v>0</v>
      </c>
      <c r="K5758" s="3">
        <v>0</v>
      </c>
      <c r="L5758" s="2">
        <v>100</v>
      </c>
      <c r="M5758" s="3">
        <v>0</v>
      </c>
      <c r="N5758" s="3">
        <v>0</v>
      </c>
      <c r="O5758" s="3">
        <v>0</v>
      </c>
      <c r="P5758" s="3">
        <v>0</v>
      </c>
      <c r="Q5758" s="21">
        <v>0</v>
      </c>
    </row>
    <row r="5759" spans="4:17" x14ac:dyDescent="0.2">
      <c r="D5759" s="104"/>
      <c r="E5759" s="5" t="s">
        <v>38</v>
      </c>
      <c r="F5759" s="6"/>
      <c r="G5759" s="7">
        <v>4</v>
      </c>
      <c r="H5759" s="8">
        <v>0</v>
      </c>
      <c r="I5759" s="1">
        <v>3</v>
      </c>
      <c r="J5759" s="1">
        <v>2</v>
      </c>
      <c r="K5759" s="1">
        <v>0</v>
      </c>
      <c r="L5759" s="1">
        <v>1</v>
      </c>
      <c r="M5759" s="1">
        <v>0</v>
      </c>
      <c r="N5759" s="1">
        <v>0</v>
      </c>
      <c r="O5759" s="1">
        <v>0</v>
      </c>
      <c r="P5759" s="1">
        <v>0</v>
      </c>
      <c r="Q5759" s="13">
        <v>0</v>
      </c>
    </row>
    <row r="5760" spans="4:17" x14ac:dyDescent="0.2">
      <c r="D5760" s="104"/>
      <c r="E5760" s="11"/>
      <c r="F5760" s="10"/>
      <c r="G5760" s="9">
        <v>100</v>
      </c>
      <c r="H5760" s="40">
        <v>0</v>
      </c>
      <c r="I5760" s="2">
        <v>75</v>
      </c>
      <c r="J5760" s="2">
        <v>50</v>
      </c>
      <c r="K5760" s="3">
        <v>0</v>
      </c>
      <c r="L5760" s="2">
        <v>25</v>
      </c>
      <c r="M5760" s="3">
        <v>0</v>
      </c>
      <c r="N5760" s="3">
        <v>0</v>
      </c>
      <c r="O5760" s="3">
        <v>0</v>
      </c>
      <c r="P5760" s="3">
        <v>0</v>
      </c>
      <c r="Q5760" s="21">
        <v>0</v>
      </c>
    </row>
    <row r="5761" spans="4:17" x14ac:dyDescent="0.2">
      <c r="D5761" s="104"/>
      <c r="E5761" s="5" t="s">
        <v>39</v>
      </c>
      <c r="F5761" s="6"/>
      <c r="G5761" s="7">
        <v>10</v>
      </c>
      <c r="H5761" s="8">
        <v>5</v>
      </c>
      <c r="I5761" s="1">
        <v>8</v>
      </c>
      <c r="J5761" s="1">
        <v>3</v>
      </c>
      <c r="K5761" s="1">
        <v>1</v>
      </c>
      <c r="L5761" s="1">
        <v>4</v>
      </c>
      <c r="M5761" s="1">
        <v>0</v>
      </c>
      <c r="N5761" s="1">
        <v>1</v>
      </c>
      <c r="O5761" s="1">
        <v>1</v>
      </c>
      <c r="P5761" s="1">
        <v>1</v>
      </c>
      <c r="Q5761" s="13">
        <v>0</v>
      </c>
    </row>
    <row r="5762" spans="4:17" x14ac:dyDescent="0.2">
      <c r="D5762" s="104"/>
      <c r="E5762" s="11"/>
      <c r="F5762" s="10"/>
      <c r="G5762" s="9">
        <v>100</v>
      </c>
      <c r="H5762" s="12">
        <v>50</v>
      </c>
      <c r="I5762" s="2">
        <v>80</v>
      </c>
      <c r="J5762" s="2">
        <v>30</v>
      </c>
      <c r="K5762" s="2">
        <v>10</v>
      </c>
      <c r="L5762" s="2">
        <v>40</v>
      </c>
      <c r="M5762" s="3">
        <v>0</v>
      </c>
      <c r="N5762" s="2">
        <v>10</v>
      </c>
      <c r="O5762" s="2">
        <v>10</v>
      </c>
      <c r="P5762" s="2">
        <v>10</v>
      </c>
      <c r="Q5762" s="21">
        <v>0</v>
      </c>
    </row>
    <row r="5763" spans="4:17" x14ac:dyDescent="0.2">
      <c r="D5763" s="104"/>
      <c r="E5763" s="5" t="s">
        <v>40</v>
      </c>
      <c r="F5763" s="6"/>
      <c r="G5763" s="7">
        <v>19</v>
      </c>
      <c r="H5763" s="8">
        <v>14</v>
      </c>
      <c r="I5763" s="1">
        <v>13</v>
      </c>
      <c r="J5763" s="1">
        <v>4</v>
      </c>
      <c r="K5763" s="1">
        <v>3</v>
      </c>
      <c r="L5763" s="1">
        <v>6</v>
      </c>
      <c r="M5763" s="1">
        <v>0</v>
      </c>
      <c r="N5763" s="1">
        <v>1</v>
      </c>
      <c r="O5763" s="1">
        <v>1</v>
      </c>
      <c r="P5763" s="1">
        <v>1</v>
      </c>
      <c r="Q5763" s="13">
        <v>0</v>
      </c>
    </row>
    <row r="5764" spans="4:17" x14ac:dyDescent="0.2">
      <c r="D5764" s="104"/>
      <c r="E5764" s="11"/>
      <c r="F5764" s="10"/>
      <c r="G5764" s="9">
        <v>100</v>
      </c>
      <c r="H5764" s="12">
        <v>73.684210526315994</v>
      </c>
      <c r="I5764" s="2">
        <v>68.421052631579002</v>
      </c>
      <c r="J5764" s="2">
        <v>21.052631578947</v>
      </c>
      <c r="K5764" s="2">
        <v>15.789473684211</v>
      </c>
      <c r="L5764" s="2">
        <v>31.578947368421002</v>
      </c>
      <c r="M5764" s="3">
        <v>0</v>
      </c>
      <c r="N5764" s="2">
        <v>5.2631578947369997</v>
      </c>
      <c r="O5764" s="2">
        <v>5.2631578947369997</v>
      </c>
      <c r="P5764" s="2">
        <v>5.2631578947369997</v>
      </c>
      <c r="Q5764" s="21">
        <v>0</v>
      </c>
    </row>
    <row r="5765" spans="4:17" x14ac:dyDescent="0.2">
      <c r="D5765" s="104"/>
      <c r="E5765" s="5" t="s">
        <v>41</v>
      </c>
      <c r="F5765" s="6"/>
      <c r="G5765" s="7">
        <v>14</v>
      </c>
      <c r="H5765" s="8">
        <v>9</v>
      </c>
      <c r="I5765" s="1">
        <v>7</v>
      </c>
      <c r="J5765" s="1">
        <v>0</v>
      </c>
      <c r="K5765" s="1">
        <v>1</v>
      </c>
      <c r="L5765" s="1">
        <v>3</v>
      </c>
      <c r="M5765" s="1">
        <v>2</v>
      </c>
      <c r="N5765" s="1">
        <v>0</v>
      </c>
      <c r="O5765" s="1">
        <v>0</v>
      </c>
      <c r="P5765" s="1">
        <v>1</v>
      </c>
      <c r="Q5765" s="13">
        <v>0</v>
      </c>
    </row>
    <row r="5766" spans="4:17" x14ac:dyDescent="0.2">
      <c r="D5766" s="104"/>
      <c r="E5766" s="11"/>
      <c r="F5766" s="10"/>
      <c r="G5766" s="9">
        <v>100</v>
      </c>
      <c r="H5766" s="12">
        <v>64.285714285713993</v>
      </c>
      <c r="I5766" s="2">
        <v>50</v>
      </c>
      <c r="J5766" s="3">
        <v>0</v>
      </c>
      <c r="K5766" s="2">
        <v>7.1428571428570002</v>
      </c>
      <c r="L5766" s="2">
        <v>21.428571428571001</v>
      </c>
      <c r="M5766" s="2">
        <v>14.285714285714</v>
      </c>
      <c r="N5766" s="3">
        <v>0</v>
      </c>
      <c r="O5766" s="3">
        <v>0</v>
      </c>
      <c r="P5766" s="2">
        <v>7.1428571428570002</v>
      </c>
      <c r="Q5766" s="21">
        <v>0</v>
      </c>
    </row>
    <row r="5767" spans="4:17" x14ac:dyDescent="0.2">
      <c r="D5767" s="104"/>
      <c r="E5767" s="5" t="s">
        <v>42</v>
      </c>
      <c r="F5767" s="6"/>
      <c r="G5767" s="7">
        <v>17</v>
      </c>
      <c r="H5767" s="8">
        <v>10</v>
      </c>
      <c r="I5767" s="1">
        <v>15</v>
      </c>
      <c r="J5767" s="1">
        <v>3</v>
      </c>
      <c r="K5767" s="1">
        <v>3</v>
      </c>
      <c r="L5767" s="1">
        <v>2</v>
      </c>
      <c r="M5767" s="1">
        <v>0</v>
      </c>
      <c r="N5767" s="1">
        <v>2</v>
      </c>
      <c r="O5767" s="1">
        <v>0</v>
      </c>
      <c r="P5767" s="1">
        <v>1</v>
      </c>
      <c r="Q5767" s="13">
        <v>0</v>
      </c>
    </row>
    <row r="5768" spans="4:17" x14ac:dyDescent="0.2">
      <c r="D5768" s="104"/>
      <c r="E5768" s="11"/>
      <c r="F5768" s="10"/>
      <c r="G5768" s="9">
        <v>100</v>
      </c>
      <c r="H5768" s="12">
        <v>58.823529411765001</v>
      </c>
      <c r="I5768" s="2">
        <v>88.235294117647001</v>
      </c>
      <c r="J5768" s="2">
        <v>17.647058823529001</v>
      </c>
      <c r="K5768" s="2">
        <v>17.647058823529001</v>
      </c>
      <c r="L5768" s="2">
        <v>11.764705882353001</v>
      </c>
      <c r="M5768" s="3">
        <v>0</v>
      </c>
      <c r="N5768" s="2">
        <v>11.764705882353001</v>
      </c>
      <c r="O5768" s="3">
        <v>0</v>
      </c>
      <c r="P5768" s="2">
        <v>5.8823529411760003</v>
      </c>
      <c r="Q5768" s="21">
        <v>0</v>
      </c>
    </row>
    <row r="5769" spans="4:17" x14ac:dyDescent="0.2">
      <c r="D5769" s="104"/>
      <c r="E5769" s="5" t="s">
        <v>43</v>
      </c>
      <c r="F5769" s="6"/>
      <c r="G5769" s="7">
        <v>32</v>
      </c>
      <c r="H5769" s="8">
        <v>19</v>
      </c>
      <c r="I5769" s="1">
        <v>23</v>
      </c>
      <c r="J5769" s="1">
        <v>3</v>
      </c>
      <c r="K5769" s="1">
        <v>5</v>
      </c>
      <c r="L5769" s="1">
        <v>8</v>
      </c>
      <c r="M5769" s="1">
        <v>0</v>
      </c>
      <c r="N5769" s="1">
        <v>0</v>
      </c>
      <c r="O5769" s="1">
        <v>1</v>
      </c>
      <c r="P5769" s="1">
        <v>2</v>
      </c>
      <c r="Q5769" s="13">
        <v>0</v>
      </c>
    </row>
    <row r="5770" spans="4:17" x14ac:dyDescent="0.2">
      <c r="D5770" s="104"/>
      <c r="E5770" s="11"/>
      <c r="F5770" s="10"/>
      <c r="G5770" s="9">
        <v>100</v>
      </c>
      <c r="H5770" s="12">
        <v>59.375</v>
      </c>
      <c r="I5770" s="2">
        <v>71.875</v>
      </c>
      <c r="J5770" s="2">
        <v>9.375</v>
      </c>
      <c r="K5770" s="2">
        <v>15.625</v>
      </c>
      <c r="L5770" s="2">
        <v>25</v>
      </c>
      <c r="M5770" s="3">
        <v>0</v>
      </c>
      <c r="N5770" s="3">
        <v>0</v>
      </c>
      <c r="O5770" s="2">
        <v>3.125</v>
      </c>
      <c r="P5770" s="2">
        <v>6.25</v>
      </c>
      <c r="Q5770" s="21">
        <v>0</v>
      </c>
    </row>
    <row r="5771" spans="4:17" x14ac:dyDescent="0.2">
      <c r="D5771" s="104"/>
      <c r="E5771" s="5" t="s">
        <v>44</v>
      </c>
      <c r="F5771" s="6"/>
      <c r="G5771" s="7">
        <v>43</v>
      </c>
      <c r="H5771" s="8">
        <v>29</v>
      </c>
      <c r="I5771" s="1">
        <v>31</v>
      </c>
      <c r="J5771" s="1">
        <v>9</v>
      </c>
      <c r="K5771" s="1">
        <v>7</v>
      </c>
      <c r="L5771" s="1">
        <v>6</v>
      </c>
      <c r="M5771" s="1">
        <v>0</v>
      </c>
      <c r="N5771" s="1">
        <v>9</v>
      </c>
      <c r="O5771" s="1">
        <v>0</v>
      </c>
      <c r="P5771" s="1">
        <v>0</v>
      </c>
      <c r="Q5771" s="13">
        <v>0</v>
      </c>
    </row>
    <row r="5772" spans="4:17" x14ac:dyDescent="0.2">
      <c r="D5772" s="104"/>
      <c r="E5772" s="11"/>
      <c r="F5772" s="10"/>
      <c r="G5772" s="9">
        <v>100</v>
      </c>
      <c r="H5772" s="12">
        <v>67.441860465115994</v>
      </c>
      <c r="I5772" s="2">
        <v>72.093023255814003</v>
      </c>
      <c r="J5772" s="2">
        <v>20.930232558139998</v>
      </c>
      <c r="K5772" s="2">
        <v>16.279069767442</v>
      </c>
      <c r="L5772" s="2">
        <v>13.953488372093</v>
      </c>
      <c r="M5772" s="3">
        <v>0</v>
      </c>
      <c r="N5772" s="2">
        <v>20.930232558139998</v>
      </c>
      <c r="O5772" s="3">
        <v>0</v>
      </c>
      <c r="P5772" s="3">
        <v>0</v>
      </c>
      <c r="Q5772" s="21">
        <v>0</v>
      </c>
    </row>
    <row r="5773" spans="4:17" x14ac:dyDescent="0.2">
      <c r="D5773" s="104"/>
      <c r="E5773" s="5" t="s">
        <v>45</v>
      </c>
      <c r="F5773" s="6"/>
      <c r="G5773" s="7">
        <v>44</v>
      </c>
      <c r="H5773" s="8">
        <v>29</v>
      </c>
      <c r="I5773" s="1">
        <v>33</v>
      </c>
      <c r="J5773" s="1">
        <v>10</v>
      </c>
      <c r="K5773" s="1">
        <v>4</v>
      </c>
      <c r="L5773" s="1">
        <v>13</v>
      </c>
      <c r="M5773" s="1">
        <v>1</v>
      </c>
      <c r="N5773" s="1">
        <v>5</v>
      </c>
      <c r="O5773" s="1">
        <v>1</v>
      </c>
      <c r="P5773" s="1">
        <v>4</v>
      </c>
      <c r="Q5773" s="13">
        <v>0</v>
      </c>
    </row>
    <row r="5774" spans="4:17" x14ac:dyDescent="0.2">
      <c r="D5774" s="104"/>
      <c r="E5774" s="11"/>
      <c r="F5774" s="10"/>
      <c r="G5774" s="9">
        <v>100</v>
      </c>
      <c r="H5774" s="12">
        <v>65.909090909091006</v>
      </c>
      <c r="I5774" s="2">
        <v>75</v>
      </c>
      <c r="J5774" s="2">
        <v>22.727272727273</v>
      </c>
      <c r="K5774" s="2">
        <v>9.0909090909089993</v>
      </c>
      <c r="L5774" s="2">
        <v>29.545454545455001</v>
      </c>
      <c r="M5774" s="2">
        <v>2.2727272727269998</v>
      </c>
      <c r="N5774" s="2">
        <v>11.363636363635999</v>
      </c>
      <c r="O5774" s="2">
        <v>2.2727272727269998</v>
      </c>
      <c r="P5774" s="2">
        <v>9.0909090909089993</v>
      </c>
      <c r="Q5774" s="21">
        <v>0</v>
      </c>
    </row>
    <row r="5775" spans="4:17" x14ac:dyDescent="0.2">
      <c r="D5775" s="104"/>
      <c r="E5775" s="5" t="s">
        <v>46</v>
      </c>
      <c r="F5775" s="6"/>
      <c r="G5775" s="7">
        <v>17</v>
      </c>
      <c r="H5775" s="8">
        <v>10</v>
      </c>
      <c r="I5775" s="1">
        <v>11</v>
      </c>
      <c r="J5775" s="1">
        <v>2</v>
      </c>
      <c r="K5775" s="1">
        <v>1</v>
      </c>
      <c r="L5775" s="1">
        <v>2</v>
      </c>
      <c r="M5775" s="1">
        <v>0</v>
      </c>
      <c r="N5775" s="1">
        <v>0</v>
      </c>
      <c r="O5775" s="1">
        <v>1</v>
      </c>
      <c r="P5775" s="1">
        <v>1</v>
      </c>
      <c r="Q5775" s="13">
        <v>0</v>
      </c>
    </row>
    <row r="5776" spans="4:17" x14ac:dyDescent="0.2">
      <c r="D5776" s="104"/>
      <c r="E5776" s="11"/>
      <c r="F5776" s="10"/>
      <c r="G5776" s="9">
        <v>100</v>
      </c>
      <c r="H5776" s="12">
        <v>58.823529411765001</v>
      </c>
      <c r="I5776" s="2">
        <v>64.705882352941003</v>
      </c>
      <c r="J5776" s="2">
        <v>11.764705882353001</v>
      </c>
      <c r="K5776" s="2">
        <v>5.8823529411760003</v>
      </c>
      <c r="L5776" s="2">
        <v>11.764705882353001</v>
      </c>
      <c r="M5776" s="3">
        <v>0</v>
      </c>
      <c r="N5776" s="3">
        <v>0</v>
      </c>
      <c r="O5776" s="2">
        <v>5.8823529411760003</v>
      </c>
      <c r="P5776" s="2">
        <v>5.8823529411760003</v>
      </c>
      <c r="Q5776" s="21">
        <v>0</v>
      </c>
    </row>
    <row r="5777" spans="2:18" x14ac:dyDescent="0.2">
      <c r="D5777" s="104"/>
      <c r="E5777" s="5" t="s">
        <v>47</v>
      </c>
      <c r="F5777" s="6"/>
      <c r="G5777" s="7">
        <v>25</v>
      </c>
      <c r="H5777" s="8">
        <v>15</v>
      </c>
      <c r="I5777" s="1">
        <v>11</v>
      </c>
      <c r="J5777" s="1">
        <v>3</v>
      </c>
      <c r="K5777" s="1">
        <v>4</v>
      </c>
      <c r="L5777" s="1">
        <v>12</v>
      </c>
      <c r="M5777" s="1">
        <v>1</v>
      </c>
      <c r="N5777" s="1">
        <v>3</v>
      </c>
      <c r="O5777" s="1">
        <v>1</v>
      </c>
      <c r="P5777" s="1">
        <v>2</v>
      </c>
      <c r="Q5777" s="13">
        <v>1</v>
      </c>
    </row>
    <row r="5778" spans="2:18" x14ac:dyDescent="0.2">
      <c r="D5778" s="104"/>
      <c r="E5778" s="11"/>
      <c r="F5778" s="10"/>
      <c r="G5778" s="9">
        <v>100</v>
      </c>
      <c r="H5778" s="12">
        <v>60</v>
      </c>
      <c r="I5778" s="2">
        <v>44</v>
      </c>
      <c r="J5778" s="2">
        <v>12</v>
      </c>
      <c r="K5778" s="2">
        <v>16</v>
      </c>
      <c r="L5778" s="2">
        <v>48</v>
      </c>
      <c r="M5778" s="2">
        <v>4</v>
      </c>
      <c r="N5778" s="2">
        <v>12</v>
      </c>
      <c r="O5778" s="2">
        <v>4</v>
      </c>
      <c r="P5778" s="2">
        <v>8</v>
      </c>
      <c r="Q5778" s="15">
        <v>4</v>
      </c>
    </row>
    <row r="5779" spans="2:18" x14ac:dyDescent="0.2">
      <c r="D5779" s="104"/>
      <c r="E5779" s="5" t="s">
        <v>48</v>
      </c>
      <c r="F5779" s="6"/>
      <c r="G5779" s="7">
        <v>14</v>
      </c>
      <c r="H5779" s="8">
        <v>7</v>
      </c>
      <c r="I5779" s="1">
        <v>9</v>
      </c>
      <c r="J5779" s="1">
        <v>1</v>
      </c>
      <c r="K5779" s="1">
        <v>0</v>
      </c>
      <c r="L5779" s="1">
        <v>2</v>
      </c>
      <c r="M5779" s="1">
        <v>0</v>
      </c>
      <c r="N5779" s="1">
        <v>1</v>
      </c>
      <c r="O5779" s="1">
        <v>0</v>
      </c>
      <c r="P5779" s="1">
        <v>3</v>
      </c>
      <c r="Q5779" s="13">
        <v>0</v>
      </c>
    </row>
    <row r="5780" spans="2:18" x14ac:dyDescent="0.2">
      <c r="D5780" s="104"/>
      <c r="E5780" s="11"/>
      <c r="F5780" s="10"/>
      <c r="G5780" s="9">
        <v>100</v>
      </c>
      <c r="H5780" s="12">
        <v>50</v>
      </c>
      <c r="I5780" s="2">
        <v>64.285714285713993</v>
      </c>
      <c r="J5780" s="2">
        <v>7.1428571428570002</v>
      </c>
      <c r="K5780" s="3">
        <v>0</v>
      </c>
      <c r="L5780" s="2">
        <v>14.285714285714</v>
      </c>
      <c r="M5780" s="3">
        <v>0</v>
      </c>
      <c r="N5780" s="2">
        <v>7.1428571428570002</v>
      </c>
      <c r="O5780" s="3">
        <v>0</v>
      </c>
      <c r="P5780" s="2">
        <v>21.428571428571001</v>
      </c>
      <c r="Q5780" s="21">
        <v>0</v>
      </c>
    </row>
    <row r="5781" spans="2:18" x14ac:dyDescent="0.2">
      <c r="D5781" s="104"/>
      <c r="E5781" s="5" t="s">
        <v>49</v>
      </c>
      <c r="F5781" s="6"/>
      <c r="G5781" s="7">
        <v>2</v>
      </c>
      <c r="H5781" s="8">
        <v>0</v>
      </c>
      <c r="I5781" s="1">
        <v>2</v>
      </c>
      <c r="J5781" s="1">
        <v>0</v>
      </c>
      <c r="K5781" s="1">
        <v>1</v>
      </c>
      <c r="L5781" s="1">
        <v>0</v>
      </c>
      <c r="M5781" s="1">
        <v>0</v>
      </c>
      <c r="N5781" s="1">
        <v>0</v>
      </c>
      <c r="O5781" s="1">
        <v>0</v>
      </c>
      <c r="P5781" s="1">
        <v>0</v>
      </c>
      <c r="Q5781" s="13">
        <v>0</v>
      </c>
    </row>
    <row r="5782" spans="2:18" x14ac:dyDescent="0.2">
      <c r="D5782" s="105"/>
      <c r="E5782" s="56"/>
      <c r="F5782" s="57"/>
      <c r="G5782" s="69">
        <v>100</v>
      </c>
      <c r="H5782" s="79">
        <v>0</v>
      </c>
      <c r="I5782" s="39">
        <v>100</v>
      </c>
      <c r="J5782" s="36">
        <v>0</v>
      </c>
      <c r="K5782" s="39">
        <v>50</v>
      </c>
      <c r="L5782" s="36">
        <v>0</v>
      </c>
      <c r="M5782" s="36">
        <v>0</v>
      </c>
      <c r="N5782" s="36">
        <v>0</v>
      </c>
      <c r="O5782" s="36">
        <v>0</v>
      </c>
      <c r="P5782" s="36">
        <v>0</v>
      </c>
      <c r="Q5782" s="72">
        <v>0</v>
      </c>
    </row>
    <row r="5784" spans="2:18" x14ac:dyDescent="0.2">
      <c r="B5784" s="47" t="str">
        <f xml:space="preserve"> HYPERLINK("#'目次'!B75", "[69]")</f>
        <v>[69]</v>
      </c>
      <c r="C5784" s="31" t="s">
        <v>662</v>
      </c>
    </row>
    <row r="5785" spans="2:18" x14ac:dyDescent="0.2">
      <c r="C5785" s="89" t="s">
        <v>647</v>
      </c>
    </row>
    <row r="5787" spans="2:18" x14ac:dyDescent="0.2">
      <c r="C5787" s="31" t="s">
        <v>13</v>
      </c>
    </row>
    <row r="5788" spans="2:18" ht="36" x14ac:dyDescent="0.2">
      <c r="D5788" s="99"/>
      <c r="E5788" s="100"/>
      <c r="F5788" s="100"/>
      <c r="G5788" s="41" t="s">
        <v>14</v>
      </c>
      <c r="H5788" s="42" t="s">
        <v>663</v>
      </c>
      <c r="I5788" s="16" t="s">
        <v>610</v>
      </c>
      <c r="J5788" s="16" t="s">
        <v>611</v>
      </c>
      <c r="K5788" s="16" t="s">
        <v>664</v>
      </c>
      <c r="L5788" s="16" t="s">
        <v>524</v>
      </c>
      <c r="M5788" s="16" t="s">
        <v>665</v>
      </c>
      <c r="N5788" s="16" t="s">
        <v>666</v>
      </c>
      <c r="O5788" s="16" t="s">
        <v>525</v>
      </c>
      <c r="P5788" s="16" t="s">
        <v>22</v>
      </c>
      <c r="Q5788" s="16" t="s">
        <v>528</v>
      </c>
      <c r="R5788" s="46" t="s">
        <v>24</v>
      </c>
    </row>
    <row r="5789" spans="2:18" x14ac:dyDescent="0.2">
      <c r="D5789" s="101"/>
      <c r="E5789" s="102"/>
      <c r="F5789" s="102"/>
      <c r="G5789" s="44"/>
      <c r="H5789" s="48"/>
      <c r="I5789" s="17"/>
      <c r="J5789" s="17"/>
      <c r="K5789" s="17"/>
      <c r="L5789" s="17"/>
      <c r="M5789" s="17"/>
      <c r="N5789" s="17"/>
      <c r="O5789" s="17"/>
      <c r="P5789" s="17"/>
      <c r="Q5789" s="17"/>
      <c r="R5789" s="43"/>
    </row>
    <row r="5790" spans="2:18" x14ac:dyDescent="0.2">
      <c r="D5790" s="68"/>
      <c r="E5790" s="67" t="s">
        <v>14</v>
      </c>
      <c r="F5790" s="64"/>
      <c r="G5790" s="45">
        <v>465</v>
      </c>
      <c r="H5790" s="20">
        <v>176</v>
      </c>
      <c r="I5790" s="20">
        <v>52</v>
      </c>
      <c r="J5790" s="20">
        <v>13</v>
      </c>
      <c r="K5790" s="20">
        <v>44</v>
      </c>
      <c r="L5790" s="20">
        <v>41</v>
      </c>
      <c r="M5790" s="20">
        <v>18</v>
      </c>
      <c r="N5790" s="20">
        <v>41</v>
      </c>
      <c r="O5790" s="20">
        <v>37</v>
      </c>
      <c r="P5790" s="20">
        <v>5</v>
      </c>
      <c r="Q5790" s="20">
        <v>168</v>
      </c>
      <c r="R5790" s="61">
        <v>6</v>
      </c>
    </row>
    <row r="5791" spans="2:18" x14ac:dyDescent="0.2">
      <c r="D5791" s="56"/>
      <c r="E5791" s="57"/>
      <c r="F5791" s="65"/>
      <c r="G5791" s="9">
        <v>100</v>
      </c>
      <c r="H5791" s="2">
        <v>37.849462365591002</v>
      </c>
      <c r="I5791" s="2">
        <v>11.182795698925</v>
      </c>
      <c r="J5791" s="2">
        <v>2.795698924731</v>
      </c>
      <c r="K5791" s="2">
        <v>9.4623655913979992</v>
      </c>
      <c r="L5791" s="2">
        <v>8.8172043010749999</v>
      </c>
      <c r="M5791" s="2">
        <v>3.8709677419349999</v>
      </c>
      <c r="N5791" s="2">
        <v>8.8172043010749999</v>
      </c>
      <c r="O5791" s="2">
        <v>7.9569892473120003</v>
      </c>
      <c r="P5791" s="2">
        <v>1.0752688172039999</v>
      </c>
      <c r="Q5791" s="2">
        <v>36.129032258065003</v>
      </c>
      <c r="R5791" s="15">
        <v>1.2903225806450001</v>
      </c>
    </row>
    <row r="5792" spans="2:18" x14ac:dyDescent="0.2">
      <c r="D5792" s="103" t="s">
        <v>25</v>
      </c>
      <c r="E5792" s="24" t="s">
        <v>26</v>
      </c>
      <c r="F5792" s="22"/>
      <c r="G5792" s="23">
        <v>106</v>
      </c>
      <c r="H5792" s="30">
        <v>33</v>
      </c>
      <c r="I5792" s="4">
        <v>8</v>
      </c>
      <c r="J5792" s="4">
        <v>0</v>
      </c>
      <c r="K5792" s="4">
        <v>10</v>
      </c>
      <c r="L5792" s="4">
        <v>7</v>
      </c>
      <c r="M5792" s="4">
        <v>3</v>
      </c>
      <c r="N5792" s="4">
        <v>7</v>
      </c>
      <c r="O5792" s="4">
        <v>4</v>
      </c>
      <c r="P5792" s="4">
        <v>0</v>
      </c>
      <c r="Q5792" s="4">
        <v>49</v>
      </c>
      <c r="R5792" s="34">
        <v>3</v>
      </c>
    </row>
    <row r="5793" spans="4:18" x14ac:dyDescent="0.2">
      <c r="D5793" s="104"/>
      <c r="E5793" s="11"/>
      <c r="F5793" s="10"/>
      <c r="G5793" s="9">
        <v>100</v>
      </c>
      <c r="H5793" s="12">
        <v>31.132075471697998</v>
      </c>
      <c r="I5793" s="2">
        <v>7.547169811321</v>
      </c>
      <c r="J5793" s="3">
        <v>0</v>
      </c>
      <c r="K5793" s="2">
        <v>9.4339622641510008</v>
      </c>
      <c r="L5793" s="2">
        <v>6.6037735849060004</v>
      </c>
      <c r="M5793" s="2">
        <v>2.8301886792449999</v>
      </c>
      <c r="N5793" s="2">
        <v>6.6037735849060004</v>
      </c>
      <c r="O5793" s="2">
        <v>3.7735849056599999</v>
      </c>
      <c r="P5793" s="3">
        <v>0</v>
      </c>
      <c r="Q5793" s="2">
        <v>46.226415094339998</v>
      </c>
      <c r="R5793" s="15">
        <v>2.8301886792449999</v>
      </c>
    </row>
    <row r="5794" spans="4:18" x14ac:dyDescent="0.2">
      <c r="D5794" s="104"/>
      <c r="E5794" s="5" t="s">
        <v>27</v>
      </c>
      <c r="F5794" s="6"/>
      <c r="G5794" s="7">
        <v>95</v>
      </c>
      <c r="H5794" s="8">
        <v>33</v>
      </c>
      <c r="I5794" s="1">
        <v>11</v>
      </c>
      <c r="J5794" s="1">
        <v>5</v>
      </c>
      <c r="K5794" s="1">
        <v>4</v>
      </c>
      <c r="L5794" s="1">
        <v>8</v>
      </c>
      <c r="M5794" s="1">
        <v>3</v>
      </c>
      <c r="N5794" s="1">
        <v>4</v>
      </c>
      <c r="O5794" s="1">
        <v>11</v>
      </c>
      <c r="P5794" s="1">
        <v>1</v>
      </c>
      <c r="Q5794" s="1">
        <v>39</v>
      </c>
      <c r="R5794" s="13">
        <v>0</v>
      </c>
    </row>
    <row r="5795" spans="4:18" x14ac:dyDescent="0.2">
      <c r="D5795" s="104"/>
      <c r="E5795" s="11"/>
      <c r="F5795" s="10"/>
      <c r="G5795" s="9">
        <v>100</v>
      </c>
      <c r="H5795" s="12">
        <v>34.736842105263001</v>
      </c>
      <c r="I5795" s="2">
        <v>11.578947368421</v>
      </c>
      <c r="J5795" s="2">
        <v>5.2631578947369997</v>
      </c>
      <c r="K5795" s="2">
        <v>4.2105263157890001</v>
      </c>
      <c r="L5795" s="2">
        <v>8.4210526315790002</v>
      </c>
      <c r="M5795" s="2">
        <v>3.1578947368420001</v>
      </c>
      <c r="N5795" s="2">
        <v>4.2105263157890001</v>
      </c>
      <c r="O5795" s="2">
        <v>11.578947368421</v>
      </c>
      <c r="P5795" s="2">
        <v>1.052631578947</v>
      </c>
      <c r="Q5795" s="2">
        <v>41.052631578947</v>
      </c>
      <c r="R5795" s="21">
        <v>0</v>
      </c>
    </row>
    <row r="5796" spans="4:18" x14ac:dyDescent="0.2">
      <c r="D5796" s="104"/>
      <c r="E5796" s="5" t="s">
        <v>28</v>
      </c>
      <c r="F5796" s="6"/>
      <c r="G5796" s="7">
        <v>69</v>
      </c>
      <c r="H5796" s="8">
        <v>37</v>
      </c>
      <c r="I5796" s="1">
        <v>9</v>
      </c>
      <c r="J5796" s="1">
        <v>3</v>
      </c>
      <c r="K5796" s="1">
        <v>10</v>
      </c>
      <c r="L5796" s="1">
        <v>8</v>
      </c>
      <c r="M5796" s="1">
        <v>4</v>
      </c>
      <c r="N5796" s="1">
        <v>5</v>
      </c>
      <c r="O5796" s="1">
        <v>9</v>
      </c>
      <c r="P5796" s="1">
        <v>0</v>
      </c>
      <c r="Q5796" s="1">
        <v>15</v>
      </c>
      <c r="R5796" s="13">
        <v>2</v>
      </c>
    </row>
    <row r="5797" spans="4:18" x14ac:dyDescent="0.2">
      <c r="D5797" s="104"/>
      <c r="E5797" s="11"/>
      <c r="F5797" s="10"/>
      <c r="G5797" s="9">
        <v>100</v>
      </c>
      <c r="H5797" s="12">
        <v>53.623188405797002</v>
      </c>
      <c r="I5797" s="2">
        <v>13.04347826087</v>
      </c>
      <c r="J5797" s="2">
        <v>4.3478260869570002</v>
      </c>
      <c r="K5797" s="2">
        <v>14.492753623187999</v>
      </c>
      <c r="L5797" s="2">
        <v>11.594202898551</v>
      </c>
      <c r="M5797" s="2">
        <v>5.7971014492749999</v>
      </c>
      <c r="N5797" s="2">
        <v>7.2463768115939997</v>
      </c>
      <c r="O5797" s="2">
        <v>13.04347826087</v>
      </c>
      <c r="P5797" s="3">
        <v>0</v>
      </c>
      <c r="Q5797" s="2">
        <v>21.739130434783</v>
      </c>
      <c r="R5797" s="15">
        <v>2.898550724638</v>
      </c>
    </row>
    <row r="5798" spans="4:18" x14ac:dyDescent="0.2">
      <c r="D5798" s="104"/>
      <c r="E5798" s="5" t="s">
        <v>29</v>
      </c>
      <c r="F5798" s="6"/>
      <c r="G5798" s="7">
        <v>49</v>
      </c>
      <c r="H5798" s="8">
        <v>23</v>
      </c>
      <c r="I5798" s="1">
        <v>7</v>
      </c>
      <c r="J5798" s="1">
        <v>2</v>
      </c>
      <c r="K5798" s="1">
        <v>6</v>
      </c>
      <c r="L5798" s="1">
        <v>3</v>
      </c>
      <c r="M5798" s="1">
        <v>3</v>
      </c>
      <c r="N5798" s="1">
        <v>7</v>
      </c>
      <c r="O5798" s="1">
        <v>5</v>
      </c>
      <c r="P5798" s="1">
        <v>2</v>
      </c>
      <c r="Q5798" s="1">
        <v>12</v>
      </c>
      <c r="R5798" s="13">
        <v>0</v>
      </c>
    </row>
    <row r="5799" spans="4:18" x14ac:dyDescent="0.2">
      <c r="D5799" s="104"/>
      <c r="E5799" s="11"/>
      <c r="F5799" s="10"/>
      <c r="G5799" s="9">
        <v>100</v>
      </c>
      <c r="H5799" s="12">
        <v>46.938775510204003</v>
      </c>
      <c r="I5799" s="2">
        <v>14.285714285714</v>
      </c>
      <c r="J5799" s="2">
        <v>4.0816326530609999</v>
      </c>
      <c r="K5799" s="2">
        <v>12.244897959184</v>
      </c>
      <c r="L5799" s="2">
        <v>6.1224489795919999</v>
      </c>
      <c r="M5799" s="2">
        <v>6.1224489795919999</v>
      </c>
      <c r="N5799" s="2">
        <v>14.285714285714</v>
      </c>
      <c r="O5799" s="2">
        <v>10.204081632653001</v>
      </c>
      <c r="P5799" s="2">
        <v>4.0816326530609999</v>
      </c>
      <c r="Q5799" s="2">
        <v>24.489795918367001</v>
      </c>
      <c r="R5799" s="21">
        <v>0</v>
      </c>
    </row>
    <row r="5800" spans="4:18" x14ac:dyDescent="0.2">
      <c r="D5800" s="104"/>
      <c r="E5800" s="5" t="s">
        <v>30</v>
      </c>
      <c r="F5800" s="6"/>
      <c r="G5800" s="7">
        <v>42</v>
      </c>
      <c r="H5800" s="8">
        <v>11</v>
      </c>
      <c r="I5800" s="1">
        <v>3</v>
      </c>
      <c r="J5800" s="1">
        <v>1</v>
      </c>
      <c r="K5800" s="1">
        <v>2</v>
      </c>
      <c r="L5800" s="1">
        <v>6</v>
      </c>
      <c r="M5800" s="1">
        <v>1</v>
      </c>
      <c r="N5800" s="1">
        <v>6</v>
      </c>
      <c r="O5800" s="1">
        <v>3</v>
      </c>
      <c r="P5800" s="1">
        <v>0</v>
      </c>
      <c r="Q5800" s="1">
        <v>20</v>
      </c>
      <c r="R5800" s="13">
        <v>1</v>
      </c>
    </row>
    <row r="5801" spans="4:18" x14ac:dyDescent="0.2">
      <c r="D5801" s="104"/>
      <c r="E5801" s="11"/>
      <c r="F5801" s="10"/>
      <c r="G5801" s="9">
        <v>100</v>
      </c>
      <c r="H5801" s="12">
        <v>26.190476190476002</v>
      </c>
      <c r="I5801" s="2">
        <v>7.1428571428570002</v>
      </c>
      <c r="J5801" s="2">
        <v>2.3809523809519999</v>
      </c>
      <c r="K5801" s="2">
        <v>4.7619047619049999</v>
      </c>
      <c r="L5801" s="2">
        <v>14.285714285714</v>
      </c>
      <c r="M5801" s="2">
        <v>2.3809523809519999</v>
      </c>
      <c r="N5801" s="2">
        <v>14.285714285714</v>
      </c>
      <c r="O5801" s="2">
        <v>7.1428571428570002</v>
      </c>
      <c r="P5801" s="3">
        <v>0</v>
      </c>
      <c r="Q5801" s="2">
        <v>47.619047619047997</v>
      </c>
      <c r="R5801" s="15">
        <v>2.3809523809519999</v>
      </c>
    </row>
    <row r="5802" spans="4:18" x14ac:dyDescent="0.2">
      <c r="D5802" s="104"/>
      <c r="E5802" s="5" t="s">
        <v>31</v>
      </c>
      <c r="F5802" s="6"/>
      <c r="G5802" s="7">
        <v>37</v>
      </c>
      <c r="H5802" s="8">
        <v>18</v>
      </c>
      <c r="I5802" s="1">
        <v>7</v>
      </c>
      <c r="J5802" s="1">
        <v>1</v>
      </c>
      <c r="K5802" s="1">
        <v>5</v>
      </c>
      <c r="L5802" s="1">
        <v>4</v>
      </c>
      <c r="M5802" s="1">
        <v>2</v>
      </c>
      <c r="N5802" s="1">
        <v>4</v>
      </c>
      <c r="O5802" s="1">
        <v>3</v>
      </c>
      <c r="P5802" s="1">
        <v>0</v>
      </c>
      <c r="Q5802" s="1">
        <v>7</v>
      </c>
      <c r="R5802" s="13">
        <v>0</v>
      </c>
    </row>
    <row r="5803" spans="4:18" x14ac:dyDescent="0.2">
      <c r="D5803" s="104"/>
      <c r="E5803" s="11"/>
      <c r="F5803" s="10"/>
      <c r="G5803" s="9">
        <v>100</v>
      </c>
      <c r="H5803" s="12">
        <v>48.648648648649001</v>
      </c>
      <c r="I5803" s="2">
        <v>18.918918918919001</v>
      </c>
      <c r="J5803" s="2">
        <v>2.7027027027030002</v>
      </c>
      <c r="K5803" s="2">
        <v>13.513513513514001</v>
      </c>
      <c r="L5803" s="2">
        <v>10.810810810811001</v>
      </c>
      <c r="M5803" s="2">
        <v>5.4054054054050003</v>
      </c>
      <c r="N5803" s="2">
        <v>10.810810810811001</v>
      </c>
      <c r="O5803" s="2">
        <v>8.1081081081080004</v>
      </c>
      <c r="P5803" s="3">
        <v>0</v>
      </c>
      <c r="Q5803" s="2">
        <v>18.918918918919001</v>
      </c>
      <c r="R5803" s="21">
        <v>0</v>
      </c>
    </row>
    <row r="5804" spans="4:18" x14ac:dyDescent="0.2">
      <c r="D5804" s="104"/>
      <c r="E5804" s="5" t="s">
        <v>32</v>
      </c>
      <c r="F5804" s="6"/>
      <c r="G5804" s="7">
        <v>23</v>
      </c>
      <c r="H5804" s="8">
        <v>9</v>
      </c>
      <c r="I5804" s="1">
        <v>4</v>
      </c>
      <c r="J5804" s="1">
        <v>0</v>
      </c>
      <c r="K5804" s="1">
        <v>3</v>
      </c>
      <c r="L5804" s="1">
        <v>2</v>
      </c>
      <c r="M5804" s="1">
        <v>1</v>
      </c>
      <c r="N5804" s="1">
        <v>3</v>
      </c>
      <c r="O5804" s="1">
        <v>0</v>
      </c>
      <c r="P5804" s="1">
        <v>0</v>
      </c>
      <c r="Q5804" s="1">
        <v>7</v>
      </c>
      <c r="R5804" s="13">
        <v>0</v>
      </c>
    </row>
    <row r="5805" spans="4:18" x14ac:dyDescent="0.2">
      <c r="D5805" s="104"/>
      <c r="E5805" s="11"/>
      <c r="F5805" s="10"/>
      <c r="G5805" s="9">
        <v>100</v>
      </c>
      <c r="H5805" s="12">
        <v>39.130434782609001</v>
      </c>
      <c r="I5805" s="2">
        <v>17.391304347826001</v>
      </c>
      <c r="J5805" s="3">
        <v>0</v>
      </c>
      <c r="K5805" s="2">
        <v>13.04347826087</v>
      </c>
      <c r="L5805" s="2">
        <v>8.6956521739130004</v>
      </c>
      <c r="M5805" s="2">
        <v>4.3478260869570002</v>
      </c>
      <c r="N5805" s="2">
        <v>13.04347826087</v>
      </c>
      <c r="O5805" s="3">
        <v>0</v>
      </c>
      <c r="P5805" s="3">
        <v>0</v>
      </c>
      <c r="Q5805" s="2">
        <v>30.434782608696</v>
      </c>
      <c r="R5805" s="21">
        <v>0</v>
      </c>
    </row>
    <row r="5806" spans="4:18" x14ac:dyDescent="0.2">
      <c r="D5806" s="104"/>
      <c r="E5806" s="5" t="s">
        <v>33</v>
      </c>
      <c r="F5806" s="6"/>
      <c r="G5806" s="7">
        <v>18</v>
      </c>
      <c r="H5806" s="8">
        <v>4</v>
      </c>
      <c r="I5806" s="1">
        <v>0</v>
      </c>
      <c r="J5806" s="1">
        <v>1</v>
      </c>
      <c r="K5806" s="1">
        <v>2</v>
      </c>
      <c r="L5806" s="1">
        <v>0</v>
      </c>
      <c r="M5806" s="1">
        <v>0</v>
      </c>
      <c r="N5806" s="1">
        <v>2</v>
      </c>
      <c r="O5806" s="1">
        <v>1</v>
      </c>
      <c r="P5806" s="1">
        <v>2</v>
      </c>
      <c r="Q5806" s="1">
        <v>8</v>
      </c>
      <c r="R5806" s="13">
        <v>0</v>
      </c>
    </row>
    <row r="5807" spans="4:18" x14ac:dyDescent="0.2">
      <c r="D5807" s="104"/>
      <c r="E5807" s="11"/>
      <c r="F5807" s="10"/>
      <c r="G5807" s="9">
        <v>100</v>
      </c>
      <c r="H5807" s="12">
        <v>22.222222222222001</v>
      </c>
      <c r="I5807" s="3">
        <v>0</v>
      </c>
      <c r="J5807" s="2">
        <v>5.5555555555560003</v>
      </c>
      <c r="K5807" s="2">
        <v>11.111111111111001</v>
      </c>
      <c r="L5807" s="3">
        <v>0</v>
      </c>
      <c r="M5807" s="3">
        <v>0</v>
      </c>
      <c r="N5807" s="2">
        <v>11.111111111111001</v>
      </c>
      <c r="O5807" s="2">
        <v>5.5555555555560003</v>
      </c>
      <c r="P5807" s="2">
        <v>11.111111111111001</v>
      </c>
      <c r="Q5807" s="2">
        <v>44.444444444444002</v>
      </c>
      <c r="R5807" s="21">
        <v>0</v>
      </c>
    </row>
    <row r="5808" spans="4:18" x14ac:dyDescent="0.2">
      <c r="D5808" s="103" t="s">
        <v>34</v>
      </c>
      <c r="E5808" s="24" t="s">
        <v>35</v>
      </c>
      <c r="F5808" s="22"/>
      <c r="G5808" s="23">
        <v>2</v>
      </c>
      <c r="H5808" s="30">
        <v>0</v>
      </c>
      <c r="I5808" s="4">
        <v>0</v>
      </c>
      <c r="J5808" s="4">
        <v>0</v>
      </c>
      <c r="K5808" s="4">
        <v>0</v>
      </c>
      <c r="L5808" s="4">
        <v>0</v>
      </c>
      <c r="M5808" s="4">
        <v>1</v>
      </c>
      <c r="N5808" s="4">
        <v>1</v>
      </c>
      <c r="O5808" s="4">
        <v>0</v>
      </c>
      <c r="P5808" s="4">
        <v>0</v>
      </c>
      <c r="Q5808" s="4">
        <v>0</v>
      </c>
      <c r="R5808" s="34">
        <v>0</v>
      </c>
    </row>
    <row r="5809" spans="4:18" x14ac:dyDescent="0.2">
      <c r="D5809" s="104"/>
      <c r="E5809" s="11"/>
      <c r="F5809" s="10"/>
      <c r="G5809" s="9">
        <v>100</v>
      </c>
      <c r="H5809" s="40">
        <v>0</v>
      </c>
      <c r="I5809" s="3">
        <v>0</v>
      </c>
      <c r="J5809" s="3">
        <v>0</v>
      </c>
      <c r="K5809" s="3">
        <v>0</v>
      </c>
      <c r="L5809" s="3">
        <v>0</v>
      </c>
      <c r="M5809" s="2">
        <v>50</v>
      </c>
      <c r="N5809" s="2">
        <v>50</v>
      </c>
      <c r="O5809" s="3">
        <v>0</v>
      </c>
      <c r="P5809" s="3">
        <v>0</v>
      </c>
      <c r="Q5809" s="3">
        <v>0</v>
      </c>
      <c r="R5809" s="21">
        <v>0</v>
      </c>
    </row>
    <row r="5810" spans="4:18" x14ac:dyDescent="0.2">
      <c r="D5810" s="104"/>
      <c r="E5810" s="5" t="s">
        <v>36</v>
      </c>
      <c r="F5810" s="6"/>
      <c r="G5810" s="7">
        <v>0</v>
      </c>
      <c r="H5810" s="8">
        <v>0</v>
      </c>
      <c r="I5810" s="1">
        <v>0</v>
      </c>
      <c r="J5810" s="1">
        <v>0</v>
      </c>
      <c r="K5810" s="1">
        <v>0</v>
      </c>
      <c r="L5810" s="1">
        <v>0</v>
      </c>
      <c r="M5810" s="1">
        <v>0</v>
      </c>
      <c r="N5810" s="1">
        <v>0</v>
      </c>
      <c r="O5810" s="1">
        <v>0</v>
      </c>
      <c r="P5810" s="1">
        <v>0</v>
      </c>
      <c r="Q5810" s="1">
        <v>0</v>
      </c>
      <c r="R5810" s="13">
        <v>0</v>
      </c>
    </row>
    <row r="5811" spans="4:18" x14ac:dyDescent="0.2">
      <c r="D5811" s="104"/>
      <c r="E5811" s="11"/>
      <c r="F5811" s="10"/>
      <c r="G5811" s="77">
        <v>0</v>
      </c>
      <c r="H5811" s="40">
        <v>0</v>
      </c>
      <c r="I5811" s="3">
        <v>0</v>
      </c>
      <c r="J5811" s="3">
        <v>0</v>
      </c>
      <c r="K5811" s="3">
        <v>0</v>
      </c>
      <c r="L5811" s="3">
        <v>0</v>
      </c>
      <c r="M5811" s="3">
        <v>0</v>
      </c>
      <c r="N5811" s="3">
        <v>0</v>
      </c>
      <c r="O5811" s="3">
        <v>0</v>
      </c>
      <c r="P5811" s="3">
        <v>0</v>
      </c>
      <c r="Q5811" s="3">
        <v>0</v>
      </c>
      <c r="R5811" s="21">
        <v>0</v>
      </c>
    </row>
    <row r="5812" spans="4:18" x14ac:dyDescent="0.2">
      <c r="D5812" s="104"/>
      <c r="E5812" s="5" t="s">
        <v>37</v>
      </c>
      <c r="F5812" s="6"/>
      <c r="G5812" s="7">
        <v>4</v>
      </c>
      <c r="H5812" s="8">
        <v>2</v>
      </c>
      <c r="I5812" s="1">
        <v>0</v>
      </c>
      <c r="J5812" s="1">
        <v>0</v>
      </c>
      <c r="K5812" s="1">
        <v>0</v>
      </c>
      <c r="L5812" s="1">
        <v>0</v>
      </c>
      <c r="M5812" s="1">
        <v>0</v>
      </c>
      <c r="N5812" s="1">
        <v>1</v>
      </c>
      <c r="O5812" s="1">
        <v>0</v>
      </c>
      <c r="P5812" s="1">
        <v>0</v>
      </c>
      <c r="Q5812" s="1">
        <v>2</v>
      </c>
      <c r="R5812" s="13">
        <v>0</v>
      </c>
    </row>
    <row r="5813" spans="4:18" x14ac:dyDescent="0.2">
      <c r="D5813" s="104"/>
      <c r="E5813" s="11"/>
      <c r="F5813" s="10"/>
      <c r="G5813" s="9">
        <v>100</v>
      </c>
      <c r="H5813" s="12">
        <v>50</v>
      </c>
      <c r="I5813" s="3">
        <v>0</v>
      </c>
      <c r="J5813" s="3">
        <v>0</v>
      </c>
      <c r="K5813" s="3">
        <v>0</v>
      </c>
      <c r="L5813" s="3">
        <v>0</v>
      </c>
      <c r="M5813" s="3">
        <v>0</v>
      </c>
      <c r="N5813" s="2">
        <v>25</v>
      </c>
      <c r="O5813" s="3">
        <v>0</v>
      </c>
      <c r="P5813" s="3">
        <v>0</v>
      </c>
      <c r="Q5813" s="2">
        <v>50</v>
      </c>
      <c r="R5813" s="21">
        <v>0</v>
      </c>
    </row>
    <row r="5814" spans="4:18" x14ac:dyDescent="0.2">
      <c r="D5814" s="104"/>
      <c r="E5814" s="5" t="s">
        <v>38</v>
      </c>
      <c r="F5814" s="6"/>
      <c r="G5814" s="7">
        <v>8</v>
      </c>
      <c r="H5814" s="8">
        <v>2</v>
      </c>
      <c r="I5814" s="1">
        <v>1</v>
      </c>
      <c r="J5814" s="1">
        <v>0</v>
      </c>
      <c r="K5814" s="1">
        <v>0</v>
      </c>
      <c r="L5814" s="1">
        <v>1</v>
      </c>
      <c r="M5814" s="1">
        <v>0</v>
      </c>
      <c r="N5814" s="1">
        <v>2</v>
      </c>
      <c r="O5814" s="1">
        <v>0</v>
      </c>
      <c r="P5814" s="1">
        <v>0</v>
      </c>
      <c r="Q5814" s="1">
        <v>3</v>
      </c>
      <c r="R5814" s="13">
        <v>0</v>
      </c>
    </row>
    <row r="5815" spans="4:18" x14ac:dyDescent="0.2">
      <c r="D5815" s="104"/>
      <c r="E5815" s="11"/>
      <c r="F5815" s="10"/>
      <c r="G5815" s="9">
        <v>100</v>
      </c>
      <c r="H5815" s="12">
        <v>25</v>
      </c>
      <c r="I5815" s="2">
        <v>12.5</v>
      </c>
      <c r="J5815" s="3">
        <v>0</v>
      </c>
      <c r="K5815" s="3">
        <v>0</v>
      </c>
      <c r="L5815" s="2">
        <v>12.5</v>
      </c>
      <c r="M5815" s="3">
        <v>0</v>
      </c>
      <c r="N5815" s="2">
        <v>25</v>
      </c>
      <c r="O5815" s="3">
        <v>0</v>
      </c>
      <c r="P5815" s="3">
        <v>0</v>
      </c>
      <c r="Q5815" s="2">
        <v>37.5</v>
      </c>
      <c r="R5815" s="21">
        <v>0</v>
      </c>
    </row>
    <row r="5816" spans="4:18" x14ac:dyDescent="0.2">
      <c r="D5816" s="104"/>
      <c r="E5816" s="5" t="s">
        <v>39</v>
      </c>
      <c r="F5816" s="6"/>
      <c r="G5816" s="7">
        <v>13</v>
      </c>
      <c r="H5816" s="8">
        <v>7</v>
      </c>
      <c r="I5816" s="1">
        <v>1</v>
      </c>
      <c r="J5816" s="1">
        <v>0</v>
      </c>
      <c r="K5816" s="1">
        <v>1</v>
      </c>
      <c r="L5816" s="1">
        <v>2</v>
      </c>
      <c r="M5816" s="1">
        <v>2</v>
      </c>
      <c r="N5816" s="1">
        <v>2</v>
      </c>
      <c r="O5816" s="1">
        <v>0</v>
      </c>
      <c r="P5816" s="1">
        <v>0</v>
      </c>
      <c r="Q5816" s="1">
        <v>1</v>
      </c>
      <c r="R5816" s="13">
        <v>1</v>
      </c>
    </row>
    <row r="5817" spans="4:18" x14ac:dyDescent="0.2">
      <c r="D5817" s="104"/>
      <c r="E5817" s="11"/>
      <c r="F5817" s="10"/>
      <c r="G5817" s="9">
        <v>100</v>
      </c>
      <c r="H5817" s="12">
        <v>53.846153846154003</v>
      </c>
      <c r="I5817" s="2">
        <v>7.6923076923079998</v>
      </c>
      <c r="J5817" s="3">
        <v>0</v>
      </c>
      <c r="K5817" s="2">
        <v>7.6923076923079998</v>
      </c>
      <c r="L5817" s="2">
        <v>15.384615384615</v>
      </c>
      <c r="M5817" s="2">
        <v>15.384615384615</v>
      </c>
      <c r="N5817" s="2">
        <v>15.384615384615</v>
      </c>
      <c r="O5817" s="3">
        <v>0</v>
      </c>
      <c r="P5817" s="3">
        <v>0</v>
      </c>
      <c r="Q5817" s="2">
        <v>7.6923076923079998</v>
      </c>
      <c r="R5817" s="15">
        <v>7.6923076923079998</v>
      </c>
    </row>
    <row r="5818" spans="4:18" x14ac:dyDescent="0.2">
      <c r="D5818" s="104"/>
      <c r="E5818" s="5" t="s">
        <v>40</v>
      </c>
      <c r="F5818" s="6"/>
      <c r="G5818" s="7">
        <v>15</v>
      </c>
      <c r="H5818" s="8">
        <v>8</v>
      </c>
      <c r="I5818" s="1">
        <v>4</v>
      </c>
      <c r="J5818" s="1">
        <v>0</v>
      </c>
      <c r="K5818" s="1">
        <v>1</v>
      </c>
      <c r="L5818" s="1">
        <v>3</v>
      </c>
      <c r="M5818" s="1">
        <v>0</v>
      </c>
      <c r="N5818" s="1">
        <v>1</v>
      </c>
      <c r="O5818" s="1">
        <v>0</v>
      </c>
      <c r="P5818" s="1">
        <v>2</v>
      </c>
      <c r="Q5818" s="1">
        <v>2</v>
      </c>
      <c r="R5818" s="13">
        <v>0</v>
      </c>
    </row>
    <row r="5819" spans="4:18" x14ac:dyDescent="0.2">
      <c r="D5819" s="104"/>
      <c r="E5819" s="11"/>
      <c r="F5819" s="10"/>
      <c r="G5819" s="9">
        <v>100</v>
      </c>
      <c r="H5819" s="12">
        <v>53.333333333333002</v>
      </c>
      <c r="I5819" s="2">
        <v>26.666666666666998</v>
      </c>
      <c r="J5819" s="3">
        <v>0</v>
      </c>
      <c r="K5819" s="2">
        <v>6.666666666667</v>
      </c>
      <c r="L5819" s="2">
        <v>20</v>
      </c>
      <c r="M5819" s="3">
        <v>0</v>
      </c>
      <c r="N5819" s="2">
        <v>6.666666666667</v>
      </c>
      <c r="O5819" s="3">
        <v>0</v>
      </c>
      <c r="P5819" s="2">
        <v>13.333333333333</v>
      </c>
      <c r="Q5819" s="2">
        <v>13.333333333333</v>
      </c>
      <c r="R5819" s="21">
        <v>0</v>
      </c>
    </row>
    <row r="5820" spans="4:18" x14ac:dyDescent="0.2">
      <c r="D5820" s="104"/>
      <c r="E5820" s="5" t="s">
        <v>41</v>
      </c>
      <c r="F5820" s="6"/>
      <c r="G5820" s="7">
        <v>11</v>
      </c>
      <c r="H5820" s="8">
        <v>5</v>
      </c>
      <c r="I5820" s="1">
        <v>0</v>
      </c>
      <c r="J5820" s="1">
        <v>0</v>
      </c>
      <c r="K5820" s="1">
        <v>0</v>
      </c>
      <c r="L5820" s="1">
        <v>2</v>
      </c>
      <c r="M5820" s="1">
        <v>1</v>
      </c>
      <c r="N5820" s="1">
        <v>2</v>
      </c>
      <c r="O5820" s="1">
        <v>2</v>
      </c>
      <c r="P5820" s="1">
        <v>0</v>
      </c>
      <c r="Q5820" s="1">
        <v>4</v>
      </c>
      <c r="R5820" s="13">
        <v>0</v>
      </c>
    </row>
    <row r="5821" spans="4:18" x14ac:dyDescent="0.2">
      <c r="D5821" s="104"/>
      <c r="E5821" s="11"/>
      <c r="F5821" s="10"/>
      <c r="G5821" s="9">
        <v>100</v>
      </c>
      <c r="H5821" s="12">
        <v>45.454545454544999</v>
      </c>
      <c r="I5821" s="3">
        <v>0</v>
      </c>
      <c r="J5821" s="3">
        <v>0</v>
      </c>
      <c r="K5821" s="3">
        <v>0</v>
      </c>
      <c r="L5821" s="2">
        <v>18.181818181817999</v>
      </c>
      <c r="M5821" s="2">
        <v>9.0909090909089993</v>
      </c>
      <c r="N5821" s="2">
        <v>18.181818181817999</v>
      </c>
      <c r="O5821" s="2">
        <v>18.181818181817999</v>
      </c>
      <c r="P5821" s="3">
        <v>0</v>
      </c>
      <c r="Q5821" s="2">
        <v>36.363636363635997</v>
      </c>
      <c r="R5821" s="21">
        <v>0</v>
      </c>
    </row>
    <row r="5822" spans="4:18" x14ac:dyDescent="0.2">
      <c r="D5822" s="104"/>
      <c r="E5822" s="5" t="s">
        <v>42</v>
      </c>
      <c r="F5822" s="6"/>
      <c r="G5822" s="7">
        <v>21</v>
      </c>
      <c r="H5822" s="8">
        <v>14</v>
      </c>
      <c r="I5822" s="1">
        <v>1</v>
      </c>
      <c r="J5822" s="1">
        <v>0</v>
      </c>
      <c r="K5822" s="1">
        <v>0</v>
      </c>
      <c r="L5822" s="1">
        <v>2</v>
      </c>
      <c r="M5822" s="1">
        <v>1</v>
      </c>
      <c r="N5822" s="1">
        <v>1</v>
      </c>
      <c r="O5822" s="1">
        <v>2</v>
      </c>
      <c r="P5822" s="1">
        <v>0</v>
      </c>
      <c r="Q5822" s="1">
        <v>3</v>
      </c>
      <c r="R5822" s="13">
        <v>0</v>
      </c>
    </row>
    <row r="5823" spans="4:18" x14ac:dyDescent="0.2">
      <c r="D5823" s="104"/>
      <c r="E5823" s="11"/>
      <c r="F5823" s="10"/>
      <c r="G5823" s="9">
        <v>100</v>
      </c>
      <c r="H5823" s="12">
        <v>66.666666666666998</v>
      </c>
      <c r="I5823" s="2">
        <v>4.7619047619049999</v>
      </c>
      <c r="J5823" s="3">
        <v>0</v>
      </c>
      <c r="K5823" s="3">
        <v>0</v>
      </c>
      <c r="L5823" s="2">
        <v>9.5238095238099998</v>
      </c>
      <c r="M5823" s="2">
        <v>4.7619047619049999</v>
      </c>
      <c r="N5823" s="2">
        <v>4.7619047619049999</v>
      </c>
      <c r="O5823" s="2">
        <v>9.5238095238099998</v>
      </c>
      <c r="P5823" s="3">
        <v>0</v>
      </c>
      <c r="Q5823" s="2">
        <v>14.285714285714</v>
      </c>
      <c r="R5823" s="21">
        <v>0</v>
      </c>
    </row>
    <row r="5824" spans="4:18" x14ac:dyDescent="0.2">
      <c r="D5824" s="104"/>
      <c r="E5824" s="5" t="s">
        <v>43</v>
      </c>
      <c r="F5824" s="6"/>
      <c r="G5824" s="7">
        <v>27</v>
      </c>
      <c r="H5824" s="8">
        <v>12</v>
      </c>
      <c r="I5824" s="1">
        <v>0</v>
      </c>
      <c r="J5824" s="1">
        <v>0</v>
      </c>
      <c r="K5824" s="1">
        <v>1</v>
      </c>
      <c r="L5824" s="1">
        <v>2</v>
      </c>
      <c r="M5824" s="1">
        <v>1</v>
      </c>
      <c r="N5824" s="1">
        <v>2</v>
      </c>
      <c r="O5824" s="1">
        <v>2</v>
      </c>
      <c r="P5824" s="1">
        <v>0</v>
      </c>
      <c r="Q5824" s="1">
        <v>13</v>
      </c>
      <c r="R5824" s="13">
        <v>0</v>
      </c>
    </row>
    <row r="5825" spans="4:18" x14ac:dyDescent="0.2">
      <c r="D5825" s="104"/>
      <c r="E5825" s="11"/>
      <c r="F5825" s="10"/>
      <c r="G5825" s="9">
        <v>100</v>
      </c>
      <c r="H5825" s="12">
        <v>44.444444444444002</v>
      </c>
      <c r="I5825" s="3">
        <v>0</v>
      </c>
      <c r="J5825" s="3">
        <v>0</v>
      </c>
      <c r="K5825" s="2">
        <v>3.7037037037039999</v>
      </c>
      <c r="L5825" s="2">
        <v>7.4074074074069998</v>
      </c>
      <c r="M5825" s="2">
        <v>3.7037037037039999</v>
      </c>
      <c r="N5825" s="2">
        <v>7.4074074074069998</v>
      </c>
      <c r="O5825" s="2">
        <v>7.4074074074069998</v>
      </c>
      <c r="P5825" s="3">
        <v>0</v>
      </c>
      <c r="Q5825" s="2">
        <v>48.148148148148003</v>
      </c>
      <c r="R5825" s="21">
        <v>0</v>
      </c>
    </row>
    <row r="5826" spans="4:18" x14ac:dyDescent="0.2">
      <c r="D5826" s="104"/>
      <c r="E5826" s="5" t="s">
        <v>44</v>
      </c>
      <c r="F5826" s="6"/>
      <c r="G5826" s="7">
        <v>33</v>
      </c>
      <c r="H5826" s="8">
        <v>12</v>
      </c>
      <c r="I5826" s="1">
        <v>5</v>
      </c>
      <c r="J5826" s="1">
        <v>0</v>
      </c>
      <c r="K5826" s="1">
        <v>5</v>
      </c>
      <c r="L5826" s="1">
        <v>4</v>
      </c>
      <c r="M5826" s="1">
        <v>1</v>
      </c>
      <c r="N5826" s="1">
        <v>4</v>
      </c>
      <c r="O5826" s="1">
        <v>3</v>
      </c>
      <c r="P5826" s="1">
        <v>1</v>
      </c>
      <c r="Q5826" s="1">
        <v>13</v>
      </c>
      <c r="R5826" s="13">
        <v>0</v>
      </c>
    </row>
    <row r="5827" spans="4:18" x14ac:dyDescent="0.2">
      <c r="D5827" s="104"/>
      <c r="E5827" s="11"/>
      <c r="F5827" s="10"/>
      <c r="G5827" s="9">
        <v>100</v>
      </c>
      <c r="H5827" s="12">
        <v>36.363636363635997</v>
      </c>
      <c r="I5827" s="2">
        <v>15.151515151515</v>
      </c>
      <c r="J5827" s="3">
        <v>0</v>
      </c>
      <c r="K5827" s="2">
        <v>15.151515151515</v>
      </c>
      <c r="L5827" s="2">
        <v>12.121212121212</v>
      </c>
      <c r="M5827" s="2">
        <v>3.0303030303030001</v>
      </c>
      <c r="N5827" s="2">
        <v>12.121212121212</v>
      </c>
      <c r="O5827" s="2">
        <v>9.0909090909089993</v>
      </c>
      <c r="P5827" s="2">
        <v>3.0303030303030001</v>
      </c>
      <c r="Q5827" s="2">
        <v>39.393939393939</v>
      </c>
      <c r="R5827" s="21">
        <v>0</v>
      </c>
    </row>
    <row r="5828" spans="4:18" x14ac:dyDescent="0.2">
      <c r="D5828" s="104"/>
      <c r="E5828" s="5" t="s">
        <v>45</v>
      </c>
      <c r="F5828" s="6"/>
      <c r="G5828" s="7">
        <v>28</v>
      </c>
      <c r="H5828" s="8">
        <v>12</v>
      </c>
      <c r="I5828" s="1">
        <v>5</v>
      </c>
      <c r="J5828" s="1">
        <v>2</v>
      </c>
      <c r="K5828" s="1">
        <v>7</v>
      </c>
      <c r="L5828" s="1">
        <v>3</v>
      </c>
      <c r="M5828" s="1">
        <v>0</v>
      </c>
      <c r="N5828" s="1">
        <v>1</v>
      </c>
      <c r="O5828" s="1">
        <v>5</v>
      </c>
      <c r="P5828" s="1">
        <v>0</v>
      </c>
      <c r="Q5828" s="1">
        <v>5</v>
      </c>
      <c r="R5828" s="13">
        <v>1</v>
      </c>
    </row>
    <row r="5829" spans="4:18" x14ac:dyDescent="0.2">
      <c r="D5829" s="104"/>
      <c r="E5829" s="11"/>
      <c r="F5829" s="10"/>
      <c r="G5829" s="9">
        <v>100</v>
      </c>
      <c r="H5829" s="12">
        <v>42.857142857143003</v>
      </c>
      <c r="I5829" s="2">
        <v>17.857142857143</v>
      </c>
      <c r="J5829" s="2">
        <v>7.1428571428570002</v>
      </c>
      <c r="K5829" s="2">
        <v>25</v>
      </c>
      <c r="L5829" s="2">
        <v>10.714285714286</v>
      </c>
      <c r="M5829" s="3">
        <v>0</v>
      </c>
      <c r="N5829" s="2">
        <v>3.5714285714290002</v>
      </c>
      <c r="O5829" s="2">
        <v>17.857142857143</v>
      </c>
      <c r="P5829" s="3">
        <v>0</v>
      </c>
      <c r="Q5829" s="2">
        <v>17.857142857143</v>
      </c>
      <c r="R5829" s="15">
        <v>3.5714285714290002</v>
      </c>
    </row>
    <row r="5830" spans="4:18" x14ac:dyDescent="0.2">
      <c r="D5830" s="104"/>
      <c r="E5830" s="5" t="s">
        <v>46</v>
      </c>
      <c r="F5830" s="6"/>
      <c r="G5830" s="7">
        <v>34</v>
      </c>
      <c r="H5830" s="8">
        <v>11</v>
      </c>
      <c r="I5830" s="1">
        <v>7</v>
      </c>
      <c r="J5830" s="1">
        <v>3</v>
      </c>
      <c r="K5830" s="1">
        <v>5</v>
      </c>
      <c r="L5830" s="1">
        <v>2</v>
      </c>
      <c r="M5830" s="1">
        <v>4</v>
      </c>
      <c r="N5830" s="1">
        <v>4</v>
      </c>
      <c r="O5830" s="1">
        <v>1</v>
      </c>
      <c r="P5830" s="1">
        <v>0</v>
      </c>
      <c r="Q5830" s="1">
        <v>10</v>
      </c>
      <c r="R5830" s="13">
        <v>2</v>
      </c>
    </row>
    <row r="5831" spans="4:18" x14ac:dyDescent="0.2">
      <c r="D5831" s="104"/>
      <c r="E5831" s="11"/>
      <c r="F5831" s="10"/>
      <c r="G5831" s="9">
        <v>100</v>
      </c>
      <c r="H5831" s="12">
        <v>32.352941176470999</v>
      </c>
      <c r="I5831" s="2">
        <v>20.588235294118</v>
      </c>
      <c r="J5831" s="2">
        <v>8.8235294117649996</v>
      </c>
      <c r="K5831" s="2">
        <v>14.705882352941</v>
      </c>
      <c r="L5831" s="2">
        <v>5.8823529411760003</v>
      </c>
      <c r="M5831" s="2">
        <v>11.764705882353001</v>
      </c>
      <c r="N5831" s="2">
        <v>11.764705882353001</v>
      </c>
      <c r="O5831" s="2">
        <v>2.9411764705880001</v>
      </c>
      <c r="P5831" s="3">
        <v>0</v>
      </c>
      <c r="Q5831" s="2">
        <v>29.411764705882</v>
      </c>
      <c r="R5831" s="15">
        <v>5.8823529411760003</v>
      </c>
    </row>
    <row r="5832" spans="4:18" x14ac:dyDescent="0.2">
      <c r="D5832" s="104"/>
      <c r="E5832" s="5" t="s">
        <v>47</v>
      </c>
      <c r="F5832" s="6"/>
      <c r="G5832" s="7">
        <v>23</v>
      </c>
      <c r="H5832" s="8">
        <v>8</v>
      </c>
      <c r="I5832" s="1">
        <v>5</v>
      </c>
      <c r="J5832" s="1">
        <v>1</v>
      </c>
      <c r="K5832" s="1">
        <v>1</v>
      </c>
      <c r="L5832" s="1">
        <v>3</v>
      </c>
      <c r="M5832" s="1">
        <v>1</v>
      </c>
      <c r="N5832" s="1">
        <v>2</v>
      </c>
      <c r="O5832" s="1">
        <v>5</v>
      </c>
      <c r="P5832" s="1">
        <v>0</v>
      </c>
      <c r="Q5832" s="1">
        <v>9</v>
      </c>
      <c r="R5832" s="13">
        <v>0</v>
      </c>
    </row>
    <row r="5833" spans="4:18" x14ac:dyDescent="0.2">
      <c r="D5833" s="104"/>
      <c r="E5833" s="11"/>
      <c r="F5833" s="10"/>
      <c r="G5833" s="9">
        <v>100</v>
      </c>
      <c r="H5833" s="12">
        <v>34.782608695652002</v>
      </c>
      <c r="I5833" s="2">
        <v>21.739130434783</v>
      </c>
      <c r="J5833" s="2">
        <v>4.3478260869570002</v>
      </c>
      <c r="K5833" s="2">
        <v>4.3478260869570002</v>
      </c>
      <c r="L5833" s="2">
        <v>13.04347826087</v>
      </c>
      <c r="M5833" s="2">
        <v>4.3478260869570002</v>
      </c>
      <c r="N5833" s="2">
        <v>8.6956521739130004</v>
      </c>
      <c r="O5833" s="2">
        <v>21.739130434783</v>
      </c>
      <c r="P5833" s="3">
        <v>0</v>
      </c>
      <c r="Q5833" s="2">
        <v>39.130434782609001</v>
      </c>
      <c r="R5833" s="21">
        <v>0</v>
      </c>
    </row>
    <row r="5834" spans="4:18" x14ac:dyDescent="0.2">
      <c r="D5834" s="104"/>
      <c r="E5834" s="5" t="s">
        <v>48</v>
      </c>
      <c r="F5834" s="6"/>
      <c r="G5834" s="7">
        <v>3</v>
      </c>
      <c r="H5834" s="8">
        <v>2</v>
      </c>
      <c r="I5834" s="1">
        <v>0</v>
      </c>
      <c r="J5834" s="1">
        <v>0</v>
      </c>
      <c r="K5834" s="1">
        <v>0</v>
      </c>
      <c r="L5834" s="1">
        <v>0</v>
      </c>
      <c r="M5834" s="1">
        <v>0</v>
      </c>
      <c r="N5834" s="1">
        <v>0</v>
      </c>
      <c r="O5834" s="1">
        <v>0</v>
      </c>
      <c r="P5834" s="1">
        <v>0</v>
      </c>
      <c r="Q5834" s="1">
        <v>1</v>
      </c>
      <c r="R5834" s="13">
        <v>0</v>
      </c>
    </row>
    <row r="5835" spans="4:18" x14ac:dyDescent="0.2">
      <c r="D5835" s="104"/>
      <c r="E5835" s="11"/>
      <c r="F5835" s="10"/>
      <c r="G5835" s="9">
        <v>100</v>
      </c>
      <c r="H5835" s="12">
        <v>66.666666666666998</v>
      </c>
      <c r="I5835" s="3">
        <v>0</v>
      </c>
      <c r="J5835" s="3">
        <v>0</v>
      </c>
      <c r="K5835" s="3">
        <v>0</v>
      </c>
      <c r="L5835" s="3">
        <v>0</v>
      </c>
      <c r="M5835" s="3">
        <v>0</v>
      </c>
      <c r="N5835" s="3">
        <v>0</v>
      </c>
      <c r="O5835" s="3">
        <v>0</v>
      </c>
      <c r="P5835" s="3">
        <v>0</v>
      </c>
      <c r="Q5835" s="2">
        <v>33.333333333333002</v>
      </c>
      <c r="R5835" s="21">
        <v>0</v>
      </c>
    </row>
    <row r="5836" spans="4:18" x14ac:dyDescent="0.2">
      <c r="D5836" s="104"/>
      <c r="E5836" s="5" t="s">
        <v>49</v>
      </c>
      <c r="F5836" s="6"/>
      <c r="G5836" s="7">
        <v>0</v>
      </c>
      <c r="H5836" s="8">
        <v>0</v>
      </c>
      <c r="I5836" s="1">
        <v>0</v>
      </c>
      <c r="J5836" s="1">
        <v>0</v>
      </c>
      <c r="K5836" s="1">
        <v>0</v>
      </c>
      <c r="L5836" s="1">
        <v>0</v>
      </c>
      <c r="M5836" s="1">
        <v>0</v>
      </c>
      <c r="N5836" s="1">
        <v>0</v>
      </c>
      <c r="O5836" s="1">
        <v>0</v>
      </c>
      <c r="P5836" s="1">
        <v>0</v>
      </c>
      <c r="Q5836" s="1">
        <v>0</v>
      </c>
      <c r="R5836" s="13">
        <v>0</v>
      </c>
    </row>
    <row r="5837" spans="4:18" x14ac:dyDescent="0.2">
      <c r="D5837" s="104"/>
      <c r="E5837" s="11"/>
      <c r="F5837" s="10"/>
      <c r="G5837" s="77">
        <v>0</v>
      </c>
      <c r="H5837" s="40">
        <v>0</v>
      </c>
      <c r="I5837" s="3">
        <v>0</v>
      </c>
      <c r="J5837" s="3">
        <v>0</v>
      </c>
      <c r="K5837" s="3">
        <v>0</v>
      </c>
      <c r="L5837" s="3">
        <v>0</v>
      </c>
      <c r="M5837" s="3">
        <v>0</v>
      </c>
      <c r="N5837" s="3">
        <v>0</v>
      </c>
      <c r="O5837" s="3">
        <v>0</v>
      </c>
      <c r="P5837" s="3">
        <v>0</v>
      </c>
      <c r="Q5837" s="3">
        <v>0</v>
      </c>
      <c r="R5837" s="21">
        <v>0</v>
      </c>
    </row>
    <row r="5838" spans="4:18" x14ac:dyDescent="0.2">
      <c r="D5838" s="103" t="s">
        <v>50</v>
      </c>
      <c r="E5838" s="24" t="s">
        <v>35</v>
      </c>
      <c r="F5838" s="22"/>
      <c r="G5838" s="23">
        <v>0</v>
      </c>
      <c r="H5838" s="30">
        <v>0</v>
      </c>
      <c r="I5838" s="4">
        <v>0</v>
      </c>
      <c r="J5838" s="4">
        <v>0</v>
      </c>
      <c r="K5838" s="4">
        <v>0</v>
      </c>
      <c r="L5838" s="4">
        <v>0</v>
      </c>
      <c r="M5838" s="4">
        <v>0</v>
      </c>
      <c r="N5838" s="4">
        <v>0</v>
      </c>
      <c r="O5838" s="4">
        <v>0</v>
      </c>
      <c r="P5838" s="4">
        <v>0</v>
      </c>
      <c r="Q5838" s="4">
        <v>0</v>
      </c>
      <c r="R5838" s="34">
        <v>0</v>
      </c>
    </row>
    <row r="5839" spans="4:18" x14ac:dyDescent="0.2">
      <c r="D5839" s="104"/>
      <c r="E5839" s="11"/>
      <c r="F5839" s="10"/>
      <c r="G5839" s="77">
        <v>0</v>
      </c>
      <c r="H5839" s="40">
        <v>0</v>
      </c>
      <c r="I5839" s="3">
        <v>0</v>
      </c>
      <c r="J5839" s="3">
        <v>0</v>
      </c>
      <c r="K5839" s="3">
        <v>0</v>
      </c>
      <c r="L5839" s="3">
        <v>0</v>
      </c>
      <c r="M5839" s="3">
        <v>0</v>
      </c>
      <c r="N5839" s="3">
        <v>0</v>
      </c>
      <c r="O5839" s="3">
        <v>0</v>
      </c>
      <c r="P5839" s="3">
        <v>0</v>
      </c>
      <c r="Q5839" s="3">
        <v>0</v>
      </c>
      <c r="R5839" s="21">
        <v>0</v>
      </c>
    </row>
    <row r="5840" spans="4:18" x14ac:dyDescent="0.2">
      <c r="D5840" s="104"/>
      <c r="E5840" s="5" t="s">
        <v>36</v>
      </c>
      <c r="F5840" s="6"/>
      <c r="G5840" s="7">
        <v>1</v>
      </c>
      <c r="H5840" s="8">
        <v>1</v>
      </c>
      <c r="I5840" s="1">
        <v>0</v>
      </c>
      <c r="J5840" s="1">
        <v>0</v>
      </c>
      <c r="K5840" s="1">
        <v>0</v>
      </c>
      <c r="L5840" s="1">
        <v>0</v>
      </c>
      <c r="M5840" s="1">
        <v>0</v>
      </c>
      <c r="N5840" s="1">
        <v>0</v>
      </c>
      <c r="O5840" s="1">
        <v>0</v>
      </c>
      <c r="P5840" s="1">
        <v>0</v>
      </c>
      <c r="Q5840" s="1">
        <v>0</v>
      </c>
      <c r="R5840" s="13">
        <v>0</v>
      </c>
    </row>
    <row r="5841" spans="4:18" x14ac:dyDescent="0.2">
      <c r="D5841" s="104"/>
      <c r="E5841" s="11"/>
      <c r="F5841" s="10"/>
      <c r="G5841" s="9">
        <v>100</v>
      </c>
      <c r="H5841" s="12">
        <v>100</v>
      </c>
      <c r="I5841" s="3">
        <v>0</v>
      </c>
      <c r="J5841" s="3">
        <v>0</v>
      </c>
      <c r="K5841" s="3">
        <v>0</v>
      </c>
      <c r="L5841" s="3">
        <v>0</v>
      </c>
      <c r="M5841" s="3">
        <v>0</v>
      </c>
      <c r="N5841" s="3">
        <v>0</v>
      </c>
      <c r="O5841" s="3">
        <v>0</v>
      </c>
      <c r="P5841" s="3">
        <v>0</v>
      </c>
      <c r="Q5841" s="3">
        <v>0</v>
      </c>
      <c r="R5841" s="21">
        <v>0</v>
      </c>
    </row>
    <row r="5842" spans="4:18" x14ac:dyDescent="0.2">
      <c r="D5842" s="104"/>
      <c r="E5842" s="5" t="s">
        <v>37</v>
      </c>
      <c r="F5842" s="6"/>
      <c r="G5842" s="7">
        <v>1</v>
      </c>
      <c r="H5842" s="8">
        <v>0</v>
      </c>
      <c r="I5842" s="1">
        <v>0</v>
      </c>
      <c r="J5842" s="1">
        <v>0</v>
      </c>
      <c r="K5842" s="1">
        <v>0</v>
      </c>
      <c r="L5842" s="1">
        <v>0</v>
      </c>
      <c r="M5842" s="1">
        <v>0</v>
      </c>
      <c r="N5842" s="1">
        <v>0</v>
      </c>
      <c r="O5842" s="1">
        <v>0</v>
      </c>
      <c r="P5842" s="1">
        <v>0</v>
      </c>
      <c r="Q5842" s="1">
        <v>1</v>
      </c>
      <c r="R5842" s="13">
        <v>0</v>
      </c>
    </row>
    <row r="5843" spans="4:18" x14ac:dyDescent="0.2">
      <c r="D5843" s="104"/>
      <c r="E5843" s="11"/>
      <c r="F5843" s="10"/>
      <c r="G5843" s="9">
        <v>100</v>
      </c>
      <c r="H5843" s="40">
        <v>0</v>
      </c>
      <c r="I5843" s="3">
        <v>0</v>
      </c>
      <c r="J5843" s="3">
        <v>0</v>
      </c>
      <c r="K5843" s="3">
        <v>0</v>
      </c>
      <c r="L5843" s="3">
        <v>0</v>
      </c>
      <c r="M5843" s="3">
        <v>0</v>
      </c>
      <c r="N5843" s="3">
        <v>0</v>
      </c>
      <c r="O5843" s="3">
        <v>0</v>
      </c>
      <c r="P5843" s="3">
        <v>0</v>
      </c>
      <c r="Q5843" s="2">
        <v>100</v>
      </c>
      <c r="R5843" s="21">
        <v>0</v>
      </c>
    </row>
    <row r="5844" spans="4:18" x14ac:dyDescent="0.2">
      <c r="D5844" s="104"/>
      <c r="E5844" s="5" t="s">
        <v>38</v>
      </c>
      <c r="F5844" s="6"/>
      <c r="G5844" s="7">
        <v>4</v>
      </c>
      <c r="H5844" s="8">
        <v>1</v>
      </c>
      <c r="I5844" s="1">
        <v>0</v>
      </c>
      <c r="J5844" s="1">
        <v>0</v>
      </c>
      <c r="K5844" s="1">
        <v>0</v>
      </c>
      <c r="L5844" s="1">
        <v>0</v>
      </c>
      <c r="M5844" s="1">
        <v>0</v>
      </c>
      <c r="N5844" s="1">
        <v>1</v>
      </c>
      <c r="O5844" s="1">
        <v>0</v>
      </c>
      <c r="P5844" s="1">
        <v>0</v>
      </c>
      <c r="Q5844" s="1">
        <v>2</v>
      </c>
      <c r="R5844" s="13">
        <v>0</v>
      </c>
    </row>
    <row r="5845" spans="4:18" x14ac:dyDescent="0.2">
      <c r="D5845" s="104"/>
      <c r="E5845" s="11"/>
      <c r="F5845" s="10"/>
      <c r="G5845" s="9">
        <v>100</v>
      </c>
      <c r="H5845" s="12">
        <v>25</v>
      </c>
      <c r="I5845" s="3">
        <v>0</v>
      </c>
      <c r="J5845" s="3">
        <v>0</v>
      </c>
      <c r="K5845" s="3">
        <v>0</v>
      </c>
      <c r="L5845" s="3">
        <v>0</v>
      </c>
      <c r="M5845" s="3">
        <v>0</v>
      </c>
      <c r="N5845" s="2">
        <v>25</v>
      </c>
      <c r="O5845" s="3">
        <v>0</v>
      </c>
      <c r="P5845" s="3">
        <v>0</v>
      </c>
      <c r="Q5845" s="2">
        <v>50</v>
      </c>
      <c r="R5845" s="21">
        <v>0</v>
      </c>
    </row>
    <row r="5846" spans="4:18" x14ac:dyDescent="0.2">
      <c r="D5846" s="104"/>
      <c r="E5846" s="5" t="s">
        <v>39</v>
      </c>
      <c r="F5846" s="6"/>
      <c r="G5846" s="7">
        <v>10</v>
      </c>
      <c r="H5846" s="8">
        <v>3</v>
      </c>
      <c r="I5846" s="1">
        <v>1</v>
      </c>
      <c r="J5846" s="1">
        <v>0</v>
      </c>
      <c r="K5846" s="1">
        <v>0</v>
      </c>
      <c r="L5846" s="1">
        <v>1</v>
      </c>
      <c r="M5846" s="1">
        <v>0</v>
      </c>
      <c r="N5846" s="1">
        <v>1</v>
      </c>
      <c r="O5846" s="1">
        <v>0</v>
      </c>
      <c r="P5846" s="1">
        <v>0</v>
      </c>
      <c r="Q5846" s="1">
        <v>5</v>
      </c>
      <c r="R5846" s="13">
        <v>0</v>
      </c>
    </row>
    <row r="5847" spans="4:18" x14ac:dyDescent="0.2">
      <c r="D5847" s="104"/>
      <c r="E5847" s="11"/>
      <c r="F5847" s="10"/>
      <c r="G5847" s="9">
        <v>100</v>
      </c>
      <c r="H5847" s="12">
        <v>30</v>
      </c>
      <c r="I5847" s="2">
        <v>10</v>
      </c>
      <c r="J5847" s="3">
        <v>0</v>
      </c>
      <c r="K5847" s="3">
        <v>0</v>
      </c>
      <c r="L5847" s="2">
        <v>10</v>
      </c>
      <c r="M5847" s="3">
        <v>0</v>
      </c>
      <c r="N5847" s="2">
        <v>10</v>
      </c>
      <c r="O5847" s="3">
        <v>0</v>
      </c>
      <c r="P5847" s="3">
        <v>0</v>
      </c>
      <c r="Q5847" s="2">
        <v>50</v>
      </c>
      <c r="R5847" s="21">
        <v>0</v>
      </c>
    </row>
    <row r="5848" spans="4:18" x14ac:dyDescent="0.2">
      <c r="D5848" s="104"/>
      <c r="E5848" s="5" t="s">
        <v>40</v>
      </c>
      <c r="F5848" s="6"/>
      <c r="G5848" s="7">
        <v>19</v>
      </c>
      <c r="H5848" s="8">
        <v>5</v>
      </c>
      <c r="I5848" s="1">
        <v>1</v>
      </c>
      <c r="J5848" s="1">
        <v>0</v>
      </c>
      <c r="K5848" s="1">
        <v>2</v>
      </c>
      <c r="L5848" s="1">
        <v>4</v>
      </c>
      <c r="M5848" s="1">
        <v>2</v>
      </c>
      <c r="N5848" s="1">
        <v>2</v>
      </c>
      <c r="O5848" s="1">
        <v>1</v>
      </c>
      <c r="P5848" s="1">
        <v>0</v>
      </c>
      <c r="Q5848" s="1">
        <v>10</v>
      </c>
      <c r="R5848" s="13">
        <v>0</v>
      </c>
    </row>
    <row r="5849" spans="4:18" x14ac:dyDescent="0.2">
      <c r="D5849" s="104"/>
      <c r="E5849" s="11"/>
      <c r="F5849" s="10"/>
      <c r="G5849" s="9">
        <v>100</v>
      </c>
      <c r="H5849" s="12">
        <v>26.315789473683999</v>
      </c>
      <c r="I5849" s="2">
        <v>5.2631578947369997</v>
      </c>
      <c r="J5849" s="3">
        <v>0</v>
      </c>
      <c r="K5849" s="2">
        <v>10.526315789473999</v>
      </c>
      <c r="L5849" s="2">
        <v>21.052631578947</v>
      </c>
      <c r="M5849" s="2">
        <v>10.526315789473999</v>
      </c>
      <c r="N5849" s="2">
        <v>10.526315789473999</v>
      </c>
      <c r="O5849" s="2">
        <v>5.2631578947369997</v>
      </c>
      <c r="P5849" s="3">
        <v>0</v>
      </c>
      <c r="Q5849" s="2">
        <v>52.631578947367998</v>
      </c>
      <c r="R5849" s="21">
        <v>0</v>
      </c>
    </row>
    <row r="5850" spans="4:18" x14ac:dyDescent="0.2">
      <c r="D5850" s="104"/>
      <c r="E5850" s="5" t="s">
        <v>41</v>
      </c>
      <c r="F5850" s="6"/>
      <c r="G5850" s="7">
        <v>14</v>
      </c>
      <c r="H5850" s="8">
        <v>2</v>
      </c>
      <c r="I5850" s="1">
        <v>1</v>
      </c>
      <c r="J5850" s="1">
        <v>0</v>
      </c>
      <c r="K5850" s="1">
        <v>1</v>
      </c>
      <c r="L5850" s="1">
        <v>2</v>
      </c>
      <c r="M5850" s="1">
        <v>0</v>
      </c>
      <c r="N5850" s="1">
        <v>1</v>
      </c>
      <c r="O5850" s="1">
        <v>1</v>
      </c>
      <c r="P5850" s="1">
        <v>0</v>
      </c>
      <c r="Q5850" s="1">
        <v>7</v>
      </c>
      <c r="R5850" s="13">
        <v>0</v>
      </c>
    </row>
    <row r="5851" spans="4:18" x14ac:dyDescent="0.2">
      <c r="D5851" s="104"/>
      <c r="E5851" s="11"/>
      <c r="F5851" s="10"/>
      <c r="G5851" s="9">
        <v>100</v>
      </c>
      <c r="H5851" s="12">
        <v>14.285714285714</v>
      </c>
      <c r="I5851" s="2">
        <v>7.1428571428570002</v>
      </c>
      <c r="J5851" s="3">
        <v>0</v>
      </c>
      <c r="K5851" s="2">
        <v>7.1428571428570002</v>
      </c>
      <c r="L5851" s="2">
        <v>14.285714285714</v>
      </c>
      <c r="M5851" s="3">
        <v>0</v>
      </c>
      <c r="N5851" s="2">
        <v>7.1428571428570002</v>
      </c>
      <c r="O5851" s="2">
        <v>7.1428571428570002</v>
      </c>
      <c r="P5851" s="3">
        <v>0</v>
      </c>
      <c r="Q5851" s="2">
        <v>50</v>
      </c>
      <c r="R5851" s="21">
        <v>0</v>
      </c>
    </row>
    <row r="5852" spans="4:18" x14ac:dyDescent="0.2">
      <c r="D5852" s="104"/>
      <c r="E5852" s="5" t="s">
        <v>42</v>
      </c>
      <c r="F5852" s="6"/>
      <c r="G5852" s="7">
        <v>17</v>
      </c>
      <c r="H5852" s="8">
        <v>3</v>
      </c>
      <c r="I5852" s="1">
        <v>1</v>
      </c>
      <c r="J5852" s="1">
        <v>0</v>
      </c>
      <c r="K5852" s="1">
        <v>2</v>
      </c>
      <c r="L5852" s="1">
        <v>0</v>
      </c>
      <c r="M5852" s="1">
        <v>1</v>
      </c>
      <c r="N5852" s="1">
        <v>2</v>
      </c>
      <c r="O5852" s="1">
        <v>1</v>
      </c>
      <c r="P5852" s="1">
        <v>1</v>
      </c>
      <c r="Q5852" s="1">
        <v>9</v>
      </c>
      <c r="R5852" s="13">
        <v>0</v>
      </c>
    </row>
    <row r="5853" spans="4:18" x14ac:dyDescent="0.2">
      <c r="D5853" s="104"/>
      <c r="E5853" s="11"/>
      <c r="F5853" s="10"/>
      <c r="G5853" s="9">
        <v>100</v>
      </c>
      <c r="H5853" s="12">
        <v>17.647058823529001</v>
      </c>
      <c r="I5853" s="2">
        <v>5.8823529411760003</v>
      </c>
      <c r="J5853" s="3">
        <v>0</v>
      </c>
      <c r="K5853" s="2">
        <v>11.764705882353001</v>
      </c>
      <c r="L5853" s="3">
        <v>0</v>
      </c>
      <c r="M5853" s="2">
        <v>5.8823529411760003</v>
      </c>
      <c r="N5853" s="2">
        <v>11.764705882353001</v>
      </c>
      <c r="O5853" s="2">
        <v>5.8823529411760003</v>
      </c>
      <c r="P5853" s="2">
        <v>5.8823529411760003</v>
      </c>
      <c r="Q5853" s="2">
        <v>52.941176470587997</v>
      </c>
      <c r="R5853" s="21">
        <v>0</v>
      </c>
    </row>
    <row r="5854" spans="4:18" x14ac:dyDescent="0.2">
      <c r="D5854" s="104"/>
      <c r="E5854" s="5" t="s">
        <v>43</v>
      </c>
      <c r="F5854" s="6"/>
      <c r="G5854" s="7">
        <v>32</v>
      </c>
      <c r="H5854" s="8">
        <v>12</v>
      </c>
      <c r="I5854" s="1">
        <v>4</v>
      </c>
      <c r="J5854" s="1">
        <v>1</v>
      </c>
      <c r="K5854" s="1">
        <v>5</v>
      </c>
      <c r="L5854" s="1">
        <v>1</v>
      </c>
      <c r="M5854" s="1">
        <v>0</v>
      </c>
      <c r="N5854" s="1">
        <v>2</v>
      </c>
      <c r="O5854" s="1">
        <v>4</v>
      </c>
      <c r="P5854" s="1">
        <v>0</v>
      </c>
      <c r="Q5854" s="1">
        <v>11</v>
      </c>
      <c r="R5854" s="13">
        <v>0</v>
      </c>
    </row>
    <row r="5855" spans="4:18" x14ac:dyDescent="0.2">
      <c r="D5855" s="104"/>
      <c r="E5855" s="11"/>
      <c r="F5855" s="10"/>
      <c r="G5855" s="9">
        <v>100</v>
      </c>
      <c r="H5855" s="12">
        <v>37.5</v>
      </c>
      <c r="I5855" s="2">
        <v>12.5</v>
      </c>
      <c r="J5855" s="2">
        <v>3.125</v>
      </c>
      <c r="K5855" s="2">
        <v>15.625</v>
      </c>
      <c r="L5855" s="2">
        <v>3.125</v>
      </c>
      <c r="M5855" s="3">
        <v>0</v>
      </c>
      <c r="N5855" s="2">
        <v>6.25</v>
      </c>
      <c r="O5855" s="2">
        <v>12.5</v>
      </c>
      <c r="P5855" s="3">
        <v>0</v>
      </c>
      <c r="Q5855" s="2">
        <v>34.375</v>
      </c>
      <c r="R5855" s="21">
        <v>0</v>
      </c>
    </row>
    <row r="5856" spans="4:18" x14ac:dyDescent="0.2">
      <c r="D5856" s="104"/>
      <c r="E5856" s="5" t="s">
        <v>44</v>
      </c>
      <c r="F5856" s="6"/>
      <c r="G5856" s="7">
        <v>43</v>
      </c>
      <c r="H5856" s="8">
        <v>16</v>
      </c>
      <c r="I5856" s="1">
        <v>6</v>
      </c>
      <c r="J5856" s="1">
        <v>3</v>
      </c>
      <c r="K5856" s="1">
        <v>5</v>
      </c>
      <c r="L5856" s="1">
        <v>4</v>
      </c>
      <c r="M5856" s="1">
        <v>1</v>
      </c>
      <c r="N5856" s="1">
        <v>4</v>
      </c>
      <c r="O5856" s="1">
        <v>2</v>
      </c>
      <c r="P5856" s="1">
        <v>0</v>
      </c>
      <c r="Q5856" s="1">
        <v>16</v>
      </c>
      <c r="R5856" s="13">
        <v>0</v>
      </c>
    </row>
    <row r="5857" spans="2:18" x14ac:dyDescent="0.2">
      <c r="D5857" s="104"/>
      <c r="E5857" s="11"/>
      <c r="F5857" s="10"/>
      <c r="G5857" s="9">
        <v>100</v>
      </c>
      <c r="H5857" s="12">
        <v>37.209302325581</v>
      </c>
      <c r="I5857" s="2">
        <v>13.953488372093</v>
      </c>
      <c r="J5857" s="2">
        <v>6.9767441860470001</v>
      </c>
      <c r="K5857" s="2">
        <v>11.627906976744001</v>
      </c>
      <c r="L5857" s="2">
        <v>9.3023255813949994</v>
      </c>
      <c r="M5857" s="2">
        <v>2.3255813953489999</v>
      </c>
      <c r="N5857" s="2">
        <v>9.3023255813949994</v>
      </c>
      <c r="O5857" s="2">
        <v>4.6511627906979998</v>
      </c>
      <c r="P5857" s="3">
        <v>0</v>
      </c>
      <c r="Q5857" s="2">
        <v>37.209302325581</v>
      </c>
      <c r="R5857" s="21">
        <v>0</v>
      </c>
    </row>
    <row r="5858" spans="2:18" x14ac:dyDescent="0.2">
      <c r="D5858" s="104"/>
      <c r="E5858" s="5" t="s">
        <v>45</v>
      </c>
      <c r="F5858" s="6"/>
      <c r="G5858" s="7">
        <v>44</v>
      </c>
      <c r="H5858" s="8">
        <v>16</v>
      </c>
      <c r="I5858" s="1">
        <v>2</v>
      </c>
      <c r="J5858" s="1">
        <v>1</v>
      </c>
      <c r="K5858" s="1">
        <v>3</v>
      </c>
      <c r="L5858" s="1">
        <v>0</v>
      </c>
      <c r="M5858" s="1">
        <v>2</v>
      </c>
      <c r="N5858" s="1">
        <v>3</v>
      </c>
      <c r="O5858" s="1">
        <v>4</v>
      </c>
      <c r="P5858" s="1">
        <v>1</v>
      </c>
      <c r="Q5858" s="1">
        <v>17</v>
      </c>
      <c r="R5858" s="13">
        <v>1</v>
      </c>
    </row>
    <row r="5859" spans="2:18" x14ac:dyDescent="0.2">
      <c r="D5859" s="104"/>
      <c r="E5859" s="11"/>
      <c r="F5859" s="10"/>
      <c r="G5859" s="9">
        <v>100</v>
      </c>
      <c r="H5859" s="12">
        <v>36.363636363635997</v>
      </c>
      <c r="I5859" s="2">
        <v>4.5454545454549997</v>
      </c>
      <c r="J5859" s="2">
        <v>2.2727272727269998</v>
      </c>
      <c r="K5859" s="2">
        <v>6.8181818181820004</v>
      </c>
      <c r="L5859" s="3">
        <v>0</v>
      </c>
      <c r="M5859" s="2">
        <v>4.5454545454549997</v>
      </c>
      <c r="N5859" s="2">
        <v>6.8181818181820004</v>
      </c>
      <c r="O5859" s="2">
        <v>9.0909090909089993</v>
      </c>
      <c r="P5859" s="2">
        <v>2.2727272727269998</v>
      </c>
      <c r="Q5859" s="2">
        <v>38.636363636364003</v>
      </c>
      <c r="R5859" s="15">
        <v>2.2727272727269998</v>
      </c>
    </row>
    <row r="5860" spans="2:18" x14ac:dyDescent="0.2">
      <c r="D5860" s="104"/>
      <c r="E5860" s="5" t="s">
        <v>46</v>
      </c>
      <c r="F5860" s="6"/>
      <c r="G5860" s="7">
        <v>17</v>
      </c>
      <c r="H5860" s="8">
        <v>7</v>
      </c>
      <c r="I5860" s="1">
        <v>3</v>
      </c>
      <c r="J5860" s="1">
        <v>0</v>
      </c>
      <c r="K5860" s="1">
        <v>1</v>
      </c>
      <c r="L5860" s="1">
        <v>2</v>
      </c>
      <c r="M5860" s="1">
        <v>0</v>
      </c>
      <c r="N5860" s="1">
        <v>0</v>
      </c>
      <c r="O5860" s="1">
        <v>1</v>
      </c>
      <c r="P5860" s="1">
        <v>0</v>
      </c>
      <c r="Q5860" s="1">
        <v>6</v>
      </c>
      <c r="R5860" s="13">
        <v>0</v>
      </c>
    </row>
    <row r="5861" spans="2:18" x14ac:dyDescent="0.2">
      <c r="D5861" s="104"/>
      <c r="E5861" s="11"/>
      <c r="F5861" s="10"/>
      <c r="G5861" s="9">
        <v>100</v>
      </c>
      <c r="H5861" s="12">
        <v>41.176470588234999</v>
      </c>
      <c r="I5861" s="2">
        <v>17.647058823529001</v>
      </c>
      <c r="J5861" s="3">
        <v>0</v>
      </c>
      <c r="K5861" s="2">
        <v>5.8823529411760003</v>
      </c>
      <c r="L5861" s="2">
        <v>11.764705882353001</v>
      </c>
      <c r="M5861" s="3">
        <v>0</v>
      </c>
      <c r="N5861" s="3">
        <v>0</v>
      </c>
      <c r="O5861" s="2">
        <v>5.8823529411760003</v>
      </c>
      <c r="P5861" s="3">
        <v>0</v>
      </c>
      <c r="Q5861" s="2">
        <v>35.294117647058997</v>
      </c>
      <c r="R5861" s="21">
        <v>0</v>
      </c>
    </row>
    <row r="5862" spans="2:18" x14ac:dyDescent="0.2">
      <c r="D5862" s="104"/>
      <c r="E5862" s="5" t="s">
        <v>47</v>
      </c>
      <c r="F5862" s="6"/>
      <c r="G5862" s="7">
        <v>25</v>
      </c>
      <c r="H5862" s="8">
        <v>9</v>
      </c>
      <c r="I5862" s="1">
        <v>3</v>
      </c>
      <c r="J5862" s="1">
        <v>1</v>
      </c>
      <c r="K5862" s="1">
        <v>2</v>
      </c>
      <c r="L5862" s="1">
        <v>3</v>
      </c>
      <c r="M5862" s="1">
        <v>0</v>
      </c>
      <c r="N5862" s="1">
        <v>0</v>
      </c>
      <c r="O5862" s="1">
        <v>1</v>
      </c>
      <c r="P5862" s="1">
        <v>0</v>
      </c>
      <c r="Q5862" s="1">
        <v>10</v>
      </c>
      <c r="R5862" s="13">
        <v>1</v>
      </c>
    </row>
    <row r="5863" spans="2:18" x14ac:dyDescent="0.2">
      <c r="D5863" s="104"/>
      <c r="E5863" s="11"/>
      <c r="F5863" s="10"/>
      <c r="G5863" s="9">
        <v>100</v>
      </c>
      <c r="H5863" s="12">
        <v>36</v>
      </c>
      <c r="I5863" s="2">
        <v>12</v>
      </c>
      <c r="J5863" s="2">
        <v>4</v>
      </c>
      <c r="K5863" s="2">
        <v>8</v>
      </c>
      <c r="L5863" s="2">
        <v>12</v>
      </c>
      <c r="M5863" s="3">
        <v>0</v>
      </c>
      <c r="N5863" s="3">
        <v>0</v>
      </c>
      <c r="O5863" s="2">
        <v>4</v>
      </c>
      <c r="P5863" s="3">
        <v>0</v>
      </c>
      <c r="Q5863" s="2">
        <v>40</v>
      </c>
      <c r="R5863" s="15">
        <v>4</v>
      </c>
    </row>
    <row r="5864" spans="2:18" x14ac:dyDescent="0.2">
      <c r="D5864" s="104"/>
      <c r="E5864" s="5" t="s">
        <v>48</v>
      </c>
      <c r="F5864" s="6"/>
      <c r="G5864" s="7">
        <v>14</v>
      </c>
      <c r="H5864" s="8">
        <v>5</v>
      </c>
      <c r="I5864" s="1">
        <v>1</v>
      </c>
      <c r="J5864" s="1">
        <v>1</v>
      </c>
      <c r="K5864" s="1">
        <v>2</v>
      </c>
      <c r="L5864" s="1">
        <v>0</v>
      </c>
      <c r="M5864" s="1">
        <v>0</v>
      </c>
      <c r="N5864" s="1">
        <v>2</v>
      </c>
      <c r="O5864" s="1">
        <v>1</v>
      </c>
      <c r="P5864" s="1">
        <v>0</v>
      </c>
      <c r="Q5864" s="1">
        <v>8</v>
      </c>
      <c r="R5864" s="13">
        <v>0</v>
      </c>
    </row>
    <row r="5865" spans="2:18" x14ac:dyDescent="0.2">
      <c r="D5865" s="104"/>
      <c r="E5865" s="11"/>
      <c r="F5865" s="10"/>
      <c r="G5865" s="9">
        <v>100</v>
      </c>
      <c r="H5865" s="12">
        <v>35.714285714286</v>
      </c>
      <c r="I5865" s="2">
        <v>7.1428571428570002</v>
      </c>
      <c r="J5865" s="2">
        <v>7.1428571428570002</v>
      </c>
      <c r="K5865" s="2">
        <v>14.285714285714</v>
      </c>
      <c r="L5865" s="3">
        <v>0</v>
      </c>
      <c r="M5865" s="3">
        <v>0</v>
      </c>
      <c r="N5865" s="2">
        <v>14.285714285714</v>
      </c>
      <c r="O5865" s="2">
        <v>7.1428571428570002</v>
      </c>
      <c r="P5865" s="3">
        <v>0</v>
      </c>
      <c r="Q5865" s="2">
        <v>57.142857142856997</v>
      </c>
      <c r="R5865" s="21">
        <v>0</v>
      </c>
    </row>
    <row r="5866" spans="2:18" x14ac:dyDescent="0.2">
      <c r="D5866" s="104"/>
      <c r="E5866" s="5" t="s">
        <v>49</v>
      </c>
      <c r="F5866" s="6"/>
      <c r="G5866" s="7">
        <v>2</v>
      </c>
      <c r="H5866" s="8">
        <v>1</v>
      </c>
      <c r="I5866" s="1">
        <v>0</v>
      </c>
      <c r="J5866" s="1">
        <v>0</v>
      </c>
      <c r="K5866" s="1">
        <v>0</v>
      </c>
      <c r="L5866" s="1">
        <v>0</v>
      </c>
      <c r="M5866" s="1">
        <v>0</v>
      </c>
      <c r="N5866" s="1">
        <v>0</v>
      </c>
      <c r="O5866" s="1">
        <v>1</v>
      </c>
      <c r="P5866" s="1">
        <v>0</v>
      </c>
      <c r="Q5866" s="1">
        <v>0</v>
      </c>
      <c r="R5866" s="13">
        <v>0</v>
      </c>
    </row>
    <row r="5867" spans="2:18" x14ac:dyDescent="0.2">
      <c r="D5867" s="105"/>
      <c r="E5867" s="56"/>
      <c r="F5867" s="57"/>
      <c r="G5867" s="69">
        <v>100</v>
      </c>
      <c r="H5867" s="75">
        <v>50</v>
      </c>
      <c r="I5867" s="36">
        <v>0</v>
      </c>
      <c r="J5867" s="36">
        <v>0</v>
      </c>
      <c r="K5867" s="36">
        <v>0</v>
      </c>
      <c r="L5867" s="36">
        <v>0</v>
      </c>
      <c r="M5867" s="36">
        <v>0</v>
      </c>
      <c r="N5867" s="36">
        <v>0</v>
      </c>
      <c r="O5867" s="39">
        <v>50</v>
      </c>
      <c r="P5867" s="36">
        <v>0</v>
      </c>
      <c r="Q5867" s="36">
        <v>0</v>
      </c>
      <c r="R5867" s="72">
        <v>0</v>
      </c>
    </row>
    <row r="5869" spans="2:18" x14ac:dyDescent="0.2">
      <c r="B5869" s="47" t="str">
        <f xml:space="preserve"> HYPERLINK("#'目次'!B76", "[70]")</f>
        <v>[70]</v>
      </c>
      <c r="C5869" s="31" t="s">
        <v>669</v>
      </c>
    </row>
    <row r="5870" spans="2:18" x14ac:dyDescent="0.2">
      <c r="C5870" s="89" t="s">
        <v>670</v>
      </c>
    </row>
    <row r="5872" spans="2:18" x14ac:dyDescent="0.2">
      <c r="C5872" s="31" t="s">
        <v>13</v>
      </c>
    </row>
    <row r="5873" spans="4:20" ht="48" x14ac:dyDescent="0.2">
      <c r="D5873" s="99"/>
      <c r="E5873" s="100"/>
      <c r="F5873" s="100"/>
      <c r="G5873" s="41" t="s">
        <v>14</v>
      </c>
      <c r="H5873" s="42" t="s">
        <v>671</v>
      </c>
      <c r="I5873" s="16" t="s">
        <v>539</v>
      </c>
      <c r="J5873" s="16" t="s">
        <v>672</v>
      </c>
      <c r="K5873" s="16" t="s">
        <v>541</v>
      </c>
      <c r="L5873" s="16" t="s">
        <v>673</v>
      </c>
      <c r="M5873" s="16" t="s">
        <v>623</v>
      </c>
      <c r="N5873" s="16" t="s">
        <v>543</v>
      </c>
      <c r="O5873" s="16" t="s">
        <v>624</v>
      </c>
      <c r="P5873" s="16" t="s">
        <v>546</v>
      </c>
      <c r="Q5873" s="16" t="s">
        <v>186</v>
      </c>
      <c r="R5873" s="16" t="s">
        <v>22</v>
      </c>
      <c r="S5873" s="16" t="s">
        <v>674</v>
      </c>
      <c r="T5873" s="46" t="s">
        <v>24</v>
      </c>
    </row>
    <row r="5874" spans="4:20" x14ac:dyDescent="0.2">
      <c r="D5874" s="101"/>
      <c r="E5874" s="102"/>
      <c r="F5874" s="102"/>
      <c r="G5874" s="44"/>
      <c r="H5874" s="48"/>
      <c r="I5874" s="17"/>
      <c r="J5874" s="17"/>
      <c r="K5874" s="17"/>
      <c r="L5874" s="17"/>
      <c r="M5874" s="17"/>
      <c r="N5874" s="17"/>
      <c r="O5874" s="17"/>
      <c r="P5874" s="17"/>
      <c r="Q5874" s="17"/>
      <c r="R5874" s="17"/>
      <c r="S5874" s="17"/>
      <c r="T5874" s="43"/>
    </row>
    <row r="5875" spans="4:20" x14ac:dyDescent="0.2">
      <c r="D5875" s="68"/>
      <c r="E5875" s="67" t="s">
        <v>14</v>
      </c>
      <c r="F5875" s="64"/>
      <c r="G5875" s="45">
        <v>6526</v>
      </c>
      <c r="H5875" s="20">
        <v>319</v>
      </c>
      <c r="I5875" s="20">
        <v>449</v>
      </c>
      <c r="J5875" s="20">
        <v>312</v>
      </c>
      <c r="K5875" s="20">
        <v>452</v>
      </c>
      <c r="L5875" s="20">
        <v>785</v>
      </c>
      <c r="M5875" s="20">
        <v>270</v>
      </c>
      <c r="N5875" s="20">
        <v>1108</v>
      </c>
      <c r="O5875" s="20">
        <v>63</v>
      </c>
      <c r="P5875" s="20">
        <v>166</v>
      </c>
      <c r="Q5875" s="20">
        <v>511</v>
      </c>
      <c r="R5875" s="20">
        <v>95</v>
      </c>
      <c r="S5875" s="20">
        <v>4704</v>
      </c>
      <c r="T5875" s="61">
        <v>44</v>
      </c>
    </row>
    <row r="5876" spans="4:20" x14ac:dyDescent="0.2">
      <c r="D5876" s="56"/>
      <c r="E5876" s="57"/>
      <c r="F5876" s="65"/>
      <c r="G5876" s="9">
        <v>100</v>
      </c>
      <c r="H5876" s="2">
        <v>4.8881397486980003</v>
      </c>
      <c r="I5876" s="2">
        <v>6.8801716212070003</v>
      </c>
      <c r="J5876" s="2">
        <v>4.7808764940239996</v>
      </c>
      <c r="K5876" s="2">
        <v>6.9261415874959997</v>
      </c>
      <c r="L5876" s="2">
        <v>12.028807845540999</v>
      </c>
      <c r="M5876" s="2">
        <v>4.1372969659820003</v>
      </c>
      <c r="N5876" s="2">
        <v>16.978240882622998</v>
      </c>
      <c r="O5876" s="2">
        <v>0.96536929206300004</v>
      </c>
      <c r="P5876" s="2">
        <v>2.5436714679739998</v>
      </c>
      <c r="Q5876" s="2">
        <v>7.8302175911739997</v>
      </c>
      <c r="R5876" s="2">
        <v>1.4557155991420001</v>
      </c>
      <c r="S5876" s="2">
        <v>72.080907140668003</v>
      </c>
      <c r="T5876" s="15">
        <v>0.67422617223400005</v>
      </c>
    </row>
    <row r="5877" spans="4:20" x14ac:dyDescent="0.2">
      <c r="D5877" s="103" t="s">
        <v>25</v>
      </c>
      <c r="E5877" s="24" t="s">
        <v>26</v>
      </c>
      <c r="F5877" s="22"/>
      <c r="G5877" s="23">
        <v>1674</v>
      </c>
      <c r="H5877" s="30">
        <v>33</v>
      </c>
      <c r="I5877" s="4">
        <v>119</v>
      </c>
      <c r="J5877" s="4">
        <v>80</v>
      </c>
      <c r="K5877" s="4">
        <v>100</v>
      </c>
      <c r="L5877" s="4">
        <v>193</v>
      </c>
      <c r="M5877" s="4">
        <v>51</v>
      </c>
      <c r="N5877" s="4">
        <v>240</v>
      </c>
      <c r="O5877" s="4">
        <v>15</v>
      </c>
      <c r="P5877" s="4">
        <v>33</v>
      </c>
      <c r="Q5877" s="4">
        <v>131</v>
      </c>
      <c r="R5877" s="4">
        <v>26</v>
      </c>
      <c r="S5877" s="4">
        <v>1289</v>
      </c>
      <c r="T5877" s="34">
        <v>7</v>
      </c>
    </row>
    <row r="5878" spans="4:20" x14ac:dyDescent="0.2">
      <c r="D5878" s="104"/>
      <c r="E5878" s="11"/>
      <c r="F5878" s="10"/>
      <c r="G5878" s="9">
        <v>100</v>
      </c>
      <c r="H5878" s="12">
        <v>1.971326164875</v>
      </c>
      <c r="I5878" s="2">
        <v>7.1087216248510003</v>
      </c>
      <c r="J5878" s="2">
        <v>4.7789725209079998</v>
      </c>
      <c r="K5878" s="2">
        <v>5.9737156511349996</v>
      </c>
      <c r="L5878" s="2">
        <v>11.529271206691</v>
      </c>
      <c r="M5878" s="2">
        <v>3.0465949820790001</v>
      </c>
      <c r="N5878" s="2">
        <v>14.336917562724</v>
      </c>
      <c r="O5878" s="2">
        <v>0.89605734767</v>
      </c>
      <c r="P5878" s="2">
        <v>1.971326164875</v>
      </c>
      <c r="Q5878" s="2">
        <v>7.825567502987</v>
      </c>
      <c r="R5878" s="2">
        <v>1.553166069295</v>
      </c>
      <c r="S5878" s="2">
        <v>77.00119474313</v>
      </c>
      <c r="T5878" s="15">
        <v>0.41816009557900002</v>
      </c>
    </row>
    <row r="5879" spans="4:20" x14ac:dyDescent="0.2">
      <c r="D5879" s="104"/>
      <c r="E5879" s="5" t="s">
        <v>27</v>
      </c>
      <c r="F5879" s="6"/>
      <c r="G5879" s="7">
        <v>1232</v>
      </c>
      <c r="H5879" s="8">
        <v>35</v>
      </c>
      <c r="I5879" s="1">
        <v>88</v>
      </c>
      <c r="J5879" s="1">
        <v>61</v>
      </c>
      <c r="K5879" s="1">
        <v>75</v>
      </c>
      <c r="L5879" s="1">
        <v>167</v>
      </c>
      <c r="M5879" s="1">
        <v>53</v>
      </c>
      <c r="N5879" s="1">
        <v>183</v>
      </c>
      <c r="O5879" s="1">
        <v>15</v>
      </c>
      <c r="P5879" s="1">
        <v>36</v>
      </c>
      <c r="Q5879" s="1">
        <v>109</v>
      </c>
      <c r="R5879" s="1">
        <v>19</v>
      </c>
      <c r="S5879" s="1">
        <v>930</v>
      </c>
      <c r="T5879" s="13">
        <v>9</v>
      </c>
    </row>
    <row r="5880" spans="4:20" x14ac:dyDescent="0.2">
      <c r="D5880" s="104"/>
      <c r="E5880" s="11"/>
      <c r="F5880" s="10"/>
      <c r="G5880" s="9">
        <v>100</v>
      </c>
      <c r="H5880" s="12">
        <v>2.8409090909089998</v>
      </c>
      <c r="I5880" s="2">
        <v>7.1428571428570002</v>
      </c>
      <c r="J5880" s="2">
        <v>4.9512987012989997</v>
      </c>
      <c r="K5880" s="2">
        <v>6.0876623376619996</v>
      </c>
      <c r="L5880" s="2">
        <v>13.555194805195001</v>
      </c>
      <c r="M5880" s="2">
        <v>4.301948051948</v>
      </c>
      <c r="N5880" s="2">
        <v>14.853896103896</v>
      </c>
      <c r="O5880" s="2">
        <v>1.2175324675320001</v>
      </c>
      <c r="P5880" s="2">
        <v>2.922077922078</v>
      </c>
      <c r="Q5880" s="2">
        <v>8.8474025974030006</v>
      </c>
      <c r="R5880" s="2">
        <v>1.542207792208</v>
      </c>
      <c r="S5880" s="2">
        <v>75.487012987013003</v>
      </c>
      <c r="T5880" s="15">
        <v>0.73051948051899995</v>
      </c>
    </row>
    <row r="5881" spans="4:20" x14ac:dyDescent="0.2">
      <c r="D5881" s="104"/>
      <c r="E5881" s="5" t="s">
        <v>28</v>
      </c>
      <c r="F5881" s="6"/>
      <c r="G5881" s="7">
        <v>1005</v>
      </c>
      <c r="H5881" s="8">
        <v>49</v>
      </c>
      <c r="I5881" s="1">
        <v>73</v>
      </c>
      <c r="J5881" s="1">
        <v>44</v>
      </c>
      <c r="K5881" s="1">
        <v>72</v>
      </c>
      <c r="L5881" s="1">
        <v>134</v>
      </c>
      <c r="M5881" s="1">
        <v>49</v>
      </c>
      <c r="N5881" s="1">
        <v>183</v>
      </c>
      <c r="O5881" s="1">
        <v>10</v>
      </c>
      <c r="P5881" s="1">
        <v>32</v>
      </c>
      <c r="Q5881" s="1">
        <v>84</v>
      </c>
      <c r="R5881" s="1">
        <v>13</v>
      </c>
      <c r="S5881" s="1">
        <v>724</v>
      </c>
      <c r="T5881" s="13">
        <v>8</v>
      </c>
    </row>
    <row r="5882" spans="4:20" x14ac:dyDescent="0.2">
      <c r="D5882" s="104"/>
      <c r="E5882" s="11"/>
      <c r="F5882" s="10"/>
      <c r="G5882" s="9">
        <v>100</v>
      </c>
      <c r="H5882" s="12">
        <v>4.8756218905470003</v>
      </c>
      <c r="I5882" s="2">
        <v>7.2636815920400002</v>
      </c>
      <c r="J5882" s="2">
        <v>4.3781094527360001</v>
      </c>
      <c r="K5882" s="2">
        <v>7.1641791044780003</v>
      </c>
      <c r="L5882" s="2">
        <v>13.333333333333</v>
      </c>
      <c r="M5882" s="2">
        <v>4.8756218905470003</v>
      </c>
      <c r="N5882" s="2">
        <v>18.208955223880999</v>
      </c>
      <c r="O5882" s="2">
        <v>0.99502487562200004</v>
      </c>
      <c r="P5882" s="2">
        <v>3.1840796019900002</v>
      </c>
      <c r="Q5882" s="2">
        <v>8.3582089552240006</v>
      </c>
      <c r="R5882" s="2">
        <v>1.293532338308</v>
      </c>
      <c r="S5882" s="2">
        <v>72.039800995025004</v>
      </c>
      <c r="T5882" s="15">
        <v>0.79601990049799998</v>
      </c>
    </row>
    <row r="5883" spans="4:20" x14ac:dyDescent="0.2">
      <c r="D5883" s="104"/>
      <c r="E5883" s="5" t="s">
        <v>29</v>
      </c>
      <c r="F5883" s="6"/>
      <c r="G5883" s="7">
        <v>683</v>
      </c>
      <c r="H5883" s="8">
        <v>47</v>
      </c>
      <c r="I5883" s="1">
        <v>49</v>
      </c>
      <c r="J5883" s="1">
        <v>38</v>
      </c>
      <c r="K5883" s="1">
        <v>49</v>
      </c>
      <c r="L5883" s="1">
        <v>91</v>
      </c>
      <c r="M5883" s="1">
        <v>39</v>
      </c>
      <c r="N5883" s="1">
        <v>147</v>
      </c>
      <c r="O5883" s="1">
        <v>5</v>
      </c>
      <c r="P5883" s="1">
        <v>23</v>
      </c>
      <c r="Q5883" s="1">
        <v>54</v>
      </c>
      <c r="R5883" s="1">
        <v>9</v>
      </c>
      <c r="S5883" s="1">
        <v>452</v>
      </c>
      <c r="T5883" s="13">
        <v>5</v>
      </c>
    </row>
    <row r="5884" spans="4:20" x14ac:dyDescent="0.2">
      <c r="D5884" s="104"/>
      <c r="E5884" s="11"/>
      <c r="F5884" s="10"/>
      <c r="G5884" s="9">
        <v>100</v>
      </c>
      <c r="H5884" s="12">
        <v>6.8814055636899996</v>
      </c>
      <c r="I5884" s="2">
        <v>7.1742313323570004</v>
      </c>
      <c r="J5884" s="2">
        <v>5.563689604685</v>
      </c>
      <c r="K5884" s="2">
        <v>7.1742313323570004</v>
      </c>
      <c r="L5884" s="2">
        <v>13.323572474378</v>
      </c>
      <c r="M5884" s="2">
        <v>5.7101024890190004</v>
      </c>
      <c r="N5884" s="2">
        <v>21.522693997072</v>
      </c>
      <c r="O5884" s="2">
        <v>0.73206442166899999</v>
      </c>
      <c r="P5884" s="2">
        <v>3.367496339678</v>
      </c>
      <c r="Q5884" s="2">
        <v>7.9062957540259999</v>
      </c>
      <c r="R5884" s="2">
        <v>1.317715959004</v>
      </c>
      <c r="S5884" s="2">
        <v>66.178623718886996</v>
      </c>
      <c r="T5884" s="15">
        <v>0.73206442166899999</v>
      </c>
    </row>
    <row r="5885" spans="4:20" x14ac:dyDescent="0.2">
      <c r="D5885" s="104"/>
      <c r="E5885" s="5" t="s">
        <v>30</v>
      </c>
      <c r="F5885" s="6"/>
      <c r="G5885" s="7">
        <v>576</v>
      </c>
      <c r="H5885" s="8">
        <v>44</v>
      </c>
      <c r="I5885" s="1">
        <v>45</v>
      </c>
      <c r="J5885" s="1">
        <v>30</v>
      </c>
      <c r="K5885" s="1">
        <v>53</v>
      </c>
      <c r="L5885" s="1">
        <v>79</v>
      </c>
      <c r="M5885" s="1">
        <v>33</v>
      </c>
      <c r="N5885" s="1">
        <v>118</v>
      </c>
      <c r="O5885" s="1">
        <v>9</v>
      </c>
      <c r="P5885" s="1">
        <v>12</v>
      </c>
      <c r="Q5885" s="1">
        <v>50</v>
      </c>
      <c r="R5885" s="1">
        <v>6</v>
      </c>
      <c r="S5885" s="1">
        <v>383</v>
      </c>
      <c r="T5885" s="13">
        <v>3</v>
      </c>
    </row>
    <row r="5886" spans="4:20" x14ac:dyDescent="0.2">
      <c r="D5886" s="104"/>
      <c r="E5886" s="11"/>
      <c r="F5886" s="10"/>
      <c r="G5886" s="9">
        <v>100</v>
      </c>
      <c r="H5886" s="12">
        <v>7.6388888888890003</v>
      </c>
      <c r="I5886" s="2">
        <v>7.8125</v>
      </c>
      <c r="J5886" s="2">
        <v>5.208333333333</v>
      </c>
      <c r="K5886" s="2">
        <v>9.2013888888889994</v>
      </c>
      <c r="L5886" s="2">
        <v>13.715277777778001</v>
      </c>
      <c r="M5886" s="2">
        <v>5.729166666667</v>
      </c>
      <c r="N5886" s="2">
        <v>20.486111111111001</v>
      </c>
      <c r="O5886" s="2">
        <v>1.5625</v>
      </c>
      <c r="P5886" s="2">
        <v>2.083333333333</v>
      </c>
      <c r="Q5886" s="2">
        <v>8.6805555555559994</v>
      </c>
      <c r="R5886" s="2">
        <v>1.041666666667</v>
      </c>
      <c r="S5886" s="2">
        <v>66.493055555555998</v>
      </c>
      <c r="T5886" s="15">
        <v>0.52083333333299997</v>
      </c>
    </row>
    <row r="5887" spans="4:20" x14ac:dyDescent="0.2">
      <c r="D5887" s="104"/>
      <c r="E5887" s="5" t="s">
        <v>31</v>
      </c>
      <c r="F5887" s="6"/>
      <c r="G5887" s="7">
        <v>519</v>
      </c>
      <c r="H5887" s="8">
        <v>48</v>
      </c>
      <c r="I5887" s="1">
        <v>31</v>
      </c>
      <c r="J5887" s="1">
        <v>35</v>
      </c>
      <c r="K5887" s="1">
        <v>54</v>
      </c>
      <c r="L5887" s="1">
        <v>66</v>
      </c>
      <c r="M5887" s="1">
        <v>24</v>
      </c>
      <c r="N5887" s="1">
        <v>120</v>
      </c>
      <c r="O5887" s="1">
        <v>2</v>
      </c>
      <c r="P5887" s="1">
        <v>12</v>
      </c>
      <c r="Q5887" s="1">
        <v>29</v>
      </c>
      <c r="R5887" s="1">
        <v>6</v>
      </c>
      <c r="S5887" s="1">
        <v>329</v>
      </c>
      <c r="T5887" s="13">
        <v>3</v>
      </c>
    </row>
    <row r="5888" spans="4:20" x14ac:dyDescent="0.2">
      <c r="D5888" s="104"/>
      <c r="E5888" s="11"/>
      <c r="F5888" s="10"/>
      <c r="G5888" s="9">
        <v>100</v>
      </c>
      <c r="H5888" s="12">
        <v>9.2485549132949991</v>
      </c>
      <c r="I5888" s="2">
        <v>5.9730250481700002</v>
      </c>
      <c r="J5888" s="2">
        <v>6.7437379576109997</v>
      </c>
      <c r="K5888" s="2">
        <v>10.404624277457</v>
      </c>
      <c r="L5888" s="2">
        <v>12.716763005780001</v>
      </c>
      <c r="M5888" s="2">
        <v>4.6242774566470004</v>
      </c>
      <c r="N5888" s="2">
        <v>23.121387283236999</v>
      </c>
      <c r="O5888" s="2">
        <v>0.385356454721</v>
      </c>
      <c r="P5888" s="2">
        <v>2.3121387283239998</v>
      </c>
      <c r="Q5888" s="2">
        <v>5.587668593449</v>
      </c>
      <c r="R5888" s="2">
        <v>1.1560693641619999</v>
      </c>
      <c r="S5888" s="2">
        <v>63.391136801541002</v>
      </c>
      <c r="T5888" s="15">
        <v>0.57803468208099995</v>
      </c>
    </row>
    <row r="5889" spans="4:20" x14ac:dyDescent="0.2">
      <c r="D5889" s="104"/>
      <c r="E5889" s="5" t="s">
        <v>32</v>
      </c>
      <c r="F5889" s="6"/>
      <c r="G5889" s="7">
        <v>260</v>
      </c>
      <c r="H5889" s="8">
        <v>31</v>
      </c>
      <c r="I5889" s="1">
        <v>21</v>
      </c>
      <c r="J5889" s="1">
        <v>15</v>
      </c>
      <c r="K5889" s="1">
        <v>26</v>
      </c>
      <c r="L5889" s="1">
        <v>25</v>
      </c>
      <c r="M5889" s="1">
        <v>9</v>
      </c>
      <c r="N5889" s="1">
        <v>53</v>
      </c>
      <c r="O5889" s="1">
        <v>2</v>
      </c>
      <c r="P5889" s="1">
        <v>4</v>
      </c>
      <c r="Q5889" s="1">
        <v>20</v>
      </c>
      <c r="R5889" s="1">
        <v>6</v>
      </c>
      <c r="S5889" s="1">
        <v>151</v>
      </c>
      <c r="T5889" s="13">
        <v>1</v>
      </c>
    </row>
    <row r="5890" spans="4:20" x14ac:dyDescent="0.2">
      <c r="D5890" s="104"/>
      <c r="E5890" s="11"/>
      <c r="F5890" s="10"/>
      <c r="G5890" s="9">
        <v>100</v>
      </c>
      <c r="H5890" s="12">
        <v>11.923076923077</v>
      </c>
      <c r="I5890" s="2">
        <v>8.0769230769230003</v>
      </c>
      <c r="J5890" s="2">
        <v>5.7692307692310001</v>
      </c>
      <c r="K5890" s="2">
        <v>10</v>
      </c>
      <c r="L5890" s="2">
        <v>9.6153846153850004</v>
      </c>
      <c r="M5890" s="2">
        <v>3.4615384615379998</v>
      </c>
      <c r="N5890" s="2">
        <v>20.384615384615</v>
      </c>
      <c r="O5890" s="2">
        <v>0.76923076923099998</v>
      </c>
      <c r="P5890" s="2">
        <v>1.538461538462</v>
      </c>
      <c r="Q5890" s="2">
        <v>7.6923076923079998</v>
      </c>
      <c r="R5890" s="2">
        <v>2.3076923076920002</v>
      </c>
      <c r="S5890" s="2">
        <v>58.076923076923002</v>
      </c>
      <c r="T5890" s="15">
        <v>0.384615384615</v>
      </c>
    </row>
    <row r="5891" spans="4:20" x14ac:dyDescent="0.2">
      <c r="D5891" s="104"/>
      <c r="E5891" s="5" t="s">
        <v>33</v>
      </c>
      <c r="F5891" s="6"/>
      <c r="G5891" s="7">
        <v>86</v>
      </c>
      <c r="H5891" s="8">
        <v>17</v>
      </c>
      <c r="I5891" s="1">
        <v>6</v>
      </c>
      <c r="J5891" s="1">
        <v>4</v>
      </c>
      <c r="K5891" s="1">
        <v>9</v>
      </c>
      <c r="L5891" s="1">
        <v>8</v>
      </c>
      <c r="M5891" s="1">
        <v>1</v>
      </c>
      <c r="N5891" s="1">
        <v>18</v>
      </c>
      <c r="O5891" s="1">
        <v>2</v>
      </c>
      <c r="P5891" s="1">
        <v>1</v>
      </c>
      <c r="Q5891" s="1">
        <v>4</v>
      </c>
      <c r="R5891" s="1">
        <v>1</v>
      </c>
      <c r="S5891" s="1">
        <v>49</v>
      </c>
      <c r="T5891" s="13">
        <v>1</v>
      </c>
    </row>
    <row r="5892" spans="4:20" x14ac:dyDescent="0.2">
      <c r="D5892" s="104"/>
      <c r="E5892" s="11"/>
      <c r="F5892" s="10"/>
      <c r="G5892" s="9">
        <v>100</v>
      </c>
      <c r="H5892" s="12">
        <v>19.767441860464999</v>
      </c>
      <c r="I5892" s="2">
        <v>6.9767441860470001</v>
      </c>
      <c r="J5892" s="2">
        <v>4.6511627906979998</v>
      </c>
      <c r="K5892" s="2">
        <v>10.465116279069999</v>
      </c>
      <c r="L5892" s="2">
        <v>9.3023255813949994</v>
      </c>
      <c r="M5892" s="2">
        <v>1.1627906976739999</v>
      </c>
      <c r="N5892" s="2">
        <v>20.930232558139998</v>
      </c>
      <c r="O5892" s="2">
        <v>2.3255813953489999</v>
      </c>
      <c r="P5892" s="2">
        <v>1.1627906976739999</v>
      </c>
      <c r="Q5892" s="2">
        <v>4.6511627906979998</v>
      </c>
      <c r="R5892" s="2">
        <v>1.1627906976739999</v>
      </c>
      <c r="S5892" s="2">
        <v>56.976744186047</v>
      </c>
      <c r="T5892" s="15">
        <v>1.1627906976739999</v>
      </c>
    </row>
    <row r="5893" spans="4:20" x14ac:dyDescent="0.2">
      <c r="D5893" s="103" t="s">
        <v>34</v>
      </c>
      <c r="E5893" s="24" t="s">
        <v>35</v>
      </c>
      <c r="F5893" s="22"/>
      <c r="G5893" s="23">
        <v>204</v>
      </c>
      <c r="H5893" s="30">
        <v>7</v>
      </c>
      <c r="I5893" s="4">
        <v>4</v>
      </c>
      <c r="J5893" s="4">
        <v>5</v>
      </c>
      <c r="K5893" s="4">
        <v>10</v>
      </c>
      <c r="L5893" s="4">
        <v>31</v>
      </c>
      <c r="M5893" s="4">
        <v>7</v>
      </c>
      <c r="N5893" s="4">
        <v>41</v>
      </c>
      <c r="O5893" s="4">
        <v>2</v>
      </c>
      <c r="P5893" s="4">
        <v>3</v>
      </c>
      <c r="Q5893" s="4">
        <v>9</v>
      </c>
      <c r="R5893" s="4">
        <v>8</v>
      </c>
      <c r="S5893" s="4">
        <v>156</v>
      </c>
      <c r="T5893" s="34">
        <v>0</v>
      </c>
    </row>
    <row r="5894" spans="4:20" x14ac:dyDescent="0.2">
      <c r="D5894" s="104"/>
      <c r="E5894" s="11"/>
      <c r="F5894" s="10"/>
      <c r="G5894" s="9">
        <v>100</v>
      </c>
      <c r="H5894" s="12">
        <v>3.4313725490200002</v>
      </c>
      <c r="I5894" s="2">
        <v>1.9607843137250001</v>
      </c>
      <c r="J5894" s="2">
        <v>2.4509803921570001</v>
      </c>
      <c r="K5894" s="2">
        <v>4.9019607843140003</v>
      </c>
      <c r="L5894" s="2">
        <v>15.196078431373</v>
      </c>
      <c r="M5894" s="2">
        <v>3.4313725490200002</v>
      </c>
      <c r="N5894" s="2">
        <v>20.098039215686001</v>
      </c>
      <c r="O5894" s="2">
        <v>0.98039215686299996</v>
      </c>
      <c r="P5894" s="2">
        <v>1.4705882352940001</v>
      </c>
      <c r="Q5894" s="2">
        <v>4.4117647058819998</v>
      </c>
      <c r="R5894" s="2">
        <v>3.9215686274510002</v>
      </c>
      <c r="S5894" s="2">
        <v>76.470588235294002</v>
      </c>
      <c r="T5894" s="21">
        <v>0</v>
      </c>
    </row>
    <row r="5895" spans="4:20" x14ac:dyDescent="0.2">
      <c r="D5895" s="104"/>
      <c r="E5895" s="5" t="s">
        <v>36</v>
      </c>
      <c r="F5895" s="6"/>
      <c r="G5895" s="7">
        <v>218</v>
      </c>
      <c r="H5895" s="8">
        <v>15</v>
      </c>
      <c r="I5895" s="1">
        <v>13</v>
      </c>
      <c r="J5895" s="1">
        <v>5</v>
      </c>
      <c r="K5895" s="1">
        <v>23</v>
      </c>
      <c r="L5895" s="1">
        <v>26</v>
      </c>
      <c r="M5895" s="1">
        <v>10</v>
      </c>
      <c r="N5895" s="1">
        <v>43</v>
      </c>
      <c r="O5895" s="1">
        <v>1</v>
      </c>
      <c r="P5895" s="1">
        <v>6</v>
      </c>
      <c r="Q5895" s="1">
        <v>21</v>
      </c>
      <c r="R5895" s="1">
        <v>2</v>
      </c>
      <c r="S5895" s="1">
        <v>149</v>
      </c>
      <c r="T5895" s="13">
        <v>1</v>
      </c>
    </row>
    <row r="5896" spans="4:20" x14ac:dyDescent="0.2">
      <c r="D5896" s="104"/>
      <c r="E5896" s="11"/>
      <c r="F5896" s="10"/>
      <c r="G5896" s="9">
        <v>100</v>
      </c>
      <c r="H5896" s="12">
        <v>6.8807339449539997</v>
      </c>
      <c r="I5896" s="2">
        <v>5.9633027522940001</v>
      </c>
      <c r="J5896" s="2">
        <v>2.293577981651</v>
      </c>
      <c r="K5896" s="2">
        <v>10.550458715595999</v>
      </c>
      <c r="L5896" s="2">
        <v>11.926605504587</v>
      </c>
      <c r="M5896" s="2">
        <v>4.5871559633030001</v>
      </c>
      <c r="N5896" s="2">
        <v>19.724770642201999</v>
      </c>
      <c r="O5896" s="2">
        <v>0.45871559632999998</v>
      </c>
      <c r="P5896" s="2">
        <v>2.7522935779819999</v>
      </c>
      <c r="Q5896" s="2">
        <v>9.6330275229360005</v>
      </c>
      <c r="R5896" s="2">
        <v>0.91743119266100004</v>
      </c>
      <c r="S5896" s="2">
        <v>68.348623853210995</v>
      </c>
      <c r="T5896" s="15">
        <v>0.45871559632999998</v>
      </c>
    </row>
    <row r="5897" spans="4:20" x14ac:dyDescent="0.2">
      <c r="D5897" s="104"/>
      <c r="E5897" s="5" t="s">
        <v>37</v>
      </c>
      <c r="F5897" s="6"/>
      <c r="G5897" s="7">
        <v>214</v>
      </c>
      <c r="H5897" s="8">
        <v>16</v>
      </c>
      <c r="I5897" s="1">
        <v>13</v>
      </c>
      <c r="J5897" s="1">
        <v>9</v>
      </c>
      <c r="K5897" s="1">
        <v>12</v>
      </c>
      <c r="L5897" s="1">
        <v>29</v>
      </c>
      <c r="M5897" s="1">
        <v>12</v>
      </c>
      <c r="N5897" s="1">
        <v>38</v>
      </c>
      <c r="O5897" s="1">
        <v>0</v>
      </c>
      <c r="P5897" s="1">
        <v>3</v>
      </c>
      <c r="Q5897" s="1">
        <v>11</v>
      </c>
      <c r="R5897" s="1">
        <v>2</v>
      </c>
      <c r="S5897" s="1">
        <v>152</v>
      </c>
      <c r="T5897" s="13">
        <v>1</v>
      </c>
    </row>
    <row r="5898" spans="4:20" x14ac:dyDescent="0.2">
      <c r="D5898" s="104"/>
      <c r="E5898" s="11"/>
      <c r="F5898" s="10"/>
      <c r="G5898" s="9">
        <v>100</v>
      </c>
      <c r="H5898" s="12">
        <v>7.4766355140189997</v>
      </c>
      <c r="I5898" s="2">
        <v>6.0747663551400004</v>
      </c>
      <c r="J5898" s="2">
        <v>4.2056074766359997</v>
      </c>
      <c r="K5898" s="2">
        <v>5.6074766355139998</v>
      </c>
      <c r="L5898" s="2">
        <v>13.551401869158999</v>
      </c>
      <c r="M5898" s="2">
        <v>5.6074766355139998</v>
      </c>
      <c r="N5898" s="2">
        <v>17.757009345794</v>
      </c>
      <c r="O5898" s="3">
        <v>0</v>
      </c>
      <c r="P5898" s="2">
        <v>1.401869158879</v>
      </c>
      <c r="Q5898" s="2">
        <v>5.140186915888</v>
      </c>
      <c r="R5898" s="2">
        <v>0.93457943925200004</v>
      </c>
      <c r="S5898" s="2">
        <v>71.028037383178003</v>
      </c>
      <c r="T5898" s="15">
        <v>0.46728971962600002</v>
      </c>
    </row>
    <row r="5899" spans="4:20" x14ac:dyDescent="0.2">
      <c r="D5899" s="104"/>
      <c r="E5899" s="5" t="s">
        <v>38</v>
      </c>
      <c r="F5899" s="6"/>
      <c r="G5899" s="7">
        <v>305</v>
      </c>
      <c r="H5899" s="8">
        <v>26</v>
      </c>
      <c r="I5899" s="1">
        <v>11</v>
      </c>
      <c r="J5899" s="1">
        <v>17</v>
      </c>
      <c r="K5899" s="1">
        <v>23</v>
      </c>
      <c r="L5899" s="1">
        <v>28</v>
      </c>
      <c r="M5899" s="1">
        <v>9</v>
      </c>
      <c r="N5899" s="1">
        <v>58</v>
      </c>
      <c r="O5899" s="1">
        <v>4</v>
      </c>
      <c r="P5899" s="1">
        <v>8</v>
      </c>
      <c r="Q5899" s="1">
        <v>23</v>
      </c>
      <c r="R5899" s="1">
        <v>4</v>
      </c>
      <c r="S5899" s="1">
        <v>212</v>
      </c>
      <c r="T5899" s="13">
        <v>0</v>
      </c>
    </row>
    <row r="5900" spans="4:20" x14ac:dyDescent="0.2">
      <c r="D5900" s="104"/>
      <c r="E5900" s="11"/>
      <c r="F5900" s="10"/>
      <c r="G5900" s="9">
        <v>100</v>
      </c>
      <c r="H5900" s="12">
        <v>8.5245901639340005</v>
      </c>
      <c r="I5900" s="2">
        <v>3.606557377049</v>
      </c>
      <c r="J5900" s="2">
        <v>5.5737704918029998</v>
      </c>
      <c r="K5900" s="2">
        <v>7.540983606557</v>
      </c>
      <c r="L5900" s="2">
        <v>9.1803278688520003</v>
      </c>
      <c r="M5900" s="2">
        <v>2.9508196721309998</v>
      </c>
      <c r="N5900" s="2">
        <v>19.016393442622999</v>
      </c>
      <c r="O5900" s="2">
        <v>1.311475409836</v>
      </c>
      <c r="P5900" s="2">
        <v>2.6229508196719999</v>
      </c>
      <c r="Q5900" s="2">
        <v>7.540983606557</v>
      </c>
      <c r="R5900" s="2">
        <v>1.311475409836</v>
      </c>
      <c r="S5900" s="2">
        <v>69.508196721310995</v>
      </c>
      <c r="T5900" s="21">
        <v>0</v>
      </c>
    </row>
    <row r="5901" spans="4:20" x14ac:dyDescent="0.2">
      <c r="D5901" s="104"/>
      <c r="E5901" s="5" t="s">
        <v>39</v>
      </c>
      <c r="F5901" s="6"/>
      <c r="G5901" s="7">
        <v>292</v>
      </c>
      <c r="H5901" s="8">
        <v>25</v>
      </c>
      <c r="I5901" s="1">
        <v>24</v>
      </c>
      <c r="J5901" s="1">
        <v>16</v>
      </c>
      <c r="K5901" s="1">
        <v>25</v>
      </c>
      <c r="L5901" s="1">
        <v>36</v>
      </c>
      <c r="M5901" s="1">
        <v>15</v>
      </c>
      <c r="N5901" s="1">
        <v>62</v>
      </c>
      <c r="O5901" s="1">
        <v>1</v>
      </c>
      <c r="P5901" s="1">
        <v>6</v>
      </c>
      <c r="Q5901" s="1">
        <v>28</v>
      </c>
      <c r="R5901" s="1">
        <v>9</v>
      </c>
      <c r="S5901" s="1">
        <v>187</v>
      </c>
      <c r="T5901" s="13">
        <v>1</v>
      </c>
    </row>
    <row r="5902" spans="4:20" x14ac:dyDescent="0.2">
      <c r="D5902" s="104"/>
      <c r="E5902" s="11"/>
      <c r="F5902" s="10"/>
      <c r="G5902" s="9">
        <v>100</v>
      </c>
      <c r="H5902" s="12">
        <v>8.5616438356159996</v>
      </c>
      <c r="I5902" s="2">
        <v>8.2191780821920002</v>
      </c>
      <c r="J5902" s="2">
        <v>5.4794520547949999</v>
      </c>
      <c r="K5902" s="2">
        <v>8.5616438356159996</v>
      </c>
      <c r="L5902" s="2">
        <v>12.328767123287999</v>
      </c>
      <c r="M5902" s="2">
        <v>5.1369863013700003</v>
      </c>
      <c r="N5902" s="2">
        <v>21.232876712328999</v>
      </c>
      <c r="O5902" s="2">
        <v>0.34246575342500002</v>
      </c>
      <c r="P5902" s="2">
        <v>2.054794520548</v>
      </c>
      <c r="Q5902" s="2">
        <v>9.5890410958899999</v>
      </c>
      <c r="R5902" s="2">
        <v>3.0821917808219998</v>
      </c>
      <c r="S5902" s="2">
        <v>64.041095890411</v>
      </c>
      <c r="T5902" s="15">
        <v>0.34246575342500002</v>
      </c>
    </row>
    <row r="5903" spans="4:20" x14ac:dyDescent="0.2">
      <c r="D5903" s="104"/>
      <c r="E5903" s="5" t="s">
        <v>40</v>
      </c>
      <c r="F5903" s="6"/>
      <c r="G5903" s="7">
        <v>307</v>
      </c>
      <c r="H5903" s="8">
        <v>15</v>
      </c>
      <c r="I5903" s="1">
        <v>20</v>
      </c>
      <c r="J5903" s="1">
        <v>15</v>
      </c>
      <c r="K5903" s="1">
        <v>39</v>
      </c>
      <c r="L5903" s="1">
        <v>39</v>
      </c>
      <c r="M5903" s="1">
        <v>19</v>
      </c>
      <c r="N5903" s="1">
        <v>69</v>
      </c>
      <c r="O5903" s="1">
        <v>5</v>
      </c>
      <c r="P5903" s="1">
        <v>8</v>
      </c>
      <c r="Q5903" s="1">
        <v>25</v>
      </c>
      <c r="R5903" s="1">
        <v>3</v>
      </c>
      <c r="S5903" s="1">
        <v>208</v>
      </c>
      <c r="T5903" s="13">
        <v>2</v>
      </c>
    </row>
    <row r="5904" spans="4:20" x14ac:dyDescent="0.2">
      <c r="D5904" s="104"/>
      <c r="E5904" s="11"/>
      <c r="F5904" s="10"/>
      <c r="G5904" s="9">
        <v>100</v>
      </c>
      <c r="H5904" s="12">
        <v>4.8859934853420004</v>
      </c>
      <c r="I5904" s="2">
        <v>6.5146579804559996</v>
      </c>
      <c r="J5904" s="2">
        <v>4.8859934853420004</v>
      </c>
      <c r="K5904" s="2">
        <v>12.703583061889001</v>
      </c>
      <c r="L5904" s="2">
        <v>12.703583061889001</v>
      </c>
      <c r="M5904" s="2">
        <v>6.1889250814330001</v>
      </c>
      <c r="N5904" s="2">
        <v>22.475570032573</v>
      </c>
      <c r="O5904" s="2">
        <v>1.6286644951139999</v>
      </c>
      <c r="P5904" s="2">
        <v>2.6058631921819999</v>
      </c>
      <c r="Q5904" s="2">
        <v>8.1433224755700007</v>
      </c>
      <c r="R5904" s="2">
        <v>0.977198697068</v>
      </c>
      <c r="S5904" s="2">
        <v>67.752442996743</v>
      </c>
      <c r="T5904" s="15">
        <v>0.65146579804600002</v>
      </c>
    </row>
    <row r="5905" spans="4:20" x14ac:dyDescent="0.2">
      <c r="D5905" s="104"/>
      <c r="E5905" s="5" t="s">
        <v>41</v>
      </c>
      <c r="F5905" s="6"/>
      <c r="G5905" s="7">
        <v>249</v>
      </c>
      <c r="H5905" s="8">
        <v>18</v>
      </c>
      <c r="I5905" s="1">
        <v>21</v>
      </c>
      <c r="J5905" s="1">
        <v>14</v>
      </c>
      <c r="K5905" s="1">
        <v>26</v>
      </c>
      <c r="L5905" s="1">
        <v>43</v>
      </c>
      <c r="M5905" s="1">
        <v>12</v>
      </c>
      <c r="N5905" s="1">
        <v>54</v>
      </c>
      <c r="O5905" s="1">
        <v>5</v>
      </c>
      <c r="P5905" s="1">
        <v>8</v>
      </c>
      <c r="Q5905" s="1">
        <v>22</v>
      </c>
      <c r="R5905" s="1">
        <v>2</v>
      </c>
      <c r="S5905" s="1">
        <v>150</v>
      </c>
      <c r="T5905" s="13">
        <v>0</v>
      </c>
    </row>
    <row r="5906" spans="4:20" x14ac:dyDescent="0.2">
      <c r="D5906" s="104"/>
      <c r="E5906" s="11"/>
      <c r="F5906" s="10"/>
      <c r="G5906" s="9">
        <v>100</v>
      </c>
      <c r="H5906" s="12">
        <v>7.2289156626509996</v>
      </c>
      <c r="I5906" s="2">
        <v>8.4337349397590007</v>
      </c>
      <c r="J5906" s="2">
        <v>5.6224899598390001</v>
      </c>
      <c r="K5906" s="2">
        <v>10.441767068273</v>
      </c>
      <c r="L5906" s="2">
        <v>17.269076305220999</v>
      </c>
      <c r="M5906" s="2">
        <v>4.819277108434</v>
      </c>
      <c r="N5906" s="2">
        <v>21.686746987951999</v>
      </c>
      <c r="O5906" s="2">
        <v>2.0080321285139999</v>
      </c>
      <c r="P5906" s="2">
        <v>3.2128514056220001</v>
      </c>
      <c r="Q5906" s="2">
        <v>8.8353413654619999</v>
      </c>
      <c r="R5906" s="2">
        <v>0.80321285140599996</v>
      </c>
      <c r="S5906" s="2">
        <v>60.240963855422002</v>
      </c>
      <c r="T5906" s="21">
        <v>0</v>
      </c>
    </row>
    <row r="5907" spans="4:20" x14ac:dyDescent="0.2">
      <c r="D5907" s="104"/>
      <c r="E5907" s="5" t="s">
        <v>42</v>
      </c>
      <c r="F5907" s="6"/>
      <c r="G5907" s="7">
        <v>235</v>
      </c>
      <c r="H5907" s="8">
        <v>21</v>
      </c>
      <c r="I5907" s="1">
        <v>21</v>
      </c>
      <c r="J5907" s="1">
        <v>12</v>
      </c>
      <c r="K5907" s="1">
        <v>20</v>
      </c>
      <c r="L5907" s="1">
        <v>29</v>
      </c>
      <c r="M5907" s="1">
        <v>10</v>
      </c>
      <c r="N5907" s="1">
        <v>35</v>
      </c>
      <c r="O5907" s="1">
        <v>5</v>
      </c>
      <c r="P5907" s="1">
        <v>9</v>
      </c>
      <c r="Q5907" s="1">
        <v>22</v>
      </c>
      <c r="R5907" s="1">
        <v>4</v>
      </c>
      <c r="S5907" s="1">
        <v>161</v>
      </c>
      <c r="T5907" s="13">
        <v>1</v>
      </c>
    </row>
    <row r="5908" spans="4:20" x14ac:dyDescent="0.2">
      <c r="D5908" s="104"/>
      <c r="E5908" s="11"/>
      <c r="F5908" s="10"/>
      <c r="G5908" s="9">
        <v>100</v>
      </c>
      <c r="H5908" s="12">
        <v>8.9361702127659992</v>
      </c>
      <c r="I5908" s="2">
        <v>8.9361702127659992</v>
      </c>
      <c r="J5908" s="2">
        <v>5.1063829787230004</v>
      </c>
      <c r="K5908" s="2">
        <v>8.5106382978719992</v>
      </c>
      <c r="L5908" s="2">
        <v>12.340425531915001</v>
      </c>
      <c r="M5908" s="2">
        <v>4.2553191489359996</v>
      </c>
      <c r="N5908" s="2">
        <v>14.893617021277</v>
      </c>
      <c r="O5908" s="2">
        <v>2.1276595744679998</v>
      </c>
      <c r="P5908" s="2">
        <v>3.8297872340430001</v>
      </c>
      <c r="Q5908" s="2">
        <v>9.3617021276599992</v>
      </c>
      <c r="R5908" s="2">
        <v>1.702127659574</v>
      </c>
      <c r="S5908" s="2">
        <v>68.510638297872006</v>
      </c>
      <c r="T5908" s="15">
        <v>0.425531914894</v>
      </c>
    </row>
    <row r="5909" spans="4:20" x14ac:dyDescent="0.2">
      <c r="D5909" s="104"/>
      <c r="E5909" s="5" t="s">
        <v>43</v>
      </c>
      <c r="F5909" s="6"/>
      <c r="G5909" s="7">
        <v>231</v>
      </c>
      <c r="H5909" s="8">
        <v>22</v>
      </c>
      <c r="I5909" s="1">
        <v>18</v>
      </c>
      <c r="J5909" s="1">
        <v>15</v>
      </c>
      <c r="K5909" s="1">
        <v>23</v>
      </c>
      <c r="L5909" s="1">
        <v>45</v>
      </c>
      <c r="M5909" s="1">
        <v>11</v>
      </c>
      <c r="N5909" s="1">
        <v>44</v>
      </c>
      <c r="O5909" s="1">
        <v>5</v>
      </c>
      <c r="P5909" s="1">
        <v>9</v>
      </c>
      <c r="Q5909" s="1">
        <v>19</v>
      </c>
      <c r="R5909" s="1">
        <v>1</v>
      </c>
      <c r="S5909" s="1">
        <v>141</v>
      </c>
      <c r="T5909" s="13">
        <v>3</v>
      </c>
    </row>
    <row r="5910" spans="4:20" x14ac:dyDescent="0.2">
      <c r="D5910" s="104"/>
      <c r="E5910" s="11"/>
      <c r="F5910" s="10"/>
      <c r="G5910" s="9">
        <v>100</v>
      </c>
      <c r="H5910" s="12">
        <v>9.5238095238099998</v>
      </c>
      <c r="I5910" s="2">
        <v>7.792207792208</v>
      </c>
      <c r="J5910" s="2">
        <v>6.4935064935059996</v>
      </c>
      <c r="K5910" s="2">
        <v>9.9567099567100001</v>
      </c>
      <c r="L5910" s="2">
        <v>19.480519480519</v>
      </c>
      <c r="M5910" s="2">
        <v>4.7619047619049999</v>
      </c>
      <c r="N5910" s="2">
        <v>19.047619047619001</v>
      </c>
      <c r="O5910" s="2">
        <v>2.1645021645020002</v>
      </c>
      <c r="P5910" s="2">
        <v>3.896103896104</v>
      </c>
      <c r="Q5910" s="2">
        <v>8.2251082251080003</v>
      </c>
      <c r="R5910" s="2">
        <v>0.43290043290000002</v>
      </c>
      <c r="S5910" s="2">
        <v>61.038961038960998</v>
      </c>
      <c r="T5910" s="15">
        <v>1.298701298701</v>
      </c>
    </row>
    <row r="5911" spans="4:20" x14ac:dyDescent="0.2">
      <c r="D5911" s="104"/>
      <c r="E5911" s="5" t="s">
        <v>44</v>
      </c>
      <c r="F5911" s="6"/>
      <c r="G5911" s="7">
        <v>302</v>
      </c>
      <c r="H5911" s="8">
        <v>30</v>
      </c>
      <c r="I5911" s="1">
        <v>30</v>
      </c>
      <c r="J5911" s="1">
        <v>23</v>
      </c>
      <c r="K5911" s="1">
        <v>21</v>
      </c>
      <c r="L5911" s="1">
        <v>42</v>
      </c>
      <c r="M5911" s="1">
        <v>13</v>
      </c>
      <c r="N5911" s="1">
        <v>55</v>
      </c>
      <c r="O5911" s="1">
        <v>4</v>
      </c>
      <c r="P5911" s="1">
        <v>10</v>
      </c>
      <c r="Q5911" s="1">
        <v>31</v>
      </c>
      <c r="R5911" s="1">
        <v>2</v>
      </c>
      <c r="S5911" s="1">
        <v>191</v>
      </c>
      <c r="T5911" s="13">
        <v>2</v>
      </c>
    </row>
    <row r="5912" spans="4:20" x14ac:dyDescent="0.2">
      <c r="D5912" s="104"/>
      <c r="E5912" s="11"/>
      <c r="F5912" s="10"/>
      <c r="G5912" s="9">
        <v>100</v>
      </c>
      <c r="H5912" s="12">
        <v>9.9337748344369992</v>
      </c>
      <c r="I5912" s="2">
        <v>9.9337748344369992</v>
      </c>
      <c r="J5912" s="2">
        <v>7.6158940397350001</v>
      </c>
      <c r="K5912" s="2">
        <v>6.9536423841059998</v>
      </c>
      <c r="L5912" s="2">
        <v>13.907284768212</v>
      </c>
      <c r="M5912" s="2">
        <v>4.3046357615890001</v>
      </c>
      <c r="N5912" s="2">
        <v>18.211920529800999</v>
      </c>
      <c r="O5912" s="2">
        <v>1.324503311258</v>
      </c>
      <c r="P5912" s="2">
        <v>3.311258278146</v>
      </c>
      <c r="Q5912" s="2">
        <v>10.264900662252</v>
      </c>
      <c r="R5912" s="2">
        <v>0.66225165562900001</v>
      </c>
      <c r="S5912" s="2">
        <v>63.245033112583002</v>
      </c>
      <c r="T5912" s="15">
        <v>0.66225165562900001</v>
      </c>
    </row>
    <row r="5913" spans="4:20" x14ac:dyDescent="0.2">
      <c r="D5913" s="104"/>
      <c r="E5913" s="5" t="s">
        <v>45</v>
      </c>
      <c r="F5913" s="6"/>
      <c r="G5913" s="7">
        <v>231</v>
      </c>
      <c r="H5913" s="8">
        <v>16</v>
      </c>
      <c r="I5913" s="1">
        <v>16</v>
      </c>
      <c r="J5913" s="1">
        <v>5</v>
      </c>
      <c r="K5913" s="1">
        <v>8</v>
      </c>
      <c r="L5913" s="1">
        <v>28</v>
      </c>
      <c r="M5913" s="1">
        <v>5</v>
      </c>
      <c r="N5913" s="1">
        <v>44</v>
      </c>
      <c r="O5913" s="1">
        <v>0</v>
      </c>
      <c r="P5913" s="1">
        <v>5</v>
      </c>
      <c r="Q5913" s="1">
        <v>13</v>
      </c>
      <c r="R5913" s="1">
        <v>0</v>
      </c>
      <c r="S5913" s="1">
        <v>167</v>
      </c>
      <c r="T5913" s="13">
        <v>2</v>
      </c>
    </row>
    <row r="5914" spans="4:20" x14ac:dyDescent="0.2">
      <c r="D5914" s="104"/>
      <c r="E5914" s="11"/>
      <c r="F5914" s="10"/>
      <c r="G5914" s="9">
        <v>100</v>
      </c>
      <c r="H5914" s="12">
        <v>6.9264069264070001</v>
      </c>
      <c r="I5914" s="2">
        <v>6.9264069264070001</v>
      </c>
      <c r="J5914" s="2">
        <v>2.1645021645020002</v>
      </c>
      <c r="K5914" s="2">
        <v>3.463203463203</v>
      </c>
      <c r="L5914" s="2">
        <v>12.121212121212</v>
      </c>
      <c r="M5914" s="2">
        <v>2.1645021645020002</v>
      </c>
      <c r="N5914" s="2">
        <v>19.047619047619001</v>
      </c>
      <c r="O5914" s="3">
        <v>0</v>
      </c>
      <c r="P5914" s="2">
        <v>2.1645021645020002</v>
      </c>
      <c r="Q5914" s="2">
        <v>5.6277056277059998</v>
      </c>
      <c r="R5914" s="3">
        <v>0</v>
      </c>
      <c r="S5914" s="2">
        <v>72.294372294371996</v>
      </c>
      <c r="T5914" s="15">
        <v>0.86580086580100002</v>
      </c>
    </row>
    <row r="5915" spans="4:20" x14ac:dyDescent="0.2">
      <c r="D5915" s="104"/>
      <c r="E5915" s="5" t="s">
        <v>46</v>
      </c>
      <c r="F5915" s="6"/>
      <c r="G5915" s="7">
        <v>135</v>
      </c>
      <c r="H5915" s="8">
        <v>7</v>
      </c>
      <c r="I5915" s="1">
        <v>8</v>
      </c>
      <c r="J5915" s="1">
        <v>7</v>
      </c>
      <c r="K5915" s="1">
        <v>4</v>
      </c>
      <c r="L5915" s="1">
        <v>22</v>
      </c>
      <c r="M5915" s="1">
        <v>4</v>
      </c>
      <c r="N5915" s="1">
        <v>13</v>
      </c>
      <c r="O5915" s="1">
        <v>2</v>
      </c>
      <c r="P5915" s="1">
        <v>10</v>
      </c>
      <c r="Q5915" s="1">
        <v>15</v>
      </c>
      <c r="R5915" s="1">
        <v>2</v>
      </c>
      <c r="S5915" s="1">
        <v>97</v>
      </c>
      <c r="T5915" s="13">
        <v>3</v>
      </c>
    </row>
    <row r="5916" spans="4:20" x14ac:dyDescent="0.2">
      <c r="D5916" s="104"/>
      <c r="E5916" s="11"/>
      <c r="F5916" s="10"/>
      <c r="G5916" s="9">
        <v>100</v>
      </c>
      <c r="H5916" s="12">
        <v>5.1851851851850004</v>
      </c>
      <c r="I5916" s="2">
        <v>5.9259259259260002</v>
      </c>
      <c r="J5916" s="2">
        <v>5.1851851851850004</v>
      </c>
      <c r="K5916" s="2">
        <v>2.9629629629630001</v>
      </c>
      <c r="L5916" s="2">
        <v>16.296296296295999</v>
      </c>
      <c r="M5916" s="2">
        <v>2.9629629629630001</v>
      </c>
      <c r="N5916" s="2">
        <v>9.6296296296299992</v>
      </c>
      <c r="O5916" s="2">
        <v>1.481481481481</v>
      </c>
      <c r="P5916" s="2">
        <v>7.4074074074069998</v>
      </c>
      <c r="Q5916" s="2">
        <v>11.111111111111001</v>
      </c>
      <c r="R5916" s="2">
        <v>1.481481481481</v>
      </c>
      <c r="S5916" s="2">
        <v>71.851851851852004</v>
      </c>
      <c r="T5916" s="15">
        <v>2.2222222222219998</v>
      </c>
    </row>
    <row r="5917" spans="4:20" x14ac:dyDescent="0.2">
      <c r="D5917" s="104"/>
      <c r="E5917" s="5" t="s">
        <v>47</v>
      </c>
      <c r="F5917" s="6"/>
      <c r="G5917" s="7">
        <v>135</v>
      </c>
      <c r="H5917" s="8">
        <v>7</v>
      </c>
      <c r="I5917" s="1">
        <v>13</v>
      </c>
      <c r="J5917" s="1">
        <v>5</v>
      </c>
      <c r="K5917" s="1">
        <v>5</v>
      </c>
      <c r="L5917" s="1">
        <v>19</v>
      </c>
      <c r="M5917" s="1">
        <v>5</v>
      </c>
      <c r="N5917" s="1">
        <v>16</v>
      </c>
      <c r="O5917" s="1">
        <v>2</v>
      </c>
      <c r="P5917" s="1">
        <v>8</v>
      </c>
      <c r="Q5917" s="1">
        <v>13</v>
      </c>
      <c r="R5917" s="1">
        <v>2</v>
      </c>
      <c r="S5917" s="1">
        <v>96</v>
      </c>
      <c r="T5917" s="13">
        <v>3</v>
      </c>
    </row>
    <row r="5918" spans="4:20" x14ac:dyDescent="0.2">
      <c r="D5918" s="104"/>
      <c r="E5918" s="11"/>
      <c r="F5918" s="10"/>
      <c r="G5918" s="9">
        <v>100</v>
      </c>
      <c r="H5918" s="12">
        <v>5.1851851851850004</v>
      </c>
      <c r="I5918" s="2">
        <v>9.6296296296299992</v>
      </c>
      <c r="J5918" s="2">
        <v>3.7037037037039999</v>
      </c>
      <c r="K5918" s="2">
        <v>3.7037037037039999</v>
      </c>
      <c r="L5918" s="2">
        <v>14.074074074074</v>
      </c>
      <c r="M5918" s="2">
        <v>3.7037037037039999</v>
      </c>
      <c r="N5918" s="2">
        <v>11.851851851852</v>
      </c>
      <c r="O5918" s="2">
        <v>1.481481481481</v>
      </c>
      <c r="P5918" s="2">
        <v>5.9259259259260002</v>
      </c>
      <c r="Q5918" s="2">
        <v>9.6296296296299992</v>
      </c>
      <c r="R5918" s="2">
        <v>1.481481481481</v>
      </c>
      <c r="S5918" s="2">
        <v>71.111111111111001</v>
      </c>
      <c r="T5918" s="15">
        <v>2.2222222222219998</v>
      </c>
    </row>
    <row r="5919" spans="4:20" x14ac:dyDescent="0.2">
      <c r="D5919" s="104"/>
      <c r="E5919" s="5" t="s">
        <v>48</v>
      </c>
      <c r="F5919" s="6"/>
      <c r="G5919" s="7">
        <v>58</v>
      </c>
      <c r="H5919" s="8">
        <v>3</v>
      </c>
      <c r="I5919" s="1">
        <v>2</v>
      </c>
      <c r="J5919" s="1">
        <v>0</v>
      </c>
      <c r="K5919" s="1">
        <v>1</v>
      </c>
      <c r="L5919" s="1">
        <v>3</v>
      </c>
      <c r="M5919" s="1">
        <v>0</v>
      </c>
      <c r="N5919" s="1">
        <v>4</v>
      </c>
      <c r="O5919" s="1">
        <v>0</v>
      </c>
      <c r="P5919" s="1">
        <v>0</v>
      </c>
      <c r="Q5919" s="1">
        <v>1</v>
      </c>
      <c r="R5919" s="1">
        <v>1</v>
      </c>
      <c r="S5919" s="1">
        <v>50</v>
      </c>
      <c r="T5919" s="13">
        <v>0</v>
      </c>
    </row>
    <row r="5920" spans="4:20" x14ac:dyDescent="0.2">
      <c r="D5920" s="104"/>
      <c r="E5920" s="11"/>
      <c r="F5920" s="10"/>
      <c r="G5920" s="9">
        <v>100</v>
      </c>
      <c r="H5920" s="12">
        <v>5.1724137931029999</v>
      </c>
      <c r="I5920" s="2">
        <v>3.4482758620689999</v>
      </c>
      <c r="J5920" s="3">
        <v>0</v>
      </c>
      <c r="K5920" s="2">
        <v>1.7241379310339999</v>
      </c>
      <c r="L5920" s="2">
        <v>5.1724137931029999</v>
      </c>
      <c r="M5920" s="3">
        <v>0</v>
      </c>
      <c r="N5920" s="2">
        <v>6.8965517241379999</v>
      </c>
      <c r="O5920" s="3">
        <v>0</v>
      </c>
      <c r="P5920" s="3">
        <v>0</v>
      </c>
      <c r="Q5920" s="2">
        <v>1.7241379310339999</v>
      </c>
      <c r="R5920" s="2">
        <v>1.7241379310339999</v>
      </c>
      <c r="S5920" s="2">
        <v>86.206896551724</v>
      </c>
      <c r="T5920" s="21">
        <v>0</v>
      </c>
    </row>
    <row r="5921" spans="4:20" x14ac:dyDescent="0.2">
      <c r="D5921" s="104"/>
      <c r="E5921" s="5" t="s">
        <v>49</v>
      </c>
      <c r="F5921" s="6"/>
      <c r="G5921" s="7">
        <v>13</v>
      </c>
      <c r="H5921" s="8">
        <v>0</v>
      </c>
      <c r="I5921" s="1">
        <v>0</v>
      </c>
      <c r="J5921" s="1">
        <v>0</v>
      </c>
      <c r="K5921" s="1">
        <v>0</v>
      </c>
      <c r="L5921" s="1">
        <v>0</v>
      </c>
      <c r="M5921" s="1">
        <v>0</v>
      </c>
      <c r="N5921" s="1">
        <v>0</v>
      </c>
      <c r="O5921" s="1">
        <v>0</v>
      </c>
      <c r="P5921" s="1">
        <v>0</v>
      </c>
      <c r="Q5921" s="1">
        <v>0</v>
      </c>
      <c r="R5921" s="1">
        <v>1</v>
      </c>
      <c r="S5921" s="1">
        <v>13</v>
      </c>
      <c r="T5921" s="13">
        <v>0</v>
      </c>
    </row>
    <row r="5922" spans="4:20" x14ac:dyDescent="0.2">
      <c r="D5922" s="104"/>
      <c r="E5922" s="11"/>
      <c r="F5922" s="10"/>
      <c r="G5922" s="9">
        <v>100</v>
      </c>
      <c r="H5922" s="40">
        <v>0</v>
      </c>
      <c r="I5922" s="3">
        <v>0</v>
      </c>
      <c r="J5922" s="3">
        <v>0</v>
      </c>
      <c r="K5922" s="3">
        <v>0</v>
      </c>
      <c r="L5922" s="3">
        <v>0</v>
      </c>
      <c r="M5922" s="3">
        <v>0</v>
      </c>
      <c r="N5922" s="3">
        <v>0</v>
      </c>
      <c r="O5922" s="3">
        <v>0</v>
      </c>
      <c r="P5922" s="3">
        <v>0</v>
      </c>
      <c r="Q5922" s="3">
        <v>0</v>
      </c>
      <c r="R5922" s="2">
        <v>7.6923076923079998</v>
      </c>
      <c r="S5922" s="2">
        <v>100</v>
      </c>
      <c r="T5922" s="21">
        <v>0</v>
      </c>
    </row>
    <row r="5923" spans="4:20" x14ac:dyDescent="0.2">
      <c r="D5923" s="103" t="s">
        <v>50</v>
      </c>
      <c r="E5923" s="24" t="s">
        <v>35</v>
      </c>
      <c r="F5923" s="22"/>
      <c r="G5923" s="23">
        <v>174</v>
      </c>
      <c r="H5923" s="30">
        <v>1</v>
      </c>
      <c r="I5923" s="4">
        <v>9</v>
      </c>
      <c r="J5923" s="4">
        <v>8</v>
      </c>
      <c r="K5923" s="4">
        <v>12</v>
      </c>
      <c r="L5923" s="4">
        <v>22</v>
      </c>
      <c r="M5923" s="4">
        <v>15</v>
      </c>
      <c r="N5923" s="4">
        <v>37</v>
      </c>
      <c r="O5923" s="4">
        <v>3</v>
      </c>
      <c r="P5923" s="4">
        <v>1</v>
      </c>
      <c r="Q5923" s="4">
        <v>13</v>
      </c>
      <c r="R5923" s="4">
        <v>3</v>
      </c>
      <c r="S5923" s="4">
        <v>139</v>
      </c>
      <c r="T5923" s="34">
        <v>1</v>
      </c>
    </row>
    <row r="5924" spans="4:20" x14ac:dyDescent="0.2">
      <c r="D5924" s="104"/>
      <c r="E5924" s="11"/>
      <c r="F5924" s="10"/>
      <c r="G5924" s="9">
        <v>100</v>
      </c>
      <c r="H5924" s="12">
        <v>0.57471264367800001</v>
      </c>
      <c r="I5924" s="2">
        <v>5.1724137931029999</v>
      </c>
      <c r="J5924" s="2">
        <v>4.5977011494250002</v>
      </c>
      <c r="K5924" s="2">
        <v>6.8965517241379999</v>
      </c>
      <c r="L5924" s="2">
        <v>12.64367816092</v>
      </c>
      <c r="M5924" s="2">
        <v>8.6206896551720007</v>
      </c>
      <c r="N5924" s="2">
        <v>21.264367816092001</v>
      </c>
      <c r="O5924" s="2">
        <v>1.7241379310339999</v>
      </c>
      <c r="P5924" s="2">
        <v>0.57471264367800001</v>
      </c>
      <c r="Q5924" s="2">
        <v>7.4712643678159996</v>
      </c>
      <c r="R5924" s="2">
        <v>1.7241379310339999</v>
      </c>
      <c r="S5924" s="2">
        <v>79.885057471264005</v>
      </c>
      <c r="T5924" s="15">
        <v>0.57471264367800001</v>
      </c>
    </row>
    <row r="5925" spans="4:20" x14ac:dyDescent="0.2">
      <c r="D5925" s="104"/>
      <c r="E5925" s="5" t="s">
        <v>36</v>
      </c>
      <c r="F5925" s="6"/>
      <c r="G5925" s="7">
        <v>232</v>
      </c>
      <c r="H5925" s="8">
        <v>12</v>
      </c>
      <c r="I5925" s="1">
        <v>14</v>
      </c>
      <c r="J5925" s="1">
        <v>4</v>
      </c>
      <c r="K5925" s="1">
        <v>17</v>
      </c>
      <c r="L5925" s="1">
        <v>19</v>
      </c>
      <c r="M5925" s="1">
        <v>13</v>
      </c>
      <c r="N5925" s="1">
        <v>46</v>
      </c>
      <c r="O5925" s="1">
        <v>0</v>
      </c>
      <c r="P5925" s="1">
        <v>1</v>
      </c>
      <c r="Q5925" s="1">
        <v>14</v>
      </c>
      <c r="R5925" s="1">
        <v>3</v>
      </c>
      <c r="S5925" s="1">
        <v>174</v>
      </c>
      <c r="T5925" s="13">
        <v>0</v>
      </c>
    </row>
    <row r="5926" spans="4:20" x14ac:dyDescent="0.2">
      <c r="D5926" s="104"/>
      <c r="E5926" s="11"/>
      <c r="F5926" s="10"/>
      <c r="G5926" s="9">
        <v>100</v>
      </c>
      <c r="H5926" s="12">
        <v>5.1724137931029999</v>
      </c>
      <c r="I5926" s="2">
        <v>6.0344827586210004</v>
      </c>
      <c r="J5926" s="2">
        <v>1.7241379310339999</v>
      </c>
      <c r="K5926" s="2">
        <v>7.3275862068970001</v>
      </c>
      <c r="L5926" s="2">
        <v>8.1896551724139997</v>
      </c>
      <c r="M5926" s="2">
        <v>5.6034482758620001</v>
      </c>
      <c r="N5926" s="2">
        <v>19.827586206896999</v>
      </c>
      <c r="O5926" s="3">
        <v>0</v>
      </c>
      <c r="P5926" s="2">
        <v>0.43103448275900003</v>
      </c>
      <c r="Q5926" s="2">
        <v>6.0344827586210004</v>
      </c>
      <c r="R5926" s="2">
        <v>1.293103448276</v>
      </c>
      <c r="S5926" s="2">
        <v>75</v>
      </c>
      <c r="T5926" s="21">
        <v>0</v>
      </c>
    </row>
    <row r="5927" spans="4:20" x14ac:dyDescent="0.2">
      <c r="D5927" s="104"/>
      <c r="E5927" s="5" t="s">
        <v>37</v>
      </c>
      <c r="F5927" s="6"/>
      <c r="G5927" s="7">
        <v>198</v>
      </c>
      <c r="H5927" s="8">
        <v>5</v>
      </c>
      <c r="I5927" s="1">
        <v>13</v>
      </c>
      <c r="J5927" s="1">
        <v>7</v>
      </c>
      <c r="K5927" s="1">
        <v>18</v>
      </c>
      <c r="L5927" s="1">
        <v>13</v>
      </c>
      <c r="M5927" s="1">
        <v>14</v>
      </c>
      <c r="N5927" s="1">
        <v>42</v>
      </c>
      <c r="O5927" s="1">
        <v>3</v>
      </c>
      <c r="P5927" s="1">
        <v>8</v>
      </c>
      <c r="Q5927" s="1">
        <v>21</v>
      </c>
      <c r="R5927" s="1">
        <v>2</v>
      </c>
      <c r="S5927" s="1">
        <v>143</v>
      </c>
      <c r="T5927" s="13">
        <v>1</v>
      </c>
    </row>
    <row r="5928" spans="4:20" x14ac:dyDescent="0.2">
      <c r="D5928" s="104"/>
      <c r="E5928" s="11"/>
      <c r="F5928" s="10"/>
      <c r="G5928" s="9">
        <v>100</v>
      </c>
      <c r="H5928" s="12">
        <v>2.5252525252529998</v>
      </c>
      <c r="I5928" s="2">
        <v>6.5656565656570001</v>
      </c>
      <c r="J5928" s="2">
        <v>3.535353535354</v>
      </c>
      <c r="K5928" s="2">
        <v>9.0909090909089993</v>
      </c>
      <c r="L5928" s="2">
        <v>6.5656565656570001</v>
      </c>
      <c r="M5928" s="2">
        <v>7.0707070707069999</v>
      </c>
      <c r="N5928" s="2">
        <v>21.212121212121001</v>
      </c>
      <c r="O5928" s="2">
        <v>1.5151515151520001</v>
      </c>
      <c r="P5928" s="2">
        <v>4.0404040404039998</v>
      </c>
      <c r="Q5928" s="2">
        <v>10.606060606061</v>
      </c>
      <c r="R5928" s="2">
        <v>1.010101010101</v>
      </c>
      <c r="S5928" s="2">
        <v>72.222222222222001</v>
      </c>
      <c r="T5928" s="15">
        <v>0.50505050505100002</v>
      </c>
    </row>
    <row r="5929" spans="4:20" x14ac:dyDescent="0.2">
      <c r="D5929" s="104"/>
      <c r="E5929" s="5" t="s">
        <v>38</v>
      </c>
      <c r="F5929" s="6"/>
      <c r="G5929" s="7">
        <v>315</v>
      </c>
      <c r="H5929" s="8">
        <v>17</v>
      </c>
      <c r="I5929" s="1">
        <v>24</v>
      </c>
      <c r="J5929" s="1">
        <v>17</v>
      </c>
      <c r="K5929" s="1">
        <v>25</v>
      </c>
      <c r="L5929" s="1">
        <v>27</v>
      </c>
      <c r="M5929" s="1">
        <v>17</v>
      </c>
      <c r="N5929" s="1">
        <v>56</v>
      </c>
      <c r="O5929" s="1">
        <v>2</v>
      </c>
      <c r="P5929" s="1">
        <v>4</v>
      </c>
      <c r="Q5929" s="1">
        <v>21</v>
      </c>
      <c r="R5929" s="1">
        <v>6</v>
      </c>
      <c r="S5929" s="1">
        <v>224</v>
      </c>
      <c r="T5929" s="13">
        <v>3</v>
      </c>
    </row>
    <row r="5930" spans="4:20" x14ac:dyDescent="0.2">
      <c r="D5930" s="104"/>
      <c r="E5930" s="11"/>
      <c r="F5930" s="10"/>
      <c r="G5930" s="9">
        <v>100</v>
      </c>
      <c r="H5930" s="12">
        <v>5.3968253968250002</v>
      </c>
      <c r="I5930" s="2">
        <v>7.6190476190479997</v>
      </c>
      <c r="J5930" s="2">
        <v>5.3968253968250002</v>
      </c>
      <c r="K5930" s="2">
        <v>7.9365079365079998</v>
      </c>
      <c r="L5930" s="2">
        <v>8.5714285714289993</v>
      </c>
      <c r="M5930" s="2">
        <v>5.3968253968250002</v>
      </c>
      <c r="N5930" s="2">
        <v>17.777777777777999</v>
      </c>
      <c r="O5930" s="2">
        <v>0.63492063492100004</v>
      </c>
      <c r="P5930" s="2">
        <v>1.269841269841</v>
      </c>
      <c r="Q5930" s="2">
        <v>6.666666666667</v>
      </c>
      <c r="R5930" s="2">
        <v>1.9047619047619999</v>
      </c>
      <c r="S5930" s="2">
        <v>71.111111111111001</v>
      </c>
      <c r="T5930" s="15">
        <v>0.95238095238099996</v>
      </c>
    </row>
    <row r="5931" spans="4:20" x14ac:dyDescent="0.2">
      <c r="D5931" s="104"/>
      <c r="E5931" s="5" t="s">
        <v>39</v>
      </c>
      <c r="F5931" s="6"/>
      <c r="G5931" s="7">
        <v>259</v>
      </c>
      <c r="H5931" s="8">
        <v>5</v>
      </c>
      <c r="I5931" s="1">
        <v>16</v>
      </c>
      <c r="J5931" s="1">
        <v>8</v>
      </c>
      <c r="K5931" s="1">
        <v>26</v>
      </c>
      <c r="L5931" s="1">
        <v>19</v>
      </c>
      <c r="M5931" s="1">
        <v>13</v>
      </c>
      <c r="N5931" s="1">
        <v>52</v>
      </c>
      <c r="O5931" s="1">
        <v>1</v>
      </c>
      <c r="P5931" s="1">
        <v>6</v>
      </c>
      <c r="Q5931" s="1">
        <v>15</v>
      </c>
      <c r="R5931" s="1">
        <v>2</v>
      </c>
      <c r="S5931" s="1">
        <v>189</v>
      </c>
      <c r="T5931" s="13">
        <v>1</v>
      </c>
    </row>
    <row r="5932" spans="4:20" x14ac:dyDescent="0.2">
      <c r="D5932" s="104"/>
      <c r="E5932" s="11"/>
      <c r="F5932" s="10"/>
      <c r="G5932" s="9">
        <v>100</v>
      </c>
      <c r="H5932" s="12">
        <v>1.9305019305019999</v>
      </c>
      <c r="I5932" s="2">
        <v>6.1776061776060001</v>
      </c>
      <c r="J5932" s="2">
        <v>3.088803088803</v>
      </c>
      <c r="K5932" s="2">
        <v>10.038610038610001</v>
      </c>
      <c r="L5932" s="2">
        <v>7.3359073359069997</v>
      </c>
      <c r="M5932" s="2">
        <v>5.0193050193050004</v>
      </c>
      <c r="N5932" s="2">
        <v>20.077220077220002</v>
      </c>
      <c r="O5932" s="2">
        <v>0.38610038610000003</v>
      </c>
      <c r="P5932" s="2">
        <v>2.3166023166019998</v>
      </c>
      <c r="Q5932" s="2">
        <v>5.7915057915060002</v>
      </c>
      <c r="R5932" s="2">
        <v>0.77220077220100003</v>
      </c>
      <c r="S5932" s="2">
        <v>72.972972972972997</v>
      </c>
      <c r="T5932" s="15">
        <v>0.38610038610000003</v>
      </c>
    </row>
    <row r="5933" spans="4:20" x14ac:dyDescent="0.2">
      <c r="D5933" s="104"/>
      <c r="E5933" s="5" t="s">
        <v>40</v>
      </c>
      <c r="F5933" s="6"/>
      <c r="G5933" s="7">
        <v>329</v>
      </c>
      <c r="H5933" s="8">
        <v>11</v>
      </c>
      <c r="I5933" s="1">
        <v>28</v>
      </c>
      <c r="J5933" s="1">
        <v>18</v>
      </c>
      <c r="K5933" s="1">
        <v>28</v>
      </c>
      <c r="L5933" s="1">
        <v>51</v>
      </c>
      <c r="M5933" s="1">
        <v>16</v>
      </c>
      <c r="N5933" s="1">
        <v>62</v>
      </c>
      <c r="O5933" s="1">
        <v>5</v>
      </c>
      <c r="P5933" s="1">
        <v>4</v>
      </c>
      <c r="Q5933" s="1">
        <v>31</v>
      </c>
      <c r="R5933" s="1">
        <v>6</v>
      </c>
      <c r="S5933" s="1">
        <v>230</v>
      </c>
      <c r="T5933" s="13">
        <v>1</v>
      </c>
    </row>
    <row r="5934" spans="4:20" x14ac:dyDescent="0.2">
      <c r="D5934" s="104"/>
      <c r="E5934" s="11"/>
      <c r="F5934" s="10"/>
      <c r="G5934" s="9">
        <v>100</v>
      </c>
      <c r="H5934" s="12">
        <v>3.3434650455930002</v>
      </c>
      <c r="I5934" s="2">
        <v>8.5106382978719992</v>
      </c>
      <c r="J5934" s="2">
        <v>5.4711246200610004</v>
      </c>
      <c r="K5934" s="2">
        <v>8.5106382978719992</v>
      </c>
      <c r="L5934" s="2">
        <v>15.501519756839</v>
      </c>
      <c r="M5934" s="2">
        <v>4.8632218844980004</v>
      </c>
      <c r="N5934" s="2">
        <v>18.844984802431998</v>
      </c>
      <c r="O5934" s="2">
        <v>1.5197568389060001</v>
      </c>
      <c r="P5934" s="2">
        <v>1.2158054711249999</v>
      </c>
      <c r="Q5934" s="2">
        <v>9.4224924012159992</v>
      </c>
      <c r="R5934" s="2">
        <v>1.8237082066870001</v>
      </c>
      <c r="S5934" s="2">
        <v>69.908814589665994</v>
      </c>
      <c r="T5934" s="15">
        <v>0.30395136778100001</v>
      </c>
    </row>
    <row r="5935" spans="4:20" x14ac:dyDescent="0.2">
      <c r="D5935" s="104"/>
      <c r="E5935" s="5" t="s">
        <v>41</v>
      </c>
      <c r="F5935" s="6"/>
      <c r="G5935" s="7">
        <v>268</v>
      </c>
      <c r="H5935" s="8">
        <v>9</v>
      </c>
      <c r="I5935" s="1">
        <v>22</v>
      </c>
      <c r="J5935" s="1">
        <v>16</v>
      </c>
      <c r="K5935" s="1">
        <v>19</v>
      </c>
      <c r="L5935" s="1">
        <v>30</v>
      </c>
      <c r="M5935" s="1">
        <v>11</v>
      </c>
      <c r="N5935" s="1">
        <v>45</v>
      </c>
      <c r="O5935" s="1">
        <v>4</v>
      </c>
      <c r="P5935" s="1">
        <v>8</v>
      </c>
      <c r="Q5935" s="1">
        <v>25</v>
      </c>
      <c r="R5935" s="1">
        <v>6</v>
      </c>
      <c r="S5935" s="1">
        <v>195</v>
      </c>
      <c r="T5935" s="13">
        <v>4</v>
      </c>
    </row>
    <row r="5936" spans="4:20" x14ac:dyDescent="0.2">
      <c r="D5936" s="104"/>
      <c r="E5936" s="11"/>
      <c r="F5936" s="10"/>
      <c r="G5936" s="9">
        <v>100</v>
      </c>
      <c r="H5936" s="12">
        <v>3.3582089552240002</v>
      </c>
      <c r="I5936" s="2">
        <v>8.2089552238810004</v>
      </c>
      <c r="J5936" s="2">
        <v>5.9701492537309999</v>
      </c>
      <c r="K5936" s="2">
        <v>7.0895522388060002</v>
      </c>
      <c r="L5936" s="2">
        <v>11.194029850746</v>
      </c>
      <c r="M5936" s="2">
        <v>4.1044776119400002</v>
      </c>
      <c r="N5936" s="2">
        <v>16.791044776119001</v>
      </c>
      <c r="O5936" s="2">
        <v>1.492537313433</v>
      </c>
      <c r="P5936" s="2">
        <v>2.985074626866</v>
      </c>
      <c r="Q5936" s="2">
        <v>9.3283582089550006</v>
      </c>
      <c r="R5936" s="2">
        <v>2.238805970149</v>
      </c>
      <c r="S5936" s="2">
        <v>72.761194029850998</v>
      </c>
      <c r="T5936" s="15">
        <v>1.492537313433</v>
      </c>
    </row>
    <row r="5937" spans="4:20" x14ac:dyDescent="0.2">
      <c r="D5937" s="104"/>
      <c r="E5937" s="5" t="s">
        <v>42</v>
      </c>
      <c r="F5937" s="6"/>
      <c r="G5937" s="7">
        <v>225</v>
      </c>
      <c r="H5937" s="8">
        <v>5</v>
      </c>
      <c r="I5937" s="1">
        <v>20</v>
      </c>
      <c r="J5937" s="1">
        <v>11</v>
      </c>
      <c r="K5937" s="1">
        <v>12</v>
      </c>
      <c r="L5937" s="1">
        <v>31</v>
      </c>
      <c r="M5937" s="1">
        <v>9</v>
      </c>
      <c r="N5937" s="1">
        <v>33</v>
      </c>
      <c r="O5937" s="1">
        <v>3</v>
      </c>
      <c r="P5937" s="1">
        <v>7</v>
      </c>
      <c r="Q5937" s="1">
        <v>19</v>
      </c>
      <c r="R5937" s="1">
        <v>3</v>
      </c>
      <c r="S5937" s="1">
        <v>174</v>
      </c>
      <c r="T5937" s="13">
        <v>0</v>
      </c>
    </row>
    <row r="5938" spans="4:20" x14ac:dyDescent="0.2">
      <c r="D5938" s="104"/>
      <c r="E5938" s="11"/>
      <c r="F5938" s="10"/>
      <c r="G5938" s="9">
        <v>100</v>
      </c>
      <c r="H5938" s="12">
        <v>2.2222222222219998</v>
      </c>
      <c r="I5938" s="2">
        <v>8.8888888888889994</v>
      </c>
      <c r="J5938" s="2">
        <v>4.8888888888890003</v>
      </c>
      <c r="K5938" s="2">
        <v>5.333333333333</v>
      </c>
      <c r="L5938" s="2">
        <v>13.777777777778001</v>
      </c>
      <c r="M5938" s="2">
        <v>4</v>
      </c>
      <c r="N5938" s="2">
        <v>14.666666666667</v>
      </c>
      <c r="O5938" s="2">
        <v>1.333333333333</v>
      </c>
      <c r="P5938" s="2">
        <v>3.1111111111110001</v>
      </c>
      <c r="Q5938" s="2">
        <v>8.4444444444440006</v>
      </c>
      <c r="R5938" s="2">
        <v>1.333333333333</v>
      </c>
      <c r="S5938" s="2">
        <v>77.333333333333002</v>
      </c>
      <c r="T5938" s="21">
        <v>0</v>
      </c>
    </row>
    <row r="5939" spans="4:20" x14ac:dyDescent="0.2">
      <c r="D5939" s="104"/>
      <c r="E5939" s="5" t="s">
        <v>43</v>
      </c>
      <c r="F5939" s="6"/>
      <c r="G5939" s="7">
        <v>231</v>
      </c>
      <c r="H5939" s="8">
        <v>7</v>
      </c>
      <c r="I5939" s="1">
        <v>20</v>
      </c>
      <c r="J5939" s="1">
        <v>20</v>
      </c>
      <c r="K5939" s="1">
        <v>17</v>
      </c>
      <c r="L5939" s="1">
        <v>29</v>
      </c>
      <c r="M5939" s="1">
        <v>11</v>
      </c>
      <c r="N5939" s="1">
        <v>42</v>
      </c>
      <c r="O5939" s="1">
        <v>3</v>
      </c>
      <c r="P5939" s="1">
        <v>4</v>
      </c>
      <c r="Q5939" s="1">
        <v>14</v>
      </c>
      <c r="R5939" s="1">
        <v>2</v>
      </c>
      <c r="S5939" s="1">
        <v>171</v>
      </c>
      <c r="T5939" s="13">
        <v>0</v>
      </c>
    </row>
    <row r="5940" spans="4:20" x14ac:dyDescent="0.2">
      <c r="D5940" s="104"/>
      <c r="E5940" s="11"/>
      <c r="F5940" s="10"/>
      <c r="G5940" s="9">
        <v>100</v>
      </c>
      <c r="H5940" s="12">
        <v>3.0303030303030001</v>
      </c>
      <c r="I5940" s="2">
        <v>8.6580086580090008</v>
      </c>
      <c r="J5940" s="2">
        <v>8.6580086580090008</v>
      </c>
      <c r="K5940" s="2">
        <v>7.3593073593070004</v>
      </c>
      <c r="L5940" s="2">
        <v>12.554112554113001</v>
      </c>
      <c r="M5940" s="2">
        <v>4.7619047619049999</v>
      </c>
      <c r="N5940" s="2">
        <v>18.181818181817999</v>
      </c>
      <c r="O5940" s="2">
        <v>1.298701298701</v>
      </c>
      <c r="P5940" s="2">
        <v>1.731601731602</v>
      </c>
      <c r="Q5940" s="2">
        <v>6.0606060606060002</v>
      </c>
      <c r="R5940" s="2">
        <v>0.86580086580100002</v>
      </c>
      <c r="S5940" s="2">
        <v>74.025974025973994</v>
      </c>
      <c r="T5940" s="21">
        <v>0</v>
      </c>
    </row>
    <row r="5941" spans="4:20" x14ac:dyDescent="0.2">
      <c r="D5941" s="104"/>
      <c r="E5941" s="5" t="s">
        <v>44</v>
      </c>
      <c r="F5941" s="6"/>
      <c r="G5941" s="7">
        <v>321</v>
      </c>
      <c r="H5941" s="8">
        <v>9</v>
      </c>
      <c r="I5941" s="1">
        <v>30</v>
      </c>
      <c r="J5941" s="1">
        <v>16</v>
      </c>
      <c r="K5941" s="1">
        <v>8</v>
      </c>
      <c r="L5941" s="1">
        <v>44</v>
      </c>
      <c r="M5941" s="1">
        <v>8</v>
      </c>
      <c r="N5941" s="1">
        <v>39</v>
      </c>
      <c r="O5941" s="1">
        <v>0</v>
      </c>
      <c r="P5941" s="1">
        <v>9</v>
      </c>
      <c r="Q5941" s="1">
        <v>28</v>
      </c>
      <c r="R5941" s="1">
        <v>4</v>
      </c>
      <c r="S5941" s="1">
        <v>242</v>
      </c>
      <c r="T5941" s="13">
        <v>7</v>
      </c>
    </row>
    <row r="5942" spans="4:20" x14ac:dyDescent="0.2">
      <c r="D5942" s="104"/>
      <c r="E5942" s="11"/>
      <c r="F5942" s="10"/>
      <c r="G5942" s="9">
        <v>100</v>
      </c>
      <c r="H5942" s="12">
        <v>2.8037383177569999</v>
      </c>
      <c r="I5942" s="2">
        <v>9.3457943925230005</v>
      </c>
      <c r="J5942" s="2">
        <v>4.9844236760119998</v>
      </c>
      <c r="K5942" s="2">
        <v>2.4922118380059999</v>
      </c>
      <c r="L5942" s="2">
        <v>13.707165109033999</v>
      </c>
      <c r="M5942" s="2">
        <v>2.4922118380059999</v>
      </c>
      <c r="N5942" s="2">
        <v>12.149532710280001</v>
      </c>
      <c r="O5942" s="3">
        <v>0</v>
      </c>
      <c r="P5942" s="2">
        <v>2.8037383177569999</v>
      </c>
      <c r="Q5942" s="2">
        <v>8.7227414330219997</v>
      </c>
      <c r="R5942" s="2">
        <v>1.2461059190029999</v>
      </c>
      <c r="S5942" s="2">
        <v>75.389408099687998</v>
      </c>
      <c r="T5942" s="15">
        <v>2.1806853582549999</v>
      </c>
    </row>
    <row r="5943" spans="4:20" x14ac:dyDescent="0.2">
      <c r="D5943" s="104"/>
      <c r="E5943" s="5" t="s">
        <v>45</v>
      </c>
      <c r="F5943" s="6"/>
      <c r="G5943" s="7">
        <v>279</v>
      </c>
      <c r="H5943" s="8">
        <v>6</v>
      </c>
      <c r="I5943" s="1">
        <v>14</v>
      </c>
      <c r="J5943" s="1">
        <v>19</v>
      </c>
      <c r="K5943" s="1">
        <v>17</v>
      </c>
      <c r="L5943" s="1">
        <v>28</v>
      </c>
      <c r="M5943" s="1">
        <v>5</v>
      </c>
      <c r="N5943" s="1">
        <v>31</v>
      </c>
      <c r="O5943" s="1">
        <v>0</v>
      </c>
      <c r="P5943" s="1">
        <v>10</v>
      </c>
      <c r="Q5943" s="1">
        <v>23</v>
      </c>
      <c r="R5943" s="1">
        <v>2</v>
      </c>
      <c r="S5943" s="1">
        <v>222</v>
      </c>
      <c r="T5943" s="13">
        <v>2</v>
      </c>
    </row>
    <row r="5944" spans="4:20" x14ac:dyDescent="0.2">
      <c r="D5944" s="104"/>
      <c r="E5944" s="11"/>
      <c r="F5944" s="10"/>
      <c r="G5944" s="9">
        <v>100</v>
      </c>
      <c r="H5944" s="12">
        <v>2.1505376344089999</v>
      </c>
      <c r="I5944" s="2">
        <v>5.0179211469530003</v>
      </c>
      <c r="J5944" s="2">
        <v>6.8100358422939999</v>
      </c>
      <c r="K5944" s="2">
        <v>6.0931899641580003</v>
      </c>
      <c r="L5944" s="2">
        <v>10.035842293907001</v>
      </c>
      <c r="M5944" s="2">
        <v>1.7921146953410001</v>
      </c>
      <c r="N5944" s="2">
        <v>11.111111111111001</v>
      </c>
      <c r="O5944" s="3">
        <v>0</v>
      </c>
      <c r="P5944" s="2">
        <v>3.5842293906810001</v>
      </c>
      <c r="Q5944" s="2">
        <v>8.2437275985660001</v>
      </c>
      <c r="R5944" s="2">
        <v>0.71684587813599998</v>
      </c>
      <c r="S5944" s="2">
        <v>79.569892473118003</v>
      </c>
      <c r="T5944" s="15">
        <v>0.71684587813599998</v>
      </c>
    </row>
    <row r="5945" spans="4:20" x14ac:dyDescent="0.2">
      <c r="D5945" s="104"/>
      <c r="E5945" s="5" t="s">
        <v>46</v>
      </c>
      <c r="F5945" s="6"/>
      <c r="G5945" s="7">
        <v>175</v>
      </c>
      <c r="H5945" s="8">
        <v>3</v>
      </c>
      <c r="I5945" s="1">
        <v>8</v>
      </c>
      <c r="J5945" s="1">
        <v>9</v>
      </c>
      <c r="K5945" s="1">
        <v>2</v>
      </c>
      <c r="L5945" s="1">
        <v>22</v>
      </c>
      <c r="M5945" s="1">
        <v>1</v>
      </c>
      <c r="N5945" s="1">
        <v>16</v>
      </c>
      <c r="O5945" s="1">
        <v>1</v>
      </c>
      <c r="P5945" s="1">
        <v>4</v>
      </c>
      <c r="Q5945" s="1">
        <v>13</v>
      </c>
      <c r="R5945" s="1">
        <v>4</v>
      </c>
      <c r="S5945" s="1">
        <v>135</v>
      </c>
      <c r="T5945" s="13">
        <v>4</v>
      </c>
    </row>
    <row r="5946" spans="4:20" x14ac:dyDescent="0.2">
      <c r="D5946" s="104"/>
      <c r="E5946" s="11"/>
      <c r="F5946" s="10"/>
      <c r="G5946" s="9">
        <v>100</v>
      </c>
      <c r="H5946" s="12">
        <v>1.714285714286</v>
      </c>
      <c r="I5946" s="2">
        <v>4.5714285714290002</v>
      </c>
      <c r="J5946" s="2">
        <v>5.1428571428570002</v>
      </c>
      <c r="K5946" s="2">
        <v>1.142857142857</v>
      </c>
      <c r="L5946" s="2">
        <v>12.571428571428999</v>
      </c>
      <c r="M5946" s="2">
        <v>0.57142857142900005</v>
      </c>
      <c r="N5946" s="2">
        <v>9.1428571428570002</v>
      </c>
      <c r="O5946" s="2">
        <v>0.57142857142900005</v>
      </c>
      <c r="P5946" s="2">
        <v>2.285714285714</v>
      </c>
      <c r="Q5946" s="2">
        <v>7.4285714285709998</v>
      </c>
      <c r="R5946" s="2">
        <v>2.285714285714</v>
      </c>
      <c r="S5946" s="2">
        <v>77.142857142856997</v>
      </c>
      <c r="T5946" s="15">
        <v>2.285714285714</v>
      </c>
    </row>
    <row r="5947" spans="4:20" x14ac:dyDescent="0.2">
      <c r="D5947" s="104"/>
      <c r="E5947" s="5" t="s">
        <v>47</v>
      </c>
      <c r="F5947" s="6"/>
      <c r="G5947" s="7">
        <v>263</v>
      </c>
      <c r="H5947" s="8">
        <v>1</v>
      </c>
      <c r="I5947" s="1">
        <v>12</v>
      </c>
      <c r="J5947" s="1">
        <v>9</v>
      </c>
      <c r="K5947" s="1">
        <v>7</v>
      </c>
      <c r="L5947" s="1">
        <v>24</v>
      </c>
      <c r="M5947" s="1">
        <v>3</v>
      </c>
      <c r="N5947" s="1">
        <v>25</v>
      </c>
      <c r="O5947" s="1">
        <v>2</v>
      </c>
      <c r="P5947" s="1">
        <v>5</v>
      </c>
      <c r="Q5947" s="1">
        <v>14</v>
      </c>
      <c r="R5947" s="1">
        <v>4</v>
      </c>
      <c r="S5947" s="1">
        <v>225</v>
      </c>
      <c r="T5947" s="13">
        <v>0</v>
      </c>
    </row>
    <row r="5948" spans="4:20" x14ac:dyDescent="0.2">
      <c r="D5948" s="104"/>
      <c r="E5948" s="11"/>
      <c r="F5948" s="10"/>
      <c r="G5948" s="9">
        <v>100</v>
      </c>
      <c r="H5948" s="12">
        <v>0.38022813688200002</v>
      </c>
      <c r="I5948" s="2">
        <v>4.5627376425859998</v>
      </c>
      <c r="J5948" s="2">
        <v>3.422053231939</v>
      </c>
      <c r="K5948" s="2">
        <v>2.6615969581750001</v>
      </c>
      <c r="L5948" s="2">
        <v>9.1254752851709995</v>
      </c>
      <c r="M5948" s="2">
        <v>1.1406844106459999</v>
      </c>
      <c r="N5948" s="2">
        <v>9.5057034220529992</v>
      </c>
      <c r="O5948" s="2">
        <v>0.76045627376400005</v>
      </c>
      <c r="P5948" s="2">
        <v>1.9011406844109999</v>
      </c>
      <c r="Q5948" s="2">
        <v>5.3231939163500002</v>
      </c>
      <c r="R5948" s="2">
        <v>1.520912547529</v>
      </c>
      <c r="S5948" s="2">
        <v>85.551330798479</v>
      </c>
      <c r="T5948" s="21">
        <v>0</v>
      </c>
    </row>
    <row r="5949" spans="4:20" x14ac:dyDescent="0.2">
      <c r="D5949" s="104"/>
      <c r="E5949" s="5" t="s">
        <v>48</v>
      </c>
      <c r="F5949" s="6"/>
      <c r="G5949" s="7">
        <v>100</v>
      </c>
      <c r="H5949" s="8">
        <v>0</v>
      </c>
      <c r="I5949" s="1">
        <v>4</v>
      </c>
      <c r="J5949" s="1">
        <v>2</v>
      </c>
      <c r="K5949" s="1">
        <v>3</v>
      </c>
      <c r="L5949" s="1">
        <v>6</v>
      </c>
      <c r="M5949" s="1">
        <v>1</v>
      </c>
      <c r="N5949" s="1">
        <v>5</v>
      </c>
      <c r="O5949" s="1">
        <v>0</v>
      </c>
      <c r="P5949" s="1">
        <v>2</v>
      </c>
      <c r="Q5949" s="1">
        <v>7</v>
      </c>
      <c r="R5949" s="1">
        <v>3</v>
      </c>
      <c r="S5949" s="1">
        <v>86</v>
      </c>
      <c r="T5949" s="13">
        <v>1</v>
      </c>
    </row>
    <row r="5950" spans="4:20" x14ac:dyDescent="0.2">
      <c r="D5950" s="104"/>
      <c r="E5950" s="11"/>
      <c r="F5950" s="10"/>
      <c r="G5950" s="9">
        <v>100</v>
      </c>
      <c r="H5950" s="40">
        <v>0</v>
      </c>
      <c r="I5950" s="2">
        <v>4</v>
      </c>
      <c r="J5950" s="2">
        <v>2</v>
      </c>
      <c r="K5950" s="2">
        <v>3</v>
      </c>
      <c r="L5950" s="2">
        <v>6</v>
      </c>
      <c r="M5950" s="2">
        <v>1</v>
      </c>
      <c r="N5950" s="2">
        <v>5</v>
      </c>
      <c r="O5950" s="3">
        <v>0</v>
      </c>
      <c r="P5950" s="2">
        <v>2</v>
      </c>
      <c r="Q5950" s="2">
        <v>7</v>
      </c>
      <c r="R5950" s="2">
        <v>3</v>
      </c>
      <c r="S5950" s="2">
        <v>86</v>
      </c>
      <c r="T5950" s="15">
        <v>1</v>
      </c>
    </row>
    <row r="5951" spans="4:20" x14ac:dyDescent="0.2">
      <c r="D5951" s="104"/>
      <c r="E5951" s="5" t="s">
        <v>49</v>
      </c>
      <c r="F5951" s="6"/>
      <c r="G5951" s="7">
        <v>28</v>
      </c>
      <c r="H5951" s="8">
        <v>0</v>
      </c>
      <c r="I5951" s="1">
        <v>1</v>
      </c>
      <c r="J5951" s="1">
        <v>0</v>
      </c>
      <c r="K5951" s="1">
        <v>1</v>
      </c>
      <c r="L5951" s="1">
        <v>0</v>
      </c>
      <c r="M5951" s="1">
        <v>1</v>
      </c>
      <c r="N5951" s="1">
        <v>1</v>
      </c>
      <c r="O5951" s="1">
        <v>0</v>
      </c>
      <c r="P5951" s="1">
        <v>0</v>
      </c>
      <c r="Q5951" s="1">
        <v>0</v>
      </c>
      <c r="R5951" s="1">
        <v>2</v>
      </c>
      <c r="S5951" s="1">
        <v>25</v>
      </c>
      <c r="T5951" s="13">
        <v>0</v>
      </c>
    </row>
    <row r="5952" spans="4:20" x14ac:dyDescent="0.2">
      <c r="D5952" s="105"/>
      <c r="E5952" s="56"/>
      <c r="F5952" s="57"/>
      <c r="G5952" s="69">
        <v>100</v>
      </c>
      <c r="H5952" s="79">
        <v>0</v>
      </c>
      <c r="I5952" s="39">
        <v>3.5714285714290002</v>
      </c>
      <c r="J5952" s="36">
        <v>0</v>
      </c>
      <c r="K5952" s="39">
        <v>3.5714285714290002</v>
      </c>
      <c r="L5952" s="36">
        <v>0</v>
      </c>
      <c r="M5952" s="39">
        <v>3.5714285714290002</v>
      </c>
      <c r="N5952" s="39">
        <v>3.5714285714290002</v>
      </c>
      <c r="O5952" s="36">
        <v>0</v>
      </c>
      <c r="P5952" s="36">
        <v>0</v>
      </c>
      <c r="Q5952" s="36">
        <v>0</v>
      </c>
      <c r="R5952" s="39">
        <v>7.1428571428570002</v>
      </c>
      <c r="S5952" s="39">
        <v>89.285714285713993</v>
      </c>
      <c r="T5952" s="72">
        <v>0</v>
      </c>
    </row>
    <row r="5954" spans="2:10" x14ac:dyDescent="0.2">
      <c r="B5954" s="47" t="str">
        <f xml:space="preserve"> HYPERLINK("#'目次'!B77", "[71]")</f>
        <v>[71]</v>
      </c>
      <c r="C5954" s="31" t="s">
        <v>678</v>
      </c>
    </row>
    <row r="5957" spans="2:10" x14ac:dyDescent="0.2">
      <c r="C5957" s="31" t="s">
        <v>13</v>
      </c>
    </row>
    <row r="5958" spans="2:10" x14ac:dyDescent="0.2">
      <c r="D5958" s="99"/>
      <c r="E5958" s="100"/>
      <c r="F5958" s="100"/>
      <c r="G5958" s="41" t="s">
        <v>14</v>
      </c>
      <c r="H5958" s="42" t="s">
        <v>34</v>
      </c>
      <c r="I5958" s="16" t="s">
        <v>50</v>
      </c>
      <c r="J5958" s="46" t="s">
        <v>24</v>
      </c>
    </row>
    <row r="5959" spans="2:10" x14ac:dyDescent="0.2">
      <c r="D5959" s="101"/>
      <c r="E5959" s="102"/>
      <c r="F5959" s="102"/>
      <c r="G5959" s="44"/>
      <c r="H5959" s="48"/>
      <c r="I5959" s="17"/>
      <c r="J5959" s="43"/>
    </row>
    <row r="5960" spans="2:10" x14ac:dyDescent="0.2">
      <c r="D5960" s="68"/>
      <c r="E5960" s="67" t="s">
        <v>14</v>
      </c>
      <c r="F5960" s="64"/>
      <c r="G5960" s="45">
        <v>7000</v>
      </c>
      <c r="H5960" s="20">
        <v>3359</v>
      </c>
      <c r="I5960" s="20">
        <v>3641</v>
      </c>
      <c r="J5960" s="61">
        <v>0</v>
      </c>
    </row>
    <row r="5961" spans="2:10" x14ac:dyDescent="0.2">
      <c r="D5961" s="56"/>
      <c r="E5961" s="57"/>
      <c r="F5961" s="65"/>
      <c r="G5961" s="9">
        <v>100</v>
      </c>
      <c r="H5961" s="2">
        <v>47.985714285714003</v>
      </c>
      <c r="I5961" s="2">
        <v>52.014285714285997</v>
      </c>
      <c r="J5961" s="21">
        <v>0</v>
      </c>
    </row>
    <row r="5962" spans="2:10" x14ac:dyDescent="0.2">
      <c r="D5962" s="103" t="s">
        <v>25</v>
      </c>
      <c r="E5962" s="24" t="s">
        <v>26</v>
      </c>
      <c r="F5962" s="22"/>
      <c r="G5962" s="23">
        <v>1780</v>
      </c>
      <c r="H5962" s="30">
        <v>258</v>
      </c>
      <c r="I5962" s="4">
        <v>1522</v>
      </c>
      <c r="J5962" s="34">
        <v>0</v>
      </c>
    </row>
    <row r="5963" spans="2:10" x14ac:dyDescent="0.2">
      <c r="D5963" s="104"/>
      <c r="E5963" s="11"/>
      <c r="F5963" s="10"/>
      <c r="G5963" s="9">
        <v>100</v>
      </c>
      <c r="H5963" s="12">
        <v>14.494382022471999</v>
      </c>
      <c r="I5963" s="2">
        <v>85.505617977528004</v>
      </c>
      <c r="J5963" s="21">
        <v>0</v>
      </c>
    </row>
    <row r="5964" spans="2:10" x14ac:dyDescent="0.2">
      <c r="D5964" s="104"/>
      <c r="E5964" s="5" t="s">
        <v>27</v>
      </c>
      <c r="F5964" s="6"/>
      <c r="G5964" s="7">
        <v>1328</v>
      </c>
      <c r="H5964" s="8">
        <v>374</v>
      </c>
      <c r="I5964" s="1">
        <v>954</v>
      </c>
      <c r="J5964" s="13">
        <v>0</v>
      </c>
    </row>
    <row r="5965" spans="2:10" x14ac:dyDescent="0.2">
      <c r="D5965" s="104"/>
      <c r="E5965" s="11"/>
      <c r="F5965" s="10"/>
      <c r="G5965" s="9">
        <v>100</v>
      </c>
      <c r="H5965" s="12">
        <v>28.16265060241</v>
      </c>
      <c r="I5965" s="2">
        <v>71.837349397590003</v>
      </c>
      <c r="J5965" s="21">
        <v>0</v>
      </c>
    </row>
    <row r="5966" spans="2:10" x14ac:dyDescent="0.2">
      <c r="D5966" s="104"/>
      <c r="E5966" s="5" t="s">
        <v>28</v>
      </c>
      <c r="F5966" s="6"/>
      <c r="G5966" s="7">
        <v>1075</v>
      </c>
      <c r="H5966" s="8">
        <v>642</v>
      </c>
      <c r="I5966" s="1">
        <v>433</v>
      </c>
      <c r="J5966" s="13">
        <v>0</v>
      </c>
    </row>
    <row r="5967" spans="2:10" x14ac:dyDescent="0.2">
      <c r="D5967" s="104"/>
      <c r="E5967" s="11"/>
      <c r="F5967" s="10"/>
      <c r="G5967" s="9">
        <v>100</v>
      </c>
      <c r="H5967" s="12">
        <v>59.720930232557997</v>
      </c>
      <c r="I5967" s="2">
        <v>40.279069767442003</v>
      </c>
      <c r="J5967" s="21">
        <v>0</v>
      </c>
    </row>
    <row r="5968" spans="2:10" x14ac:dyDescent="0.2">
      <c r="D5968" s="104"/>
      <c r="E5968" s="5" t="s">
        <v>29</v>
      </c>
      <c r="F5968" s="6"/>
      <c r="G5968" s="7">
        <v>733</v>
      </c>
      <c r="H5968" s="8">
        <v>513</v>
      </c>
      <c r="I5968" s="1">
        <v>220</v>
      </c>
      <c r="J5968" s="13">
        <v>0</v>
      </c>
    </row>
    <row r="5969" spans="4:10" x14ac:dyDescent="0.2">
      <c r="D5969" s="104"/>
      <c r="E5969" s="11"/>
      <c r="F5969" s="10"/>
      <c r="G5969" s="9">
        <v>100</v>
      </c>
      <c r="H5969" s="12">
        <v>69.986357435198002</v>
      </c>
      <c r="I5969" s="2">
        <v>30.013642564802002</v>
      </c>
      <c r="J5969" s="21">
        <v>0</v>
      </c>
    </row>
    <row r="5970" spans="4:10" x14ac:dyDescent="0.2">
      <c r="D5970" s="104"/>
      <c r="E5970" s="5" t="s">
        <v>30</v>
      </c>
      <c r="F5970" s="6"/>
      <c r="G5970" s="7">
        <v>619</v>
      </c>
      <c r="H5970" s="8">
        <v>507</v>
      </c>
      <c r="I5970" s="1">
        <v>112</v>
      </c>
      <c r="J5970" s="13">
        <v>0</v>
      </c>
    </row>
    <row r="5971" spans="4:10" x14ac:dyDescent="0.2">
      <c r="D5971" s="104"/>
      <c r="E5971" s="11"/>
      <c r="F5971" s="10"/>
      <c r="G5971" s="9">
        <v>100</v>
      </c>
      <c r="H5971" s="12">
        <v>81.906300484653002</v>
      </c>
      <c r="I5971" s="2">
        <v>18.093699515347001</v>
      </c>
      <c r="J5971" s="21">
        <v>0</v>
      </c>
    </row>
    <row r="5972" spans="4:10" x14ac:dyDescent="0.2">
      <c r="D5972" s="104"/>
      <c r="E5972" s="5" t="s">
        <v>31</v>
      </c>
      <c r="F5972" s="6"/>
      <c r="G5972" s="7">
        <v>559</v>
      </c>
      <c r="H5972" s="8">
        <v>505</v>
      </c>
      <c r="I5972" s="1">
        <v>54</v>
      </c>
      <c r="J5972" s="13">
        <v>0</v>
      </c>
    </row>
    <row r="5973" spans="4:10" x14ac:dyDescent="0.2">
      <c r="D5973" s="104"/>
      <c r="E5973" s="11"/>
      <c r="F5973" s="10"/>
      <c r="G5973" s="9">
        <v>100</v>
      </c>
      <c r="H5973" s="12">
        <v>90.339892665473997</v>
      </c>
      <c r="I5973" s="2">
        <v>9.6601073345259998</v>
      </c>
      <c r="J5973" s="21">
        <v>0</v>
      </c>
    </row>
    <row r="5974" spans="4:10" x14ac:dyDescent="0.2">
      <c r="D5974" s="104"/>
      <c r="E5974" s="5" t="s">
        <v>32</v>
      </c>
      <c r="F5974" s="6"/>
      <c r="G5974" s="7">
        <v>284</v>
      </c>
      <c r="H5974" s="8">
        <v>267</v>
      </c>
      <c r="I5974" s="1">
        <v>17</v>
      </c>
      <c r="J5974" s="13">
        <v>0</v>
      </c>
    </row>
    <row r="5975" spans="4:10" x14ac:dyDescent="0.2">
      <c r="D5975" s="104"/>
      <c r="E5975" s="11"/>
      <c r="F5975" s="10"/>
      <c r="G5975" s="9">
        <v>100</v>
      </c>
      <c r="H5975" s="12">
        <v>94.014084507042</v>
      </c>
      <c r="I5975" s="2">
        <v>5.9859154929580001</v>
      </c>
      <c r="J5975" s="21">
        <v>0</v>
      </c>
    </row>
    <row r="5976" spans="4:10" x14ac:dyDescent="0.2">
      <c r="D5976" s="104"/>
      <c r="E5976" s="5" t="s">
        <v>33</v>
      </c>
      <c r="F5976" s="6"/>
      <c r="G5976" s="7">
        <v>104</v>
      </c>
      <c r="H5976" s="8">
        <v>95</v>
      </c>
      <c r="I5976" s="1">
        <v>9</v>
      </c>
      <c r="J5976" s="13">
        <v>0</v>
      </c>
    </row>
    <row r="5977" spans="4:10" x14ac:dyDescent="0.2">
      <c r="D5977" s="104"/>
      <c r="E5977" s="11"/>
      <c r="F5977" s="10"/>
      <c r="G5977" s="9">
        <v>100</v>
      </c>
      <c r="H5977" s="12">
        <v>91.346153846153996</v>
      </c>
      <c r="I5977" s="2">
        <v>8.6538461538460005</v>
      </c>
      <c r="J5977" s="21">
        <v>0</v>
      </c>
    </row>
    <row r="5978" spans="4:10" x14ac:dyDescent="0.2">
      <c r="D5978" s="103" t="s">
        <v>34</v>
      </c>
      <c r="E5978" s="24" t="s">
        <v>35</v>
      </c>
      <c r="F5978" s="22"/>
      <c r="G5978" s="23">
        <v>206</v>
      </c>
      <c r="H5978" s="30">
        <v>206</v>
      </c>
      <c r="I5978" s="4">
        <v>0</v>
      </c>
      <c r="J5978" s="34">
        <v>0</v>
      </c>
    </row>
    <row r="5979" spans="4:10" x14ac:dyDescent="0.2">
      <c r="D5979" s="104"/>
      <c r="E5979" s="11"/>
      <c r="F5979" s="10"/>
      <c r="G5979" s="9">
        <v>100</v>
      </c>
      <c r="H5979" s="12">
        <v>100</v>
      </c>
      <c r="I5979" s="3">
        <v>0</v>
      </c>
      <c r="J5979" s="21">
        <v>0</v>
      </c>
    </row>
    <row r="5980" spans="4:10" x14ac:dyDescent="0.2">
      <c r="D5980" s="104"/>
      <c r="E5980" s="5" t="s">
        <v>36</v>
      </c>
      <c r="F5980" s="6"/>
      <c r="G5980" s="7">
        <v>218</v>
      </c>
      <c r="H5980" s="8">
        <v>218</v>
      </c>
      <c r="I5980" s="1">
        <v>0</v>
      </c>
      <c r="J5980" s="13">
        <v>0</v>
      </c>
    </row>
    <row r="5981" spans="4:10" x14ac:dyDescent="0.2">
      <c r="D5981" s="104"/>
      <c r="E5981" s="11"/>
      <c r="F5981" s="10"/>
      <c r="G5981" s="9">
        <v>100</v>
      </c>
      <c r="H5981" s="12">
        <v>100</v>
      </c>
      <c r="I5981" s="3">
        <v>0</v>
      </c>
      <c r="J5981" s="21">
        <v>0</v>
      </c>
    </row>
    <row r="5982" spans="4:10" x14ac:dyDescent="0.2">
      <c r="D5982" s="104"/>
      <c r="E5982" s="5" t="s">
        <v>37</v>
      </c>
      <c r="F5982" s="6"/>
      <c r="G5982" s="7">
        <v>218</v>
      </c>
      <c r="H5982" s="8">
        <v>218</v>
      </c>
      <c r="I5982" s="1">
        <v>0</v>
      </c>
      <c r="J5982" s="13">
        <v>0</v>
      </c>
    </row>
    <row r="5983" spans="4:10" x14ac:dyDescent="0.2">
      <c r="D5983" s="104"/>
      <c r="E5983" s="11"/>
      <c r="F5983" s="10"/>
      <c r="G5983" s="9">
        <v>100</v>
      </c>
      <c r="H5983" s="12">
        <v>100</v>
      </c>
      <c r="I5983" s="3">
        <v>0</v>
      </c>
      <c r="J5983" s="21">
        <v>0</v>
      </c>
    </row>
    <row r="5984" spans="4:10" x14ac:dyDescent="0.2">
      <c r="D5984" s="104"/>
      <c r="E5984" s="5" t="s">
        <v>38</v>
      </c>
      <c r="F5984" s="6"/>
      <c r="G5984" s="7">
        <v>313</v>
      </c>
      <c r="H5984" s="8">
        <v>313</v>
      </c>
      <c r="I5984" s="1">
        <v>0</v>
      </c>
      <c r="J5984" s="13">
        <v>0</v>
      </c>
    </row>
    <row r="5985" spans="4:10" x14ac:dyDescent="0.2">
      <c r="D5985" s="104"/>
      <c r="E5985" s="11"/>
      <c r="F5985" s="10"/>
      <c r="G5985" s="9">
        <v>100</v>
      </c>
      <c r="H5985" s="12">
        <v>100</v>
      </c>
      <c r="I5985" s="3">
        <v>0</v>
      </c>
      <c r="J5985" s="21">
        <v>0</v>
      </c>
    </row>
    <row r="5986" spans="4:10" x14ac:dyDescent="0.2">
      <c r="D5986" s="104"/>
      <c r="E5986" s="5" t="s">
        <v>39</v>
      </c>
      <c r="F5986" s="6"/>
      <c r="G5986" s="7">
        <v>306</v>
      </c>
      <c r="H5986" s="8">
        <v>306</v>
      </c>
      <c r="I5986" s="1">
        <v>0</v>
      </c>
      <c r="J5986" s="13">
        <v>0</v>
      </c>
    </row>
    <row r="5987" spans="4:10" x14ac:dyDescent="0.2">
      <c r="D5987" s="104"/>
      <c r="E5987" s="11"/>
      <c r="F5987" s="10"/>
      <c r="G5987" s="9">
        <v>100</v>
      </c>
      <c r="H5987" s="12">
        <v>100</v>
      </c>
      <c r="I5987" s="3">
        <v>0</v>
      </c>
      <c r="J5987" s="21">
        <v>0</v>
      </c>
    </row>
    <row r="5988" spans="4:10" x14ac:dyDescent="0.2">
      <c r="D5988" s="104"/>
      <c r="E5988" s="5" t="s">
        <v>40</v>
      </c>
      <c r="F5988" s="6"/>
      <c r="G5988" s="7">
        <v>323</v>
      </c>
      <c r="H5988" s="8">
        <v>323</v>
      </c>
      <c r="I5988" s="1">
        <v>0</v>
      </c>
      <c r="J5988" s="13">
        <v>0</v>
      </c>
    </row>
    <row r="5989" spans="4:10" x14ac:dyDescent="0.2">
      <c r="D5989" s="104"/>
      <c r="E5989" s="11"/>
      <c r="F5989" s="10"/>
      <c r="G5989" s="9">
        <v>100</v>
      </c>
      <c r="H5989" s="12">
        <v>100</v>
      </c>
      <c r="I5989" s="3">
        <v>0</v>
      </c>
      <c r="J5989" s="21">
        <v>0</v>
      </c>
    </row>
    <row r="5990" spans="4:10" x14ac:dyDescent="0.2">
      <c r="D5990" s="104"/>
      <c r="E5990" s="5" t="s">
        <v>41</v>
      </c>
      <c r="F5990" s="6"/>
      <c r="G5990" s="7">
        <v>260</v>
      </c>
      <c r="H5990" s="8">
        <v>260</v>
      </c>
      <c r="I5990" s="1">
        <v>0</v>
      </c>
      <c r="J5990" s="13">
        <v>0</v>
      </c>
    </row>
    <row r="5991" spans="4:10" x14ac:dyDescent="0.2">
      <c r="D5991" s="104"/>
      <c r="E5991" s="11"/>
      <c r="F5991" s="10"/>
      <c r="G5991" s="9">
        <v>100</v>
      </c>
      <c r="H5991" s="12">
        <v>100</v>
      </c>
      <c r="I5991" s="3">
        <v>0</v>
      </c>
      <c r="J5991" s="21">
        <v>0</v>
      </c>
    </row>
    <row r="5992" spans="4:10" x14ac:dyDescent="0.2">
      <c r="D5992" s="104"/>
      <c r="E5992" s="5" t="s">
        <v>42</v>
      </c>
      <c r="F5992" s="6"/>
      <c r="G5992" s="7">
        <v>258</v>
      </c>
      <c r="H5992" s="8">
        <v>258</v>
      </c>
      <c r="I5992" s="1">
        <v>0</v>
      </c>
      <c r="J5992" s="13">
        <v>0</v>
      </c>
    </row>
    <row r="5993" spans="4:10" x14ac:dyDescent="0.2">
      <c r="D5993" s="104"/>
      <c r="E5993" s="11"/>
      <c r="F5993" s="10"/>
      <c r="G5993" s="9">
        <v>100</v>
      </c>
      <c r="H5993" s="12">
        <v>100</v>
      </c>
      <c r="I5993" s="3">
        <v>0</v>
      </c>
      <c r="J5993" s="21">
        <v>0</v>
      </c>
    </row>
    <row r="5994" spans="4:10" x14ac:dyDescent="0.2">
      <c r="D5994" s="104"/>
      <c r="E5994" s="5" t="s">
        <v>43</v>
      </c>
      <c r="F5994" s="6"/>
      <c r="G5994" s="7">
        <v>258</v>
      </c>
      <c r="H5994" s="8">
        <v>258</v>
      </c>
      <c r="I5994" s="1">
        <v>0</v>
      </c>
      <c r="J5994" s="13">
        <v>0</v>
      </c>
    </row>
    <row r="5995" spans="4:10" x14ac:dyDescent="0.2">
      <c r="D5995" s="104"/>
      <c r="E5995" s="11"/>
      <c r="F5995" s="10"/>
      <c r="G5995" s="9">
        <v>100</v>
      </c>
      <c r="H5995" s="12">
        <v>100</v>
      </c>
      <c r="I5995" s="3">
        <v>0</v>
      </c>
      <c r="J5995" s="21">
        <v>0</v>
      </c>
    </row>
    <row r="5996" spans="4:10" x14ac:dyDescent="0.2">
      <c r="D5996" s="104"/>
      <c r="E5996" s="5" t="s">
        <v>44</v>
      </c>
      <c r="F5996" s="6"/>
      <c r="G5996" s="7">
        <v>336</v>
      </c>
      <c r="H5996" s="8">
        <v>336</v>
      </c>
      <c r="I5996" s="1">
        <v>0</v>
      </c>
      <c r="J5996" s="13">
        <v>0</v>
      </c>
    </row>
    <row r="5997" spans="4:10" x14ac:dyDescent="0.2">
      <c r="D5997" s="104"/>
      <c r="E5997" s="11"/>
      <c r="F5997" s="10"/>
      <c r="G5997" s="9">
        <v>100</v>
      </c>
      <c r="H5997" s="12">
        <v>100</v>
      </c>
      <c r="I5997" s="3">
        <v>0</v>
      </c>
      <c r="J5997" s="21">
        <v>0</v>
      </c>
    </row>
    <row r="5998" spans="4:10" x14ac:dyDescent="0.2">
      <c r="D5998" s="104"/>
      <c r="E5998" s="5" t="s">
        <v>45</v>
      </c>
      <c r="F5998" s="6"/>
      <c r="G5998" s="7">
        <v>259</v>
      </c>
      <c r="H5998" s="8">
        <v>259</v>
      </c>
      <c r="I5998" s="1">
        <v>0</v>
      </c>
      <c r="J5998" s="13">
        <v>0</v>
      </c>
    </row>
    <row r="5999" spans="4:10" x14ac:dyDescent="0.2">
      <c r="D5999" s="104"/>
      <c r="E5999" s="11"/>
      <c r="F5999" s="10"/>
      <c r="G5999" s="9">
        <v>100</v>
      </c>
      <c r="H5999" s="12">
        <v>100</v>
      </c>
      <c r="I5999" s="3">
        <v>0</v>
      </c>
      <c r="J5999" s="21">
        <v>0</v>
      </c>
    </row>
    <row r="6000" spans="4:10" x14ac:dyDescent="0.2">
      <c r="D6000" s="104"/>
      <c r="E6000" s="5" t="s">
        <v>46</v>
      </c>
      <c r="F6000" s="6"/>
      <c r="G6000" s="7">
        <v>171</v>
      </c>
      <c r="H6000" s="8">
        <v>171</v>
      </c>
      <c r="I6000" s="1">
        <v>0</v>
      </c>
      <c r="J6000" s="13">
        <v>0</v>
      </c>
    </row>
    <row r="6001" spans="4:10" x14ac:dyDescent="0.2">
      <c r="D6001" s="104"/>
      <c r="E6001" s="11"/>
      <c r="F6001" s="10"/>
      <c r="G6001" s="9">
        <v>100</v>
      </c>
      <c r="H6001" s="12">
        <v>100</v>
      </c>
      <c r="I6001" s="3">
        <v>0</v>
      </c>
      <c r="J6001" s="21">
        <v>0</v>
      </c>
    </row>
    <row r="6002" spans="4:10" x14ac:dyDescent="0.2">
      <c r="D6002" s="104"/>
      <c r="E6002" s="5" t="s">
        <v>47</v>
      </c>
      <c r="F6002" s="6"/>
      <c r="G6002" s="7">
        <v>158</v>
      </c>
      <c r="H6002" s="8">
        <v>158</v>
      </c>
      <c r="I6002" s="1">
        <v>0</v>
      </c>
      <c r="J6002" s="13">
        <v>0</v>
      </c>
    </row>
    <row r="6003" spans="4:10" x14ac:dyDescent="0.2">
      <c r="D6003" s="104"/>
      <c r="E6003" s="11"/>
      <c r="F6003" s="10"/>
      <c r="G6003" s="9">
        <v>100</v>
      </c>
      <c r="H6003" s="12">
        <v>100</v>
      </c>
      <c r="I6003" s="3">
        <v>0</v>
      </c>
      <c r="J6003" s="21">
        <v>0</v>
      </c>
    </row>
    <row r="6004" spans="4:10" x14ac:dyDescent="0.2">
      <c r="D6004" s="104"/>
      <c r="E6004" s="5" t="s">
        <v>48</v>
      </c>
      <c r="F6004" s="6"/>
      <c r="G6004" s="7">
        <v>62</v>
      </c>
      <c r="H6004" s="8">
        <v>62</v>
      </c>
      <c r="I6004" s="1">
        <v>0</v>
      </c>
      <c r="J6004" s="13">
        <v>0</v>
      </c>
    </row>
    <row r="6005" spans="4:10" x14ac:dyDescent="0.2">
      <c r="D6005" s="104"/>
      <c r="E6005" s="11"/>
      <c r="F6005" s="10"/>
      <c r="G6005" s="9">
        <v>100</v>
      </c>
      <c r="H6005" s="12">
        <v>100</v>
      </c>
      <c r="I6005" s="3">
        <v>0</v>
      </c>
      <c r="J6005" s="21">
        <v>0</v>
      </c>
    </row>
    <row r="6006" spans="4:10" x14ac:dyDescent="0.2">
      <c r="D6006" s="104"/>
      <c r="E6006" s="5" t="s">
        <v>49</v>
      </c>
      <c r="F6006" s="6"/>
      <c r="G6006" s="7">
        <v>13</v>
      </c>
      <c r="H6006" s="8">
        <v>13</v>
      </c>
      <c r="I6006" s="1">
        <v>0</v>
      </c>
      <c r="J6006" s="13">
        <v>0</v>
      </c>
    </row>
    <row r="6007" spans="4:10" x14ac:dyDescent="0.2">
      <c r="D6007" s="104"/>
      <c r="E6007" s="11"/>
      <c r="F6007" s="10"/>
      <c r="G6007" s="9">
        <v>100</v>
      </c>
      <c r="H6007" s="12">
        <v>100</v>
      </c>
      <c r="I6007" s="3">
        <v>0</v>
      </c>
      <c r="J6007" s="21">
        <v>0</v>
      </c>
    </row>
    <row r="6008" spans="4:10" x14ac:dyDescent="0.2">
      <c r="D6008" s="103" t="s">
        <v>50</v>
      </c>
      <c r="E6008" s="24" t="s">
        <v>35</v>
      </c>
      <c r="F6008" s="22"/>
      <c r="G6008" s="23">
        <v>174</v>
      </c>
      <c r="H6008" s="30">
        <v>0</v>
      </c>
      <c r="I6008" s="4">
        <v>174</v>
      </c>
      <c r="J6008" s="34">
        <v>0</v>
      </c>
    </row>
    <row r="6009" spans="4:10" x14ac:dyDescent="0.2">
      <c r="D6009" s="104"/>
      <c r="E6009" s="11"/>
      <c r="F6009" s="10"/>
      <c r="G6009" s="9">
        <v>100</v>
      </c>
      <c r="H6009" s="40">
        <v>0</v>
      </c>
      <c r="I6009" s="2">
        <v>100</v>
      </c>
      <c r="J6009" s="21">
        <v>0</v>
      </c>
    </row>
    <row r="6010" spans="4:10" x14ac:dyDescent="0.2">
      <c r="D6010" s="104"/>
      <c r="E6010" s="5" t="s">
        <v>36</v>
      </c>
      <c r="F6010" s="6"/>
      <c r="G6010" s="7">
        <v>233</v>
      </c>
      <c r="H6010" s="8">
        <v>0</v>
      </c>
      <c r="I6010" s="1">
        <v>233</v>
      </c>
      <c r="J6010" s="13">
        <v>0</v>
      </c>
    </row>
    <row r="6011" spans="4:10" x14ac:dyDescent="0.2">
      <c r="D6011" s="104"/>
      <c r="E6011" s="11"/>
      <c r="F6011" s="10"/>
      <c r="G6011" s="9">
        <v>100</v>
      </c>
      <c r="H6011" s="40">
        <v>0</v>
      </c>
      <c r="I6011" s="2">
        <v>100</v>
      </c>
      <c r="J6011" s="21">
        <v>0</v>
      </c>
    </row>
    <row r="6012" spans="4:10" x14ac:dyDescent="0.2">
      <c r="D6012" s="104"/>
      <c r="E6012" s="5" t="s">
        <v>37</v>
      </c>
      <c r="F6012" s="6"/>
      <c r="G6012" s="7">
        <v>199</v>
      </c>
      <c r="H6012" s="8">
        <v>0</v>
      </c>
      <c r="I6012" s="1">
        <v>199</v>
      </c>
      <c r="J6012" s="13">
        <v>0</v>
      </c>
    </row>
    <row r="6013" spans="4:10" x14ac:dyDescent="0.2">
      <c r="D6013" s="104"/>
      <c r="E6013" s="11"/>
      <c r="F6013" s="10"/>
      <c r="G6013" s="9">
        <v>100</v>
      </c>
      <c r="H6013" s="40">
        <v>0</v>
      </c>
      <c r="I6013" s="2">
        <v>100</v>
      </c>
      <c r="J6013" s="21">
        <v>0</v>
      </c>
    </row>
    <row r="6014" spans="4:10" x14ac:dyDescent="0.2">
      <c r="D6014" s="104"/>
      <c r="E6014" s="5" t="s">
        <v>38</v>
      </c>
      <c r="F6014" s="6"/>
      <c r="G6014" s="7">
        <v>319</v>
      </c>
      <c r="H6014" s="8">
        <v>0</v>
      </c>
      <c r="I6014" s="1">
        <v>319</v>
      </c>
      <c r="J6014" s="13">
        <v>0</v>
      </c>
    </row>
    <row r="6015" spans="4:10" x14ac:dyDescent="0.2">
      <c r="D6015" s="104"/>
      <c r="E6015" s="11"/>
      <c r="F6015" s="10"/>
      <c r="G6015" s="9">
        <v>100</v>
      </c>
      <c r="H6015" s="40">
        <v>0</v>
      </c>
      <c r="I6015" s="2">
        <v>100</v>
      </c>
      <c r="J6015" s="21">
        <v>0</v>
      </c>
    </row>
    <row r="6016" spans="4:10" x14ac:dyDescent="0.2">
      <c r="D6016" s="104"/>
      <c r="E6016" s="5" t="s">
        <v>39</v>
      </c>
      <c r="F6016" s="6"/>
      <c r="G6016" s="7">
        <v>269</v>
      </c>
      <c r="H6016" s="8">
        <v>0</v>
      </c>
      <c r="I6016" s="1">
        <v>269</v>
      </c>
      <c r="J6016" s="13">
        <v>0</v>
      </c>
    </row>
    <row r="6017" spans="4:10" x14ac:dyDescent="0.2">
      <c r="D6017" s="104"/>
      <c r="E6017" s="11"/>
      <c r="F6017" s="10"/>
      <c r="G6017" s="9">
        <v>100</v>
      </c>
      <c r="H6017" s="40">
        <v>0</v>
      </c>
      <c r="I6017" s="2">
        <v>100</v>
      </c>
      <c r="J6017" s="21">
        <v>0</v>
      </c>
    </row>
    <row r="6018" spans="4:10" x14ac:dyDescent="0.2">
      <c r="D6018" s="104"/>
      <c r="E6018" s="5" t="s">
        <v>40</v>
      </c>
      <c r="F6018" s="6"/>
      <c r="G6018" s="7">
        <v>348</v>
      </c>
      <c r="H6018" s="8">
        <v>0</v>
      </c>
      <c r="I6018" s="1">
        <v>348</v>
      </c>
      <c r="J6018" s="13">
        <v>0</v>
      </c>
    </row>
    <row r="6019" spans="4:10" x14ac:dyDescent="0.2">
      <c r="D6019" s="104"/>
      <c r="E6019" s="11"/>
      <c r="F6019" s="10"/>
      <c r="G6019" s="9">
        <v>100</v>
      </c>
      <c r="H6019" s="40">
        <v>0</v>
      </c>
      <c r="I6019" s="2">
        <v>100</v>
      </c>
      <c r="J6019" s="21">
        <v>0</v>
      </c>
    </row>
    <row r="6020" spans="4:10" x14ac:dyDescent="0.2">
      <c r="D6020" s="104"/>
      <c r="E6020" s="5" t="s">
        <v>41</v>
      </c>
      <c r="F6020" s="6"/>
      <c r="G6020" s="7">
        <v>282</v>
      </c>
      <c r="H6020" s="8">
        <v>0</v>
      </c>
      <c r="I6020" s="1">
        <v>282</v>
      </c>
      <c r="J6020" s="13">
        <v>0</v>
      </c>
    </row>
    <row r="6021" spans="4:10" x14ac:dyDescent="0.2">
      <c r="D6021" s="104"/>
      <c r="E6021" s="11"/>
      <c r="F6021" s="10"/>
      <c r="G6021" s="9">
        <v>100</v>
      </c>
      <c r="H6021" s="40">
        <v>0</v>
      </c>
      <c r="I6021" s="2">
        <v>100</v>
      </c>
      <c r="J6021" s="21">
        <v>0</v>
      </c>
    </row>
    <row r="6022" spans="4:10" x14ac:dyDescent="0.2">
      <c r="D6022" s="104"/>
      <c r="E6022" s="5" t="s">
        <v>42</v>
      </c>
      <c r="F6022" s="6"/>
      <c r="G6022" s="7">
        <v>242</v>
      </c>
      <c r="H6022" s="8">
        <v>0</v>
      </c>
      <c r="I6022" s="1">
        <v>242</v>
      </c>
      <c r="J6022" s="13">
        <v>0</v>
      </c>
    </row>
    <row r="6023" spans="4:10" x14ac:dyDescent="0.2">
      <c r="D6023" s="104"/>
      <c r="E6023" s="11"/>
      <c r="F6023" s="10"/>
      <c r="G6023" s="9">
        <v>100</v>
      </c>
      <c r="H6023" s="40">
        <v>0</v>
      </c>
      <c r="I6023" s="2">
        <v>100</v>
      </c>
      <c r="J6023" s="21">
        <v>0</v>
      </c>
    </row>
    <row r="6024" spans="4:10" x14ac:dyDescent="0.2">
      <c r="D6024" s="104"/>
      <c r="E6024" s="5" t="s">
        <v>43</v>
      </c>
      <c r="F6024" s="6"/>
      <c r="G6024" s="7">
        <v>263</v>
      </c>
      <c r="H6024" s="8">
        <v>0</v>
      </c>
      <c r="I6024" s="1">
        <v>263</v>
      </c>
      <c r="J6024" s="13">
        <v>0</v>
      </c>
    </row>
    <row r="6025" spans="4:10" x14ac:dyDescent="0.2">
      <c r="D6025" s="104"/>
      <c r="E6025" s="11"/>
      <c r="F6025" s="10"/>
      <c r="G6025" s="9">
        <v>100</v>
      </c>
      <c r="H6025" s="40">
        <v>0</v>
      </c>
      <c r="I6025" s="2">
        <v>100</v>
      </c>
      <c r="J6025" s="21">
        <v>0</v>
      </c>
    </row>
    <row r="6026" spans="4:10" x14ac:dyDescent="0.2">
      <c r="D6026" s="104"/>
      <c r="E6026" s="5" t="s">
        <v>44</v>
      </c>
      <c r="F6026" s="6"/>
      <c r="G6026" s="7">
        <v>364</v>
      </c>
      <c r="H6026" s="8">
        <v>0</v>
      </c>
      <c r="I6026" s="1">
        <v>364</v>
      </c>
      <c r="J6026" s="13">
        <v>0</v>
      </c>
    </row>
    <row r="6027" spans="4:10" x14ac:dyDescent="0.2">
      <c r="D6027" s="104"/>
      <c r="E6027" s="11"/>
      <c r="F6027" s="10"/>
      <c r="G6027" s="9">
        <v>100</v>
      </c>
      <c r="H6027" s="40">
        <v>0</v>
      </c>
      <c r="I6027" s="2">
        <v>100</v>
      </c>
      <c r="J6027" s="21">
        <v>0</v>
      </c>
    </row>
    <row r="6028" spans="4:10" x14ac:dyDescent="0.2">
      <c r="D6028" s="104"/>
      <c r="E6028" s="5" t="s">
        <v>45</v>
      </c>
      <c r="F6028" s="6"/>
      <c r="G6028" s="7">
        <v>324</v>
      </c>
      <c r="H6028" s="8">
        <v>0</v>
      </c>
      <c r="I6028" s="1">
        <v>324</v>
      </c>
      <c r="J6028" s="13">
        <v>0</v>
      </c>
    </row>
    <row r="6029" spans="4:10" x14ac:dyDescent="0.2">
      <c r="D6029" s="104"/>
      <c r="E6029" s="11"/>
      <c r="F6029" s="10"/>
      <c r="G6029" s="9">
        <v>100</v>
      </c>
      <c r="H6029" s="40">
        <v>0</v>
      </c>
      <c r="I6029" s="2">
        <v>100</v>
      </c>
      <c r="J6029" s="21">
        <v>0</v>
      </c>
    </row>
    <row r="6030" spans="4:10" x14ac:dyDescent="0.2">
      <c r="D6030" s="104"/>
      <c r="E6030" s="5" t="s">
        <v>46</v>
      </c>
      <c r="F6030" s="6"/>
      <c r="G6030" s="7">
        <v>192</v>
      </c>
      <c r="H6030" s="8">
        <v>0</v>
      </c>
      <c r="I6030" s="1">
        <v>192</v>
      </c>
      <c r="J6030" s="13">
        <v>0</v>
      </c>
    </row>
    <row r="6031" spans="4:10" x14ac:dyDescent="0.2">
      <c r="D6031" s="104"/>
      <c r="E6031" s="11"/>
      <c r="F6031" s="10"/>
      <c r="G6031" s="9">
        <v>100</v>
      </c>
      <c r="H6031" s="40">
        <v>0</v>
      </c>
      <c r="I6031" s="2">
        <v>100</v>
      </c>
      <c r="J6031" s="21">
        <v>0</v>
      </c>
    </row>
    <row r="6032" spans="4:10" x14ac:dyDescent="0.2">
      <c r="D6032" s="104"/>
      <c r="E6032" s="5" t="s">
        <v>47</v>
      </c>
      <c r="F6032" s="6"/>
      <c r="G6032" s="7">
        <v>288</v>
      </c>
      <c r="H6032" s="8">
        <v>0</v>
      </c>
      <c r="I6032" s="1">
        <v>288</v>
      </c>
      <c r="J6032" s="13">
        <v>0</v>
      </c>
    </row>
    <row r="6033" spans="2:25" x14ac:dyDescent="0.2">
      <c r="D6033" s="104"/>
      <c r="E6033" s="11"/>
      <c r="F6033" s="10"/>
      <c r="G6033" s="9">
        <v>100</v>
      </c>
      <c r="H6033" s="40">
        <v>0</v>
      </c>
      <c r="I6033" s="2">
        <v>100</v>
      </c>
      <c r="J6033" s="21">
        <v>0</v>
      </c>
    </row>
    <row r="6034" spans="2:25" x14ac:dyDescent="0.2">
      <c r="D6034" s="104"/>
      <c r="E6034" s="5" t="s">
        <v>48</v>
      </c>
      <c r="F6034" s="6"/>
      <c r="G6034" s="7">
        <v>114</v>
      </c>
      <c r="H6034" s="8">
        <v>0</v>
      </c>
      <c r="I6034" s="1">
        <v>114</v>
      </c>
      <c r="J6034" s="13">
        <v>0</v>
      </c>
    </row>
    <row r="6035" spans="2:25" x14ac:dyDescent="0.2">
      <c r="D6035" s="104"/>
      <c r="E6035" s="11"/>
      <c r="F6035" s="10"/>
      <c r="G6035" s="9">
        <v>100</v>
      </c>
      <c r="H6035" s="40">
        <v>0</v>
      </c>
      <c r="I6035" s="2">
        <v>100</v>
      </c>
      <c r="J6035" s="21">
        <v>0</v>
      </c>
    </row>
    <row r="6036" spans="2:25" x14ac:dyDescent="0.2">
      <c r="D6036" s="104"/>
      <c r="E6036" s="5" t="s">
        <v>49</v>
      </c>
      <c r="F6036" s="6"/>
      <c r="G6036" s="7">
        <v>30</v>
      </c>
      <c r="H6036" s="8">
        <v>0</v>
      </c>
      <c r="I6036" s="1">
        <v>30</v>
      </c>
      <c r="J6036" s="13">
        <v>0</v>
      </c>
    </row>
    <row r="6037" spans="2:25" x14ac:dyDescent="0.2">
      <c r="D6037" s="105"/>
      <c r="E6037" s="56"/>
      <c r="F6037" s="57"/>
      <c r="G6037" s="69">
        <v>100</v>
      </c>
      <c r="H6037" s="79">
        <v>0</v>
      </c>
      <c r="I6037" s="39">
        <v>100</v>
      </c>
      <c r="J6037" s="72">
        <v>0</v>
      </c>
    </row>
    <row r="6039" spans="2:25" x14ac:dyDescent="0.2">
      <c r="B6039" s="47" t="str">
        <f xml:space="preserve"> HYPERLINK("#'目次'!B78", "[72]")</f>
        <v>[72]</v>
      </c>
      <c r="C6039" s="31" t="s">
        <v>681</v>
      </c>
    </row>
    <row r="6042" spans="2:25" x14ac:dyDescent="0.2">
      <c r="C6042" s="31" t="s">
        <v>13</v>
      </c>
    </row>
    <row r="6043" spans="2:25" ht="24" x14ac:dyDescent="0.2">
      <c r="D6043" s="99"/>
      <c r="E6043" s="100"/>
      <c r="F6043" s="100"/>
      <c r="G6043" s="41" t="s">
        <v>14</v>
      </c>
      <c r="H6043" s="42" t="s">
        <v>682</v>
      </c>
      <c r="I6043" s="16" t="s">
        <v>683</v>
      </c>
      <c r="J6043" s="16" t="s">
        <v>684</v>
      </c>
      <c r="K6043" s="16" t="s">
        <v>685</v>
      </c>
      <c r="L6043" s="16" t="s">
        <v>686</v>
      </c>
      <c r="M6043" s="16" t="s">
        <v>687</v>
      </c>
      <c r="N6043" s="16" t="s">
        <v>688</v>
      </c>
      <c r="O6043" s="16" t="s">
        <v>689</v>
      </c>
      <c r="P6043" s="16" t="s">
        <v>690</v>
      </c>
      <c r="Q6043" s="16" t="s">
        <v>691</v>
      </c>
      <c r="R6043" s="16" t="s">
        <v>692</v>
      </c>
      <c r="S6043" s="16" t="s">
        <v>693</v>
      </c>
      <c r="T6043" s="16" t="s">
        <v>694</v>
      </c>
      <c r="U6043" s="16" t="s">
        <v>695</v>
      </c>
      <c r="V6043" s="16" t="s">
        <v>696</v>
      </c>
      <c r="W6043" s="16" t="s">
        <v>24</v>
      </c>
      <c r="X6043" s="16" t="s">
        <v>67</v>
      </c>
      <c r="Y6043" s="46" t="s">
        <v>68</v>
      </c>
    </row>
    <row r="6044" spans="2:25" x14ac:dyDescent="0.2">
      <c r="D6044" s="101"/>
      <c r="E6044" s="102"/>
      <c r="F6044" s="102"/>
      <c r="G6044" s="44"/>
      <c r="H6044" s="82" t="s">
        <v>697</v>
      </c>
      <c r="I6044" s="50" t="s">
        <v>698</v>
      </c>
      <c r="J6044" s="50" t="s">
        <v>699</v>
      </c>
      <c r="K6044" s="50" t="s">
        <v>700</v>
      </c>
      <c r="L6044" s="50" t="s">
        <v>701</v>
      </c>
      <c r="M6044" s="50" t="s">
        <v>702</v>
      </c>
      <c r="N6044" s="50" t="s">
        <v>703</v>
      </c>
      <c r="O6044" s="50" t="s">
        <v>704</v>
      </c>
      <c r="P6044" s="50" t="s">
        <v>705</v>
      </c>
      <c r="Q6044" s="50" t="s">
        <v>706</v>
      </c>
      <c r="R6044" s="50" t="s">
        <v>707</v>
      </c>
      <c r="S6044" s="50" t="s">
        <v>708</v>
      </c>
      <c r="T6044" s="50" t="s">
        <v>709</v>
      </c>
      <c r="U6044" s="50" t="s">
        <v>710</v>
      </c>
      <c r="V6044" s="50" t="s">
        <v>711</v>
      </c>
      <c r="W6044" s="17"/>
      <c r="X6044" s="17"/>
      <c r="Y6044" s="43"/>
    </row>
    <row r="6045" spans="2:25" x14ac:dyDescent="0.2">
      <c r="D6045" s="68"/>
      <c r="E6045" s="67" t="s">
        <v>14</v>
      </c>
      <c r="F6045" s="64"/>
      <c r="G6045" s="45">
        <v>7000</v>
      </c>
      <c r="H6045" s="20">
        <v>380</v>
      </c>
      <c r="I6045" s="20">
        <v>451</v>
      </c>
      <c r="J6045" s="20">
        <v>417</v>
      </c>
      <c r="K6045" s="20">
        <v>632</v>
      </c>
      <c r="L6045" s="20">
        <v>575</v>
      </c>
      <c r="M6045" s="20">
        <v>671</v>
      </c>
      <c r="N6045" s="20">
        <v>542</v>
      </c>
      <c r="O6045" s="20">
        <v>500</v>
      </c>
      <c r="P6045" s="20">
        <v>521</v>
      </c>
      <c r="Q6045" s="20">
        <v>700</v>
      </c>
      <c r="R6045" s="20">
        <v>583</v>
      </c>
      <c r="S6045" s="20">
        <v>363</v>
      </c>
      <c r="T6045" s="20">
        <v>446</v>
      </c>
      <c r="U6045" s="20">
        <v>176</v>
      </c>
      <c r="V6045" s="20">
        <v>43</v>
      </c>
      <c r="W6045" s="20">
        <v>0</v>
      </c>
      <c r="X6045" s="84" t="s">
        <v>78</v>
      </c>
      <c r="Y6045" s="85" t="s">
        <v>78</v>
      </c>
    </row>
    <row r="6046" spans="2:25" x14ac:dyDescent="0.2">
      <c r="D6046" s="56"/>
      <c r="E6046" s="57"/>
      <c r="F6046" s="65"/>
      <c r="G6046" s="9">
        <v>100</v>
      </c>
      <c r="H6046" s="2">
        <v>5.4285714285709998</v>
      </c>
      <c r="I6046" s="2">
        <v>6.4428571428570001</v>
      </c>
      <c r="J6046" s="2">
        <v>5.9571428571430003</v>
      </c>
      <c r="K6046" s="2">
        <v>9.0285714285710004</v>
      </c>
      <c r="L6046" s="2">
        <v>8.2142857142859995</v>
      </c>
      <c r="M6046" s="2">
        <v>9.5857142857139994</v>
      </c>
      <c r="N6046" s="2">
        <v>7.7428571428569999</v>
      </c>
      <c r="O6046" s="2">
        <v>7.1428571428570002</v>
      </c>
      <c r="P6046" s="2">
        <v>7.4428571428570001</v>
      </c>
      <c r="Q6046" s="2">
        <v>10</v>
      </c>
      <c r="R6046" s="2">
        <v>8.3285714285709993</v>
      </c>
      <c r="S6046" s="2">
        <v>5.1857142857139999</v>
      </c>
      <c r="T6046" s="2">
        <v>6.371428571429</v>
      </c>
      <c r="U6046" s="2">
        <v>2.5142857142859998</v>
      </c>
      <c r="V6046" s="2">
        <v>0.61428571428599998</v>
      </c>
      <c r="W6046" s="3">
        <v>0</v>
      </c>
      <c r="X6046" s="2">
        <v>53.515000000000001</v>
      </c>
      <c r="Y6046" s="15">
        <v>18.357787078746</v>
      </c>
    </row>
    <row r="6047" spans="2:25" x14ac:dyDescent="0.2">
      <c r="D6047" s="103" t="s">
        <v>25</v>
      </c>
      <c r="E6047" s="24" t="s">
        <v>26</v>
      </c>
      <c r="F6047" s="22"/>
      <c r="G6047" s="23">
        <v>1780</v>
      </c>
      <c r="H6047" s="30">
        <v>177</v>
      </c>
      <c r="I6047" s="4">
        <v>78</v>
      </c>
      <c r="J6047" s="4">
        <v>101</v>
      </c>
      <c r="K6047" s="4">
        <v>145</v>
      </c>
      <c r="L6047" s="4">
        <v>127</v>
      </c>
      <c r="M6047" s="4">
        <v>154</v>
      </c>
      <c r="N6047" s="4">
        <v>126</v>
      </c>
      <c r="O6047" s="4">
        <v>109</v>
      </c>
      <c r="P6047" s="4">
        <v>143</v>
      </c>
      <c r="Q6047" s="4">
        <v>173</v>
      </c>
      <c r="R6047" s="4">
        <v>157</v>
      </c>
      <c r="S6047" s="4">
        <v>93</v>
      </c>
      <c r="T6047" s="4">
        <v>139</v>
      </c>
      <c r="U6047" s="4">
        <v>48</v>
      </c>
      <c r="V6047" s="4">
        <v>10</v>
      </c>
      <c r="W6047" s="4">
        <v>0</v>
      </c>
      <c r="X6047" s="73" t="s">
        <v>78</v>
      </c>
      <c r="Y6047" s="76" t="s">
        <v>78</v>
      </c>
    </row>
    <row r="6048" spans="2:25" x14ac:dyDescent="0.2">
      <c r="D6048" s="104"/>
      <c r="E6048" s="11"/>
      <c r="F6048" s="10"/>
      <c r="G6048" s="9">
        <v>100</v>
      </c>
      <c r="H6048" s="12">
        <v>9.9438202247189995</v>
      </c>
      <c r="I6048" s="2">
        <v>4.38202247191</v>
      </c>
      <c r="J6048" s="2">
        <v>5.6741573033710004</v>
      </c>
      <c r="K6048" s="2">
        <v>8.1460674157300001</v>
      </c>
      <c r="L6048" s="2">
        <v>7.1348314606740004</v>
      </c>
      <c r="M6048" s="2">
        <v>8.6516853932579991</v>
      </c>
      <c r="N6048" s="2">
        <v>7.0786516853929999</v>
      </c>
      <c r="O6048" s="2">
        <v>6.1235955056179998</v>
      </c>
      <c r="P6048" s="2">
        <v>8.0337078651689993</v>
      </c>
      <c r="Q6048" s="2">
        <v>9.7191011235959994</v>
      </c>
      <c r="R6048" s="2">
        <v>8.8202247191010006</v>
      </c>
      <c r="S6048" s="2">
        <v>5.2247191011240002</v>
      </c>
      <c r="T6048" s="2">
        <v>7.808988764045</v>
      </c>
      <c r="U6048" s="2">
        <v>2.6966292134829999</v>
      </c>
      <c r="V6048" s="2">
        <v>0.56179775280900002</v>
      </c>
      <c r="W6048" s="3">
        <v>0</v>
      </c>
      <c r="X6048" s="2">
        <v>53.567415730336997</v>
      </c>
      <c r="Y6048" s="15">
        <v>19.401536341812999</v>
      </c>
    </row>
    <row r="6049" spans="4:25" x14ac:dyDescent="0.2">
      <c r="D6049" s="104"/>
      <c r="E6049" s="5" t="s">
        <v>27</v>
      </c>
      <c r="F6049" s="6"/>
      <c r="G6049" s="7">
        <v>1328</v>
      </c>
      <c r="H6049" s="8">
        <v>57</v>
      </c>
      <c r="I6049" s="1">
        <v>56</v>
      </c>
      <c r="J6049" s="1">
        <v>50</v>
      </c>
      <c r="K6049" s="1">
        <v>74</v>
      </c>
      <c r="L6049" s="1">
        <v>65</v>
      </c>
      <c r="M6049" s="1">
        <v>90</v>
      </c>
      <c r="N6049" s="1">
        <v>77</v>
      </c>
      <c r="O6049" s="1">
        <v>73</v>
      </c>
      <c r="P6049" s="1">
        <v>98</v>
      </c>
      <c r="Q6049" s="1">
        <v>180</v>
      </c>
      <c r="R6049" s="1">
        <v>181</v>
      </c>
      <c r="S6049" s="1">
        <v>102</v>
      </c>
      <c r="T6049" s="1">
        <v>141</v>
      </c>
      <c r="U6049" s="1">
        <v>70</v>
      </c>
      <c r="V6049" s="1">
        <v>14</v>
      </c>
      <c r="W6049" s="1">
        <v>0</v>
      </c>
      <c r="X6049" s="27" t="s">
        <v>78</v>
      </c>
      <c r="Y6049" s="28" t="s">
        <v>78</v>
      </c>
    </row>
    <row r="6050" spans="4:25" x14ac:dyDescent="0.2">
      <c r="D6050" s="104"/>
      <c r="E6050" s="11"/>
      <c r="F6050" s="10"/>
      <c r="G6050" s="9">
        <v>100</v>
      </c>
      <c r="H6050" s="12">
        <v>4.292168674699</v>
      </c>
      <c r="I6050" s="2">
        <v>4.2168674698800004</v>
      </c>
      <c r="J6050" s="2">
        <v>3.7650602409639999</v>
      </c>
      <c r="K6050" s="2">
        <v>5.5722891566269999</v>
      </c>
      <c r="L6050" s="2">
        <v>4.8945783132529996</v>
      </c>
      <c r="M6050" s="2">
        <v>6.777108433735</v>
      </c>
      <c r="N6050" s="2">
        <v>5.7981927710840004</v>
      </c>
      <c r="O6050" s="2">
        <v>5.4969879518070002</v>
      </c>
      <c r="P6050" s="2">
        <v>7.3795180722889997</v>
      </c>
      <c r="Q6050" s="2">
        <v>13.55421686747</v>
      </c>
      <c r="R6050" s="2">
        <v>13.629518072289001</v>
      </c>
      <c r="S6050" s="2">
        <v>7.680722891566</v>
      </c>
      <c r="T6050" s="2">
        <v>10.617469879518</v>
      </c>
      <c r="U6050" s="2">
        <v>5.2710843373490004</v>
      </c>
      <c r="V6050" s="2">
        <v>1.0542168674700001</v>
      </c>
      <c r="W6050" s="3">
        <v>0</v>
      </c>
      <c r="X6050" s="2">
        <v>60.384789156627001</v>
      </c>
      <c r="Y6050" s="15">
        <v>18.644994578896998</v>
      </c>
    </row>
    <row r="6051" spans="4:25" x14ac:dyDescent="0.2">
      <c r="D6051" s="104"/>
      <c r="E6051" s="5" t="s">
        <v>28</v>
      </c>
      <c r="F6051" s="6"/>
      <c r="G6051" s="7">
        <v>1075</v>
      </c>
      <c r="H6051" s="8">
        <v>80</v>
      </c>
      <c r="I6051" s="1">
        <v>112</v>
      </c>
      <c r="J6051" s="1">
        <v>62</v>
      </c>
      <c r="K6051" s="1">
        <v>79</v>
      </c>
      <c r="L6051" s="1">
        <v>62</v>
      </c>
      <c r="M6051" s="1">
        <v>51</v>
      </c>
      <c r="N6051" s="1">
        <v>50</v>
      </c>
      <c r="O6051" s="1">
        <v>58</v>
      </c>
      <c r="P6051" s="1">
        <v>70</v>
      </c>
      <c r="Q6051" s="1">
        <v>134</v>
      </c>
      <c r="R6051" s="1">
        <v>108</v>
      </c>
      <c r="S6051" s="1">
        <v>94</v>
      </c>
      <c r="T6051" s="1">
        <v>84</v>
      </c>
      <c r="U6051" s="1">
        <v>22</v>
      </c>
      <c r="V6051" s="1">
        <v>9</v>
      </c>
      <c r="W6051" s="1">
        <v>0</v>
      </c>
      <c r="X6051" s="27" t="s">
        <v>78</v>
      </c>
      <c r="Y6051" s="28" t="s">
        <v>78</v>
      </c>
    </row>
    <row r="6052" spans="4:25" x14ac:dyDescent="0.2">
      <c r="D6052" s="104"/>
      <c r="E6052" s="11"/>
      <c r="F6052" s="10"/>
      <c r="G6052" s="9">
        <v>100</v>
      </c>
      <c r="H6052" s="12">
        <v>7.4418604651160001</v>
      </c>
      <c r="I6052" s="2">
        <v>10.418604651162999</v>
      </c>
      <c r="J6052" s="2">
        <v>5.7674418604650004</v>
      </c>
      <c r="K6052" s="2">
        <v>7.3488372093020002</v>
      </c>
      <c r="L6052" s="2">
        <v>5.7674418604650004</v>
      </c>
      <c r="M6052" s="2">
        <v>4.7441860465119996</v>
      </c>
      <c r="N6052" s="2">
        <v>4.6511627906979998</v>
      </c>
      <c r="O6052" s="2">
        <v>5.3953488372090002</v>
      </c>
      <c r="P6052" s="2">
        <v>6.511627906977</v>
      </c>
      <c r="Q6052" s="2">
        <v>12.465116279069999</v>
      </c>
      <c r="R6052" s="2">
        <v>10.046511627907</v>
      </c>
      <c r="S6052" s="2">
        <v>8.7441860465120005</v>
      </c>
      <c r="T6052" s="2">
        <v>7.8139534883720003</v>
      </c>
      <c r="U6052" s="2">
        <v>2.0465116279069999</v>
      </c>
      <c r="V6052" s="2">
        <v>0.83720930232599999</v>
      </c>
      <c r="W6052" s="3">
        <v>0</v>
      </c>
      <c r="X6052" s="2">
        <v>54.474418604650999</v>
      </c>
      <c r="Y6052" s="15">
        <v>20.299342331232999</v>
      </c>
    </row>
    <row r="6053" spans="4:25" x14ac:dyDescent="0.2">
      <c r="D6053" s="104"/>
      <c r="E6053" s="5" t="s">
        <v>29</v>
      </c>
      <c r="F6053" s="6"/>
      <c r="G6053" s="7">
        <v>733</v>
      </c>
      <c r="H6053" s="8">
        <v>38</v>
      </c>
      <c r="I6053" s="1">
        <v>100</v>
      </c>
      <c r="J6053" s="1">
        <v>68</v>
      </c>
      <c r="K6053" s="1">
        <v>80</v>
      </c>
      <c r="L6053" s="1">
        <v>63</v>
      </c>
      <c r="M6053" s="1">
        <v>73</v>
      </c>
      <c r="N6053" s="1">
        <v>53</v>
      </c>
      <c r="O6053" s="1">
        <v>46</v>
      </c>
      <c r="P6053" s="1">
        <v>44</v>
      </c>
      <c r="Q6053" s="1">
        <v>69</v>
      </c>
      <c r="R6053" s="1">
        <v>41</v>
      </c>
      <c r="S6053" s="1">
        <v>23</v>
      </c>
      <c r="T6053" s="1">
        <v>25</v>
      </c>
      <c r="U6053" s="1">
        <v>9</v>
      </c>
      <c r="V6053" s="1">
        <v>1</v>
      </c>
      <c r="W6053" s="1">
        <v>0</v>
      </c>
      <c r="X6053" s="27" t="s">
        <v>78</v>
      </c>
      <c r="Y6053" s="28" t="s">
        <v>78</v>
      </c>
    </row>
    <row r="6054" spans="4:25" x14ac:dyDescent="0.2">
      <c r="D6054" s="104"/>
      <c r="E6054" s="11"/>
      <c r="F6054" s="10"/>
      <c r="G6054" s="9">
        <v>100</v>
      </c>
      <c r="H6054" s="12">
        <v>5.1841746248289997</v>
      </c>
      <c r="I6054" s="2">
        <v>13.642564802182999</v>
      </c>
      <c r="J6054" s="2">
        <v>9.2769440654840007</v>
      </c>
      <c r="K6054" s="2">
        <v>10.914051841746</v>
      </c>
      <c r="L6054" s="2">
        <v>8.5948158253750009</v>
      </c>
      <c r="M6054" s="2">
        <v>9.9590723055930006</v>
      </c>
      <c r="N6054" s="2">
        <v>7.2305593451570003</v>
      </c>
      <c r="O6054" s="2">
        <v>6.2755798090040003</v>
      </c>
      <c r="P6054" s="2">
        <v>6.0027285129600001</v>
      </c>
      <c r="Q6054" s="2">
        <v>9.4133697135060004</v>
      </c>
      <c r="R6054" s="2">
        <v>5.5934515688950004</v>
      </c>
      <c r="S6054" s="2">
        <v>3.1377899045020001</v>
      </c>
      <c r="T6054" s="2">
        <v>3.4106412005459998</v>
      </c>
      <c r="U6054" s="2">
        <v>1.2278308321960001</v>
      </c>
      <c r="V6054" s="2">
        <v>0.136425648022</v>
      </c>
      <c r="W6054" s="3">
        <v>0</v>
      </c>
      <c r="X6054" s="2">
        <v>47.920873124147001</v>
      </c>
      <c r="Y6054" s="15">
        <v>17.512552919047</v>
      </c>
    </row>
    <row r="6055" spans="4:25" x14ac:dyDescent="0.2">
      <c r="D6055" s="104"/>
      <c r="E6055" s="5" t="s">
        <v>30</v>
      </c>
      <c r="F6055" s="6"/>
      <c r="G6055" s="7">
        <v>619</v>
      </c>
      <c r="H6055" s="8">
        <v>9</v>
      </c>
      <c r="I6055" s="1">
        <v>58</v>
      </c>
      <c r="J6055" s="1">
        <v>50</v>
      </c>
      <c r="K6055" s="1">
        <v>95</v>
      </c>
      <c r="L6055" s="1">
        <v>81</v>
      </c>
      <c r="M6055" s="1">
        <v>82</v>
      </c>
      <c r="N6055" s="1">
        <v>53</v>
      </c>
      <c r="O6055" s="1">
        <v>51</v>
      </c>
      <c r="P6055" s="1">
        <v>44</v>
      </c>
      <c r="Q6055" s="1">
        <v>41</v>
      </c>
      <c r="R6055" s="1">
        <v>28</v>
      </c>
      <c r="S6055" s="1">
        <v>7</v>
      </c>
      <c r="T6055" s="1">
        <v>13</v>
      </c>
      <c r="U6055" s="1">
        <v>5</v>
      </c>
      <c r="V6055" s="1">
        <v>2</v>
      </c>
      <c r="W6055" s="1">
        <v>0</v>
      </c>
      <c r="X6055" s="27" t="s">
        <v>78</v>
      </c>
      <c r="Y6055" s="28" t="s">
        <v>78</v>
      </c>
    </row>
    <row r="6056" spans="4:25" x14ac:dyDescent="0.2">
      <c r="D6056" s="104"/>
      <c r="E6056" s="11"/>
      <c r="F6056" s="10"/>
      <c r="G6056" s="9">
        <v>100</v>
      </c>
      <c r="H6056" s="12">
        <v>1.4539579967689999</v>
      </c>
      <c r="I6056" s="2">
        <v>9.3699515347329996</v>
      </c>
      <c r="J6056" s="2">
        <v>8.0775444264940006</v>
      </c>
      <c r="K6056" s="2">
        <v>15.347334410339</v>
      </c>
      <c r="L6056" s="2">
        <v>13.085621970921</v>
      </c>
      <c r="M6056" s="2">
        <v>13.247172859451</v>
      </c>
      <c r="N6056" s="2">
        <v>8.5621970920840003</v>
      </c>
      <c r="O6056" s="2">
        <v>8.2390953150240005</v>
      </c>
      <c r="P6056" s="2">
        <v>7.1082390953149996</v>
      </c>
      <c r="Q6056" s="2">
        <v>6.623586429725</v>
      </c>
      <c r="R6056" s="2">
        <v>4.523424878837</v>
      </c>
      <c r="S6056" s="2">
        <v>1.130856219709</v>
      </c>
      <c r="T6056" s="2">
        <v>2.1001615508890001</v>
      </c>
      <c r="U6056" s="2">
        <v>0.80775444264899998</v>
      </c>
      <c r="V6056" s="2">
        <v>0.32310177705999998</v>
      </c>
      <c r="W6056" s="3">
        <v>0</v>
      </c>
      <c r="X6056" s="2">
        <v>47.678513731826001</v>
      </c>
      <c r="Y6056" s="15">
        <v>14.812507498898</v>
      </c>
    </row>
    <row r="6057" spans="4:25" x14ac:dyDescent="0.2">
      <c r="D6057" s="104"/>
      <c r="E6057" s="5" t="s">
        <v>31</v>
      </c>
      <c r="F6057" s="6"/>
      <c r="G6057" s="7">
        <v>559</v>
      </c>
      <c r="H6057" s="8">
        <v>0</v>
      </c>
      <c r="I6057" s="1">
        <v>19</v>
      </c>
      <c r="J6057" s="1">
        <v>43</v>
      </c>
      <c r="K6057" s="1">
        <v>78</v>
      </c>
      <c r="L6057" s="1">
        <v>89</v>
      </c>
      <c r="M6057" s="1">
        <v>97</v>
      </c>
      <c r="N6057" s="1">
        <v>80</v>
      </c>
      <c r="O6057" s="1">
        <v>63</v>
      </c>
      <c r="P6057" s="1">
        <v>43</v>
      </c>
      <c r="Q6057" s="1">
        <v>22</v>
      </c>
      <c r="R6057" s="1">
        <v>17</v>
      </c>
      <c r="S6057" s="1">
        <v>3</v>
      </c>
      <c r="T6057" s="1">
        <v>3</v>
      </c>
      <c r="U6057" s="1">
        <v>2</v>
      </c>
      <c r="V6057" s="1">
        <v>0</v>
      </c>
      <c r="W6057" s="1">
        <v>0</v>
      </c>
      <c r="X6057" s="27" t="s">
        <v>78</v>
      </c>
      <c r="Y6057" s="28" t="s">
        <v>78</v>
      </c>
    </row>
    <row r="6058" spans="4:25" x14ac:dyDescent="0.2">
      <c r="D6058" s="104"/>
      <c r="E6058" s="11"/>
      <c r="F6058" s="10"/>
      <c r="G6058" s="9">
        <v>100</v>
      </c>
      <c r="H6058" s="40">
        <v>0</v>
      </c>
      <c r="I6058" s="2">
        <v>3.398926654741</v>
      </c>
      <c r="J6058" s="2">
        <v>7.6923076923079998</v>
      </c>
      <c r="K6058" s="2">
        <v>13.953488372093</v>
      </c>
      <c r="L6058" s="2">
        <v>15.921288014310999</v>
      </c>
      <c r="M6058" s="2">
        <v>17.352415026833999</v>
      </c>
      <c r="N6058" s="2">
        <v>14.311270125224</v>
      </c>
      <c r="O6058" s="2">
        <v>11.270125223614</v>
      </c>
      <c r="P6058" s="2">
        <v>7.6923076923079998</v>
      </c>
      <c r="Q6058" s="2">
        <v>3.9355992844359999</v>
      </c>
      <c r="R6058" s="2">
        <v>3.0411449016100001</v>
      </c>
      <c r="S6058" s="2">
        <v>0.53667262969600005</v>
      </c>
      <c r="T6058" s="2">
        <v>0.53667262969600005</v>
      </c>
      <c r="U6058" s="2">
        <v>0.35778175313100002</v>
      </c>
      <c r="V6058" s="3">
        <v>0</v>
      </c>
      <c r="W6058" s="3">
        <v>0</v>
      </c>
      <c r="X6058" s="2">
        <v>48.010733452594003</v>
      </c>
      <c r="Y6058" s="15">
        <v>11.482578824318001</v>
      </c>
    </row>
    <row r="6059" spans="4:25" x14ac:dyDescent="0.2">
      <c r="D6059" s="104"/>
      <c r="E6059" s="5" t="s">
        <v>32</v>
      </c>
      <c r="F6059" s="6"/>
      <c r="G6059" s="7">
        <v>284</v>
      </c>
      <c r="H6059" s="8">
        <v>0</v>
      </c>
      <c r="I6059" s="1">
        <v>3</v>
      </c>
      <c r="J6059" s="1">
        <v>10</v>
      </c>
      <c r="K6059" s="1">
        <v>32</v>
      </c>
      <c r="L6059" s="1">
        <v>42</v>
      </c>
      <c r="M6059" s="1">
        <v>62</v>
      </c>
      <c r="N6059" s="1">
        <v>34</v>
      </c>
      <c r="O6059" s="1">
        <v>46</v>
      </c>
      <c r="P6059" s="1">
        <v>25</v>
      </c>
      <c r="Q6059" s="1">
        <v>15</v>
      </c>
      <c r="R6059" s="1">
        <v>7</v>
      </c>
      <c r="S6059" s="1">
        <v>2</v>
      </c>
      <c r="T6059" s="1">
        <v>3</v>
      </c>
      <c r="U6059" s="1">
        <v>3</v>
      </c>
      <c r="V6059" s="1">
        <v>0</v>
      </c>
      <c r="W6059" s="1">
        <v>0</v>
      </c>
      <c r="X6059" s="27" t="s">
        <v>78</v>
      </c>
      <c r="Y6059" s="28" t="s">
        <v>78</v>
      </c>
    </row>
    <row r="6060" spans="4:25" x14ac:dyDescent="0.2">
      <c r="D6060" s="104"/>
      <c r="E6060" s="11"/>
      <c r="F6060" s="10"/>
      <c r="G6060" s="9">
        <v>100</v>
      </c>
      <c r="H6060" s="40">
        <v>0</v>
      </c>
      <c r="I6060" s="2">
        <v>1.056338028169</v>
      </c>
      <c r="J6060" s="2">
        <v>3.5211267605629999</v>
      </c>
      <c r="K6060" s="2">
        <v>11.267605633803001</v>
      </c>
      <c r="L6060" s="2">
        <v>14.788732394366001</v>
      </c>
      <c r="M6060" s="2">
        <v>21.830985915492999</v>
      </c>
      <c r="N6060" s="2">
        <v>11.971830985915</v>
      </c>
      <c r="O6060" s="2">
        <v>16.197183098591999</v>
      </c>
      <c r="P6060" s="2">
        <v>8.8028169014080007</v>
      </c>
      <c r="Q6060" s="2">
        <v>5.2816901408449999</v>
      </c>
      <c r="R6060" s="2">
        <v>2.4647887323940001</v>
      </c>
      <c r="S6060" s="2">
        <v>0.70422535211299997</v>
      </c>
      <c r="T6060" s="2">
        <v>1.056338028169</v>
      </c>
      <c r="U6060" s="2">
        <v>1.056338028169</v>
      </c>
      <c r="V6060" s="3">
        <v>0</v>
      </c>
      <c r="W6060" s="3">
        <v>0</v>
      </c>
      <c r="X6060" s="2">
        <v>50.609154929577002</v>
      </c>
      <c r="Y6060" s="15">
        <v>11.215811305007</v>
      </c>
    </row>
    <row r="6061" spans="4:25" x14ac:dyDescent="0.2">
      <c r="D6061" s="104"/>
      <c r="E6061" s="5" t="s">
        <v>33</v>
      </c>
      <c r="F6061" s="6"/>
      <c r="G6061" s="7">
        <v>104</v>
      </c>
      <c r="H6061" s="8">
        <v>0</v>
      </c>
      <c r="I6061" s="1">
        <v>0</v>
      </c>
      <c r="J6061" s="1">
        <v>3</v>
      </c>
      <c r="K6061" s="1">
        <v>11</v>
      </c>
      <c r="L6061" s="1">
        <v>11</v>
      </c>
      <c r="M6061" s="1">
        <v>18</v>
      </c>
      <c r="N6061" s="1">
        <v>16</v>
      </c>
      <c r="O6061" s="1">
        <v>16</v>
      </c>
      <c r="P6061" s="1">
        <v>11</v>
      </c>
      <c r="Q6061" s="1">
        <v>7</v>
      </c>
      <c r="R6061" s="1">
        <v>7</v>
      </c>
      <c r="S6061" s="1">
        <v>3</v>
      </c>
      <c r="T6061" s="1">
        <v>0</v>
      </c>
      <c r="U6061" s="1">
        <v>1</v>
      </c>
      <c r="V6061" s="1">
        <v>0</v>
      </c>
      <c r="W6061" s="1">
        <v>0</v>
      </c>
      <c r="X6061" s="27" t="s">
        <v>78</v>
      </c>
      <c r="Y6061" s="28" t="s">
        <v>78</v>
      </c>
    </row>
    <row r="6062" spans="4:25" x14ac:dyDescent="0.2">
      <c r="D6062" s="104"/>
      <c r="E6062" s="11"/>
      <c r="F6062" s="10"/>
      <c r="G6062" s="9">
        <v>100</v>
      </c>
      <c r="H6062" s="40">
        <v>0</v>
      </c>
      <c r="I6062" s="3">
        <v>0</v>
      </c>
      <c r="J6062" s="2">
        <v>2.884615384615</v>
      </c>
      <c r="K6062" s="2">
        <v>10.576923076923</v>
      </c>
      <c r="L6062" s="2">
        <v>10.576923076923</v>
      </c>
      <c r="M6062" s="2">
        <v>17.307692307692001</v>
      </c>
      <c r="N6062" s="2">
        <v>15.384615384615</v>
      </c>
      <c r="O6062" s="2">
        <v>15.384615384615</v>
      </c>
      <c r="P6062" s="2">
        <v>10.576923076923</v>
      </c>
      <c r="Q6062" s="2">
        <v>6.7307692307689999</v>
      </c>
      <c r="R6062" s="2">
        <v>6.7307692307689999</v>
      </c>
      <c r="S6062" s="2">
        <v>2.884615384615</v>
      </c>
      <c r="T6062" s="3">
        <v>0</v>
      </c>
      <c r="U6062" s="2">
        <v>0.96153846153800004</v>
      </c>
      <c r="V6062" s="3">
        <v>0</v>
      </c>
      <c r="W6062" s="3">
        <v>0</v>
      </c>
      <c r="X6062" s="2">
        <v>53.153846153845997</v>
      </c>
      <c r="Y6062" s="15">
        <v>11.627858813715999</v>
      </c>
    </row>
    <row r="6063" spans="4:25" x14ac:dyDescent="0.2">
      <c r="D6063" s="103" t="s">
        <v>34</v>
      </c>
      <c r="E6063" s="24" t="s">
        <v>35</v>
      </c>
      <c r="F6063" s="22"/>
      <c r="G6063" s="23">
        <v>206</v>
      </c>
      <c r="H6063" s="30">
        <v>206</v>
      </c>
      <c r="I6063" s="4">
        <v>0</v>
      </c>
      <c r="J6063" s="4">
        <v>0</v>
      </c>
      <c r="K6063" s="4">
        <v>0</v>
      </c>
      <c r="L6063" s="4">
        <v>0</v>
      </c>
      <c r="M6063" s="4">
        <v>0</v>
      </c>
      <c r="N6063" s="4">
        <v>0</v>
      </c>
      <c r="O6063" s="4">
        <v>0</v>
      </c>
      <c r="P6063" s="4">
        <v>0</v>
      </c>
      <c r="Q6063" s="4">
        <v>0</v>
      </c>
      <c r="R6063" s="4">
        <v>0</v>
      </c>
      <c r="S6063" s="4">
        <v>0</v>
      </c>
      <c r="T6063" s="4">
        <v>0</v>
      </c>
      <c r="U6063" s="4">
        <v>0</v>
      </c>
      <c r="V6063" s="4">
        <v>0</v>
      </c>
      <c r="W6063" s="4">
        <v>0</v>
      </c>
      <c r="X6063" s="73" t="s">
        <v>78</v>
      </c>
      <c r="Y6063" s="76" t="s">
        <v>78</v>
      </c>
    </row>
    <row r="6064" spans="4:25" x14ac:dyDescent="0.2">
      <c r="D6064" s="104"/>
      <c r="E6064" s="11"/>
      <c r="F6064" s="10"/>
      <c r="G6064" s="9">
        <v>100</v>
      </c>
      <c r="H6064" s="12">
        <v>100</v>
      </c>
      <c r="I6064" s="3">
        <v>0</v>
      </c>
      <c r="J6064" s="3">
        <v>0</v>
      </c>
      <c r="K6064" s="3">
        <v>0</v>
      </c>
      <c r="L6064" s="3">
        <v>0</v>
      </c>
      <c r="M6064" s="3">
        <v>0</v>
      </c>
      <c r="N6064" s="3">
        <v>0</v>
      </c>
      <c r="O6064" s="3">
        <v>0</v>
      </c>
      <c r="P6064" s="3">
        <v>0</v>
      </c>
      <c r="Q6064" s="3">
        <v>0</v>
      </c>
      <c r="R6064" s="3">
        <v>0</v>
      </c>
      <c r="S6064" s="3">
        <v>0</v>
      </c>
      <c r="T6064" s="3">
        <v>0</v>
      </c>
      <c r="U6064" s="3">
        <v>0</v>
      </c>
      <c r="V6064" s="3">
        <v>0</v>
      </c>
      <c r="W6064" s="3">
        <v>0</v>
      </c>
      <c r="X6064" s="2">
        <v>22</v>
      </c>
      <c r="Y6064" s="15">
        <v>0</v>
      </c>
    </row>
    <row r="6065" spans="4:25" x14ac:dyDescent="0.2">
      <c r="D6065" s="104"/>
      <c r="E6065" s="5" t="s">
        <v>36</v>
      </c>
      <c r="F6065" s="6"/>
      <c r="G6065" s="7">
        <v>218</v>
      </c>
      <c r="H6065" s="8">
        <v>0</v>
      </c>
      <c r="I6065" s="1">
        <v>218</v>
      </c>
      <c r="J6065" s="1">
        <v>0</v>
      </c>
      <c r="K6065" s="1">
        <v>0</v>
      </c>
      <c r="L6065" s="1">
        <v>0</v>
      </c>
      <c r="M6065" s="1">
        <v>0</v>
      </c>
      <c r="N6065" s="1">
        <v>0</v>
      </c>
      <c r="O6065" s="1">
        <v>0</v>
      </c>
      <c r="P6065" s="1">
        <v>0</v>
      </c>
      <c r="Q6065" s="1">
        <v>0</v>
      </c>
      <c r="R6065" s="1">
        <v>0</v>
      </c>
      <c r="S6065" s="1">
        <v>0</v>
      </c>
      <c r="T6065" s="1">
        <v>0</v>
      </c>
      <c r="U6065" s="1">
        <v>0</v>
      </c>
      <c r="V6065" s="1">
        <v>0</v>
      </c>
      <c r="W6065" s="1">
        <v>0</v>
      </c>
      <c r="X6065" s="27" t="s">
        <v>78</v>
      </c>
      <c r="Y6065" s="28" t="s">
        <v>78</v>
      </c>
    </row>
    <row r="6066" spans="4:25" x14ac:dyDescent="0.2">
      <c r="D6066" s="104"/>
      <c r="E6066" s="11"/>
      <c r="F6066" s="10"/>
      <c r="G6066" s="9">
        <v>100</v>
      </c>
      <c r="H6066" s="40">
        <v>0</v>
      </c>
      <c r="I6066" s="2">
        <v>100</v>
      </c>
      <c r="J6066" s="3">
        <v>0</v>
      </c>
      <c r="K6066" s="3">
        <v>0</v>
      </c>
      <c r="L6066" s="3">
        <v>0</v>
      </c>
      <c r="M6066" s="3">
        <v>0</v>
      </c>
      <c r="N6066" s="3">
        <v>0</v>
      </c>
      <c r="O6066" s="3">
        <v>0</v>
      </c>
      <c r="P6066" s="3">
        <v>0</v>
      </c>
      <c r="Q6066" s="3">
        <v>0</v>
      </c>
      <c r="R6066" s="3">
        <v>0</v>
      </c>
      <c r="S6066" s="3">
        <v>0</v>
      </c>
      <c r="T6066" s="3">
        <v>0</v>
      </c>
      <c r="U6066" s="3">
        <v>0</v>
      </c>
      <c r="V6066" s="3">
        <v>0</v>
      </c>
      <c r="W6066" s="3">
        <v>0</v>
      </c>
      <c r="X6066" s="2">
        <v>27</v>
      </c>
      <c r="Y6066" s="15">
        <v>0</v>
      </c>
    </row>
    <row r="6067" spans="4:25" x14ac:dyDescent="0.2">
      <c r="D6067" s="104"/>
      <c r="E6067" s="5" t="s">
        <v>37</v>
      </c>
      <c r="F6067" s="6"/>
      <c r="G6067" s="7">
        <v>218</v>
      </c>
      <c r="H6067" s="8">
        <v>0</v>
      </c>
      <c r="I6067" s="1">
        <v>0</v>
      </c>
      <c r="J6067" s="1">
        <v>218</v>
      </c>
      <c r="K6067" s="1">
        <v>0</v>
      </c>
      <c r="L6067" s="1">
        <v>0</v>
      </c>
      <c r="M6067" s="1">
        <v>0</v>
      </c>
      <c r="N6067" s="1">
        <v>0</v>
      </c>
      <c r="O6067" s="1">
        <v>0</v>
      </c>
      <c r="P6067" s="1">
        <v>0</v>
      </c>
      <c r="Q6067" s="1">
        <v>0</v>
      </c>
      <c r="R6067" s="1">
        <v>0</v>
      </c>
      <c r="S6067" s="1">
        <v>0</v>
      </c>
      <c r="T6067" s="1">
        <v>0</v>
      </c>
      <c r="U6067" s="1">
        <v>0</v>
      </c>
      <c r="V6067" s="1">
        <v>0</v>
      </c>
      <c r="W6067" s="1">
        <v>0</v>
      </c>
      <c r="X6067" s="27" t="s">
        <v>78</v>
      </c>
      <c r="Y6067" s="28" t="s">
        <v>78</v>
      </c>
    </row>
    <row r="6068" spans="4:25" x14ac:dyDescent="0.2">
      <c r="D6068" s="104"/>
      <c r="E6068" s="11"/>
      <c r="F6068" s="10"/>
      <c r="G6068" s="9">
        <v>100</v>
      </c>
      <c r="H6068" s="40">
        <v>0</v>
      </c>
      <c r="I6068" s="3">
        <v>0</v>
      </c>
      <c r="J6068" s="2">
        <v>100</v>
      </c>
      <c r="K6068" s="3">
        <v>0</v>
      </c>
      <c r="L6068" s="3">
        <v>0</v>
      </c>
      <c r="M6068" s="3">
        <v>0</v>
      </c>
      <c r="N6068" s="3">
        <v>0</v>
      </c>
      <c r="O6068" s="3">
        <v>0</v>
      </c>
      <c r="P6068" s="3">
        <v>0</v>
      </c>
      <c r="Q6068" s="3">
        <v>0</v>
      </c>
      <c r="R6068" s="3">
        <v>0</v>
      </c>
      <c r="S6068" s="3">
        <v>0</v>
      </c>
      <c r="T6068" s="3">
        <v>0</v>
      </c>
      <c r="U6068" s="3">
        <v>0</v>
      </c>
      <c r="V6068" s="3">
        <v>0</v>
      </c>
      <c r="W6068" s="3">
        <v>0</v>
      </c>
      <c r="X6068" s="2">
        <v>32</v>
      </c>
      <c r="Y6068" s="15">
        <v>0</v>
      </c>
    </row>
    <row r="6069" spans="4:25" x14ac:dyDescent="0.2">
      <c r="D6069" s="104"/>
      <c r="E6069" s="5" t="s">
        <v>38</v>
      </c>
      <c r="F6069" s="6"/>
      <c r="G6069" s="7">
        <v>313</v>
      </c>
      <c r="H6069" s="8">
        <v>0</v>
      </c>
      <c r="I6069" s="1">
        <v>0</v>
      </c>
      <c r="J6069" s="1">
        <v>0</v>
      </c>
      <c r="K6069" s="1">
        <v>313</v>
      </c>
      <c r="L6069" s="1">
        <v>0</v>
      </c>
      <c r="M6069" s="1">
        <v>0</v>
      </c>
      <c r="N6069" s="1">
        <v>0</v>
      </c>
      <c r="O6069" s="1">
        <v>0</v>
      </c>
      <c r="P6069" s="1">
        <v>0</v>
      </c>
      <c r="Q6069" s="1">
        <v>0</v>
      </c>
      <c r="R6069" s="1">
        <v>0</v>
      </c>
      <c r="S6069" s="1">
        <v>0</v>
      </c>
      <c r="T6069" s="1">
        <v>0</v>
      </c>
      <c r="U6069" s="1">
        <v>0</v>
      </c>
      <c r="V6069" s="1">
        <v>0</v>
      </c>
      <c r="W6069" s="1">
        <v>0</v>
      </c>
      <c r="X6069" s="27" t="s">
        <v>78</v>
      </c>
      <c r="Y6069" s="28" t="s">
        <v>78</v>
      </c>
    </row>
    <row r="6070" spans="4:25" x14ac:dyDescent="0.2">
      <c r="D6070" s="104"/>
      <c r="E6070" s="11"/>
      <c r="F6070" s="10"/>
      <c r="G6070" s="9">
        <v>100</v>
      </c>
      <c r="H6070" s="40">
        <v>0</v>
      </c>
      <c r="I6070" s="3">
        <v>0</v>
      </c>
      <c r="J6070" s="3">
        <v>0</v>
      </c>
      <c r="K6070" s="2">
        <v>100</v>
      </c>
      <c r="L6070" s="3">
        <v>0</v>
      </c>
      <c r="M6070" s="3">
        <v>0</v>
      </c>
      <c r="N6070" s="3">
        <v>0</v>
      </c>
      <c r="O6070" s="3">
        <v>0</v>
      </c>
      <c r="P6070" s="3">
        <v>0</v>
      </c>
      <c r="Q6070" s="3">
        <v>0</v>
      </c>
      <c r="R6070" s="3">
        <v>0</v>
      </c>
      <c r="S6070" s="3">
        <v>0</v>
      </c>
      <c r="T6070" s="3">
        <v>0</v>
      </c>
      <c r="U6070" s="3">
        <v>0</v>
      </c>
      <c r="V6070" s="3">
        <v>0</v>
      </c>
      <c r="W6070" s="3">
        <v>0</v>
      </c>
      <c r="X6070" s="2">
        <v>37</v>
      </c>
      <c r="Y6070" s="15">
        <v>0</v>
      </c>
    </row>
    <row r="6071" spans="4:25" x14ac:dyDescent="0.2">
      <c r="D6071" s="104"/>
      <c r="E6071" s="5" t="s">
        <v>39</v>
      </c>
      <c r="F6071" s="6"/>
      <c r="G6071" s="7">
        <v>306</v>
      </c>
      <c r="H6071" s="8">
        <v>0</v>
      </c>
      <c r="I6071" s="1">
        <v>0</v>
      </c>
      <c r="J6071" s="1">
        <v>0</v>
      </c>
      <c r="K6071" s="1">
        <v>0</v>
      </c>
      <c r="L6071" s="1">
        <v>306</v>
      </c>
      <c r="M6071" s="1">
        <v>0</v>
      </c>
      <c r="N6071" s="1">
        <v>0</v>
      </c>
      <c r="O6071" s="1">
        <v>0</v>
      </c>
      <c r="P6071" s="1">
        <v>0</v>
      </c>
      <c r="Q6071" s="1">
        <v>0</v>
      </c>
      <c r="R6071" s="1">
        <v>0</v>
      </c>
      <c r="S6071" s="1">
        <v>0</v>
      </c>
      <c r="T6071" s="1">
        <v>0</v>
      </c>
      <c r="U6071" s="1">
        <v>0</v>
      </c>
      <c r="V6071" s="1">
        <v>0</v>
      </c>
      <c r="W6071" s="1">
        <v>0</v>
      </c>
      <c r="X6071" s="27" t="s">
        <v>78</v>
      </c>
      <c r="Y6071" s="28" t="s">
        <v>78</v>
      </c>
    </row>
    <row r="6072" spans="4:25" x14ac:dyDescent="0.2">
      <c r="D6072" s="104"/>
      <c r="E6072" s="11"/>
      <c r="F6072" s="10"/>
      <c r="G6072" s="9">
        <v>100</v>
      </c>
      <c r="H6072" s="40">
        <v>0</v>
      </c>
      <c r="I6072" s="3">
        <v>0</v>
      </c>
      <c r="J6072" s="3">
        <v>0</v>
      </c>
      <c r="K6072" s="3">
        <v>0</v>
      </c>
      <c r="L6072" s="2">
        <v>100</v>
      </c>
      <c r="M6072" s="3">
        <v>0</v>
      </c>
      <c r="N6072" s="3">
        <v>0</v>
      </c>
      <c r="O6072" s="3">
        <v>0</v>
      </c>
      <c r="P6072" s="3">
        <v>0</v>
      </c>
      <c r="Q6072" s="3">
        <v>0</v>
      </c>
      <c r="R6072" s="3">
        <v>0</v>
      </c>
      <c r="S6072" s="3">
        <v>0</v>
      </c>
      <c r="T6072" s="3">
        <v>0</v>
      </c>
      <c r="U6072" s="3">
        <v>0</v>
      </c>
      <c r="V6072" s="3">
        <v>0</v>
      </c>
      <c r="W6072" s="3">
        <v>0</v>
      </c>
      <c r="X6072" s="2">
        <v>42</v>
      </c>
      <c r="Y6072" s="15">
        <v>0</v>
      </c>
    </row>
    <row r="6073" spans="4:25" x14ac:dyDescent="0.2">
      <c r="D6073" s="104"/>
      <c r="E6073" s="5" t="s">
        <v>40</v>
      </c>
      <c r="F6073" s="6"/>
      <c r="G6073" s="7">
        <v>323</v>
      </c>
      <c r="H6073" s="8">
        <v>0</v>
      </c>
      <c r="I6073" s="1">
        <v>0</v>
      </c>
      <c r="J6073" s="1">
        <v>0</v>
      </c>
      <c r="K6073" s="1">
        <v>0</v>
      </c>
      <c r="L6073" s="1">
        <v>0</v>
      </c>
      <c r="M6073" s="1">
        <v>323</v>
      </c>
      <c r="N6073" s="1">
        <v>0</v>
      </c>
      <c r="O6073" s="1">
        <v>0</v>
      </c>
      <c r="P6073" s="1">
        <v>0</v>
      </c>
      <c r="Q6073" s="1">
        <v>0</v>
      </c>
      <c r="R6073" s="1">
        <v>0</v>
      </c>
      <c r="S6073" s="1">
        <v>0</v>
      </c>
      <c r="T6073" s="1">
        <v>0</v>
      </c>
      <c r="U6073" s="1">
        <v>0</v>
      </c>
      <c r="V6073" s="1">
        <v>0</v>
      </c>
      <c r="W6073" s="1">
        <v>0</v>
      </c>
      <c r="X6073" s="27" t="s">
        <v>78</v>
      </c>
      <c r="Y6073" s="28" t="s">
        <v>78</v>
      </c>
    </row>
    <row r="6074" spans="4:25" x14ac:dyDescent="0.2">
      <c r="D6074" s="104"/>
      <c r="E6074" s="11"/>
      <c r="F6074" s="10"/>
      <c r="G6074" s="9">
        <v>100</v>
      </c>
      <c r="H6074" s="40">
        <v>0</v>
      </c>
      <c r="I6074" s="3">
        <v>0</v>
      </c>
      <c r="J6074" s="3">
        <v>0</v>
      </c>
      <c r="K6074" s="3">
        <v>0</v>
      </c>
      <c r="L6074" s="3">
        <v>0</v>
      </c>
      <c r="M6074" s="2">
        <v>100</v>
      </c>
      <c r="N6074" s="3">
        <v>0</v>
      </c>
      <c r="O6074" s="3">
        <v>0</v>
      </c>
      <c r="P6074" s="3">
        <v>0</v>
      </c>
      <c r="Q6074" s="3">
        <v>0</v>
      </c>
      <c r="R6074" s="3">
        <v>0</v>
      </c>
      <c r="S6074" s="3">
        <v>0</v>
      </c>
      <c r="T6074" s="3">
        <v>0</v>
      </c>
      <c r="U6074" s="3">
        <v>0</v>
      </c>
      <c r="V6074" s="3">
        <v>0</v>
      </c>
      <c r="W6074" s="3">
        <v>0</v>
      </c>
      <c r="X6074" s="2">
        <v>47</v>
      </c>
      <c r="Y6074" s="15">
        <v>0</v>
      </c>
    </row>
    <row r="6075" spans="4:25" x14ac:dyDescent="0.2">
      <c r="D6075" s="104"/>
      <c r="E6075" s="5" t="s">
        <v>41</v>
      </c>
      <c r="F6075" s="6"/>
      <c r="G6075" s="7">
        <v>260</v>
      </c>
      <c r="H6075" s="8">
        <v>0</v>
      </c>
      <c r="I6075" s="1">
        <v>0</v>
      </c>
      <c r="J6075" s="1">
        <v>0</v>
      </c>
      <c r="K6075" s="1">
        <v>0</v>
      </c>
      <c r="L6075" s="1">
        <v>0</v>
      </c>
      <c r="M6075" s="1">
        <v>0</v>
      </c>
      <c r="N6075" s="1">
        <v>260</v>
      </c>
      <c r="O6075" s="1">
        <v>0</v>
      </c>
      <c r="P6075" s="1">
        <v>0</v>
      </c>
      <c r="Q6075" s="1">
        <v>0</v>
      </c>
      <c r="R6075" s="1">
        <v>0</v>
      </c>
      <c r="S6075" s="1">
        <v>0</v>
      </c>
      <c r="T6075" s="1">
        <v>0</v>
      </c>
      <c r="U6075" s="1">
        <v>0</v>
      </c>
      <c r="V6075" s="1">
        <v>0</v>
      </c>
      <c r="W6075" s="1">
        <v>0</v>
      </c>
      <c r="X6075" s="27" t="s">
        <v>78</v>
      </c>
      <c r="Y6075" s="28" t="s">
        <v>78</v>
      </c>
    </row>
    <row r="6076" spans="4:25" x14ac:dyDescent="0.2">
      <c r="D6076" s="104"/>
      <c r="E6076" s="11"/>
      <c r="F6076" s="10"/>
      <c r="G6076" s="9">
        <v>100</v>
      </c>
      <c r="H6076" s="40">
        <v>0</v>
      </c>
      <c r="I6076" s="3">
        <v>0</v>
      </c>
      <c r="J6076" s="3">
        <v>0</v>
      </c>
      <c r="K6076" s="3">
        <v>0</v>
      </c>
      <c r="L6076" s="3">
        <v>0</v>
      </c>
      <c r="M6076" s="3">
        <v>0</v>
      </c>
      <c r="N6076" s="2">
        <v>100</v>
      </c>
      <c r="O6076" s="3">
        <v>0</v>
      </c>
      <c r="P6076" s="3">
        <v>0</v>
      </c>
      <c r="Q6076" s="3">
        <v>0</v>
      </c>
      <c r="R6076" s="3">
        <v>0</v>
      </c>
      <c r="S6076" s="3">
        <v>0</v>
      </c>
      <c r="T6076" s="3">
        <v>0</v>
      </c>
      <c r="U6076" s="3">
        <v>0</v>
      </c>
      <c r="V6076" s="3">
        <v>0</v>
      </c>
      <c r="W6076" s="3">
        <v>0</v>
      </c>
      <c r="X6076" s="2">
        <v>52</v>
      </c>
      <c r="Y6076" s="15">
        <v>0</v>
      </c>
    </row>
    <row r="6077" spans="4:25" x14ac:dyDescent="0.2">
      <c r="D6077" s="104"/>
      <c r="E6077" s="5" t="s">
        <v>42</v>
      </c>
      <c r="F6077" s="6"/>
      <c r="G6077" s="7">
        <v>258</v>
      </c>
      <c r="H6077" s="8">
        <v>0</v>
      </c>
      <c r="I6077" s="1">
        <v>0</v>
      </c>
      <c r="J6077" s="1">
        <v>0</v>
      </c>
      <c r="K6077" s="1">
        <v>0</v>
      </c>
      <c r="L6077" s="1">
        <v>0</v>
      </c>
      <c r="M6077" s="1">
        <v>0</v>
      </c>
      <c r="N6077" s="1">
        <v>0</v>
      </c>
      <c r="O6077" s="1">
        <v>258</v>
      </c>
      <c r="P6077" s="1">
        <v>0</v>
      </c>
      <c r="Q6077" s="1">
        <v>0</v>
      </c>
      <c r="R6077" s="1">
        <v>0</v>
      </c>
      <c r="S6077" s="1">
        <v>0</v>
      </c>
      <c r="T6077" s="1">
        <v>0</v>
      </c>
      <c r="U6077" s="1">
        <v>0</v>
      </c>
      <c r="V6077" s="1">
        <v>0</v>
      </c>
      <c r="W6077" s="1">
        <v>0</v>
      </c>
      <c r="X6077" s="27" t="s">
        <v>78</v>
      </c>
      <c r="Y6077" s="28" t="s">
        <v>78</v>
      </c>
    </row>
    <row r="6078" spans="4:25" x14ac:dyDescent="0.2">
      <c r="D6078" s="104"/>
      <c r="E6078" s="11"/>
      <c r="F6078" s="10"/>
      <c r="G6078" s="9">
        <v>100</v>
      </c>
      <c r="H6078" s="40">
        <v>0</v>
      </c>
      <c r="I6078" s="3">
        <v>0</v>
      </c>
      <c r="J6078" s="3">
        <v>0</v>
      </c>
      <c r="K6078" s="3">
        <v>0</v>
      </c>
      <c r="L6078" s="3">
        <v>0</v>
      </c>
      <c r="M6078" s="3">
        <v>0</v>
      </c>
      <c r="N6078" s="3">
        <v>0</v>
      </c>
      <c r="O6078" s="2">
        <v>100</v>
      </c>
      <c r="P6078" s="3">
        <v>0</v>
      </c>
      <c r="Q6078" s="3">
        <v>0</v>
      </c>
      <c r="R6078" s="3">
        <v>0</v>
      </c>
      <c r="S6078" s="3">
        <v>0</v>
      </c>
      <c r="T6078" s="3">
        <v>0</v>
      </c>
      <c r="U6078" s="3">
        <v>0</v>
      </c>
      <c r="V6078" s="3">
        <v>0</v>
      </c>
      <c r="W6078" s="3">
        <v>0</v>
      </c>
      <c r="X6078" s="2">
        <v>57</v>
      </c>
      <c r="Y6078" s="15">
        <v>0</v>
      </c>
    </row>
    <row r="6079" spans="4:25" x14ac:dyDescent="0.2">
      <c r="D6079" s="104"/>
      <c r="E6079" s="5" t="s">
        <v>43</v>
      </c>
      <c r="F6079" s="6"/>
      <c r="G6079" s="7">
        <v>258</v>
      </c>
      <c r="H6079" s="8">
        <v>0</v>
      </c>
      <c r="I6079" s="1">
        <v>0</v>
      </c>
      <c r="J6079" s="1">
        <v>0</v>
      </c>
      <c r="K6079" s="1">
        <v>0</v>
      </c>
      <c r="L6079" s="1">
        <v>0</v>
      </c>
      <c r="M6079" s="1">
        <v>0</v>
      </c>
      <c r="N6079" s="1">
        <v>0</v>
      </c>
      <c r="O6079" s="1">
        <v>0</v>
      </c>
      <c r="P6079" s="1">
        <v>258</v>
      </c>
      <c r="Q6079" s="1">
        <v>0</v>
      </c>
      <c r="R6079" s="1">
        <v>0</v>
      </c>
      <c r="S6079" s="1">
        <v>0</v>
      </c>
      <c r="T6079" s="1">
        <v>0</v>
      </c>
      <c r="U6079" s="1">
        <v>0</v>
      </c>
      <c r="V6079" s="1">
        <v>0</v>
      </c>
      <c r="W6079" s="1">
        <v>0</v>
      </c>
      <c r="X6079" s="27" t="s">
        <v>78</v>
      </c>
      <c r="Y6079" s="28" t="s">
        <v>78</v>
      </c>
    </row>
    <row r="6080" spans="4:25" x14ac:dyDescent="0.2">
      <c r="D6080" s="104"/>
      <c r="E6080" s="11"/>
      <c r="F6080" s="10"/>
      <c r="G6080" s="9">
        <v>100</v>
      </c>
      <c r="H6080" s="40">
        <v>0</v>
      </c>
      <c r="I6080" s="3">
        <v>0</v>
      </c>
      <c r="J6080" s="3">
        <v>0</v>
      </c>
      <c r="K6080" s="3">
        <v>0</v>
      </c>
      <c r="L6080" s="3">
        <v>0</v>
      </c>
      <c r="M6080" s="3">
        <v>0</v>
      </c>
      <c r="N6080" s="3">
        <v>0</v>
      </c>
      <c r="O6080" s="3">
        <v>0</v>
      </c>
      <c r="P6080" s="2">
        <v>100</v>
      </c>
      <c r="Q6080" s="3">
        <v>0</v>
      </c>
      <c r="R6080" s="3">
        <v>0</v>
      </c>
      <c r="S6080" s="3">
        <v>0</v>
      </c>
      <c r="T6080" s="3">
        <v>0</v>
      </c>
      <c r="U6080" s="3">
        <v>0</v>
      </c>
      <c r="V6080" s="3">
        <v>0</v>
      </c>
      <c r="W6080" s="3">
        <v>0</v>
      </c>
      <c r="X6080" s="2">
        <v>62</v>
      </c>
      <c r="Y6080" s="15">
        <v>0</v>
      </c>
    </row>
    <row r="6081" spans="4:25" x14ac:dyDescent="0.2">
      <c r="D6081" s="104"/>
      <c r="E6081" s="5" t="s">
        <v>44</v>
      </c>
      <c r="F6081" s="6"/>
      <c r="G6081" s="7">
        <v>336</v>
      </c>
      <c r="H6081" s="8">
        <v>0</v>
      </c>
      <c r="I6081" s="1">
        <v>0</v>
      </c>
      <c r="J6081" s="1">
        <v>0</v>
      </c>
      <c r="K6081" s="1">
        <v>0</v>
      </c>
      <c r="L6081" s="1">
        <v>0</v>
      </c>
      <c r="M6081" s="1">
        <v>0</v>
      </c>
      <c r="N6081" s="1">
        <v>0</v>
      </c>
      <c r="O6081" s="1">
        <v>0</v>
      </c>
      <c r="P6081" s="1">
        <v>0</v>
      </c>
      <c r="Q6081" s="1">
        <v>336</v>
      </c>
      <c r="R6081" s="1">
        <v>0</v>
      </c>
      <c r="S6081" s="1">
        <v>0</v>
      </c>
      <c r="T6081" s="1">
        <v>0</v>
      </c>
      <c r="U6081" s="1">
        <v>0</v>
      </c>
      <c r="V6081" s="1">
        <v>0</v>
      </c>
      <c r="W6081" s="1">
        <v>0</v>
      </c>
      <c r="X6081" s="27" t="s">
        <v>78</v>
      </c>
      <c r="Y6081" s="28" t="s">
        <v>78</v>
      </c>
    </row>
    <row r="6082" spans="4:25" x14ac:dyDescent="0.2">
      <c r="D6082" s="104"/>
      <c r="E6082" s="11"/>
      <c r="F6082" s="10"/>
      <c r="G6082" s="9">
        <v>100</v>
      </c>
      <c r="H6082" s="40">
        <v>0</v>
      </c>
      <c r="I6082" s="3">
        <v>0</v>
      </c>
      <c r="J6082" s="3">
        <v>0</v>
      </c>
      <c r="K6082" s="3">
        <v>0</v>
      </c>
      <c r="L6082" s="3">
        <v>0</v>
      </c>
      <c r="M6082" s="3">
        <v>0</v>
      </c>
      <c r="N6082" s="3">
        <v>0</v>
      </c>
      <c r="O6082" s="3">
        <v>0</v>
      </c>
      <c r="P6082" s="3">
        <v>0</v>
      </c>
      <c r="Q6082" s="2">
        <v>100</v>
      </c>
      <c r="R6082" s="3">
        <v>0</v>
      </c>
      <c r="S6082" s="3">
        <v>0</v>
      </c>
      <c r="T6082" s="3">
        <v>0</v>
      </c>
      <c r="U6082" s="3">
        <v>0</v>
      </c>
      <c r="V6082" s="3">
        <v>0</v>
      </c>
      <c r="W6082" s="3">
        <v>0</v>
      </c>
      <c r="X6082" s="2">
        <v>67</v>
      </c>
      <c r="Y6082" s="15">
        <v>0</v>
      </c>
    </row>
    <row r="6083" spans="4:25" x14ac:dyDescent="0.2">
      <c r="D6083" s="104"/>
      <c r="E6083" s="5" t="s">
        <v>45</v>
      </c>
      <c r="F6083" s="6"/>
      <c r="G6083" s="7">
        <v>259</v>
      </c>
      <c r="H6083" s="8">
        <v>0</v>
      </c>
      <c r="I6083" s="1">
        <v>0</v>
      </c>
      <c r="J6083" s="1">
        <v>0</v>
      </c>
      <c r="K6083" s="1">
        <v>0</v>
      </c>
      <c r="L6083" s="1">
        <v>0</v>
      </c>
      <c r="M6083" s="1">
        <v>0</v>
      </c>
      <c r="N6083" s="1">
        <v>0</v>
      </c>
      <c r="O6083" s="1">
        <v>0</v>
      </c>
      <c r="P6083" s="1">
        <v>0</v>
      </c>
      <c r="Q6083" s="1">
        <v>0</v>
      </c>
      <c r="R6083" s="1">
        <v>259</v>
      </c>
      <c r="S6083" s="1">
        <v>0</v>
      </c>
      <c r="T6083" s="1">
        <v>0</v>
      </c>
      <c r="U6083" s="1">
        <v>0</v>
      </c>
      <c r="V6083" s="1">
        <v>0</v>
      </c>
      <c r="W6083" s="1">
        <v>0</v>
      </c>
      <c r="X6083" s="27" t="s">
        <v>78</v>
      </c>
      <c r="Y6083" s="28" t="s">
        <v>78</v>
      </c>
    </row>
    <row r="6084" spans="4:25" x14ac:dyDescent="0.2">
      <c r="D6084" s="104"/>
      <c r="E6084" s="11"/>
      <c r="F6084" s="10"/>
      <c r="G6084" s="9">
        <v>100</v>
      </c>
      <c r="H6084" s="40">
        <v>0</v>
      </c>
      <c r="I6084" s="3">
        <v>0</v>
      </c>
      <c r="J6084" s="3">
        <v>0</v>
      </c>
      <c r="K6084" s="3">
        <v>0</v>
      </c>
      <c r="L6084" s="3">
        <v>0</v>
      </c>
      <c r="M6084" s="3">
        <v>0</v>
      </c>
      <c r="N6084" s="3">
        <v>0</v>
      </c>
      <c r="O6084" s="3">
        <v>0</v>
      </c>
      <c r="P6084" s="3">
        <v>0</v>
      </c>
      <c r="Q6084" s="3">
        <v>0</v>
      </c>
      <c r="R6084" s="2">
        <v>100</v>
      </c>
      <c r="S6084" s="3">
        <v>0</v>
      </c>
      <c r="T6084" s="3">
        <v>0</v>
      </c>
      <c r="U6084" s="3">
        <v>0</v>
      </c>
      <c r="V6084" s="3">
        <v>0</v>
      </c>
      <c r="W6084" s="3">
        <v>0</v>
      </c>
      <c r="X6084" s="2">
        <v>72</v>
      </c>
      <c r="Y6084" s="15">
        <v>0</v>
      </c>
    </row>
    <row r="6085" spans="4:25" x14ac:dyDescent="0.2">
      <c r="D6085" s="104"/>
      <c r="E6085" s="5" t="s">
        <v>46</v>
      </c>
      <c r="F6085" s="6"/>
      <c r="G6085" s="7">
        <v>171</v>
      </c>
      <c r="H6085" s="8">
        <v>0</v>
      </c>
      <c r="I6085" s="1">
        <v>0</v>
      </c>
      <c r="J6085" s="1">
        <v>0</v>
      </c>
      <c r="K6085" s="1">
        <v>0</v>
      </c>
      <c r="L6085" s="1">
        <v>0</v>
      </c>
      <c r="M6085" s="1">
        <v>0</v>
      </c>
      <c r="N6085" s="1">
        <v>0</v>
      </c>
      <c r="O6085" s="1">
        <v>0</v>
      </c>
      <c r="P6085" s="1">
        <v>0</v>
      </c>
      <c r="Q6085" s="1">
        <v>0</v>
      </c>
      <c r="R6085" s="1">
        <v>0</v>
      </c>
      <c r="S6085" s="1">
        <v>171</v>
      </c>
      <c r="T6085" s="1">
        <v>0</v>
      </c>
      <c r="U6085" s="1">
        <v>0</v>
      </c>
      <c r="V6085" s="1">
        <v>0</v>
      </c>
      <c r="W6085" s="1">
        <v>0</v>
      </c>
      <c r="X6085" s="27" t="s">
        <v>78</v>
      </c>
      <c r="Y6085" s="28" t="s">
        <v>78</v>
      </c>
    </row>
    <row r="6086" spans="4:25" x14ac:dyDescent="0.2">
      <c r="D6086" s="104"/>
      <c r="E6086" s="11"/>
      <c r="F6086" s="10"/>
      <c r="G6086" s="9">
        <v>100</v>
      </c>
      <c r="H6086" s="40">
        <v>0</v>
      </c>
      <c r="I6086" s="3">
        <v>0</v>
      </c>
      <c r="J6086" s="3">
        <v>0</v>
      </c>
      <c r="K6086" s="3">
        <v>0</v>
      </c>
      <c r="L6086" s="3">
        <v>0</v>
      </c>
      <c r="M6086" s="3">
        <v>0</v>
      </c>
      <c r="N6086" s="3">
        <v>0</v>
      </c>
      <c r="O6086" s="3">
        <v>0</v>
      </c>
      <c r="P6086" s="3">
        <v>0</v>
      </c>
      <c r="Q6086" s="3">
        <v>0</v>
      </c>
      <c r="R6086" s="3">
        <v>0</v>
      </c>
      <c r="S6086" s="2">
        <v>100</v>
      </c>
      <c r="T6086" s="3">
        <v>0</v>
      </c>
      <c r="U6086" s="3">
        <v>0</v>
      </c>
      <c r="V6086" s="3">
        <v>0</v>
      </c>
      <c r="W6086" s="3">
        <v>0</v>
      </c>
      <c r="X6086" s="2">
        <v>77</v>
      </c>
      <c r="Y6086" s="15">
        <v>0</v>
      </c>
    </row>
    <row r="6087" spans="4:25" x14ac:dyDescent="0.2">
      <c r="D6087" s="104"/>
      <c r="E6087" s="5" t="s">
        <v>47</v>
      </c>
      <c r="F6087" s="6"/>
      <c r="G6087" s="7">
        <v>158</v>
      </c>
      <c r="H6087" s="8">
        <v>0</v>
      </c>
      <c r="I6087" s="1">
        <v>0</v>
      </c>
      <c r="J6087" s="1">
        <v>0</v>
      </c>
      <c r="K6087" s="1">
        <v>0</v>
      </c>
      <c r="L6087" s="1">
        <v>0</v>
      </c>
      <c r="M6087" s="1">
        <v>0</v>
      </c>
      <c r="N6087" s="1">
        <v>0</v>
      </c>
      <c r="O6087" s="1">
        <v>0</v>
      </c>
      <c r="P6087" s="1">
        <v>0</v>
      </c>
      <c r="Q6087" s="1">
        <v>0</v>
      </c>
      <c r="R6087" s="1">
        <v>0</v>
      </c>
      <c r="S6087" s="1">
        <v>0</v>
      </c>
      <c r="T6087" s="1">
        <v>158</v>
      </c>
      <c r="U6087" s="1">
        <v>0</v>
      </c>
      <c r="V6087" s="1">
        <v>0</v>
      </c>
      <c r="W6087" s="1">
        <v>0</v>
      </c>
      <c r="X6087" s="27" t="s">
        <v>78</v>
      </c>
      <c r="Y6087" s="28" t="s">
        <v>78</v>
      </c>
    </row>
    <row r="6088" spans="4:25" x14ac:dyDescent="0.2">
      <c r="D6088" s="104"/>
      <c r="E6088" s="11"/>
      <c r="F6088" s="10"/>
      <c r="G6088" s="9">
        <v>100</v>
      </c>
      <c r="H6088" s="40">
        <v>0</v>
      </c>
      <c r="I6088" s="3">
        <v>0</v>
      </c>
      <c r="J6088" s="3">
        <v>0</v>
      </c>
      <c r="K6088" s="3">
        <v>0</v>
      </c>
      <c r="L6088" s="3">
        <v>0</v>
      </c>
      <c r="M6088" s="3">
        <v>0</v>
      </c>
      <c r="N6088" s="3">
        <v>0</v>
      </c>
      <c r="O6088" s="3">
        <v>0</v>
      </c>
      <c r="P6088" s="3">
        <v>0</v>
      </c>
      <c r="Q6088" s="3">
        <v>0</v>
      </c>
      <c r="R6088" s="3">
        <v>0</v>
      </c>
      <c r="S6088" s="3">
        <v>0</v>
      </c>
      <c r="T6088" s="2">
        <v>100</v>
      </c>
      <c r="U6088" s="3">
        <v>0</v>
      </c>
      <c r="V6088" s="3">
        <v>0</v>
      </c>
      <c r="W6088" s="3">
        <v>0</v>
      </c>
      <c r="X6088" s="2">
        <v>82</v>
      </c>
      <c r="Y6088" s="15">
        <v>0</v>
      </c>
    </row>
    <row r="6089" spans="4:25" x14ac:dyDescent="0.2">
      <c r="D6089" s="104"/>
      <c r="E6089" s="5" t="s">
        <v>48</v>
      </c>
      <c r="F6089" s="6"/>
      <c r="G6089" s="7">
        <v>62</v>
      </c>
      <c r="H6089" s="8">
        <v>0</v>
      </c>
      <c r="I6089" s="1">
        <v>0</v>
      </c>
      <c r="J6089" s="1">
        <v>0</v>
      </c>
      <c r="K6089" s="1">
        <v>0</v>
      </c>
      <c r="L6089" s="1">
        <v>0</v>
      </c>
      <c r="M6089" s="1">
        <v>0</v>
      </c>
      <c r="N6089" s="1">
        <v>0</v>
      </c>
      <c r="O6089" s="1">
        <v>0</v>
      </c>
      <c r="P6089" s="1">
        <v>0</v>
      </c>
      <c r="Q6089" s="1">
        <v>0</v>
      </c>
      <c r="R6089" s="1">
        <v>0</v>
      </c>
      <c r="S6089" s="1">
        <v>0</v>
      </c>
      <c r="T6089" s="1">
        <v>0</v>
      </c>
      <c r="U6089" s="1">
        <v>62</v>
      </c>
      <c r="V6089" s="1">
        <v>0</v>
      </c>
      <c r="W6089" s="1">
        <v>0</v>
      </c>
      <c r="X6089" s="27" t="s">
        <v>78</v>
      </c>
      <c r="Y6089" s="28" t="s">
        <v>78</v>
      </c>
    </row>
    <row r="6090" spans="4:25" x14ac:dyDescent="0.2">
      <c r="D6090" s="104"/>
      <c r="E6090" s="11"/>
      <c r="F6090" s="10"/>
      <c r="G6090" s="9">
        <v>100</v>
      </c>
      <c r="H6090" s="40">
        <v>0</v>
      </c>
      <c r="I6090" s="3">
        <v>0</v>
      </c>
      <c r="J6090" s="3">
        <v>0</v>
      </c>
      <c r="K6090" s="3">
        <v>0</v>
      </c>
      <c r="L6090" s="3">
        <v>0</v>
      </c>
      <c r="M6090" s="3">
        <v>0</v>
      </c>
      <c r="N6090" s="3">
        <v>0</v>
      </c>
      <c r="O6090" s="3">
        <v>0</v>
      </c>
      <c r="P6090" s="3">
        <v>0</v>
      </c>
      <c r="Q6090" s="3">
        <v>0</v>
      </c>
      <c r="R6090" s="3">
        <v>0</v>
      </c>
      <c r="S6090" s="3">
        <v>0</v>
      </c>
      <c r="T6090" s="3">
        <v>0</v>
      </c>
      <c r="U6090" s="2">
        <v>100</v>
      </c>
      <c r="V6090" s="3">
        <v>0</v>
      </c>
      <c r="W6090" s="3">
        <v>0</v>
      </c>
      <c r="X6090" s="2">
        <v>87</v>
      </c>
      <c r="Y6090" s="15">
        <v>0</v>
      </c>
    </row>
    <row r="6091" spans="4:25" x14ac:dyDescent="0.2">
      <c r="D6091" s="104"/>
      <c r="E6091" s="5" t="s">
        <v>49</v>
      </c>
      <c r="F6091" s="6"/>
      <c r="G6091" s="7">
        <v>13</v>
      </c>
      <c r="H6091" s="8">
        <v>0</v>
      </c>
      <c r="I6091" s="1">
        <v>0</v>
      </c>
      <c r="J6091" s="1">
        <v>0</v>
      </c>
      <c r="K6091" s="1">
        <v>0</v>
      </c>
      <c r="L6091" s="1">
        <v>0</v>
      </c>
      <c r="M6091" s="1">
        <v>0</v>
      </c>
      <c r="N6091" s="1">
        <v>0</v>
      </c>
      <c r="O6091" s="1">
        <v>0</v>
      </c>
      <c r="P6091" s="1">
        <v>0</v>
      </c>
      <c r="Q6091" s="1">
        <v>0</v>
      </c>
      <c r="R6091" s="1">
        <v>0</v>
      </c>
      <c r="S6091" s="1">
        <v>0</v>
      </c>
      <c r="T6091" s="1">
        <v>0</v>
      </c>
      <c r="U6091" s="1">
        <v>0</v>
      </c>
      <c r="V6091" s="1">
        <v>13</v>
      </c>
      <c r="W6091" s="1">
        <v>0</v>
      </c>
      <c r="X6091" s="27" t="s">
        <v>78</v>
      </c>
      <c r="Y6091" s="28" t="s">
        <v>78</v>
      </c>
    </row>
    <row r="6092" spans="4:25" x14ac:dyDescent="0.2">
      <c r="D6092" s="104"/>
      <c r="E6092" s="11"/>
      <c r="F6092" s="10"/>
      <c r="G6092" s="9">
        <v>100</v>
      </c>
      <c r="H6092" s="40">
        <v>0</v>
      </c>
      <c r="I6092" s="3">
        <v>0</v>
      </c>
      <c r="J6092" s="3">
        <v>0</v>
      </c>
      <c r="K6092" s="3">
        <v>0</v>
      </c>
      <c r="L6092" s="3">
        <v>0</v>
      </c>
      <c r="M6092" s="3">
        <v>0</v>
      </c>
      <c r="N6092" s="3">
        <v>0</v>
      </c>
      <c r="O6092" s="3">
        <v>0</v>
      </c>
      <c r="P6092" s="3">
        <v>0</v>
      </c>
      <c r="Q6092" s="3">
        <v>0</v>
      </c>
      <c r="R6092" s="3">
        <v>0</v>
      </c>
      <c r="S6092" s="3">
        <v>0</v>
      </c>
      <c r="T6092" s="3">
        <v>0</v>
      </c>
      <c r="U6092" s="3">
        <v>0</v>
      </c>
      <c r="V6092" s="2">
        <v>100</v>
      </c>
      <c r="W6092" s="3">
        <v>0</v>
      </c>
      <c r="X6092" s="2">
        <v>92</v>
      </c>
      <c r="Y6092" s="15">
        <v>0</v>
      </c>
    </row>
    <row r="6093" spans="4:25" x14ac:dyDescent="0.2">
      <c r="D6093" s="103" t="s">
        <v>50</v>
      </c>
      <c r="E6093" s="24" t="s">
        <v>35</v>
      </c>
      <c r="F6093" s="22"/>
      <c r="G6093" s="23">
        <v>174</v>
      </c>
      <c r="H6093" s="30">
        <v>174</v>
      </c>
      <c r="I6093" s="4">
        <v>0</v>
      </c>
      <c r="J6093" s="4">
        <v>0</v>
      </c>
      <c r="K6093" s="4">
        <v>0</v>
      </c>
      <c r="L6093" s="4">
        <v>0</v>
      </c>
      <c r="M6093" s="4">
        <v>0</v>
      </c>
      <c r="N6093" s="4">
        <v>0</v>
      </c>
      <c r="O6093" s="4">
        <v>0</v>
      </c>
      <c r="P6093" s="4">
        <v>0</v>
      </c>
      <c r="Q6093" s="4">
        <v>0</v>
      </c>
      <c r="R6093" s="4">
        <v>0</v>
      </c>
      <c r="S6093" s="4">
        <v>0</v>
      </c>
      <c r="T6093" s="4">
        <v>0</v>
      </c>
      <c r="U6093" s="4">
        <v>0</v>
      </c>
      <c r="V6093" s="4">
        <v>0</v>
      </c>
      <c r="W6093" s="4">
        <v>0</v>
      </c>
      <c r="X6093" s="73" t="s">
        <v>78</v>
      </c>
      <c r="Y6093" s="76" t="s">
        <v>78</v>
      </c>
    </row>
    <row r="6094" spans="4:25" x14ac:dyDescent="0.2">
      <c r="D6094" s="104"/>
      <c r="E6094" s="11"/>
      <c r="F6094" s="10"/>
      <c r="G6094" s="9">
        <v>100</v>
      </c>
      <c r="H6094" s="12">
        <v>100</v>
      </c>
      <c r="I6094" s="3">
        <v>0</v>
      </c>
      <c r="J6094" s="3">
        <v>0</v>
      </c>
      <c r="K6094" s="3">
        <v>0</v>
      </c>
      <c r="L6094" s="3">
        <v>0</v>
      </c>
      <c r="M6094" s="3">
        <v>0</v>
      </c>
      <c r="N6094" s="3">
        <v>0</v>
      </c>
      <c r="O6094" s="3">
        <v>0</v>
      </c>
      <c r="P6094" s="3">
        <v>0</v>
      </c>
      <c r="Q6094" s="3">
        <v>0</v>
      </c>
      <c r="R6094" s="3">
        <v>0</v>
      </c>
      <c r="S6094" s="3">
        <v>0</v>
      </c>
      <c r="T6094" s="3">
        <v>0</v>
      </c>
      <c r="U6094" s="3">
        <v>0</v>
      </c>
      <c r="V6094" s="3">
        <v>0</v>
      </c>
      <c r="W6094" s="3">
        <v>0</v>
      </c>
      <c r="X6094" s="2">
        <v>22</v>
      </c>
      <c r="Y6094" s="15">
        <v>0</v>
      </c>
    </row>
    <row r="6095" spans="4:25" x14ac:dyDescent="0.2">
      <c r="D6095" s="104"/>
      <c r="E6095" s="5" t="s">
        <v>36</v>
      </c>
      <c r="F6095" s="6"/>
      <c r="G6095" s="7">
        <v>233</v>
      </c>
      <c r="H6095" s="8">
        <v>0</v>
      </c>
      <c r="I6095" s="1">
        <v>233</v>
      </c>
      <c r="J6095" s="1">
        <v>0</v>
      </c>
      <c r="K6095" s="1">
        <v>0</v>
      </c>
      <c r="L6095" s="1">
        <v>0</v>
      </c>
      <c r="M6095" s="1">
        <v>0</v>
      </c>
      <c r="N6095" s="1">
        <v>0</v>
      </c>
      <c r="O6095" s="1">
        <v>0</v>
      </c>
      <c r="P6095" s="1">
        <v>0</v>
      </c>
      <c r="Q6095" s="1">
        <v>0</v>
      </c>
      <c r="R6095" s="1">
        <v>0</v>
      </c>
      <c r="S6095" s="1">
        <v>0</v>
      </c>
      <c r="T6095" s="1">
        <v>0</v>
      </c>
      <c r="U6095" s="1">
        <v>0</v>
      </c>
      <c r="V6095" s="1">
        <v>0</v>
      </c>
      <c r="W6095" s="1">
        <v>0</v>
      </c>
      <c r="X6095" s="27" t="s">
        <v>78</v>
      </c>
      <c r="Y6095" s="28" t="s">
        <v>78</v>
      </c>
    </row>
    <row r="6096" spans="4:25" x14ac:dyDescent="0.2">
      <c r="D6096" s="104"/>
      <c r="E6096" s="11"/>
      <c r="F6096" s="10"/>
      <c r="G6096" s="9">
        <v>100</v>
      </c>
      <c r="H6096" s="40">
        <v>0</v>
      </c>
      <c r="I6096" s="2">
        <v>100</v>
      </c>
      <c r="J6096" s="3">
        <v>0</v>
      </c>
      <c r="K6096" s="3">
        <v>0</v>
      </c>
      <c r="L6096" s="3">
        <v>0</v>
      </c>
      <c r="M6096" s="3">
        <v>0</v>
      </c>
      <c r="N6096" s="3">
        <v>0</v>
      </c>
      <c r="O6096" s="3">
        <v>0</v>
      </c>
      <c r="P6096" s="3">
        <v>0</v>
      </c>
      <c r="Q6096" s="3">
        <v>0</v>
      </c>
      <c r="R6096" s="3">
        <v>0</v>
      </c>
      <c r="S6096" s="3">
        <v>0</v>
      </c>
      <c r="T6096" s="3">
        <v>0</v>
      </c>
      <c r="U6096" s="3">
        <v>0</v>
      </c>
      <c r="V6096" s="3">
        <v>0</v>
      </c>
      <c r="W6096" s="3">
        <v>0</v>
      </c>
      <c r="X6096" s="2">
        <v>27</v>
      </c>
      <c r="Y6096" s="15">
        <v>0</v>
      </c>
    </row>
    <row r="6097" spans="4:25" x14ac:dyDescent="0.2">
      <c r="D6097" s="104"/>
      <c r="E6097" s="5" t="s">
        <v>37</v>
      </c>
      <c r="F6097" s="6"/>
      <c r="G6097" s="7">
        <v>199</v>
      </c>
      <c r="H6097" s="8">
        <v>0</v>
      </c>
      <c r="I6097" s="1">
        <v>0</v>
      </c>
      <c r="J6097" s="1">
        <v>199</v>
      </c>
      <c r="K6097" s="1">
        <v>0</v>
      </c>
      <c r="L6097" s="1">
        <v>0</v>
      </c>
      <c r="M6097" s="1">
        <v>0</v>
      </c>
      <c r="N6097" s="1">
        <v>0</v>
      </c>
      <c r="O6097" s="1">
        <v>0</v>
      </c>
      <c r="P6097" s="1">
        <v>0</v>
      </c>
      <c r="Q6097" s="1">
        <v>0</v>
      </c>
      <c r="R6097" s="1">
        <v>0</v>
      </c>
      <c r="S6097" s="1">
        <v>0</v>
      </c>
      <c r="T6097" s="1">
        <v>0</v>
      </c>
      <c r="U6097" s="1">
        <v>0</v>
      </c>
      <c r="V6097" s="1">
        <v>0</v>
      </c>
      <c r="W6097" s="1">
        <v>0</v>
      </c>
      <c r="X6097" s="27" t="s">
        <v>78</v>
      </c>
      <c r="Y6097" s="28" t="s">
        <v>78</v>
      </c>
    </row>
    <row r="6098" spans="4:25" x14ac:dyDescent="0.2">
      <c r="D6098" s="104"/>
      <c r="E6098" s="11"/>
      <c r="F6098" s="10"/>
      <c r="G6098" s="9">
        <v>100</v>
      </c>
      <c r="H6098" s="40">
        <v>0</v>
      </c>
      <c r="I6098" s="3">
        <v>0</v>
      </c>
      <c r="J6098" s="2">
        <v>100</v>
      </c>
      <c r="K6098" s="3">
        <v>0</v>
      </c>
      <c r="L6098" s="3">
        <v>0</v>
      </c>
      <c r="M6098" s="3">
        <v>0</v>
      </c>
      <c r="N6098" s="3">
        <v>0</v>
      </c>
      <c r="O6098" s="3">
        <v>0</v>
      </c>
      <c r="P6098" s="3">
        <v>0</v>
      </c>
      <c r="Q6098" s="3">
        <v>0</v>
      </c>
      <c r="R6098" s="3">
        <v>0</v>
      </c>
      <c r="S6098" s="3">
        <v>0</v>
      </c>
      <c r="T6098" s="3">
        <v>0</v>
      </c>
      <c r="U6098" s="3">
        <v>0</v>
      </c>
      <c r="V6098" s="3">
        <v>0</v>
      </c>
      <c r="W6098" s="3">
        <v>0</v>
      </c>
      <c r="X6098" s="2">
        <v>32</v>
      </c>
      <c r="Y6098" s="15">
        <v>0</v>
      </c>
    </row>
    <row r="6099" spans="4:25" x14ac:dyDescent="0.2">
      <c r="D6099" s="104"/>
      <c r="E6099" s="5" t="s">
        <v>38</v>
      </c>
      <c r="F6099" s="6"/>
      <c r="G6099" s="7">
        <v>319</v>
      </c>
      <c r="H6099" s="8">
        <v>0</v>
      </c>
      <c r="I6099" s="1">
        <v>0</v>
      </c>
      <c r="J6099" s="1">
        <v>0</v>
      </c>
      <c r="K6099" s="1">
        <v>319</v>
      </c>
      <c r="L6099" s="1">
        <v>0</v>
      </c>
      <c r="M6099" s="1">
        <v>0</v>
      </c>
      <c r="N6099" s="1">
        <v>0</v>
      </c>
      <c r="O6099" s="1">
        <v>0</v>
      </c>
      <c r="P6099" s="1">
        <v>0</v>
      </c>
      <c r="Q6099" s="1">
        <v>0</v>
      </c>
      <c r="R6099" s="1">
        <v>0</v>
      </c>
      <c r="S6099" s="1">
        <v>0</v>
      </c>
      <c r="T6099" s="1">
        <v>0</v>
      </c>
      <c r="U6099" s="1">
        <v>0</v>
      </c>
      <c r="V6099" s="1">
        <v>0</v>
      </c>
      <c r="W6099" s="1">
        <v>0</v>
      </c>
      <c r="X6099" s="27" t="s">
        <v>78</v>
      </c>
      <c r="Y6099" s="28" t="s">
        <v>78</v>
      </c>
    </row>
    <row r="6100" spans="4:25" x14ac:dyDescent="0.2">
      <c r="D6100" s="104"/>
      <c r="E6100" s="11"/>
      <c r="F6100" s="10"/>
      <c r="G6100" s="9">
        <v>100</v>
      </c>
      <c r="H6100" s="40">
        <v>0</v>
      </c>
      <c r="I6100" s="3">
        <v>0</v>
      </c>
      <c r="J6100" s="3">
        <v>0</v>
      </c>
      <c r="K6100" s="2">
        <v>100</v>
      </c>
      <c r="L6100" s="3">
        <v>0</v>
      </c>
      <c r="M6100" s="3">
        <v>0</v>
      </c>
      <c r="N6100" s="3">
        <v>0</v>
      </c>
      <c r="O6100" s="3">
        <v>0</v>
      </c>
      <c r="P6100" s="3">
        <v>0</v>
      </c>
      <c r="Q6100" s="3">
        <v>0</v>
      </c>
      <c r="R6100" s="3">
        <v>0</v>
      </c>
      <c r="S6100" s="3">
        <v>0</v>
      </c>
      <c r="T6100" s="3">
        <v>0</v>
      </c>
      <c r="U6100" s="3">
        <v>0</v>
      </c>
      <c r="V6100" s="3">
        <v>0</v>
      </c>
      <c r="W6100" s="3">
        <v>0</v>
      </c>
      <c r="X6100" s="2">
        <v>37</v>
      </c>
      <c r="Y6100" s="15">
        <v>0</v>
      </c>
    </row>
    <row r="6101" spans="4:25" x14ac:dyDescent="0.2">
      <c r="D6101" s="104"/>
      <c r="E6101" s="5" t="s">
        <v>39</v>
      </c>
      <c r="F6101" s="6"/>
      <c r="G6101" s="7">
        <v>269</v>
      </c>
      <c r="H6101" s="8">
        <v>0</v>
      </c>
      <c r="I6101" s="1">
        <v>0</v>
      </c>
      <c r="J6101" s="1">
        <v>0</v>
      </c>
      <c r="K6101" s="1">
        <v>0</v>
      </c>
      <c r="L6101" s="1">
        <v>269</v>
      </c>
      <c r="M6101" s="1">
        <v>0</v>
      </c>
      <c r="N6101" s="1">
        <v>0</v>
      </c>
      <c r="O6101" s="1">
        <v>0</v>
      </c>
      <c r="P6101" s="1">
        <v>0</v>
      </c>
      <c r="Q6101" s="1">
        <v>0</v>
      </c>
      <c r="R6101" s="1">
        <v>0</v>
      </c>
      <c r="S6101" s="1">
        <v>0</v>
      </c>
      <c r="T6101" s="1">
        <v>0</v>
      </c>
      <c r="U6101" s="1">
        <v>0</v>
      </c>
      <c r="V6101" s="1">
        <v>0</v>
      </c>
      <c r="W6101" s="1">
        <v>0</v>
      </c>
      <c r="X6101" s="27" t="s">
        <v>78</v>
      </c>
      <c r="Y6101" s="28" t="s">
        <v>78</v>
      </c>
    </row>
    <row r="6102" spans="4:25" x14ac:dyDescent="0.2">
      <c r="D6102" s="104"/>
      <c r="E6102" s="11"/>
      <c r="F6102" s="10"/>
      <c r="G6102" s="9">
        <v>100</v>
      </c>
      <c r="H6102" s="40">
        <v>0</v>
      </c>
      <c r="I6102" s="3">
        <v>0</v>
      </c>
      <c r="J6102" s="3">
        <v>0</v>
      </c>
      <c r="K6102" s="3">
        <v>0</v>
      </c>
      <c r="L6102" s="2">
        <v>100</v>
      </c>
      <c r="M6102" s="3">
        <v>0</v>
      </c>
      <c r="N6102" s="3">
        <v>0</v>
      </c>
      <c r="O6102" s="3">
        <v>0</v>
      </c>
      <c r="P6102" s="3">
        <v>0</v>
      </c>
      <c r="Q6102" s="3">
        <v>0</v>
      </c>
      <c r="R6102" s="3">
        <v>0</v>
      </c>
      <c r="S6102" s="3">
        <v>0</v>
      </c>
      <c r="T6102" s="3">
        <v>0</v>
      </c>
      <c r="U6102" s="3">
        <v>0</v>
      </c>
      <c r="V6102" s="3">
        <v>0</v>
      </c>
      <c r="W6102" s="3">
        <v>0</v>
      </c>
      <c r="X6102" s="2">
        <v>42</v>
      </c>
      <c r="Y6102" s="15">
        <v>0</v>
      </c>
    </row>
    <row r="6103" spans="4:25" x14ac:dyDescent="0.2">
      <c r="D6103" s="104"/>
      <c r="E6103" s="5" t="s">
        <v>40</v>
      </c>
      <c r="F6103" s="6"/>
      <c r="G6103" s="7">
        <v>348</v>
      </c>
      <c r="H6103" s="8">
        <v>0</v>
      </c>
      <c r="I6103" s="1">
        <v>0</v>
      </c>
      <c r="J6103" s="1">
        <v>0</v>
      </c>
      <c r="K6103" s="1">
        <v>0</v>
      </c>
      <c r="L6103" s="1">
        <v>0</v>
      </c>
      <c r="M6103" s="1">
        <v>348</v>
      </c>
      <c r="N6103" s="1">
        <v>0</v>
      </c>
      <c r="O6103" s="1">
        <v>0</v>
      </c>
      <c r="P6103" s="1">
        <v>0</v>
      </c>
      <c r="Q6103" s="1">
        <v>0</v>
      </c>
      <c r="R6103" s="1">
        <v>0</v>
      </c>
      <c r="S6103" s="1">
        <v>0</v>
      </c>
      <c r="T6103" s="1">
        <v>0</v>
      </c>
      <c r="U6103" s="1">
        <v>0</v>
      </c>
      <c r="V6103" s="1">
        <v>0</v>
      </c>
      <c r="W6103" s="1">
        <v>0</v>
      </c>
      <c r="X6103" s="27" t="s">
        <v>78</v>
      </c>
      <c r="Y6103" s="28" t="s">
        <v>78</v>
      </c>
    </row>
    <row r="6104" spans="4:25" x14ac:dyDescent="0.2">
      <c r="D6104" s="104"/>
      <c r="E6104" s="11"/>
      <c r="F6104" s="10"/>
      <c r="G6104" s="9">
        <v>100</v>
      </c>
      <c r="H6104" s="40">
        <v>0</v>
      </c>
      <c r="I6104" s="3">
        <v>0</v>
      </c>
      <c r="J6104" s="3">
        <v>0</v>
      </c>
      <c r="K6104" s="3">
        <v>0</v>
      </c>
      <c r="L6104" s="3">
        <v>0</v>
      </c>
      <c r="M6104" s="2">
        <v>100</v>
      </c>
      <c r="N6104" s="3">
        <v>0</v>
      </c>
      <c r="O6104" s="3">
        <v>0</v>
      </c>
      <c r="P6104" s="3">
        <v>0</v>
      </c>
      <c r="Q6104" s="3">
        <v>0</v>
      </c>
      <c r="R6104" s="3">
        <v>0</v>
      </c>
      <c r="S6104" s="3">
        <v>0</v>
      </c>
      <c r="T6104" s="3">
        <v>0</v>
      </c>
      <c r="U6104" s="3">
        <v>0</v>
      </c>
      <c r="V6104" s="3">
        <v>0</v>
      </c>
      <c r="W6104" s="3">
        <v>0</v>
      </c>
      <c r="X6104" s="2">
        <v>47</v>
      </c>
      <c r="Y6104" s="15">
        <v>0</v>
      </c>
    </row>
    <row r="6105" spans="4:25" x14ac:dyDescent="0.2">
      <c r="D6105" s="104"/>
      <c r="E6105" s="5" t="s">
        <v>41</v>
      </c>
      <c r="F6105" s="6"/>
      <c r="G6105" s="7">
        <v>282</v>
      </c>
      <c r="H6105" s="8">
        <v>0</v>
      </c>
      <c r="I6105" s="1">
        <v>0</v>
      </c>
      <c r="J6105" s="1">
        <v>0</v>
      </c>
      <c r="K6105" s="1">
        <v>0</v>
      </c>
      <c r="L6105" s="1">
        <v>0</v>
      </c>
      <c r="M6105" s="1">
        <v>0</v>
      </c>
      <c r="N6105" s="1">
        <v>282</v>
      </c>
      <c r="O6105" s="1">
        <v>0</v>
      </c>
      <c r="P6105" s="1">
        <v>0</v>
      </c>
      <c r="Q6105" s="1">
        <v>0</v>
      </c>
      <c r="R6105" s="1">
        <v>0</v>
      </c>
      <c r="S6105" s="1">
        <v>0</v>
      </c>
      <c r="T6105" s="1">
        <v>0</v>
      </c>
      <c r="U6105" s="1">
        <v>0</v>
      </c>
      <c r="V6105" s="1">
        <v>0</v>
      </c>
      <c r="W6105" s="1">
        <v>0</v>
      </c>
      <c r="X6105" s="27" t="s">
        <v>78</v>
      </c>
      <c r="Y6105" s="28" t="s">
        <v>78</v>
      </c>
    </row>
    <row r="6106" spans="4:25" x14ac:dyDescent="0.2">
      <c r="D6106" s="104"/>
      <c r="E6106" s="11"/>
      <c r="F6106" s="10"/>
      <c r="G6106" s="9">
        <v>100</v>
      </c>
      <c r="H6106" s="40">
        <v>0</v>
      </c>
      <c r="I6106" s="3">
        <v>0</v>
      </c>
      <c r="J6106" s="3">
        <v>0</v>
      </c>
      <c r="K6106" s="3">
        <v>0</v>
      </c>
      <c r="L6106" s="3">
        <v>0</v>
      </c>
      <c r="M6106" s="3">
        <v>0</v>
      </c>
      <c r="N6106" s="2">
        <v>100</v>
      </c>
      <c r="O6106" s="3">
        <v>0</v>
      </c>
      <c r="P6106" s="3">
        <v>0</v>
      </c>
      <c r="Q6106" s="3">
        <v>0</v>
      </c>
      <c r="R6106" s="3">
        <v>0</v>
      </c>
      <c r="S6106" s="3">
        <v>0</v>
      </c>
      <c r="T6106" s="3">
        <v>0</v>
      </c>
      <c r="U6106" s="3">
        <v>0</v>
      </c>
      <c r="V6106" s="3">
        <v>0</v>
      </c>
      <c r="W6106" s="3">
        <v>0</v>
      </c>
      <c r="X6106" s="2">
        <v>52</v>
      </c>
      <c r="Y6106" s="15">
        <v>0</v>
      </c>
    </row>
    <row r="6107" spans="4:25" x14ac:dyDescent="0.2">
      <c r="D6107" s="104"/>
      <c r="E6107" s="5" t="s">
        <v>42</v>
      </c>
      <c r="F6107" s="6"/>
      <c r="G6107" s="7">
        <v>242</v>
      </c>
      <c r="H6107" s="8">
        <v>0</v>
      </c>
      <c r="I6107" s="1">
        <v>0</v>
      </c>
      <c r="J6107" s="1">
        <v>0</v>
      </c>
      <c r="K6107" s="1">
        <v>0</v>
      </c>
      <c r="L6107" s="1">
        <v>0</v>
      </c>
      <c r="M6107" s="1">
        <v>0</v>
      </c>
      <c r="N6107" s="1">
        <v>0</v>
      </c>
      <c r="O6107" s="1">
        <v>242</v>
      </c>
      <c r="P6107" s="1">
        <v>0</v>
      </c>
      <c r="Q6107" s="1">
        <v>0</v>
      </c>
      <c r="R6107" s="1">
        <v>0</v>
      </c>
      <c r="S6107" s="1">
        <v>0</v>
      </c>
      <c r="T6107" s="1">
        <v>0</v>
      </c>
      <c r="U6107" s="1">
        <v>0</v>
      </c>
      <c r="V6107" s="1">
        <v>0</v>
      </c>
      <c r="W6107" s="1">
        <v>0</v>
      </c>
      <c r="X6107" s="27" t="s">
        <v>78</v>
      </c>
      <c r="Y6107" s="28" t="s">
        <v>78</v>
      </c>
    </row>
    <row r="6108" spans="4:25" x14ac:dyDescent="0.2">
      <c r="D6108" s="104"/>
      <c r="E6108" s="11"/>
      <c r="F6108" s="10"/>
      <c r="G6108" s="9">
        <v>100</v>
      </c>
      <c r="H6108" s="40">
        <v>0</v>
      </c>
      <c r="I6108" s="3">
        <v>0</v>
      </c>
      <c r="J6108" s="3">
        <v>0</v>
      </c>
      <c r="K6108" s="3">
        <v>0</v>
      </c>
      <c r="L6108" s="3">
        <v>0</v>
      </c>
      <c r="M6108" s="3">
        <v>0</v>
      </c>
      <c r="N6108" s="3">
        <v>0</v>
      </c>
      <c r="O6108" s="2">
        <v>100</v>
      </c>
      <c r="P6108" s="3">
        <v>0</v>
      </c>
      <c r="Q6108" s="3">
        <v>0</v>
      </c>
      <c r="R6108" s="3">
        <v>0</v>
      </c>
      <c r="S6108" s="3">
        <v>0</v>
      </c>
      <c r="T6108" s="3">
        <v>0</v>
      </c>
      <c r="U6108" s="3">
        <v>0</v>
      </c>
      <c r="V6108" s="3">
        <v>0</v>
      </c>
      <c r="W6108" s="3">
        <v>0</v>
      </c>
      <c r="X6108" s="2">
        <v>57</v>
      </c>
      <c r="Y6108" s="15">
        <v>0</v>
      </c>
    </row>
    <row r="6109" spans="4:25" x14ac:dyDescent="0.2">
      <c r="D6109" s="104"/>
      <c r="E6109" s="5" t="s">
        <v>43</v>
      </c>
      <c r="F6109" s="6"/>
      <c r="G6109" s="7">
        <v>263</v>
      </c>
      <c r="H6109" s="8">
        <v>0</v>
      </c>
      <c r="I6109" s="1">
        <v>0</v>
      </c>
      <c r="J6109" s="1">
        <v>0</v>
      </c>
      <c r="K6109" s="1">
        <v>0</v>
      </c>
      <c r="L6109" s="1">
        <v>0</v>
      </c>
      <c r="M6109" s="1">
        <v>0</v>
      </c>
      <c r="N6109" s="1">
        <v>0</v>
      </c>
      <c r="O6109" s="1">
        <v>0</v>
      </c>
      <c r="P6109" s="1">
        <v>263</v>
      </c>
      <c r="Q6109" s="1">
        <v>0</v>
      </c>
      <c r="R6109" s="1">
        <v>0</v>
      </c>
      <c r="S6109" s="1">
        <v>0</v>
      </c>
      <c r="T6109" s="1">
        <v>0</v>
      </c>
      <c r="U6109" s="1">
        <v>0</v>
      </c>
      <c r="V6109" s="1">
        <v>0</v>
      </c>
      <c r="W6109" s="1">
        <v>0</v>
      </c>
      <c r="X6109" s="27" t="s">
        <v>78</v>
      </c>
      <c r="Y6109" s="28" t="s">
        <v>78</v>
      </c>
    </row>
    <row r="6110" spans="4:25" x14ac:dyDescent="0.2">
      <c r="D6110" s="104"/>
      <c r="E6110" s="11"/>
      <c r="F6110" s="10"/>
      <c r="G6110" s="9">
        <v>100</v>
      </c>
      <c r="H6110" s="40">
        <v>0</v>
      </c>
      <c r="I6110" s="3">
        <v>0</v>
      </c>
      <c r="J6110" s="3">
        <v>0</v>
      </c>
      <c r="K6110" s="3">
        <v>0</v>
      </c>
      <c r="L6110" s="3">
        <v>0</v>
      </c>
      <c r="M6110" s="3">
        <v>0</v>
      </c>
      <c r="N6110" s="3">
        <v>0</v>
      </c>
      <c r="O6110" s="3">
        <v>0</v>
      </c>
      <c r="P6110" s="2">
        <v>100</v>
      </c>
      <c r="Q6110" s="3">
        <v>0</v>
      </c>
      <c r="R6110" s="3">
        <v>0</v>
      </c>
      <c r="S6110" s="3">
        <v>0</v>
      </c>
      <c r="T6110" s="3">
        <v>0</v>
      </c>
      <c r="U6110" s="3">
        <v>0</v>
      </c>
      <c r="V6110" s="3">
        <v>0</v>
      </c>
      <c r="W6110" s="3">
        <v>0</v>
      </c>
      <c r="X6110" s="2">
        <v>62</v>
      </c>
      <c r="Y6110" s="15">
        <v>0</v>
      </c>
    </row>
    <row r="6111" spans="4:25" x14ac:dyDescent="0.2">
      <c r="D6111" s="104"/>
      <c r="E6111" s="5" t="s">
        <v>44</v>
      </c>
      <c r="F6111" s="6"/>
      <c r="G6111" s="7">
        <v>364</v>
      </c>
      <c r="H6111" s="8">
        <v>0</v>
      </c>
      <c r="I6111" s="1">
        <v>0</v>
      </c>
      <c r="J6111" s="1">
        <v>0</v>
      </c>
      <c r="K6111" s="1">
        <v>0</v>
      </c>
      <c r="L6111" s="1">
        <v>0</v>
      </c>
      <c r="M6111" s="1">
        <v>0</v>
      </c>
      <c r="N6111" s="1">
        <v>0</v>
      </c>
      <c r="O6111" s="1">
        <v>0</v>
      </c>
      <c r="P6111" s="1">
        <v>0</v>
      </c>
      <c r="Q6111" s="1">
        <v>364</v>
      </c>
      <c r="R6111" s="1">
        <v>0</v>
      </c>
      <c r="S6111" s="1">
        <v>0</v>
      </c>
      <c r="T6111" s="1">
        <v>0</v>
      </c>
      <c r="U6111" s="1">
        <v>0</v>
      </c>
      <c r="V6111" s="1">
        <v>0</v>
      </c>
      <c r="W6111" s="1">
        <v>0</v>
      </c>
      <c r="X6111" s="27" t="s">
        <v>78</v>
      </c>
      <c r="Y6111" s="28" t="s">
        <v>78</v>
      </c>
    </row>
    <row r="6112" spans="4:25" x14ac:dyDescent="0.2">
      <c r="D6112" s="104"/>
      <c r="E6112" s="11"/>
      <c r="F6112" s="10"/>
      <c r="G6112" s="9">
        <v>100</v>
      </c>
      <c r="H6112" s="40">
        <v>0</v>
      </c>
      <c r="I6112" s="3">
        <v>0</v>
      </c>
      <c r="J6112" s="3">
        <v>0</v>
      </c>
      <c r="K6112" s="3">
        <v>0</v>
      </c>
      <c r="L6112" s="3">
        <v>0</v>
      </c>
      <c r="M6112" s="3">
        <v>0</v>
      </c>
      <c r="N6112" s="3">
        <v>0</v>
      </c>
      <c r="O6112" s="3">
        <v>0</v>
      </c>
      <c r="P6112" s="3">
        <v>0</v>
      </c>
      <c r="Q6112" s="2">
        <v>100</v>
      </c>
      <c r="R6112" s="3">
        <v>0</v>
      </c>
      <c r="S6112" s="3">
        <v>0</v>
      </c>
      <c r="T6112" s="3">
        <v>0</v>
      </c>
      <c r="U6112" s="3">
        <v>0</v>
      </c>
      <c r="V6112" s="3">
        <v>0</v>
      </c>
      <c r="W6112" s="3">
        <v>0</v>
      </c>
      <c r="X6112" s="2">
        <v>67</v>
      </c>
      <c r="Y6112" s="15">
        <v>0</v>
      </c>
    </row>
    <row r="6113" spans="2:25" x14ac:dyDescent="0.2">
      <c r="D6113" s="104"/>
      <c r="E6113" s="5" t="s">
        <v>45</v>
      </c>
      <c r="F6113" s="6"/>
      <c r="G6113" s="7">
        <v>324</v>
      </c>
      <c r="H6113" s="8">
        <v>0</v>
      </c>
      <c r="I6113" s="1">
        <v>0</v>
      </c>
      <c r="J6113" s="1">
        <v>0</v>
      </c>
      <c r="K6113" s="1">
        <v>0</v>
      </c>
      <c r="L6113" s="1">
        <v>0</v>
      </c>
      <c r="M6113" s="1">
        <v>0</v>
      </c>
      <c r="N6113" s="1">
        <v>0</v>
      </c>
      <c r="O6113" s="1">
        <v>0</v>
      </c>
      <c r="P6113" s="1">
        <v>0</v>
      </c>
      <c r="Q6113" s="1">
        <v>0</v>
      </c>
      <c r="R6113" s="1">
        <v>324</v>
      </c>
      <c r="S6113" s="1">
        <v>0</v>
      </c>
      <c r="T6113" s="1">
        <v>0</v>
      </c>
      <c r="U6113" s="1">
        <v>0</v>
      </c>
      <c r="V6113" s="1">
        <v>0</v>
      </c>
      <c r="W6113" s="1">
        <v>0</v>
      </c>
      <c r="X6113" s="27" t="s">
        <v>78</v>
      </c>
      <c r="Y6113" s="28" t="s">
        <v>78</v>
      </c>
    </row>
    <row r="6114" spans="2:25" x14ac:dyDescent="0.2">
      <c r="D6114" s="104"/>
      <c r="E6114" s="11"/>
      <c r="F6114" s="10"/>
      <c r="G6114" s="9">
        <v>100</v>
      </c>
      <c r="H6114" s="40">
        <v>0</v>
      </c>
      <c r="I6114" s="3">
        <v>0</v>
      </c>
      <c r="J6114" s="3">
        <v>0</v>
      </c>
      <c r="K6114" s="3">
        <v>0</v>
      </c>
      <c r="L6114" s="3">
        <v>0</v>
      </c>
      <c r="M6114" s="3">
        <v>0</v>
      </c>
      <c r="N6114" s="3">
        <v>0</v>
      </c>
      <c r="O6114" s="3">
        <v>0</v>
      </c>
      <c r="P6114" s="3">
        <v>0</v>
      </c>
      <c r="Q6114" s="3">
        <v>0</v>
      </c>
      <c r="R6114" s="2">
        <v>100</v>
      </c>
      <c r="S6114" s="3">
        <v>0</v>
      </c>
      <c r="T6114" s="3">
        <v>0</v>
      </c>
      <c r="U6114" s="3">
        <v>0</v>
      </c>
      <c r="V6114" s="3">
        <v>0</v>
      </c>
      <c r="W6114" s="3">
        <v>0</v>
      </c>
      <c r="X6114" s="2">
        <v>72</v>
      </c>
      <c r="Y6114" s="15">
        <v>0</v>
      </c>
    </row>
    <row r="6115" spans="2:25" x14ac:dyDescent="0.2">
      <c r="D6115" s="104"/>
      <c r="E6115" s="5" t="s">
        <v>46</v>
      </c>
      <c r="F6115" s="6"/>
      <c r="G6115" s="7">
        <v>192</v>
      </c>
      <c r="H6115" s="8">
        <v>0</v>
      </c>
      <c r="I6115" s="1">
        <v>0</v>
      </c>
      <c r="J6115" s="1">
        <v>0</v>
      </c>
      <c r="K6115" s="1">
        <v>0</v>
      </c>
      <c r="L6115" s="1">
        <v>0</v>
      </c>
      <c r="M6115" s="1">
        <v>0</v>
      </c>
      <c r="N6115" s="1">
        <v>0</v>
      </c>
      <c r="O6115" s="1">
        <v>0</v>
      </c>
      <c r="P6115" s="1">
        <v>0</v>
      </c>
      <c r="Q6115" s="1">
        <v>0</v>
      </c>
      <c r="R6115" s="1">
        <v>0</v>
      </c>
      <c r="S6115" s="1">
        <v>192</v>
      </c>
      <c r="T6115" s="1">
        <v>0</v>
      </c>
      <c r="U6115" s="1">
        <v>0</v>
      </c>
      <c r="V6115" s="1">
        <v>0</v>
      </c>
      <c r="W6115" s="1">
        <v>0</v>
      </c>
      <c r="X6115" s="27" t="s">
        <v>78</v>
      </c>
      <c r="Y6115" s="28" t="s">
        <v>78</v>
      </c>
    </row>
    <row r="6116" spans="2:25" x14ac:dyDescent="0.2">
      <c r="D6116" s="104"/>
      <c r="E6116" s="11"/>
      <c r="F6116" s="10"/>
      <c r="G6116" s="9">
        <v>100</v>
      </c>
      <c r="H6116" s="40">
        <v>0</v>
      </c>
      <c r="I6116" s="3">
        <v>0</v>
      </c>
      <c r="J6116" s="3">
        <v>0</v>
      </c>
      <c r="K6116" s="3">
        <v>0</v>
      </c>
      <c r="L6116" s="3">
        <v>0</v>
      </c>
      <c r="M6116" s="3">
        <v>0</v>
      </c>
      <c r="N6116" s="3">
        <v>0</v>
      </c>
      <c r="O6116" s="3">
        <v>0</v>
      </c>
      <c r="P6116" s="3">
        <v>0</v>
      </c>
      <c r="Q6116" s="3">
        <v>0</v>
      </c>
      <c r="R6116" s="3">
        <v>0</v>
      </c>
      <c r="S6116" s="2">
        <v>100</v>
      </c>
      <c r="T6116" s="3">
        <v>0</v>
      </c>
      <c r="U6116" s="3">
        <v>0</v>
      </c>
      <c r="V6116" s="3">
        <v>0</v>
      </c>
      <c r="W6116" s="3">
        <v>0</v>
      </c>
      <c r="X6116" s="2">
        <v>77</v>
      </c>
      <c r="Y6116" s="15">
        <v>0</v>
      </c>
    </row>
    <row r="6117" spans="2:25" x14ac:dyDescent="0.2">
      <c r="D6117" s="104"/>
      <c r="E6117" s="5" t="s">
        <v>47</v>
      </c>
      <c r="F6117" s="6"/>
      <c r="G6117" s="7">
        <v>288</v>
      </c>
      <c r="H6117" s="8">
        <v>0</v>
      </c>
      <c r="I6117" s="1">
        <v>0</v>
      </c>
      <c r="J6117" s="1">
        <v>0</v>
      </c>
      <c r="K6117" s="1">
        <v>0</v>
      </c>
      <c r="L6117" s="1">
        <v>0</v>
      </c>
      <c r="M6117" s="1">
        <v>0</v>
      </c>
      <c r="N6117" s="1">
        <v>0</v>
      </c>
      <c r="O6117" s="1">
        <v>0</v>
      </c>
      <c r="P6117" s="1">
        <v>0</v>
      </c>
      <c r="Q6117" s="1">
        <v>0</v>
      </c>
      <c r="R6117" s="1">
        <v>0</v>
      </c>
      <c r="S6117" s="1">
        <v>0</v>
      </c>
      <c r="T6117" s="1">
        <v>288</v>
      </c>
      <c r="U6117" s="1">
        <v>0</v>
      </c>
      <c r="V6117" s="1">
        <v>0</v>
      </c>
      <c r="W6117" s="1">
        <v>0</v>
      </c>
      <c r="X6117" s="27" t="s">
        <v>78</v>
      </c>
      <c r="Y6117" s="28" t="s">
        <v>78</v>
      </c>
    </row>
    <row r="6118" spans="2:25" x14ac:dyDescent="0.2">
      <c r="D6118" s="104"/>
      <c r="E6118" s="11"/>
      <c r="F6118" s="10"/>
      <c r="G6118" s="9">
        <v>100</v>
      </c>
      <c r="H6118" s="40">
        <v>0</v>
      </c>
      <c r="I6118" s="3">
        <v>0</v>
      </c>
      <c r="J6118" s="3">
        <v>0</v>
      </c>
      <c r="K6118" s="3">
        <v>0</v>
      </c>
      <c r="L6118" s="3">
        <v>0</v>
      </c>
      <c r="M6118" s="3">
        <v>0</v>
      </c>
      <c r="N6118" s="3">
        <v>0</v>
      </c>
      <c r="O6118" s="3">
        <v>0</v>
      </c>
      <c r="P6118" s="3">
        <v>0</v>
      </c>
      <c r="Q6118" s="3">
        <v>0</v>
      </c>
      <c r="R6118" s="3">
        <v>0</v>
      </c>
      <c r="S6118" s="3">
        <v>0</v>
      </c>
      <c r="T6118" s="2">
        <v>100</v>
      </c>
      <c r="U6118" s="3">
        <v>0</v>
      </c>
      <c r="V6118" s="3">
        <v>0</v>
      </c>
      <c r="W6118" s="3">
        <v>0</v>
      </c>
      <c r="X6118" s="2">
        <v>82</v>
      </c>
      <c r="Y6118" s="15">
        <v>0</v>
      </c>
    </row>
    <row r="6119" spans="2:25" x14ac:dyDescent="0.2">
      <c r="D6119" s="104"/>
      <c r="E6119" s="5" t="s">
        <v>48</v>
      </c>
      <c r="F6119" s="6"/>
      <c r="G6119" s="7">
        <v>114</v>
      </c>
      <c r="H6119" s="8">
        <v>0</v>
      </c>
      <c r="I6119" s="1">
        <v>0</v>
      </c>
      <c r="J6119" s="1">
        <v>0</v>
      </c>
      <c r="K6119" s="1">
        <v>0</v>
      </c>
      <c r="L6119" s="1">
        <v>0</v>
      </c>
      <c r="M6119" s="1">
        <v>0</v>
      </c>
      <c r="N6119" s="1">
        <v>0</v>
      </c>
      <c r="O6119" s="1">
        <v>0</v>
      </c>
      <c r="P6119" s="1">
        <v>0</v>
      </c>
      <c r="Q6119" s="1">
        <v>0</v>
      </c>
      <c r="R6119" s="1">
        <v>0</v>
      </c>
      <c r="S6119" s="1">
        <v>0</v>
      </c>
      <c r="T6119" s="1">
        <v>0</v>
      </c>
      <c r="U6119" s="1">
        <v>114</v>
      </c>
      <c r="V6119" s="1">
        <v>0</v>
      </c>
      <c r="W6119" s="1">
        <v>0</v>
      </c>
      <c r="X6119" s="27" t="s">
        <v>78</v>
      </c>
      <c r="Y6119" s="28" t="s">
        <v>78</v>
      </c>
    </row>
    <row r="6120" spans="2:25" x14ac:dyDescent="0.2">
      <c r="D6120" s="104"/>
      <c r="E6120" s="11"/>
      <c r="F6120" s="10"/>
      <c r="G6120" s="9">
        <v>100</v>
      </c>
      <c r="H6120" s="40">
        <v>0</v>
      </c>
      <c r="I6120" s="3">
        <v>0</v>
      </c>
      <c r="J6120" s="3">
        <v>0</v>
      </c>
      <c r="K6120" s="3">
        <v>0</v>
      </c>
      <c r="L6120" s="3">
        <v>0</v>
      </c>
      <c r="M6120" s="3">
        <v>0</v>
      </c>
      <c r="N6120" s="3">
        <v>0</v>
      </c>
      <c r="O6120" s="3">
        <v>0</v>
      </c>
      <c r="P6120" s="3">
        <v>0</v>
      </c>
      <c r="Q6120" s="3">
        <v>0</v>
      </c>
      <c r="R6120" s="3">
        <v>0</v>
      </c>
      <c r="S6120" s="3">
        <v>0</v>
      </c>
      <c r="T6120" s="3">
        <v>0</v>
      </c>
      <c r="U6120" s="2">
        <v>100</v>
      </c>
      <c r="V6120" s="3">
        <v>0</v>
      </c>
      <c r="W6120" s="3">
        <v>0</v>
      </c>
      <c r="X6120" s="2">
        <v>87</v>
      </c>
      <c r="Y6120" s="15">
        <v>0</v>
      </c>
    </row>
    <row r="6121" spans="2:25" x14ac:dyDescent="0.2">
      <c r="D6121" s="104"/>
      <c r="E6121" s="5" t="s">
        <v>49</v>
      </c>
      <c r="F6121" s="6"/>
      <c r="G6121" s="7">
        <v>30</v>
      </c>
      <c r="H6121" s="8">
        <v>0</v>
      </c>
      <c r="I6121" s="1">
        <v>0</v>
      </c>
      <c r="J6121" s="1">
        <v>0</v>
      </c>
      <c r="K6121" s="1">
        <v>0</v>
      </c>
      <c r="L6121" s="1">
        <v>0</v>
      </c>
      <c r="M6121" s="1">
        <v>0</v>
      </c>
      <c r="N6121" s="1">
        <v>0</v>
      </c>
      <c r="O6121" s="1">
        <v>0</v>
      </c>
      <c r="P6121" s="1">
        <v>0</v>
      </c>
      <c r="Q6121" s="1">
        <v>0</v>
      </c>
      <c r="R6121" s="1">
        <v>0</v>
      </c>
      <c r="S6121" s="1">
        <v>0</v>
      </c>
      <c r="T6121" s="1">
        <v>0</v>
      </c>
      <c r="U6121" s="1">
        <v>0</v>
      </c>
      <c r="V6121" s="1">
        <v>30</v>
      </c>
      <c r="W6121" s="1">
        <v>0</v>
      </c>
      <c r="X6121" s="27" t="s">
        <v>78</v>
      </c>
      <c r="Y6121" s="28" t="s">
        <v>78</v>
      </c>
    </row>
    <row r="6122" spans="2:25" x14ac:dyDescent="0.2">
      <c r="D6122" s="105"/>
      <c r="E6122" s="56"/>
      <c r="F6122" s="57"/>
      <c r="G6122" s="69">
        <v>100</v>
      </c>
      <c r="H6122" s="79">
        <v>0</v>
      </c>
      <c r="I6122" s="36">
        <v>0</v>
      </c>
      <c r="J6122" s="36">
        <v>0</v>
      </c>
      <c r="K6122" s="36">
        <v>0</v>
      </c>
      <c r="L6122" s="36">
        <v>0</v>
      </c>
      <c r="M6122" s="36">
        <v>0</v>
      </c>
      <c r="N6122" s="36">
        <v>0</v>
      </c>
      <c r="O6122" s="36">
        <v>0</v>
      </c>
      <c r="P6122" s="36">
        <v>0</v>
      </c>
      <c r="Q6122" s="36">
        <v>0</v>
      </c>
      <c r="R6122" s="36">
        <v>0</v>
      </c>
      <c r="S6122" s="36">
        <v>0</v>
      </c>
      <c r="T6122" s="36">
        <v>0</v>
      </c>
      <c r="U6122" s="36">
        <v>0</v>
      </c>
      <c r="V6122" s="39">
        <v>100</v>
      </c>
      <c r="W6122" s="36">
        <v>0</v>
      </c>
      <c r="X6122" s="39">
        <v>92</v>
      </c>
      <c r="Y6122" s="83">
        <v>0</v>
      </c>
    </row>
    <row r="6124" spans="2:25" x14ac:dyDescent="0.2">
      <c r="B6124" s="47" t="str">
        <f xml:space="preserve"> HYPERLINK("#'目次'!B79", "[73]")</f>
        <v>[73]</v>
      </c>
      <c r="C6124" s="31" t="s">
        <v>714</v>
      </c>
    </row>
    <row r="6127" spans="2:25" x14ac:dyDescent="0.2">
      <c r="C6127" s="31" t="s">
        <v>13</v>
      </c>
    </row>
    <row r="6128" spans="2:25" x14ac:dyDescent="0.2">
      <c r="D6128" s="99"/>
      <c r="E6128" s="100"/>
      <c r="F6128" s="100"/>
      <c r="G6128" s="41" t="s">
        <v>14</v>
      </c>
      <c r="H6128" s="42" t="s">
        <v>715</v>
      </c>
      <c r="I6128" s="16" t="s">
        <v>716</v>
      </c>
      <c r="J6128" s="46" t="s">
        <v>24</v>
      </c>
    </row>
    <row r="6129" spans="4:10" x14ac:dyDescent="0.2">
      <c r="D6129" s="101"/>
      <c r="E6129" s="102"/>
      <c r="F6129" s="102"/>
      <c r="G6129" s="44"/>
      <c r="H6129" s="48"/>
      <c r="I6129" s="17"/>
      <c r="J6129" s="43"/>
    </row>
    <row r="6130" spans="4:10" x14ac:dyDescent="0.2">
      <c r="D6130" s="68"/>
      <c r="E6130" s="67" t="s">
        <v>14</v>
      </c>
      <c r="F6130" s="64"/>
      <c r="G6130" s="45">
        <v>7000</v>
      </c>
      <c r="H6130" s="20">
        <v>4765</v>
      </c>
      <c r="I6130" s="20">
        <v>2105</v>
      </c>
      <c r="J6130" s="61">
        <v>130</v>
      </c>
    </row>
    <row r="6131" spans="4:10" x14ac:dyDescent="0.2">
      <c r="D6131" s="56"/>
      <c r="E6131" s="57"/>
      <c r="F6131" s="65"/>
      <c r="G6131" s="9">
        <v>100</v>
      </c>
      <c r="H6131" s="2">
        <v>68.071428571428996</v>
      </c>
      <c r="I6131" s="2">
        <v>30.071428571428999</v>
      </c>
      <c r="J6131" s="15">
        <v>1.857142857143</v>
      </c>
    </row>
    <row r="6132" spans="4:10" x14ac:dyDescent="0.2">
      <c r="D6132" s="103" t="s">
        <v>25</v>
      </c>
      <c r="E6132" s="24" t="s">
        <v>26</v>
      </c>
      <c r="F6132" s="22"/>
      <c r="G6132" s="23">
        <v>1780</v>
      </c>
      <c r="H6132" s="30">
        <v>1264</v>
      </c>
      <c r="I6132" s="4">
        <v>480</v>
      </c>
      <c r="J6132" s="34">
        <v>36</v>
      </c>
    </row>
    <row r="6133" spans="4:10" x14ac:dyDescent="0.2">
      <c r="D6133" s="104"/>
      <c r="E6133" s="11"/>
      <c r="F6133" s="10"/>
      <c r="G6133" s="9">
        <v>100</v>
      </c>
      <c r="H6133" s="12">
        <v>71.011235955055994</v>
      </c>
      <c r="I6133" s="2">
        <v>26.966292134831001</v>
      </c>
      <c r="J6133" s="15">
        <v>2.0224719101119999</v>
      </c>
    </row>
    <row r="6134" spans="4:10" x14ac:dyDescent="0.2">
      <c r="D6134" s="104"/>
      <c r="E6134" s="5" t="s">
        <v>27</v>
      </c>
      <c r="F6134" s="6"/>
      <c r="G6134" s="7">
        <v>1328</v>
      </c>
      <c r="H6134" s="8">
        <v>795</v>
      </c>
      <c r="I6134" s="1">
        <v>511</v>
      </c>
      <c r="J6134" s="13">
        <v>22</v>
      </c>
    </row>
    <row r="6135" spans="4:10" x14ac:dyDescent="0.2">
      <c r="D6135" s="104"/>
      <c r="E6135" s="11"/>
      <c r="F6135" s="10"/>
      <c r="G6135" s="9">
        <v>100</v>
      </c>
      <c r="H6135" s="12">
        <v>59.864457831324998</v>
      </c>
      <c r="I6135" s="2">
        <v>38.478915662650998</v>
      </c>
      <c r="J6135" s="15">
        <v>1.656626506024</v>
      </c>
    </row>
    <row r="6136" spans="4:10" x14ac:dyDescent="0.2">
      <c r="D6136" s="104"/>
      <c r="E6136" s="5" t="s">
        <v>28</v>
      </c>
      <c r="F6136" s="6"/>
      <c r="G6136" s="7">
        <v>1075</v>
      </c>
      <c r="H6136" s="8">
        <v>616</v>
      </c>
      <c r="I6136" s="1">
        <v>442</v>
      </c>
      <c r="J6136" s="13">
        <v>17</v>
      </c>
    </row>
    <row r="6137" spans="4:10" x14ac:dyDescent="0.2">
      <c r="D6137" s="104"/>
      <c r="E6137" s="11"/>
      <c r="F6137" s="10"/>
      <c r="G6137" s="9">
        <v>100</v>
      </c>
      <c r="H6137" s="12">
        <v>57.302325581395003</v>
      </c>
      <c r="I6137" s="2">
        <v>41.116279069767003</v>
      </c>
      <c r="J6137" s="15">
        <v>1.5813953488370001</v>
      </c>
    </row>
    <row r="6138" spans="4:10" x14ac:dyDescent="0.2">
      <c r="D6138" s="104"/>
      <c r="E6138" s="5" t="s">
        <v>29</v>
      </c>
      <c r="F6138" s="6"/>
      <c r="G6138" s="7">
        <v>733</v>
      </c>
      <c r="H6138" s="8">
        <v>451</v>
      </c>
      <c r="I6138" s="1">
        <v>273</v>
      </c>
      <c r="J6138" s="13">
        <v>9</v>
      </c>
    </row>
    <row r="6139" spans="4:10" x14ac:dyDescent="0.2">
      <c r="D6139" s="104"/>
      <c r="E6139" s="11"/>
      <c r="F6139" s="10"/>
      <c r="G6139" s="9">
        <v>100</v>
      </c>
      <c r="H6139" s="12">
        <v>61.527967257843997</v>
      </c>
      <c r="I6139" s="2">
        <v>37.244201909959003</v>
      </c>
      <c r="J6139" s="15">
        <v>1.2278308321960001</v>
      </c>
    </row>
    <row r="6140" spans="4:10" x14ac:dyDescent="0.2">
      <c r="D6140" s="104"/>
      <c r="E6140" s="5" t="s">
        <v>30</v>
      </c>
      <c r="F6140" s="6"/>
      <c r="G6140" s="7">
        <v>619</v>
      </c>
      <c r="H6140" s="8">
        <v>459</v>
      </c>
      <c r="I6140" s="1">
        <v>151</v>
      </c>
      <c r="J6140" s="13">
        <v>9</v>
      </c>
    </row>
    <row r="6141" spans="4:10" x14ac:dyDescent="0.2">
      <c r="D6141" s="104"/>
      <c r="E6141" s="11"/>
      <c r="F6141" s="10"/>
      <c r="G6141" s="9">
        <v>100</v>
      </c>
      <c r="H6141" s="12">
        <v>74.151857835217996</v>
      </c>
      <c r="I6141" s="2">
        <v>24.394184168012998</v>
      </c>
      <c r="J6141" s="15">
        <v>1.4539579967689999</v>
      </c>
    </row>
    <row r="6142" spans="4:10" x14ac:dyDescent="0.2">
      <c r="D6142" s="104"/>
      <c r="E6142" s="5" t="s">
        <v>31</v>
      </c>
      <c r="F6142" s="6"/>
      <c r="G6142" s="7">
        <v>559</v>
      </c>
      <c r="H6142" s="8">
        <v>480</v>
      </c>
      <c r="I6142" s="1">
        <v>73</v>
      </c>
      <c r="J6142" s="13">
        <v>6</v>
      </c>
    </row>
    <row r="6143" spans="4:10" x14ac:dyDescent="0.2">
      <c r="D6143" s="104"/>
      <c r="E6143" s="11"/>
      <c r="F6143" s="10"/>
      <c r="G6143" s="9">
        <v>100</v>
      </c>
      <c r="H6143" s="12">
        <v>85.867620751342002</v>
      </c>
      <c r="I6143" s="2">
        <v>13.059033989267</v>
      </c>
      <c r="J6143" s="15">
        <v>1.0733452593920001</v>
      </c>
    </row>
    <row r="6144" spans="4:10" x14ac:dyDescent="0.2">
      <c r="D6144" s="104"/>
      <c r="E6144" s="5" t="s">
        <v>32</v>
      </c>
      <c r="F6144" s="6"/>
      <c r="G6144" s="7">
        <v>284</v>
      </c>
      <c r="H6144" s="8">
        <v>243</v>
      </c>
      <c r="I6144" s="1">
        <v>38</v>
      </c>
      <c r="J6144" s="13">
        <v>3</v>
      </c>
    </row>
    <row r="6145" spans="4:10" x14ac:dyDescent="0.2">
      <c r="D6145" s="104"/>
      <c r="E6145" s="11"/>
      <c r="F6145" s="10"/>
      <c r="G6145" s="9">
        <v>100</v>
      </c>
      <c r="H6145" s="12">
        <v>85.563380281690002</v>
      </c>
      <c r="I6145" s="2">
        <v>13.380281690141</v>
      </c>
      <c r="J6145" s="15">
        <v>1.056338028169</v>
      </c>
    </row>
    <row r="6146" spans="4:10" x14ac:dyDescent="0.2">
      <c r="D6146" s="104"/>
      <c r="E6146" s="5" t="s">
        <v>33</v>
      </c>
      <c r="F6146" s="6"/>
      <c r="G6146" s="7">
        <v>104</v>
      </c>
      <c r="H6146" s="8">
        <v>92</v>
      </c>
      <c r="I6146" s="1">
        <v>9</v>
      </c>
      <c r="J6146" s="13">
        <v>3</v>
      </c>
    </row>
    <row r="6147" spans="4:10" x14ac:dyDescent="0.2">
      <c r="D6147" s="104"/>
      <c r="E6147" s="11"/>
      <c r="F6147" s="10"/>
      <c r="G6147" s="9">
        <v>100</v>
      </c>
      <c r="H6147" s="12">
        <v>88.461538461537998</v>
      </c>
      <c r="I6147" s="2">
        <v>8.6538461538460005</v>
      </c>
      <c r="J6147" s="15">
        <v>2.884615384615</v>
      </c>
    </row>
    <row r="6148" spans="4:10" x14ac:dyDescent="0.2">
      <c r="D6148" s="103" t="s">
        <v>34</v>
      </c>
      <c r="E6148" s="24" t="s">
        <v>35</v>
      </c>
      <c r="F6148" s="22"/>
      <c r="G6148" s="23">
        <v>206</v>
      </c>
      <c r="H6148" s="30">
        <v>13</v>
      </c>
      <c r="I6148" s="4">
        <v>192</v>
      </c>
      <c r="J6148" s="34">
        <v>1</v>
      </c>
    </row>
    <row r="6149" spans="4:10" x14ac:dyDescent="0.2">
      <c r="D6149" s="104"/>
      <c r="E6149" s="11"/>
      <c r="F6149" s="10"/>
      <c r="G6149" s="9">
        <v>100</v>
      </c>
      <c r="H6149" s="12">
        <v>6.3106796116500004</v>
      </c>
      <c r="I6149" s="2">
        <v>93.203883495146002</v>
      </c>
      <c r="J6149" s="15">
        <v>0.48543689320400002</v>
      </c>
    </row>
    <row r="6150" spans="4:10" x14ac:dyDescent="0.2">
      <c r="D6150" s="104"/>
      <c r="E6150" s="5" t="s">
        <v>36</v>
      </c>
      <c r="F6150" s="6"/>
      <c r="G6150" s="7">
        <v>218</v>
      </c>
      <c r="H6150" s="8">
        <v>69</v>
      </c>
      <c r="I6150" s="1">
        <v>148</v>
      </c>
      <c r="J6150" s="13">
        <v>1</v>
      </c>
    </row>
    <row r="6151" spans="4:10" x14ac:dyDescent="0.2">
      <c r="D6151" s="104"/>
      <c r="E6151" s="11"/>
      <c r="F6151" s="10"/>
      <c r="G6151" s="9">
        <v>100</v>
      </c>
      <c r="H6151" s="12">
        <v>31.651376146789001</v>
      </c>
      <c r="I6151" s="2">
        <v>67.889908256881</v>
      </c>
      <c r="J6151" s="15">
        <v>0.45871559632999998</v>
      </c>
    </row>
    <row r="6152" spans="4:10" x14ac:dyDescent="0.2">
      <c r="D6152" s="104"/>
      <c r="E6152" s="5" t="s">
        <v>37</v>
      </c>
      <c r="F6152" s="6"/>
      <c r="G6152" s="7">
        <v>218</v>
      </c>
      <c r="H6152" s="8">
        <v>127</v>
      </c>
      <c r="I6152" s="1">
        <v>90</v>
      </c>
      <c r="J6152" s="13">
        <v>1</v>
      </c>
    </row>
    <row r="6153" spans="4:10" x14ac:dyDescent="0.2">
      <c r="D6153" s="104"/>
      <c r="E6153" s="11"/>
      <c r="F6153" s="10"/>
      <c r="G6153" s="9">
        <v>100</v>
      </c>
      <c r="H6153" s="12">
        <v>58.256880733945003</v>
      </c>
      <c r="I6153" s="2">
        <v>41.284403669725002</v>
      </c>
      <c r="J6153" s="15">
        <v>0.45871559632999998</v>
      </c>
    </row>
    <row r="6154" spans="4:10" x14ac:dyDescent="0.2">
      <c r="D6154" s="104"/>
      <c r="E6154" s="5" t="s">
        <v>38</v>
      </c>
      <c r="F6154" s="6"/>
      <c r="G6154" s="7">
        <v>313</v>
      </c>
      <c r="H6154" s="8">
        <v>223</v>
      </c>
      <c r="I6154" s="1">
        <v>87</v>
      </c>
      <c r="J6154" s="13">
        <v>3</v>
      </c>
    </row>
    <row r="6155" spans="4:10" x14ac:dyDescent="0.2">
      <c r="D6155" s="104"/>
      <c r="E6155" s="11"/>
      <c r="F6155" s="10"/>
      <c r="G6155" s="9">
        <v>100</v>
      </c>
      <c r="H6155" s="12">
        <v>71.246006389775999</v>
      </c>
      <c r="I6155" s="2">
        <v>27.795527156550001</v>
      </c>
      <c r="J6155" s="15">
        <v>0.95846645367399996</v>
      </c>
    </row>
    <row r="6156" spans="4:10" x14ac:dyDescent="0.2">
      <c r="D6156" s="104"/>
      <c r="E6156" s="5" t="s">
        <v>39</v>
      </c>
      <c r="F6156" s="6"/>
      <c r="G6156" s="7">
        <v>306</v>
      </c>
      <c r="H6156" s="8">
        <v>242</v>
      </c>
      <c r="I6156" s="1">
        <v>58</v>
      </c>
      <c r="J6156" s="13">
        <v>6</v>
      </c>
    </row>
    <row r="6157" spans="4:10" x14ac:dyDescent="0.2">
      <c r="D6157" s="104"/>
      <c r="E6157" s="11"/>
      <c r="F6157" s="10"/>
      <c r="G6157" s="9">
        <v>100</v>
      </c>
      <c r="H6157" s="12">
        <v>79.084967320261001</v>
      </c>
      <c r="I6157" s="2">
        <v>18.954248366013001</v>
      </c>
      <c r="J6157" s="15">
        <v>1.9607843137250001</v>
      </c>
    </row>
    <row r="6158" spans="4:10" x14ac:dyDescent="0.2">
      <c r="D6158" s="104"/>
      <c r="E6158" s="5" t="s">
        <v>40</v>
      </c>
      <c r="F6158" s="6"/>
      <c r="G6158" s="7">
        <v>323</v>
      </c>
      <c r="H6158" s="8">
        <v>262</v>
      </c>
      <c r="I6158" s="1">
        <v>58</v>
      </c>
      <c r="J6158" s="13">
        <v>3</v>
      </c>
    </row>
    <row r="6159" spans="4:10" x14ac:dyDescent="0.2">
      <c r="D6159" s="104"/>
      <c r="E6159" s="11"/>
      <c r="F6159" s="10"/>
      <c r="G6159" s="9">
        <v>100</v>
      </c>
      <c r="H6159" s="12">
        <v>81.114551083590996</v>
      </c>
      <c r="I6159" s="2">
        <v>17.956656346749</v>
      </c>
      <c r="J6159" s="15">
        <v>0.92879256965900003</v>
      </c>
    </row>
    <row r="6160" spans="4:10" x14ac:dyDescent="0.2">
      <c r="D6160" s="104"/>
      <c r="E6160" s="5" t="s">
        <v>41</v>
      </c>
      <c r="F6160" s="6"/>
      <c r="G6160" s="7">
        <v>260</v>
      </c>
      <c r="H6160" s="8">
        <v>198</v>
      </c>
      <c r="I6160" s="1">
        <v>53</v>
      </c>
      <c r="J6160" s="13">
        <v>9</v>
      </c>
    </row>
    <row r="6161" spans="4:10" x14ac:dyDescent="0.2">
      <c r="D6161" s="104"/>
      <c r="E6161" s="11"/>
      <c r="F6161" s="10"/>
      <c r="G6161" s="9">
        <v>100</v>
      </c>
      <c r="H6161" s="12">
        <v>76.153846153846004</v>
      </c>
      <c r="I6161" s="2">
        <v>20.384615384615</v>
      </c>
      <c r="J6161" s="15">
        <v>3.4615384615379998</v>
      </c>
    </row>
    <row r="6162" spans="4:10" x14ac:dyDescent="0.2">
      <c r="D6162" s="104"/>
      <c r="E6162" s="5" t="s">
        <v>42</v>
      </c>
      <c r="F6162" s="6"/>
      <c r="G6162" s="7">
        <v>258</v>
      </c>
      <c r="H6162" s="8">
        <v>207</v>
      </c>
      <c r="I6162" s="1">
        <v>46</v>
      </c>
      <c r="J6162" s="13">
        <v>5</v>
      </c>
    </row>
    <row r="6163" spans="4:10" x14ac:dyDescent="0.2">
      <c r="D6163" s="104"/>
      <c r="E6163" s="11"/>
      <c r="F6163" s="10"/>
      <c r="G6163" s="9">
        <v>100</v>
      </c>
      <c r="H6163" s="12">
        <v>80.232558139535001</v>
      </c>
      <c r="I6163" s="2">
        <v>17.829457364341</v>
      </c>
      <c r="J6163" s="15">
        <v>1.937984496124</v>
      </c>
    </row>
    <row r="6164" spans="4:10" x14ac:dyDescent="0.2">
      <c r="D6164" s="104"/>
      <c r="E6164" s="5" t="s">
        <v>43</v>
      </c>
      <c r="F6164" s="6"/>
      <c r="G6164" s="7">
        <v>258</v>
      </c>
      <c r="H6164" s="8">
        <v>214</v>
      </c>
      <c r="I6164" s="1">
        <v>41</v>
      </c>
      <c r="J6164" s="13">
        <v>3</v>
      </c>
    </row>
    <row r="6165" spans="4:10" x14ac:dyDescent="0.2">
      <c r="D6165" s="104"/>
      <c r="E6165" s="11"/>
      <c r="F6165" s="10"/>
      <c r="G6165" s="9">
        <v>100</v>
      </c>
      <c r="H6165" s="12">
        <v>82.945736434108994</v>
      </c>
      <c r="I6165" s="2">
        <v>15.891472868217001</v>
      </c>
      <c r="J6165" s="15">
        <v>1.1627906976739999</v>
      </c>
    </row>
    <row r="6166" spans="4:10" x14ac:dyDescent="0.2">
      <c r="D6166" s="104"/>
      <c r="E6166" s="5" t="s">
        <v>44</v>
      </c>
      <c r="F6166" s="6"/>
      <c r="G6166" s="7">
        <v>336</v>
      </c>
      <c r="H6166" s="8">
        <v>288</v>
      </c>
      <c r="I6166" s="1">
        <v>41</v>
      </c>
      <c r="J6166" s="13">
        <v>7</v>
      </c>
    </row>
    <row r="6167" spans="4:10" x14ac:dyDescent="0.2">
      <c r="D6167" s="104"/>
      <c r="E6167" s="11"/>
      <c r="F6167" s="10"/>
      <c r="G6167" s="9">
        <v>100</v>
      </c>
      <c r="H6167" s="12">
        <v>85.714285714286007</v>
      </c>
      <c r="I6167" s="2">
        <v>12.202380952381001</v>
      </c>
      <c r="J6167" s="15">
        <v>2.083333333333</v>
      </c>
    </row>
    <row r="6168" spans="4:10" x14ac:dyDescent="0.2">
      <c r="D6168" s="104"/>
      <c r="E6168" s="5" t="s">
        <v>45</v>
      </c>
      <c r="F6168" s="6"/>
      <c r="G6168" s="7">
        <v>259</v>
      </c>
      <c r="H6168" s="8">
        <v>220</v>
      </c>
      <c r="I6168" s="1">
        <v>37</v>
      </c>
      <c r="J6168" s="13">
        <v>2</v>
      </c>
    </row>
    <row r="6169" spans="4:10" x14ac:dyDescent="0.2">
      <c r="D6169" s="104"/>
      <c r="E6169" s="11"/>
      <c r="F6169" s="10"/>
      <c r="G6169" s="9">
        <v>100</v>
      </c>
      <c r="H6169" s="12">
        <v>84.942084942085003</v>
      </c>
      <c r="I6169" s="2">
        <v>14.285714285714</v>
      </c>
      <c r="J6169" s="15">
        <v>0.77220077220100003</v>
      </c>
    </row>
    <row r="6170" spans="4:10" x14ac:dyDescent="0.2">
      <c r="D6170" s="104"/>
      <c r="E6170" s="5" t="s">
        <v>46</v>
      </c>
      <c r="F6170" s="6"/>
      <c r="G6170" s="7">
        <v>171</v>
      </c>
      <c r="H6170" s="8">
        <v>136</v>
      </c>
      <c r="I6170" s="1">
        <v>26</v>
      </c>
      <c r="J6170" s="13">
        <v>9</v>
      </c>
    </row>
    <row r="6171" spans="4:10" x14ac:dyDescent="0.2">
      <c r="D6171" s="104"/>
      <c r="E6171" s="11"/>
      <c r="F6171" s="10"/>
      <c r="G6171" s="9">
        <v>100</v>
      </c>
      <c r="H6171" s="12">
        <v>79.532163742690003</v>
      </c>
      <c r="I6171" s="2">
        <v>15.204678362573</v>
      </c>
      <c r="J6171" s="15">
        <v>5.2631578947369997</v>
      </c>
    </row>
    <row r="6172" spans="4:10" x14ac:dyDescent="0.2">
      <c r="D6172" s="104"/>
      <c r="E6172" s="5" t="s">
        <v>47</v>
      </c>
      <c r="F6172" s="6"/>
      <c r="G6172" s="7">
        <v>158</v>
      </c>
      <c r="H6172" s="8">
        <v>124</v>
      </c>
      <c r="I6172" s="1">
        <v>24</v>
      </c>
      <c r="J6172" s="13">
        <v>10</v>
      </c>
    </row>
    <row r="6173" spans="4:10" x14ac:dyDescent="0.2">
      <c r="D6173" s="104"/>
      <c r="E6173" s="11"/>
      <c r="F6173" s="10"/>
      <c r="G6173" s="9">
        <v>100</v>
      </c>
      <c r="H6173" s="12">
        <v>78.481012658227996</v>
      </c>
      <c r="I6173" s="2">
        <v>15.189873417722</v>
      </c>
      <c r="J6173" s="15">
        <v>6.3291139240509997</v>
      </c>
    </row>
    <row r="6174" spans="4:10" x14ac:dyDescent="0.2">
      <c r="D6174" s="104"/>
      <c r="E6174" s="5" t="s">
        <v>48</v>
      </c>
      <c r="F6174" s="6"/>
      <c r="G6174" s="7">
        <v>62</v>
      </c>
      <c r="H6174" s="8">
        <v>43</v>
      </c>
      <c r="I6174" s="1">
        <v>17</v>
      </c>
      <c r="J6174" s="13">
        <v>2</v>
      </c>
    </row>
    <row r="6175" spans="4:10" x14ac:dyDescent="0.2">
      <c r="D6175" s="104"/>
      <c r="E6175" s="11"/>
      <c r="F6175" s="10"/>
      <c r="G6175" s="9">
        <v>100</v>
      </c>
      <c r="H6175" s="12">
        <v>69.354838709676997</v>
      </c>
      <c r="I6175" s="2">
        <v>27.419354838709999</v>
      </c>
      <c r="J6175" s="15">
        <v>3.2258064516129998</v>
      </c>
    </row>
    <row r="6176" spans="4:10" x14ac:dyDescent="0.2">
      <c r="D6176" s="104"/>
      <c r="E6176" s="5" t="s">
        <v>49</v>
      </c>
      <c r="F6176" s="6"/>
      <c r="G6176" s="7">
        <v>13</v>
      </c>
      <c r="H6176" s="8">
        <v>7</v>
      </c>
      <c r="I6176" s="1">
        <v>4</v>
      </c>
      <c r="J6176" s="13">
        <v>2</v>
      </c>
    </row>
    <row r="6177" spans="4:10" x14ac:dyDescent="0.2">
      <c r="D6177" s="104"/>
      <c r="E6177" s="11"/>
      <c r="F6177" s="10"/>
      <c r="G6177" s="9">
        <v>100</v>
      </c>
      <c r="H6177" s="12">
        <v>53.846153846154003</v>
      </c>
      <c r="I6177" s="2">
        <v>30.769230769231001</v>
      </c>
      <c r="J6177" s="15">
        <v>15.384615384615</v>
      </c>
    </row>
    <row r="6178" spans="4:10" x14ac:dyDescent="0.2">
      <c r="D6178" s="103" t="s">
        <v>50</v>
      </c>
      <c r="E6178" s="24" t="s">
        <v>35</v>
      </c>
      <c r="F6178" s="22"/>
      <c r="G6178" s="23">
        <v>174</v>
      </c>
      <c r="H6178" s="30">
        <v>13</v>
      </c>
      <c r="I6178" s="4">
        <v>160</v>
      </c>
      <c r="J6178" s="34">
        <v>1</v>
      </c>
    </row>
    <row r="6179" spans="4:10" x14ac:dyDescent="0.2">
      <c r="D6179" s="104"/>
      <c r="E6179" s="11"/>
      <c r="F6179" s="10"/>
      <c r="G6179" s="9">
        <v>100</v>
      </c>
      <c r="H6179" s="12">
        <v>7.4712643678159996</v>
      </c>
      <c r="I6179" s="2">
        <v>91.954022988505997</v>
      </c>
      <c r="J6179" s="15">
        <v>0.57471264367800001</v>
      </c>
    </row>
    <row r="6180" spans="4:10" x14ac:dyDescent="0.2">
      <c r="D6180" s="104"/>
      <c r="E6180" s="5" t="s">
        <v>36</v>
      </c>
      <c r="F6180" s="6"/>
      <c r="G6180" s="7">
        <v>233</v>
      </c>
      <c r="H6180" s="8">
        <v>110</v>
      </c>
      <c r="I6180" s="1">
        <v>123</v>
      </c>
      <c r="J6180" s="13">
        <v>0</v>
      </c>
    </row>
    <row r="6181" spans="4:10" x14ac:dyDescent="0.2">
      <c r="D6181" s="104"/>
      <c r="E6181" s="11"/>
      <c r="F6181" s="10"/>
      <c r="G6181" s="9">
        <v>100</v>
      </c>
      <c r="H6181" s="12">
        <v>47.210300429184997</v>
      </c>
      <c r="I6181" s="2">
        <v>52.789699570815003</v>
      </c>
      <c r="J6181" s="21">
        <v>0</v>
      </c>
    </row>
    <row r="6182" spans="4:10" x14ac:dyDescent="0.2">
      <c r="D6182" s="104"/>
      <c r="E6182" s="5" t="s">
        <v>37</v>
      </c>
      <c r="F6182" s="6"/>
      <c r="G6182" s="7">
        <v>199</v>
      </c>
      <c r="H6182" s="8">
        <v>142</v>
      </c>
      <c r="I6182" s="1">
        <v>56</v>
      </c>
      <c r="J6182" s="13">
        <v>1</v>
      </c>
    </row>
    <row r="6183" spans="4:10" x14ac:dyDescent="0.2">
      <c r="D6183" s="104"/>
      <c r="E6183" s="11"/>
      <c r="F6183" s="10"/>
      <c r="G6183" s="9">
        <v>100</v>
      </c>
      <c r="H6183" s="12">
        <v>71.356783919598001</v>
      </c>
      <c r="I6183" s="2">
        <v>28.140703517588001</v>
      </c>
      <c r="J6183" s="15">
        <v>0.50251256281400003</v>
      </c>
    </row>
    <row r="6184" spans="4:10" x14ac:dyDescent="0.2">
      <c r="D6184" s="104"/>
      <c r="E6184" s="5" t="s">
        <v>38</v>
      </c>
      <c r="F6184" s="6"/>
      <c r="G6184" s="7">
        <v>319</v>
      </c>
      <c r="H6184" s="8">
        <v>244</v>
      </c>
      <c r="I6184" s="1">
        <v>71</v>
      </c>
      <c r="J6184" s="13">
        <v>4</v>
      </c>
    </row>
    <row r="6185" spans="4:10" x14ac:dyDescent="0.2">
      <c r="D6185" s="104"/>
      <c r="E6185" s="11"/>
      <c r="F6185" s="10"/>
      <c r="G6185" s="9">
        <v>100</v>
      </c>
      <c r="H6185" s="12">
        <v>76.489028213165994</v>
      </c>
      <c r="I6185" s="2">
        <v>22.257053291536</v>
      </c>
      <c r="J6185" s="15">
        <v>1.253918495298</v>
      </c>
    </row>
    <row r="6186" spans="4:10" x14ac:dyDescent="0.2">
      <c r="D6186" s="104"/>
      <c r="E6186" s="5" t="s">
        <v>39</v>
      </c>
      <c r="F6186" s="6"/>
      <c r="G6186" s="7">
        <v>269</v>
      </c>
      <c r="H6186" s="8">
        <v>213</v>
      </c>
      <c r="I6186" s="1">
        <v>52</v>
      </c>
      <c r="J6186" s="13">
        <v>4</v>
      </c>
    </row>
    <row r="6187" spans="4:10" x14ac:dyDescent="0.2">
      <c r="D6187" s="104"/>
      <c r="E6187" s="11"/>
      <c r="F6187" s="10"/>
      <c r="G6187" s="9">
        <v>100</v>
      </c>
      <c r="H6187" s="12">
        <v>79.182156133828997</v>
      </c>
      <c r="I6187" s="2">
        <v>19.330855018586998</v>
      </c>
      <c r="J6187" s="15">
        <v>1.4869888475840001</v>
      </c>
    </row>
    <row r="6188" spans="4:10" x14ac:dyDescent="0.2">
      <c r="D6188" s="104"/>
      <c r="E6188" s="5" t="s">
        <v>40</v>
      </c>
      <c r="F6188" s="6"/>
      <c r="G6188" s="7">
        <v>348</v>
      </c>
      <c r="H6188" s="8">
        <v>282</v>
      </c>
      <c r="I6188" s="1">
        <v>61</v>
      </c>
      <c r="J6188" s="13">
        <v>5</v>
      </c>
    </row>
    <row r="6189" spans="4:10" x14ac:dyDescent="0.2">
      <c r="D6189" s="104"/>
      <c r="E6189" s="11"/>
      <c r="F6189" s="10"/>
      <c r="G6189" s="9">
        <v>100</v>
      </c>
      <c r="H6189" s="12">
        <v>81.034482758620996</v>
      </c>
      <c r="I6189" s="2">
        <v>17.528735632183999</v>
      </c>
      <c r="J6189" s="15">
        <v>1.4367816091950001</v>
      </c>
    </row>
    <row r="6190" spans="4:10" x14ac:dyDescent="0.2">
      <c r="D6190" s="104"/>
      <c r="E6190" s="5" t="s">
        <v>41</v>
      </c>
      <c r="F6190" s="6"/>
      <c r="G6190" s="7">
        <v>282</v>
      </c>
      <c r="H6190" s="8">
        <v>217</v>
      </c>
      <c r="I6190" s="1">
        <v>57</v>
      </c>
      <c r="J6190" s="13">
        <v>8</v>
      </c>
    </row>
    <row r="6191" spans="4:10" x14ac:dyDescent="0.2">
      <c r="D6191" s="104"/>
      <c r="E6191" s="11"/>
      <c r="F6191" s="10"/>
      <c r="G6191" s="9">
        <v>100</v>
      </c>
      <c r="H6191" s="12">
        <v>76.950354609928993</v>
      </c>
      <c r="I6191" s="2">
        <v>20.212765957447001</v>
      </c>
      <c r="J6191" s="15">
        <v>2.8368794326239999</v>
      </c>
    </row>
    <row r="6192" spans="4:10" x14ac:dyDescent="0.2">
      <c r="D6192" s="104"/>
      <c r="E6192" s="5" t="s">
        <v>42</v>
      </c>
      <c r="F6192" s="6"/>
      <c r="G6192" s="7">
        <v>242</v>
      </c>
      <c r="H6192" s="8">
        <v>186</v>
      </c>
      <c r="I6192" s="1">
        <v>50</v>
      </c>
      <c r="J6192" s="13">
        <v>6</v>
      </c>
    </row>
    <row r="6193" spans="4:10" x14ac:dyDescent="0.2">
      <c r="D6193" s="104"/>
      <c r="E6193" s="11"/>
      <c r="F6193" s="10"/>
      <c r="G6193" s="9">
        <v>100</v>
      </c>
      <c r="H6193" s="12">
        <v>76.859504132230995</v>
      </c>
      <c r="I6193" s="2">
        <v>20.661157024792999</v>
      </c>
      <c r="J6193" s="15">
        <v>2.4793388429749998</v>
      </c>
    </row>
    <row r="6194" spans="4:10" x14ac:dyDescent="0.2">
      <c r="D6194" s="104"/>
      <c r="E6194" s="5" t="s">
        <v>43</v>
      </c>
      <c r="F6194" s="6"/>
      <c r="G6194" s="7">
        <v>263</v>
      </c>
      <c r="H6194" s="8">
        <v>219</v>
      </c>
      <c r="I6194" s="1">
        <v>44</v>
      </c>
      <c r="J6194" s="13">
        <v>0</v>
      </c>
    </row>
    <row r="6195" spans="4:10" x14ac:dyDescent="0.2">
      <c r="D6195" s="104"/>
      <c r="E6195" s="11"/>
      <c r="F6195" s="10"/>
      <c r="G6195" s="9">
        <v>100</v>
      </c>
      <c r="H6195" s="12">
        <v>83.269961977186</v>
      </c>
      <c r="I6195" s="2">
        <v>16.730038022814</v>
      </c>
      <c r="J6195" s="21">
        <v>0</v>
      </c>
    </row>
    <row r="6196" spans="4:10" x14ac:dyDescent="0.2">
      <c r="D6196" s="104"/>
      <c r="E6196" s="5" t="s">
        <v>44</v>
      </c>
      <c r="F6196" s="6"/>
      <c r="G6196" s="7">
        <v>364</v>
      </c>
      <c r="H6196" s="8">
        <v>276</v>
      </c>
      <c r="I6196" s="1">
        <v>87</v>
      </c>
      <c r="J6196" s="13">
        <v>1</v>
      </c>
    </row>
    <row r="6197" spans="4:10" x14ac:dyDescent="0.2">
      <c r="D6197" s="104"/>
      <c r="E6197" s="11"/>
      <c r="F6197" s="10"/>
      <c r="G6197" s="9">
        <v>100</v>
      </c>
      <c r="H6197" s="12">
        <v>75.824175824175995</v>
      </c>
      <c r="I6197" s="2">
        <v>23.901098901099001</v>
      </c>
      <c r="J6197" s="15">
        <v>0.27472527472500002</v>
      </c>
    </row>
    <row r="6198" spans="4:10" x14ac:dyDescent="0.2">
      <c r="D6198" s="104"/>
      <c r="E6198" s="5" t="s">
        <v>45</v>
      </c>
      <c r="F6198" s="6"/>
      <c r="G6198" s="7">
        <v>324</v>
      </c>
      <c r="H6198" s="8">
        <v>215</v>
      </c>
      <c r="I6198" s="1">
        <v>101</v>
      </c>
      <c r="J6198" s="13">
        <v>8</v>
      </c>
    </row>
    <row r="6199" spans="4:10" x14ac:dyDescent="0.2">
      <c r="D6199" s="104"/>
      <c r="E6199" s="11"/>
      <c r="F6199" s="10"/>
      <c r="G6199" s="9">
        <v>100</v>
      </c>
      <c r="H6199" s="12">
        <v>66.358024691357997</v>
      </c>
      <c r="I6199" s="2">
        <v>31.172839506172998</v>
      </c>
      <c r="J6199" s="15">
        <v>2.4691358024690002</v>
      </c>
    </row>
    <row r="6200" spans="4:10" x14ac:dyDescent="0.2">
      <c r="D6200" s="104"/>
      <c r="E6200" s="5" t="s">
        <v>46</v>
      </c>
      <c r="F6200" s="6"/>
      <c r="G6200" s="7">
        <v>192</v>
      </c>
      <c r="H6200" s="8">
        <v>105</v>
      </c>
      <c r="I6200" s="1">
        <v>81</v>
      </c>
      <c r="J6200" s="13">
        <v>6</v>
      </c>
    </row>
    <row r="6201" spans="4:10" x14ac:dyDescent="0.2">
      <c r="D6201" s="104"/>
      <c r="E6201" s="11"/>
      <c r="F6201" s="10"/>
      <c r="G6201" s="9">
        <v>100</v>
      </c>
      <c r="H6201" s="12">
        <v>54.6875</v>
      </c>
      <c r="I6201" s="2">
        <v>42.1875</v>
      </c>
      <c r="J6201" s="15">
        <v>3.125</v>
      </c>
    </row>
    <row r="6202" spans="4:10" x14ac:dyDescent="0.2">
      <c r="D6202" s="104"/>
      <c r="E6202" s="5" t="s">
        <v>47</v>
      </c>
      <c r="F6202" s="6"/>
      <c r="G6202" s="7">
        <v>288</v>
      </c>
      <c r="H6202" s="8">
        <v>137</v>
      </c>
      <c r="I6202" s="1">
        <v>136</v>
      </c>
      <c r="J6202" s="13">
        <v>15</v>
      </c>
    </row>
    <row r="6203" spans="4:10" x14ac:dyDescent="0.2">
      <c r="D6203" s="104"/>
      <c r="E6203" s="11"/>
      <c r="F6203" s="10"/>
      <c r="G6203" s="9">
        <v>100</v>
      </c>
      <c r="H6203" s="12">
        <v>47.569444444444002</v>
      </c>
      <c r="I6203" s="2">
        <v>47.222222222222001</v>
      </c>
      <c r="J6203" s="15">
        <v>5.208333333333</v>
      </c>
    </row>
    <row r="6204" spans="4:10" x14ac:dyDescent="0.2">
      <c r="D6204" s="104"/>
      <c r="E6204" s="5" t="s">
        <v>48</v>
      </c>
      <c r="F6204" s="6"/>
      <c r="G6204" s="7">
        <v>114</v>
      </c>
      <c r="H6204" s="8">
        <v>27</v>
      </c>
      <c r="I6204" s="1">
        <v>81</v>
      </c>
      <c r="J6204" s="13">
        <v>6</v>
      </c>
    </row>
    <row r="6205" spans="4:10" x14ac:dyDescent="0.2">
      <c r="D6205" s="104"/>
      <c r="E6205" s="11"/>
      <c r="F6205" s="10"/>
      <c r="G6205" s="9">
        <v>100</v>
      </c>
      <c r="H6205" s="12">
        <v>23.684210526316001</v>
      </c>
      <c r="I6205" s="2">
        <v>71.052631578947</v>
      </c>
      <c r="J6205" s="15">
        <v>5.2631578947369997</v>
      </c>
    </row>
    <row r="6206" spans="4:10" x14ac:dyDescent="0.2">
      <c r="D6206" s="104"/>
      <c r="E6206" s="5" t="s">
        <v>49</v>
      </c>
      <c r="F6206" s="6"/>
      <c r="G6206" s="7">
        <v>30</v>
      </c>
      <c r="H6206" s="8">
        <v>6</v>
      </c>
      <c r="I6206" s="1">
        <v>23</v>
      </c>
      <c r="J6206" s="13">
        <v>1</v>
      </c>
    </row>
    <row r="6207" spans="4:10" x14ac:dyDescent="0.2">
      <c r="D6207" s="105"/>
      <c r="E6207" s="56"/>
      <c r="F6207" s="57"/>
      <c r="G6207" s="69">
        <v>100</v>
      </c>
      <c r="H6207" s="75">
        <v>20</v>
      </c>
      <c r="I6207" s="39">
        <v>76.666666666666998</v>
      </c>
      <c r="J6207" s="83">
        <v>3.333333333333</v>
      </c>
    </row>
    <row r="6209" spans="2:19" x14ac:dyDescent="0.2">
      <c r="B6209" s="47" t="str">
        <f xml:space="preserve"> HYPERLINK("#'目次'!B80", "[74]")</f>
        <v>[74]</v>
      </c>
      <c r="C6209" s="31" t="s">
        <v>719</v>
      </c>
    </row>
    <row r="6212" spans="2:19" x14ac:dyDescent="0.2">
      <c r="C6212" s="31" t="s">
        <v>13</v>
      </c>
    </row>
    <row r="6213" spans="2:19" ht="36" x14ac:dyDescent="0.2">
      <c r="D6213" s="99"/>
      <c r="E6213" s="100"/>
      <c r="F6213" s="100"/>
      <c r="G6213" s="41" t="s">
        <v>14</v>
      </c>
      <c r="H6213" s="42" t="s">
        <v>720</v>
      </c>
      <c r="I6213" s="16" t="s">
        <v>721</v>
      </c>
      <c r="J6213" s="16" t="s">
        <v>722</v>
      </c>
      <c r="K6213" s="16" t="s">
        <v>723</v>
      </c>
      <c r="L6213" s="16" t="s">
        <v>724</v>
      </c>
      <c r="M6213" s="16" t="s">
        <v>725</v>
      </c>
      <c r="N6213" s="16" t="s">
        <v>726</v>
      </c>
      <c r="O6213" s="16" t="s">
        <v>727</v>
      </c>
      <c r="P6213" s="16" t="s">
        <v>728</v>
      </c>
      <c r="Q6213" s="16" t="s">
        <v>729</v>
      </c>
      <c r="R6213" s="16" t="s">
        <v>22</v>
      </c>
      <c r="S6213" s="46" t="s">
        <v>24</v>
      </c>
    </row>
    <row r="6214" spans="2:19" x14ac:dyDescent="0.2">
      <c r="D6214" s="101"/>
      <c r="E6214" s="102"/>
      <c r="F6214" s="102"/>
      <c r="G6214" s="44"/>
      <c r="H6214" s="48"/>
      <c r="I6214" s="17"/>
      <c r="J6214" s="17"/>
      <c r="K6214" s="17"/>
      <c r="L6214" s="17"/>
      <c r="M6214" s="17"/>
      <c r="N6214" s="17"/>
      <c r="O6214" s="17"/>
      <c r="P6214" s="17"/>
      <c r="Q6214" s="17"/>
      <c r="R6214" s="17"/>
      <c r="S6214" s="43"/>
    </row>
    <row r="6215" spans="2:19" x14ac:dyDescent="0.2">
      <c r="D6215" s="68"/>
      <c r="E6215" s="67" t="s">
        <v>14</v>
      </c>
      <c r="F6215" s="64"/>
      <c r="G6215" s="45">
        <v>7000</v>
      </c>
      <c r="H6215" s="20">
        <v>759</v>
      </c>
      <c r="I6215" s="20">
        <v>41</v>
      </c>
      <c r="J6215" s="20">
        <v>104</v>
      </c>
      <c r="K6215" s="20">
        <v>523</v>
      </c>
      <c r="L6215" s="20">
        <v>1672</v>
      </c>
      <c r="M6215" s="20">
        <v>296</v>
      </c>
      <c r="N6215" s="20">
        <v>1073</v>
      </c>
      <c r="O6215" s="20">
        <v>957</v>
      </c>
      <c r="P6215" s="20">
        <v>1426</v>
      </c>
      <c r="Q6215" s="20">
        <v>127</v>
      </c>
      <c r="R6215" s="20">
        <v>21</v>
      </c>
      <c r="S6215" s="61">
        <v>1</v>
      </c>
    </row>
    <row r="6216" spans="2:19" x14ac:dyDescent="0.2">
      <c r="D6216" s="56"/>
      <c r="E6216" s="57"/>
      <c r="F6216" s="65"/>
      <c r="G6216" s="9">
        <v>100</v>
      </c>
      <c r="H6216" s="2">
        <v>10.842857142857</v>
      </c>
      <c r="I6216" s="2">
        <v>0.58571428571399997</v>
      </c>
      <c r="J6216" s="2">
        <v>1.485714285714</v>
      </c>
      <c r="K6216" s="2">
        <v>7.4714285714289996</v>
      </c>
      <c r="L6216" s="2">
        <v>23.885714285713998</v>
      </c>
      <c r="M6216" s="2">
        <v>4.2285714285709997</v>
      </c>
      <c r="N6216" s="2">
        <v>15.328571428570999</v>
      </c>
      <c r="O6216" s="2">
        <v>13.671428571429001</v>
      </c>
      <c r="P6216" s="2">
        <v>20.371428571429</v>
      </c>
      <c r="Q6216" s="2">
        <v>1.8142857142860001</v>
      </c>
      <c r="R6216" s="2">
        <v>0.3</v>
      </c>
      <c r="S6216" s="15">
        <v>1.4285714285999999E-2</v>
      </c>
    </row>
    <row r="6217" spans="2:19" x14ac:dyDescent="0.2">
      <c r="D6217" s="103" t="s">
        <v>25</v>
      </c>
      <c r="E6217" s="24" t="s">
        <v>26</v>
      </c>
      <c r="F6217" s="22"/>
      <c r="G6217" s="23">
        <v>1780</v>
      </c>
      <c r="H6217" s="30">
        <v>86</v>
      </c>
      <c r="I6217" s="4">
        <v>4</v>
      </c>
      <c r="J6217" s="4">
        <v>45</v>
      </c>
      <c r="K6217" s="4">
        <v>5</v>
      </c>
      <c r="L6217" s="4">
        <v>19</v>
      </c>
      <c r="M6217" s="4">
        <v>18</v>
      </c>
      <c r="N6217" s="4">
        <v>463</v>
      </c>
      <c r="O6217" s="4">
        <v>637</v>
      </c>
      <c r="P6217" s="4">
        <v>387</v>
      </c>
      <c r="Q6217" s="4">
        <v>113</v>
      </c>
      <c r="R6217" s="4">
        <v>3</v>
      </c>
      <c r="S6217" s="34">
        <v>0</v>
      </c>
    </row>
    <row r="6218" spans="2:19" x14ac:dyDescent="0.2">
      <c r="D6218" s="104"/>
      <c r="E6218" s="11"/>
      <c r="F6218" s="10"/>
      <c r="G6218" s="9">
        <v>100</v>
      </c>
      <c r="H6218" s="12">
        <v>4.8314606741570003</v>
      </c>
      <c r="I6218" s="2">
        <v>0.22471910112400001</v>
      </c>
      <c r="J6218" s="2">
        <v>2.5280898876400002</v>
      </c>
      <c r="K6218" s="2">
        <v>0.28089887640400002</v>
      </c>
      <c r="L6218" s="2">
        <v>1.067415730337</v>
      </c>
      <c r="M6218" s="2">
        <v>1.0112359550559999</v>
      </c>
      <c r="N6218" s="2">
        <v>26.011235955056002</v>
      </c>
      <c r="O6218" s="2">
        <v>35.786516853933001</v>
      </c>
      <c r="P6218" s="2">
        <v>21.741573033708001</v>
      </c>
      <c r="Q6218" s="2">
        <v>6.348314606742</v>
      </c>
      <c r="R6218" s="2">
        <v>0.16853932584299999</v>
      </c>
      <c r="S6218" s="21">
        <v>0</v>
      </c>
    </row>
    <row r="6219" spans="2:19" x14ac:dyDescent="0.2">
      <c r="D6219" s="104"/>
      <c r="E6219" s="5" t="s">
        <v>27</v>
      </c>
      <c r="F6219" s="6"/>
      <c r="G6219" s="7">
        <v>1328</v>
      </c>
      <c r="H6219" s="8">
        <v>125</v>
      </c>
      <c r="I6219" s="1">
        <v>6</v>
      </c>
      <c r="J6219" s="1">
        <v>33</v>
      </c>
      <c r="K6219" s="1">
        <v>14</v>
      </c>
      <c r="L6219" s="1">
        <v>98</v>
      </c>
      <c r="M6219" s="1">
        <v>67</v>
      </c>
      <c r="N6219" s="1">
        <v>409</v>
      </c>
      <c r="O6219" s="1">
        <v>134</v>
      </c>
      <c r="P6219" s="1">
        <v>436</v>
      </c>
      <c r="Q6219" s="1">
        <v>3</v>
      </c>
      <c r="R6219" s="1">
        <v>2</v>
      </c>
      <c r="S6219" s="13">
        <v>1</v>
      </c>
    </row>
    <row r="6220" spans="2:19" x14ac:dyDescent="0.2">
      <c r="D6220" s="104"/>
      <c r="E6220" s="11"/>
      <c r="F6220" s="10"/>
      <c r="G6220" s="9">
        <v>100</v>
      </c>
      <c r="H6220" s="12">
        <v>9.4126506024100003</v>
      </c>
      <c r="I6220" s="2">
        <v>0.451807228916</v>
      </c>
      <c r="J6220" s="2">
        <v>2.4849397590360001</v>
      </c>
      <c r="K6220" s="2">
        <v>1.0542168674700001</v>
      </c>
      <c r="L6220" s="2">
        <v>7.3795180722889997</v>
      </c>
      <c r="M6220" s="2">
        <v>5.0451807228919998</v>
      </c>
      <c r="N6220" s="2">
        <v>30.798192771084</v>
      </c>
      <c r="O6220" s="2">
        <v>10.090361445783</v>
      </c>
      <c r="P6220" s="2">
        <v>32.831325301204998</v>
      </c>
      <c r="Q6220" s="2">
        <v>0.225903614458</v>
      </c>
      <c r="R6220" s="2">
        <v>0.15060240963900001</v>
      </c>
      <c r="S6220" s="15">
        <v>7.5301204819000003E-2</v>
      </c>
    </row>
    <row r="6221" spans="2:19" x14ac:dyDescent="0.2">
      <c r="D6221" s="104"/>
      <c r="E6221" s="5" t="s">
        <v>28</v>
      </c>
      <c r="F6221" s="6"/>
      <c r="G6221" s="7">
        <v>1075</v>
      </c>
      <c r="H6221" s="8">
        <v>142</v>
      </c>
      <c r="I6221" s="1">
        <v>3</v>
      </c>
      <c r="J6221" s="1">
        <v>14</v>
      </c>
      <c r="K6221" s="1">
        <v>43</v>
      </c>
      <c r="L6221" s="1">
        <v>310</v>
      </c>
      <c r="M6221" s="1">
        <v>109</v>
      </c>
      <c r="N6221" s="1">
        <v>115</v>
      </c>
      <c r="O6221" s="1">
        <v>26</v>
      </c>
      <c r="P6221" s="1">
        <v>308</v>
      </c>
      <c r="Q6221" s="1">
        <v>2</v>
      </c>
      <c r="R6221" s="1">
        <v>3</v>
      </c>
      <c r="S6221" s="13">
        <v>0</v>
      </c>
    </row>
    <row r="6222" spans="2:19" x14ac:dyDescent="0.2">
      <c r="D6222" s="104"/>
      <c r="E6222" s="11"/>
      <c r="F6222" s="10"/>
      <c r="G6222" s="9">
        <v>100</v>
      </c>
      <c r="H6222" s="12">
        <v>13.209302325581</v>
      </c>
      <c r="I6222" s="2">
        <v>0.27906976744200002</v>
      </c>
      <c r="J6222" s="2">
        <v>1.3023255813950001</v>
      </c>
      <c r="K6222" s="2">
        <v>4</v>
      </c>
      <c r="L6222" s="2">
        <v>28.837209302325999</v>
      </c>
      <c r="M6222" s="2">
        <v>10.139534883721</v>
      </c>
      <c r="N6222" s="2">
        <v>10.697674418605001</v>
      </c>
      <c r="O6222" s="2">
        <v>2.4186046511630002</v>
      </c>
      <c r="P6222" s="2">
        <v>28.651162790697999</v>
      </c>
      <c r="Q6222" s="2">
        <v>0.18604651162800001</v>
      </c>
      <c r="R6222" s="2">
        <v>0.27906976744200002</v>
      </c>
      <c r="S6222" s="21">
        <v>0</v>
      </c>
    </row>
    <row r="6223" spans="2:19" x14ac:dyDescent="0.2">
      <c r="D6223" s="104"/>
      <c r="E6223" s="5" t="s">
        <v>29</v>
      </c>
      <c r="F6223" s="6"/>
      <c r="G6223" s="7">
        <v>733</v>
      </c>
      <c r="H6223" s="8">
        <v>114</v>
      </c>
      <c r="I6223" s="1">
        <v>2</v>
      </c>
      <c r="J6223" s="1">
        <v>6</v>
      </c>
      <c r="K6223" s="1">
        <v>55</v>
      </c>
      <c r="L6223" s="1">
        <v>375</v>
      </c>
      <c r="M6223" s="1">
        <v>48</v>
      </c>
      <c r="N6223" s="1">
        <v>31</v>
      </c>
      <c r="O6223" s="1">
        <v>6</v>
      </c>
      <c r="P6223" s="1">
        <v>93</v>
      </c>
      <c r="Q6223" s="1">
        <v>0</v>
      </c>
      <c r="R6223" s="1">
        <v>3</v>
      </c>
      <c r="S6223" s="13">
        <v>0</v>
      </c>
    </row>
    <row r="6224" spans="2:19" x14ac:dyDescent="0.2">
      <c r="D6224" s="104"/>
      <c r="E6224" s="11"/>
      <c r="F6224" s="10"/>
      <c r="G6224" s="9">
        <v>100</v>
      </c>
      <c r="H6224" s="12">
        <v>15.552523874487999</v>
      </c>
      <c r="I6224" s="2">
        <v>0.27285129604399999</v>
      </c>
      <c r="J6224" s="2">
        <v>0.81855388813100005</v>
      </c>
      <c r="K6224" s="2">
        <v>7.5034106412010004</v>
      </c>
      <c r="L6224" s="2">
        <v>51.159618008186001</v>
      </c>
      <c r="M6224" s="2">
        <v>6.5484311050480004</v>
      </c>
      <c r="N6224" s="2">
        <v>4.2291950886769998</v>
      </c>
      <c r="O6224" s="2">
        <v>0.81855388813100005</v>
      </c>
      <c r="P6224" s="2">
        <v>12.68758526603</v>
      </c>
      <c r="Q6224" s="3">
        <v>0</v>
      </c>
      <c r="R6224" s="2">
        <v>0.40927694406499998</v>
      </c>
      <c r="S6224" s="21">
        <v>0</v>
      </c>
    </row>
    <row r="6225" spans="4:19" x14ac:dyDescent="0.2">
      <c r="D6225" s="104"/>
      <c r="E6225" s="5" t="s">
        <v>30</v>
      </c>
      <c r="F6225" s="6"/>
      <c r="G6225" s="7">
        <v>619</v>
      </c>
      <c r="H6225" s="8">
        <v>83</v>
      </c>
      <c r="I6225" s="1">
        <v>9</v>
      </c>
      <c r="J6225" s="1">
        <v>2</v>
      </c>
      <c r="K6225" s="1">
        <v>83</v>
      </c>
      <c r="L6225" s="1">
        <v>363</v>
      </c>
      <c r="M6225" s="1">
        <v>23</v>
      </c>
      <c r="N6225" s="1">
        <v>11</v>
      </c>
      <c r="O6225" s="1">
        <v>0</v>
      </c>
      <c r="P6225" s="1">
        <v>41</v>
      </c>
      <c r="Q6225" s="1">
        <v>0</v>
      </c>
      <c r="R6225" s="1">
        <v>4</v>
      </c>
      <c r="S6225" s="13">
        <v>0</v>
      </c>
    </row>
    <row r="6226" spans="4:19" x14ac:dyDescent="0.2">
      <c r="D6226" s="104"/>
      <c r="E6226" s="11"/>
      <c r="F6226" s="10"/>
      <c r="G6226" s="9">
        <v>100</v>
      </c>
      <c r="H6226" s="12">
        <v>13.408723747981</v>
      </c>
      <c r="I6226" s="2">
        <v>1.4539579967689999</v>
      </c>
      <c r="J6226" s="2">
        <v>0.32310177705999998</v>
      </c>
      <c r="K6226" s="2">
        <v>13.408723747981</v>
      </c>
      <c r="L6226" s="2">
        <v>58.642972536348999</v>
      </c>
      <c r="M6226" s="2">
        <v>3.7156704361870001</v>
      </c>
      <c r="N6226" s="2">
        <v>1.7770597738289999</v>
      </c>
      <c r="O6226" s="3">
        <v>0</v>
      </c>
      <c r="P6226" s="2">
        <v>6.623586429725</v>
      </c>
      <c r="Q6226" s="3">
        <v>0</v>
      </c>
      <c r="R6226" s="2">
        <v>0.64620355411999997</v>
      </c>
      <c r="S6226" s="21">
        <v>0</v>
      </c>
    </row>
    <row r="6227" spans="4:19" x14ac:dyDescent="0.2">
      <c r="D6227" s="104"/>
      <c r="E6227" s="5" t="s">
        <v>31</v>
      </c>
      <c r="F6227" s="6"/>
      <c r="G6227" s="7">
        <v>559</v>
      </c>
      <c r="H6227" s="8">
        <v>81</v>
      </c>
      <c r="I6227" s="1">
        <v>6</v>
      </c>
      <c r="J6227" s="1">
        <v>0</v>
      </c>
      <c r="K6227" s="1">
        <v>135</v>
      </c>
      <c r="L6227" s="1">
        <v>307</v>
      </c>
      <c r="M6227" s="1">
        <v>14</v>
      </c>
      <c r="N6227" s="1">
        <v>3</v>
      </c>
      <c r="O6227" s="1">
        <v>2</v>
      </c>
      <c r="P6227" s="1">
        <v>10</v>
      </c>
      <c r="Q6227" s="1">
        <v>0</v>
      </c>
      <c r="R6227" s="1">
        <v>1</v>
      </c>
      <c r="S6227" s="13">
        <v>0</v>
      </c>
    </row>
    <row r="6228" spans="4:19" x14ac:dyDescent="0.2">
      <c r="D6228" s="104"/>
      <c r="E6228" s="11"/>
      <c r="F6228" s="10"/>
      <c r="G6228" s="9">
        <v>100</v>
      </c>
      <c r="H6228" s="12">
        <v>14.490161001789</v>
      </c>
      <c r="I6228" s="2">
        <v>1.0733452593920001</v>
      </c>
      <c r="J6228" s="3">
        <v>0</v>
      </c>
      <c r="K6228" s="2">
        <v>24.150268336315001</v>
      </c>
      <c r="L6228" s="2">
        <v>54.919499105546002</v>
      </c>
      <c r="M6228" s="2">
        <v>2.504472271914</v>
      </c>
      <c r="N6228" s="2">
        <v>0.53667262969600005</v>
      </c>
      <c r="O6228" s="2">
        <v>0.35778175313100002</v>
      </c>
      <c r="P6228" s="2">
        <v>1.7889087656530001</v>
      </c>
      <c r="Q6228" s="3">
        <v>0</v>
      </c>
      <c r="R6228" s="2">
        <v>0.178890876565</v>
      </c>
      <c r="S6228" s="21">
        <v>0</v>
      </c>
    </row>
    <row r="6229" spans="4:19" x14ac:dyDescent="0.2">
      <c r="D6229" s="104"/>
      <c r="E6229" s="5" t="s">
        <v>32</v>
      </c>
      <c r="F6229" s="6"/>
      <c r="G6229" s="7">
        <v>284</v>
      </c>
      <c r="H6229" s="8">
        <v>59</v>
      </c>
      <c r="I6229" s="1">
        <v>5</v>
      </c>
      <c r="J6229" s="1">
        <v>0</v>
      </c>
      <c r="K6229" s="1">
        <v>101</v>
      </c>
      <c r="L6229" s="1">
        <v>110</v>
      </c>
      <c r="M6229" s="1">
        <v>1</v>
      </c>
      <c r="N6229" s="1">
        <v>1</v>
      </c>
      <c r="O6229" s="1">
        <v>1</v>
      </c>
      <c r="P6229" s="1">
        <v>4</v>
      </c>
      <c r="Q6229" s="1">
        <v>0</v>
      </c>
      <c r="R6229" s="1">
        <v>2</v>
      </c>
      <c r="S6229" s="13">
        <v>0</v>
      </c>
    </row>
    <row r="6230" spans="4:19" x14ac:dyDescent="0.2">
      <c r="D6230" s="104"/>
      <c r="E6230" s="11"/>
      <c r="F6230" s="10"/>
      <c r="G6230" s="9">
        <v>100</v>
      </c>
      <c r="H6230" s="12">
        <v>20.774647887324001</v>
      </c>
      <c r="I6230" s="2">
        <v>1.760563380282</v>
      </c>
      <c r="J6230" s="3">
        <v>0</v>
      </c>
      <c r="K6230" s="2">
        <v>35.563380281690002</v>
      </c>
      <c r="L6230" s="2">
        <v>38.732394366196999</v>
      </c>
      <c r="M6230" s="2">
        <v>0.352112676056</v>
      </c>
      <c r="N6230" s="2">
        <v>0.352112676056</v>
      </c>
      <c r="O6230" s="2">
        <v>0.352112676056</v>
      </c>
      <c r="P6230" s="2">
        <v>1.4084507042250001</v>
      </c>
      <c r="Q6230" s="3">
        <v>0</v>
      </c>
      <c r="R6230" s="2">
        <v>0.70422535211299997</v>
      </c>
      <c r="S6230" s="21">
        <v>0</v>
      </c>
    </row>
    <row r="6231" spans="4:19" x14ac:dyDescent="0.2">
      <c r="D6231" s="104"/>
      <c r="E6231" s="5" t="s">
        <v>33</v>
      </c>
      <c r="F6231" s="6"/>
      <c r="G6231" s="7">
        <v>104</v>
      </c>
      <c r="H6231" s="8">
        <v>24</v>
      </c>
      <c r="I6231" s="1">
        <v>4</v>
      </c>
      <c r="J6231" s="1">
        <v>0</v>
      </c>
      <c r="K6231" s="1">
        <v>53</v>
      </c>
      <c r="L6231" s="1">
        <v>16</v>
      </c>
      <c r="M6231" s="1">
        <v>2</v>
      </c>
      <c r="N6231" s="1">
        <v>0</v>
      </c>
      <c r="O6231" s="1">
        <v>1</v>
      </c>
      <c r="P6231" s="1">
        <v>4</v>
      </c>
      <c r="Q6231" s="1">
        <v>0</v>
      </c>
      <c r="R6231" s="1">
        <v>0</v>
      </c>
      <c r="S6231" s="13">
        <v>0</v>
      </c>
    </row>
    <row r="6232" spans="4:19" x14ac:dyDescent="0.2">
      <c r="D6232" s="104"/>
      <c r="E6232" s="11"/>
      <c r="F6232" s="10"/>
      <c r="G6232" s="9">
        <v>100</v>
      </c>
      <c r="H6232" s="12">
        <v>23.076923076922998</v>
      </c>
      <c r="I6232" s="2">
        <v>3.8461538461539999</v>
      </c>
      <c r="J6232" s="3">
        <v>0</v>
      </c>
      <c r="K6232" s="2">
        <v>50.961538461537998</v>
      </c>
      <c r="L6232" s="2">
        <v>15.384615384615</v>
      </c>
      <c r="M6232" s="2">
        <v>1.923076923077</v>
      </c>
      <c r="N6232" s="3">
        <v>0</v>
      </c>
      <c r="O6232" s="2">
        <v>0.96153846153800004</v>
      </c>
      <c r="P6232" s="2">
        <v>3.8461538461539999</v>
      </c>
      <c r="Q6232" s="3">
        <v>0</v>
      </c>
      <c r="R6232" s="3">
        <v>0</v>
      </c>
      <c r="S6232" s="21">
        <v>0</v>
      </c>
    </row>
    <row r="6233" spans="4:19" x14ac:dyDescent="0.2">
      <c r="D6233" s="103" t="s">
        <v>34</v>
      </c>
      <c r="E6233" s="24" t="s">
        <v>35</v>
      </c>
      <c r="F6233" s="22"/>
      <c r="G6233" s="23">
        <v>206</v>
      </c>
      <c r="H6233" s="30">
        <v>9</v>
      </c>
      <c r="I6233" s="4">
        <v>0</v>
      </c>
      <c r="J6233" s="4">
        <v>3</v>
      </c>
      <c r="K6233" s="4">
        <v>7</v>
      </c>
      <c r="L6233" s="4">
        <v>69</v>
      </c>
      <c r="M6233" s="4">
        <v>14</v>
      </c>
      <c r="N6233" s="4">
        <v>28</v>
      </c>
      <c r="O6233" s="4">
        <v>0</v>
      </c>
      <c r="P6233" s="4">
        <v>2</v>
      </c>
      <c r="Q6233" s="4">
        <v>73</v>
      </c>
      <c r="R6233" s="4">
        <v>1</v>
      </c>
      <c r="S6233" s="34">
        <v>0</v>
      </c>
    </row>
    <row r="6234" spans="4:19" x14ac:dyDescent="0.2">
      <c r="D6234" s="104"/>
      <c r="E6234" s="11"/>
      <c r="F6234" s="10"/>
      <c r="G6234" s="9">
        <v>100</v>
      </c>
      <c r="H6234" s="12">
        <v>4.3689320388350001</v>
      </c>
      <c r="I6234" s="3">
        <v>0</v>
      </c>
      <c r="J6234" s="2">
        <v>1.456310679612</v>
      </c>
      <c r="K6234" s="2">
        <v>3.398058252427</v>
      </c>
      <c r="L6234" s="2">
        <v>33.495145631067999</v>
      </c>
      <c r="M6234" s="2">
        <v>6.796116504854</v>
      </c>
      <c r="N6234" s="2">
        <v>13.592233009709</v>
      </c>
      <c r="O6234" s="3">
        <v>0</v>
      </c>
      <c r="P6234" s="2">
        <v>0.97087378640800004</v>
      </c>
      <c r="Q6234" s="2">
        <v>35.436893203883002</v>
      </c>
      <c r="R6234" s="2">
        <v>0.48543689320400002</v>
      </c>
      <c r="S6234" s="21">
        <v>0</v>
      </c>
    </row>
    <row r="6235" spans="4:19" x14ac:dyDescent="0.2">
      <c r="D6235" s="104"/>
      <c r="E6235" s="5" t="s">
        <v>36</v>
      </c>
      <c r="F6235" s="6"/>
      <c r="G6235" s="7">
        <v>218</v>
      </c>
      <c r="H6235" s="8">
        <v>13</v>
      </c>
      <c r="I6235" s="1">
        <v>0</v>
      </c>
      <c r="J6235" s="1">
        <v>3</v>
      </c>
      <c r="K6235" s="1">
        <v>21</v>
      </c>
      <c r="L6235" s="1">
        <v>146</v>
      </c>
      <c r="M6235" s="1">
        <v>21</v>
      </c>
      <c r="N6235" s="1">
        <v>11</v>
      </c>
      <c r="O6235" s="1">
        <v>0</v>
      </c>
      <c r="P6235" s="1">
        <v>2</v>
      </c>
      <c r="Q6235" s="1">
        <v>1</v>
      </c>
      <c r="R6235" s="1">
        <v>0</v>
      </c>
      <c r="S6235" s="13">
        <v>0</v>
      </c>
    </row>
    <row r="6236" spans="4:19" x14ac:dyDescent="0.2">
      <c r="D6236" s="104"/>
      <c r="E6236" s="11"/>
      <c r="F6236" s="10"/>
      <c r="G6236" s="9">
        <v>100</v>
      </c>
      <c r="H6236" s="12">
        <v>5.9633027522940001</v>
      </c>
      <c r="I6236" s="3">
        <v>0</v>
      </c>
      <c r="J6236" s="2">
        <v>1.376146788991</v>
      </c>
      <c r="K6236" s="2">
        <v>9.6330275229360005</v>
      </c>
      <c r="L6236" s="2">
        <v>66.972477064220001</v>
      </c>
      <c r="M6236" s="2">
        <v>9.6330275229360005</v>
      </c>
      <c r="N6236" s="2">
        <v>5.0458715596330004</v>
      </c>
      <c r="O6236" s="3">
        <v>0</v>
      </c>
      <c r="P6236" s="2">
        <v>0.91743119266100004</v>
      </c>
      <c r="Q6236" s="2">
        <v>0.45871559632999998</v>
      </c>
      <c r="R6236" s="3">
        <v>0</v>
      </c>
      <c r="S6236" s="21">
        <v>0</v>
      </c>
    </row>
    <row r="6237" spans="4:19" x14ac:dyDescent="0.2">
      <c r="D6237" s="104"/>
      <c r="E6237" s="5" t="s">
        <v>37</v>
      </c>
      <c r="F6237" s="6"/>
      <c r="G6237" s="7">
        <v>218</v>
      </c>
      <c r="H6237" s="8">
        <v>23</v>
      </c>
      <c r="I6237" s="1">
        <v>1</v>
      </c>
      <c r="J6237" s="1">
        <v>6</v>
      </c>
      <c r="K6237" s="1">
        <v>26</v>
      </c>
      <c r="L6237" s="1">
        <v>127</v>
      </c>
      <c r="M6237" s="1">
        <v>15</v>
      </c>
      <c r="N6237" s="1">
        <v>15</v>
      </c>
      <c r="O6237" s="1">
        <v>0</v>
      </c>
      <c r="P6237" s="1">
        <v>4</v>
      </c>
      <c r="Q6237" s="1">
        <v>0</v>
      </c>
      <c r="R6237" s="1">
        <v>1</v>
      </c>
      <c r="S6237" s="13">
        <v>0</v>
      </c>
    </row>
    <row r="6238" spans="4:19" x14ac:dyDescent="0.2">
      <c r="D6238" s="104"/>
      <c r="E6238" s="11"/>
      <c r="F6238" s="10"/>
      <c r="G6238" s="9">
        <v>100</v>
      </c>
      <c r="H6238" s="12">
        <v>10.550458715595999</v>
      </c>
      <c r="I6238" s="2">
        <v>0.45871559632999998</v>
      </c>
      <c r="J6238" s="2">
        <v>2.7522935779819999</v>
      </c>
      <c r="K6238" s="2">
        <v>11.926605504587</v>
      </c>
      <c r="L6238" s="2">
        <v>58.256880733945003</v>
      </c>
      <c r="M6238" s="2">
        <v>6.8807339449539997</v>
      </c>
      <c r="N6238" s="2">
        <v>6.8807339449539997</v>
      </c>
      <c r="O6238" s="3">
        <v>0</v>
      </c>
      <c r="P6238" s="2">
        <v>1.834862385321</v>
      </c>
      <c r="Q6238" s="3">
        <v>0</v>
      </c>
      <c r="R6238" s="2">
        <v>0.45871559632999998</v>
      </c>
      <c r="S6238" s="21">
        <v>0</v>
      </c>
    </row>
    <row r="6239" spans="4:19" x14ac:dyDescent="0.2">
      <c r="D6239" s="104"/>
      <c r="E6239" s="5" t="s">
        <v>38</v>
      </c>
      <c r="F6239" s="6"/>
      <c r="G6239" s="7">
        <v>313</v>
      </c>
      <c r="H6239" s="8">
        <v>41</v>
      </c>
      <c r="I6239" s="1">
        <v>5</v>
      </c>
      <c r="J6239" s="1">
        <v>4</v>
      </c>
      <c r="K6239" s="1">
        <v>51</v>
      </c>
      <c r="L6239" s="1">
        <v>185</v>
      </c>
      <c r="M6239" s="1">
        <v>12</v>
      </c>
      <c r="N6239" s="1">
        <v>10</v>
      </c>
      <c r="O6239" s="1">
        <v>0</v>
      </c>
      <c r="P6239" s="1">
        <v>2</v>
      </c>
      <c r="Q6239" s="1">
        <v>1</v>
      </c>
      <c r="R6239" s="1">
        <v>2</v>
      </c>
      <c r="S6239" s="13">
        <v>0</v>
      </c>
    </row>
    <row r="6240" spans="4:19" x14ac:dyDescent="0.2">
      <c r="D6240" s="104"/>
      <c r="E6240" s="11"/>
      <c r="F6240" s="10"/>
      <c r="G6240" s="9">
        <v>100</v>
      </c>
      <c r="H6240" s="12">
        <v>13.099041533546</v>
      </c>
      <c r="I6240" s="2">
        <v>1.5974440894569999</v>
      </c>
      <c r="J6240" s="2">
        <v>1.277955271565</v>
      </c>
      <c r="K6240" s="2">
        <v>16.293929712459999</v>
      </c>
      <c r="L6240" s="2">
        <v>59.105431309903999</v>
      </c>
      <c r="M6240" s="2">
        <v>3.8338658146959999</v>
      </c>
      <c r="N6240" s="2">
        <v>3.1948881789139998</v>
      </c>
      <c r="O6240" s="3">
        <v>0</v>
      </c>
      <c r="P6240" s="2">
        <v>0.63897763578300004</v>
      </c>
      <c r="Q6240" s="2">
        <v>0.31948881789099998</v>
      </c>
      <c r="R6240" s="2">
        <v>0.63897763578300004</v>
      </c>
      <c r="S6240" s="21">
        <v>0</v>
      </c>
    </row>
    <row r="6241" spans="4:19" x14ac:dyDescent="0.2">
      <c r="D6241" s="104"/>
      <c r="E6241" s="5" t="s">
        <v>39</v>
      </c>
      <c r="F6241" s="6"/>
      <c r="G6241" s="7">
        <v>306</v>
      </c>
      <c r="H6241" s="8">
        <v>49</v>
      </c>
      <c r="I6241" s="1">
        <v>3</v>
      </c>
      <c r="J6241" s="1">
        <v>3</v>
      </c>
      <c r="K6241" s="1">
        <v>69</v>
      </c>
      <c r="L6241" s="1">
        <v>163</v>
      </c>
      <c r="M6241" s="1">
        <v>10</v>
      </c>
      <c r="N6241" s="1">
        <v>6</v>
      </c>
      <c r="O6241" s="1">
        <v>0</v>
      </c>
      <c r="P6241" s="1">
        <v>3</v>
      </c>
      <c r="Q6241" s="1">
        <v>0</v>
      </c>
      <c r="R6241" s="1">
        <v>0</v>
      </c>
      <c r="S6241" s="13">
        <v>0</v>
      </c>
    </row>
    <row r="6242" spans="4:19" x14ac:dyDescent="0.2">
      <c r="D6242" s="104"/>
      <c r="E6242" s="11"/>
      <c r="F6242" s="10"/>
      <c r="G6242" s="9">
        <v>100</v>
      </c>
      <c r="H6242" s="12">
        <v>16.013071895425</v>
      </c>
      <c r="I6242" s="2">
        <v>0.98039215686299996</v>
      </c>
      <c r="J6242" s="2">
        <v>0.98039215686299996</v>
      </c>
      <c r="K6242" s="2">
        <v>22.549019607843</v>
      </c>
      <c r="L6242" s="2">
        <v>53.267973856208997</v>
      </c>
      <c r="M6242" s="2">
        <v>3.2679738562090002</v>
      </c>
      <c r="N6242" s="2">
        <v>1.9607843137250001</v>
      </c>
      <c r="O6242" s="3">
        <v>0</v>
      </c>
      <c r="P6242" s="2">
        <v>0.98039215686299996</v>
      </c>
      <c r="Q6242" s="3">
        <v>0</v>
      </c>
      <c r="R6242" s="3">
        <v>0</v>
      </c>
      <c r="S6242" s="21">
        <v>0</v>
      </c>
    </row>
    <row r="6243" spans="4:19" x14ac:dyDescent="0.2">
      <c r="D6243" s="104"/>
      <c r="E6243" s="5" t="s">
        <v>40</v>
      </c>
      <c r="F6243" s="6"/>
      <c r="G6243" s="7">
        <v>323</v>
      </c>
      <c r="H6243" s="8">
        <v>60</v>
      </c>
      <c r="I6243" s="1">
        <v>3</v>
      </c>
      <c r="J6243" s="1">
        <v>6</v>
      </c>
      <c r="K6243" s="1">
        <v>80</v>
      </c>
      <c r="L6243" s="1">
        <v>160</v>
      </c>
      <c r="M6243" s="1">
        <v>5</v>
      </c>
      <c r="N6243" s="1">
        <v>7</v>
      </c>
      <c r="O6243" s="1">
        <v>0</v>
      </c>
      <c r="P6243" s="1">
        <v>2</v>
      </c>
      <c r="Q6243" s="1">
        <v>0</v>
      </c>
      <c r="R6243" s="1">
        <v>0</v>
      </c>
      <c r="S6243" s="13">
        <v>0</v>
      </c>
    </row>
    <row r="6244" spans="4:19" x14ac:dyDescent="0.2">
      <c r="D6244" s="104"/>
      <c r="E6244" s="11"/>
      <c r="F6244" s="10"/>
      <c r="G6244" s="9">
        <v>100</v>
      </c>
      <c r="H6244" s="12">
        <v>18.575851393189001</v>
      </c>
      <c r="I6244" s="2">
        <v>0.92879256965900003</v>
      </c>
      <c r="J6244" s="2">
        <v>1.8575851393189999</v>
      </c>
      <c r="K6244" s="2">
        <v>24.767801857584999</v>
      </c>
      <c r="L6244" s="2">
        <v>49.535603715169998</v>
      </c>
      <c r="M6244" s="2">
        <v>1.547987616099</v>
      </c>
      <c r="N6244" s="2">
        <v>2.167182662539</v>
      </c>
      <c r="O6244" s="3">
        <v>0</v>
      </c>
      <c r="P6244" s="2">
        <v>0.61919504644000001</v>
      </c>
      <c r="Q6244" s="3">
        <v>0</v>
      </c>
      <c r="R6244" s="3">
        <v>0</v>
      </c>
      <c r="S6244" s="21">
        <v>0</v>
      </c>
    </row>
    <row r="6245" spans="4:19" x14ac:dyDescent="0.2">
      <c r="D6245" s="104"/>
      <c r="E6245" s="5" t="s">
        <v>41</v>
      </c>
      <c r="F6245" s="6"/>
      <c r="G6245" s="7">
        <v>260</v>
      </c>
      <c r="H6245" s="8">
        <v>55</v>
      </c>
      <c r="I6245" s="1">
        <v>4</v>
      </c>
      <c r="J6245" s="1">
        <v>4</v>
      </c>
      <c r="K6245" s="1">
        <v>69</v>
      </c>
      <c r="L6245" s="1">
        <v>105</v>
      </c>
      <c r="M6245" s="1">
        <v>11</v>
      </c>
      <c r="N6245" s="1">
        <v>6</v>
      </c>
      <c r="O6245" s="1">
        <v>0</v>
      </c>
      <c r="P6245" s="1">
        <v>6</v>
      </c>
      <c r="Q6245" s="1">
        <v>0</v>
      </c>
      <c r="R6245" s="1">
        <v>0</v>
      </c>
      <c r="S6245" s="13">
        <v>0</v>
      </c>
    </row>
    <row r="6246" spans="4:19" x14ac:dyDescent="0.2">
      <c r="D6246" s="104"/>
      <c r="E6246" s="11"/>
      <c r="F6246" s="10"/>
      <c r="G6246" s="9">
        <v>100</v>
      </c>
      <c r="H6246" s="12">
        <v>21.153846153846001</v>
      </c>
      <c r="I6246" s="2">
        <v>1.538461538462</v>
      </c>
      <c r="J6246" s="2">
        <v>1.538461538462</v>
      </c>
      <c r="K6246" s="2">
        <v>26.538461538461998</v>
      </c>
      <c r="L6246" s="2">
        <v>40.384615384615003</v>
      </c>
      <c r="M6246" s="2">
        <v>4.2307692307689999</v>
      </c>
      <c r="N6246" s="2">
        <v>2.3076923076920002</v>
      </c>
      <c r="O6246" s="3">
        <v>0</v>
      </c>
      <c r="P6246" s="2">
        <v>2.3076923076920002</v>
      </c>
      <c r="Q6246" s="3">
        <v>0</v>
      </c>
      <c r="R6246" s="3">
        <v>0</v>
      </c>
      <c r="S6246" s="21">
        <v>0</v>
      </c>
    </row>
    <row r="6247" spans="4:19" x14ac:dyDescent="0.2">
      <c r="D6247" s="104"/>
      <c r="E6247" s="5" t="s">
        <v>42</v>
      </c>
      <c r="F6247" s="6"/>
      <c r="G6247" s="7">
        <v>258</v>
      </c>
      <c r="H6247" s="8">
        <v>75</v>
      </c>
      <c r="I6247" s="1">
        <v>3</v>
      </c>
      <c r="J6247" s="1">
        <v>0</v>
      </c>
      <c r="K6247" s="1">
        <v>59</v>
      </c>
      <c r="L6247" s="1">
        <v>95</v>
      </c>
      <c r="M6247" s="1">
        <v>9</v>
      </c>
      <c r="N6247" s="1">
        <v>6</v>
      </c>
      <c r="O6247" s="1">
        <v>0</v>
      </c>
      <c r="P6247" s="1">
        <v>11</v>
      </c>
      <c r="Q6247" s="1">
        <v>0</v>
      </c>
      <c r="R6247" s="1">
        <v>0</v>
      </c>
      <c r="S6247" s="13">
        <v>0</v>
      </c>
    </row>
    <row r="6248" spans="4:19" x14ac:dyDescent="0.2">
      <c r="D6248" s="104"/>
      <c r="E6248" s="11"/>
      <c r="F6248" s="10"/>
      <c r="G6248" s="9">
        <v>100</v>
      </c>
      <c r="H6248" s="12">
        <v>29.069767441860002</v>
      </c>
      <c r="I6248" s="2">
        <v>1.1627906976739999</v>
      </c>
      <c r="J6248" s="3">
        <v>0</v>
      </c>
      <c r="K6248" s="2">
        <v>22.868217054264001</v>
      </c>
      <c r="L6248" s="2">
        <v>36.821705426356999</v>
      </c>
      <c r="M6248" s="2">
        <v>3.488372093023</v>
      </c>
      <c r="N6248" s="2">
        <v>2.3255813953489999</v>
      </c>
      <c r="O6248" s="3">
        <v>0</v>
      </c>
      <c r="P6248" s="2">
        <v>4.2635658914730001</v>
      </c>
      <c r="Q6248" s="3">
        <v>0</v>
      </c>
      <c r="R6248" s="3">
        <v>0</v>
      </c>
      <c r="S6248" s="21">
        <v>0</v>
      </c>
    </row>
    <row r="6249" spans="4:19" x14ac:dyDescent="0.2">
      <c r="D6249" s="104"/>
      <c r="E6249" s="5" t="s">
        <v>43</v>
      </c>
      <c r="F6249" s="6"/>
      <c r="G6249" s="7">
        <v>258</v>
      </c>
      <c r="H6249" s="8">
        <v>58</v>
      </c>
      <c r="I6249" s="1">
        <v>2</v>
      </c>
      <c r="J6249" s="1">
        <v>0</v>
      </c>
      <c r="K6249" s="1">
        <v>39</v>
      </c>
      <c r="L6249" s="1">
        <v>80</v>
      </c>
      <c r="M6249" s="1">
        <v>30</v>
      </c>
      <c r="N6249" s="1">
        <v>23</v>
      </c>
      <c r="O6249" s="1">
        <v>0</v>
      </c>
      <c r="P6249" s="1">
        <v>24</v>
      </c>
      <c r="Q6249" s="1">
        <v>0</v>
      </c>
      <c r="R6249" s="1">
        <v>2</v>
      </c>
      <c r="S6249" s="13">
        <v>0</v>
      </c>
    </row>
    <row r="6250" spans="4:19" x14ac:dyDescent="0.2">
      <c r="D6250" s="104"/>
      <c r="E6250" s="11"/>
      <c r="F6250" s="10"/>
      <c r="G6250" s="9">
        <v>100</v>
      </c>
      <c r="H6250" s="12">
        <v>22.480620155038999</v>
      </c>
      <c r="I6250" s="2">
        <v>0.77519379845000003</v>
      </c>
      <c r="J6250" s="3">
        <v>0</v>
      </c>
      <c r="K6250" s="2">
        <v>15.116279069767</v>
      </c>
      <c r="L6250" s="2">
        <v>31.007751937984001</v>
      </c>
      <c r="M6250" s="2">
        <v>11.627906976744001</v>
      </c>
      <c r="N6250" s="2">
        <v>8.9147286821710008</v>
      </c>
      <c r="O6250" s="3">
        <v>0</v>
      </c>
      <c r="P6250" s="2">
        <v>9.3023255813949994</v>
      </c>
      <c r="Q6250" s="3">
        <v>0</v>
      </c>
      <c r="R6250" s="2">
        <v>0.77519379845000003</v>
      </c>
      <c r="S6250" s="21">
        <v>0</v>
      </c>
    </row>
    <row r="6251" spans="4:19" x14ac:dyDescent="0.2">
      <c r="D6251" s="104"/>
      <c r="E6251" s="5" t="s">
        <v>44</v>
      </c>
      <c r="F6251" s="6"/>
      <c r="G6251" s="7">
        <v>336</v>
      </c>
      <c r="H6251" s="8">
        <v>78</v>
      </c>
      <c r="I6251" s="1">
        <v>2</v>
      </c>
      <c r="J6251" s="1">
        <v>0</v>
      </c>
      <c r="K6251" s="1">
        <v>21</v>
      </c>
      <c r="L6251" s="1">
        <v>20</v>
      </c>
      <c r="M6251" s="1">
        <v>23</v>
      </c>
      <c r="N6251" s="1">
        <v>49</v>
      </c>
      <c r="O6251" s="1">
        <v>0</v>
      </c>
      <c r="P6251" s="1">
        <v>139</v>
      </c>
      <c r="Q6251" s="1">
        <v>0</v>
      </c>
      <c r="R6251" s="1">
        <v>4</v>
      </c>
      <c r="S6251" s="13">
        <v>0</v>
      </c>
    </row>
    <row r="6252" spans="4:19" x14ac:dyDescent="0.2">
      <c r="D6252" s="104"/>
      <c r="E6252" s="11"/>
      <c r="F6252" s="10"/>
      <c r="G6252" s="9">
        <v>100</v>
      </c>
      <c r="H6252" s="12">
        <v>23.214285714286</v>
      </c>
      <c r="I6252" s="2">
        <v>0.59523809523799998</v>
      </c>
      <c r="J6252" s="3">
        <v>0</v>
      </c>
      <c r="K6252" s="2">
        <v>6.25</v>
      </c>
      <c r="L6252" s="2">
        <v>5.9523809523809996</v>
      </c>
      <c r="M6252" s="2">
        <v>6.8452380952379999</v>
      </c>
      <c r="N6252" s="2">
        <v>14.583333333333</v>
      </c>
      <c r="O6252" s="3">
        <v>0</v>
      </c>
      <c r="P6252" s="2">
        <v>41.369047619047997</v>
      </c>
      <c r="Q6252" s="3">
        <v>0</v>
      </c>
      <c r="R6252" s="2">
        <v>1.190476190476</v>
      </c>
      <c r="S6252" s="21">
        <v>0</v>
      </c>
    </row>
    <row r="6253" spans="4:19" x14ac:dyDescent="0.2">
      <c r="D6253" s="104"/>
      <c r="E6253" s="5" t="s">
        <v>45</v>
      </c>
      <c r="F6253" s="6"/>
      <c r="G6253" s="7">
        <v>259</v>
      </c>
      <c r="H6253" s="8">
        <v>61</v>
      </c>
      <c r="I6253" s="1">
        <v>8</v>
      </c>
      <c r="J6253" s="1">
        <v>0</v>
      </c>
      <c r="K6253" s="1">
        <v>10</v>
      </c>
      <c r="L6253" s="1">
        <v>5</v>
      </c>
      <c r="M6253" s="1">
        <v>9</v>
      </c>
      <c r="N6253" s="1">
        <v>31</v>
      </c>
      <c r="O6253" s="1">
        <v>1</v>
      </c>
      <c r="P6253" s="1">
        <v>133</v>
      </c>
      <c r="Q6253" s="1">
        <v>0</v>
      </c>
      <c r="R6253" s="1">
        <v>1</v>
      </c>
      <c r="S6253" s="13">
        <v>0</v>
      </c>
    </row>
    <row r="6254" spans="4:19" x14ac:dyDescent="0.2">
      <c r="D6254" s="104"/>
      <c r="E6254" s="11"/>
      <c r="F6254" s="10"/>
      <c r="G6254" s="9">
        <v>100</v>
      </c>
      <c r="H6254" s="12">
        <v>23.552123552124002</v>
      </c>
      <c r="I6254" s="2">
        <v>3.088803088803</v>
      </c>
      <c r="J6254" s="3">
        <v>0</v>
      </c>
      <c r="K6254" s="2">
        <v>3.8610038610039998</v>
      </c>
      <c r="L6254" s="2">
        <v>1.9305019305019999</v>
      </c>
      <c r="M6254" s="2">
        <v>3.4749034749029999</v>
      </c>
      <c r="N6254" s="2">
        <v>11.969111969111999</v>
      </c>
      <c r="O6254" s="2">
        <v>0.38610038610000003</v>
      </c>
      <c r="P6254" s="2">
        <v>51.351351351350999</v>
      </c>
      <c r="Q6254" s="3">
        <v>0</v>
      </c>
      <c r="R6254" s="2">
        <v>0.38610038610000003</v>
      </c>
      <c r="S6254" s="21">
        <v>0</v>
      </c>
    </row>
    <row r="6255" spans="4:19" x14ac:dyDescent="0.2">
      <c r="D6255" s="104"/>
      <c r="E6255" s="5" t="s">
        <v>46</v>
      </c>
      <c r="F6255" s="6"/>
      <c r="G6255" s="7">
        <v>171</v>
      </c>
      <c r="H6255" s="8">
        <v>26</v>
      </c>
      <c r="I6255" s="1">
        <v>1</v>
      </c>
      <c r="J6255" s="1">
        <v>0</v>
      </c>
      <c r="K6255" s="1">
        <v>2</v>
      </c>
      <c r="L6255" s="1">
        <v>1</v>
      </c>
      <c r="M6255" s="1">
        <v>1</v>
      </c>
      <c r="N6255" s="1">
        <v>10</v>
      </c>
      <c r="O6255" s="1">
        <v>0</v>
      </c>
      <c r="P6255" s="1">
        <v>129</v>
      </c>
      <c r="Q6255" s="1">
        <v>0</v>
      </c>
      <c r="R6255" s="1">
        <v>1</v>
      </c>
      <c r="S6255" s="13">
        <v>0</v>
      </c>
    </row>
    <row r="6256" spans="4:19" x14ac:dyDescent="0.2">
      <c r="D6256" s="104"/>
      <c r="E6256" s="11"/>
      <c r="F6256" s="10"/>
      <c r="G6256" s="9">
        <v>100</v>
      </c>
      <c r="H6256" s="12">
        <v>15.204678362573</v>
      </c>
      <c r="I6256" s="2">
        <v>0.58479532163699999</v>
      </c>
      <c r="J6256" s="3">
        <v>0</v>
      </c>
      <c r="K6256" s="2">
        <v>1.1695906432750001</v>
      </c>
      <c r="L6256" s="2">
        <v>0.58479532163699999</v>
      </c>
      <c r="M6256" s="2">
        <v>0.58479532163699999</v>
      </c>
      <c r="N6256" s="2">
        <v>5.847953216374</v>
      </c>
      <c r="O6256" s="3">
        <v>0</v>
      </c>
      <c r="P6256" s="2">
        <v>75.438596491227997</v>
      </c>
      <c r="Q6256" s="3">
        <v>0</v>
      </c>
      <c r="R6256" s="2">
        <v>0.58479532163699999</v>
      </c>
      <c r="S6256" s="21">
        <v>0</v>
      </c>
    </row>
    <row r="6257" spans="4:19" x14ac:dyDescent="0.2">
      <c r="D6257" s="104"/>
      <c r="E6257" s="5" t="s">
        <v>47</v>
      </c>
      <c r="F6257" s="6"/>
      <c r="G6257" s="7">
        <v>158</v>
      </c>
      <c r="H6257" s="8">
        <v>16</v>
      </c>
      <c r="I6257" s="1">
        <v>0</v>
      </c>
      <c r="J6257" s="1">
        <v>0</v>
      </c>
      <c r="K6257" s="1">
        <v>1</v>
      </c>
      <c r="L6257" s="1">
        <v>1</v>
      </c>
      <c r="M6257" s="1">
        <v>1</v>
      </c>
      <c r="N6257" s="1">
        <v>2</v>
      </c>
      <c r="O6257" s="1">
        <v>0</v>
      </c>
      <c r="P6257" s="1">
        <v>135</v>
      </c>
      <c r="Q6257" s="1">
        <v>0</v>
      </c>
      <c r="R6257" s="1">
        <v>2</v>
      </c>
      <c r="S6257" s="13">
        <v>0</v>
      </c>
    </row>
    <row r="6258" spans="4:19" x14ac:dyDescent="0.2">
      <c r="D6258" s="104"/>
      <c r="E6258" s="11"/>
      <c r="F6258" s="10"/>
      <c r="G6258" s="9">
        <v>100</v>
      </c>
      <c r="H6258" s="12">
        <v>10.126582278480999</v>
      </c>
      <c r="I6258" s="3">
        <v>0</v>
      </c>
      <c r="J6258" s="3">
        <v>0</v>
      </c>
      <c r="K6258" s="2">
        <v>0.63291139240500005</v>
      </c>
      <c r="L6258" s="2">
        <v>0.63291139240500005</v>
      </c>
      <c r="M6258" s="2">
        <v>0.63291139240500005</v>
      </c>
      <c r="N6258" s="2">
        <v>1.2658227848100001</v>
      </c>
      <c r="O6258" s="3">
        <v>0</v>
      </c>
      <c r="P6258" s="2">
        <v>85.443037974684003</v>
      </c>
      <c r="Q6258" s="3">
        <v>0</v>
      </c>
      <c r="R6258" s="2">
        <v>1.2658227848100001</v>
      </c>
      <c r="S6258" s="21">
        <v>0</v>
      </c>
    </row>
    <row r="6259" spans="4:19" x14ac:dyDescent="0.2">
      <c r="D6259" s="104"/>
      <c r="E6259" s="5" t="s">
        <v>48</v>
      </c>
      <c r="F6259" s="6"/>
      <c r="G6259" s="7">
        <v>62</v>
      </c>
      <c r="H6259" s="8">
        <v>9</v>
      </c>
      <c r="I6259" s="1">
        <v>0</v>
      </c>
      <c r="J6259" s="1">
        <v>1</v>
      </c>
      <c r="K6259" s="1">
        <v>0</v>
      </c>
      <c r="L6259" s="1">
        <v>0</v>
      </c>
      <c r="M6259" s="1">
        <v>0</v>
      </c>
      <c r="N6259" s="1">
        <v>0</v>
      </c>
      <c r="O6259" s="1">
        <v>0</v>
      </c>
      <c r="P6259" s="1">
        <v>52</v>
      </c>
      <c r="Q6259" s="1">
        <v>0</v>
      </c>
      <c r="R6259" s="1">
        <v>0</v>
      </c>
      <c r="S6259" s="13">
        <v>0</v>
      </c>
    </row>
    <row r="6260" spans="4:19" x14ac:dyDescent="0.2">
      <c r="D6260" s="104"/>
      <c r="E6260" s="11"/>
      <c r="F6260" s="10"/>
      <c r="G6260" s="9">
        <v>100</v>
      </c>
      <c r="H6260" s="12">
        <v>14.516129032258</v>
      </c>
      <c r="I6260" s="3">
        <v>0</v>
      </c>
      <c r="J6260" s="2">
        <v>1.6129032258060001</v>
      </c>
      <c r="K6260" s="3">
        <v>0</v>
      </c>
      <c r="L6260" s="3">
        <v>0</v>
      </c>
      <c r="M6260" s="3">
        <v>0</v>
      </c>
      <c r="N6260" s="3">
        <v>0</v>
      </c>
      <c r="O6260" s="3">
        <v>0</v>
      </c>
      <c r="P6260" s="2">
        <v>83.870967741935004</v>
      </c>
      <c r="Q6260" s="3">
        <v>0</v>
      </c>
      <c r="R6260" s="3">
        <v>0</v>
      </c>
      <c r="S6260" s="21">
        <v>0</v>
      </c>
    </row>
    <row r="6261" spans="4:19" x14ac:dyDescent="0.2">
      <c r="D6261" s="104"/>
      <c r="E6261" s="5" t="s">
        <v>49</v>
      </c>
      <c r="F6261" s="6"/>
      <c r="G6261" s="7">
        <v>13</v>
      </c>
      <c r="H6261" s="8">
        <v>0</v>
      </c>
      <c r="I6261" s="1">
        <v>0</v>
      </c>
      <c r="J6261" s="1">
        <v>0</v>
      </c>
      <c r="K6261" s="1">
        <v>0</v>
      </c>
      <c r="L6261" s="1">
        <v>0</v>
      </c>
      <c r="M6261" s="1">
        <v>0</v>
      </c>
      <c r="N6261" s="1">
        <v>0</v>
      </c>
      <c r="O6261" s="1">
        <v>0</v>
      </c>
      <c r="P6261" s="1">
        <v>13</v>
      </c>
      <c r="Q6261" s="1">
        <v>0</v>
      </c>
      <c r="R6261" s="1">
        <v>0</v>
      </c>
      <c r="S6261" s="13">
        <v>0</v>
      </c>
    </row>
    <row r="6262" spans="4:19" x14ac:dyDescent="0.2">
      <c r="D6262" s="104"/>
      <c r="E6262" s="11"/>
      <c r="F6262" s="10"/>
      <c r="G6262" s="9">
        <v>100</v>
      </c>
      <c r="H6262" s="40">
        <v>0</v>
      </c>
      <c r="I6262" s="3">
        <v>0</v>
      </c>
      <c r="J6262" s="3">
        <v>0</v>
      </c>
      <c r="K6262" s="3">
        <v>0</v>
      </c>
      <c r="L6262" s="3">
        <v>0</v>
      </c>
      <c r="M6262" s="3">
        <v>0</v>
      </c>
      <c r="N6262" s="3">
        <v>0</v>
      </c>
      <c r="O6262" s="3">
        <v>0</v>
      </c>
      <c r="P6262" s="2">
        <v>100</v>
      </c>
      <c r="Q6262" s="3">
        <v>0</v>
      </c>
      <c r="R6262" s="3">
        <v>0</v>
      </c>
      <c r="S6262" s="21">
        <v>0</v>
      </c>
    </row>
    <row r="6263" spans="4:19" x14ac:dyDescent="0.2">
      <c r="D6263" s="103" t="s">
        <v>50</v>
      </c>
      <c r="E6263" s="24" t="s">
        <v>35</v>
      </c>
      <c r="F6263" s="22"/>
      <c r="G6263" s="23">
        <v>174</v>
      </c>
      <c r="H6263" s="30">
        <v>0</v>
      </c>
      <c r="I6263" s="4">
        <v>0</v>
      </c>
      <c r="J6263" s="4">
        <v>1</v>
      </c>
      <c r="K6263" s="4">
        <v>5</v>
      </c>
      <c r="L6263" s="4">
        <v>55</v>
      </c>
      <c r="M6263" s="4">
        <v>14</v>
      </c>
      <c r="N6263" s="4">
        <v>35</v>
      </c>
      <c r="O6263" s="4">
        <v>6</v>
      </c>
      <c r="P6263" s="4">
        <v>7</v>
      </c>
      <c r="Q6263" s="4">
        <v>51</v>
      </c>
      <c r="R6263" s="4">
        <v>0</v>
      </c>
      <c r="S6263" s="34">
        <v>0</v>
      </c>
    </row>
    <row r="6264" spans="4:19" x14ac:dyDescent="0.2">
      <c r="D6264" s="104"/>
      <c r="E6264" s="11"/>
      <c r="F6264" s="10"/>
      <c r="G6264" s="9">
        <v>100</v>
      </c>
      <c r="H6264" s="40">
        <v>0</v>
      </c>
      <c r="I6264" s="3">
        <v>0</v>
      </c>
      <c r="J6264" s="2">
        <v>0.57471264367800001</v>
      </c>
      <c r="K6264" s="2">
        <v>2.8735632183909998</v>
      </c>
      <c r="L6264" s="2">
        <v>31.609195402299001</v>
      </c>
      <c r="M6264" s="2">
        <v>8.0459770114939992</v>
      </c>
      <c r="N6264" s="2">
        <v>20.114942528736002</v>
      </c>
      <c r="O6264" s="2">
        <v>3.4482758620689999</v>
      </c>
      <c r="P6264" s="2">
        <v>4.0229885057469996</v>
      </c>
      <c r="Q6264" s="2">
        <v>29.310344827586</v>
      </c>
      <c r="R6264" s="3">
        <v>0</v>
      </c>
      <c r="S6264" s="21">
        <v>0</v>
      </c>
    </row>
    <row r="6265" spans="4:19" x14ac:dyDescent="0.2">
      <c r="D6265" s="104"/>
      <c r="E6265" s="5" t="s">
        <v>36</v>
      </c>
      <c r="F6265" s="6"/>
      <c r="G6265" s="7">
        <v>233</v>
      </c>
      <c r="H6265" s="8">
        <v>6</v>
      </c>
      <c r="I6265" s="1">
        <v>0</v>
      </c>
      <c r="J6265" s="1">
        <v>0</v>
      </c>
      <c r="K6265" s="1">
        <v>6</v>
      </c>
      <c r="L6265" s="1">
        <v>97</v>
      </c>
      <c r="M6265" s="1">
        <v>17</v>
      </c>
      <c r="N6265" s="1">
        <v>51</v>
      </c>
      <c r="O6265" s="1">
        <v>35</v>
      </c>
      <c r="P6265" s="1">
        <v>20</v>
      </c>
      <c r="Q6265" s="1">
        <v>0</v>
      </c>
      <c r="R6265" s="1">
        <v>1</v>
      </c>
      <c r="S6265" s="13">
        <v>0</v>
      </c>
    </row>
    <row r="6266" spans="4:19" x14ac:dyDescent="0.2">
      <c r="D6266" s="104"/>
      <c r="E6266" s="11"/>
      <c r="F6266" s="10"/>
      <c r="G6266" s="9">
        <v>100</v>
      </c>
      <c r="H6266" s="12">
        <v>2.5751072961369998</v>
      </c>
      <c r="I6266" s="3">
        <v>0</v>
      </c>
      <c r="J6266" s="3">
        <v>0</v>
      </c>
      <c r="K6266" s="2">
        <v>2.5751072961369998</v>
      </c>
      <c r="L6266" s="2">
        <v>41.630901287554003</v>
      </c>
      <c r="M6266" s="2">
        <v>7.296137339056</v>
      </c>
      <c r="N6266" s="2">
        <v>21.888412017166999</v>
      </c>
      <c r="O6266" s="2">
        <v>15.021459227468</v>
      </c>
      <c r="P6266" s="2">
        <v>8.5836909871239992</v>
      </c>
      <c r="Q6266" s="3">
        <v>0</v>
      </c>
      <c r="R6266" s="2">
        <v>0.42918454935599998</v>
      </c>
      <c r="S6266" s="21">
        <v>0</v>
      </c>
    </row>
    <row r="6267" spans="4:19" x14ac:dyDescent="0.2">
      <c r="D6267" s="104"/>
      <c r="E6267" s="5" t="s">
        <v>37</v>
      </c>
      <c r="F6267" s="6"/>
      <c r="G6267" s="7">
        <v>199</v>
      </c>
      <c r="H6267" s="8">
        <v>6</v>
      </c>
      <c r="I6267" s="1">
        <v>3</v>
      </c>
      <c r="J6267" s="1">
        <v>2</v>
      </c>
      <c r="K6267" s="1">
        <v>3</v>
      </c>
      <c r="L6267" s="1">
        <v>59</v>
      </c>
      <c r="M6267" s="1">
        <v>12</v>
      </c>
      <c r="N6267" s="1">
        <v>54</v>
      </c>
      <c r="O6267" s="1">
        <v>45</v>
      </c>
      <c r="P6267" s="1">
        <v>13</v>
      </c>
      <c r="Q6267" s="1">
        <v>0</v>
      </c>
      <c r="R6267" s="1">
        <v>2</v>
      </c>
      <c r="S6267" s="13">
        <v>0</v>
      </c>
    </row>
    <row r="6268" spans="4:19" x14ac:dyDescent="0.2">
      <c r="D6268" s="104"/>
      <c r="E6268" s="11"/>
      <c r="F6268" s="10"/>
      <c r="G6268" s="9">
        <v>100</v>
      </c>
      <c r="H6268" s="12">
        <v>3.015075376884</v>
      </c>
      <c r="I6268" s="2">
        <v>1.507537688442</v>
      </c>
      <c r="J6268" s="2">
        <v>1.0050251256280001</v>
      </c>
      <c r="K6268" s="2">
        <v>1.507537688442</v>
      </c>
      <c r="L6268" s="2">
        <v>29.648241206030001</v>
      </c>
      <c r="M6268" s="2">
        <v>6.030150753769</v>
      </c>
      <c r="N6268" s="2">
        <v>27.135678391959999</v>
      </c>
      <c r="O6268" s="2">
        <v>22.613065326632999</v>
      </c>
      <c r="P6268" s="2">
        <v>6.5326633165830001</v>
      </c>
      <c r="Q6268" s="3">
        <v>0</v>
      </c>
      <c r="R6268" s="2">
        <v>1.0050251256280001</v>
      </c>
      <c r="S6268" s="21">
        <v>0</v>
      </c>
    </row>
    <row r="6269" spans="4:19" x14ac:dyDescent="0.2">
      <c r="D6269" s="104"/>
      <c r="E6269" s="5" t="s">
        <v>38</v>
      </c>
      <c r="F6269" s="6"/>
      <c r="G6269" s="7">
        <v>319</v>
      </c>
      <c r="H6269" s="8">
        <v>8</v>
      </c>
      <c r="I6269" s="1">
        <v>0</v>
      </c>
      <c r="J6269" s="1">
        <v>4</v>
      </c>
      <c r="K6269" s="1">
        <v>8</v>
      </c>
      <c r="L6269" s="1">
        <v>74</v>
      </c>
      <c r="M6269" s="1">
        <v>22</v>
      </c>
      <c r="N6269" s="1">
        <v>107</v>
      </c>
      <c r="O6269" s="1">
        <v>84</v>
      </c>
      <c r="P6269" s="1">
        <v>12</v>
      </c>
      <c r="Q6269" s="1">
        <v>0</v>
      </c>
      <c r="R6269" s="1">
        <v>0</v>
      </c>
      <c r="S6269" s="13">
        <v>0</v>
      </c>
    </row>
    <row r="6270" spans="4:19" x14ac:dyDescent="0.2">
      <c r="D6270" s="104"/>
      <c r="E6270" s="11"/>
      <c r="F6270" s="10"/>
      <c r="G6270" s="9">
        <v>100</v>
      </c>
      <c r="H6270" s="12">
        <v>2.5078369905960001</v>
      </c>
      <c r="I6270" s="3">
        <v>0</v>
      </c>
      <c r="J6270" s="2">
        <v>1.253918495298</v>
      </c>
      <c r="K6270" s="2">
        <v>2.5078369905960001</v>
      </c>
      <c r="L6270" s="2">
        <v>23.197492163008999</v>
      </c>
      <c r="M6270" s="2">
        <v>6.8965517241379999</v>
      </c>
      <c r="N6270" s="2">
        <v>33.542319749215999</v>
      </c>
      <c r="O6270" s="2">
        <v>26.332288401254001</v>
      </c>
      <c r="P6270" s="2">
        <v>3.761755485893</v>
      </c>
      <c r="Q6270" s="3">
        <v>0</v>
      </c>
      <c r="R6270" s="3">
        <v>0</v>
      </c>
      <c r="S6270" s="21">
        <v>0</v>
      </c>
    </row>
    <row r="6271" spans="4:19" x14ac:dyDescent="0.2">
      <c r="D6271" s="104"/>
      <c r="E6271" s="5" t="s">
        <v>39</v>
      </c>
      <c r="F6271" s="6"/>
      <c r="G6271" s="7">
        <v>269</v>
      </c>
      <c r="H6271" s="8">
        <v>9</v>
      </c>
      <c r="I6271" s="1">
        <v>0</v>
      </c>
      <c r="J6271" s="1">
        <v>6</v>
      </c>
      <c r="K6271" s="1">
        <v>9</v>
      </c>
      <c r="L6271" s="1">
        <v>62</v>
      </c>
      <c r="M6271" s="1">
        <v>11</v>
      </c>
      <c r="N6271" s="1">
        <v>99</v>
      </c>
      <c r="O6271" s="1">
        <v>61</v>
      </c>
      <c r="P6271" s="1">
        <v>11</v>
      </c>
      <c r="Q6271" s="1">
        <v>1</v>
      </c>
      <c r="R6271" s="1">
        <v>0</v>
      </c>
      <c r="S6271" s="13">
        <v>0</v>
      </c>
    </row>
    <row r="6272" spans="4:19" x14ac:dyDescent="0.2">
      <c r="D6272" s="104"/>
      <c r="E6272" s="11"/>
      <c r="F6272" s="10"/>
      <c r="G6272" s="9">
        <v>100</v>
      </c>
      <c r="H6272" s="12">
        <v>3.345724907063</v>
      </c>
      <c r="I6272" s="3">
        <v>0</v>
      </c>
      <c r="J6272" s="2">
        <v>2.2304832713749998</v>
      </c>
      <c r="K6272" s="2">
        <v>3.345724907063</v>
      </c>
      <c r="L6272" s="2">
        <v>23.048327137546</v>
      </c>
      <c r="M6272" s="2">
        <v>4.0892193308550002</v>
      </c>
      <c r="N6272" s="2">
        <v>36.802973977694997</v>
      </c>
      <c r="O6272" s="2">
        <v>22.676579925651001</v>
      </c>
      <c r="P6272" s="2">
        <v>4.0892193308550002</v>
      </c>
      <c r="Q6272" s="2">
        <v>0.37174721189600002</v>
      </c>
      <c r="R6272" s="3">
        <v>0</v>
      </c>
      <c r="S6272" s="21">
        <v>0</v>
      </c>
    </row>
    <row r="6273" spans="4:19" x14ac:dyDescent="0.2">
      <c r="D6273" s="104"/>
      <c r="E6273" s="5" t="s">
        <v>40</v>
      </c>
      <c r="F6273" s="6"/>
      <c r="G6273" s="7">
        <v>348</v>
      </c>
      <c r="H6273" s="8">
        <v>23</v>
      </c>
      <c r="I6273" s="1">
        <v>2</v>
      </c>
      <c r="J6273" s="1">
        <v>12</v>
      </c>
      <c r="K6273" s="1">
        <v>11</v>
      </c>
      <c r="L6273" s="1">
        <v>65</v>
      </c>
      <c r="M6273" s="1">
        <v>18</v>
      </c>
      <c r="N6273" s="1">
        <v>132</v>
      </c>
      <c r="O6273" s="1">
        <v>77</v>
      </c>
      <c r="P6273" s="1">
        <v>8</v>
      </c>
      <c r="Q6273" s="1">
        <v>0</v>
      </c>
      <c r="R6273" s="1">
        <v>0</v>
      </c>
      <c r="S6273" s="13">
        <v>0</v>
      </c>
    </row>
    <row r="6274" spans="4:19" x14ac:dyDescent="0.2">
      <c r="D6274" s="104"/>
      <c r="E6274" s="11"/>
      <c r="F6274" s="10"/>
      <c r="G6274" s="9">
        <v>100</v>
      </c>
      <c r="H6274" s="12">
        <v>6.609195402299</v>
      </c>
      <c r="I6274" s="2">
        <v>0.57471264367800001</v>
      </c>
      <c r="J6274" s="2">
        <v>3.4482758620689999</v>
      </c>
      <c r="K6274" s="2">
        <v>3.1609195402300001</v>
      </c>
      <c r="L6274" s="2">
        <v>18.678160919540002</v>
      </c>
      <c r="M6274" s="2">
        <v>5.1724137931029999</v>
      </c>
      <c r="N6274" s="2">
        <v>37.931034482759003</v>
      </c>
      <c r="O6274" s="2">
        <v>22.126436781609002</v>
      </c>
      <c r="P6274" s="2">
        <v>2.2988505747130001</v>
      </c>
      <c r="Q6274" s="3">
        <v>0</v>
      </c>
      <c r="R6274" s="3">
        <v>0</v>
      </c>
      <c r="S6274" s="21">
        <v>0</v>
      </c>
    </row>
    <row r="6275" spans="4:19" x14ac:dyDescent="0.2">
      <c r="D6275" s="104"/>
      <c r="E6275" s="5" t="s">
        <v>41</v>
      </c>
      <c r="F6275" s="6"/>
      <c r="G6275" s="7">
        <v>282</v>
      </c>
      <c r="H6275" s="8">
        <v>13</v>
      </c>
      <c r="I6275" s="1">
        <v>1</v>
      </c>
      <c r="J6275" s="1">
        <v>10</v>
      </c>
      <c r="K6275" s="1">
        <v>2</v>
      </c>
      <c r="L6275" s="1">
        <v>47</v>
      </c>
      <c r="M6275" s="1">
        <v>13</v>
      </c>
      <c r="N6275" s="1">
        <v>118</v>
      </c>
      <c r="O6275" s="1">
        <v>68</v>
      </c>
      <c r="P6275" s="1">
        <v>9</v>
      </c>
      <c r="Q6275" s="1">
        <v>0</v>
      </c>
      <c r="R6275" s="1">
        <v>1</v>
      </c>
      <c r="S6275" s="13">
        <v>0</v>
      </c>
    </row>
    <row r="6276" spans="4:19" x14ac:dyDescent="0.2">
      <c r="D6276" s="104"/>
      <c r="E6276" s="11"/>
      <c r="F6276" s="10"/>
      <c r="G6276" s="9">
        <v>100</v>
      </c>
      <c r="H6276" s="12">
        <v>4.6099290780139999</v>
      </c>
      <c r="I6276" s="2">
        <v>0.35460992907799999</v>
      </c>
      <c r="J6276" s="2">
        <v>3.54609929078</v>
      </c>
      <c r="K6276" s="2">
        <v>0.70921985815599997</v>
      </c>
      <c r="L6276" s="2">
        <v>16.666666666666998</v>
      </c>
      <c r="M6276" s="2">
        <v>4.6099290780139999</v>
      </c>
      <c r="N6276" s="2">
        <v>41.843971631206003</v>
      </c>
      <c r="O6276" s="2">
        <v>24.113475177304998</v>
      </c>
      <c r="P6276" s="2">
        <v>3.1914893617020001</v>
      </c>
      <c r="Q6276" s="3">
        <v>0</v>
      </c>
      <c r="R6276" s="2">
        <v>0.35460992907799999</v>
      </c>
      <c r="S6276" s="21">
        <v>0</v>
      </c>
    </row>
    <row r="6277" spans="4:19" x14ac:dyDescent="0.2">
      <c r="D6277" s="104"/>
      <c r="E6277" s="5" t="s">
        <v>42</v>
      </c>
      <c r="F6277" s="6"/>
      <c r="G6277" s="7">
        <v>242</v>
      </c>
      <c r="H6277" s="8">
        <v>23</v>
      </c>
      <c r="I6277" s="1">
        <v>1</v>
      </c>
      <c r="J6277" s="1">
        <v>8</v>
      </c>
      <c r="K6277" s="1">
        <v>11</v>
      </c>
      <c r="L6277" s="1">
        <v>35</v>
      </c>
      <c r="M6277" s="1">
        <v>12</v>
      </c>
      <c r="N6277" s="1">
        <v>77</v>
      </c>
      <c r="O6277" s="1">
        <v>61</v>
      </c>
      <c r="P6277" s="1">
        <v>14</v>
      </c>
      <c r="Q6277" s="1">
        <v>0</v>
      </c>
      <c r="R6277" s="1">
        <v>0</v>
      </c>
      <c r="S6277" s="13">
        <v>0</v>
      </c>
    </row>
    <row r="6278" spans="4:19" x14ac:dyDescent="0.2">
      <c r="D6278" s="104"/>
      <c r="E6278" s="11"/>
      <c r="F6278" s="10"/>
      <c r="G6278" s="9">
        <v>100</v>
      </c>
      <c r="H6278" s="12">
        <v>9.5041322314050003</v>
      </c>
      <c r="I6278" s="2">
        <v>0.41322314049600001</v>
      </c>
      <c r="J6278" s="2">
        <v>3.305785123967</v>
      </c>
      <c r="K6278" s="2">
        <v>4.5454545454549997</v>
      </c>
      <c r="L6278" s="2">
        <v>14.462809917355001</v>
      </c>
      <c r="M6278" s="2">
        <v>4.9586776859499997</v>
      </c>
      <c r="N6278" s="2">
        <v>31.818181818182001</v>
      </c>
      <c r="O6278" s="2">
        <v>25.206611570248</v>
      </c>
      <c r="P6278" s="2">
        <v>5.7851239669419998</v>
      </c>
      <c r="Q6278" s="3">
        <v>0</v>
      </c>
      <c r="R6278" s="3">
        <v>0</v>
      </c>
      <c r="S6278" s="21">
        <v>0</v>
      </c>
    </row>
    <row r="6279" spans="4:19" x14ac:dyDescent="0.2">
      <c r="D6279" s="104"/>
      <c r="E6279" s="5" t="s">
        <v>43</v>
      </c>
      <c r="F6279" s="6"/>
      <c r="G6279" s="7">
        <v>263</v>
      </c>
      <c r="H6279" s="8">
        <v>23</v>
      </c>
      <c r="I6279" s="1">
        <v>0</v>
      </c>
      <c r="J6279" s="1">
        <v>4</v>
      </c>
      <c r="K6279" s="1">
        <v>4</v>
      </c>
      <c r="L6279" s="1">
        <v>14</v>
      </c>
      <c r="M6279" s="1">
        <v>9</v>
      </c>
      <c r="N6279" s="1">
        <v>80</v>
      </c>
      <c r="O6279" s="1">
        <v>89</v>
      </c>
      <c r="P6279" s="1">
        <v>39</v>
      </c>
      <c r="Q6279" s="1">
        <v>0</v>
      </c>
      <c r="R6279" s="1">
        <v>1</v>
      </c>
      <c r="S6279" s="13">
        <v>0</v>
      </c>
    </row>
    <row r="6280" spans="4:19" x14ac:dyDescent="0.2">
      <c r="D6280" s="104"/>
      <c r="E6280" s="11"/>
      <c r="F6280" s="10"/>
      <c r="G6280" s="9">
        <v>100</v>
      </c>
      <c r="H6280" s="12">
        <v>8.7452471482889997</v>
      </c>
      <c r="I6280" s="3">
        <v>0</v>
      </c>
      <c r="J6280" s="2">
        <v>1.520912547529</v>
      </c>
      <c r="K6280" s="2">
        <v>1.520912547529</v>
      </c>
      <c r="L6280" s="2">
        <v>5.3231939163500002</v>
      </c>
      <c r="M6280" s="2">
        <v>3.422053231939</v>
      </c>
      <c r="N6280" s="2">
        <v>30.418250950569998</v>
      </c>
      <c r="O6280" s="2">
        <v>33.840304182510003</v>
      </c>
      <c r="P6280" s="2">
        <v>14.828897338402999</v>
      </c>
      <c r="Q6280" s="3">
        <v>0</v>
      </c>
      <c r="R6280" s="2">
        <v>0.38022813688200002</v>
      </c>
      <c r="S6280" s="21">
        <v>0</v>
      </c>
    </row>
    <row r="6281" spans="4:19" x14ac:dyDescent="0.2">
      <c r="D6281" s="104"/>
      <c r="E6281" s="5" t="s">
        <v>44</v>
      </c>
      <c r="F6281" s="6"/>
      <c r="G6281" s="7">
        <v>364</v>
      </c>
      <c r="H6281" s="8">
        <v>24</v>
      </c>
      <c r="I6281" s="1">
        <v>1</v>
      </c>
      <c r="J6281" s="1">
        <v>11</v>
      </c>
      <c r="K6281" s="1">
        <v>5</v>
      </c>
      <c r="L6281" s="1">
        <v>6</v>
      </c>
      <c r="M6281" s="1">
        <v>7</v>
      </c>
      <c r="N6281" s="1">
        <v>69</v>
      </c>
      <c r="O6281" s="1">
        <v>132</v>
      </c>
      <c r="P6281" s="1">
        <v>108</v>
      </c>
      <c r="Q6281" s="1">
        <v>0</v>
      </c>
      <c r="R6281" s="1">
        <v>1</v>
      </c>
      <c r="S6281" s="13">
        <v>0</v>
      </c>
    </row>
    <row r="6282" spans="4:19" x14ac:dyDescent="0.2">
      <c r="D6282" s="104"/>
      <c r="E6282" s="11"/>
      <c r="F6282" s="10"/>
      <c r="G6282" s="9">
        <v>100</v>
      </c>
      <c r="H6282" s="12">
        <v>6.5934065934069999</v>
      </c>
      <c r="I6282" s="2">
        <v>0.27472527472500002</v>
      </c>
      <c r="J6282" s="2">
        <v>3.0219780219780001</v>
      </c>
      <c r="K6282" s="2">
        <v>1.3736263736259999</v>
      </c>
      <c r="L6282" s="2">
        <v>1.648351648352</v>
      </c>
      <c r="M6282" s="2">
        <v>1.923076923077</v>
      </c>
      <c r="N6282" s="2">
        <v>18.956043956043999</v>
      </c>
      <c r="O6282" s="2">
        <v>36.263736263736</v>
      </c>
      <c r="P6282" s="2">
        <v>29.670329670329998</v>
      </c>
      <c r="Q6282" s="3">
        <v>0</v>
      </c>
      <c r="R6282" s="2">
        <v>0.27472527472500002</v>
      </c>
      <c r="S6282" s="21">
        <v>0</v>
      </c>
    </row>
    <row r="6283" spans="4:19" x14ac:dyDescent="0.2">
      <c r="D6283" s="104"/>
      <c r="E6283" s="5" t="s">
        <v>45</v>
      </c>
      <c r="F6283" s="6"/>
      <c r="G6283" s="7">
        <v>324</v>
      </c>
      <c r="H6283" s="8">
        <v>14</v>
      </c>
      <c r="I6283" s="1">
        <v>0</v>
      </c>
      <c r="J6283" s="1">
        <v>6</v>
      </c>
      <c r="K6283" s="1">
        <v>2</v>
      </c>
      <c r="L6283" s="1">
        <v>1</v>
      </c>
      <c r="M6283" s="1">
        <v>0</v>
      </c>
      <c r="N6283" s="1">
        <v>33</v>
      </c>
      <c r="O6283" s="1">
        <v>124</v>
      </c>
      <c r="P6283" s="1">
        <v>144</v>
      </c>
      <c r="Q6283" s="1">
        <v>0</v>
      </c>
      <c r="R6283" s="1">
        <v>0</v>
      </c>
      <c r="S6283" s="13">
        <v>0</v>
      </c>
    </row>
    <row r="6284" spans="4:19" x14ac:dyDescent="0.2">
      <c r="D6284" s="104"/>
      <c r="E6284" s="11"/>
      <c r="F6284" s="10"/>
      <c r="G6284" s="9">
        <v>100</v>
      </c>
      <c r="H6284" s="12">
        <v>4.3209876543209997</v>
      </c>
      <c r="I6284" s="3">
        <v>0</v>
      </c>
      <c r="J6284" s="2">
        <v>1.851851851852</v>
      </c>
      <c r="K6284" s="2">
        <v>0.61728395061700003</v>
      </c>
      <c r="L6284" s="2">
        <v>0.30864197530900001</v>
      </c>
      <c r="M6284" s="3">
        <v>0</v>
      </c>
      <c r="N6284" s="2">
        <v>10.185185185185</v>
      </c>
      <c r="O6284" s="2">
        <v>38.271604938271999</v>
      </c>
      <c r="P6284" s="2">
        <v>44.444444444444002</v>
      </c>
      <c r="Q6284" s="3">
        <v>0</v>
      </c>
      <c r="R6284" s="3">
        <v>0</v>
      </c>
      <c r="S6284" s="21">
        <v>0</v>
      </c>
    </row>
    <row r="6285" spans="4:19" x14ac:dyDescent="0.2">
      <c r="D6285" s="104"/>
      <c r="E6285" s="5" t="s">
        <v>46</v>
      </c>
      <c r="F6285" s="6"/>
      <c r="G6285" s="7">
        <v>192</v>
      </c>
      <c r="H6285" s="8">
        <v>9</v>
      </c>
      <c r="I6285" s="1">
        <v>1</v>
      </c>
      <c r="J6285" s="1">
        <v>3</v>
      </c>
      <c r="K6285" s="1">
        <v>1</v>
      </c>
      <c r="L6285" s="1">
        <v>0</v>
      </c>
      <c r="M6285" s="1">
        <v>0</v>
      </c>
      <c r="N6285" s="1">
        <v>11</v>
      </c>
      <c r="O6285" s="1">
        <v>70</v>
      </c>
      <c r="P6285" s="1">
        <v>96</v>
      </c>
      <c r="Q6285" s="1">
        <v>0</v>
      </c>
      <c r="R6285" s="1">
        <v>1</v>
      </c>
      <c r="S6285" s="13">
        <v>0</v>
      </c>
    </row>
    <row r="6286" spans="4:19" x14ac:dyDescent="0.2">
      <c r="D6286" s="104"/>
      <c r="E6286" s="11"/>
      <c r="F6286" s="10"/>
      <c r="G6286" s="9">
        <v>100</v>
      </c>
      <c r="H6286" s="12">
        <v>4.6875</v>
      </c>
      <c r="I6286" s="2">
        <v>0.52083333333299997</v>
      </c>
      <c r="J6286" s="2">
        <v>1.5625</v>
      </c>
      <c r="K6286" s="2">
        <v>0.52083333333299997</v>
      </c>
      <c r="L6286" s="3">
        <v>0</v>
      </c>
      <c r="M6286" s="3">
        <v>0</v>
      </c>
      <c r="N6286" s="2">
        <v>5.729166666667</v>
      </c>
      <c r="O6286" s="2">
        <v>36.458333333333002</v>
      </c>
      <c r="P6286" s="2">
        <v>50</v>
      </c>
      <c r="Q6286" s="3">
        <v>0</v>
      </c>
      <c r="R6286" s="2">
        <v>0.52083333333299997</v>
      </c>
      <c r="S6286" s="21">
        <v>0</v>
      </c>
    </row>
    <row r="6287" spans="4:19" x14ac:dyDescent="0.2">
      <c r="D6287" s="104"/>
      <c r="E6287" s="5" t="s">
        <v>47</v>
      </c>
      <c r="F6287" s="6"/>
      <c r="G6287" s="7">
        <v>288</v>
      </c>
      <c r="H6287" s="8">
        <v>23</v>
      </c>
      <c r="I6287" s="1">
        <v>0</v>
      </c>
      <c r="J6287" s="1">
        <v>6</v>
      </c>
      <c r="K6287" s="1">
        <v>0</v>
      </c>
      <c r="L6287" s="1">
        <v>0</v>
      </c>
      <c r="M6287" s="1">
        <v>0</v>
      </c>
      <c r="N6287" s="1">
        <v>3</v>
      </c>
      <c r="O6287" s="1">
        <v>81</v>
      </c>
      <c r="P6287" s="1">
        <v>174</v>
      </c>
      <c r="Q6287" s="1">
        <v>0</v>
      </c>
      <c r="R6287" s="1">
        <v>0</v>
      </c>
      <c r="S6287" s="13">
        <v>1</v>
      </c>
    </row>
    <row r="6288" spans="4:19" x14ac:dyDescent="0.2">
      <c r="D6288" s="104"/>
      <c r="E6288" s="11"/>
      <c r="F6288" s="10"/>
      <c r="G6288" s="9">
        <v>100</v>
      </c>
      <c r="H6288" s="12">
        <v>7.9861111111109997</v>
      </c>
      <c r="I6288" s="3">
        <v>0</v>
      </c>
      <c r="J6288" s="2">
        <v>2.083333333333</v>
      </c>
      <c r="K6288" s="3">
        <v>0</v>
      </c>
      <c r="L6288" s="3">
        <v>0</v>
      </c>
      <c r="M6288" s="3">
        <v>0</v>
      </c>
      <c r="N6288" s="2">
        <v>1.041666666667</v>
      </c>
      <c r="O6288" s="2">
        <v>28.125</v>
      </c>
      <c r="P6288" s="2">
        <v>60.416666666666998</v>
      </c>
      <c r="Q6288" s="3">
        <v>0</v>
      </c>
      <c r="R6288" s="3">
        <v>0</v>
      </c>
      <c r="S6288" s="15">
        <v>0.347222222222</v>
      </c>
    </row>
    <row r="6289" spans="2:19" x14ac:dyDescent="0.2">
      <c r="D6289" s="104"/>
      <c r="E6289" s="5" t="s">
        <v>48</v>
      </c>
      <c r="F6289" s="6"/>
      <c r="G6289" s="7">
        <v>114</v>
      </c>
      <c r="H6289" s="8">
        <v>4</v>
      </c>
      <c r="I6289" s="1">
        <v>0</v>
      </c>
      <c r="J6289" s="1">
        <v>1</v>
      </c>
      <c r="K6289" s="1">
        <v>0</v>
      </c>
      <c r="L6289" s="1">
        <v>0</v>
      </c>
      <c r="M6289" s="1">
        <v>0</v>
      </c>
      <c r="N6289" s="1">
        <v>0</v>
      </c>
      <c r="O6289" s="1">
        <v>21</v>
      </c>
      <c r="P6289" s="1">
        <v>88</v>
      </c>
      <c r="Q6289" s="1">
        <v>0</v>
      </c>
      <c r="R6289" s="1">
        <v>0</v>
      </c>
      <c r="S6289" s="13">
        <v>0</v>
      </c>
    </row>
    <row r="6290" spans="2:19" x14ac:dyDescent="0.2">
      <c r="D6290" s="104"/>
      <c r="E6290" s="11"/>
      <c r="F6290" s="10"/>
      <c r="G6290" s="9">
        <v>100</v>
      </c>
      <c r="H6290" s="12">
        <v>3.508771929825</v>
      </c>
      <c r="I6290" s="3">
        <v>0</v>
      </c>
      <c r="J6290" s="2">
        <v>0.87719298245599997</v>
      </c>
      <c r="K6290" s="3">
        <v>0</v>
      </c>
      <c r="L6290" s="3">
        <v>0</v>
      </c>
      <c r="M6290" s="3">
        <v>0</v>
      </c>
      <c r="N6290" s="3">
        <v>0</v>
      </c>
      <c r="O6290" s="2">
        <v>18.421052631578998</v>
      </c>
      <c r="P6290" s="2">
        <v>77.192982456140001</v>
      </c>
      <c r="Q6290" s="3">
        <v>0</v>
      </c>
      <c r="R6290" s="3">
        <v>0</v>
      </c>
      <c r="S6290" s="21">
        <v>0</v>
      </c>
    </row>
    <row r="6291" spans="2:19" x14ac:dyDescent="0.2">
      <c r="D6291" s="104"/>
      <c r="E6291" s="5" t="s">
        <v>49</v>
      </c>
      <c r="F6291" s="6"/>
      <c r="G6291" s="7">
        <v>30</v>
      </c>
      <c r="H6291" s="8">
        <v>1</v>
      </c>
      <c r="I6291" s="1">
        <v>0</v>
      </c>
      <c r="J6291" s="1">
        <v>0</v>
      </c>
      <c r="K6291" s="1">
        <v>1</v>
      </c>
      <c r="L6291" s="1">
        <v>0</v>
      </c>
      <c r="M6291" s="1">
        <v>0</v>
      </c>
      <c r="N6291" s="1">
        <v>0</v>
      </c>
      <c r="O6291" s="1">
        <v>2</v>
      </c>
      <c r="P6291" s="1">
        <v>26</v>
      </c>
      <c r="Q6291" s="1">
        <v>0</v>
      </c>
      <c r="R6291" s="1">
        <v>0</v>
      </c>
      <c r="S6291" s="13">
        <v>0</v>
      </c>
    </row>
    <row r="6292" spans="2:19" x14ac:dyDescent="0.2">
      <c r="D6292" s="105"/>
      <c r="E6292" s="56"/>
      <c r="F6292" s="57"/>
      <c r="G6292" s="69">
        <v>100</v>
      </c>
      <c r="H6292" s="75">
        <v>3.333333333333</v>
      </c>
      <c r="I6292" s="36">
        <v>0</v>
      </c>
      <c r="J6292" s="36">
        <v>0</v>
      </c>
      <c r="K6292" s="39">
        <v>3.333333333333</v>
      </c>
      <c r="L6292" s="36">
        <v>0</v>
      </c>
      <c r="M6292" s="36">
        <v>0</v>
      </c>
      <c r="N6292" s="36">
        <v>0</v>
      </c>
      <c r="O6292" s="39">
        <v>6.666666666667</v>
      </c>
      <c r="P6292" s="39">
        <v>86.666666666666998</v>
      </c>
      <c r="Q6292" s="36">
        <v>0</v>
      </c>
      <c r="R6292" s="36">
        <v>0</v>
      </c>
      <c r="S6292" s="72">
        <v>0</v>
      </c>
    </row>
    <row r="6294" spans="2:19" x14ac:dyDescent="0.2">
      <c r="B6294" s="47" t="str">
        <f xml:space="preserve"> HYPERLINK("#'目次'!B81", "[75]")</f>
        <v>[75]</v>
      </c>
      <c r="C6294" s="31" t="s">
        <v>732</v>
      </c>
    </row>
    <row r="6297" spans="2:19" x14ac:dyDescent="0.2">
      <c r="C6297" s="31" t="s">
        <v>13</v>
      </c>
    </row>
    <row r="6298" spans="2:19" ht="24" x14ac:dyDescent="0.2">
      <c r="D6298" s="99"/>
      <c r="E6298" s="100"/>
      <c r="F6298" s="100"/>
      <c r="G6298" s="41" t="s">
        <v>14</v>
      </c>
      <c r="H6298" s="42" t="s">
        <v>733</v>
      </c>
      <c r="I6298" s="16" t="s">
        <v>734</v>
      </c>
      <c r="J6298" s="16" t="s">
        <v>735</v>
      </c>
      <c r="K6298" s="16" t="s">
        <v>736</v>
      </c>
      <c r="L6298" s="16" t="s">
        <v>737</v>
      </c>
      <c r="M6298" s="16" t="s">
        <v>738</v>
      </c>
      <c r="N6298" s="16" t="s">
        <v>739</v>
      </c>
      <c r="O6298" s="16" t="s">
        <v>22</v>
      </c>
      <c r="P6298" s="46" t="s">
        <v>24</v>
      </c>
    </row>
    <row r="6299" spans="2:19" x14ac:dyDescent="0.2">
      <c r="D6299" s="101"/>
      <c r="E6299" s="102"/>
      <c r="F6299" s="102"/>
      <c r="G6299" s="44"/>
      <c r="H6299" s="48"/>
      <c r="I6299" s="17"/>
      <c r="J6299" s="17"/>
      <c r="K6299" s="17"/>
      <c r="L6299" s="17"/>
      <c r="M6299" s="17"/>
      <c r="N6299" s="17"/>
      <c r="O6299" s="17"/>
      <c r="P6299" s="43"/>
    </row>
    <row r="6300" spans="2:19" x14ac:dyDescent="0.2">
      <c r="D6300" s="68"/>
      <c r="E6300" s="67" t="s">
        <v>14</v>
      </c>
      <c r="F6300" s="64"/>
      <c r="G6300" s="45">
        <v>7000</v>
      </c>
      <c r="H6300" s="20">
        <v>3694</v>
      </c>
      <c r="I6300" s="20">
        <v>508</v>
      </c>
      <c r="J6300" s="20">
        <v>27</v>
      </c>
      <c r="K6300" s="20">
        <v>99</v>
      </c>
      <c r="L6300" s="20">
        <v>54</v>
      </c>
      <c r="M6300" s="20">
        <v>1834</v>
      </c>
      <c r="N6300" s="20">
        <v>714</v>
      </c>
      <c r="O6300" s="20">
        <v>58</v>
      </c>
      <c r="P6300" s="61">
        <v>12</v>
      </c>
    </row>
    <row r="6301" spans="2:19" x14ac:dyDescent="0.2">
      <c r="D6301" s="56"/>
      <c r="E6301" s="57"/>
      <c r="F6301" s="65"/>
      <c r="G6301" s="9">
        <v>100</v>
      </c>
      <c r="H6301" s="2">
        <v>52.771428571428999</v>
      </c>
      <c r="I6301" s="2">
        <v>7.2571428571430001</v>
      </c>
      <c r="J6301" s="2">
        <v>0.38571428571400002</v>
      </c>
      <c r="K6301" s="2">
        <v>1.4142857142859999</v>
      </c>
      <c r="L6301" s="2">
        <v>0.77142857142900001</v>
      </c>
      <c r="M6301" s="2">
        <v>26.2</v>
      </c>
      <c r="N6301" s="2">
        <v>10.199999999999999</v>
      </c>
      <c r="O6301" s="2">
        <v>0.82857142857099997</v>
      </c>
      <c r="P6301" s="15">
        <v>0.171428571429</v>
      </c>
    </row>
    <row r="6302" spans="2:19" x14ac:dyDescent="0.2">
      <c r="D6302" s="103" t="s">
        <v>25</v>
      </c>
      <c r="E6302" s="24" t="s">
        <v>26</v>
      </c>
      <c r="F6302" s="22"/>
      <c r="G6302" s="23">
        <v>1780</v>
      </c>
      <c r="H6302" s="30">
        <v>537</v>
      </c>
      <c r="I6302" s="4">
        <v>54</v>
      </c>
      <c r="J6302" s="4">
        <v>6</v>
      </c>
      <c r="K6302" s="4">
        <v>52</v>
      </c>
      <c r="L6302" s="4">
        <v>2</v>
      </c>
      <c r="M6302" s="4">
        <v>552</v>
      </c>
      <c r="N6302" s="4">
        <v>541</v>
      </c>
      <c r="O6302" s="4">
        <v>34</v>
      </c>
      <c r="P6302" s="34">
        <v>2</v>
      </c>
    </row>
    <row r="6303" spans="2:19" x14ac:dyDescent="0.2">
      <c r="D6303" s="104"/>
      <c r="E6303" s="11"/>
      <c r="F6303" s="10"/>
      <c r="G6303" s="9">
        <v>100</v>
      </c>
      <c r="H6303" s="12">
        <v>30.168539325843</v>
      </c>
      <c r="I6303" s="2">
        <v>3.0337078651690002</v>
      </c>
      <c r="J6303" s="2">
        <v>0.33707865168500001</v>
      </c>
      <c r="K6303" s="2">
        <v>2.9213483146070001</v>
      </c>
      <c r="L6303" s="2">
        <v>0.112359550562</v>
      </c>
      <c r="M6303" s="2">
        <v>31.011235955056002</v>
      </c>
      <c r="N6303" s="2">
        <v>30.393258426966</v>
      </c>
      <c r="O6303" s="2">
        <v>1.9101123595509999</v>
      </c>
      <c r="P6303" s="15">
        <v>0.112359550562</v>
      </c>
    </row>
    <row r="6304" spans="2:19" x14ac:dyDescent="0.2">
      <c r="D6304" s="104"/>
      <c r="E6304" s="5" t="s">
        <v>27</v>
      </c>
      <c r="F6304" s="6"/>
      <c r="G6304" s="7">
        <v>1328</v>
      </c>
      <c r="H6304" s="8">
        <v>599</v>
      </c>
      <c r="I6304" s="1">
        <v>85</v>
      </c>
      <c r="J6304" s="1">
        <v>2</v>
      </c>
      <c r="K6304" s="1">
        <v>15</v>
      </c>
      <c r="L6304" s="1">
        <v>5</v>
      </c>
      <c r="M6304" s="1">
        <v>595</v>
      </c>
      <c r="N6304" s="1">
        <v>12</v>
      </c>
      <c r="O6304" s="1">
        <v>14</v>
      </c>
      <c r="P6304" s="13">
        <v>1</v>
      </c>
    </row>
    <row r="6305" spans="4:16" x14ac:dyDescent="0.2">
      <c r="D6305" s="104"/>
      <c r="E6305" s="11"/>
      <c r="F6305" s="10"/>
      <c r="G6305" s="9">
        <v>100</v>
      </c>
      <c r="H6305" s="12">
        <v>45.105421686747</v>
      </c>
      <c r="I6305" s="2">
        <v>6.4006024096390002</v>
      </c>
      <c r="J6305" s="2">
        <v>0.15060240963900001</v>
      </c>
      <c r="K6305" s="2">
        <v>1.1295180722889999</v>
      </c>
      <c r="L6305" s="2">
        <v>0.37650602409599998</v>
      </c>
      <c r="M6305" s="2">
        <v>44.804216867469997</v>
      </c>
      <c r="N6305" s="2">
        <v>0.90361445783100003</v>
      </c>
      <c r="O6305" s="2">
        <v>1.0542168674700001</v>
      </c>
      <c r="P6305" s="15">
        <v>7.5301204819000003E-2</v>
      </c>
    </row>
    <row r="6306" spans="4:16" x14ac:dyDescent="0.2">
      <c r="D6306" s="104"/>
      <c r="E6306" s="5" t="s">
        <v>28</v>
      </c>
      <c r="F6306" s="6"/>
      <c r="G6306" s="7">
        <v>1075</v>
      </c>
      <c r="H6306" s="8">
        <v>588</v>
      </c>
      <c r="I6306" s="1">
        <v>94</v>
      </c>
      <c r="J6306" s="1">
        <v>3</v>
      </c>
      <c r="K6306" s="1">
        <v>13</v>
      </c>
      <c r="L6306" s="1">
        <v>8</v>
      </c>
      <c r="M6306" s="1">
        <v>363</v>
      </c>
      <c r="N6306" s="1">
        <v>2</v>
      </c>
      <c r="O6306" s="1">
        <v>3</v>
      </c>
      <c r="P6306" s="13">
        <v>1</v>
      </c>
    </row>
    <row r="6307" spans="4:16" x14ac:dyDescent="0.2">
      <c r="D6307" s="104"/>
      <c r="E6307" s="11"/>
      <c r="F6307" s="10"/>
      <c r="G6307" s="9">
        <v>100</v>
      </c>
      <c r="H6307" s="12">
        <v>54.697674418604997</v>
      </c>
      <c r="I6307" s="2">
        <v>8.7441860465120005</v>
      </c>
      <c r="J6307" s="2">
        <v>0.27906976744200002</v>
      </c>
      <c r="K6307" s="2">
        <v>1.209302325581</v>
      </c>
      <c r="L6307" s="2">
        <v>0.74418604651200004</v>
      </c>
      <c r="M6307" s="2">
        <v>33.767441860464999</v>
      </c>
      <c r="N6307" s="2">
        <v>0.18604651162800001</v>
      </c>
      <c r="O6307" s="2">
        <v>0.27906976744200002</v>
      </c>
      <c r="P6307" s="15">
        <v>9.3023255814000005E-2</v>
      </c>
    </row>
    <row r="6308" spans="4:16" x14ac:dyDescent="0.2">
      <c r="D6308" s="104"/>
      <c r="E6308" s="5" t="s">
        <v>29</v>
      </c>
      <c r="F6308" s="6"/>
      <c r="G6308" s="7">
        <v>733</v>
      </c>
      <c r="H6308" s="8">
        <v>529</v>
      </c>
      <c r="I6308" s="1">
        <v>77</v>
      </c>
      <c r="J6308" s="1">
        <v>2</v>
      </c>
      <c r="K6308" s="1">
        <v>4</v>
      </c>
      <c r="L6308" s="1">
        <v>5</v>
      </c>
      <c r="M6308" s="1">
        <v>108</v>
      </c>
      <c r="N6308" s="1">
        <v>7</v>
      </c>
      <c r="O6308" s="1">
        <v>1</v>
      </c>
      <c r="P6308" s="13">
        <v>0</v>
      </c>
    </row>
    <row r="6309" spans="4:16" x14ac:dyDescent="0.2">
      <c r="D6309" s="104"/>
      <c r="E6309" s="11"/>
      <c r="F6309" s="10"/>
      <c r="G6309" s="9">
        <v>100</v>
      </c>
      <c r="H6309" s="12">
        <v>72.169167803546998</v>
      </c>
      <c r="I6309" s="2">
        <v>10.504774897680999</v>
      </c>
      <c r="J6309" s="2">
        <v>0.27285129604399999</v>
      </c>
      <c r="K6309" s="2">
        <v>0.545702592087</v>
      </c>
      <c r="L6309" s="2">
        <v>0.68212824010899997</v>
      </c>
      <c r="M6309" s="2">
        <v>14.733969986357</v>
      </c>
      <c r="N6309" s="2">
        <v>0.95497953615300002</v>
      </c>
      <c r="O6309" s="2">
        <v>0.136425648022</v>
      </c>
      <c r="P6309" s="21">
        <v>0</v>
      </c>
    </row>
    <row r="6310" spans="4:16" x14ac:dyDescent="0.2">
      <c r="D6310" s="104"/>
      <c r="E6310" s="5" t="s">
        <v>30</v>
      </c>
      <c r="F6310" s="6"/>
      <c r="G6310" s="7">
        <v>619</v>
      </c>
      <c r="H6310" s="8">
        <v>493</v>
      </c>
      <c r="I6310" s="1">
        <v>58</v>
      </c>
      <c r="J6310" s="1">
        <v>3</v>
      </c>
      <c r="K6310" s="1">
        <v>3</v>
      </c>
      <c r="L6310" s="1">
        <v>6</v>
      </c>
      <c r="M6310" s="1">
        <v>54</v>
      </c>
      <c r="N6310" s="1">
        <v>0</v>
      </c>
      <c r="O6310" s="1">
        <v>1</v>
      </c>
      <c r="P6310" s="13">
        <v>1</v>
      </c>
    </row>
    <row r="6311" spans="4:16" x14ac:dyDescent="0.2">
      <c r="D6311" s="104"/>
      <c r="E6311" s="11"/>
      <c r="F6311" s="10"/>
      <c r="G6311" s="9">
        <v>100</v>
      </c>
      <c r="H6311" s="12">
        <v>79.644588045234002</v>
      </c>
      <c r="I6311" s="2">
        <v>9.3699515347329996</v>
      </c>
      <c r="J6311" s="2">
        <v>0.48465266558999998</v>
      </c>
      <c r="K6311" s="2">
        <v>0.48465266558999998</v>
      </c>
      <c r="L6311" s="2">
        <v>0.96930533117899997</v>
      </c>
      <c r="M6311" s="2">
        <v>8.7237479806140001</v>
      </c>
      <c r="N6311" s="3">
        <v>0</v>
      </c>
      <c r="O6311" s="2">
        <v>0.16155088852999999</v>
      </c>
      <c r="P6311" s="15">
        <v>0.16155088852999999</v>
      </c>
    </row>
    <row r="6312" spans="4:16" x14ac:dyDescent="0.2">
      <c r="D6312" s="104"/>
      <c r="E6312" s="5" t="s">
        <v>31</v>
      </c>
      <c r="F6312" s="6"/>
      <c r="G6312" s="7">
        <v>559</v>
      </c>
      <c r="H6312" s="8">
        <v>485</v>
      </c>
      <c r="I6312" s="1">
        <v>45</v>
      </c>
      <c r="J6312" s="1">
        <v>6</v>
      </c>
      <c r="K6312" s="1">
        <v>1</v>
      </c>
      <c r="L6312" s="1">
        <v>12</v>
      </c>
      <c r="M6312" s="1">
        <v>9</v>
      </c>
      <c r="N6312" s="1">
        <v>1</v>
      </c>
      <c r="O6312" s="1">
        <v>0</v>
      </c>
      <c r="P6312" s="13">
        <v>0</v>
      </c>
    </row>
    <row r="6313" spans="4:16" x14ac:dyDescent="0.2">
      <c r="D6313" s="104"/>
      <c r="E6313" s="11"/>
      <c r="F6313" s="10"/>
      <c r="G6313" s="9">
        <v>100</v>
      </c>
      <c r="H6313" s="12">
        <v>86.762075134168001</v>
      </c>
      <c r="I6313" s="2">
        <v>8.0500894454379992</v>
      </c>
      <c r="J6313" s="2">
        <v>1.0733452593920001</v>
      </c>
      <c r="K6313" s="2">
        <v>0.178890876565</v>
      </c>
      <c r="L6313" s="2">
        <v>2.1466905187840002</v>
      </c>
      <c r="M6313" s="2">
        <v>1.6100178890879999</v>
      </c>
      <c r="N6313" s="2">
        <v>0.178890876565</v>
      </c>
      <c r="O6313" s="3">
        <v>0</v>
      </c>
      <c r="P6313" s="21">
        <v>0</v>
      </c>
    </row>
    <row r="6314" spans="4:16" x14ac:dyDescent="0.2">
      <c r="D6314" s="104"/>
      <c r="E6314" s="5" t="s">
        <v>32</v>
      </c>
      <c r="F6314" s="6"/>
      <c r="G6314" s="7">
        <v>284</v>
      </c>
      <c r="H6314" s="8">
        <v>227</v>
      </c>
      <c r="I6314" s="1">
        <v>38</v>
      </c>
      <c r="J6314" s="1">
        <v>1</v>
      </c>
      <c r="K6314" s="1">
        <v>0</v>
      </c>
      <c r="L6314" s="1">
        <v>10</v>
      </c>
      <c r="M6314" s="1">
        <v>6</v>
      </c>
      <c r="N6314" s="1">
        <v>0</v>
      </c>
      <c r="O6314" s="1">
        <v>2</v>
      </c>
      <c r="P6314" s="13">
        <v>0</v>
      </c>
    </row>
    <row r="6315" spans="4:16" x14ac:dyDescent="0.2">
      <c r="D6315" s="104"/>
      <c r="E6315" s="11"/>
      <c r="F6315" s="10"/>
      <c r="G6315" s="9">
        <v>100</v>
      </c>
      <c r="H6315" s="12">
        <v>79.929577464789006</v>
      </c>
      <c r="I6315" s="2">
        <v>13.380281690141</v>
      </c>
      <c r="J6315" s="2">
        <v>0.352112676056</v>
      </c>
      <c r="K6315" s="3">
        <v>0</v>
      </c>
      <c r="L6315" s="2">
        <v>3.5211267605629999</v>
      </c>
      <c r="M6315" s="2">
        <v>2.112676056338</v>
      </c>
      <c r="N6315" s="3">
        <v>0</v>
      </c>
      <c r="O6315" s="2">
        <v>0.70422535211299997</v>
      </c>
      <c r="P6315" s="21">
        <v>0</v>
      </c>
    </row>
    <row r="6316" spans="4:16" x14ac:dyDescent="0.2">
      <c r="D6316" s="104"/>
      <c r="E6316" s="5" t="s">
        <v>33</v>
      </c>
      <c r="F6316" s="6"/>
      <c r="G6316" s="7">
        <v>104</v>
      </c>
      <c r="H6316" s="8">
        <v>72</v>
      </c>
      <c r="I6316" s="1">
        <v>24</v>
      </c>
      <c r="J6316" s="1">
        <v>2</v>
      </c>
      <c r="K6316" s="1">
        <v>1</v>
      </c>
      <c r="L6316" s="1">
        <v>3</v>
      </c>
      <c r="M6316" s="1">
        <v>0</v>
      </c>
      <c r="N6316" s="1">
        <v>0</v>
      </c>
      <c r="O6316" s="1">
        <v>1</v>
      </c>
      <c r="P6316" s="13">
        <v>1</v>
      </c>
    </row>
    <row r="6317" spans="4:16" x14ac:dyDescent="0.2">
      <c r="D6317" s="104"/>
      <c r="E6317" s="11"/>
      <c r="F6317" s="10"/>
      <c r="G6317" s="9">
        <v>100</v>
      </c>
      <c r="H6317" s="12">
        <v>69.230769230768999</v>
      </c>
      <c r="I6317" s="2">
        <v>23.076923076922998</v>
      </c>
      <c r="J6317" s="2">
        <v>1.923076923077</v>
      </c>
      <c r="K6317" s="2">
        <v>0.96153846153800004</v>
      </c>
      <c r="L6317" s="2">
        <v>2.884615384615</v>
      </c>
      <c r="M6317" s="3">
        <v>0</v>
      </c>
      <c r="N6317" s="3">
        <v>0</v>
      </c>
      <c r="O6317" s="2">
        <v>0.96153846153800004</v>
      </c>
      <c r="P6317" s="15">
        <v>0.96153846153800004</v>
      </c>
    </row>
    <row r="6318" spans="4:16" x14ac:dyDescent="0.2">
      <c r="D6318" s="103" t="s">
        <v>34</v>
      </c>
      <c r="E6318" s="24" t="s">
        <v>35</v>
      </c>
      <c r="F6318" s="22"/>
      <c r="G6318" s="23">
        <v>206</v>
      </c>
      <c r="H6318" s="30">
        <v>150</v>
      </c>
      <c r="I6318" s="4">
        <v>1</v>
      </c>
      <c r="J6318" s="4">
        <v>0</v>
      </c>
      <c r="K6318" s="4">
        <v>0</v>
      </c>
      <c r="L6318" s="4">
        <v>0</v>
      </c>
      <c r="M6318" s="4">
        <v>0</v>
      </c>
      <c r="N6318" s="4">
        <v>44</v>
      </c>
      <c r="O6318" s="4">
        <v>11</v>
      </c>
      <c r="P6318" s="34">
        <v>0</v>
      </c>
    </row>
    <row r="6319" spans="4:16" x14ac:dyDescent="0.2">
      <c r="D6319" s="104"/>
      <c r="E6319" s="11"/>
      <c r="F6319" s="10"/>
      <c r="G6319" s="9">
        <v>100</v>
      </c>
      <c r="H6319" s="12">
        <v>72.815533980582998</v>
      </c>
      <c r="I6319" s="2">
        <v>0.48543689320400002</v>
      </c>
      <c r="J6319" s="3">
        <v>0</v>
      </c>
      <c r="K6319" s="3">
        <v>0</v>
      </c>
      <c r="L6319" s="3">
        <v>0</v>
      </c>
      <c r="M6319" s="3">
        <v>0</v>
      </c>
      <c r="N6319" s="2">
        <v>21.359223300970999</v>
      </c>
      <c r="O6319" s="2">
        <v>5.3398058252430003</v>
      </c>
      <c r="P6319" s="21">
        <v>0</v>
      </c>
    </row>
    <row r="6320" spans="4:16" x14ac:dyDescent="0.2">
      <c r="D6320" s="104"/>
      <c r="E6320" s="5" t="s">
        <v>36</v>
      </c>
      <c r="F6320" s="6"/>
      <c r="G6320" s="7">
        <v>218</v>
      </c>
      <c r="H6320" s="8">
        <v>209</v>
      </c>
      <c r="I6320" s="1">
        <v>7</v>
      </c>
      <c r="J6320" s="1">
        <v>0</v>
      </c>
      <c r="K6320" s="1">
        <v>1</v>
      </c>
      <c r="L6320" s="1">
        <v>0</v>
      </c>
      <c r="M6320" s="1">
        <v>0</v>
      </c>
      <c r="N6320" s="1">
        <v>1</v>
      </c>
      <c r="O6320" s="1">
        <v>0</v>
      </c>
      <c r="P6320" s="13">
        <v>0</v>
      </c>
    </row>
    <row r="6321" spans="4:16" x14ac:dyDescent="0.2">
      <c r="D6321" s="104"/>
      <c r="E6321" s="11"/>
      <c r="F6321" s="10"/>
      <c r="G6321" s="9">
        <v>100</v>
      </c>
      <c r="H6321" s="12">
        <v>95.871559633027999</v>
      </c>
      <c r="I6321" s="2">
        <v>3.2110091743120002</v>
      </c>
      <c r="J6321" s="3">
        <v>0</v>
      </c>
      <c r="K6321" s="2">
        <v>0.45871559632999998</v>
      </c>
      <c r="L6321" s="3">
        <v>0</v>
      </c>
      <c r="M6321" s="3">
        <v>0</v>
      </c>
      <c r="N6321" s="2">
        <v>0.45871559632999998</v>
      </c>
      <c r="O6321" s="3">
        <v>0</v>
      </c>
      <c r="P6321" s="21">
        <v>0</v>
      </c>
    </row>
    <row r="6322" spans="4:16" x14ac:dyDescent="0.2">
      <c r="D6322" s="104"/>
      <c r="E6322" s="5" t="s">
        <v>37</v>
      </c>
      <c r="F6322" s="6"/>
      <c r="G6322" s="7">
        <v>218</v>
      </c>
      <c r="H6322" s="8">
        <v>198</v>
      </c>
      <c r="I6322" s="1">
        <v>13</v>
      </c>
      <c r="J6322" s="1">
        <v>2</v>
      </c>
      <c r="K6322" s="1">
        <v>1</v>
      </c>
      <c r="L6322" s="1">
        <v>0</v>
      </c>
      <c r="M6322" s="1">
        <v>0</v>
      </c>
      <c r="N6322" s="1">
        <v>3</v>
      </c>
      <c r="O6322" s="1">
        <v>0</v>
      </c>
      <c r="P6322" s="13">
        <v>1</v>
      </c>
    </row>
    <row r="6323" spans="4:16" x14ac:dyDescent="0.2">
      <c r="D6323" s="104"/>
      <c r="E6323" s="11"/>
      <c r="F6323" s="10"/>
      <c r="G6323" s="9">
        <v>100</v>
      </c>
      <c r="H6323" s="12">
        <v>90.825688073394005</v>
      </c>
      <c r="I6323" s="2">
        <v>5.9633027522940001</v>
      </c>
      <c r="J6323" s="2">
        <v>0.91743119266100004</v>
      </c>
      <c r="K6323" s="2">
        <v>0.45871559632999998</v>
      </c>
      <c r="L6323" s="3">
        <v>0</v>
      </c>
      <c r="M6323" s="3">
        <v>0</v>
      </c>
      <c r="N6323" s="2">
        <v>1.376146788991</v>
      </c>
      <c r="O6323" s="3">
        <v>0</v>
      </c>
      <c r="P6323" s="15">
        <v>0.45871559632999998</v>
      </c>
    </row>
    <row r="6324" spans="4:16" x14ac:dyDescent="0.2">
      <c r="D6324" s="104"/>
      <c r="E6324" s="5" t="s">
        <v>38</v>
      </c>
      <c r="F6324" s="6"/>
      <c r="G6324" s="7">
        <v>313</v>
      </c>
      <c r="H6324" s="8">
        <v>269</v>
      </c>
      <c r="I6324" s="1">
        <v>37</v>
      </c>
      <c r="J6324" s="1">
        <v>2</v>
      </c>
      <c r="K6324" s="1">
        <v>2</v>
      </c>
      <c r="L6324" s="1">
        <v>0</v>
      </c>
      <c r="M6324" s="1">
        <v>0</v>
      </c>
      <c r="N6324" s="1">
        <v>2</v>
      </c>
      <c r="O6324" s="1">
        <v>0</v>
      </c>
      <c r="P6324" s="13">
        <v>1</v>
      </c>
    </row>
    <row r="6325" spans="4:16" x14ac:dyDescent="0.2">
      <c r="D6325" s="104"/>
      <c r="E6325" s="11"/>
      <c r="F6325" s="10"/>
      <c r="G6325" s="9">
        <v>100</v>
      </c>
      <c r="H6325" s="12">
        <v>85.942492012779994</v>
      </c>
      <c r="I6325" s="2">
        <v>11.821086261981</v>
      </c>
      <c r="J6325" s="2">
        <v>0.63897763578300004</v>
      </c>
      <c r="K6325" s="2">
        <v>0.63897763578300004</v>
      </c>
      <c r="L6325" s="3">
        <v>0</v>
      </c>
      <c r="M6325" s="3">
        <v>0</v>
      </c>
      <c r="N6325" s="2">
        <v>0.63897763578300004</v>
      </c>
      <c r="O6325" s="3">
        <v>0</v>
      </c>
      <c r="P6325" s="15">
        <v>0.31948881789099998</v>
      </c>
    </row>
    <row r="6326" spans="4:16" x14ac:dyDescent="0.2">
      <c r="D6326" s="104"/>
      <c r="E6326" s="5" t="s">
        <v>39</v>
      </c>
      <c r="F6326" s="6"/>
      <c r="G6326" s="7">
        <v>306</v>
      </c>
      <c r="H6326" s="8">
        <v>265</v>
      </c>
      <c r="I6326" s="1">
        <v>36</v>
      </c>
      <c r="J6326" s="1">
        <v>0</v>
      </c>
      <c r="K6326" s="1">
        <v>0</v>
      </c>
      <c r="L6326" s="1">
        <v>0</v>
      </c>
      <c r="M6326" s="1">
        <v>1</v>
      </c>
      <c r="N6326" s="1">
        <v>2</v>
      </c>
      <c r="O6326" s="1">
        <v>1</v>
      </c>
      <c r="P6326" s="13">
        <v>1</v>
      </c>
    </row>
    <row r="6327" spans="4:16" x14ac:dyDescent="0.2">
      <c r="D6327" s="104"/>
      <c r="E6327" s="11"/>
      <c r="F6327" s="10"/>
      <c r="G6327" s="9">
        <v>100</v>
      </c>
      <c r="H6327" s="12">
        <v>86.601307189541998</v>
      </c>
      <c r="I6327" s="2">
        <v>11.764705882353001</v>
      </c>
      <c r="J6327" s="3">
        <v>0</v>
      </c>
      <c r="K6327" s="3">
        <v>0</v>
      </c>
      <c r="L6327" s="3">
        <v>0</v>
      </c>
      <c r="M6327" s="2">
        <v>0.32679738562100002</v>
      </c>
      <c r="N6327" s="2">
        <v>0.65359477124200005</v>
      </c>
      <c r="O6327" s="2">
        <v>0.32679738562100002</v>
      </c>
      <c r="P6327" s="15">
        <v>0.32679738562100002</v>
      </c>
    </row>
    <row r="6328" spans="4:16" x14ac:dyDescent="0.2">
      <c r="D6328" s="104"/>
      <c r="E6328" s="5" t="s">
        <v>40</v>
      </c>
      <c r="F6328" s="6"/>
      <c r="G6328" s="7">
        <v>323</v>
      </c>
      <c r="H6328" s="8">
        <v>276</v>
      </c>
      <c r="I6328" s="1">
        <v>38</v>
      </c>
      <c r="J6328" s="1">
        <v>1</v>
      </c>
      <c r="K6328" s="1">
        <v>3</v>
      </c>
      <c r="L6328" s="1">
        <v>0</v>
      </c>
      <c r="M6328" s="1">
        <v>2</v>
      </c>
      <c r="N6328" s="1">
        <v>2</v>
      </c>
      <c r="O6328" s="1">
        <v>1</v>
      </c>
      <c r="P6328" s="13">
        <v>0</v>
      </c>
    </row>
    <row r="6329" spans="4:16" x14ac:dyDescent="0.2">
      <c r="D6329" s="104"/>
      <c r="E6329" s="11"/>
      <c r="F6329" s="10"/>
      <c r="G6329" s="9">
        <v>100</v>
      </c>
      <c r="H6329" s="12">
        <v>85.448916408669007</v>
      </c>
      <c r="I6329" s="2">
        <v>11.764705882353001</v>
      </c>
      <c r="J6329" s="2">
        <v>0.30959752322</v>
      </c>
      <c r="K6329" s="2">
        <v>0.92879256965900003</v>
      </c>
      <c r="L6329" s="3">
        <v>0</v>
      </c>
      <c r="M6329" s="2">
        <v>0.61919504644000001</v>
      </c>
      <c r="N6329" s="2">
        <v>0.61919504644000001</v>
      </c>
      <c r="O6329" s="2">
        <v>0.30959752322</v>
      </c>
      <c r="P6329" s="21">
        <v>0</v>
      </c>
    </row>
    <row r="6330" spans="4:16" x14ac:dyDescent="0.2">
      <c r="D6330" s="104"/>
      <c r="E6330" s="5" t="s">
        <v>41</v>
      </c>
      <c r="F6330" s="6"/>
      <c r="G6330" s="7">
        <v>260</v>
      </c>
      <c r="H6330" s="8">
        <v>212</v>
      </c>
      <c r="I6330" s="1">
        <v>39</v>
      </c>
      <c r="J6330" s="1">
        <v>1</v>
      </c>
      <c r="K6330" s="1">
        <v>0</v>
      </c>
      <c r="L6330" s="1">
        <v>1</v>
      </c>
      <c r="M6330" s="1">
        <v>1</v>
      </c>
      <c r="N6330" s="1">
        <v>4</v>
      </c>
      <c r="O6330" s="1">
        <v>1</v>
      </c>
      <c r="P6330" s="13">
        <v>1</v>
      </c>
    </row>
    <row r="6331" spans="4:16" x14ac:dyDescent="0.2">
      <c r="D6331" s="104"/>
      <c r="E6331" s="11"/>
      <c r="F6331" s="10"/>
      <c r="G6331" s="9">
        <v>100</v>
      </c>
      <c r="H6331" s="12">
        <v>81.538461538462002</v>
      </c>
      <c r="I6331" s="2">
        <v>15</v>
      </c>
      <c r="J6331" s="2">
        <v>0.384615384615</v>
      </c>
      <c r="K6331" s="3">
        <v>0</v>
      </c>
      <c r="L6331" s="2">
        <v>0.384615384615</v>
      </c>
      <c r="M6331" s="2">
        <v>0.384615384615</v>
      </c>
      <c r="N6331" s="2">
        <v>1.538461538462</v>
      </c>
      <c r="O6331" s="2">
        <v>0.384615384615</v>
      </c>
      <c r="P6331" s="15">
        <v>0.384615384615</v>
      </c>
    </row>
    <row r="6332" spans="4:16" x14ac:dyDescent="0.2">
      <c r="D6332" s="104"/>
      <c r="E6332" s="5" t="s">
        <v>42</v>
      </c>
      <c r="F6332" s="6"/>
      <c r="G6332" s="7">
        <v>258</v>
      </c>
      <c r="H6332" s="8">
        <v>189</v>
      </c>
      <c r="I6332" s="1">
        <v>50</v>
      </c>
      <c r="J6332" s="1">
        <v>4</v>
      </c>
      <c r="K6332" s="1">
        <v>6</v>
      </c>
      <c r="L6332" s="1">
        <v>4</v>
      </c>
      <c r="M6332" s="1">
        <v>2</v>
      </c>
      <c r="N6332" s="1">
        <v>3</v>
      </c>
      <c r="O6332" s="1">
        <v>0</v>
      </c>
      <c r="P6332" s="13">
        <v>0</v>
      </c>
    </row>
    <row r="6333" spans="4:16" x14ac:dyDescent="0.2">
      <c r="D6333" s="104"/>
      <c r="E6333" s="11"/>
      <c r="F6333" s="10"/>
      <c r="G6333" s="9">
        <v>100</v>
      </c>
      <c r="H6333" s="12">
        <v>73.255813953488001</v>
      </c>
      <c r="I6333" s="2">
        <v>19.37984496124</v>
      </c>
      <c r="J6333" s="2">
        <v>1.550387596899</v>
      </c>
      <c r="K6333" s="2">
        <v>2.3255813953489999</v>
      </c>
      <c r="L6333" s="2">
        <v>1.550387596899</v>
      </c>
      <c r="M6333" s="2">
        <v>0.77519379845000003</v>
      </c>
      <c r="N6333" s="2">
        <v>1.1627906976739999</v>
      </c>
      <c r="O6333" s="3">
        <v>0</v>
      </c>
      <c r="P6333" s="21">
        <v>0</v>
      </c>
    </row>
    <row r="6334" spans="4:16" x14ac:dyDescent="0.2">
      <c r="D6334" s="104"/>
      <c r="E6334" s="5" t="s">
        <v>43</v>
      </c>
      <c r="F6334" s="6"/>
      <c r="G6334" s="7">
        <v>258</v>
      </c>
      <c r="H6334" s="8">
        <v>171</v>
      </c>
      <c r="I6334" s="1">
        <v>47</v>
      </c>
      <c r="J6334" s="1">
        <v>0</v>
      </c>
      <c r="K6334" s="1">
        <v>6</v>
      </c>
      <c r="L6334" s="1">
        <v>3</v>
      </c>
      <c r="M6334" s="1">
        <v>21</v>
      </c>
      <c r="N6334" s="1">
        <v>7</v>
      </c>
      <c r="O6334" s="1">
        <v>2</v>
      </c>
      <c r="P6334" s="13">
        <v>1</v>
      </c>
    </row>
    <row r="6335" spans="4:16" x14ac:dyDescent="0.2">
      <c r="D6335" s="104"/>
      <c r="E6335" s="11"/>
      <c r="F6335" s="10"/>
      <c r="G6335" s="9">
        <v>100</v>
      </c>
      <c r="H6335" s="12">
        <v>66.279069767441996</v>
      </c>
      <c r="I6335" s="2">
        <v>18.217054263565998</v>
      </c>
      <c r="J6335" s="3">
        <v>0</v>
      </c>
      <c r="K6335" s="2">
        <v>2.3255813953489999</v>
      </c>
      <c r="L6335" s="2">
        <v>1.1627906976739999</v>
      </c>
      <c r="M6335" s="2">
        <v>8.1395348837209998</v>
      </c>
      <c r="N6335" s="2">
        <v>2.7131782945739999</v>
      </c>
      <c r="O6335" s="2">
        <v>0.77519379845000003</v>
      </c>
      <c r="P6335" s="15">
        <v>0.38759689922500001</v>
      </c>
    </row>
    <row r="6336" spans="4:16" x14ac:dyDescent="0.2">
      <c r="D6336" s="104"/>
      <c r="E6336" s="5" t="s">
        <v>44</v>
      </c>
      <c r="F6336" s="6"/>
      <c r="G6336" s="7">
        <v>336</v>
      </c>
      <c r="H6336" s="8">
        <v>85</v>
      </c>
      <c r="I6336" s="1">
        <v>43</v>
      </c>
      <c r="J6336" s="1">
        <v>6</v>
      </c>
      <c r="K6336" s="1">
        <v>3</v>
      </c>
      <c r="L6336" s="1">
        <v>12</v>
      </c>
      <c r="M6336" s="1">
        <v>179</v>
      </c>
      <c r="N6336" s="1">
        <v>4</v>
      </c>
      <c r="O6336" s="1">
        <v>2</v>
      </c>
      <c r="P6336" s="13">
        <v>2</v>
      </c>
    </row>
    <row r="6337" spans="4:16" x14ac:dyDescent="0.2">
      <c r="D6337" s="104"/>
      <c r="E6337" s="11"/>
      <c r="F6337" s="10"/>
      <c r="G6337" s="9">
        <v>100</v>
      </c>
      <c r="H6337" s="12">
        <v>25.297619047619001</v>
      </c>
      <c r="I6337" s="2">
        <v>12.797619047618999</v>
      </c>
      <c r="J6337" s="2">
        <v>1.785714285714</v>
      </c>
      <c r="K6337" s="2">
        <v>0.89285714285700002</v>
      </c>
      <c r="L6337" s="2">
        <v>3.5714285714290002</v>
      </c>
      <c r="M6337" s="2">
        <v>53.273809523810002</v>
      </c>
      <c r="N6337" s="2">
        <v>1.190476190476</v>
      </c>
      <c r="O6337" s="2">
        <v>0.59523809523799998</v>
      </c>
      <c r="P6337" s="15">
        <v>0.59523809523799998</v>
      </c>
    </row>
    <row r="6338" spans="4:16" x14ac:dyDescent="0.2">
      <c r="D6338" s="104"/>
      <c r="E6338" s="5" t="s">
        <v>45</v>
      </c>
      <c r="F6338" s="6"/>
      <c r="G6338" s="7">
        <v>259</v>
      </c>
      <c r="H6338" s="8">
        <v>33</v>
      </c>
      <c r="I6338" s="1">
        <v>45</v>
      </c>
      <c r="J6338" s="1">
        <v>2</v>
      </c>
      <c r="K6338" s="1">
        <v>3</v>
      </c>
      <c r="L6338" s="1">
        <v>6</v>
      </c>
      <c r="M6338" s="1">
        <v>165</v>
      </c>
      <c r="N6338" s="1">
        <v>3</v>
      </c>
      <c r="O6338" s="1">
        <v>1</v>
      </c>
      <c r="P6338" s="13">
        <v>1</v>
      </c>
    </row>
    <row r="6339" spans="4:16" x14ac:dyDescent="0.2">
      <c r="D6339" s="104"/>
      <c r="E6339" s="11"/>
      <c r="F6339" s="10"/>
      <c r="G6339" s="9">
        <v>100</v>
      </c>
      <c r="H6339" s="12">
        <v>12.741312741312999</v>
      </c>
      <c r="I6339" s="2">
        <v>17.374517374517001</v>
      </c>
      <c r="J6339" s="2">
        <v>0.77220077220100003</v>
      </c>
      <c r="K6339" s="2">
        <v>1.1583011583009999</v>
      </c>
      <c r="L6339" s="2">
        <v>2.3166023166019998</v>
      </c>
      <c r="M6339" s="2">
        <v>63.706563706563998</v>
      </c>
      <c r="N6339" s="2">
        <v>1.1583011583009999</v>
      </c>
      <c r="O6339" s="2">
        <v>0.38610038610000003</v>
      </c>
      <c r="P6339" s="15">
        <v>0.38610038610000003</v>
      </c>
    </row>
    <row r="6340" spans="4:16" x14ac:dyDescent="0.2">
      <c r="D6340" s="104"/>
      <c r="E6340" s="5" t="s">
        <v>46</v>
      </c>
      <c r="F6340" s="6"/>
      <c r="G6340" s="7">
        <v>171</v>
      </c>
      <c r="H6340" s="8">
        <v>8</v>
      </c>
      <c r="I6340" s="1">
        <v>16</v>
      </c>
      <c r="J6340" s="1">
        <v>1</v>
      </c>
      <c r="K6340" s="1">
        <v>1</v>
      </c>
      <c r="L6340" s="1">
        <v>4</v>
      </c>
      <c r="M6340" s="1">
        <v>139</v>
      </c>
      <c r="N6340" s="1">
        <v>1</v>
      </c>
      <c r="O6340" s="1">
        <v>0</v>
      </c>
      <c r="P6340" s="13">
        <v>1</v>
      </c>
    </row>
    <row r="6341" spans="4:16" x14ac:dyDescent="0.2">
      <c r="D6341" s="104"/>
      <c r="E6341" s="11"/>
      <c r="F6341" s="10"/>
      <c r="G6341" s="9">
        <v>100</v>
      </c>
      <c r="H6341" s="12">
        <v>4.6783625730990002</v>
      </c>
      <c r="I6341" s="2">
        <v>9.3567251461990004</v>
      </c>
      <c r="J6341" s="2">
        <v>0.58479532163699999</v>
      </c>
      <c r="K6341" s="2">
        <v>0.58479532163699999</v>
      </c>
      <c r="L6341" s="2">
        <v>2.3391812865500001</v>
      </c>
      <c r="M6341" s="2">
        <v>81.286549707602006</v>
      </c>
      <c r="N6341" s="2">
        <v>0.58479532163699999</v>
      </c>
      <c r="O6341" s="3">
        <v>0</v>
      </c>
      <c r="P6341" s="15">
        <v>0.58479532163699999</v>
      </c>
    </row>
    <row r="6342" spans="4:16" x14ac:dyDescent="0.2">
      <c r="D6342" s="104"/>
      <c r="E6342" s="5" t="s">
        <v>47</v>
      </c>
      <c r="F6342" s="6"/>
      <c r="G6342" s="7">
        <v>158</v>
      </c>
      <c r="H6342" s="8">
        <v>2</v>
      </c>
      <c r="I6342" s="1">
        <v>7</v>
      </c>
      <c r="J6342" s="1">
        <v>1</v>
      </c>
      <c r="K6342" s="1">
        <v>4</v>
      </c>
      <c r="L6342" s="1">
        <v>4</v>
      </c>
      <c r="M6342" s="1">
        <v>137</v>
      </c>
      <c r="N6342" s="1">
        <v>2</v>
      </c>
      <c r="O6342" s="1">
        <v>1</v>
      </c>
      <c r="P6342" s="13">
        <v>0</v>
      </c>
    </row>
    <row r="6343" spans="4:16" x14ac:dyDescent="0.2">
      <c r="D6343" s="104"/>
      <c r="E6343" s="11"/>
      <c r="F6343" s="10"/>
      <c r="G6343" s="9">
        <v>100</v>
      </c>
      <c r="H6343" s="12">
        <v>1.2658227848100001</v>
      </c>
      <c r="I6343" s="2">
        <v>4.4303797468350004</v>
      </c>
      <c r="J6343" s="2">
        <v>0.63291139240500005</v>
      </c>
      <c r="K6343" s="2">
        <v>2.5316455696200002</v>
      </c>
      <c r="L6343" s="2">
        <v>2.5316455696200002</v>
      </c>
      <c r="M6343" s="2">
        <v>86.708860759494002</v>
      </c>
      <c r="N6343" s="2">
        <v>1.2658227848100001</v>
      </c>
      <c r="O6343" s="2">
        <v>0.63291139240500005</v>
      </c>
      <c r="P6343" s="21">
        <v>0</v>
      </c>
    </row>
    <row r="6344" spans="4:16" x14ac:dyDescent="0.2">
      <c r="D6344" s="104"/>
      <c r="E6344" s="5" t="s">
        <v>48</v>
      </c>
      <c r="F6344" s="6"/>
      <c r="G6344" s="7">
        <v>62</v>
      </c>
      <c r="H6344" s="8">
        <v>1</v>
      </c>
      <c r="I6344" s="1">
        <v>6</v>
      </c>
      <c r="J6344" s="1">
        <v>0</v>
      </c>
      <c r="K6344" s="1">
        <v>1</v>
      </c>
      <c r="L6344" s="1">
        <v>1</v>
      </c>
      <c r="M6344" s="1">
        <v>52</v>
      </c>
      <c r="N6344" s="1">
        <v>0</v>
      </c>
      <c r="O6344" s="1">
        <v>0</v>
      </c>
      <c r="P6344" s="13">
        <v>1</v>
      </c>
    </row>
    <row r="6345" spans="4:16" x14ac:dyDescent="0.2">
      <c r="D6345" s="104"/>
      <c r="E6345" s="11"/>
      <c r="F6345" s="10"/>
      <c r="G6345" s="9">
        <v>100</v>
      </c>
      <c r="H6345" s="12">
        <v>1.6129032258060001</v>
      </c>
      <c r="I6345" s="2">
        <v>9.6774193548389995</v>
      </c>
      <c r="J6345" s="3">
        <v>0</v>
      </c>
      <c r="K6345" s="2">
        <v>1.6129032258060001</v>
      </c>
      <c r="L6345" s="2">
        <v>1.6129032258060001</v>
      </c>
      <c r="M6345" s="2">
        <v>83.870967741935004</v>
      </c>
      <c r="N6345" s="3">
        <v>0</v>
      </c>
      <c r="O6345" s="3">
        <v>0</v>
      </c>
      <c r="P6345" s="15">
        <v>1.6129032258060001</v>
      </c>
    </row>
    <row r="6346" spans="4:16" x14ac:dyDescent="0.2">
      <c r="D6346" s="104"/>
      <c r="E6346" s="5" t="s">
        <v>49</v>
      </c>
      <c r="F6346" s="6"/>
      <c r="G6346" s="7">
        <v>13</v>
      </c>
      <c r="H6346" s="8">
        <v>0</v>
      </c>
      <c r="I6346" s="1">
        <v>0</v>
      </c>
      <c r="J6346" s="1">
        <v>0</v>
      </c>
      <c r="K6346" s="1">
        <v>0</v>
      </c>
      <c r="L6346" s="1">
        <v>0</v>
      </c>
      <c r="M6346" s="1">
        <v>12</v>
      </c>
      <c r="N6346" s="1">
        <v>1</v>
      </c>
      <c r="O6346" s="1">
        <v>0</v>
      </c>
      <c r="P6346" s="13">
        <v>0</v>
      </c>
    </row>
    <row r="6347" spans="4:16" x14ac:dyDescent="0.2">
      <c r="D6347" s="104"/>
      <c r="E6347" s="11"/>
      <c r="F6347" s="10"/>
      <c r="G6347" s="9">
        <v>100</v>
      </c>
      <c r="H6347" s="40">
        <v>0</v>
      </c>
      <c r="I6347" s="3">
        <v>0</v>
      </c>
      <c r="J6347" s="3">
        <v>0</v>
      </c>
      <c r="K6347" s="3">
        <v>0</v>
      </c>
      <c r="L6347" s="3">
        <v>0</v>
      </c>
      <c r="M6347" s="2">
        <v>92.307692307691994</v>
      </c>
      <c r="N6347" s="2">
        <v>7.6923076923079998</v>
      </c>
      <c r="O6347" s="3">
        <v>0</v>
      </c>
      <c r="P6347" s="21">
        <v>0</v>
      </c>
    </row>
    <row r="6348" spans="4:16" x14ac:dyDescent="0.2">
      <c r="D6348" s="103" t="s">
        <v>50</v>
      </c>
      <c r="E6348" s="24" t="s">
        <v>35</v>
      </c>
      <c r="F6348" s="22"/>
      <c r="G6348" s="23">
        <v>174</v>
      </c>
      <c r="H6348" s="30">
        <v>111</v>
      </c>
      <c r="I6348" s="4">
        <v>0</v>
      </c>
      <c r="J6348" s="4">
        <v>1</v>
      </c>
      <c r="K6348" s="4">
        <v>3</v>
      </c>
      <c r="L6348" s="4">
        <v>0</v>
      </c>
      <c r="M6348" s="4">
        <v>0</v>
      </c>
      <c r="N6348" s="4">
        <v>56</v>
      </c>
      <c r="O6348" s="4">
        <v>3</v>
      </c>
      <c r="P6348" s="34">
        <v>0</v>
      </c>
    </row>
    <row r="6349" spans="4:16" x14ac:dyDescent="0.2">
      <c r="D6349" s="104"/>
      <c r="E6349" s="11"/>
      <c r="F6349" s="10"/>
      <c r="G6349" s="9">
        <v>100</v>
      </c>
      <c r="H6349" s="12">
        <v>63.793103448276</v>
      </c>
      <c r="I6349" s="3">
        <v>0</v>
      </c>
      <c r="J6349" s="2">
        <v>0.57471264367800001</v>
      </c>
      <c r="K6349" s="2">
        <v>1.7241379310339999</v>
      </c>
      <c r="L6349" s="3">
        <v>0</v>
      </c>
      <c r="M6349" s="3">
        <v>0</v>
      </c>
      <c r="N6349" s="2">
        <v>32.183908045976999</v>
      </c>
      <c r="O6349" s="2">
        <v>1.7241379310339999</v>
      </c>
      <c r="P6349" s="21">
        <v>0</v>
      </c>
    </row>
    <row r="6350" spans="4:16" x14ac:dyDescent="0.2">
      <c r="D6350" s="104"/>
      <c r="E6350" s="5" t="s">
        <v>36</v>
      </c>
      <c r="F6350" s="6"/>
      <c r="G6350" s="7">
        <v>233</v>
      </c>
      <c r="H6350" s="8">
        <v>177</v>
      </c>
      <c r="I6350" s="1">
        <v>1</v>
      </c>
      <c r="J6350" s="1">
        <v>0</v>
      </c>
      <c r="K6350" s="1">
        <v>3</v>
      </c>
      <c r="L6350" s="1">
        <v>0</v>
      </c>
      <c r="M6350" s="1">
        <v>1</v>
      </c>
      <c r="N6350" s="1">
        <v>51</v>
      </c>
      <c r="O6350" s="1">
        <v>0</v>
      </c>
      <c r="P6350" s="13">
        <v>0</v>
      </c>
    </row>
    <row r="6351" spans="4:16" x14ac:dyDescent="0.2">
      <c r="D6351" s="104"/>
      <c r="E6351" s="11"/>
      <c r="F6351" s="10"/>
      <c r="G6351" s="9">
        <v>100</v>
      </c>
      <c r="H6351" s="12">
        <v>75.965665236052004</v>
      </c>
      <c r="I6351" s="2">
        <v>0.42918454935599998</v>
      </c>
      <c r="J6351" s="3">
        <v>0</v>
      </c>
      <c r="K6351" s="2">
        <v>1.287553648069</v>
      </c>
      <c r="L6351" s="3">
        <v>0</v>
      </c>
      <c r="M6351" s="2">
        <v>0.42918454935599998</v>
      </c>
      <c r="N6351" s="2">
        <v>21.888412017166999</v>
      </c>
      <c r="O6351" s="3">
        <v>0</v>
      </c>
      <c r="P6351" s="21">
        <v>0</v>
      </c>
    </row>
    <row r="6352" spans="4:16" x14ac:dyDescent="0.2">
      <c r="D6352" s="104"/>
      <c r="E6352" s="5" t="s">
        <v>37</v>
      </c>
      <c r="F6352" s="6"/>
      <c r="G6352" s="7">
        <v>199</v>
      </c>
      <c r="H6352" s="8">
        <v>133</v>
      </c>
      <c r="I6352" s="1">
        <v>5</v>
      </c>
      <c r="J6352" s="1">
        <v>0</v>
      </c>
      <c r="K6352" s="1">
        <v>3</v>
      </c>
      <c r="L6352" s="1">
        <v>1</v>
      </c>
      <c r="M6352" s="1">
        <v>0</v>
      </c>
      <c r="N6352" s="1">
        <v>55</v>
      </c>
      <c r="O6352" s="1">
        <v>2</v>
      </c>
      <c r="P6352" s="13">
        <v>0</v>
      </c>
    </row>
    <row r="6353" spans="4:16" x14ac:dyDescent="0.2">
      <c r="D6353" s="104"/>
      <c r="E6353" s="11"/>
      <c r="F6353" s="10"/>
      <c r="G6353" s="9">
        <v>100</v>
      </c>
      <c r="H6353" s="12">
        <v>66.834170854270994</v>
      </c>
      <c r="I6353" s="2">
        <v>2.5125628140699998</v>
      </c>
      <c r="J6353" s="3">
        <v>0</v>
      </c>
      <c r="K6353" s="2">
        <v>1.507537688442</v>
      </c>
      <c r="L6353" s="2">
        <v>0.50251256281400003</v>
      </c>
      <c r="M6353" s="3">
        <v>0</v>
      </c>
      <c r="N6353" s="2">
        <v>27.638190954774</v>
      </c>
      <c r="O6353" s="2">
        <v>1.0050251256280001</v>
      </c>
      <c r="P6353" s="21">
        <v>0</v>
      </c>
    </row>
    <row r="6354" spans="4:16" x14ac:dyDescent="0.2">
      <c r="D6354" s="104"/>
      <c r="E6354" s="5" t="s">
        <v>38</v>
      </c>
      <c r="F6354" s="6"/>
      <c r="G6354" s="7">
        <v>319</v>
      </c>
      <c r="H6354" s="8">
        <v>213</v>
      </c>
      <c r="I6354" s="1">
        <v>8</v>
      </c>
      <c r="J6354" s="1">
        <v>0</v>
      </c>
      <c r="K6354" s="1">
        <v>7</v>
      </c>
      <c r="L6354" s="1">
        <v>0</v>
      </c>
      <c r="M6354" s="1">
        <v>1</v>
      </c>
      <c r="N6354" s="1">
        <v>87</v>
      </c>
      <c r="O6354" s="1">
        <v>2</v>
      </c>
      <c r="P6354" s="13">
        <v>1</v>
      </c>
    </row>
    <row r="6355" spans="4:16" x14ac:dyDescent="0.2">
      <c r="D6355" s="104"/>
      <c r="E6355" s="11"/>
      <c r="F6355" s="10"/>
      <c r="G6355" s="9">
        <v>100</v>
      </c>
      <c r="H6355" s="12">
        <v>66.771159874608003</v>
      </c>
      <c r="I6355" s="2">
        <v>2.5078369905960001</v>
      </c>
      <c r="J6355" s="3">
        <v>0</v>
      </c>
      <c r="K6355" s="2">
        <v>2.1943573667709999</v>
      </c>
      <c r="L6355" s="3">
        <v>0</v>
      </c>
      <c r="M6355" s="2">
        <v>0.31347962382400002</v>
      </c>
      <c r="N6355" s="2">
        <v>27.272727272727</v>
      </c>
      <c r="O6355" s="2">
        <v>0.62695924764900002</v>
      </c>
      <c r="P6355" s="15">
        <v>0.31347962382400002</v>
      </c>
    </row>
    <row r="6356" spans="4:16" x14ac:dyDescent="0.2">
      <c r="D6356" s="104"/>
      <c r="E6356" s="5" t="s">
        <v>39</v>
      </c>
      <c r="F6356" s="6"/>
      <c r="G6356" s="7">
        <v>269</v>
      </c>
      <c r="H6356" s="8">
        <v>186</v>
      </c>
      <c r="I6356" s="1">
        <v>9</v>
      </c>
      <c r="J6356" s="1">
        <v>0</v>
      </c>
      <c r="K6356" s="1">
        <v>5</v>
      </c>
      <c r="L6356" s="1">
        <v>0</v>
      </c>
      <c r="M6356" s="1">
        <v>0</v>
      </c>
      <c r="N6356" s="1">
        <v>69</v>
      </c>
      <c r="O6356" s="1">
        <v>0</v>
      </c>
      <c r="P6356" s="13">
        <v>0</v>
      </c>
    </row>
    <row r="6357" spans="4:16" x14ac:dyDescent="0.2">
      <c r="D6357" s="104"/>
      <c r="E6357" s="11"/>
      <c r="F6357" s="10"/>
      <c r="G6357" s="9">
        <v>100</v>
      </c>
      <c r="H6357" s="12">
        <v>69.144981412638998</v>
      </c>
      <c r="I6357" s="2">
        <v>3.345724907063</v>
      </c>
      <c r="J6357" s="3">
        <v>0</v>
      </c>
      <c r="K6357" s="2">
        <v>1.85873605948</v>
      </c>
      <c r="L6357" s="3">
        <v>0</v>
      </c>
      <c r="M6357" s="3">
        <v>0</v>
      </c>
      <c r="N6357" s="2">
        <v>25.650557620817999</v>
      </c>
      <c r="O6357" s="3">
        <v>0</v>
      </c>
      <c r="P6357" s="21">
        <v>0</v>
      </c>
    </row>
    <row r="6358" spans="4:16" x14ac:dyDescent="0.2">
      <c r="D6358" s="104"/>
      <c r="E6358" s="5" t="s">
        <v>40</v>
      </c>
      <c r="F6358" s="6"/>
      <c r="G6358" s="7">
        <v>348</v>
      </c>
      <c r="H6358" s="8">
        <v>240</v>
      </c>
      <c r="I6358" s="1">
        <v>19</v>
      </c>
      <c r="J6358" s="1">
        <v>2</v>
      </c>
      <c r="K6358" s="1">
        <v>6</v>
      </c>
      <c r="L6358" s="1">
        <v>0</v>
      </c>
      <c r="M6358" s="1">
        <v>2</v>
      </c>
      <c r="N6358" s="1">
        <v>77</v>
      </c>
      <c r="O6358" s="1">
        <v>2</v>
      </c>
      <c r="P6358" s="13">
        <v>0</v>
      </c>
    </row>
    <row r="6359" spans="4:16" x14ac:dyDescent="0.2">
      <c r="D6359" s="104"/>
      <c r="E6359" s="11"/>
      <c r="F6359" s="10"/>
      <c r="G6359" s="9">
        <v>100</v>
      </c>
      <c r="H6359" s="12">
        <v>68.965517241379004</v>
      </c>
      <c r="I6359" s="2">
        <v>5.4597701149429998</v>
      </c>
      <c r="J6359" s="2">
        <v>0.57471264367800001</v>
      </c>
      <c r="K6359" s="2">
        <v>1.7241379310339999</v>
      </c>
      <c r="L6359" s="3">
        <v>0</v>
      </c>
      <c r="M6359" s="2">
        <v>0.57471264367800001</v>
      </c>
      <c r="N6359" s="2">
        <v>22.126436781609002</v>
      </c>
      <c r="O6359" s="2">
        <v>0.57471264367800001</v>
      </c>
      <c r="P6359" s="21">
        <v>0</v>
      </c>
    </row>
    <row r="6360" spans="4:16" x14ac:dyDescent="0.2">
      <c r="D6360" s="104"/>
      <c r="E6360" s="5" t="s">
        <v>41</v>
      </c>
      <c r="F6360" s="6"/>
      <c r="G6360" s="7">
        <v>282</v>
      </c>
      <c r="H6360" s="8">
        <v>188</v>
      </c>
      <c r="I6360" s="1">
        <v>11</v>
      </c>
      <c r="J6360" s="1">
        <v>1</v>
      </c>
      <c r="K6360" s="1">
        <v>6</v>
      </c>
      <c r="L6360" s="1">
        <v>1</v>
      </c>
      <c r="M6360" s="1">
        <v>1</v>
      </c>
      <c r="N6360" s="1">
        <v>73</v>
      </c>
      <c r="O6360" s="1">
        <v>1</v>
      </c>
      <c r="P6360" s="13">
        <v>0</v>
      </c>
    </row>
    <row r="6361" spans="4:16" x14ac:dyDescent="0.2">
      <c r="D6361" s="104"/>
      <c r="E6361" s="11"/>
      <c r="F6361" s="10"/>
      <c r="G6361" s="9">
        <v>100</v>
      </c>
      <c r="H6361" s="12">
        <v>66.666666666666998</v>
      </c>
      <c r="I6361" s="2">
        <v>3.9007092198579998</v>
      </c>
      <c r="J6361" s="2">
        <v>0.35460992907799999</v>
      </c>
      <c r="K6361" s="2">
        <v>2.1276595744679998</v>
      </c>
      <c r="L6361" s="2">
        <v>0.35460992907799999</v>
      </c>
      <c r="M6361" s="2">
        <v>0.35460992907799999</v>
      </c>
      <c r="N6361" s="2">
        <v>25.886524822695002</v>
      </c>
      <c r="O6361" s="2">
        <v>0.35460992907799999</v>
      </c>
      <c r="P6361" s="21">
        <v>0</v>
      </c>
    </row>
    <row r="6362" spans="4:16" x14ac:dyDescent="0.2">
      <c r="D6362" s="104"/>
      <c r="E6362" s="5" t="s">
        <v>42</v>
      </c>
      <c r="F6362" s="6"/>
      <c r="G6362" s="7">
        <v>242</v>
      </c>
      <c r="H6362" s="8">
        <v>142</v>
      </c>
      <c r="I6362" s="1">
        <v>19</v>
      </c>
      <c r="J6362" s="1">
        <v>1</v>
      </c>
      <c r="K6362" s="1">
        <v>5</v>
      </c>
      <c r="L6362" s="1">
        <v>3</v>
      </c>
      <c r="M6362" s="1">
        <v>4</v>
      </c>
      <c r="N6362" s="1">
        <v>61</v>
      </c>
      <c r="O6362" s="1">
        <v>7</v>
      </c>
      <c r="P6362" s="13">
        <v>0</v>
      </c>
    </row>
    <row r="6363" spans="4:16" x14ac:dyDescent="0.2">
      <c r="D6363" s="104"/>
      <c r="E6363" s="11"/>
      <c r="F6363" s="10"/>
      <c r="G6363" s="9">
        <v>100</v>
      </c>
      <c r="H6363" s="12">
        <v>58.677685950413</v>
      </c>
      <c r="I6363" s="2">
        <v>7.851239669421</v>
      </c>
      <c r="J6363" s="2">
        <v>0.41322314049600001</v>
      </c>
      <c r="K6363" s="2">
        <v>2.0661157024789998</v>
      </c>
      <c r="L6363" s="2">
        <v>1.239669421488</v>
      </c>
      <c r="M6363" s="2">
        <v>1.6528925619829999</v>
      </c>
      <c r="N6363" s="2">
        <v>25.206611570248</v>
      </c>
      <c r="O6363" s="2">
        <v>2.8925619834709999</v>
      </c>
      <c r="P6363" s="21">
        <v>0</v>
      </c>
    </row>
    <row r="6364" spans="4:16" x14ac:dyDescent="0.2">
      <c r="D6364" s="104"/>
      <c r="E6364" s="5" t="s">
        <v>43</v>
      </c>
      <c r="F6364" s="6"/>
      <c r="G6364" s="7">
        <v>263</v>
      </c>
      <c r="H6364" s="8">
        <v>112</v>
      </c>
      <c r="I6364" s="1">
        <v>14</v>
      </c>
      <c r="J6364" s="1">
        <v>1</v>
      </c>
      <c r="K6364" s="1">
        <v>10</v>
      </c>
      <c r="L6364" s="1">
        <v>2</v>
      </c>
      <c r="M6364" s="1">
        <v>56</v>
      </c>
      <c r="N6364" s="1">
        <v>62</v>
      </c>
      <c r="O6364" s="1">
        <v>6</v>
      </c>
      <c r="P6364" s="13">
        <v>0</v>
      </c>
    </row>
    <row r="6365" spans="4:16" x14ac:dyDescent="0.2">
      <c r="D6365" s="104"/>
      <c r="E6365" s="11"/>
      <c r="F6365" s="10"/>
      <c r="G6365" s="9">
        <v>100</v>
      </c>
      <c r="H6365" s="12">
        <v>42.585551330797998</v>
      </c>
      <c r="I6365" s="2">
        <v>5.3231939163500002</v>
      </c>
      <c r="J6365" s="2">
        <v>0.38022813688200002</v>
      </c>
      <c r="K6365" s="2">
        <v>3.8022813688210002</v>
      </c>
      <c r="L6365" s="2">
        <v>0.76045627376400005</v>
      </c>
      <c r="M6365" s="2">
        <v>21.292775665398999</v>
      </c>
      <c r="N6365" s="2">
        <v>23.574144486691999</v>
      </c>
      <c r="O6365" s="2">
        <v>2.2813688212929999</v>
      </c>
      <c r="P6365" s="21">
        <v>0</v>
      </c>
    </row>
    <row r="6366" spans="4:16" x14ac:dyDescent="0.2">
      <c r="D6366" s="104"/>
      <c r="E6366" s="5" t="s">
        <v>44</v>
      </c>
      <c r="F6366" s="6"/>
      <c r="G6366" s="7">
        <v>364</v>
      </c>
      <c r="H6366" s="8">
        <v>79</v>
      </c>
      <c r="I6366" s="1">
        <v>13</v>
      </c>
      <c r="J6366" s="1">
        <v>0</v>
      </c>
      <c r="K6366" s="1">
        <v>3</v>
      </c>
      <c r="L6366" s="1">
        <v>3</v>
      </c>
      <c r="M6366" s="1">
        <v>244</v>
      </c>
      <c r="N6366" s="1">
        <v>16</v>
      </c>
      <c r="O6366" s="1">
        <v>5</v>
      </c>
      <c r="P6366" s="13">
        <v>1</v>
      </c>
    </row>
    <row r="6367" spans="4:16" x14ac:dyDescent="0.2">
      <c r="D6367" s="104"/>
      <c r="E6367" s="11"/>
      <c r="F6367" s="10"/>
      <c r="G6367" s="9">
        <v>100</v>
      </c>
      <c r="H6367" s="12">
        <v>21.703296703296999</v>
      </c>
      <c r="I6367" s="2">
        <v>3.5714285714290002</v>
      </c>
      <c r="J6367" s="3">
        <v>0</v>
      </c>
      <c r="K6367" s="2">
        <v>0.82417582417599999</v>
      </c>
      <c r="L6367" s="2">
        <v>0.82417582417599999</v>
      </c>
      <c r="M6367" s="2">
        <v>67.032967032966994</v>
      </c>
      <c r="N6367" s="2">
        <v>4.3956043956039998</v>
      </c>
      <c r="O6367" s="2">
        <v>1.3736263736259999</v>
      </c>
      <c r="P6367" s="15">
        <v>0.27472527472500002</v>
      </c>
    </row>
    <row r="6368" spans="4:16" x14ac:dyDescent="0.2">
      <c r="D6368" s="104"/>
      <c r="E6368" s="5" t="s">
        <v>45</v>
      </c>
      <c r="F6368" s="6"/>
      <c r="G6368" s="7">
        <v>324</v>
      </c>
      <c r="H6368" s="8">
        <v>29</v>
      </c>
      <c r="I6368" s="1">
        <v>9</v>
      </c>
      <c r="J6368" s="1">
        <v>0</v>
      </c>
      <c r="K6368" s="1">
        <v>7</v>
      </c>
      <c r="L6368" s="1">
        <v>2</v>
      </c>
      <c r="M6368" s="1">
        <v>263</v>
      </c>
      <c r="N6368" s="1">
        <v>11</v>
      </c>
      <c r="O6368" s="1">
        <v>3</v>
      </c>
      <c r="P6368" s="13">
        <v>0</v>
      </c>
    </row>
    <row r="6369" spans="2:20" x14ac:dyDescent="0.2">
      <c r="D6369" s="104"/>
      <c r="E6369" s="11"/>
      <c r="F6369" s="10"/>
      <c r="G6369" s="9">
        <v>100</v>
      </c>
      <c r="H6369" s="12">
        <v>8.9506172839510008</v>
      </c>
      <c r="I6369" s="2">
        <v>2.7777777777780002</v>
      </c>
      <c r="J6369" s="3">
        <v>0</v>
      </c>
      <c r="K6369" s="2">
        <v>2.1604938271599998</v>
      </c>
      <c r="L6369" s="2">
        <v>0.61728395061700003</v>
      </c>
      <c r="M6369" s="2">
        <v>81.172839506173005</v>
      </c>
      <c r="N6369" s="2">
        <v>3.395061728395</v>
      </c>
      <c r="O6369" s="2">
        <v>0.92592592592599998</v>
      </c>
      <c r="P6369" s="21">
        <v>0</v>
      </c>
    </row>
    <row r="6370" spans="2:20" x14ac:dyDescent="0.2">
      <c r="D6370" s="104"/>
      <c r="E6370" s="5" t="s">
        <v>46</v>
      </c>
      <c r="F6370" s="6"/>
      <c r="G6370" s="7">
        <v>192</v>
      </c>
      <c r="H6370" s="8">
        <v>8</v>
      </c>
      <c r="I6370" s="1">
        <v>6</v>
      </c>
      <c r="J6370" s="1">
        <v>0</v>
      </c>
      <c r="K6370" s="1">
        <v>4</v>
      </c>
      <c r="L6370" s="1">
        <v>0</v>
      </c>
      <c r="M6370" s="1">
        <v>165</v>
      </c>
      <c r="N6370" s="1">
        <v>7</v>
      </c>
      <c r="O6370" s="1">
        <v>2</v>
      </c>
      <c r="P6370" s="13">
        <v>0</v>
      </c>
    </row>
    <row r="6371" spans="2:20" x14ac:dyDescent="0.2">
      <c r="D6371" s="104"/>
      <c r="E6371" s="11"/>
      <c r="F6371" s="10"/>
      <c r="G6371" s="9">
        <v>100</v>
      </c>
      <c r="H6371" s="12">
        <v>4.166666666667</v>
      </c>
      <c r="I6371" s="2">
        <v>3.125</v>
      </c>
      <c r="J6371" s="3">
        <v>0</v>
      </c>
      <c r="K6371" s="2">
        <v>2.083333333333</v>
      </c>
      <c r="L6371" s="3">
        <v>0</v>
      </c>
      <c r="M6371" s="2">
        <v>85.9375</v>
      </c>
      <c r="N6371" s="2">
        <v>3.645833333333</v>
      </c>
      <c r="O6371" s="2">
        <v>1.041666666667</v>
      </c>
      <c r="P6371" s="21">
        <v>0</v>
      </c>
    </row>
    <row r="6372" spans="2:20" x14ac:dyDescent="0.2">
      <c r="D6372" s="104"/>
      <c r="E6372" s="5" t="s">
        <v>47</v>
      </c>
      <c r="F6372" s="6"/>
      <c r="G6372" s="7">
        <v>288</v>
      </c>
      <c r="H6372" s="8">
        <v>8</v>
      </c>
      <c r="I6372" s="1">
        <v>7</v>
      </c>
      <c r="J6372" s="1">
        <v>0</v>
      </c>
      <c r="K6372" s="1">
        <v>4</v>
      </c>
      <c r="L6372" s="1">
        <v>4</v>
      </c>
      <c r="M6372" s="1">
        <v>253</v>
      </c>
      <c r="N6372" s="1">
        <v>7</v>
      </c>
      <c r="O6372" s="1">
        <v>5</v>
      </c>
      <c r="P6372" s="13">
        <v>0</v>
      </c>
    </row>
    <row r="6373" spans="2:20" x14ac:dyDescent="0.2">
      <c r="D6373" s="104"/>
      <c r="E6373" s="11"/>
      <c r="F6373" s="10"/>
      <c r="G6373" s="9">
        <v>100</v>
      </c>
      <c r="H6373" s="12">
        <v>2.7777777777780002</v>
      </c>
      <c r="I6373" s="2">
        <v>2.4305555555559999</v>
      </c>
      <c r="J6373" s="3">
        <v>0</v>
      </c>
      <c r="K6373" s="2">
        <v>1.3888888888890001</v>
      </c>
      <c r="L6373" s="2">
        <v>1.3888888888890001</v>
      </c>
      <c r="M6373" s="2">
        <v>87.847222222222001</v>
      </c>
      <c r="N6373" s="2">
        <v>2.4305555555559999</v>
      </c>
      <c r="O6373" s="2">
        <v>1.7361111111109999</v>
      </c>
      <c r="P6373" s="21">
        <v>0</v>
      </c>
    </row>
    <row r="6374" spans="2:20" x14ac:dyDescent="0.2">
      <c r="D6374" s="104"/>
      <c r="E6374" s="5" t="s">
        <v>48</v>
      </c>
      <c r="F6374" s="6"/>
      <c r="G6374" s="7">
        <v>114</v>
      </c>
      <c r="H6374" s="8">
        <v>0</v>
      </c>
      <c r="I6374" s="1">
        <v>2</v>
      </c>
      <c r="J6374" s="1">
        <v>1</v>
      </c>
      <c r="K6374" s="1">
        <v>2</v>
      </c>
      <c r="L6374" s="1">
        <v>2</v>
      </c>
      <c r="M6374" s="1">
        <v>104</v>
      </c>
      <c r="N6374" s="1">
        <v>3</v>
      </c>
      <c r="O6374" s="1">
        <v>0</v>
      </c>
      <c r="P6374" s="13">
        <v>0</v>
      </c>
    </row>
    <row r="6375" spans="2:20" x14ac:dyDescent="0.2">
      <c r="D6375" s="104"/>
      <c r="E6375" s="11"/>
      <c r="F6375" s="10"/>
      <c r="G6375" s="9">
        <v>100</v>
      </c>
      <c r="H6375" s="40">
        <v>0</v>
      </c>
      <c r="I6375" s="2">
        <v>1.7543859649119999</v>
      </c>
      <c r="J6375" s="2">
        <v>0.87719298245599997</v>
      </c>
      <c r="K6375" s="2">
        <v>1.7543859649119999</v>
      </c>
      <c r="L6375" s="2">
        <v>1.7543859649119999</v>
      </c>
      <c r="M6375" s="2">
        <v>91.228070175439001</v>
      </c>
      <c r="N6375" s="2">
        <v>2.6315789473679998</v>
      </c>
      <c r="O6375" s="3">
        <v>0</v>
      </c>
      <c r="P6375" s="21">
        <v>0</v>
      </c>
    </row>
    <row r="6376" spans="2:20" x14ac:dyDescent="0.2">
      <c r="D6376" s="104"/>
      <c r="E6376" s="5" t="s">
        <v>49</v>
      </c>
      <c r="F6376" s="6"/>
      <c r="G6376" s="7">
        <v>30</v>
      </c>
      <c r="H6376" s="8">
        <v>0</v>
      </c>
      <c r="I6376" s="1">
        <v>0</v>
      </c>
      <c r="J6376" s="1">
        <v>0</v>
      </c>
      <c r="K6376" s="1">
        <v>0</v>
      </c>
      <c r="L6376" s="1">
        <v>1</v>
      </c>
      <c r="M6376" s="1">
        <v>29</v>
      </c>
      <c r="N6376" s="1">
        <v>0</v>
      </c>
      <c r="O6376" s="1">
        <v>0</v>
      </c>
      <c r="P6376" s="13">
        <v>0</v>
      </c>
    </row>
    <row r="6377" spans="2:20" x14ac:dyDescent="0.2">
      <c r="D6377" s="105"/>
      <c r="E6377" s="56"/>
      <c r="F6377" s="57"/>
      <c r="G6377" s="69">
        <v>100</v>
      </c>
      <c r="H6377" s="79">
        <v>0</v>
      </c>
      <c r="I6377" s="36">
        <v>0</v>
      </c>
      <c r="J6377" s="36">
        <v>0</v>
      </c>
      <c r="K6377" s="36">
        <v>0</v>
      </c>
      <c r="L6377" s="39">
        <v>3.333333333333</v>
      </c>
      <c r="M6377" s="39">
        <v>96.666666666666998</v>
      </c>
      <c r="N6377" s="36">
        <v>0</v>
      </c>
      <c r="O6377" s="36">
        <v>0</v>
      </c>
      <c r="P6377" s="72">
        <v>0</v>
      </c>
    </row>
    <row r="6379" spans="2:20" x14ac:dyDescent="0.2">
      <c r="B6379" s="47" t="str">
        <f xml:space="preserve"> HYPERLINK("#'目次'!B82", "[76]")</f>
        <v>[76]</v>
      </c>
      <c r="C6379" s="31" t="s">
        <v>742</v>
      </c>
    </row>
    <row r="6382" spans="2:20" x14ac:dyDescent="0.2">
      <c r="C6382" s="31" t="s">
        <v>13</v>
      </c>
    </row>
    <row r="6383" spans="2:20" ht="36" x14ac:dyDescent="0.2">
      <c r="D6383" s="99"/>
      <c r="E6383" s="100"/>
      <c r="F6383" s="100"/>
      <c r="G6383" s="41" t="s">
        <v>14</v>
      </c>
      <c r="H6383" s="42" t="s">
        <v>743</v>
      </c>
      <c r="I6383" s="16" t="s">
        <v>744</v>
      </c>
      <c r="J6383" s="16" t="s">
        <v>745</v>
      </c>
      <c r="K6383" s="16" t="s">
        <v>746</v>
      </c>
      <c r="L6383" s="16" t="s">
        <v>747</v>
      </c>
      <c r="M6383" s="16" t="s">
        <v>748</v>
      </c>
      <c r="N6383" s="16" t="s">
        <v>749</v>
      </c>
      <c r="O6383" s="16" t="s">
        <v>750</v>
      </c>
      <c r="P6383" s="16" t="s">
        <v>751</v>
      </c>
      <c r="Q6383" s="16" t="s">
        <v>752</v>
      </c>
      <c r="R6383" s="16" t="s">
        <v>24</v>
      </c>
      <c r="S6383" s="16" t="s">
        <v>67</v>
      </c>
      <c r="T6383" s="46" t="s">
        <v>68</v>
      </c>
    </row>
    <row r="6384" spans="2:20" x14ac:dyDescent="0.2">
      <c r="D6384" s="101"/>
      <c r="E6384" s="102"/>
      <c r="F6384" s="102"/>
      <c r="G6384" s="44"/>
      <c r="H6384" s="82" t="s">
        <v>753</v>
      </c>
      <c r="I6384" s="50" t="s">
        <v>754</v>
      </c>
      <c r="J6384" s="50" t="s">
        <v>755</v>
      </c>
      <c r="K6384" s="50" t="s">
        <v>756</v>
      </c>
      <c r="L6384" s="50" t="s">
        <v>757</v>
      </c>
      <c r="M6384" s="50" t="s">
        <v>758</v>
      </c>
      <c r="N6384" s="50" t="s">
        <v>759</v>
      </c>
      <c r="O6384" s="50" t="s">
        <v>760</v>
      </c>
      <c r="P6384" s="50" t="s">
        <v>761</v>
      </c>
      <c r="Q6384" s="50" t="s">
        <v>762</v>
      </c>
      <c r="R6384" s="17"/>
      <c r="S6384" s="17"/>
      <c r="T6384" s="43"/>
    </row>
    <row r="6385" spans="4:20" x14ac:dyDescent="0.2">
      <c r="D6385" s="68"/>
      <c r="E6385" s="67" t="s">
        <v>14</v>
      </c>
      <c r="F6385" s="64"/>
      <c r="G6385" s="45">
        <v>7000</v>
      </c>
      <c r="H6385" s="20">
        <v>1780</v>
      </c>
      <c r="I6385" s="20">
        <v>1328</v>
      </c>
      <c r="J6385" s="20">
        <v>1075</v>
      </c>
      <c r="K6385" s="20">
        <v>733</v>
      </c>
      <c r="L6385" s="20">
        <v>619</v>
      </c>
      <c r="M6385" s="20">
        <v>559</v>
      </c>
      <c r="N6385" s="20">
        <v>284</v>
      </c>
      <c r="O6385" s="20">
        <v>80</v>
      </c>
      <c r="P6385" s="20">
        <v>15</v>
      </c>
      <c r="Q6385" s="20">
        <v>9</v>
      </c>
      <c r="R6385" s="20">
        <v>518</v>
      </c>
      <c r="S6385" s="84" t="s">
        <v>78</v>
      </c>
      <c r="T6385" s="85" t="s">
        <v>78</v>
      </c>
    </row>
    <row r="6386" spans="4:20" x14ac:dyDescent="0.2">
      <c r="D6386" s="56"/>
      <c r="E6386" s="57"/>
      <c r="F6386" s="65"/>
      <c r="G6386" s="9">
        <v>100</v>
      </c>
      <c r="H6386" s="2">
        <v>25.428571428571001</v>
      </c>
      <c r="I6386" s="2">
        <v>18.971428571429001</v>
      </c>
      <c r="J6386" s="2">
        <v>15.357142857143</v>
      </c>
      <c r="K6386" s="2">
        <v>10.471428571429</v>
      </c>
      <c r="L6386" s="2">
        <v>8.8428571428569995</v>
      </c>
      <c r="M6386" s="2">
        <v>7.9857142857139998</v>
      </c>
      <c r="N6386" s="2">
        <v>4.0571428571429999</v>
      </c>
      <c r="O6386" s="2">
        <v>1.142857142857</v>
      </c>
      <c r="P6386" s="2">
        <v>0.21428571428599999</v>
      </c>
      <c r="Q6386" s="2">
        <v>0.12857142857100001</v>
      </c>
      <c r="R6386" s="2">
        <v>7.4</v>
      </c>
      <c r="S6386" s="2">
        <v>280.060166615242</v>
      </c>
      <c r="T6386" s="15">
        <v>257.91400772406098</v>
      </c>
    </row>
    <row r="6387" spans="4:20" x14ac:dyDescent="0.2">
      <c r="D6387" s="103" t="s">
        <v>25</v>
      </c>
      <c r="E6387" s="24" t="s">
        <v>26</v>
      </c>
      <c r="F6387" s="22"/>
      <c r="G6387" s="23">
        <v>1780</v>
      </c>
      <c r="H6387" s="30">
        <v>1780</v>
      </c>
      <c r="I6387" s="4">
        <v>0</v>
      </c>
      <c r="J6387" s="4">
        <v>0</v>
      </c>
      <c r="K6387" s="4">
        <v>0</v>
      </c>
      <c r="L6387" s="4">
        <v>0</v>
      </c>
      <c r="M6387" s="4">
        <v>0</v>
      </c>
      <c r="N6387" s="4">
        <v>0</v>
      </c>
      <c r="O6387" s="4">
        <v>0</v>
      </c>
      <c r="P6387" s="4">
        <v>0</v>
      </c>
      <c r="Q6387" s="4">
        <v>0</v>
      </c>
      <c r="R6387" s="4">
        <v>0</v>
      </c>
      <c r="S6387" s="73" t="s">
        <v>78</v>
      </c>
      <c r="T6387" s="76" t="s">
        <v>78</v>
      </c>
    </row>
    <row r="6388" spans="4:20" x14ac:dyDescent="0.2">
      <c r="D6388" s="104"/>
      <c r="E6388" s="11"/>
      <c r="F6388" s="10"/>
      <c r="G6388" s="9">
        <v>100</v>
      </c>
      <c r="H6388" s="12">
        <v>100</v>
      </c>
      <c r="I6388" s="3">
        <v>0</v>
      </c>
      <c r="J6388" s="3">
        <v>0</v>
      </c>
      <c r="K6388" s="3">
        <v>0</v>
      </c>
      <c r="L6388" s="3">
        <v>0</v>
      </c>
      <c r="M6388" s="3">
        <v>0</v>
      </c>
      <c r="N6388" s="3">
        <v>0</v>
      </c>
      <c r="O6388" s="3">
        <v>0</v>
      </c>
      <c r="P6388" s="3">
        <v>0</v>
      </c>
      <c r="Q6388" s="3">
        <v>0</v>
      </c>
      <c r="R6388" s="3">
        <v>0</v>
      </c>
      <c r="S6388" s="2">
        <v>50</v>
      </c>
      <c r="T6388" s="15">
        <v>0</v>
      </c>
    </row>
    <row r="6389" spans="4:20" x14ac:dyDescent="0.2">
      <c r="D6389" s="104"/>
      <c r="E6389" s="5" t="s">
        <v>27</v>
      </c>
      <c r="F6389" s="6"/>
      <c r="G6389" s="7">
        <v>1328</v>
      </c>
      <c r="H6389" s="8">
        <v>0</v>
      </c>
      <c r="I6389" s="1">
        <v>1328</v>
      </c>
      <c r="J6389" s="1">
        <v>0</v>
      </c>
      <c r="K6389" s="1">
        <v>0</v>
      </c>
      <c r="L6389" s="1">
        <v>0</v>
      </c>
      <c r="M6389" s="1">
        <v>0</v>
      </c>
      <c r="N6389" s="1">
        <v>0</v>
      </c>
      <c r="O6389" s="1">
        <v>0</v>
      </c>
      <c r="P6389" s="1">
        <v>0</v>
      </c>
      <c r="Q6389" s="1">
        <v>0</v>
      </c>
      <c r="R6389" s="1">
        <v>0</v>
      </c>
      <c r="S6389" s="27" t="s">
        <v>78</v>
      </c>
      <c r="T6389" s="28" t="s">
        <v>78</v>
      </c>
    </row>
    <row r="6390" spans="4:20" x14ac:dyDescent="0.2">
      <c r="D6390" s="104"/>
      <c r="E6390" s="11"/>
      <c r="F6390" s="10"/>
      <c r="G6390" s="9">
        <v>100</v>
      </c>
      <c r="H6390" s="40">
        <v>0</v>
      </c>
      <c r="I6390" s="2">
        <v>100</v>
      </c>
      <c r="J6390" s="3">
        <v>0</v>
      </c>
      <c r="K6390" s="3">
        <v>0</v>
      </c>
      <c r="L6390" s="3">
        <v>0</v>
      </c>
      <c r="M6390" s="3">
        <v>0</v>
      </c>
      <c r="N6390" s="3">
        <v>0</v>
      </c>
      <c r="O6390" s="3">
        <v>0</v>
      </c>
      <c r="P6390" s="3">
        <v>0</v>
      </c>
      <c r="Q6390" s="3">
        <v>0</v>
      </c>
      <c r="R6390" s="3">
        <v>0</v>
      </c>
      <c r="S6390" s="2">
        <v>150</v>
      </c>
      <c r="T6390" s="15">
        <v>0</v>
      </c>
    </row>
    <row r="6391" spans="4:20" x14ac:dyDescent="0.2">
      <c r="D6391" s="104"/>
      <c r="E6391" s="5" t="s">
        <v>28</v>
      </c>
      <c r="F6391" s="6"/>
      <c r="G6391" s="7">
        <v>1075</v>
      </c>
      <c r="H6391" s="8">
        <v>0</v>
      </c>
      <c r="I6391" s="1">
        <v>0</v>
      </c>
      <c r="J6391" s="1">
        <v>1075</v>
      </c>
      <c r="K6391" s="1">
        <v>0</v>
      </c>
      <c r="L6391" s="1">
        <v>0</v>
      </c>
      <c r="M6391" s="1">
        <v>0</v>
      </c>
      <c r="N6391" s="1">
        <v>0</v>
      </c>
      <c r="O6391" s="1">
        <v>0</v>
      </c>
      <c r="P6391" s="1">
        <v>0</v>
      </c>
      <c r="Q6391" s="1">
        <v>0</v>
      </c>
      <c r="R6391" s="1">
        <v>0</v>
      </c>
      <c r="S6391" s="27" t="s">
        <v>78</v>
      </c>
      <c r="T6391" s="28" t="s">
        <v>78</v>
      </c>
    </row>
    <row r="6392" spans="4:20" x14ac:dyDescent="0.2">
      <c r="D6392" s="104"/>
      <c r="E6392" s="11"/>
      <c r="F6392" s="10"/>
      <c r="G6392" s="9">
        <v>100</v>
      </c>
      <c r="H6392" s="40">
        <v>0</v>
      </c>
      <c r="I6392" s="3">
        <v>0</v>
      </c>
      <c r="J6392" s="2">
        <v>100</v>
      </c>
      <c r="K6392" s="3">
        <v>0</v>
      </c>
      <c r="L6392" s="3">
        <v>0</v>
      </c>
      <c r="M6392" s="3">
        <v>0</v>
      </c>
      <c r="N6392" s="3">
        <v>0</v>
      </c>
      <c r="O6392" s="3">
        <v>0</v>
      </c>
      <c r="P6392" s="3">
        <v>0</v>
      </c>
      <c r="Q6392" s="3">
        <v>0</v>
      </c>
      <c r="R6392" s="3">
        <v>0</v>
      </c>
      <c r="S6392" s="2">
        <v>250</v>
      </c>
      <c r="T6392" s="15">
        <v>0</v>
      </c>
    </row>
    <row r="6393" spans="4:20" x14ac:dyDescent="0.2">
      <c r="D6393" s="104"/>
      <c r="E6393" s="5" t="s">
        <v>29</v>
      </c>
      <c r="F6393" s="6"/>
      <c r="G6393" s="7">
        <v>733</v>
      </c>
      <c r="H6393" s="8">
        <v>0</v>
      </c>
      <c r="I6393" s="1">
        <v>0</v>
      </c>
      <c r="J6393" s="1">
        <v>0</v>
      </c>
      <c r="K6393" s="1">
        <v>733</v>
      </c>
      <c r="L6393" s="1">
        <v>0</v>
      </c>
      <c r="M6393" s="1">
        <v>0</v>
      </c>
      <c r="N6393" s="1">
        <v>0</v>
      </c>
      <c r="O6393" s="1">
        <v>0</v>
      </c>
      <c r="P6393" s="1">
        <v>0</v>
      </c>
      <c r="Q6393" s="1">
        <v>0</v>
      </c>
      <c r="R6393" s="1">
        <v>0</v>
      </c>
      <c r="S6393" s="27" t="s">
        <v>78</v>
      </c>
      <c r="T6393" s="28" t="s">
        <v>78</v>
      </c>
    </row>
    <row r="6394" spans="4:20" x14ac:dyDescent="0.2">
      <c r="D6394" s="104"/>
      <c r="E6394" s="11"/>
      <c r="F6394" s="10"/>
      <c r="G6394" s="9">
        <v>100</v>
      </c>
      <c r="H6394" s="40">
        <v>0</v>
      </c>
      <c r="I6394" s="3">
        <v>0</v>
      </c>
      <c r="J6394" s="3">
        <v>0</v>
      </c>
      <c r="K6394" s="2">
        <v>100</v>
      </c>
      <c r="L6394" s="3">
        <v>0</v>
      </c>
      <c r="M6394" s="3">
        <v>0</v>
      </c>
      <c r="N6394" s="3">
        <v>0</v>
      </c>
      <c r="O6394" s="3">
        <v>0</v>
      </c>
      <c r="P6394" s="3">
        <v>0</v>
      </c>
      <c r="Q6394" s="3">
        <v>0</v>
      </c>
      <c r="R6394" s="3">
        <v>0</v>
      </c>
      <c r="S6394" s="2">
        <v>350</v>
      </c>
      <c r="T6394" s="15">
        <v>0</v>
      </c>
    </row>
    <row r="6395" spans="4:20" x14ac:dyDescent="0.2">
      <c r="D6395" s="104"/>
      <c r="E6395" s="5" t="s">
        <v>30</v>
      </c>
      <c r="F6395" s="6"/>
      <c r="G6395" s="7">
        <v>619</v>
      </c>
      <c r="H6395" s="8">
        <v>0</v>
      </c>
      <c r="I6395" s="1">
        <v>0</v>
      </c>
      <c r="J6395" s="1">
        <v>0</v>
      </c>
      <c r="K6395" s="1">
        <v>0</v>
      </c>
      <c r="L6395" s="1">
        <v>619</v>
      </c>
      <c r="M6395" s="1">
        <v>0</v>
      </c>
      <c r="N6395" s="1">
        <v>0</v>
      </c>
      <c r="O6395" s="1">
        <v>0</v>
      </c>
      <c r="P6395" s="1">
        <v>0</v>
      </c>
      <c r="Q6395" s="1">
        <v>0</v>
      </c>
      <c r="R6395" s="1">
        <v>0</v>
      </c>
      <c r="S6395" s="27" t="s">
        <v>78</v>
      </c>
      <c r="T6395" s="28" t="s">
        <v>78</v>
      </c>
    </row>
    <row r="6396" spans="4:20" x14ac:dyDescent="0.2">
      <c r="D6396" s="104"/>
      <c r="E6396" s="11"/>
      <c r="F6396" s="10"/>
      <c r="G6396" s="9">
        <v>100</v>
      </c>
      <c r="H6396" s="40">
        <v>0</v>
      </c>
      <c r="I6396" s="3">
        <v>0</v>
      </c>
      <c r="J6396" s="3">
        <v>0</v>
      </c>
      <c r="K6396" s="3">
        <v>0</v>
      </c>
      <c r="L6396" s="2">
        <v>100</v>
      </c>
      <c r="M6396" s="3">
        <v>0</v>
      </c>
      <c r="N6396" s="3">
        <v>0</v>
      </c>
      <c r="O6396" s="3">
        <v>0</v>
      </c>
      <c r="P6396" s="3">
        <v>0</v>
      </c>
      <c r="Q6396" s="3">
        <v>0</v>
      </c>
      <c r="R6396" s="3">
        <v>0</v>
      </c>
      <c r="S6396" s="2">
        <v>450</v>
      </c>
      <c r="T6396" s="15">
        <v>0</v>
      </c>
    </row>
    <row r="6397" spans="4:20" x14ac:dyDescent="0.2">
      <c r="D6397" s="104"/>
      <c r="E6397" s="5" t="s">
        <v>31</v>
      </c>
      <c r="F6397" s="6"/>
      <c r="G6397" s="7">
        <v>559</v>
      </c>
      <c r="H6397" s="8">
        <v>0</v>
      </c>
      <c r="I6397" s="1">
        <v>0</v>
      </c>
      <c r="J6397" s="1">
        <v>0</v>
      </c>
      <c r="K6397" s="1">
        <v>0</v>
      </c>
      <c r="L6397" s="1">
        <v>0</v>
      </c>
      <c r="M6397" s="1">
        <v>559</v>
      </c>
      <c r="N6397" s="1">
        <v>0</v>
      </c>
      <c r="O6397" s="1">
        <v>0</v>
      </c>
      <c r="P6397" s="1">
        <v>0</v>
      </c>
      <c r="Q6397" s="1">
        <v>0</v>
      </c>
      <c r="R6397" s="1">
        <v>0</v>
      </c>
      <c r="S6397" s="27" t="s">
        <v>78</v>
      </c>
      <c r="T6397" s="28" t="s">
        <v>78</v>
      </c>
    </row>
    <row r="6398" spans="4:20" x14ac:dyDescent="0.2">
      <c r="D6398" s="104"/>
      <c r="E6398" s="11"/>
      <c r="F6398" s="10"/>
      <c r="G6398" s="9">
        <v>100</v>
      </c>
      <c r="H6398" s="40">
        <v>0</v>
      </c>
      <c r="I6398" s="3">
        <v>0</v>
      </c>
      <c r="J6398" s="3">
        <v>0</v>
      </c>
      <c r="K6398" s="3">
        <v>0</v>
      </c>
      <c r="L6398" s="3">
        <v>0</v>
      </c>
      <c r="M6398" s="2">
        <v>100</v>
      </c>
      <c r="N6398" s="3">
        <v>0</v>
      </c>
      <c r="O6398" s="3">
        <v>0</v>
      </c>
      <c r="P6398" s="3">
        <v>0</v>
      </c>
      <c r="Q6398" s="3">
        <v>0</v>
      </c>
      <c r="R6398" s="3">
        <v>0</v>
      </c>
      <c r="S6398" s="2">
        <v>600</v>
      </c>
      <c r="T6398" s="15">
        <v>0</v>
      </c>
    </row>
    <row r="6399" spans="4:20" x14ac:dyDescent="0.2">
      <c r="D6399" s="104"/>
      <c r="E6399" s="5" t="s">
        <v>32</v>
      </c>
      <c r="F6399" s="6"/>
      <c r="G6399" s="7">
        <v>284</v>
      </c>
      <c r="H6399" s="8">
        <v>0</v>
      </c>
      <c r="I6399" s="1">
        <v>0</v>
      </c>
      <c r="J6399" s="1">
        <v>0</v>
      </c>
      <c r="K6399" s="1">
        <v>0</v>
      </c>
      <c r="L6399" s="1">
        <v>0</v>
      </c>
      <c r="M6399" s="1">
        <v>0</v>
      </c>
      <c r="N6399" s="1">
        <v>284</v>
      </c>
      <c r="O6399" s="1">
        <v>0</v>
      </c>
      <c r="P6399" s="1">
        <v>0</v>
      </c>
      <c r="Q6399" s="1">
        <v>0</v>
      </c>
      <c r="R6399" s="1">
        <v>0</v>
      </c>
      <c r="S6399" s="27" t="s">
        <v>78</v>
      </c>
      <c r="T6399" s="28" t="s">
        <v>78</v>
      </c>
    </row>
    <row r="6400" spans="4:20" x14ac:dyDescent="0.2">
      <c r="D6400" s="104"/>
      <c r="E6400" s="11"/>
      <c r="F6400" s="10"/>
      <c r="G6400" s="9">
        <v>100</v>
      </c>
      <c r="H6400" s="40">
        <v>0</v>
      </c>
      <c r="I6400" s="3">
        <v>0</v>
      </c>
      <c r="J6400" s="3">
        <v>0</v>
      </c>
      <c r="K6400" s="3">
        <v>0</v>
      </c>
      <c r="L6400" s="3">
        <v>0</v>
      </c>
      <c r="M6400" s="3">
        <v>0</v>
      </c>
      <c r="N6400" s="2">
        <v>100</v>
      </c>
      <c r="O6400" s="3">
        <v>0</v>
      </c>
      <c r="P6400" s="3">
        <v>0</v>
      </c>
      <c r="Q6400" s="3">
        <v>0</v>
      </c>
      <c r="R6400" s="3">
        <v>0</v>
      </c>
      <c r="S6400" s="2">
        <v>850</v>
      </c>
      <c r="T6400" s="15">
        <v>0</v>
      </c>
    </row>
    <row r="6401" spans="4:20" x14ac:dyDescent="0.2">
      <c r="D6401" s="104"/>
      <c r="E6401" s="5" t="s">
        <v>33</v>
      </c>
      <c r="F6401" s="6"/>
      <c r="G6401" s="7">
        <v>104</v>
      </c>
      <c r="H6401" s="8">
        <v>0</v>
      </c>
      <c r="I6401" s="1">
        <v>0</v>
      </c>
      <c r="J6401" s="1">
        <v>0</v>
      </c>
      <c r="K6401" s="1">
        <v>0</v>
      </c>
      <c r="L6401" s="1">
        <v>0</v>
      </c>
      <c r="M6401" s="1">
        <v>0</v>
      </c>
      <c r="N6401" s="1">
        <v>0</v>
      </c>
      <c r="O6401" s="1">
        <v>80</v>
      </c>
      <c r="P6401" s="1">
        <v>15</v>
      </c>
      <c r="Q6401" s="1">
        <v>9</v>
      </c>
      <c r="R6401" s="1">
        <v>0</v>
      </c>
      <c r="S6401" s="27" t="s">
        <v>78</v>
      </c>
      <c r="T6401" s="28" t="s">
        <v>78</v>
      </c>
    </row>
    <row r="6402" spans="4:20" x14ac:dyDescent="0.2">
      <c r="D6402" s="104"/>
      <c r="E6402" s="11"/>
      <c r="F6402" s="10"/>
      <c r="G6402" s="9">
        <v>100</v>
      </c>
      <c r="H6402" s="40">
        <v>0</v>
      </c>
      <c r="I6402" s="3">
        <v>0</v>
      </c>
      <c r="J6402" s="3">
        <v>0</v>
      </c>
      <c r="K6402" s="3">
        <v>0</v>
      </c>
      <c r="L6402" s="3">
        <v>0</v>
      </c>
      <c r="M6402" s="3">
        <v>0</v>
      </c>
      <c r="N6402" s="3">
        <v>0</v>
      </c>
      <c r="O6402" s="2">
        <v>76.923076923077005</v>
      </c>
      <c r="P6402" s="2">
        <v>14.423076923077</v>
      </c>
      <c r="Q6402" s="2">
        <v>8.6538461538460005</v>
      </c>
      <c r="R6402" s="3">
        <v>0</v>
      </c>
      <c r="S6402" s="2">
        <v>1408.6538461538501</v>
      </c>
      <c r="T6402" s="15">
        <v>312.12995842556597</v>
      </c>
    </row>
    <row r="6403" spans="4:20" x14ac:dyDescent="0.2">
      <c r="D6403" s="103" t="s">
        <v>34</v>
      </c>
      <c r="E6403" s="24" t="s">
        <v>35</v>
      </c>
      <c r="F6403" s="22"/>
      <c r="G6403" s="23">
        <v>206</v>
      </c>
      <c r="H6403" s="30">
        <v>92</v>
      </c>
      <c r="I6403" s="4">
        <v>31</v>
      </c>
      <c r="J6403" s="4">
        <v>49</v>
      </c>
      <c r="K6403" s="4">
        <v>23</v>
      </c>
      <c r="L6403" s="4">
        <v>7</v>
      </c>
      <c r="M6403" s="4">
        <v>0</v>
      </c>
      <c r="N6403" s="4">
        <v>0</v>
      </c>
      <c r="O6403" s="4">
        <v>0</v>
      </c>
      <c r="P6403" s="4">
        <v>0</v>
      </c>
      <c r="Q6403" s="4">
        <v>0</v>
      </c>
      <c r="R6403" s="4">
        <v>4</v>
      </c>
      <c r="S6403" s="73" t="s">
        <v>78</v>
      </c>
      <c r="T6403" s="76" t="s">
        <v>78</v>
      </c>
    </row>
    <row r="6404" spans="4:20" x14ac:dyDescent="0.2">
      <c r="D6404" s="104"/>
      <c r="E6404" s="11"/>
      <c r="F6404" s="10"/>
      <c r="G6404" s="9">
        <v>100</v>
      </c>
      <c r="H6404" s="12">
        <v>44.660194174757002</v>
      </c>
      <c r="I6404" s="2">
        <v>15.048543689320001</v>
      </c>
      <c r="J6404" s="2">
        <v>23.786407766989999</v>
      </c>
      <c r="K6404" s="2">
        <v>11.165048543689</v>
      </c>
      <c r="L6404" s="2">
        <v>3.398058252427</v>
      </c>
      <c r="M6404" s="3">
        <v>0</v>
      </c>
      <c r="N6404" s="3">
        <v>0</v>
      </c>
      <c r="O6404" s="3">
        <v>0</v>
      </c>
      <c r="P6404" s="3">
        <v>0</v>
      </c>
      <c r="Q6404" s="3">
        <v>0</v>
      </c>
      <c r="R6404" s="2">
        <v>1.9417475728160001</v>
      </c>
      <c r="S6404" s="2">
        <v>161.88118811881199</v>
      </c>
      <c r="T6404" s="15">
        <v>120.46701920202101</v>
      </c>
    </row>
    <row r="6405" spans="4:20" x14ac:dyDescent="0.2">
      <c r="D6405" s="104"/>
      <c r="E6405" s="5" t="s">
        <v>36</v>
      </c>
      <c r="F6405" s="6"/>
      <c r="G6405" s="7">
        <v>218</v>
      </c>
      <c r="H6405" s="8">
        <v>10</v>
      </c>
      <c r="I6405" s="1">
        <v>19</v>
      </c>
      <c r="J6405" s="1">
        <v>57</v>
      </c>
      <c r="K6405" s="1">
        <v>68</v>
      </c>
      <c r="L6405" s="1">
        <v>39</v>
      </c>
      <c r="M6405" s="1">
        <v>16</v>
      </c>
      <c r="N6405" s="1">
        <v>3</v>
      </c>
      <c r="O6405" s="1">
        <v>0</v>
      </c>
      <c r="P6405" s="1">
        <v>0</v>
      </c>
      <c r="Q6405" s="1">
        <v>0</v>
      </c>
      <c r="R6405" s="1">
        <v>6</v>
      </c>
      <c r="S6405" s="27" t="s">
        <v>78</v>
      </c>
      <c r="T6405" s="28" t="s">
        <v>78</v>
      </c>
    </row>
    <row r="6406" spans="4:20" x14ac:dyDescent="0.2">
      <c r="D6406" s="104"/>
      <c r="E6406" s="11"/>
      <c r="F6406" s="10"/>
      <c r="G6406" s="9">
        <v>100</v>
      </c>
      <c r="H6406" s="12">
        <v>4.5871559633030001</v>
      </c>
      <c r="I6406" s="2">
        <v>8.7155963302749999</v>
      </c>
      <c r="J6406" s="2">
        <v>26.146788990826</v>
      </c>
      <c r="K6406" s="2">
        <v>31.192660550458999</v>
      </c>
      <c r="L6406" s="2">
        <v>17.889908256881</v>
      </c>
      <c r="M6406" s="2">
        <v>7.339449541284</v>
      </c>
      <c r="N6406" s="2">
        <v>1.376146788991</v>
      </c>
      <c r="O6406" s="3">
        <v>0</v>
      </c>
      <c r="P6406" s="3">
        <v>0</v>
      </c>
      <c r="Q6406" s="3">
        <v>0</v>
      </c>
      <c r="R6406" s="2">
        <v>2.7522935779819999</v>
      </c>
      <c r="S6406" s="2">
        <v>335.377358490566</v>
      </c>
      <c r="T6406" s="15">
        <v>142.826418783278</v>
      </c>
    </row>
    <row r="6407" spans="4:20" x14ac:dyDescent="0.2">
      <c r="D6407" s="104"/>
      <c r="E6407" s="5" t="s">
        <v>37</v>
      </c>
      <c r="F6407" s="6"/>
      <c r="G6407" s="7">
        <v>218</v>
      </c>
      <c r="H6407" s="8">
        <v>13</v>
      </c>
      <c r="I6407" s="1">
        <v>19</v>
      </c>
      <c r="J6407" s="1">
        <v>35</v>
      </c>
      <c r="K6407" s="1">
        <v>47</v>
      </c>
      <c r="L6407" s="1">
        <v>44</v>
      </c>
      <c r="M6407" s="1">
        <v>38</v>
      </c>
      <c r="N6407" s="1">
        <v>9</v>
      </c>
      <c r="O6407" s="1">
        <v>3</v>
      </c>
      <c r="P6407" s="1">
        <v>0</v>
      </c>
      <c r="Q6407" s="1">
        <v>0</v>
      </c>
      <c r="R6407" s="1">
        <v>10</v>
      </c>
      <c r="S6407" s="27" t="s">
        <v>78</v>
      </c>
      <c r="T6407" s="28" t="s">
        <v>78</v>
      </c>
    </row>
    <row r="6408" spans="4:20" x14ac:dyDescent="0.2">
      <c r="D6408" s="104"/>
      <c r="E6408" s="11"/>
      <c r="F6408" s="10"/>
      <c r="G6408" s="9">
        <v>100</v>
      </c>
      <c r="H6408" s="12">
        <v>5.9633027522940001</v>
      </c>
      <c r="I6408" s="2">
        <v>8.7155963302749999</v>
      </c>
      <c r="J6408" s="2">
        <v>16.055045871560001</v>
      </c>
      <c r="K6408" s="2">
        <v>21.559633027522999</v>
      </c>
      <c r="L6408" s="2">
        <v>20.183486238532002</v>
      </c>
      <c r="M6408" s="2">
        <v>17.43119266055</v>
      </c>
      <c r="N6408" s="2">
        <v>4.1284403669719998</v>
      </c>
      <c r="O6408" s="2">
        <v>1.376146788991</v>
      </c>
      <c r="P6408" s="3">
        <v>0</v>
      </c>
      <c r="Q6408" s="3">
        <v>0</v>
      </c>
      <c r="R6408" s="2">
        <v>4.5871559633030001</v>
      </c>
      <c r="S6408" s="2">
        <v>397.59615384615398</v>
      </c>
      <c r="T6408" s="15">
        <v>211.49420428641901</v>
      </c>
    </row>
    <row r="6409" spans="4:20" x14ac:dyDescent="0.2">
      <c r="D6409" s="104"/>
      <c r="E6409" s="5" t="s">
        <v>38</v>
      </c>
      <c r="F6409" s="6"/>
      <c r="G6409" s="7">
        <v>313</v>
      </c>
      <c r="H6409" s="8">
        <v>11</v>
      </c>
      <c r="I6409" s="1">
        <v>12</v>
      </c>
      <c r="J6409" s="1">
        <v>36</v>
      </c>
      <c r="K6409" s="1">
        <v>49</v>
      </c>
      <c r="L6409" s="1">
        <v>77</v>
      </c>
      <c r="M6409" s="1">
        <v>71</v>
      </c>
      <c r="N6409" s="1">
        <v>31</v>
      </c>
      <c r="O6409" s="1">
        <v>11</v>
      </c>
      <c r="P6409" s="1">
        <v>0</v>
      </c>
      <c r="Q6409" s="1">
        <v>0</v>
      </c>
      <c r="R6409" s="1">
        <v>15</v>
      </c>
      <c r="S6409" s="27" t="s">
        <v>78</v>
      </c>
      <c r="T6409" s="28" t="s">
        <v>78</v>
      </c>
    </row>
    <row r="6410" spans="4:20" x14ac:dyDescent="0.2">
      <c r="D6410" s="104"/>
      <c r="E6410" s="11"/>
      <c r="F6410" s="10"/>
      <c r="G6410" s="9">
        <v>100</v>
      </c>
      <c r="H6410" s="12">
        <v>3.5143769968049998</v>
      </c>
      <c r="I6410" s="2">
        <v>3.8338658146959999</v>
      </c>
      <c r="J6410" s="2">
        <v>11.501597444089001</v>
      </c>
      <c r="K6410" s="2">
        <v>15.654952076677001</v>
      </c>
      <c r="L6410" s="2">
        <v>24.600638977635999</v>
      </c>
      <c r="M6410" s="2">
        <v>22.683706070288</v>
      </c>
      <c r="N6410" s="2">
        <v>9.9041533546329994</v>
      </c>
      <c r="O6410" s="2">
        <v>3.5143769968049998</v>
      </c>
      <c r="P6410" s="3">
        <v>0</v>
      </c>
      <c r="Q6410" s="3">
        <v>0</v>
      </c>
      <c r="R6410" s="2">
        <v>4.7923322683710001</v>
      </c>
      <c r="S6410" s="2">
        <v>489.429530201342</v>
      </c>
      <c r="T6410" s="15">
        <v>245.11470414556899</v>
      </c>
    </row>
    <row r="6411" spans="4:20" x14ac:dyDescent="0.2">
      <c r="D6411" s="104"/>
      <c r="E6411" s="5" t="s">
        <v>39</v>
      </c>
      <c r="F6411" s="6"/>
      <c r="G6411" s="7">
        <v>306</v>
      </c>
      <c r="H6411" s="8">
        <v>4</v>
      </c>
      <c r="I6411" s="1">
        <v>14</v>
      </c>
      <c r="J6411" s="1">
        <v>26</v>
      </c>
      <c r="K6411" s="1">
        <v>47</v>
      </c>
      <c r="L6411" s="1">
        <v>66</v>
      </c>
      <c r="M6411" s="1">
        <v>84</v>
      </c>
      <c r="N6411" s="1">
        <v>39</v>
      </c>
      <c r="O6411" s="1">
        <v>8</v>
      </c>
      <c r="P6411" s="1">
        <v>1</v>
      </c>
      <c r="Q6411" s="1">
        <v>2</v>
      </c>
      <c r="R6411" s="1">
        <v>15</v>
      </c>
      <c r="S6411" s="27" t="s">
        <v>78</v>
      </c>
      <c r="T6411" s="28" t="s">
        <v>78</v>
      </c>
    </row>
    <row r="6412" spans="4:20" x14ac:dyDescent="0.2">
      <c r="D6412" s="104"/>
      <c r="E6412" s="11"/>
      <c r="F6412" s="10"/>
      <c r="G6412" s="9">
        <v>100</v>
      </c>
      <c r="H6412" s="12">
        <v>1.3071895424840001</v>
      </c>
      <c r="I6412" s="2">
        <v>4.5751633986930003</v>
      </c>
      <c r="J6412" s="2">
        <v>8.4967320261440005</v>
      </c>
      <c r="K6412" s="2">
        <v>15.359477124183</v>
      </c>
      <c r="L6412" s="2">
        <v>21.568627450979999</v>
      </c>
      <c r="M6412" s="2">
        <v>27.450980392157</v>
      </c>
      <c r="N6412" s="2">
        <v>12.745098039216</v>
      </c>
      <c r="O6412" s="2">
        <v>2.6143790849670001</v>
      </c>
      <c r="P6412" s="2">
        <v>0.32679738562100002</v>
      </c>
      <c r="Q6412" s="2">
        <v>0.65359477124200005</v>
      </c>
      <c r="R6412" s="2">
        <v>4.9019607843140003</v>
      </c>
      <c r="S6412" s="2">
        <v>531.78694158075598</v>
      </c>
      <c r="T6412" s="15">
        <v>280.42353087422202</v>
      </c>
    </row>
    <row r="6413" spans="4:20" x14ac:dyDescent="0.2">
      <c r="D6413" s="104"/>
      <c r="E6413" s="5" t="s">
        <v>40</v>
      </c>
      <c r="F6413" s="6"/>
      <c r="G6413" s="7">
        <v>323</v>
      </c>
      <c r="H6413" s="8">
        <v>10</v>
      </c>
      <c r="I6413" s="1">
        <v>6</v>
      </c>
      <c r="J6413" s="1">
        <v>16</v>
      </c>
      <c r="K6413" s="1">
        <v>47</v>
      </c>
      <c r="L6413" s="1">
        <v>68</v>
      </c>
      <c r="M6413" s="1">
        <v>85</v>
      </c>
      <c r="N6413" s="1">
        <v>59</v>
      </c>
      <c r="O6413" s="1">
        <v>13</v>
      </c>
      <c r="P6413" s="1">
        <v>2</v>
      </c>
      <c r="Q6413" s="1">
        <v>1</v>
      </c>
      <c r="R6413" s="1">
        <v>16</v>
      </c>
      <c r="S6413" s="27" t="s">
        <v>78</v>
      </c>
      <c r="T6413" s="28" t="s">
        <v>78</v>
      </c>
    </row>
    <row r="6414" spans="4:20" x14ac:dyDescent="0.2">
      <c r="D6414" s="104"/>
      <c r="E6414" s="11"/>
      <c r="F6414" s="10"/>
      <c r="G6414" s="9">
        <v>100</v>
      </c>
      <c r="H6414" s="12">
        <v>3.0959752321980001</v>
      </c>
      <c r="I6414" s="2">
        <v>1.8575851393189999</v>
      </c>
      <c r="J6414" s="2">
        <v>4.9535603715169998</v>
      </c>
      <c r="K6414" s="2">
        <v>14.551083591331</v>
      </c>
      <c r="L6414" s="2">
        <v>21.052631578947</v>
      </c>
      <c r="M6414" s="2">
        <v>26.315789473683999</v>
      </c>
      <c r="N6414" s="2">
        <v>18.266253869968999</v>
      </c>
      <c r="O6414" s="2">
        <v>4.0247678018580002</v>
      </c>
      <c r="P6414" s="2">
        <v>0.61919504644000001</v>
      </c>
      <c r="Q6414" s="2">
        <v>0.30959752322</v>
      </c>
      <c r="R6414" s="2">
        <v>4.9535603715169998</v>
      </c>
      <c r="S6414" s="2">
        <v>571.98697068403897</v>
      </c>
      <c r="T6414" s="15">
        <v>285.21714653425499</v>
      </c>
    </row>
    <row r="6415" spans="4:20" x14ac:dyDescent="0.2">
      <c r="D6415" s="104"/>
      <c r="E6415" s="5" t="s">
        <v>41</v>
      </c>
      <c r="F6415" s="6"/>
      <c r="G6415" s="7">
        <v>260</v>
      </c>
      <c r="H6415" s="8">
        <v>13</v>
      </c>
      <c r="I6415" s="1">
        <v>6</v>
      </c>
      <c r="J6415" s="1">
        <v>25</v>
      </c>
      <c r="K6415" s="1">
        <v>39</v>
      </c>
      <c r="L6415" s="1">
        <v>42</v>
      </c>
      <c r="M6415" s="1">
        <v>71</v>
      </c>
      <c r="N6415" s="1">
        <v>33</v>
      </c>
      <c r="O6415" s="1">
        <v>12</v>
      </c>
      <c r="P6415" s="1">
        <v>2</v>
      </c>
      <c r="Q6415" s="1">
        <v>0</v>
      </c>
      <c r="R6415" s="1">
        <v>17</v>
      </c>
      <c r="S6415" s="27" t="s">
        <v>78</v>
      </c>
      <c r="T6415" s="28" t="s">
        <v>78</v>
      </c>
    </row>
    <row r="6416" spans="4:20" x14ac:dyDescent="0.2">
      <c r="D6416" s="104"/>
      <c r="E6416" s="11"/>
      <c r="F6416" s="10"/>
      <c r="G6416" s="9">
        <v>100</v>
      </c>
      <c r="H6416" s="12">
        <v>5</v>
      </c>
      <c r="I6416" s="2">
        <v>2.3076923076920002</v>
      </c>
      <c r="J6416" s="2">
        <v>9.6153846153850004</v>
      </c>
      <c r="K6416" s="2">
        <v>15</v>
      </c>
      <c r="L6416" s="2">
        <v>16.153846153846001</v>
      </c>
      <c r="M6416" s="2">
        <v>27.307692307692001</v>
      </c>
      <c r="N6416" s="2">
        <v>12.692307692308001</v>
      </c>
      <c r="O6416" s="2">
        <v>4.6153846153850004</v>
      </c>
      <c r="P6416" s="2">
        <v>0.76923076923099998</v>
      </c>
      <c r="Q6416" s="3">
        <v>0</v>
      </c>
      <c r="R6416" s="2">
        <v>6.5384615384620002</v>
      </c>
      <c r="S6416" s="2">
        <v>532.92181069958804</v>
      </c>
      <c r="T6416" s="15">
        <v>288.86485309129199</v>
      </c>
    </row>
    <row r="6417" spans="4:20" x14ac:dyDescent="0.2">
      <c r="D6417" s="104"/>
      <c r="E6417" s="5" t="s">
        <v>42</v>
      </c>
      <c r="F6417" s="6"/>
      <c r="G6417" s="7">
        <v>258</v>
      </c>
      <c r="H6417" s="8">
        <v>12</v>
      </c>
      <c r="I6417" s="1">
        <v>18</v>
      </c>
      <c r="J6417" s="1">
        <v>30</v>
      </c>
      <c r="K6417" s="1">
        <v>26</v>
      </c>
      <c r="L6417" s="1">
        <v>40</v>
      </c>
      <c r="M6417" s="1">
        <v>59</v>
      </c>
      <c r="N6417" s="1">
        <v>44</v>
      </c>
      <c r="O6417" s="1">
        <v>9</v>
      </c>
      <c r="P6417" s="1">
        <v>5</v>
      </c>
      <c r="Q6417" s="1">
        <v>0</v>
      </c>
      <c r="R6417" s="1">
        <v>15</v>
      </c>
      <c r="S6417" s="27" t="s">
        <v>78</v>
      </c>
      <c r="T6417" s="28" t="s">
        <v>78</v>
      </c>
    </row>
    <row r="6418" spans="4:20" x14ac:dyDescent="0.2">
      <c r="D6418" s="104"/>
      <c r="E6418" s="11"/>
      <c r="F6418" s="10"/>
      <c r="G6418" s="9">
        <v>100</v>
      </c>
      <c r="H6418" s="12">
        <v>4.6511627906979998</v>
      </c>
      <c r="I6418" s="2">
        <v>6.9767441860470001</v>
      </c>
      <c r="J6418" s="2">
        <v>11.627906976744001</v>
      </c>
      <c r="K6418" s="2">
        <v>10.077519379845</v>
      </c>
      <c r="L6418" s="2">
        <v>15.503875968992</v>
      </c>
      <c r="M6418" s="2">
        <v>22.868217054264001</v>
      </c>
      <c r="N6418" s="2">
        <v>17.054263565890999</v>
      </c>
      <c r="O6418" s="2">
        <v>3.488372093023</v>
      </c>
      <c r="P6418" s="2">
        <v>1.937984496124</v>
      </c>
      <c r="Q6418" s="3">
        <v>0</v>
      </c>
      <c r="R6418" s="2">
        <v>5.8139534883720003</v>
      </c>
      <c r="S6418" s="2">
        <v>537.86008230452705</v>
      </c>
      <c r="T6418" s="15">
        <v>325.22032571539802</v>
      </c>
    </row>
    <row r="6419" spans="4:20" x14ac:dyDescent="0.2">
      <c r="D6419" s="104"/>
      <c r="E6419" s="5" t="s">
        <v>43</v>
      </c>
      <c r="F6419" s="6"/>
      <c r="G6419" s="7">
        <v>258</v>
      </c>
      <c r="H6419" s="8">
        <v>14</v>
      </c>
      <c r="I6419" s="1">
        <v>33</v>
      </c>
      <c r="J6419" s="1">
        <v>49</v>
      </c>
      <c r="K6419" s="1">
        <v>35</v>
      </c>
      <c r="L6419" s="1">
        <v>39</v>
      </c>
      <c r="M6419" s="1">
        <v>40</v>
      </c>
      <c r="N6419" s="1">
        <v>24</v>
      </c>
      <c r="O6419" s="1">
        <v>5</v>
      </c>
      <c r="P6419" s="1">
        <v>3</v>
      </c>
      <c r="Q6419" s="1">
        <v>2</v>
      </c>
      <c r="R6419" s="1">
        <v>14</v>
      </c>
      <c r="S6419" s="27" t="s">
        <v>78</v>
      </c>
      <c r="T6419" s="28" t="s">
        <v>78</v>
      </c>
    </row>
    <row r="6420" spans="4:20" x14ac:dyDescent="0.2">
      <c r="D6420" s="104"/>
      <c r="E6420" s="11"/>
      <c r="F6420" s="10"/>
      <c r="G6420" s="9">
        <v>100</v>
      </c>
      <c r="H6420" s="12">
        <v>5.4263565891469998</v>
      </c>
      <c r="I6420" s="2">
        <v>12.790697674419</v>
      </c>
      <c r="J6420" s="2">
        <v>18.992248062015999</v>
      </c>
      <c r="K6420" s="2">
        <v>13.565891472868</v>
      </c>
      <c r="L6420" s="2">
        <v>15.116279069767</v>
      </c>
      <c r="M6420" s="2">
        <v>15.503875968992</v>
      </c>
      <c r="N6420" s="2">
        <v>9.3023255813949994</v>
      </c>
      <c r="O6420" s="2">
        <v>1.937984496124</v>
      </c>
      <c r="P6420" s="2">
        <v>1.1627906976739999</v>
      </c>
      <c r="Q6420" s="2">
        <v>0.77519379845000003</v>
      </c>
      <c r="R6420" s="2">
        <v>5.4263565891469998</v>
      </c>
      <c r="S6420" s="2">
        <v>443.03278688524603</v>
      </c>
      <c r="T6420" s="15">
        <v>332.63821075289701</v>
      </c>
    </row>
    <row r="6421" spans="4:20" x14ac:dyDescent="0.2">
      <c r="D6421" s="104"/>
      <c r="E6421" s="5" t="s">
        <v>44</v>
      </c>
      <c r="F6421" s="6"/>
      <c r="G6421" s="7">
        <v>336</v>
      </c>
      <c r="H6421" s="8">
        <v>18</v>
      </c>
      <c r="I6421" s="1">
        <v>58</v>
      </c>
      <c r="J6421" s="1">
        <v>96</v>
      </c>
      <c r="K6421" s="1">
        <v>54</v>
      </c>
      <c r="L6421" s="1">
        <v>38</v>
      </c>
      <c r="M6421" s="1">
        <v>19</v>
      </c>
      <c r="N6421" s="1">
        <v>14</v>
      </c>
      <c r="O6421" s="1">
        <v>4</v>
      </c>
      <c r="P6421" s="1">
        <v>1</v>
      </c>
      <c r="Q6421" s="1">
        <v>2</v>
      </c>
      <c r="R6421" s="1">
        <v>32</v>
      </c>
      <c r="S6421" s="27" t="s">
        <v>78</v>
      </c>
      <c r="T6421" s="28" t="s">
        <v>78</v>
      </c>
    </row>
    <row r="6422" spans="4:20" x14ac:dyDescent="0.2">
      <c r="D6422" s="104"/>
      <c r="E6422" s="11"/>
      <c r="F6422" s="10"/>
      <c r="G6422" s="9">
        <v>100</v>
      </c>
      <c r="H6422" s="12">
        <v>5.3571428571429998</v>
      </c>
      <c r="I6422" s="2">
        <v>17.261904761905001</v>
      </c>
      <c r="J6422" s="2">
        <v>28.571428571428999</v>
      </c>
      <c r="K6422" s="2">
        <v>16.071428571428999</v>
      </c>
      <c r="L6422" s="2">
        <v>11.309523809524</v>
      </c>
      <c r="M6422" s="2">
        <v>5.6547619047620001</v>
      </c>
      <c r="N6422" s="2">
        <v>4.166666666667</v>
      </c>
      <c r="O6422" s="2">
        <v>1.190476190476</v>
      </c>
      <c r="P6422" s="2">
        <v>0.29761904761899999</v>
      </c>
      <c r="Q6422" s="2">
        <v>0.59523809523799998</v>
      </c>
      <c r="R6422" s="2">
        <v>9.5238095238099998</v>
      </c>
      <c r="S6422" s="2">
        <v>342.59868421052602</v>
      </c>
      <c r="T6422" s="15">
        <v>271.27165836085402</v>
      </c>
    </row>
    <row r="6423" spans="4:20" x14ac:dyDescent="0.2">
      <c r="D6423" s="104"/>
      <c r="E6423" s="5" t="s">
        <v>45</v>
      </c>
      <c r="F6423" s="6"/>
      <c r="G6423" s="7">
        <v>259</v>
      </c>
      <c r="H6423" s="8">
        <v>22</v>
      </c>
      <c r="I6423" s="1">
        <v>55</v>
      </c>
      <c r="J6423" s="1">
        <v>83</v>
      </c>
      <c r="K6423" s="1">
        <v>31</v>
      </c>
      <c r="L6423" s="1">
        <v>25</v>
      </c>
      <c r="M6423" s="1">
        <v>17</v>
      </c>
      <c r="N6423" s="1">
        <v>6</v>
      </c>
      <c r="O6423" s="1">
        <v>5</v>
      </c>
      <c r="P6423" s="1">
        <v>0</v>
      </c>
      <c r="Q6423" s="1">
        <v>0</v>
      </c>
      <c r="R6423" s="1">
        <v>15</v>
      </c>
      <c r="S6423" s="27" t="s">
        <v>78</v>
      </c>
      <c r="T6423" s="28" t="s">
        <v>78</v>
      </c>
    </row>
    <row r="6424" spans="4:20" x14ac:dyDescent="0.2">
      <c r="D6424" s="104"/>
      <c r="E6424" s="11"/>
      <c r="F6424" s="10"/>
      <c r="G6424" s="9">
        <v>100</v>
      </c>
      <c r="H6424" s="12">
        <v>8.4942084942079994</v>
      </c>
      <c r="I6424" s="2">
        <v>21.235521235520999</v>
      </c>
      <c r="J6424" s="2">
        <v>32.046332046331997</v>
      </c>
      <c r="K6424" s="2">
        <v>11.969111969111999</v>
      </c>
      <c r="L6424" s="2">
        <v>9.65250965251</v>
      </c>
      <c r="M6424" s="2">
        <v>6.563706563707</v>
      </c>
      <c r="N6424" s="2">
        <v>2.3166023166019998</v>
      </c>
      <c r="O6424" s="2">
        <v>1.9305019305019999</v>
      </c>
      <c r="P6424" s="3">
        <v>0</v>
      </c>
      <c r="Q6424" s="3">
        <v>0</v>
      </c>
      <c r="R6424" s="2">
        <v>5.7915057915060002</v>
      </c>
      <c r="S6424" s="2">
        <v>302.25409836065597</v>
      </c>
      <c r="T6424" s="15">
        <v>215.35578878194099</v>
      </c>
    </row>
    <row r="6425" spans="4:20" x14ac:dyDescent="0.2">
      <c r="D6425" s="104"/>
      <c r="E6425" s="5" t="s">
        <v>46</v>
      </c>
      <c r="F6425" s="6"/>
      <c r="G6425" s="7">
        <v>171</v>
      </c>
      <c r="H6425" s="8">
        <v>6</v>
      </c>
      <c r="I6425" s="1">
        <v>45</v>
      </c>
      <c r="J6425" s="1">
        <v>69</v>
      </c>
      <c r="K6425" s="1">
        <v>22</v>
      </c>
      <c r="L6425" s="1">
        <v>6</v>
      </c>
      <c r="M6425" s="1">
        <v>2</v>
      </c>
      <c r="N6425" s="1">
        <v>2</v>
      </c>
      <c r="O6425" s="1">
        <v>3</v>
      </c>
      <c r="P6425" s="1">
        <v>0</v>
      </c>
      <c r="Q6425" s="1">
        <v>0</v>
      </c>
      <c r="R6425" s="1">
        <v>16</v>
      </c>
      <c r="S6425" s="27" t="s">
        <v>78</v>
      </c>
      <c r="T6425" s="28" t="s">
        <v>78</v>
      </c>
    </row>
    <row r="6426" spans="4:20" x14ac:dyDescent="0.2">
      <c r="D6426" s="104"/>
      <c r="E6426" s="11"/>
      <c r="F6426" s="10"/>
      <c r="G6426" s="9">
        <v>100</v>
      </c>
      <c r="H6426" s="12">
        <v>3.508771929825</v>
      </c>
      <c r="I6426" s="2">
        <v>26.315789473683999</v>
      </c>
      <c r="J6426" s="2">
        <v>40.350877192981997</v>
      </c>
      <c r="K6426" s="2">
        <v>12.865497076023001</v>
      </c>
      <c r="L6426" s="2">
        <v>3.508771929825</v>
      </c>
      <c r="M6426" s="2">
        <v>1.1695906432750001</v>
      </c>
      <c r="N6426" s="2">
        <v>1.1695906432750001</v>
      </c>
      <c r="O6426" s="2">
        <v>1.7543859649119999</v>
      </c>
      <c r="P6426" s="3">
        <v>0</v>
      </c>
      <c r="Q6426" s="3">
        <v>0</v>
      </c>
      <c r="R6426" s="2">
        <v>9.3567251461990004</v>
      </c>
      <c r="S6426" s="2">
        <v>266.77419354838702</v>
      </c>
      <c r="T6426" s="15">
        <v>180.882908067073</v>
      </c>
    </row>
    <row r="6427" spans="4:20" x14ac:dyDescent="0.2">
      <c r="D6427" s="104"/>
      <c r="E6427" s="5" t="s">
        <v>47</v>
      </c>
      <c r="F6427" s="6"/>
      <c r="G6427" s="7">
        <v>158</v>
      </c>
      <c r="H6427" s="8">
        <v>20</v>
      </c>
      <c r="I6427" s="1">
        <v>32</v>
      </c>
      <c r="J6427" s="1">
        <v>55</v>
      </c>
      <c r="K6427" s="1">
        <v>19</v>
      </c>
      <c r="L6427" s="1">
        <v>12</v>
      </c>
      <c r="M6427" s="1">
        <v>2</v>
      </c>
      <c r="N6427" s="1">
        <v>2</v>
      </c>
      <c r="O6427" s="1">
        <v>0</v>
      </c>
      <c r="P6427" s="1">
        <v>0</v>
      </c>
      <c r="Q6427" s="1">
        <v>0</v>
      </c>
      <c r="R6427" s="1">
        <v>16</v>
      </c>
      <c r="S6427" s="27" t="s">
        <v>78</v>
      </c>
      <c r="T6427" s="28" t="s">
        <v>78</v>
      </c>
    </row>
    <row r="6428" spans="4:20" x14ac:dyDescent="0.2">
      <c r="D6428" s="104"/>
      <c r="E6428" s="11"/>
      <c r="F6428" s="10"/>
      <c r="G6428" s="9">
        <v>100</v>
      </c>
      <c r="H6428" s="12">
        <v>12.658227848100999</v>
      </c>
      <c r="I6428" s="2">
        <v>20.253164556961998</v>
      </c>
      <c r="J6428" s="2">
        <v>34.810126582278002</v>
      </c>
      <c r="K6428" s="2">
        <v>12.025316455696</v>
      </c>
      <c r="L6428" s="2">
        <v>7.5949367088609998</v>
      </c>
      <c r="M6428" s="2">
        <v>1.2658227848100001</v>
      </c>
      <c r="N6428" s="2">
        <v>1.2658227848100001</v>
      </c>
      <c r="O6428" s="3">
        <v>0</v>
      </c>
      <c r="P6428" s="3">
        <v>0</v>
      </c>
      <c r="Q6428" s="3">
        <v>0</v>
      </c>
      <c r="R6428" s="2">
        <v>10.126582278480999</v>
      </c>
      <c r="S6428" s="2">
        <v>242.95774647887299</v>
      </c>
      <c r="T6428" s="15">
        <v>139.110801579347</v>
      </c>
    </row>
    <row r="6429" spans="4:20" x14ac:dyDescent="0.2">
      <c r="D6429" s="104"/>
      <c r="E6429" s="5" t="s">
        <v>48</v>
      </c>
      <c r="F6429" s="6"/>
      <c r="G6429" s="7">
        <v>62</v>
      </c>
      <c r="H6429" s="8">
        <v>12</v>
      </c>
      <c r="I6429" s="1">
        <v>22</v>
      </c>
      <c r="J6429" s="1">
        <v>12</v>
      </c>
      <c r="K6429" s="1">
        <v>6</v>
      </c>
      <c r="L6429" s="1">
        <v>3</v>
      </c>
      <c r="M6429" s="1">
        <v>1</v>
      </c>
      <c r="N6429" s="1">
        <v>1</v>
      </c>
      <c r="O6429" s="1">
        <v>1</v>
      </c>
      <c r="P6429" s="1">
        <v>0</v>
      </c>
      <c r="Q6429" s="1">
        <v>0</v>
      </c>
      <c r="R6429" s="1">
        <v>4</v>
      </c>
      <c r="S6429" s="27" t="s">
        <v>78</v>
      </c>
      <c r="T6429" s="28" t="s">
        <v>78</v>
      </c>
    </row>
    <row r="6430" spans="4:20" x14ac:dyDescent="0.2">
      <c r="D6430" s="104"/>
      <c r="E6430" s="11"/>
      <c r="F6430" s="10"/>
      <c r="G6430" s="9">
        <v>100</v>
      </c>
      <c r="H6430" s="12">
        <v>19.354838709677001</v>
      </c>
      <c r="I6430" s="2">
        <v>35.483870967742</v>
      </c>
      <c r="J6430" s="2">
        <v>19.354838709677001</v>
      </c>
      <c r="K6430" s="2">
        <v>9.6774193548389995</v>
      </c>
      <c r="L6430" s="2">
        <v>4.8387096774189997</v>
      </c>
      <c r="M6430" s="2">
        <v>1.6129032258060001</v>
      </c>
      <c r="N6430" s="2">
        <v>1.6129032258060001</v>
      </c>
      <c r="O6430" s="2">
        <v>1.6129032258060001</v>
      </c>
      <c r="P6430" s="3">
        <v>0</v>
      </c>
      <c r="Q6430" s="3">
        <v>0</v>
      </c>
      <c r="R6430" s="2">
        <v>6.4516129032259997</v>
      </c>
      <c r="S6430" s="2">
        <v>225</v>
      </c>
      <c r="T6430" s="15">
        <v>200.26921535944999</v>
      </c>
    </row>
    <row r="6431" spans="4:20" x14ac:dyDescent="0.2">
      <c r="D6431" s="104"/>
      <c r="E6431" s="5" t="s">
        <v>49</v>
      </c>
      <c r="F6431" s="6"/>
      <c r="G6431" s="7">
        <v>13</v>
      </c>
      <c r="H6431" s="8">
        <v>1</v>
      </c>
      <c r="I6431" s="1">
        <v>4</v>
      </c>
      <c r="J6431" s="1">
        <v>4</v>
      </c>
      <c r="K6431" s="1">
        <v>0</v>
      </c>
      <c r="L6431" s="1">
        <v>1</v>
      </c>
      <c r="M6431" s="1">
        <v>0</v>
      </c>
      <c r="N6431" s="1">
        <v>0</v>
      </c>
      <c r="O6431" s="1">
        <v>0</v>
      </c>
      <c r="P6431" s="1">
        <v>0</v>
      </c>
      <c r="Q6431" s="1">
        <v>0</v>
      </c>
      <c r="R6431" s="1">
        <v>3</v>
      </c>
      <c r="S6431" s="27" t="s">
        <v>78</v>
      </c>
      <c r="T6431" s="28" t="s">
        <v>78</v>
      </c>
    </row>
    <row r="6432" spans="4:20" x14ac:dyDescent="0.2">
      <c r="D6432" s="104"/>
      <c r="E6432" s="11"/>
      <c r="F6432" s="10"/>
      <c r="G6432" s="9">
        <v>100</v>
      </c>
      <c r="H6432" s="12">
        <v>7.6923076923079998</v>
      </c>
      <c r="I6432" s="2">
        <v>30.769230769231001</v>
      </c>
      <c r="J6432" s="2">
        <v>30.769230769231001</v>
      </c>
      <c r="K6432" s="3">
        <v>0</v>
      </c>
      <c r="L6432" s="2">
        <v>7.6923076923079998</v>
      </c>
      <c r="M6432" s="3">
        <v>0</v>
      </c>
      <c r="N6432" s="3">
        <v>0</v>
      </c>
      <c r="O6432" s="3">
        <v>0</v>
      </c>
      <c r="P6432" s="3">
        <v>0</v>
      </c>
      <c r="Q6432" s="3">
        <v>0</v>
      </c>
      <c r="R6432" s="2">
        <v>23.076923076922998</v>
      </c>
      <c r="S6432" s="2">
        <v>210</v>
      </c>
      <c r="T6432" s="15">
        <v>101.980390271856</v>
      </c>
    </row>
    <row r="6433" spans="4:20" x14ac:dyDescent="0.2">
      <c r="D6433" s="103" t="s">
        <v>50</v>
      </c>
      <c r="E6433" s="24" t="s">
        <v>35</v>
      </c>
      <c r="F6433" s="22"/>
      <c r="G6433" s="23">
        <v>174</v>
      </c>
      <c r="H6433" s="30">
        <v>85</v>
      </c>
      <c r="I6433" s="4">
        <v>26</v>
      </c>
      <c r="J6433" s="4">
        <v>31</v>
      </c>
      <c r="K6433" s="4">
        <v>15</v>
      </c>
      <c r="L6433" s="4">
        <v>2</v>
      </c>
      <c r="M6433" s="4">
        <v>0</v>
      </c>
      <c r="N6433" s="4">
        <v>0</v>
      </c>
      <c r="O6433" s="4">
        <v>0</v>
      </c>
      <c r="P6433" s="4">
        <v>0</v>
      </c>
      <c r="Q6433" s="4">
        <v>0</v>
      </c>
      <c r="R6433" s="4">
        <v>15</v>
      </c>
      <c r="S6433" s="73" t="s">
        <v>78</v>
      </c>
      <c r="T6433" s="76" t="s">
        <v>78</v>
      </c>
    </row>
    <row r="6434" spans="4:20" x14ac:dyDescent="0.2">
      <c r="D6434" s="104"/>
      <c r="E6434" s="11"/>
      <c r="F6434" s="10"/>
      <c r="G6434" s="9">
        <v>100</v>
      </c>
      <c r="H6434" s="12">
        <v>48.850574712643997</v>
      </c>
      <c r="I6434" s="2">
        <v>14.942528735631999</v>
      </c>
      <c r="J6434" s="2">
        <v>17.816091954023001</v>
      </c>
      <c r="K6434" s="2">
        <v>8.6206896551720007</v>
      </c>
      <c r="L6434" s="2">
        <v>1.149425287356</v>
      </c>
      <c r="M6434" s="3">
        <v>0</v>
      </c>
      <c r="N6434" s="3">
        <v>0</v>
      </c>
      <c r="O6434" s="3">
        <v>0</v>
      </c>
      <c r="P6434" s="3">
        <v>0</v>
      </c>
      <c r="Q6434" s="3">
        <v>0</v>
      </c>
      <c r="R6434" s="2">
        <v>8.6206896551720007</v>
      </c>
      <c r="S6434" s="2">
        <v>138.67924528301899</v>
      </c>
      <c r="T6434" s="15">
        <v>109.877651841824</v>
      </c>
    </row>
    <row r="6435" spans="4:20" x14ac:dyDescent="0.2">
      <c r="D6435" s="104"/>
      <c r="E6435" s="5" t="s">
        <v>36</v>
      </c>
      <c r="F6435" s="6"/>
      <c r="G6435" s="7">
        <v>233</v>
      </c>
      <c r="H6435" s="8">
        <v>68</v>
      </c>
      <c r="I6435" s="1">
        <v>37</v>
      </c>
      <c r="J6435" s="1">
        <v>55</v>
      </c>
      <c r="K6435" s="1">
        <v>32</v>
      </c>
      <c r="L6435" s="1">
        <v>19</v>
      </c>
      <c r="M6435" s="1">
        <v>3</v>
      </c>
      <c r="N6435" s="1">
        <v>0</v>
      </c>
      <c r="O6435" s="1">
        <v>0</v>
      </c>
      <c r="P6435" s="1">
        <v>0</v>
      </c>
      <c r="Q6435" s="1">
        <v>0</v>
      </c>
      <c r="R6435" s="1">
        <v>19</v>
      </c>
      <c r="S6435" s="27" t="s">
        <v>78</v>
      </c>
      <c r="T6435" s="28" t="s">
        <v>78</v>
      </c>
    </row>
    <row r="6436" spans="4:20" x14ac:dyDescent="0.2">
      <c r="D6436" s="104"/>
      <c r="E6436" s="11"/>
      <c r="F6436" s="10"/>
      <c r="G6436" s="9">
        <v>100</v>
      </c>
      <c r="H6436" s="12">
        <v>29.184549356222998</v>
      </c>
      <c r="I6436" s="2">
        <v>15.87982832618</v>
      </c>
      <c r="J6436" s="2">
        <v>23.605150214592001</v>
      </c>
      <c r="K6436" s="2">
        <v>13.733905579399</v>
      </c>
      <c r="L6436" s="2">
        <v>8.1545064377679992</v>
      </c>
      <c r="M6436" s="2">
        <v>1.287553648069</v>
      </c>
      <c r="N6436" s="3">
        <v>0</v>
      </c>
      <c r="O6436" s="3">
        <v>0</v>
      </c>
      <c r="P6436" s="3">
        <v>0</v>
      </c>
      <c r="Q6436" s="3">
        <v>0</v>
      </c>
      <c r="R6436" s="2">
        <v>8.1545064377679992</v>
      </c>
      <c r="S6436" s="2">
        <v>206.77570093457899</v>
      </c>
      <c r="T6436" s="15">
        <v>139.050102475117</v>
      </c>
    </row>
    <row r="6437" spans="4:20" x14ac:dyDescent="0.2">
      <c r="D6437" s="104"/>
      <c r="E6437" s="5" t="s">
        <v>37</v>
      </c>
      <c r="F6437" s="6"/>
      <c r="G6437" s="7">
        <v>199</v>
      </c>
      <c r="H6437" s="8">
        <v>88</v>
      </c>
      <c r="I6437" s="1">
        <v>31</v>
      </c>
      <c r="J6437" s="1">
        <v>27</v>
      </c>
      <c r="K6437" s="1">
        <v>21</v>
      </c>
      <c r="L6437" s="1">
        <v>6</v>
      </c>
      <c r="M6437" s="1">
        <v>5</v>
      </c>
      <c r="N6437" s="1">
        <v>1</v>
      </c>
      <c r="O6437" s="1">
        <v>0</v>
      </c>
      <c r="P6437" s="1">
        <v>0</v>
      </c>
      <c r="Q6437" s="1">
        <v>0</v>
      </c>
      <c r="R6437" s="1">
        <v>20</v>
      </c>
      <c r="S6437" s="27" t="s">
        <v>78</v>
      </c>
      <c r="T6437" s="28" t="s">
        <v>78</v>
      </c>
    </row>
    <row r="6438" spans="4:20" x14ac:dyDescent="0.2">
      <c r="D6438" s="104"/>
      <c r="E6438" s="11"/>
      <c r="F6438" s="10"/>
      <c r="G6438" s="9">
        <v>100</v>
      </c>
      <c r="H6438" s="12">
        <v>44.221105527638002</v>
      </c>
      <c r="I6438" s="2">
        <v>15.577889447236</v>
      </c>
      <c r="J6438" s="2">
        <v>13.56783919598</v>
      </c>
      <c r="K6438" s="2">
        <v>10.552763819095</v>
      </c>
      <c r="L6438" s="2">
        <v>3.015075376884</v>
      </c>
      <c r="M6438" s="2">
        <v>2.5125628140699998</v>
      </c>
      <c r="N6438" s="2">
        <v>0.50251256281400003</v>
      </c>
      <c r="O6438" s="3">
        <v>0</v>
      </c>
      <c r="P6438" s="3">
        <v>0</v>
      </c>
      <c r="Q6438" s="3">
        <v>0</v>
      </c>
      <c r="R6438" s="2">
        <v>10.050251256280999</v>
      </c>
      <c r="S6438" s="2">
        <v>165.92178770949701</v>
      </c>
      <c r="T6438" s="15">
        <v>149.246204765909</v>
      </c>
    </row>
    <row r="6439" spans="4:20" x14ac:dyDescent="0.2">
      <c r="D6439" s="104"/>
      <c r="E6439" s="5" t="s">
        <v>38</v>
      </c>
      <c r="F6439" s="6"/>
      <c r="G6439" s="7">
        <v>319</v>
      </c>
      <c r="H6439" s="8">
        <v>134</v>
      </c>
      <c r="I6439" s="1">
        <v>62</v>
      </c>
      <c r="J6439" s="1">
        <v>43</v>
      </c>
      <c r="K6439" s="1">
        <v>31</v>
      </c>
      <c r="L6439" s="1">
        <v>18</v>
      </c>
      <c r="M6439" s="1">
        <v>7</v>
      </c>
      <c r="N6439" s="1">
        <v>1</v>
      </c>
      <c r="O6439" s="1">
        <v>0</v>
      </c>
      <c r="P6439" s="1">
        <v>0</v>
      </c>
      <c r="Q6439" s="1">
        <v>0</v>
      </c>
      <c r="R6439" s="1">
        <v>23</v>
      </c>
      <c r="S6439" s="27" t="s">
        <v>78</v>
      </c>
      <c r="T6439" s="28" t="s">
        <v>78</v>
      </c>
    </row>
    <row r="6440" spans="4:20" x14ac:dyDescent="0.2">
      <c r="D6440" s="104"/>
      <c r="E6440" s="11"/>
      <c r="F6440" s="10"/>
      <c r="G6440" s="9">
        <v>100</v>
      </c>
      <c r="H6440" s="12">
        <v>42.006269592476002</v>
      </c>
      <c r="I6440" s="2">
        <v>19.435736677116001</v>
      </c>
      <c r="J6440" s="2">
        <v>13.479623824451</v>
      </c>
      <c r="K6440" s="2">
        <v>9.7178683385580005</v>
      </c>
      <c r="L6440" s="2">
        <v>5.6426332288400003</v>
      </c>
      <c r="M6440" s="2">
        <v>2.1943573667709999</v>
      </c>
      <c r="N6440" s="2">
        <v>0.31347962382400002</v>
      </c>
      <c r="O6440" s="3">
        <v>0</v>
      </c>
      <c r="P6440" s="3">
        <v>0</v>
      </c>
      <c r="Q6440" s="3">
        <v>0</v>
      </c>
      <c r="R6440" s="2">
        <v>7.2100313479620004</v>
      </c>
      <c r="S6440" s="2">
        <v>171.45270270270299</v>
      </c>
      <c r="T6440" s="15">
        <v>147.057574423755</v>
      </c>
    </row>
    <row r="6441" spans="4:20" x14ac:dyDescent="0.2">
      <c r="D6441" s="104"/>
      <c r="E6441" s="5" t="s">
        <v>39</v>
      </c>
      <c r="F6441" s="6"/>
      <c r="G6441" s="7">
        <v>269</v>
      </c>
      <c r="H6441" s="8">
        <v>123</v>
      </c>
      <c r="I6441" s="1">
        <v>51</v>
      </c>
      <c r="J6441" s="1">
        <v>36</v>
      </c>
      <c r="K6441" s="1">
        <v>16</v>
      </c>
      <c r="L6441" s="1">
        <v>15</v>
      </c>
      <c r="M6441" s="1">
        <v>5</v>
      </c>
      <c r="N6441" s="1">
        <v>3</v>
      </c>
      <c r="O6441" s="1">
        <v>0</v>
      </c>
      <c r="P6441" s="1">
        <v>0</v>
      </c>
      <c r="Q6441" s="1">
        <v>0</v>
      </c>
      <c r="R6441" s="1">
        <v>20</v>
      </c>
      <c r="S6441" s="27" t="s">
        <v>78</v>
      </c>
      <c r="T6441" s="28" t="s">
        <v>78</v>
      </c>
    </row>
    <row r="6442" spans="4:20" x14ac:dyDescent="0.2">
      <c r="D6442" s="104"/>
      <c r="E6442" s="11"/>
      <c r="F6442" s="10"/>
      <c r="G6442" s="9">
        <v>100</v>
      </c>
      <c r="H6442" s="12">
        <v>45.724907063197001</v>
      </c>
      <c r="I6442" s="2">
        <v>18.959107806691001</v>
      </c>
      <c r="J6442" s="2">
        <v>13.382899628253</v>
      </c>
      <c r="K6442" s="2">
        <v>5.9479553903350002</v>
      </c>
      <c r="L6442" s="2">
        <v>5.5762081784389999</v>
      </c>
      <c r="M6442" s="2">
        <v>1.85873605948</v>
      </c>
      <c r="N6442" s="2">
        <v>1.1152416356879999</v>
      </c>
      <c r="O6442" s="3">
        <v>0</v>
      </c>
      <c r="P6442" s="3">
        <v>0</v>
      </c>
      <c r="Q6442" s="3">
        <v>0</v>
      </c>
      <c r="R6442" s="2">
        <v>7.4349442379179997</v>
      </c>
      <c r="S6442" s="2">
        <v>163.45381526104401</v>
      </c>
      <c r="T6442" s="15">
        <v>155.45540972624499</v>
      </c>
    </row>
    <row r="6443" spans="4:20" x14ac:dyDescent="0.2">
      <c r="D6443" s="104"/>
      <c r="E6443" s="5" t="s">
        <v>40</v>
      </c>
      <c r="F6443" s="6"/>
      <c r="G6443" s="7">
        <v>348</v>
      </c>
      <c r="H6443" s="8">
        <v>144</v>
      </c>
      <c r="I6443" s="1">
        <v>84</v>
      </c>
      <c r="J6443" s="1">
        <v>35</v>
      </c>
      <c r="K6443" s="1">
        <v>26</v>
      </c>
      <c r="L6443" s="1">
        <v>14</v>
      </c>
      <c r="M6443" s="1">
        <v>12</v>
      </c>
      <c r="N6443" s="1">
        <v>3</v>
      </c>
      <c r="O6443" s="1">
        <v>2</v>
      </c>
      <c r="P6443" s="1">
        <v>0</v>
      </c>
      <c r="Q6443" s="1">
        <v>0</v>
      </c>
      <c r="R6443" s="1">
        <v>28</v>
      </c>
      <c r="S6443" s="27" t="s">
        <v>78</v>
      </c>
      <c r="T6443" s="28" t="s">
        <v>78</v>
      </c>
    </row>
    <row r="6444" spans="4:20" x14ac:dyDescent="0.2">
      <c r="D6444" s="104"/>
      <c r="E6444" s="11"/>
      <c r="F6444" s="10"/>
      <c r="G6444" s="9">
        <v>100</v>
      </c>
      <c r="H6444" s="12">
        <v>41.379310344827999</v>
      </c>
      <c r="I6444" s="2">
        <v>24.137931034483</v>
      </c>
      <c r="J6444" s="2">
        <v>10.057471264368001</v>
      </c>
      <c r="K6444" s="2">
        <v>7.4712643678159996</v>
      </c>
      <c r="L6444" s="2">
        <v>4.0229885057469996</v>
      </c>
      <c r="M6444" s="2">
        <v>3.4482758620689999</v>
      </c>
      <c r="N6444" s="2">
        <v>0.86206896551699996</v>
      </c>
      <c r="O6444" s="2">
        <v>0.57471264367800001</v>
      </c>
      <c r="P6444" s="3">
        <v>0</v>
      </c>
      <c r="Q6444" s="3">
        <v>0</v>
      </c>
      <c r="R6444" s="2">
        <v>8.0459770114939992</v>
      </c>
      <c r="S6444" s="2">
        <v>175.625</v>
      </c>
      <c r="T6444" s="15">
        <v>178.53461674140399</v>
      </c>
    </row>
    <row r="6445" spans="4:20" x14ac:dyDescent="0.2">
      <c r="D6445" s="104"/>
      <c r="E6445" s="5" t="s">
        <v>41</v>
      </c>
      <c r="F6445" s="6"/>
      <c r="G6445" s="7">
        <v>282</v>
      </c>
      <c r="H6445" s="8">
        <v>113</v>
      </c>
      <c r="I6445" s="1">
        <v>71</v>
      </c>
      <c r="J6445" s="1">
        <v>25</v>
      </c>
      <c r="K6445" s="1">
        <v>14</v>
      </c>
      <c r="L6445" s="1">
        <v>11</v>
      </c>
      <c r="M6445" s="1">
        <v>9</v>
      </c>
      <c r="N6445" s="1">
        <v>1</v>
      </c>
      <c r="O6445" s="1">
        <v>1</v>
      </c>
      <c r="P6445" s="1">
        <v>1</v>
      </c>
      <c r="Q6445" s="1">
        <v>0</v>
      </c>
      <c r="R6445" s="1">
        <v>36</v>
      </c>
      <c r="S6445" s="27" t="s">
        <v>78</v>
      </c>
      <c r="T6445" s="28" t="s">
        <v>78</v>
      </c>
    </row>
    <row r="6446" spans="4:20" x14ac:dyDescent="0.2">
      <c r="D6446" s="104"/>
      <c r="E6446" s="11"/>
      <c r="F6446" s="10"/>
      <c r="G6446" s="9">
        <v>100</v>
      </c>
      <c r="H6446" s="12">
        <v>40.070921985816</v>
      </c>
      <c r="I6446" s="2">
        <v>25.177304964539001</v>
      </c>
      <c r="J6446" s="2">
        <v>8.8652482269499995</v>
      </c>
      <c r="K6446" s="2">
        <v>4.9645390070920001</v>
      </c>
      <c r="L6446" s="2">
        <v>3.9007092198579998</v>
      </c>
      <c r="M6446" s="2">
        <v>3.1914893617020001</v>
      </c>
      <c r="N6446" s="2">
        <v>0.35460992907799999</v>
      </c>
      <c r="O6446" s="2">
        <v>0.35460992907799999</v>
      </c>
      <c r="P6446" s="2">
        <v>0.35460992907799999</v>
      </c>
      <c r="Q6446" s="3">
        <v>0</v>
      </c>
      <c r="R6446" s="2">
        <v>12.765957446809001</v>
      </c>
      <c r="S6446" s="2">
        <v>169.30894308943101</v>
      </c>
      <c r="T6446" s="15">
        <v>190.42936637650601</v>
      </c>
    </row>
    <row r="6447" spans="4:20" x14ac:dyDescent="0.2">
      <c r="D6447" s="104"/>
      <c r="E6447" s="5" t="s">
        <v>42</v>
      </c>
      <c r="F6447" s="6"/>
      <c r="G6447" s="7">
        <v>242</v>
      </c>
      <c r="H6447" s="8">
        <v>97</v>
      </c>
      <c r="I6447" s="1">
        <v>55</v>
      </c>
      <c r="J6447" s="1">
        <v>28</v>
      </c>
      <c r="K6447" s="1">
        <v>20</v>
      </c>
      <c r="L6447" s="1">
        <v>11</v>
      </c>
      <c r="M6447" s="1">
        <v>4</v>
      </c>
      <c r="N6447" s="1">
        <v>2</v>
      </c>
      <c r="O6447" s="1">
        <v>1</v>
      </c>
      <c r="P6447" s="1">
        <v>0</v>
      </c>
      <c r="Q6447" s="1">
        <v>1</v>
      </c>
      <c r="R6447" s="1">
        <v>23</v>
      </c>
      <c r="S6447" s="27" t="s">
        <v>78</v>
      </c>
      <c r="T6447" s="28" t="s">
        <v>78</v>
      </c>
    </row>
    <row r="6448" spans="4:20" x14ac:dyDescent="0.2">
      <c r="D6448" s="104"/>
      <c r="E6448" s="11"/>
      <c r="F6448" s="10"/>
      <c r="G6448" s="9">
        <v>100</v>
      </c>
      <c r="H6448" s="12">
        <v>40.082644628098997</v>
      </c>
      <c r="I6448" s="2">
        <v>22.727272727273</v>
      </c>
      <c r="J6448" s="2">
        <v>11.570247933884</v>
      </c>
      <c r="K6448" s="2">
        <v>8.2644628099169992</v>
      </c>
      <c r="L6448" s="2">
        <v>4.5454545454549997</v>
      </c>
      <c r="M6448" s="2">
        <v>1.6528925619829999</v>
      </c>
      <c r="N6448" s="2">
        <v>0.82644628099200002</v>
      </c>
      <c r="O6448" s="2">
        <v>0.41322314049600001</v>
      </c>
      <c r="P6448" s="3">
        <v>0</v>
      </c>
      <c r="Q6448" s="2">
        <v>0.41322314049600001</v>
      </c>
      <c r="R6448" s="2">
        <v>9.5041322314050003</v>
      </c>
      <c r="S6448" s="2">
        <v>181.05022831050201</v>
      </c>
      <c r="T6448" s="15">
        <v>216.22390778781801</v>
      </c>
    </row>
    <row r="6449" spans="2:20" x14ac:dyDescent="0.2">
      <c r="D6449" s="104"/>
      <c r="E6449" s="5" t="s">
        <v>43</v>
      </c>
      <c r="F6449" s="6"/>
      <c r="G6449" s="7">
        <v>263</v>
      </c>
      <c r="H6449" s="8">
        <v>129</v>
      </c>
      <c r="I6449" s="1">
        <v>65</v>
      </c>
      <c r="J6449" s="1">
        <v>21</v>
      </c>
      <c r="K6449" s="1">
        <v>9</v>
      </c>
      <c r="L6449" s="1">
        <v>5</v>
      </c>
      <c r="M6449" s="1">
        <v>3</v>
      </c>
      <c r="N6449" s="1">
        <v>1</v>
      </c>
      <c r="O6449" s="1">
        <v>0</v>
      </c>
      <c r="P6449" s="1">
        <v>0</v>
      </c>
      <c r="Q6449" s="1">
        <v>1</v>
      </c>
      <c r="R6449" s="1">
        <v>29</v>
      </c>
      <c r="S6449" s="27" t="s">
        <v>78</v>
      </c>
      <c r="T6449" s="28" t="s">
        <v>78</v>
      </c>
    </row>
    <row r="6450" spans="2:20" x14ac:dyDescent="0.2">
      <c r="D6450" s="104"/>
      <c r="E6450" s="11"/>
      <c r="F6450" s="10"/>
      <c r="G6450" s="9">
        <v>100</v>
      </c>
      <c r="H6450" s="12">
        <v>49.049429657795002</v>
      </c>
      <c r="I6450" s="2">
        <v>24.714828897337998</v>
      </c>
      <c r="J6450" s="2">
        <v>7.9847908745250002</v>
      </c>
      <c r="K6450" s="2">
        <v>3.422053231939</v>
      </c>
      <c r="L6450" s="2">
        <v>1.9011406844109999</v>
      </c>
      <c r="M6450" s="2">
        <v>1.1406844106459999</v>
      </c>
      <c r="N6450" s="2">
        <v>0.38022813688200002</v>
      </c>
      <c r="O6450" s="3">
        <v>0</v>
      </c>
      <c r="P6450" s="3">
        <v>0</v>
      </c>
      <c r="Q6450" s="2">
        <v>0.38022813688200002</v>
      </c>
      <c r="R6450" s="2">
        <v>11.026615969582</v>
      </c>
      <c r="S6450" s="2">
        <v>135.68376068376099</v>
      </c>
      <c r="T6450" s="15">
        <v>182.217356335668</v>
      </c>
    </row>
    <row r="6451" spans="2:20" x14ac:dyDescent="0.2">
      <c r="D6451" s="104"/>
      <c r="E6451" s="5" t="s">
        <v>44</v>
      </c>
      <c r="F6451" s="6"/>
      <c r="G6451" s="7">
        <v>364</v>
      </c>
      <c r="H6451" s="8">
        <v>155</v>
      </c>
      <c r="I6451" s="1">
        <v>122</v>
      </c>
      <c r="J6451" s="1">
        <v>38</v>
      </c>
      <c r="K6451" s="1">
        <v>15</v>
      </c>
      <c r="L6451" s="1">
        <v>3</v>
      </c>
      <c r="M6451" s="1">
        <v>3</v>
      </c>
      <c r="N6451" s="1">
        <v>1</v>
      </c>
      <c r="O6451" s="1">
        <v>0</v>
      </c>
      <c r="P6451" s="1">
        <v>0</v>
      </c>
      <c r="Q6451" s="1">
        <v>0</v>
      </c>
      <c r="R6451" s="1">
        <v>27</v>
      </c>
      <c r="S6451" s="27" t="s">
        <v>78</v>
      </c>
      <c r="T6451" s="28" t="s">
        <v>78</v>
      </c>
    </row>
    <row r="6452" spans="2:20" x14ac:dyDescent="0.2">
      <c r="D6452" s="104"/>
      <c r="E6452" s="11"/>
      <c r="F6452" s="10"/>
      <c r="G6452" s="9">
        <v>100</v>
      </c>
      <c r="H6452" s="12">
        <v>42.582417582418003</v>
      </c>
      <c r="I6452" s="2">
        <v>33.516483516484001</v>
      </c>
      <c r="J6452" s="2">
        <v>10.439560439559999</v>
      </c>
      <c r="K6452" s="2">
        <v>4.1208791208789997</v>
      </c>
      <c r="L6452" s="2">
        <v>0.82417582417599999</v>
      </c>
      <c r="M6452" s="2">
        <v>0.82417582417599999</v>
      </c>
      <c r="N6452" s="2">
        <v>0.27472527472500002</v>
      </c>
      <c r="O6452" s="3">
        <v>0</v>
      </c>
      <c r="P6452" s="3">
        <v>0</v>
      </c>
      <c r="Q6452" s="3">
        <v>0</v>
      </c>
      <c r="R6452" s="2">
        <v>7.4175824175820004</v>
      </c>
      <c r="S6452" s="2">
        <v>132.93768545994101</v>
      </c>
      <c r="T6452" s="15">
        <v>106.179844234421</v>
      </c>
    </row>
    <row r="6453" spans="2:20" x14ac:dyDescent="0.2">
      <c r="D6453" s="104"/>
      <c r="E6453" s="5" t="s">
        <v>45</v>
      </c>
      <c r="F6453" s="6"/>
      <c r="G6453" s="7">
        <v>324</v>
      </c>
      <c r="H6453" s="8">
        <v>135</v>
      </c>
      <c r="I6453" s="1">
        <v>126</v>
      </c>
      <c r="J6453" s="1">
        <v>25</v>
      </c>
      <c r="K6453" s="1">
        <v>10</v>
      </c>
      <c r="L6453" s="1">
        <v>3</v>
      </c>
      <c r="M6453" s="1">
        <v>0</v>
      </c>
      <c r="N6453" s="1">
        <v>1</v>
      </c>
      <c r="O6453" s="1">
        <v>2</v>
      </c>
      <c r="P6453" s="1">
        <v>0</v>
      </c>
      <c r="Q6453" s="1">
        <v>0</v>
      </c>
      <c r="R6453" s="1">
        <v>22</v>
      </c>
      <c r="S6453" s="27" t="s">
        <v>78</v>
      </c>
      <c r="T6453" s="28" t="s">
        <v>78</v>
      </c>
    </row>
    <row r="6454" spans="2:20" x14ac:dyDescent="0.2">
      <c r="D6454" s="104"/>
      <c r="E6454" s="11"/>
      <c r="F6454" s="10"/>
      <c r="G6454" s="9">
        <v>100</v>
      </c>
      <c r="H6454" s="12">
        <v>41.666666666666998</v>
      </c>
      <c r="I6454" s="2">
        <v>38.888888888888999</v>
      </c>
      <c r="J6454" s="2">
        <v>7.7160493827160002</v>
      </c>
      <c r="K6454" s="2">
        <v>3.086419753086</v>
      </c>
      <c r="L6454" s="2">
        <v>0.92592592592599998</v>
      </c>
      <c r="M6454" s="3">
        <v>0</v>
      </c>
      <c r="N6454" s="2">
        <v>0.30864197530900001</v>
      </c>
      <c r="O6454" s="2">
        <v>0.61728395061700003</v>
      </c>
      <c r="P6454" s="3">
        <v>0</v>
      </c>
      <c r="Q6454" s="3">
        <v>0</v>
      </c>
      <c r="R6454" s="2">
        <v>6.79012345679</v>
      </c>
      <c r="S6454" s="2">
        <v>132.78145695364199</v>
      </c>
      <c r="T6454" s="15">
        <v>129.83004142399199</v>
      </c>
    </row>
    <row r="6455" spans="2:20" x14ac:dyDescent="0.2">
      <c r="D6455" s="104"/>
      <c r="E6455" s="5" t="s">
        <v>46</v>
      </c>
      <c r="F6455" s="6"/>
      <c r="G6455" s="7">
        <v>192</v>
      </c>
      <c r="H6455" s="8">
        <v>87</v>
      </c>
      <c r="I6455" s="1">
        <v>57</v>
      </c>
      <c r="J6455" s="1">
        <v>25</v>
      </c>
      <c r="K6455" s="1">
        <v>1</v>
      </c>
      <c r="L6455" s="1">
        <v>1</v>
      </c>
      <c r="M6455" s="1">
        <v>1</v>
      </c>
      <c r="N6455" s="1">
        <v>0</v>
      </c>
      <c r="O6455" s="1">
        <v>0</v>
      </c>
      <c r="P6455" s="1">
        <v>0</v>
      </c>
      <c r="Q6455" s="1">
        <v>0</v>
      </c>
      <c r="R6455" s="1">
        <v>20</v>
      </c>
      <c r="S6455" s="27" t="s">
        <v>78</v>
      </c>
      <c r="T6455" s="28" t="s">
        <v>78</v>
      </c>
    </row>
    <row r="6456" spans="2:20" x14ac:dyDescent="0.2">
      <c r="D6456" s="104"/>
      <c r="E6456" s="11"/>
      <c r="F6456" s="10"/>
      <c r="G6456" s="9">
        <v>100</v>
      </c>
      <c r="H6456" s="12">
        <v>45.3125</v>
      </c>
      <c r="I6456" s="2">
        <v>29.6875</v>
      </c>
      <c r="J6456" s="2">
        <v>13.020833333333</v>
      </c>
      <c r="K6456" s="2">
        <v>0.52083333333299997</v>
      </c>
      <c r="L6456" s="2">
        <v>0.52083333333299997</v>
      </c>
      <c r="M6456" s="2">
        <v>0.52083333333299997</v>
      </c>
      <c r="N6456" s="3">
        <v>0</v>
      </c>
      <c r="O6456" s="3">
        <v>0</v>
      </c>
      <c r="P6456" s="3">
        <v>0</v>
      </c>
      <c r="Q6456" s="3">
        <v>0</v>
      </c>
      <c r="R6456" s="2">
        <v>10.416666666667</v>
      </c>
      <c r="S6456" s="2">
        <v>119.476744186047</v>
      </c>
      <c r="T6456" s="15">
        <v>86.678130438861999</v>
      </c>
    </row>
    <row r="6457" spans="2:20" x14ac:dyDescent="0.2">
      <c r="D6457" s="104"/>
      <c r="E6457" s="5" t="s">
        <v>47</v>
      </c>
      <c r="F6457" s="6"/>
      <c r="G6457" s="7">
        <v>288</v>
      </c>
      <c r="H6457" s="8">
        <v>119</v>
      </c>
      <c r="I6457" s="1">
        <v>109</v>
      </c>
      <c r="J6457" s="1">
        <v>29</v>
      </c>
      <c r="K6457" s="1">
        <v>6</v>
      </c>
      <c r="L6457" s="1">
        <v>1</v>
      </c>
      <c r="M6457" s="1">
        <v>1</v>
      </c>
      <c r="N6457" s="1">
        <v>1</v>
      </c>
      <c r="O6457" s="1">
        <v>0</v>
      </c>
      <c r="P6457" s="1">
        <v>0</v>
      </c>
      <c r="Q6457" s="1">
        <v>0</v>
      </c>
      <c r="R6457" s="1">
        <v>22</v>
      </c>
      <c r="S6457" s="27" t="s">
        <v>78</v>
      </c>
      <c r="T6457" s="28" t="s">
        <v>78</v>
      </c>
    </row>
    <row r="6458" spans="2:20" x14ac:dyDescent="0.2">
      <c r="D6458" s="104"/>
      <c r="E6458" s="11"/>
      <c r="F6458" s="10"/>
      <c r="G6458" s="9">
        <v>100</v>
      </c>
      <c r="H6458" s="12">
        <v>41.319444444444002</v>
      </c>
      <c r="I6458" s="2">
        <v>37.847222222222001</v>
      </c>
      <c r="J6458" s="2">
        <v>10.069444444444001</v>
      </c>
      <c r="K6458" s="2">
        <v>2.083333333333</v>
      </c>
      <c r="L6458" s="2">
        <v>0.347222222222</v>
      </c>
      <c r="M6458" s="2">
        <v>0.347222222222</v>
      </c>
      <c r="N6458" s="2">
        <v>0.347222222222</v>
      </c>
      <c r="O6458" s="3">
        <v>0</v>
      </c>
      <c r="P6458" s="3">
        <v>0</v>
      </c>
      <c r="Q6458" s="3">
        <v>0</v>
      </c>
      <c r="R6458" s="2">
        <v>7.6388888888890003</v>
      </c>
      <c r="S6458" s="2">
        <v>126.127819548872</v>
      </c>
      <c r="T6458" s="15">
        <v>94.010710758673</v>
      </c>
    </row>
    <row r="6459" spans="2:20" x14ac:dyDescent="0.2">
      <c r="D6459" s="104"/>
      <c r="E6459" s="5" t="s">
        <v>48</v>
      </c>
      <c r="F6459" s="6"/>
      <c r="G6459" s="7">
        <v>114</v>
      </c>
      <c r="H6459" s="8">
        <v>36</v>
      </c>
      <c r="I6459" s="1">
        <v>48</v>
      </c>
      <c r="J6459" s="1">
        <v>10</v>
      </c>
      <c r="K6459" s="1">
        <v>3</v>
      </c>
      <c r="L6459" s="1">
        <v>2</v>
      </c>
      <c r="M6459" s="1">
        <v>1</v>
      </c>
      <c r="N6459" s="1">
        <v>2</v>
      </c>
      <c r="O6459" s="1">
        <v>0</v>
      </c>
      <c r="P6459" s="1">
        <v>0</v>
      </c>
      <c r="Q6459" s="1">
        <v>0</v>
      </c>
      <c r="R6459" s="1">
        <v>12</v>
      </c>
      <c r="S6459" s="27" t="s">
        <v>78</v>
      </c>
      <c r="T6459" s="28" t="s">
        <v>78</v>
      </c>
    </row>
    <row r="6460" spans="2:20" x14ac:dyDescent="0.2">
      <c r="D6460" s="104"/>
      <c r="E6460" s="11"/>
      <c r="F6460" s="10"/>
      <c r="G6460" s="9">
        <v>100</v>
      </c>
      <c r="H6460" s="12">
        <v>31.578947368421002</v>
      </c>
      <c r="I6460" s="2">
        <v>42.105263157895003</v>
      </c>
      <c r="J6460" s="2">
        <v>8.7719298245609991</v>
      </c>
      <c r="K6460" s="2">
        <v>2.6315789473679998</v>
      </c>
      <c r="L6460" s="2">
        <v>1.7543859649119999</v>
      </c>
      <c r="M6460" s="2">
        <v>0.87719298245599997</v>
      </c>
      <c r="N6460" s="2">
        <v>1.7543859649119999</v>
      </c>
      <c r="O6460" s="3">
        <v>0</v>
      </c>
      <c r="P6460" s="3">
        <v>0</v>
      </c>
      <c r="Q6460" s="3">
        <v>0</v>
      </c>
      <c r="R6460" s="2">
        <v>10.526315789473999</v>
      </c>
      <c r="S6460" s="2">
        <v>154.41176470588201</v>
      </c>
      <c r="T6460" s="15">
        <v>137.929887911354</v>
      </c>
    </row>
    <row r="6461" spans="2:20" x14ac:dyDescent="0.2">
      <c r="D6461" s="104"/>
      <c r="E6461" s="5" t="s">
        <v>49</v>
      </c>
      <c r="F6461" s="6"/>
      <c r="G6461" s="7">
        <v>30</v>
      </c>
      <c r="H6461" s="8">
        <v>9</v>
      </c>
      <c r="I6461" s="1">
        <v>10</v>
      </c>
      <c r="J6461" s="1">
        <v>5</v>
      </c>
      <c r="K6461" s="1">
        <v>1</v>
      </c>
      <c r="L6461" s="1">
        <v>1</v>
      </c>
      <c r="M6461" s="1">
        <v>0</v>
      </c>
      <c r="N6461" s="1">
        <v>0</v>
      </c>
      <c r="O6461" s="1">
        <v>0</v>
      </c>
      <c r="P6461" s="1">
        <v>0</v>
      </c>
      <c r="Q6461" s="1">
        <v>0</v>
      </c>
      <c r="R6461" s="1">
        <v>4</v>
      </c>
      <c r="S6461" s="27" t="s">
        <v>78</v>
      </c>
      <c r="T6461" s="28" t="s">
        <v>78</v>
      </c>
    </row>
    <row r="6462" spans="2:20" x14ac:dyDescent="0.2">
      <c r="D6462" s="105"/>
      <c r="E6462" s="56"/>
      <c r="F6462" s="57"/>
      <c r="G6462" s="69">
        <v>100</v>
      </c>
      <c r="H6462" s="75">
        <v>30</v>
      </c>
      <c r="I6462" s="39">
        <v>33.333333333333002</v>
      </c>
      <c r="J6462" s="39">
        <v>16.666666666666998</v>
      </c>
      <c r="K6462" s="39">
        <v>3.333333333333</v>
      </c>
      <c r="L6462" s="39">
        <v>3.333333333333</v>
      </c>
      <c r="M6462" s="36">
        <v>0</v>
      </c>
      <c r="N6462" s="36">
        <v>0</v>
      </c>
      <c r="O6462" s="36">
        <v>0</v>
      </c>
      <c r="P6462" s="36">
        <v>0</v>
      </c>
      <c r="Q6462" s="36">
        <v>0</v>
      </c>
      <c r="R6462" s="39">
        <v>13.333333333333</v>
      </c>
      <c r="S6462" s="39">
        <v>153.84615384615401</v>
      </c>
      <c r="T6462" s="83">
        <v>101.83232534518299</v>
      </c>
    </row>
    <row r="6464" spans="2:20" x14ac:dyDescent="0.2">
      <c r="B6464" s="47" t="str">
        <f xml:space="preserve"> HYPERLINK("#'目次'!B83", "[77]")</f>
        <v>[77]</v>
      </c>
      <c r="C6464" s="31" t="s">
        <v>765</v>
      </c>
    </row>
    <row r="6467" spans="3:17" x14ac:dyDescent="0.2">
      <c r="C6467" s="31" t="s">
        <v>13</v>
      </c>
    </row>
    <row r="6468" spans="3:17" ht="36" x14ac:dyDescent="0.2">
      <c r="D6468" s="99"/>
      <c r="E6468" s="100"/>
      <c r="F6468" s="100"/>
      <c r="G6468" s="41" t="s">
        <v>14</v>
      </c>
      <c r="H6468" s="42" t="s">
        <v>766</v>
      </c>
      <c r="I6468" s="16" t="s">
        <v>767</v>
      </c>
      <c r="J6468" s="16" t="s">
        <v>768</v>
      </c>
      <c r="K6468" s="16" t="s">
        <v>769</v>
      </c>
      <c r="L6468" s="16" t="s">
        <v>770</v>
      </c>
      <c r="M6468" s="16" t="s">
        <v>771</v>
      </c>
      <c r="N6468" s="16" t="s">
        <v>772</v>
      </c>
      <c r="O6468" s="16" t="s">
        <v>22</v>
      </c>
      <c r="P6468" s="16" t="s">
        <v>773</v>
      </c>
      <c r="Q6468" s="46" t="s">
        <v>24</v>
      </c>
    </row>
    <row r="6469" spans="3:17" x14ac:dyDescent="0.2">
      <c r="D6469" s="101"/>
      <c r="E6469" s="102"/>
      <c r="F6469" s="102"/>
      <c r="G6469" s="44"/>
      <c r="H6469" s="48"/>
      <c r="I6469" s="17"/>
      <c r="J6469" s="17"/>
      <c r="K6469" s="17"/>
      <c r="L6469" s="17"/>
      <c r="M6469" s="17"/>
      <c r="N6469" s="17"/>
      <c r="O6469" s="17"/>
      <c r="P6469" s="17"/>
      <c r="Q6469" s="43"/>
    </row>
    <row r="6470" spans="3:17" x14ac:dyDescent="0.2">
      <c r="D6470" s="68"/>
      <c r="E6470" s="67" t="s">
        <v>14</v>
      </c>
      <c r="F6470" s="64"/>
      <c r="G6470" s="45">
        <v>7000</v>
      </c>
      <c r="H6470" s="20">
        <v>639</v>
      </c>
      <c r="I6470" s="20">
        <v>871</v>
      </c>
      <c r="J6470" s="20">
        <v>216</v>
      </c>
      <c r="K6470" s="20">
        <v>148</v>
      </c>
      <c r="L6470" s="20">
        <v>244</v>
      </c>
      <c r="M6470" s="20">
        <v>1656</v>
      </c>
      <c r="N6470" s="20">
        <v>209</v>
      </c>
      <c r="O6470" s="20">
        <v>315</v>
      </c>
      <c r="P6470" s="20">
        <v>3168</v>
      </c>
      <c r="Q6470" s="61">
        <v>15</v>
      </c>
    </row>
    <row r="6471" spans="3:17" x14ac:dyDescent="0.2">
      <c r="D6471" s="56"/>
      <c r="E6471" s="57"/>
      <c r="F6471" s="65"/>
      <c r="G6471" s="9">
        <v>100</v>
      </c>
      <c r="H6471" s="2">
        <v>9.128571428571</v>
      </c>
      <c r="I6471" s="2">
        <v>12.442857142856999</v>
      </c>
      <c r="J6471" s="2">
        <v>3.0857142857139999</v>
      </c>
      <c r="K6471" s="2">
        <v>2.1142857142859999</v>
      </c>
      <c r="L6471" s="2">
        <v>3.4857142857140002</v>
      </c>
      <c r="M6471" s="2">
        <v>23.657142857143</v>
      </c>
      <c r="N6471" s="2">
        <v>2.9857142857140002</v>
      </c>
      <c r="O6471" s="2">
        <v>4.5</v>
      </c>
      <c r="P6471" s="2">
        <v>45.257142857143002</v>
      </c>
      <c r="Q6471" s="15">
        <v>0.21428571428599999</v>
      </c>
    </row>
    <row r="6472" spans="3:17" x14ac:dyDescent="0.2">
      <c r="D6472" s="103" t="s">
        <v>25</v>
      </c>
      <c r="E6472" s="24" t="s">
        <v>26</v>
      </c>
      <c r="F6472" s="22"/>
      <c r="G6472" s="23">
        <v>1780</v>
      </c>
      <c r="H6472" s="30">
        <v>160</v>
      </c>
      <c r="I6472" s="4">
        <v>217</v>
      </c>
      <c r="J6472" s="4">
        <v>45</v>
      </c>
      <c r="K6472" s="4">
        <v>34</v>
      </c>
      <c r="L6472" s="4">
        <v>36</v>
      </c>
      <c r="M6472" s="4">
        <v>373</v>
      </c>
      <c r="N6472" s="4">
        <v>31</v>
      </c>
      <c r="O6472" s="4">
        <v>82</v>
      </c>
      <c r="P6472" s="4">
        <v>868</v>
      </c>
      <c r="Q6472" s="34">
        <v>1</v>
      </c>
    </row>
    <row r="6473" spans="3:17" x14ac:dyDescent="0.2">
      <c r="D6473" s="104"/>
      <c r="E6473" s="11"/>
      <c r="F6473" s="10"/>
      <c r="G6473" s="9">
        <v>100</v>
      </c>
      <c r="H6473" s="12">
        <v>8.9887640449440003</v>
      </c>
      <c r="I6473" s="2">
        <v>12.191011235954999</v>
      </c>
      <c r="J6473" s="2">
        <v>2.5280898876400002</v>
      </c>
      <c r="K6473" s="2">
        <v>1.9101123595509999</v>
      </c>
      <c r="L6473" s="2">
        <v>2.0224719101119999</v>
      </c>
      <c r="M6473" s="2">
        <v>20.955056179774999</v>
      </c>
      <c r="N6473" s="2">
        <v>1.741573033708</v>
      </c>
      <c r="O6473" s="2">
        <v>4.6067415730340002</v>
      </c>
      <c r="P6473" s="2">
        <v>48.764044943819997</v>
      </c>
      <c r="Q6473" s="15">
        <v>5.6179775281000002E-2</v>
      </c>
    </row>
    <row r="6474" spans="3:17" x14ac:dyDescent="0.2">
      <c r="D6474" s="104"/>
      <c r="E6474" s="5" t="s">
        <v>27</v>
      </c>
      <c r="F6474" s="6"/>
      <c r="G6474" s="7">
        <v>1328</v>
      </c>
      <c r="H6474" s="8">
        <v>125</v>
      </c>
      <c r="I6474" s="1">
        <v>173</v>
      </c>
      <c r="J6474" s="1">
        <v>53</v>
      </c>
      <c r="K6474" s="1">
        <v>27</v>
      </c>
      <c r="L6474" s="1">
        <v>12</v>
      </c>
      <c r="M6474" s="1">
        <v>375</v>
      </c>
      <c r="N6474" s="1">
        <v>32</v>
      </c>
      <c r="O6474" s="1">
        <v>73</v>
      </c>
      <c r="P6474" s="1">
        <v>530</v>
      </c>
      <c r="Q6474" s="13">
        <v>1</v>
      </c>
    </row>
    <row r="6475" spans="3:17" x14ac:dyDescent="0.2">
      <c r="D6475" s="104"/>
      <c r="E6475" s="11"/>
      <c r="F6475" s="10"/>
      <c r="G6475" s="9">
        <v>100</v>
      </c>
      <c r="H6475" s="12">
        <v>9.4126506024100003</v>
      </c>
      <c r="I6475" s="2">
        <v>13.027108433735</v>
      </c>
      <c r="J6475" s="2">
        <v>3.9909638554220002</v>
      </c>
      <c r="K6475" s="2">
        <v>2.0331325301200001</v>
      </c>
      <c r="L6475" s="2">
        <v>0.90361445783100003</v>
      </c>
      <c r="M6475" s="2">
        <v>28.237951807228999</v>
      </c>
      <c r="N6475" s="2">
        <v>2.409638554217</v>
      </c>
      <c r="O6475" s="2">
        <v>5.4969879518070002</v>
      </c>
      <c r="P6475" s="2">
        <v>39.909638554216997</v>
      </c>
      <c r="Q6475" s="15">
        <v>7.5301204819000003E-2</v>
      </c>
    </row>
    <row r="6476" spans="3:17" x14ac:dyDescent="0.2">
      <c r="D6476" s="104"/>
      <c r="E6476" s="5" t="s">
        <v>28</v>
      </c>
      <c r="F6476" s="6"/>
      <c r="G6476" s="7">
        <v>1075</v>
      </c>
      <c r="H6476" s="8">
        <v>105</v>
      </c>
      <c r="I6476" s="1">
        <v>152</v>
      </c>
      <c r="J6476" s="1">
        <v>38</v>
      </c>
      <c r="K6476" s="1">
        <v>29</v>
      </c>
      <c r="L6476" s="1">
        <v>34</v>
      </c>
      <c r="M6476" s="1">
        <v>270</v>
      </c>
      <c r="N6476" s="1">
        <v>34</v>
      </c>
      <c r="O6476" s="1">
        <v>48</v>
      </c>
      <c r="P6476" s="1">
        <v>445</v>
      </c>
      <c r="Q6476" s="13">
        <v>1</v>
      </c>
    </row>
    <row r="6477" spans="3:17" x14ac:dyDescent="0.2">
      <c r="D6477" s="104"/>
      <c r="E6477" s="11"/>
      <c r="F6477" s="10"/>
      <c r="G6477" s="9">
        <v>100</v>
      </c>
      <c r="H6477" s="12">
        <v>9.7674418604650004</v>
      </c>
      <c r="I6477" s="2">
        <v>14.139534883721</v>
      </c>
      <c r="J6477" s="2">
        <v>3.5348837209299999</v>
      </c>
      <c r="K6477" s="2">
        <v>2.6976744186050001</v>
      </c>
      <c r="L6477" s="2">
        <v>3.1627906976740001</v>
      </c>
      <c r="M6477" s="2">
        <v>25.116279069767</v>
      </c>
      <c r="N6477" s="2">
        <v>3.1627906976740001</v>
      </c>
      <c r="O6477" s="2">
        <v>4.4651162790700001</v>
      </c>
      <c r="P6477" s="2">
        <v>41.395348837208999</v>
      </c>
      <c r="Q6477" s="15">
        <v>9.3023255814000005E-2</v>
      </c>
    </row>
    <row r="6478" spans="3:17" x14ac:dyDescent="0.2">
      <c r="D6478" s="104"/>
      <c r="E6478" s="5" t="s">
        <v>29</v>
      </c>
      <c r="F6478" s="6"/>
      <c r="G6478" s="7">
        <v>733</v>
      </c>
      <c r="H6478" s="8">
        <v>62</v>
      </c>
      <c r="I6478" s="1">
        <v>83</v>
      </c>
      <c r="J6478" s="1">
        <v>29</v>
      </c>
      <c r="K6478" s="1">
        <v>18</v>
      </c>
      <c r="L6478" s="1">
        <v>26</v>
      </c>
      <c r="M6478" s="1">
        <v>152</v>
      </c>
      <c r="N6478" s="1">
        <v>34</v>
      </c>
      <c r="O6478" s="1">
        <v>28</v>
      </c>
      <c r="P6478" s="1">
        <v>357</v>
      </c>
      <c r="Q6478" s="13">
        <v>1</v>
      </c>
    </row>
    <row r="6479" spans="3:17" x14ac:dyDescent="0.2">
      <c r="D6479" s="104"/>
      <c r="E6479" s="11"/>
      <c r="F6479" s="10"/>
      <c r="G6479" s="9">
        <v>100</v>
      </c>
      <c r="H6479" s="12">
        <v>8.4583901773529995</v>
      </c>
      <c r="I6479" s="2">
        <v>11.323328785812</v>
      </c>
      <c r="J6479" s="2">
        <v>3.9563437926330001</v>
      </c>
      <c r="K6479" s="2">
        <v>2.4556616643929998</v>
      </c>
      <c r="L6479" s="2">
        <v>3.5470668485679999</v>
      </c>
      <c r="M6479" s="2">
        <v>20.736698499317999</v>
      </c>
      <c r="N6479" s="2">
        <v>4.6384720327420004</v>
      </c>
      <c r="O6479" s="2">
        <v>3.819918144611</v>
      </c>
      <c r="P6479" s="2">
        <v>48.703956343793003</v>
      </c>
      <c r="Q6479" s="15">
        <v>0.136425648022</v>
      </c>
    </row>
    <row r="6480" spans="3:17" x14ac:dyDescent="0.2">
      <c r="D6480" s="104"/>
      <c r="E6480" s="5" t="s">
        <v>30</v>
      </c>
      <c r="F6480" s="6"/>
      <c r="G6480" s="7">
        <v>619</v>
      </c>
      <c r="H6480" s="8">
        <v>47</v>
      </c>
      <c r="I6480" s="1">
        <v>72</v>
      </c>
      <c r="J6480" s="1">
        <v>15</v>
      </c>
      <c r="K6480" s="1">
        <v>12</v>
      </c>
      <c r="L6480" s="1">
        <v>30</v>
      </c>
      <c r="M6480" s="1">
        <v>131</v>
      </c>
      <c r="N6480" s="1">
        <v>28</v>
      </c>
      <c r="O6480" s="1">
        <v>27</v>
      </c>
      <c r="P6480" s="1">
        <v>315</v>
      </c>
      <c r="Q6480" s="13">
        <v>1</v>
      </c>
    </row>
    <row r="6481" spans="4:17" x14ac:dyDescent="0.2">
      <c r="D6481" s="104"/>
      <c r="E6481" s="11"/>
      <c r="F6481" s="10"/>
      <c r="G6481" s="9">
        <v>100</v>
      </c>
      <c r="H6481" s="12">
        <v>7.5928917609050002</v>
      </c>
      <c r="I6481" s="2">
        <v>11.631663974152</v>
      </c>
      <c r="J6481" s="2">
        <v>2.4232633279479998</v>
      </c>
      <c r="K6481" s="2">
        <v>1.938610662359</v>
      </c>
      <c r="L6481" s="2">
        <v>4.8465266558969997</v>
      </c>
      <c r="M6481" s="2">
        <v>21.163166397415001</v>
      </c>
      <c r="N6481" s="2">
        <v>4.523424878837</v>
      </c>
      <c r="O6481" s="2">
        <v>4.3618739903070001</v>
      </c>
      <c r="P6481" s="2">
        <v>50.888529886914</v>
      </c>
      <c r="Q6481" s="15">
        <v>0.16155088852999999</v>
      </c>
    </row>
    <row r="6482" spans="4:17" x14ac:dyDescent="0.2">
      <c r="D6482" s="104"/>
      <c r="E6482" s="5" t="s">
        <v>31</v>
      </c>
      <c r="F6482" s="6"/>
      <c r="G6482" s="7">
        <v>559</v>
      </c>
      <c r="H6482" s="8">
        <v>49</v>
      </c>
      <c r="I6482" s="1">
        <v>64</v>
      </c>
      <c r="J6482" s="1">
        <v>7</v>
      </c>
      <c r="K6482" s="1">
        <v>9</v>
      </c>
      <c r="L6482" s="1">
        <v>31</v>
      </c>
      <c r="M6482" s="1">
        <v>128</v>
      </c>
      <c r="N6482" s="1">
        <v>26</v>
      </c>
      <c r="O6482" s="1">
        <v>23</v>
      </c>
      <c r="P6482" s="1">
        <v>287</v>
      </c>
      <c r="Q6482" s="13">
        <v>0</v>
      </c>
    </row>
    <row r="6483" spans="4:17" x14ac:dyDescent="0.2">
      <c r="D6483" s="104"/>
      <c r="E6483" s="11"/>
      <c r="F6483" s="10"/>
      <c r="G6483" s="9">
        <v>100</v>
      </c>
      <c r="H6483" s="12">
        <v>8.7656529516989998</v>
      </c>
      <c r="I6483" s="2">
        <v>11.449016100179</v>
      </c>
      <c r="J6483" s="2">
        <v>1.252236135957</v>
      </c>
      <c r="K6483" s="2">
        <v>1.6100178890879999</v>
      </c>
      <c r="L6483" s="2">
        <v>5.5456171735239996</v>
      </c>
      <c r="M6483" s="2">
        <v>22.898032200357999</v>
      </c>
      <c r="N6483" s="2">
        <v>4.6511627906979998</v>
      </c>
      <c r="O6483" s="2">
        <v>4.1144901610020002</v>
      </c>
      <c r="P6483" s="2">
        <v>51.341681574239999</v>
      </c>
      <c r="Q6483" s="21">
        <v>0</v>
      </c>
    </row>
    <row r="6484" spans="4:17" x14ac:dyDescent="0.2">
      <c r="D6484" s="104"/>
      <c r="E6484" s="5" t="s">
        <v>32</v>
      </c>
      <c r="F6484" s="6"/>
      <c r="G6484" s="7">
        <v>284</v>
      </c>
      <c r="H6484" s="8">
        <v>44</v>
      </c>
      <c r="I6484" s="1">
        <v>31</v>
      </c>
      <c r="J6484" s="1">
        <v>12</v>
      </c>
      <c r="K6484" s="1">
        <v>9</v>
      </c>
      <c r="L6484" s="1">
        <v>33</v>
      </c>
      <c r="M6484" s="1">
        <v>67</v>
      </c>
      <c r="N6484" s="1">
        <v>9</v>
      </c>
      <c r="O6484" s="1">
        <v>9</v>
      </c>
      <c r="P6484" s="1">
        <v>112</v>
      </c>
      <c r="Q6484" s="13">
        <v>0</v>
      </c>
    </row>
    <row r="6485" spans="4:17" x14ac:dyDescent="0.2">
      <c r="D6485" s="104"/>
      <c r="E6485" s="11"/>
      <c r="F6485" s="10"/>
      <c r="G6485" s="9">
        <v>100</v>
      </c>
      <c r="H6485" s="12">
        <v>15.492957746479</v>
      </c>
      <c r="I6485" s="2">
        <v>10.915492957746</v>
      </c>
      <c r="J6485" s="2">
        <v>4.2253521126760001</v>
      </c>
      <c r="K6485" s="2">
        <v>3.1690140845069998</v>
      </c>
      <c r="L6485" s="2">
        <v>11.619718309859</v>
      </c>
      <c r="M6485" s="2">
        <v>23.591549295775</v>
      </c>
      <c r="N6485" s="2">
        <v>3.1690140845069998</v>
      </c>
      <c r="O6485" s="2">
        <v>3.1690140845069998</v>
      </c>
      <c r="P6485" s="2">
        <v>39.436619718309998</v>
      </c>
      <c r="Q6485" s="21">
        <v>0</v>
      </c>
    </row>
    <row r="6486" spans="4:17" x14ac:dyDescent="0.2">
      <c r="D6486" s="104"/>
      <c r="E6486" s="5" t="s">
        <v>33</v>
      </c>
      <c r="F6486" s="6"/>
      <c r="G6486" s="7">
        <v>104</v>
      </c>
      <c r="H6486" s="8">
        <v>15</v>
      </c>
      <c r="I6486" s="1">
        <v>19</v>
      </c>
      <c r="J6486" s="1">
        <v>2</v>
      </c>
      <c r="K6486" s="1">
        <v>4</v>
      </c>
      <c r="L6486" s="1">
        <v>32</v>
      </c>
      <c r="M6486" s="1">
        <v>18</v>
      </c>
      <c r="N6486" s="1">
        <v>6</v>
      </c>
      <c r="O6486" s="1">
        <v>3</v>
      </c>
      <c r="P6486" s="1">
        <v>26</v>
      </c>
      <c r="Q6486" s="13">
        <v>0</v>
      </c>
    </row>
    <row r="6487" spans="4:17" x14ac:dyDescent="0.2">
      <c r="D6487" s="104"/>
      <c r="E6487" s="11"/>
      <c r="F6487" s="10"/>
      <c r="G6487" s="9">
        <v>100</v>
      </c>
      <c r="H6487" s="12">
        <v>14.423076923077</v>
      </c>
      <c r="I6487" s="2">
        <v>18.269230769231001</v>
      </c>
      <c r="J6487" s="2">
        <v>1.923076923077</v>
      </c>
      <c r="K6487" s="2">
        <v>3.8461538461539999</v>
      </c>
      <c r="L6487" s="2">
        <v>30.769230769231001</v>
      </c>
      <c r="M6487" s="2">
        <v>17.307692307692001</v>
      </c>
      <c r="N6487" s="2">
        <v>5.7692307692310001</v>
      </c>
      <c r="O6487" s="2">
        <v>2.884615384615</v>
      </c>
      <c r="P6487" s="2">
        <v>25</v>
      </c>
      <c r="Q6487" s="21">
        <v>0</v>
      </c>
    </row>
    <row r="6488" spans="4:17" x14ac:dyDescent="0.2">
      <c r="D6488" s="103" t="s">
        <v>34</v>
      </c>
      <c r="E6488" s="24" t="s">
        <v>35</v>
      </c>
      <c r="F6488" s="22"/>
      <c r="G6488" s="23">
        <v>206</v>
      </c>
      <c r="H6488" s="30">
        <v>14</v>
      </c>
      <c r="I6488" s="4">
        <v>14</v>
      </c>
      <c r="J6488" s="4">
        <v>6</v>
      </c>
      <c r="K6488" s="4">
        <v>4</v>
      </c>
      <c r="L6488" s="4">
        <v>11</v>
      </c>
      <c r="M6488" s="4">
        <v>9</v>
      </c>
      <c r="N6488" s="4">
        <v>10</v>
      </c>
      <c r="O6488" s="4">
        <v>1</v>
      </c>
      <c r="P6488" s="4">
        <v>158</v>
      </c>
      <c r="Q6488" s="34">
        <v>0</v>
      </c>
    </row>
    <row r="6489" spans="4:17" x14ac:dyDescent="0.2">
      <c r="D6489" s="104"/>
      <c r="E6489" s="11"/>
      <c r="F6489" s="10"/>
      <c r="G6489" s="9">
        <v>100</v>
      </c>
      <c r="H6489" s="12">
        <v>6.796116504854</v>
      </c>
      <c r="I6489" s="2">
        <v>6.796116504854</v>
      </c>
      <c r="J6489" s="2">
        <v>2.9126213592229999</v>
      </c>
      <c r="K6489" s="2">
        <v>1.9417475728160001</v>
      </c>
      <c r="L6489" s="2">
        <v>5.3398058252430003</v>
      </c>
      <c r="M6489" s="2">
        <v>4.3689320388350001</v>
      </c>
      <c r="N6489" s="2">
        <v>4.8543689320389998</v>
      </c>
      <c r="O6489" s="2">
        <v>0.48543689320400002</v>
      </c>
      <c r="P6489" s="2">
        <v>76.699029126214</v>
      </c>
      <c r="Q6489" s="21">
        <v>0</v>
      </c>
    </row>
    <row r="6490" spans="4:17" x14ac:dyDescent="0.2">
      <c r="D6490" s="104"/>
      <c r="E6490" s="5" t="s">
        <v>36</v>
      </c>
      <c r="F6490" s="6"/>
      <c r="G6490" s="7">
        <v>218</v>
      </c>
      <c r="H6490" s="8">
        <v>6</v>
      </c>
      <c r="I6490" s="1">
        <v>8</v>
      </c>
      <c r="J6490" s="1">
        <v>3</v>
      </c>
      <c r="K6490" s="1">
        <v>5</v>
      </c>
      <c r="L6490" s="1">
        <v>17</v>
      </c>
      <c r="M6490" s="1">
        <v>22</v>
      </c>
      <c r="N6490" s="1">
        <v>4</v>
      </c>
      <c r="O6490" s="1">
        <v>5</v>
      </c>
      <c r="P6490" s="1">
        <v>160</v>
      </c>
      <c r="Q6490" s="13">
        <v>0</v>
      </c>
    </row>
    <row r="6491" spans="4:17" x14ac:dyDescent="0.2">
      <c r="D6491" s="104"/>
      <c r="E6491" s="11"/>
      <c r="F6491" s="10"/>
      <c r="G6491" s="9">
        <v>100</v>
      </c>
      <c r="H6491" s="12">
        <v>2.7522935779819999</v>
      </c>
      <c r="I6491" s="2">
        <v>3.669724770642</v>
      </c>
      <c r="J6491" s="2">
        <v>1.376146788991</v>
      </c>
      <c r="K6491" s="2">
        <v>2.293577981651</v>
      </c>
      <c r="L6491" s="2">
        <v>7.7981651376150003</v>
      </c>
      <c r="M6491" s="2">
        <v>10.091743119266001</v>
      </c>
      <c r="N6491" s="2">
        <v>1.834862385321</v>
      </c>
      <c r="O6491" s="2">
        <v>2.293577981651</v>
      </c>
      <c r="P6491" s="2">
        <v>73.394495412843995</v>
      </c>
      <c r="Q6491" s="21">
        <v>0</v>
      </c>
    </row>
    <row r="6492" spans="4:17" x14ac:dyDescent="0.2">
      <c r="D6492" s="104"/>
      <c r="E6492" s="5" t="s">
        <v>37</v>
      </c>
      <c r="F6492" s="6"/>
      <c r="G6492" s="7">
        <v>218</v>
      </c>
      <c r="H6492" s="8">
        <v>11</v>
      </c>
      <c r="I6492" s="1">
        <v>9</v>
      </c>
      <c r="J6492" s="1">
        <v>2</v>
      </c>
      <c r="K6492" s="1">
        <v>4</v>
      </c>
      <c r="L6492" s="1">
        <v>4</v>
      </c>
      <c r="M6492" s="1">
        <v>22</v>
      </c>
      <c r="N6492" s="1">
        <v>9</v>
      </c>
      <c r="O6492" s="1">
        <v>4</v>
      </c>
      <c r="P6492" s="1">
        <v>160</v>
      </c>
      <c r="Q6492" s="13">
        <v>0</v>
      </c>
    </row>
    <row r="6493" spans="4:17" x14ac:dyDescent="0.2">
      <c r="D6493" s="104"/>
      <c r="E6493" s="11"/>
      <c r="F6493" s="10"/>
      <c r="G6493" s="9">
        <v>100</v>
      </c>
      <c r="H6493" s="12">
        <v>5.0458715596330004</v>
      </c>
      <c r="I6493" s="2">
        <v>4.1284403669719998</v>
      </c>
      <c r="J6493" s="2">
        <v>0.91743119266100004</v>
      </c>
      <c r="K6493" s="2">
        <v>1.834862385321</v>
      </c>
      <c r="L6493" s="2">
        <v>1.834862385321</v>
      </c>
      <c r="M6493" s="2">
        <v>10.091743119266001</v>
      </c>
      <c r="N6493" s="2">
        <v>4.1284403669719998</v>
      </c>
      <c r="O6493" s="2">
        <v>1.834862385321</v>
      </c>
      <c r="P6493" s="2">
        <v>73.394495412843995</v>
      </c>
      <c r="Q6493" s="21">
        <v>0</v>
      </c>
    </row>
    <row r="6494" spans="4:17" x14ac:dyDescent="0.2">
      <c r="D6494" s="104"/>
      <c r="E6494" s="5" t="s">
        <v>38</v>
      </c>
      <c r="F6494" s="6"/>
      <c r="G6494" s="7">
        <v>313</v>
      </c>
      <c r="H6494" s="8">
        <v>9</v>
      </c>
      <c r="I6494" s="1">
        <v>19</v>
      </c>
      <c r="J6494" s="1">
        <v>8</v>
      </c>
      <c r="K6494" s="1">
        <v>3</v>
      </c>
      <c r="L6494" s="1">
        <v>24</v>
      </c>
      <c r="M6494" s="1">
        <v>37</v>
      </c>
      <c r="N6494" s="1">
        <v>10</v>
      </c>
      <c r="O6494" s="1">
        <v>11</v>
      </c>
      <c r="P6494" s="1">
        <v>205</v>
      </c>
      <c r="Q6494" s="13">
        <v>1</v>
      </c>
    </row>
    <row r="6495" spans="4:17" x14ac:dyDescent="0.2">
      <c r="D6495" s="104"/>
      <c r="E6495" s="11"/>
      <c r="F6495" s="10"/>
      <c r="G6495" s="9">
        <v>100</v>
      </c>
      <c r="H6495" s="12">
        <v>2.8753993610220001</v>
      </c>
      <c r="I6495" s="2">
        <v>6.0702875399360003</v>
      </c>
      <c r="J6495" s="2">
        <v>2.5559105431310001</v>
      </c>
      <c r="K6495" s="2">
        <v>0.95846645367399996</v>
      </c>
      <c r="L6495" s="2">
        <v>7.6677316293929998</v>
      </c>
      <c r="M6495" s="2">
        <v>11.821086261981</v>
      </c>
      <c r="N6495" s="2">
        <v>3.1948881789139998</v>
      </c>
      <c r="O6495" s="2">
        <v>3.5143769968049998</v>
      </c>
      <c r="P6495" s="2">
        <v>65.495207667732004</v>
      </c>
      <c r="Q6495" s="15">
        <v>0.31948881789099998</v>
      </c>
    </row>
    <row r="6496" spans="4:17" x14ac:dyDescent="0.2">
      <c r="D6496" s="104"/>
      <c r="E6496" s="5" t="s">
        <v>39</v>
      </c>
      <c r="F6496" s="6"/>
      <c r="G6496" s="7">
        <v>306</v>
      </c>
      <c r="H6496" s="8">
        <v>23</v>
      </c>
      <c r="I6496" s="1">
        <v>17</v>
      </c>
      <c r="J6496" s="1">
        <v>8</v>
      </c>
      <c r="K6496" s="1">
        <v>8</v>
      </c>
      <c r="L6496" s="1">
        <v>17</v>
      </c>
      <c r="M6496" s="1">
        <v>51</v>
      </c>
      <c r="N6496" s="1">
        <v>14</v>
      </c>
      <c r="O6496" s="1">
        <v>10</v>
      </c>
      <c r="P6496" s="1">
        <v>193</v>
      </c>
      <c r="Q6496" s="13">
        <v>1</v>
      </c>
    </row>
    <row r="6497" spans="4:17" x14ac:dyDescent="0.2">
      <c r="D6497" s="104"/>
      <c r="E6497" s="11"/>
      <c r="F6497" s="10"/>
      <c r="G6497" s="9">
        <v>100</v>
      </c>
      <c r="H6497" s="12">
        <v>7.5163398692810004</v>
      </c>
      <c r="I6497" s="2">
        <v>5.5555555555560003</v>
      </c>
      <c r="J6497" s="2">
        <v>2.6143790849670001</v>
      </c>
      <c r="K6497" s="2">
        <v>2.6143790849670001</v>
      </c>
      <c r="L6497" s="2">
        <v>5.5555555555560003</v>
      </c>
      <c r="M6497" s="2">
        <v>16.666666666666998</v>
      </c>
      <c r="N6497" s="2">
        <v>4.5751633986930003</v>
      </c>
      <c r="O6497" s="2">
        <v>3.2679738562090002</v>
      </c>
      <c r="P6497" s="2">
        <v>63.071895424837003</v>
      </c>
      <c r="Q6497" s="15">
        <v>0.32679738562100002</v>
      </c>
    </row>
    <row r="6498" spans="4:17" x14ac:dyDescent="0.2">
      <c r="D6498" s="104"/>
      <c r="E6498" s="5" t="s">
        <v>40</v>
      </c>
      <c r="F6498" s="6"/>
      <c r="G6498" s="7">
        <v>323</v>
      </c>
      <c r="H6498" s="8">
        <v>28</v>
      </c>
      <c r="I6498" s="1">
        <v>39</v>
      </c>
      <c r="J6498" s="1">
        <v>4</v>
      </c>
      <c r="K6498" s="1">
        <v>6</v>
      </c>
      <c r="L6498" s="1">
        <v>15</v>
      </c>
      <c r="M6498" s="1">
        <v>65</v>
      </c>
      <c r="N6498" s="1">
        <v>19</v>
      </c>
      <c r="O6498" s="1">
        <v>9</v>
      </c>
      <c r="P6498" s="1">
        <v>167</v>
      </c>
      <c r="Q6498" s="13">
        <v>0</v>
      </c>
    </row>
    <row r="6499" spans="4:17" x14ac:dyDescent="0.2">
      <c r="D6499" s="104"/>
      <c r="E6499" s="11"/>
      <c r="F6499" s="10"/>
      <c r="G6499" s="9">
        <v>100</v>
      </c>
      <c r="H6499" s="12">
        <v>8.6687306501550001</v>
      </c>
      <c r="I6499" s="2">
        <v>12.074303405573</v>
      </c>
      <c r="J6499" s="2">
        <v>1.2383900928789999</v>
      </c>
      <c r="K6499" s="2">
        <v>1.8575851393189999</v>
      </c>
      <c r="L6499" s="2">
        <v>4.6439628482969999</v>
      </c>
      <c r="M6499" s="2">
        <v>20.123839009288002</v>
      </c>
      <c r="N6499" s="2">
        <v>5.8823529411760003</v>
      </c>
      <c r="O6499" s="2">
        <v>2.7863777089780002</v>
      </c>
      <c r="P6499" s="2">
        <v>51.702786377709003</v>
      </c>
      <c r="Q6499" s="21">
        <v>0</v>
      </c>
    </row>
    <row r="6500" spans="4:17" x14ac:dyDescent="0.2">
      <c r="D6500" s="104"/>
      <c r="E6500" s="5" t="s">
        <v>41</v>
      </c>
      <c r="F6500" s="6"/>
      <c r="G6500" s="7">
        <v>260</v>
      </c>
      <c r="H6500" s="8">
        <v>26</v>
      </c>
      <c r="I6500" s="1">
        <v>37</v>
      </c>
      <c r="J6500" s="1">
        <v>13</v>
      </c>
      <c r="K6500" s="1">
        <v>6</v>
      </c>
      <c r="L6500" s="1">
        <v>12</v>
      </c>
      <c r="M6500" s="1">
        <v>59</v>
      </c>
      <c r="N6500" s="1">
        <v>13</v>
      </c>
      <c r="O6500" s="1">
        <v>8</v>
      </c>
      <c r="P6500" s="1">
        <v>117</v>
      </c>
      <c r="Q6500" s="13">
        <v>0</v>
      </c>
    </row>
    <row r="6501" spans="4:17" x14ac:dyDescent="0.2">
      <c r="D6501" s="104"/>
      <c r="E6501" s="11"/>
      <c r="F6501" s="10"/>
      <c r="G6501" s="9">
        <v>100</v>
      </c>
      <c r="H6501" s="12">
        <v>10</v>
      </c>
      <c r="I6501" s="2">
        <v>14.230769230769001</v>
      </c>
      <c r="J6501" s="2">
        <v>5</v>
      </c>
      <c r="K6501" s="2">
        <v>2.3076923076920002</v>
      </c>
      <c r="L6501" s="2">
        <v>4.6153846153850004</v>
      </c>
      <c r="M6501" s="2">
        <v>22.692307692307999</v>
      </c>
      <c r="N6501" s="2">
        <v>5</v>
      </c>
      <c r="O6501" s="2">
        <v>3.0769230769229998</v>
      </c>
      <c r="P6501" s="2">
        <v>45</v>
      </c>
      <c r="Q6501" s="21">
        <v>0</v>
      </c>
    </row>
    <row r="6502" spans="4:17" x14ac:dyDescent="0.2">
      <c r="D6502" s="104"/>
      <c r="E6502" s="5" t="s">
        <v>42</v>
      </c>
      <c r="F6502" s="6"/>
      <c r="G6502" s="7">
        <v>258</v>
      </c>
      <c r="H6502" s="8">
        <v>29</v>
      </c>
      <c r="I6502" s="1">
        <v>34</v>
      </c>
      <c r="J6502" s="1">
        <v>5</v>
      </c>
      <c r="K6502" s="1">
        <v>9</v>
      </c>
      <c r="L6502" s="1">
        <v>17</v>
      </c>
      <c r="M6502" s="1">
        <v>78</v>
      </c>
      <c r="N6502" s="1">
        <v>13</v>
      </c>
      <c r="O6502" s="1">
        <v>15</v>
      </c>
      <c r="P6502" s="1">
        <v>85</v>
      </c>
      <c r="Q6502" s="13">
        <v>0</v>
      </c>
    </row>
    <row r="6503" spans="4:17" x14ac:dyDescent="0.2">
      <c r="D6503" s="104"/>
      <c r="E6503" s="11"/>
      <c r="F6503" s="10"/>
      <c r="G6503" s="9">
        <v>100</v>
      </c>
      <c r="H6503" s="12">
        <v>11.240310077519</v>
      </c>
      <c r="I6503" s="2">
        <v>13.178294573643001</v>
      </c>
      <c r="J6503" s="2">
        <v>1.937984496124</v>
      </c>
      <c r="K6503" s="2">
        <v>3.488372093023</v>
      </c>
      <c r="L6503" s="2">
        <v>6.5891472868219996</v>
      </c>
      <c r="M6503" s="2">
        <v>30.232558139535001</v>
      </c>
      <c r="N6503" s="2">
        <v>5.0387596899220002</v>
      </c>
      <c r="O6503" s="2">
        <v>5.8139534883720003</v>
      </c>
      <c r="P6503" s="2">
        <v>32.945736434109001</v>
      </c>
      <c r="Q6503" s="21">
        <v>0</v>
      </c>
    </row>
    <row r="6504" spans="4:17" x14ac:dyDescent="0.2">
      <c r="D6504" s="104"/>
      <c r="E6504" s="5" t="s">
        <v>43</v>
      </c>
      <c r="F6504" s="6"/>
      <c r="G6504" s="7">
        <v>258</v>
      </c>
      <c r="H6504" s="8">
        <v>23</v>
      </c>
      <c r="I6504" s="1">
        <v>38</v>
      </c>
      <c r="J6504" s="1">
        <v>11</v>
      </c>
      <c r="K6504" s="1">
        <v>4</v>
      </c>
      <c r="L6504" s="1">
        <v>9</v>
      </c>
      <c r="M6504" s="1">
        <v>90</v>
      </c>
      <c r="N6504" s="1">
        <v>19</v>
      </c>
      <c r="O6504" s="1">
        <v>13</v>
      </c>
      <c r="P6504" s="1">
        <v>84</v>
      </c>
      <c r="Q6504" s="13">
        <v>1</v>
      </c>
    </row>
    <row r="6505" spans="4:17" x14ac:dyDescent="0.2">
      <c r="D6505" s="104"/>
      <c r="E6505" s="11"/>
      <c r="F6505" s="10"/>
      <c r="G6505" s="9">
        <v>100</v>
      </c>
      <c r="H6505" s="12">
        <v>8.9147286821710008</v>
      </c>
      <c r="I6505" s="2">
        <v>14.728682170542999</v>
      </c>
      <c r="J6505" s="2">
        <v>4.2635658914730001</v>
      </c>
      <c r="K6505" s="2">
        <v>1.550387596899</v>
      </c>
      <c r="L6505" s="2">
        <v>3.488372093023</v>
      </c>
      <c r="M6505" s="2">
        <v>34.883720930232997</v>
      </c>
      <c r="N6505" s="2">
        <v>7.3643410852709996</v>
      </c>
      <c r="O6505" s="2">
        <v>5.0387596899220002</v>
      </c>
      <c r="P6505" s="2">
        <v>32.558139534883999</v>
      </c>
      <c r="Q6505" s="15">
        <v>0.38759689922500001</v>
      </c>
    </row>
    <row r="6506" spans="4:17" x14ac:dyDescent="0.2">
      <c r="D6506" s="104"/>
      <c r="E6506" s="5" t="s">
        <v>44</v>
      </c>
      <c r="F6506" s="6"/>
      <c r="G6506" s="7">
        <v>336</v>
      </c>
      <c r="H6506" s="8">
        <v>35</v>
      </c>
      <c r="I6506" s="1">
        <v>83</v>
      </c>
      <c r="J6506" s="1">
        <v>15</v>
      </c>
      <c r="K6506" s="1">
        <v>10</v>
      </c>
      <c r="L6506" s="1">
        <v>21</v>
      </c>
      <c r="M6506" s="1">
        <v>126</v>
      </c>
      <c r="N6506" s="1">
        <v>18</v>
      </c>
      <c r="O6506" s="1">
        <v>14</v>
      </c>
      <c r="P6506" s="1">
        <v>56</v>
      </c>
      <c r="Q6506" s="13">
        <v>0</v>
      </c>
    </row>
    <row r="6507" spans="4:17" x14ac:dyDescent="0.2">
      <c r="D6507" s="104"/>
      <c r="E6507" s="11"/>
      <c r="F6507" s="10"/>
      <c r="G6507" s="9">
        <v>100</v>
      </c>
      <c r="H6507" s="12">
        <v>10.416666666667</v>
      </c>
      <c r="I6507" s="2">
        <v>24.702380952380999</v>
      </c>
      <c r="J6507" s="2">
        <v>4.4642857142860004</v>
      </c>
      <c r="K6507" s="2">
        <v>2.9761904761900002</v>
      </c>
      <c r="L6507" s="2">
        <v>6.25</v>
      </c>
      <c r="M6507" s="2">
        <v>37.5</v>
      </c>
      <c r="N6507" s="2">
        <v>5.3571428571429998</v>
      </c>
      <c r="O6507" s="2">
        <v>4.166666666667</v>
      </c>
      <c r="P6507" s="2">
        <v>16.666666666666998</v>
      </c>
      <c r="Q6507" s="21">
        <v>0</v>
      </c>
    </row>
    <row r="6508" spans="4:17" x14ac:dyDescent="0.2">
      <c r="D6508" s="104"/>
      <c r="E6508" s="5" t="s">
        <v>45</v>
      </c>
      <c r="F6508" s="6"/>
      <c r="G6508" s="7">
        <v>259</v>
      </c>
      <c r="H6508" s="8">
        <v>37</v>
      </c>
      <c r="I6508" s="1">
        <v>52</v>
      </c>
      <c r="J6508" s="1">
        <v>15</v>
      </c>
      <c r="K6508" s="1">
        <v>11</v>
      </c>
      <c r="L6508" s="1">
        <v>11</v>
      </c>
      <c r="M6508" s="1">
        <v>94</v>
      </c>
      <c r="N6508" s="1">
        <v>16</v>
      </c>
      <c r="O6508" s="1">
        <v>17</v>
      </c>
      <c r="P6508" s="1">
        <v>45</v>
      </c>
      <c r="Q6508" s="13">
        <v>2</v>
      </c>
    </row>
    <row r="6509" spans="4:17" x14ac:dyDescent="0.2">
      <c r="D6509" s="104"/>
      <c r="E6509" s="11"/>
      <c r="F6509" s="10"/>
      <c r="G6509" s="9">
        <v>100</v>
      </c>
      <c r="H6509" s="12">
        <v>14.285714285714</v>
      </c>
      <c r="I6509" s="2">
        <v>20.077220077220002</v>
      </c>
      <c r="J6509" s="2">
        <v>5.7915057915060002</v>
      </c>
      <c r="K6509" s="2">
        <v>4.2471042471039997</v>
      </c>
      <c r="L6509" s="2">
        <v>4.2471042471039997</v>
      </c>
      <c r="M6509" s="2">
        <v>36.293436293436002</v>
      </c>
      <c r="N6509" s="2">
        <v>6.1776061776060001</v>
      </c>
      <c r="O6509" s="2">
        <v>6.563706563707</v>
      </c>
      <c r="P6509" s="2">
        <v>17.374517374517001</v>
      </c>
      <c r="Q6509" s="15">
        <v>0.77220077220100003</v>
      </c>
    </row>
    <row r="6510" spans="4:17" x14ac:dyDescent="0.2">
      <c r="D6510" s="104"/>
      <c r="E6510" s="5" t="s">
        <v>46</v>
      </c>
      <c r="F6510" s="6"/>
      <c r="G6510" s="7">
        <v>171</v>
      </c>
      <c r="H6510" s="8">
        <v>36</v>
      </c>
      <c r="I6510" s="1">
        <v>34</v>
      </c>
      <c r="J6510" s="1">
        <v>10</v>
      </c>
      <c r="K6510" s="1">
        <v>8</v>
      </c>
      <c r="L6510" s="1">
        <v>4</v>
      </c>
      <c r="M6510" s="1">
        <v>60</v>
      </c>
      <c r="N6510" s="1">
        <v>7</v>
      </c>
      <c r="O6510" s="1">
        <v>8</v>
      </c>
      <c r="P6510" s="1">
        <v>20</v>
      </c>
      <c r="Q6510" s="13">
        <v>0</v>
      </c>
    </row>
    <row r="6511" spans="4:17" x14ac:dyDescent="0.2">
      <c r="D6511" s="104"/>
      <c r="E6511" s="11"/>
      <c r="F6511" s="10"/>
      <c r="G6511" s="9">
        <v>100</v>
      </c>
      <c r="H6511" s="12">
        <v>21.052631578947</v>
      </c>
      <c r="I6511" s="2">
        <v>19.883040935673002</v>
      </c>
      <c r="J6511" s="2">
        <v>5.847953216374</v>
      </c>
      <c r="K6511" s="2">
        <v>4.6783625730990002</v>
      </c>
      <c r="L6511" s="2">
        <v>2.3391812865500001</v>
      </c>
      <c r="M6511" s="2">
        <v>35.087719298246</v>
      </c>
      <c r="N6511" s="2">
        <v>4.0935672514619998</v>
      </c>
      <c r="O6511" s="2">
        <v>4.6783625730990002</v>
      </c>
      <c r="P6511" s="2">
        <v>11.695906432749</v>
      </c>
      <c r="Q6511" s="21">
        <v>0</v>
      </c>
    </row>
    <row r="6512" spans="4:17" x14ac:dyDescent="0.2">
      <c r="D6512" s="104"/>
      <c r="E6512" s="5" t="s">
        <v>47</v>
      </c>
      <c r="F6512" s="6"/>
      <c r="G6512" s="7">
        <v>158</v>
      </c>
      <c r="H6512" s="8">
        <v>29</v>
      </c>
      <c r="I6512" s="1">
        <v>33</v>
      </c>
      <c r="J6512" s="1">
        <v>4</v>
      </c>
      <c r="K6512" s="1">
        <v>6</v>
      </c>
      <c r="L6512" s="1">
        <v>7</v>
      </c>
      <c r="M6512" s="1">
        <v>57</v>
      </c>
      <c r="N6512" s="1">
        <v>5</v>
      </c>
      <c r="O6512" s="1">
        <v>11</v>
      </c>
      <c r="P6512" s="1">
        <v>20</v>
      </c>
      <c r="Q6512" s="13">
        <v>1</v>
      </c>
    </row>
    <row r="6513" spans="4:17" x14ac:dyDescent="0.2">
      <c r="D6513" s="104"/>
      <c r="E6513" s="11"/>
      <c r="F6513" s="10"/>
      <c r="G6513" s="9">
        <v>100</v>
      </c>
      <c r="H6513" s="12">
        <v>18.354430379747001</v>
      </c>
      <c r="I6513" s="2">
        <v>20.886075949367001</v>
      </c>
      <c r="J6513" s="2">
        <v>2.5316455696200002</v>
      </c>
      <c r="K6513" s="2">
        <v>3.7974683544299999</v>
      </c>
      <c r="L6513" s="2">
        <v>4.4303797468350004</v>
      </c>
      <c r="M6513" s="2">
        <v>36.075949367089002</v>
      </c>
      <c r="N6513" s="2">
        <v>3.1645569620249998</v>
      </c>
      <c r="O6513" s="2">
        <v>6.9620253164559998</v>
      </c>
      <c r="P6513" s="2">
        <v>12.658227848100999</v>
      </c>
      <c r="Q6513" s="15">
        <v>0.63291139240500005</v>
      </c>
    </row>
    <row r="6514" spans="4:17" x14ac:dyDescent="0.2">
      <c r="D6514" s="104"/>
      <c r="E6514" s="5" t="s">
        <v>48</v>
      </c>
      <c r="F6514" s="6"/>
      <c r="G6514" s="7">
        <v>62</v>
      </c>
      <c r="H6514" s="8">
        <v>7</v>
      </c>
      <c r="I6514" s="1">
        <v>11</v>
      </c>
      <c r="J6514" s="1">
        <v>7</v>
      </c>
      <c r="K6514" s="1">
        <v>0</v>
      </c>
      <c r="L6514" s="1">
        <v>0</v>
      </c>
      <c r="M6514" s="1">
        <v>27</v>
      </c>
      <c r="N6514" s="1">
        <v>1</v>
      </c>
      <c r="O6514" s="1">
        <v>3</v>
      </c>
      <c r="P6514" s="1">
        <v>8</v>
      </c>
      <c r="Q6514" s="13">
        <v>0</v>
      </c>
    </row>
    <row r="6515" spans="4:17" x14ac:dyDescent="0.2">
      <c r="D6515" s="104"/>
      <c r="E6515" s="11"/>
      <c r="F6515" s="10"/>
      <c r="G6515" s="9">
        <v>100</v>
      </c>
      <c r="H6515" s="12">
        <v>11.290322580645</v>
      </c>
      <c r="I6515" s="2">
        <v>17.741935483871</v>
      </c>
      <c r="J6515" s="2">
        <v>11.290322580645</v>
      </c>
      <c r="K6515" s="3">
        <v>0</v>
      </c>
      <c r="L6515" s="3">
        <v>0</v>
      </c>
      <c r="M6515" s="2">
        <v>43.548387096774</v>
      </c>
      <c r="N6515" s="2">
        <v>1.6129032258060001</v>
      </c>
      <c r="O6515" s="2">
        <v>4.8387096774189997</v>
      </c>
      <c r="P6515" s="2">
        <v>12.903225806451999</v>
      </c>
      <c r="Q6515" s="21">
        <v>0</v>
      </c>
    </row>
    <row r="6516" spans="4:17" x14ac:dyDescent="0.2">
      <c r="D6516" s="104"/>
      <c r="E6516" s="5" t="s">
        <v>49</v>
      </c>
      <c r="F6516" s="6"/>
      <c r="G6516" s="7">
        <v>13</v>
      </c>
      <c r="H6516" s="8">
        <v>2</v>
      </c>
      <c r="I6516" s="1">
        <v>4</v>
      </c>
      <c r="J6516" s="1">
        <v>0</v>
      </c>
      <c r="K6516" s="1">
        <v>0</v>
      </c>
      <c r="L6516" s="1">
        <v>0</v>
      </c>
      <c r="M6516" s="1">
        <v>6</v>
      </c>
      <c r="N6516" s="1">
        <v>0</v>
      </c>
      <c r="O6516" s="1">
        <v>2</v>
      </c>
      <c r="P6516" s="1">
        <v>0</v>
      </c>
      <c r="Q6516" s="13">
        <v>0</v>
      </c>
    </row>
    <row r="6517" spans="4:17" x14ac:dyDescent="0.2">
      <c r="D6517" s="104"/>
      <c r="E6517" s="11"/>
      <c r="F6517" s="10"/>
      <c r="G6517" s="9">
        <v>100</v>
      </c>
      <c r="H6517" s="12">
        <v>15.384615384615</v>
      </c>
      <c r="I6517" s="2">
        <v>30.769230769231001</v>
      </c>
      <c r="J6517" s="3">
        <v>0</v>
      </c>
      <c r="K6517" s="3">
        <v>0</v>
      </c>
      <c r="L6517" s="3">
        <v>0</v>
      </c>
      <c r="M6517" s="2">
        <v>46.153846153845997</v>
      </c>
      <c r="N6517" s="3">
        <v>0</v>
      </c>
      <c r="O6517" s="2">
        <v>15.384615384615</v>
      </c>
      <c r="P6517" s="3">
        <v>0</v>
      </c>
      <c r="Q6517" s="21">
        <v>0</v>
      </c>
    </row>
    <row r="6518" spans="4:17" x14ac:dyDescent="0.2">
      <c r="D6518" s="103" t="s">
        <v>50</v>
      </c>
      <c r="E6518" s="24" t="s">
        <v>35</v>
      </c>
      <c r="F6518" s="22"/>
      <c r="G6518" s="23">
        <v>174</v>
      </c>
      <c r="H6518" s="30">
        <v>7</v>
      </c>
      <c r="I6518" s="4">
        <v>12</v>
      </c>
      <c r="J6518" s="4">
        <v>3</v>
      </c>
      <c r="K6518" s="4">
        <v>0</v>
      </c>
      <c r="L6518" s="4">
        <v>4</v>
      </c>
      <c r="M6518" s="4">
        <v>7</v>
      </c>
      <c r="N6518" s="4">
        <v>0</v>
      </c>
      <c r="O6518" s="4">
        <v>2</v>
      </c>
      <c r="P6518" s="4">
        <v>139</v>
      </c>
      <c r="Q6518" s="34">
        <v>2</v>
      </c>
    </row>
    <row r="6519" spans="4:17" x14ac:dyDescent="0.2">
      <c r="D6519" s="104"/>
      <c r="E6519" s="11"/>
      <c r="F6519" s="10"/>
      <c r="G6519" s="9">
        <v>100</v>
      </c>
      <c r="H6519" s="12">
        <v>4.0229885057469996</v>
      </c>
      <c r="I6519" s="2">
        <v>6.8965517241379999</v>
      </c>
      <c r="J6519" s="2">
        <v>1.7241379310339999</v>
      </c>
      <c r="K6519" s="3">
        <v>0</v>
      </c>
      <c r="L6519" s="2">
        <v>2.2988505747130001</v>
      </c>
      <c r="M6519" s="2">
        <v>4.0229885057469996</v>
      </c>
      <c r="N6519" s="3">
        <v>0</v>
      </c>
      <c r="O6519" s="2">
        <v>1.149425287356</v>
      </c>
      <c r="P6519" s="2">
        <v>79.885057471264005</v>
      </c>
      <c r="Q6519" s="15">
        <v>1.149425287356</v>
      </c>
    </row>
    <row r="6520" spans="4:17" x14ac:dyDescent="0.2">
      <c r="D6520" s="104"/>
      <c r="E6520" s="5" t="s">
        <v>36</v>
      </c>
      <c r="F6520" s="6"/>
      <c r="G6520" s="7">
        <v>233</v>
      </c>
      <c r="H6520" s="8">
        <v>9</v>
      </c>
      <c r="I6520" s="1">
        <v>8</v>
      </c>
      <c r="J6520" s="1">
        <v>2</v>
      </c>
      <c r="K6520" s="1">
        <v>4</v>
      </c>
      <c r="L6520" s="1">
        <v>3</v>
      </c>
      <c r="M6520" s="1">
        <v>17</v>
      </c>
      <c r="N6520" s="1">
        <v>1</v>
      </c>
      <c r="O6520" s="1">
        <v>2</v>
      </c>
      <c r="P6520" s="1">
        <v>191</v>
      </c>
      <c r="Q6520" s="13">
        <v>1</v>
      </c>
    </row>
    <row r="6521" spans="4:17" x14ac:dyDescent="0.2">
      <c r="D6521" s="104"/>
      <c r="E6521" s="11"/>
      <c r="F6521" s="10"/>
      <c r="G6521" s="9">
        <v>100</v>
      </c>
      <c r="H6521" s="12">
        <v>3.862660944206</v>
      </c>
      <c r="I6521" s="2">
        <v>3.43347639485</v>
      </c>
      <c r="J6521" s="2">
        <v>0.85836909871199996</v>
      </c>
      <c r="K6521" s="2">
        <v>1.716738197425</v>
      </c>
      <c r="L6521" s="2">
        <v>1.287553648069</v>
      </c>
      <c r="M6521" s="2">
        <v>7.296137339056</v>
      </c>
      <c r="N6521" s="2">
        <v>0.42918454935599998</v>
      </c>
      <c r="O6521" s="2">
        <v>0.85836909871199996</v>
      </c>
      <c r="P6521" s="2">
        <v>81.974248927039</v>
      </c>
      <c r="Q6521" s="15">
        <v>0.42918454935599998</v>
      </c>
    </row>
    <row r="6522" spans="4:17" x14ac:dyDescent="0.2">
      <c r="D6522" s="104"/>
      <c r="E6522" s="5" t="s">
        <v>37</v>
      </c>
      <c r="F6522" s="6"/>
      <c r="G6522" s="7">
        <v>199</v>
      </c>
      <c r="H6522" s="8">
        <v>4</v>
      </c>
      <c r="I6522" s="1">
        <v>6</v>
      </c>
      <c r="J6522" s="1">
        <v>0</v>
      </c>
      <c r="K6522" s="1">
        <v>1</v>
      </c>
      <c r="L6522" s="1">
        <v>8</v>
      </c>
      <c r="M6522" s="1">
        <v>10</v>
      </c>
      <c r="N6522" s="1">
        <v>0</v>
      </c>
      <c r="O6522" s="1">
        <v>2</v>
      </c>
      <c r="P6522" s="1">
        <v>168</v>
      </c>
      <c r="Q6522" s="13">
        <v>0</v>
      </c>
    </row>
    <row r="6523" spans="4:17" x14ac:dyDescent="0.2">
      <c r="D6523" s="104"/>
      <c r="E6523" s="11"/>
      <c r="F6523" s="10"/>
      <c r="G6523" s="9">
        <v>100</v>
      </c>
      <c r="H6523" s="12">
        <v>2.0100502512560001</v>
      </c>
      <c r="I6523" s="2">
        <v>3.015075376884</v>
      </c>
      <c r="J6523" s="3">
        <v>0</v>
      </c>
      <c r="K6523" s="2">
        <v>0.50251256281400003</v>
      </c>
      <c r="L6523" s="2">
        <v>4.0201005025130003</v>
      </c>
      <c r="M6523" s="2">
        <v>5.0251256281409997</v>
      </c>
      <c r="N6523" s="3">
        <v>0</v>
      </c>
      <c r="O6523" s="2">
        <v>1.0050251256280001</v>
      </c>
      <c r="P6523" s="2">
        <v>84.422110552763996</v>
      </c>
      <c r="Q6523" s="21">
        <v>0</v>
      </c>
    </row>
    <row r="6524" spans="4:17" x14ac:dyDescent="0.2">
      <c r="D6524" s="104"/>
      <c r="E6524" s="5" t="s">
        <v>38</v>
      </c>
      <c r="F6524" s="6"/>
      <c r="G6524" s="7">
        <v>319</v>
      </c>
      <c r="H6524" s="8">
        <v>16</v>
      </c>
      <c r="I6524" s="1">
        <v>17</v>
      </c>
      <c r="J6524" s="1">
        <v>2</v>
      </c>
      <c r="K6524" s="1">
        <v>3</v>
      </c>
      <c r="L6524" s="1">
        <v>6</v>
      </c>
      <c r="M6524" s="1">
        <v>38</v>
      </c>
      <c r="N6524" s="1">
        <v>4</v>
      </c>
      <c r="O6524" s="1">
        <v>14</v>
      </c>
      <c r="P6524" s="1">
        <v>230</v>
      </c>
      <c r="Q6524" s="13">
        <v>0</v>
      </c>
    </row>
    <row r="6525" spans="4:17" x14ac:dyDescent="0.2">
      <c r="D6525" s="104"/>
      <c r="E6525" s="11"/>
      <c r="F6525" s="10"/>
      <c r="G6525" s="9">
        <v>100</v>
      </c>
      <c r="H6525" s="12">
        <v>5.0156739811910001</v>
      </c>
      <c r="I6525" s="2">
        <v>5.3291536050159998</v>
      </c>
      <c r="J6525" s="2">
        <v>0.62695924764900002</v>
      </c>
      <c r="K6525" s="2">
        <v>0.94043887147299998</v>
      </c>
      <c r="L6525" s="2">
        <v>1.8808777429470001</v>
      </c>
      <c r="M6525" s="2">
        <v>11.912225705329</v>
      </c>
      <c r="N6525" s="2">
        <v>1.253918495298</v>
      </c>
      <c r="O6525" s="2">
        <v>4.3887147335419998</v>
      </c>
      <c r="P6525" s="2">
        <v>72.100313479624006</v>
      </c>
      <c r="Q6525" s="21">
        <v>0</v>
      </c>
    </row>
    <row r="6526" spans="4:17" x14ac:dyDescent="0.2">
      <c r="D6526" s="104"/>
      <c r="E6526" s="5" t="s">
        <v>39</v>
      </c>
      <c r="F6526" s="6"/>
      <c r="G6526" s="7">
        <v>269</v>
      </c>
      <c r="H6526" s="8">
        <v>10</v>
      </c>
      <c r="I6526" s="1">
        <v>17</v>
      </c>
      <c r="J6526" s="1">
        <v>7</v>
      </c>
      <c r="K6526" s="1">
        <v>2</v>
      </c>
      <c r="L6526" s="1">
        <v>7</v>
      </c>
      <c r="M6526" s="1">
        <v>47</v>
      </c>
      <c r="N6526" s="1">
        <v>4</v>
      </c>
      <c r="O6526" s="1">
        <v>5</v>
      </c>
      <c r="P6526" s="1">
        <v>178</v>
      </c>
      <c r="Q6526" s="13">
        <v>0</v>
      </c>
    </row>
    <row r="6527" spans="4:17" x14ac:dyDescent="0.2">
      <c r="D6527" s="104"/>
      <c r="E6527" s="11"/>
      <c r="F6527" s="10"/>
      <c r="G6527" s="9">
        <v>100</v>
      </c>
      <c r="H6527" s="12">
        <v>3.7174721189589999</v>
      </c>
      <c r="I6527" s="2">
        <v>6.3197026022299996</v>
      </c>
      <c r="J6527" s="2">
        <v>2.6022304832710001</v>
      </c>
      <c r="K6527" s="2">
        <v>0.74349442379200004</v>
      </c>
      <c r="L6527" s="2">
        <v>2.6022304832710001</v>
      </c>
      <c r="M6527" s="2">
        <v>17.472118959107998</v>
      </c>
      <c r="N6527" s="2">
        <v>1.4869888475840001</v>
      </c>
      <c r="O6527" s="2">
        <v>1.85873605948</v>
      </c>
      <c r="P6527" s="2">
        <v>66.171003717472004</v>
      </c>
      <c r="Q6527" s="21">
        <v>0</v>
      </c>
    </row>
    <row r="6528" spans="4:17" x14ac:dyDescent="0.2">
      <c r="D6528" s="104"/>
      <c r="E6528" s="5" t="s">
        <v>40</v>
      </c>
      <c r="F6528" s="6"/>
      <c r="G6528" s="7">
        <v>348</v>
      </c>
      <c r="H6528" s="8">
        <v>28</v>
      </c>
      <c r="I6528" s="1">
        <v>35</v>
      </c>
      <c r="J6528" s="1">
        <v>10</v>
      </c>
      <c r="K6528" s="1">
        <v>6</v>
      </c>
      <c r="L6528" s="1">
        <v>8</v>
      </c>
      <c r="M6528" s="1">
        <v>62</v>
      </c>
      <c r="N6528" s="1">
        <v>4</v>
      </c>
      <c r="O6528" s="1">
        <v>17</v>
      </c>
      <c r="P6528" s="1">
        <v>186</v>
      </c>
      <c r="Q6528" s="13">
        <v>2</v>
      </c>
    </row>
    <row r="6529" spans="4:17" x14ac:dyDescent="0.2">
      <c r="D6529" s="104"/>
      <c r="E6529" s="11"/>
      <c r="F6529" s="10"/>
      <c r="G6529" s="9">
        <v>100</v>
      </c>
      <c r="H6529" s="12">
        <v>8.0459770114939992</v>
      </c>
      <c r="I6529" s="2">
        <v>10.057471264368001</v>
      </c>
      <c r="J6529" s="2">
        <v>2.8735632183909998</v>
      </c>
      <c r="K6529" s="2">
        <v>1.7241379310339999</v>
      </c>
      <c r="L6529" s="2">
        <v>2.2988505747130001</v>
      </c>
      <c r="M6529" s="2">
        <v>17.816091954023001</v>
      </c>
      <c r="N6529" s="2">
        <v>1.149425287356</v>
      </c>
      <c r="O6529" s="2">
        <v>4.885057471264</v>
      </c>
      <c r="P6529" s="2">
        <v>53.448275862069003</v>
      </c>
      <c r="Q6529" s="15">
        <v>0.57471264367800001</v>
      </c>
    </row>
    <row r="6530" spans="4:17" x14ac:dyDescent="0.2">
      <c r="D6530" s="104"/>
      <c r="E6530" s="5" t="s">
        <v>41</v>
      </c>
      <c r="F6530" s="6"/>
      <c r="G6530" s="7">
        <v>282</v>
      </c>
      <c r="H6530" s="8">
        <v>22</v>
      </c>
      <c r="I6530" s="1">
        <v>31</v>
      </c>
      <c r="J6530" s="1">
        <v>3</v>
      </c>
      <c r="K6530" s="1">
        <v>3</v>
      </c>
      <c r="L6530" s="1">
        <v>8</v>
      </c>
      <c r="M6530" s="1">
        <v>63</v>
      </c>
      <c r="N6530" s="1">
        <v>7</v>
      </c>
      <c r="O6530" s="1">
        <v>14</v>
      </c>
      <c r="P6530" s="1">
        <v>142</v>
      </c>
      <c r="Q6530" s="13">
        <v>0</v>
      </c>
    </row>
    <row r="6531" spans="4:17" x14ac:dyDescent="0.2">
      <c r="D6531" s="104"/>
      <c r="E6531" s="11"/>
      <c r="F6531" s="10"/>
      <c r="G6531" s="9">
        <v>100</v>
      </c>
      <c r="H6531" s="12">
        <v>7.8014184397159996</v>
      </c>
      <c r="I6531" s="2">
        <v>10.992907801417999</v>
      </c>
      <c r="J6531" s="2">
        <v>1.0638297872339999</v>
      </c>
      <c r="K6531" s="2">
        <v>1.0638297872339999</v>
      </c>
      <c r="L6531" s="2">
        <v>2.8368794326239999</v>
      </c>
      <c r="M6531" s="2">
        <v>22.340425531914999</v>
      </c>
      <c r="N6531" s="2">
        <v>2.4822695035460001</v>
      </c>
      <c r="O6531" s="2">
        <v>4.9645390070920001</v>
      </c>
      <c r="P6531" s="2">
        <v>50.354609929078002</v>
      </c>
      <c r="Q6531" s="21">
        <v>0</v>
      </c>
    </row>
    <row r="6532" spans="4:17" x14ac:dyDescent="0.2">
      <c r="D6532" s="104"/>
      <c r="E6532" s="5" t="s">
        <v>42</v>
      </c>
      <c r="F6532" s="6"/>
      <c r="G6532" s="7">
        <v>242</v>
      </c>
      <c r="H6532" s="8">
        <v>20</v>
      </c>
      <c r="I6532" s="1">
        <v>30</v>
      </c>
      <c r="J6532" s="1">
        <v>11</v>
      </c>
      <c r="K6532" s="1">
        <v>9</v>
      </c>
      <c r="L6532" s="1">
        <v>9</v>
      </c>
      <c r="M6532" s="1">
        <v>70</v>
      </c>
      <c r="N6532" s="1">
        <v>3</v>
      </c>
      <c r="O6532" s="1">
        <v>13</v>
      </c>
      <c r="P6532" s="1">
        <v>91</v>
      </c>
      <c r="Q6532" s="13">
        <v>0</v>
      </c>
    </row>
    <row r="6533" spans="4:17" x14ac:dyDescent="0.2">
      <c r="D6533" s="104"/>
      <c r="E6533" s="11"/>
      <c r="F6533" s="10"/>
      <c r="G6533" s="9">
        <v>100</v>
      </c>
      <c r="H6533" s="12">
        <v>8.2644628099169992</v>
      </c>
      <c r="I6533" s="2">
        <v>12.396694214876</v>
      </c>
      <c r="J6533" s="2">
        <v>4.5454545454549997</v>
      </c>
      <c r="K6533" s="2">
        <v>3.719008264463</v>
      </c>
      <c r="L6533" s="2">
        <v>3.719008264463</v>
      </c>
      <c r="M6533" s="2">
        <v>28.925619834711</v>
      </c>
      <c r="N6533" s="2">
        <v>1.239669421488</v>
      </c>
      <c r="O6533" s="2">
        <v>5.3719008264459998</v>
      </c>
      <c r="P6533" s="2">
        <v>37.603305785124</v>
      </c>
      <c r="Q6533" s="21">
        <v>0</v>
      </c>
    </row>
    <row r="6534" spans="4:17" x14ac:dyDescent="0.2">
      <c r="D6534" s="104"/>
      <c r="E6534" s="5" t="s">
        <v>43</v>
      </c>
      <c r="F6534" s="6"/>
      <c r="G6534" s="7">
        <v>263</v>
      </c>
      <c r="H6534" s="8">
        <v>29</v>
      </c>
      <c r="I6534" s="1">
        <v>41</v>
      </c>
      <c r="J6534" s="1">
        <v>12</v>
      </c>
      <c r="K6534" s="1">
        <v>3</v>
      </c>
      <c r="L6534" s="1">
        <v>5</v>
      </c>
      <c r="M6534" s="1">
        <v>97</v>
      </c>
      <c r="N6534" s="1">
        <v>2</v>
      </c>
      <c r="O6534" s="1">
        <v>16</v>
      </c>
      <c r="P6534" s="1">
        <v>70</v>
      </c>
      <c r="Q6534" s="13">
        <v>0</v>
      </c>
    </row>
    <row r="6535" spans="4:17" x14ac:dyDescent="0.2">
      <c r="D6535" s="104"/>
      <c r="E6535" s="11"/>
      <c r="F6535" s="10"/>
      <c r="G6535" s="9">
        <v>100</v>
      </c>
      <c r="H6535" s="12">
        <v>11.026615969582</v>
      </c>
      <c r="I6535" s="2">
        <v>15.589353612167001</v>
      </c>
      <c r="J6535" s="2">
        <v>4.5627376425859998</v>
      </c>
      <c r="K6535" s="2">
        <v>1.1406844106459999</v>
      </c>
      <c r="L6535" s="2">
        <v>1.9011406844109999</v>
      </c>
      <c r="M6535" s="2">
        <v>36.882129277567003</v>
      </c>
      <c r="N6535" s="2">
        <v>0.76045627376400005</v>
      </c>
      <c r="O6535" s="2">
        <v>6.0836501901139997</v>
      </c>
      <c r="P6535" s="2">
        <v>26.615969581748999</v>
      </c>
      <c r="Q6535" s="21">
        <v>0</v>
      </c>
    </row>
    <row r="6536" spans="4:17" x14ac:dyDescent="0.2">
      <c r="D6536" s="104"/>
      <c r="E6536" s="5" t="s">
        <v>44</v>
      </c>
      <c r="F6536" s="6"/>
      <c r="G6536" s="7">
        <v>364</v>
      </c>
      <c r="H6536" s="8">
        <v>51</v>
      </c>
      <c r="I6536" s="1">
        <v>78</v>
      </c>
      <c r="J6536" s="1">
        <v>12</v>
      </c>
      <c r="K6536" s="1">
        <v>8</v>
      </c>
      <c r="L6536" s="1">
        <v>5</v>
      </c>
      <c r="M6536" s="1">
        <v>121</v>
      </c>
      <c r="N6536" s="1">
        <v>7</v>
      </c>
      <c r="O6536" s="1">
        <v>25</v>
      </c>
      <c r="P6536" s="1">
        <v>81</v>
      </c>
      <c r="Q6536" s="13">
        <v>0</v>
      </c>
    </row>
    <row r="6537" spans="4:17" x14ac:dyDescent="0.2">
      <c r="D6537" s="104"/>
      <c r="E6537" s="11"/>
      <c r="F6537" s="10"/>
      <c r="G6537" s="9">
        <v>100</v>
      </c>
      <c r="H6537" s="12">
        <v>14.010989010989</v>
      </c>
      <c r="I6537" s="2">
        <v>21.428571428571001</v>
      </c>
      <c r="J6537" s="2">
        <v>3.2967032967029999</v>
      </c>
      <c r="K6537" s="2">
        <v>2.1978021978019999</v>
      </c>
      <c r="L6537" s="2">
        <v>1.3736263736259999</v>
      </c>
      <c r="M6537" s="2">
        <v>33.241758241757999</v>
      </c>
      <c r="N6537" s="2">
        <v>1.923076923077</v>
      </c>
      <c r="O6537" s="2">
        <v>6.8681318681320001</v>
      </c>
      <c r="P6537" s="2">
        <v>22.252747252747</v>
      </c>
      <c r="Q6537" s="21">
        <v>0</v>
      </c>
    </row>
    <row r="6538" spans="4:17" x14ac:dyDescent="0.2">
      <c r="D6538" s="104"/>
      <c r="E6538" s="5" t="s">
        <v>45</v>
      </c>
      <c r="F6538" s="6"/>
      <c r="G6538" s="7">
        <v>324</v>
      </c>
      <c r="H6538" s="8">
        <v>45</v>
      </c>
      <c r="I6538" s="1">
        <v>56</v>
      </c>
      <c r="J6538" s="1">
        <v>15</v>
      </c>
      <c r="K6538" s="1">
        <v>12</v>
      </c>
      <c r="L6538" s="1">
        <v>6</v>
      </c>
      <c r="M6538" s="1">
        <v>104</v>
      </c>
      <c r="N6538" s="1">
        <v>5</v>
      </c>
      <c r="O6538" s="1">
        <v>22</v>
      </c>
      <c r="P6538" s="1">
        <v>75</v>
      </c>
      <c r="Q6538" s="13">
        <v>2</v>
      </c>
    </row>
    <row r="6539" spans="4:17" x14ac:dyDescent="0.2">
      <c r="D6539" s="104"/>
      <c r="E6539" s="11"/>
      <c r="F6539" s="10"/>
      <c r="G6539" s="9">
        <v>100</v>
      </c>
      <c r="H6539" s="12">
        <v>13.888888888888999</v>
      </c>
      <c r="I6539" s="2">
        <v>17.283950617283999</v>
      </c>
      <c r="J6539" s="2">
        <v>4.6296296296300001</v>
      </c>
      <c r="K6539" s="2">
        <v>3.7037037037039999</v>
      </c>
      <c r="L6539" s="2">
        <v>1.851851851852</v>
      </c>
      <c r="M6539" s="2">
        <v>32.098765432099</v>
      </c>
      <c r="N6539" s="2">
        <v>1.543209876543</v>
      </c>
      <c r="O6539" s="2">
        <v>6.79012345679</v>
      </c>
      <c r="P6539" s="2">
        <v>23.148148148148</v>
      </c>
      <c r="Q6539" s="15">
        <v>0.61728395061700003</v>
      </c>
    </row>
    <row r="6540" spans="4:17" x14ac:dyDescent="0.2">
      <c r="D6540" s="104"/>
      <c r="E6540" s="5" t="s">
        <v>46</v>
      </c>
      <c r="F6540" s="6"/>
      <c r="G6540" s="7">
        <v>192</v>
      </c>
      <c r="H6540" s="8">
        <v>22</v>
      </c>
      <c r="I6540" s="1">
        <v>43</v>
      </c>
      <c r="J6540" s="1">
        <v>6</v>
      </c>
      <c r="K6540" s="1">
        <v>3</v>
      </c>
      <c r="L6540" s="1">
        <v>2</v>
      </c>
      <c r="M6540" s="1">
        <v>72</v>
      </c>
      <c r="N6540" s="1">
        <v>10</v>
      </c>
      <c r="O6540" s="1">
        <v>12</v>
      </c>
      <c r="P6540" s="1">
        <v>35</v>
      </c>
      <c r="Q6540" s="13">
        <v>0</v>
      </c>
    </row>
    <row r="6541" spans="4:17" x14ac:dyDescent="0.2">
      <c r="D6541" s="104"/>
      <c r="E6541" s="11"/>
      <c r="F6541" s="10"/>
      <c r="G6541" s="9">
        <v>100</v>
      </c>
      <c r="H6541" s="12">
        <v>11.458333333333</v>
      </c>
      <c r="I6541" s="2">
        <v>22.395833333333002</v>
      </c>
      <c r="J6541" s="2">
        <v>3.125</v>
      </c>
      <c r="K6541" s="2">
        <v>1.5625</v>
      </c>
      <c r="L6541" s="2">
        <v>1.041666666667</v>
      </c>
      <c r="M6541" s="2">
        <v>37.5</v>
      </c>
      <c r="N6541" s="2">
        <v>5.208333333333</v>
      </c>
      <c r="O6541" s="2">
        <v>6.25</v>
      </c>
      <c r="P6541" s="2">
        <v>18.229166666666998</v>
      </c>
      <c r="Q6541" s="21">
        <v>0</v>
      </c>
    </row>
    <row r="6542" spans="4:17" x14ac:dyDescent="0.2">
      <c r="D6542" s="104"/>
      <c r="E6542" s="5" t="s">
        <v>47</v>
      </c>
      <c r="F6542" s="6"/>
      <c r="G6542" s="7">
        <v>288</v>
      </c>
      <c r="H6542" s="8">
        <v>50</v>
      </c>
      <c r="I6542" s="1">
        <v>43</v>
      </c>
      <c r="J6542" s="1">
        <v>17</v>
      </c>
      <c r="K6542" s="1">
        <v>7</v>
      </c>
      <c r="L6542" s="1">
        <v>3</v>
      </c>
      <c r="M6542" s="1">
        <v>86</v>
      </c>
      <c r="N6542" s="1">
        <v>3</v>
      </c>
      <c r="O6542" s="1">
        <v>26</v>
      </c>
      <c r="P6542" s="1">
        <v>70</v>
      </c>
      <c r="Q6542" s="13">
        <v>2</v>
      </c>
    </row>
    <row r="6543" spans="4:17" x14ac:dyDescent="0.2">
      <c r="D6543" s="104"/>
      <c r="E6543" s="11"/>
      <c r="F6543" s="10"/>
      <c r="G6543" s="9">
        <v>100</v>
      </c>
      <c r="H6543" s="12">
        <v>17.361111111111001</v>
      </c>
      <c r="I6543" s="2">
        <v>14.930555555555999</v>
      </c>
      <c r="J6543" s="2">
        <v>5.9027777777779997</v>
      </c>
      <c r="K6543" s="2">
        <v>2.4305555555559999</v>
      </c>
      <c r="L6543" s="2">
        <v>1.041666666667</v>
      </c>
      <c r="M6543" s="2">
        <v>29.861111111111001</v>
      </c>
      <c r="N6543" s="2">
        <v>1.041666666667</v>
      </c>
      <c r="O6543" s="2">
        <v>9.0277777777780006</v>
      </c>
      <c r="P6543" s="2">
        <v>24.305555555556001</v>
      </c>
      <c r="Q6543" s="15">
        <v>0.694444444444</v>
      </c>
    </row>
    <row r="6544" spans="4:17" x14ac:dyDescent="0.2">
      <c r="D6544" s="104"/>
      <c r="E6544" s="5" t="s">
        <v>48</v>
      </c>
      <c r="F6544" s="6"/>
      <c r="G6544" s="7">
        <v>114</v>
      </c>
      <c r="H6544" s="8">
        <v>9</v>
      </c>
      <c r="I6544" s="1">
        <v>17</v>
      </c>
      <c r="J6544" s="1">
        <v>3</v>
      </c>
      <c r="K6544" s="1">
        <v>3</v>
      </c>
      <c r="L6544" s="1">
        <v>1</v>
      </c>
      <c r="M6544" s="1">
        <v>46</v>
      </c>
      <c r="N6544" s="1">
        <v>1</v>
      </c>
      <c r="O6544" s="1">
        <v>12</v>
      </c>
      <c r="P6544" s="1">
        <v>27</v>
      </c>
      <c r="Q6544" s="13">
        <v>0</v>
      </c>
    </row>
    <row r="6545" spans="2:17" x14ac:dyDescent="0.2">
      <c r="D6545" s="104"/>
      <c r="E6545" s="11"/>
      <c r="F6545" s="10"/>
      <c r="G6545" s="9">
        <v>100</v>
      </c>
      <c r="H6545" s="12">
        <v>7.8947368421049999</v>
      </c>
      <c r="I6545" s="2">
        <v>14.912280701754</v>
      </c>
      <c r="J6545" s="2">
        <v>2.6315789473679998</v>
      </c>
      <c r="K6545" s="2">
        <v>2.6315789473679998</v>
      </c>
      <c r="L6545" s="2">
        <v>0.87719298245599997</v>
      </c>
      <c r="M6545" s="2">
        <v>40.350877192981997</v>
      </c>
      <c r="N6545" s="2">
        <v>0.87719298245599997</v>
      </c>
      <c r="O6545" s="2">
        <v>10.526315789473999</v>
      </c>
      <c r="P6545" s="2">
        <v>23.684210526316001</v>
      </c>
      <c r="Q6545" s="21">
        <v>0</v>
      </c>
    </row>
    <row r="6546" spans="2:17" x14ac:dyDescent="0.2">
      <c r="D6546" s="104"/>
      <c r="E6546" s="5" t="s">
        <v>49</v>
      </c>
      <c r="F6546" s="6"/>
      <c r="G6546" s="7">
        <v>30</v>
      </c>
      <c r="H6546" s="8">
        <v>2</v>
      </c>
      <c r="I6546" s="1">
        <v>5</v>
      </c>
      <c r="J6546" s="1">
        <v>2</v>
      </c>
      <c r="K6546" s="1">
        <v>0</v>
      </c>
      <c r="L6546" s="1">
        <v>0</v>
      </c>
      <c r="M6546" s="1">
        <v>13</v>
      </c>
      <c r="N6546" s="1">
        <v>0</v>
      </c>
      <c r="O6546" s="1">
        <v>2</v>
      </c>
      <c r="P6546" s="1">
        <v>7</v>
      </c>
      <c r="Q6546" s="13">
        <v>0</v>
      </c>
    </row>
    <row r="6547" spans="2:17" x14ac:dyDescent="0.2">
      <c r="D6547" s="105"/>
      <c r="E6547" s="56"/>
      <c r="F6547" s="57"/>
      <c r="G6547" s="69">
        <v>100</v>
      </c>
      <c r="H6547" s="75">
        <v>6.666666666667</v>
      </c>
      <c r="I6547" s="39">
        <v>16.666666666666998</v>
      </c>
      <c r="J6547" s="39">
        <v>6.666666666667</v>
      </c>
      <c r="K6547" s="36">
        <v>0</v>
      </c>
      <c r="L6547" s="36">
        <v>0</v>
      </c>
      <c r="M6547" s="39">
        <v>43.333333333333002</v>
      </c>
      <c r="N6547" s="36">
        <v>0</v>
      </c>
      <c r="O6547" s="39">
        <v>6.666666666667</v>
      </c>
      <c r="P6547" s="39">
        <v>23.333333333333002</v>
      </c>
      <c r="Q6547" s="72">
        <v>0</v>
      </c>
    </row>
    <row r="6549" spans="2:17" x14ac:dyDescent="0.2">
      <c r="B6549" s="47" t="str">
        <f xml:space="preserve"> HYPERLINK("#'目次'!B84", "[78]")</f>
        <v>[78]</v>
      </c>
      <c r="C6549" s="31" t="s">
        <v>776</v>
      </c>
    </row>
    <row r="6552" spans="2:17" x14ac:dyDescent="0.2">
      <c r="C6552" s="31" t="s">
        <v>13</v>
      </c>
    </row>
    <row r="6553" spans="2:17" ht="24" x14ac:dyDescent="0.2">
      <c r="D6553" s="99"/>
      <c r="E6553" s="100"/>
      <c r="F6553" s="100"/>
      <c r="G6553" s="41" t="s">
        <v>14</v>
      </c>
      <c r="H6553" s="42" t="s">
        <v>777</v>
      </c>
      <c r="I6553" s="16" t="s">
        <v>778</v>
      </c>
      <c r="J6553" s="16" t="s">
        <v>779</v>
      </c>
      <c r="K6553" s="16" t="s">
        <v>780</v>
      </c>
      <c r="L6553" s="16" t="s">
        <v>781</v>
      </c>
      <c r="M6553" s="16" t="s">
        <v>22</v>
      </c>
      <c r="N6553" s="46" t="s">
        <v>24</v>
      </c>
    </row>
    <row r="6554" spans="2:17" x14ac:dyDescent="0.2">
      <c r="D6554" s="101"/>
      <c r="E6554" s="102"/>
      <c r="F6554" s="102"/>
      <c r="G6554" s="44"/>
      <c r="H6554" s="48"/>
      <c r="I6554" s="17"/>
      <c r="J6554" s="17"/>
      <c r="K6554" s="17"/>
      <c r="L6554" s="17"/>
      <c r="M6554" s="17"/>
      <c r="N6554" s="43"/>
    </row>
    <row r="6555" spans="2:17" x14ac:dyDescent="0.2">
      <c r="D6555" s="68"/>
      <c r="E6555" s="67" t="s">
        <v>14</v>
      </c>
      <c r="F6555" s="64"/>
      <c r="G6555" s="45">
        <v>7000</v>
      </c>
      <c r="H6555" s="20">
        <v>3585</v>
      </c>
      <c r="I6555" s="20">
        <v>2375</v>
      </c>
      <c r="J6555" s="20">
        <v>868</v>
      </c>
      <c r="K6555" s="20">
        <v>121</v>
      </c>
      <c r="L6555" s="20">
        <v>16</v>
      </c>
      <c r="M6555" s="20">
        <v>28</v>
      </c>
      <c r="N6555" s="61">
        <v>7</v>
      </c>
    </row>
    <row r="6556" spans="2:17" x14ac:dyDescent="0.2">
      <c r="D6556" s="56"/>
      <c r="E6556" s="57"/>
      <c r="F6556" s="65"/>
      <c r="G6556" s="9">
        <v>100</v>
      </c>
      <c r="H6556" s="2">
        <v>51.214285714286</v>
      </c>
      <c r="I6556" s="2">
        <v>33.928571428570997</v>
      </c>
      <c r="J6556" s="2">
        <v>12.4</v>
      </c>
      <c r="K6556" s="2">
        <v>1.7285714285710001</v>
      </c>
      <c r="L6556" s="2">
        <v>0.22857142857099999</v>
      </c>
      <c r="M6556" s="2">
        <v>0.4</v>
      </c>
      <c r="N6556" s="15">
        <v>0.1</v>
      </c>
    </row>
    <row r="6557" spans="2:17" x14ac:dyDescent="0.2">
      <c r="D6557" s="103" t="s">
        <v>25</v>
      </c>
      <c r="E6557" s="24" t="s">
        <v>26</v>
      </c>
      <c r="F6557" s="22"/>
      <c r="G6557" s="23">
        <v>1780</v>
      </c>
      <c r="H6557" s="30">
        <v>300</v>
      </c>
      <c r="I6557" s="4">
        <v>1168</v>
      </c>
      <c r="J6557" s="4">
        <v>248</v>
      </c>
      <c r="K6557" s="4">
        <v>51</v>
      </c>
      <c r="L6557" s="4">
        <v>6</v>
      </c>
      <c r="M6557" s="4">
        <v>7</v>
      </c>
      <c r="N6557" s="34">
        <v>0</v>
      </c>
    </row>
    <row r="6558" spans="2:17" x14ac:dyDescent="0.2">
      <c r="D6558" s="104"/>
      <c r="E6558" s="11"/>
      <c r="F6558" s="10"/>
      <c r="G6558" s="9">
        <v>100</v>
      </c>
      <c r="H6558" s="12">
        <v>16.853932584270002</v>
      </c>
      <c r="I6558" s="2">
        <v>65.617977528089995</v>
      </c>
      <c r="J6558" s="2">
        <v>13.932584269663</v>
      </c>
      <c r="K6558" s="2">
        <v>2.865168539326</v>
      </c>
      <c r="L6558" s="2">
        <v>0.33707865168500001</v>
      </c>
      <c r="M6558" s="2">
        <v>0.393258426966</v>
      </c>
      <c r="N6558" s="21">
        <v>0</v>
      </c>
    </row>
    <row r="6559" spans="2:17" x14ac:dyDescent="0.2">
      <c r="D6559" s="104"/>
      <c r="E6559" s="5" t="s">
        <v>27</v>
      </c>
      <c r="F6559" s="6"/>
      <c r="G6559" s="7">
        <v>1328</v>
      </c>
      <c r="H6559" s="8">
        <v>597</v>
      </c>
      <c r="I6559" s="1">
        <v>564</v>
      </c>
      <c r="J6559" s="1">
        <v>120</v>
      </c>
      <c r="K6559" s="1">
        <v>39</v>
      </c>
      <c r="L6559" s="1">
        <v>1</v>
      </c>
      <c r="M6559" s="1">
        <v>6</v>
      </c>
      <c r="N6559" s="13">
        <v>1</v>
      </c>
    </row>
    <row r="6560" spans="2:17" x14ac:dyDescent="0.2">
      <c r="D6560" s="104"/>
      <c r="E6560" s="11"/>
      <c r="F6560" s="10"/>
      <c r="G6560" s="9">
        <v>100</v>
      </c>
      <c r="H6560" s="12">
        <v>44.954819277108001</v>
      </c>
      <c r="I6560" s="2">
        <v>42.469879518071998</v>
      </c>
      <c r="J6560" s="2">
        <v>9.0361445783129994</v>
      </c>
      <c r="K6560" s="2">
        <v>2.9367469879520001</v>
      </c>
      <c r="L6560" s="2">
        <v>7.5301204819000003E-2</v>
      </c>
      <c r="M6560" s="2">
        <v>0.451807228916</v>
      </c>
      <c r="N6560" s="15">
        <v>7.5301204819000003E-2</v>
      </c>
    </row>
    <row r="6561" spans="4:14" x14ac:dyDescent="0.2">
      <c r="D6561" s="104"/>
      <c r="E6561" s="5" t="s">
        <v>28</v>
      </c>
      <c r="F6561" s="6"/>
      <c r="G6561" s="7">
        <v>1075</v>
      </c>
      <c r="H6561" s="8">
        <v>656</v>
      </c>
      <c r="I6561" s="1">
        <v>199</v>
      </c>
      <c r="J6561" s="1">
        <v>199</v>
      </c>
      <c r="K6561" s="1">
        <v>14</v>
      </c>
      <c r="L6561" s="1">
        <v>2</v>
      </c>
      <c r="M6561" s="1">
        <v>5</v>
      </c>
      <c r="N6561" s="13">
        <v>0</v>
      </c>
    </row>
    <row r="6562" spans="4:14" x14ac:dyDescent="0.2">
      <c r="D6562" s="104"/>
      <c r="E6562" s="11"/>
      <c r="F6562" s="10"/>
      <c r="G6562" s="9">
        <v>100</v>
      </c>
      <c r="H6562" s="12">
        <v>61.023255813953</v>
      </c>
      <c r="I6562" s="2">
        <v>18.511627906977001</v>
      </c>
      <c r="J6562" s="2">
        <v>18.511627906977001</v>
      </c>
      <c r="K6562" s="2">
        <v>1.3023255813950001</v>
      </c>
      <c r="L6562" s="2">
        <v>0.18604651162800001</v>
      </c>
      <c r="M6562" s="2">
        <v>0.46511627907000003</v>
      </c>
      <c r="N6562" s="21">
        <v>0</v>
      </c>
    </row>
    <row r="6563" spans="4:14" x14ac:dyDescent="0.2">
      <c r="D6563" s="104"/>
      <c r="E6563" s="5" t="s">
        <v>29</v>
      </c>
      <c r="F6563" s="6"/>
      <c r="G6563" s="7">
        <v>733</v>
      </c>
      <c r="H6563" s="8">
        <v>474</v>
      </c>
      <c r="I6563" s="1">
        <v>102</v>
      </c>
      <c r="J6563" s="1">
        <v>150</v>
      </c>
      <c r="K6563" s="1">
        <v>3</v>
      </c>
      <c r="L6563" s="1">
        <v>2</v>
      </c>
      <c r="M6563" s="1">
        <v>2</v>
      </c>
      <c r="N6563" s="13">
        <v>0</v>
      </c>
    </row>
    <row r="6564" spans="4:14" x14ac:dyDescent="0.2">
      <c r="D6564" s="104"/>
      <c r="E6564" s="11"/>
      <c r="F6564" s="10"/>
      <c r="G6564" s="9">
        <v>100</v>
      </c>
      <c r="H6564" s="12">
        <v>64.665757162347006</v>
      </c>
      <c r="I6564" s="2">
        <v>13.915416098226</v>
      </c>
      <c r="J6564" s="2">
        <v>20.463847203274</v>
      </c>
      <c r="K6564" s="2">
        <v>0.40927694406499998</v>
      </c>
      <c r="L6564" s="2">
        <v>0.27285129604399999</v>
      </c>
      <c r="M6564" s="2">
        <v>0.27285129604399999</v>
      </c>
      <c r="N6564" s="21">
        <v>0</v>
      </c>
    </row>
    <row r="6565" spans="4:14" x14ac:dyDescent="0.2">
      <c r="D6565" s="104"/>
      <c r="E6565" s="5" t="s">
        <v>30</v>
      </c>
      <c r="F6565" s="6"/>
      <c r="G6565" s="7">
        <v>619</v>
      </c>
      <c r="H6565" s="8">
        <v>467</v>
      </c>
      <c r="I6565" s="1">
        <v>75</v>
      </c>
      <c r="J6565" s="1">
        <v>70</v>
      </c>
      <c r="K6565" s="1">
        <v>2</v>
      </c>
      <c r="L6565" s="1">
        <v>2</v>
      </c>
      <c r="M6565" s="1">
        <v>2</v>
      </c>
      <c r="N6565" s="13">
        <v>1</v>
      </c>
    </row>
    <row r="6566" spans="4:14" x14ac:dyDescent="0.2">
      <c r="D6566" s="104"/>
      <c r="E6566" s="11"/>
      <c r="F6566" s="10"/>
      <c r="G6566" s="9">
        <v>100</v>
      </c>
      <c r="H6566" s="12">
        <v>75.444264943457</v>
      </c>
      <c r="I6566" s="2">
        <v>12.116316639741999</v>
      </c>
      <c r="J6566" s="2">
        <v>11.308562197092</v>
      </c>
      <c r="K6566" s="2">
        <v>0.32310177705999998</v>
      </c>
      <c r="L6566" s="2">
        <v>0.32310177705999998</v>
      </c>
      <c r="M6566" s="2">
        <v>0.32310177705999998</v>
      </c>
      <c r="N6566" s="15">
        <v>0.16155088852999999</v>
      </c>
    </row>
    <row r="6567" spans="4:14" x14ac:dyDescent="0.2">
      <c r="D6567" s="104"/>
      <c r="E6567" s="5" t="s">
        <v>31</v>
      </c>
      <c r="F6567" s="6"/>
      <c r="G6567" s="7">
        <v>559</v>
      </c>
      <c r="H6567" s="8">
        <v>499</v>
      </c>
      <c r="I6567" s="1">
        <v>32</v>
      </c>
      <c r="J6567" s="1">
        <v>24</v>
      </c>
      <c r="K6567" s="1">
        <v>2</v>
      </c>
      <c r="L6567" s="1">
        <v>0</v>
      </c>
      <c r="M6567" s="1">
        <v>1</v>
      </c>
      <c r="N6567" s="13">
        <v>1</v>
      </c>
    </row>
    <row r="6568" spans="4:14" x14ac:dyDescent="0.2">
      <c r="D6568" s="104"/>
      <c r="E6568" s="11"/>
      <c r="F6568" s="10"/>
      <c r="G6568" s="9">
        <v>100</v>
      </c>
      <c r="H6568" s="12">
        <v>89.266547406081997</v>
      </c>
      <c r="I6568" s="2">
        <v>5.7245080500889998</v>
      </c>
      <c r="J6568" s="2">
        <v>4.2933810375670003</v>
      </c>
      <c r="K6568" s="2">
        <v>0.35778175313100002</v>
      </c>
      <c r="L6568" s="3">
        <v>0</v>
      </c>
      <c r="M6568" s="2">
        <v>0.178890876565</v>
      </c>
      <c r="N6568" s="15">
        <v>0.178890876565</v>
      </c>
    </row>
    <row r="6569" spans="4:14" x14ac:dyDescent="0.2">
      <c r="D6569" s="104"/>
      <c r="E6569" s="5" t="s">
        <v>32</v>
      </c>
      <c r="F6569" s="6"/>
      <c r="G6569" s="7">
        <v>284</v>
      </c>
      <c r="H6569" s="8">
        <v>264</v>
      </c>
      <c r="I6569" s="1">
        <v>11</v>
      </c>
      <c r="J6569" s="1">
        <v>8</v>
      </c>
      <c r="K6569" s="1">
        <v>0</v>
      </c>
      <c r="L6569" s="1">
        <v>0</v>
      </c>
      <c r="M6569" s="1">
        <v>0</v>
      </c>
      <c r="N6569" s="13">
        <v>1</v>
      </c>
    </row>
    <row r="6570" spans="4:14" x14ac:dyDescent="0.2">
      <c r="D6570" s="104"/>
      <c r="E6570" s="11"/>
      <c r="F6570" s="10"/>
      <c r="G6570" s="9">
        <v>100</v>
      </c>
      <c r="H6570" s="12">
        <v>92.957746478873005</v>
      </c>
      <c r="I6570" s="2">
        <v>3.87323943662</v>
      </c>
      <c r="J6570" s="2">
        <v>2.8169014084509998</v>
      </c>
      <c r="K6570" s="3">
        <v>0</v>
      </c>
      <c r="L6570" s="3">
        <v>0</v>
      </c>
      <c r="M6570" s="3">
        <v>0</v>
      </c>
      <c r="N6570" s="15">
        <v>0.352112676056</v>
      </c>
    </row>
    <row r="6571" spans="4:14" x14ac:dyDescent="0.2">
      <c r="D6571" s="104"/>
      <c r="E6571" s="5" t="s">
        <v>33</v>
      </c>
      <c r="F6571" s="6"/>
      <c r="G6571" s="7">
        <v>104</v>
      </c>
      <c r="H6571" s="8">
        <v>98</v>
      </c>
      <c r="I6571" s="1">
        <v>4</v>
      </c>
      <c r="J6571" s="1">
        <v>2</v>
      </c>
      <c r="K6571" s="1">
        <v>0</v>
      </c>
      <c r="L6571" s="1">
        <v>0</v>
      </c>
      <c r="M6571" s="1">
        <v>0</v>
      </c>
      <c r="N6571" s="13">
        <v>0</v>
      </c>
    </row>
    <row r="6572" spans="4:14" x14ac:dyDescent="0.2">
      <c r="D6572" s="104"/>
      <c r="E6572" s="11"/>
      <c r="F6572" s="10"/>
      <c r="G6572" s="9">
        <v>100</v>
      </c>
      <c r="H6572" s="12">
        <v>94.230769230768999</v>
      </c>
      <c r="I6572" s="2">
        <v>3.8461538461539999</v>
      </c>
      <c r="J6572" s="2">
        <v>1.923076923077</v>
      </c>
      <c r="K6572" s="3">
        <v>0</v>
      </c>
      <c r="L6572" s="3">
        <v>0</v>
      </c>
      <c r="M6572" s="3">
        <v>0</v>
      </c>
      <c r="N6572" s="21">
        <v>0</v>
      </c>
    </row>
    <row r="6573" spans="4:14" x14ac:dyDescent="0.2">
      <c r="D6573" s="103" t="s">
        <v>34</v>
      </c>
      <c r="E6573" s="24" t="s">
        <v>35</v>
      </c>
      <c r="F6573" s="22"/>
      <c r="G6573" s="23">
        <v>206</v>
      </c>
      <c r="H6573" s="30">
        <v>39</v>
      </c>
      <c r="I6573" s="4">
        <v>0</v>
      </c>
      <c r="J6573" s="4">
        <v>161</v>
      </c>
      <c r="K6573" s="4">
        <v>0</v>
      </c>
      <c r="L6573" s="4">
        <v>5</v>
      </c>
      <c r="M6573" s="4">
        <v>1</v>
      </c>
      <c r="N6573" s="34">
        <v>0</v>
      </c>
    </row>
    <row r="6574" spans="4:14" x14ac:dyDescent="0.2">
      <c r="D6574" s="104"/>
      <c r="E6574" s="11"/>
      <c r="F6574" s="10"/>
      <c r="G6574" s="9">
        <v>100</v>
      </c>
      <c r="H6574" s="12">
        <v>18.932038834951001</v>
      </c>
      <c r="I6574" s="3">
        <v>0</v>
      </c>
      <c r="J6574" s="2">
        <v>78.155339805824994</v>
      </c>
      <c r="K6574" s="3">
        <v>0</v>
      </c>
      <c r="L6574" s="2">
        <v>2.4271844660189998</v>
      </c>
      <c r="M6574" s="2">
        <v>0.48543689320400002</v>
      </c>
      <c r="N6574" s="21">
        <v>0</v>
      </c>
    </row>
    <row r="6575" spans="4:14" x14ac:dyDescent="0.2">
      <c r="D6575" s="104"/>
      <c r="E6575" s="5" t="s">
        <v>36</v>
      </c>
      <c r="F6575" s="6"/>
      <c r="G6575" s="7">
        <v>218</v>
      </c>
      <c r="H6575" s="8">
        <v>102</v>
      </c>
      <c r="I6575" s="1">
        <v>1</v>
      </c>
      <c r="J6575" s="1">
        <v>109</v>
      </c>
      <c r="K6575" s="1">
        <v>1</v>
      </c>
      <c r="L6575" s="1">
        <v>2</v>
      </c>
      <c r="M6575" s="1">
        <v>3</v>
      </c>
      <c r="N6575" s="13">
        <v>0</v>
      </c>
    </row>
    <row r="6576" spans="4:14" x14ac:dyDescent="0.2">
      <c r="D6576" s="104"/>
      <c r="E6576" s="11"/>
      <c r="F6576" s="10"/>
      <c r="G6576" s="9">
        <v>100</v>
      </c>
      <c r="H6576" s="12">
        <v>46.788990825688003</v>
      </c>
      <c r="I6576" s="2">
        <v>0.45871559632999998</v>
      </c>
      <c r="J6576" s="2">
        <v>50</v>
      </c>
      <c r="K6576" s="2">
        <v>0.45871559632999998</v>
      </c>
      <c r="L6576" s="2">
        <v>0.91743119266100004</v>
      </c>
      <c r="M6576" s="2">
        <v>1.376146788991</v>
      </c>
      <c r="N6576" s="21">
        <v>0</v>
      </c>
    </row>
    <row r="6577" spans="4:14" x14ac:dyDescent="0.2">
      <c r="D6577" s="104"/>
      <c r="E6577" s="5" t="s">
        <v>37</v>
      </c>
      <c r="F6577" s="6"/>
      <c r="G6577" s="7">
        <v>218</v>
      </c>
      <c r="H6577" s="8">
        <v>156</v>
      </c>
      <c r="I6577" s="1">
        <v>2</v>
      </c>
      <c r="J6577" s="1">
        <v>59</v>
      </c>
      <c r="K6577" s="1">
        <v>0</v>
      </c>
      <c r="L6577" s="1">
        <v>1</v>
      </c>
      <c r="M6577" s="1">
        <v>0</v>
      </c>
      <c r="N6577" s="13">
        <v>0</v>
      </c>
    </row>
    <row r="6578" spans="4:14" x14ac:dyDescent="0.2">
      <c r="D6578" s="104"/>
      <c r="E6578" s="11"/>
      <c r="F6578" s="10"/>
      <c r="G6578" s="9">
        <v>100</v>
      </c>
      <c r="H6578" s="12">
        <v>71.559633027523006</v>
      </c>
      <c r="I6578" s="2">
        <v>0.91743119266100004</v>
      </c>
      <c r="J6578" s="2">
        <v>27.064220183486</v>
      </c>
      <c r="K6578" s="3">
        <v>0</v>
      </c>
      <c r="L6578" s="2">
        <v>0.45871559632999998</v>
      </c>
      <c r="M6578" s="3">
        <v>0</v>
      </c>
      <c r="N6578" s="21">
        <v>0</v>
      </c>
    </row>
    <row r="6579" spans="4:14" x14ac:dyDescent="0.2">
      <c r="D6579" s="104"/>
      <c r="E6579" s="5" t="s">
        <v>38</v>
      </c>
      <c r="F6579" s="6"/>
      <c r="G6579" s="7">
        <v>313</v>
      </c>
      <c r="H6579" s="8">
        <v>256</v>
      </c>
      <c r="I6579" s="1">
        <v>2</v>
      </c>
      <c r="J6579" s="1">
        <v>53</v>
      </c>
      <c r="K6579" s="1">
        <v>1</v>
      </c>
      <c r="L6579" s="1">
        <v>0</v>
      </c>
      <c r="M6579" s="1">
        <v>0</v>
      </c>
      <c r="N6579" s="13">
        <v>1</v>
      </c>
    </row>
    <row r="6580" spans="4:14" x14ac:dyDescent="0.2">
      <c r="D6580" s="104"/>
      <c r="E6580" s="11"/>
      <c r="F6580" s="10"/>
      <c r="G6580" s="9">
        <v>100</v>
      </c>
      <c r="H6580" s="12">
        <v>81.789137380192003</v>
      </c>
      <c r="I6580" s="2">
        <v>0.63897763578300004</v>
      </c>
      <c r="J6580" s="2">
        <v>16.932907348242999</v>
      </c>
      <c r="K6580" s="2">
        <v>0.31948881789099998</v>
      </c>
      <c r="L6580" s="3">
        <v>0</v>
      </c>
      <c r="M6580" s="3">
        <v>0</v>
      </c>
      <c r="N6580" s="15">
        <v>0.31948881789099998</v>
      </c>
    </row>
    <row r="6581" spans="4:14" x14ac:dyDescent="0.2">
      <c r="D6581" s="104"/>
      <c r="E6581" s="5" t="s">
        <v>39</v>
      </c>
      <c r="F6581" s="6"/>
      <c r="G6581" s="7">
        <v>306</v>
      </c>
      <c r="H6581" s="8">
        <v>269</v>
      </c>
      <c r="I6581" s="1">
        <v>3</v>
      </c>
      <c r="J6581" s="1">
        <v>31</v>
      </c>
      <c r="K6581" s="1">
        <v>1</v>
      </c>
      <c r="L6581" s="1">
        <v>0</v>
      </c>
      <c r="M6581" s="1">
        <v>0</v>
      </c>
      <c r="N6581" s="13">
        <v>2</v>
      </c>
    </row>
    <row r="6582" spans="4:14" x14ac:dyDescent="0.2">
      <c r="D6582" s="104"/>
      <c r="E6582" s="11"/>
      <c r="F6582" s="10"/>
      <c r="G6582" s="9">
        <v>100</v>
      </c>
      <c r="H6582" s="12">
        <v>87.908496732025995</v>
      </c>
      <c r="I6582" s="2">
        <v>0.98039215686299996</v>
      </c>
      <c r="J6582" s="2">
        <v>10.130718954248</v>
      </c>
      <c r="K6582" s="2">
        <v>0.32679738562100002</v>
      </c>
      <c r="L6582" s="3">
        <v>0</v>
      </c>
      <c r="M6582" s="3">
        <v>0</v>
      </c>
      <c r="N6582" s="15">
        <v>0.65359477124200005</v>
      </c>
    </row>
    <row r="6583" spans="4:14" x14ac:dyDescent="0.2">
      <c r="D6583" s="104"/>
      <c r="E6583" s="5" t="s">
        <v>40</v>
      </c>
      <c r="F6583" s="6"/>
      <c r="G6583" s="7">
        <v>323</v>
      </c>
      <c r="H6583" s="8">
        <v>288</v>
      </c>
      <c r="I6583" s="1">
        <v>2</v>
      </c>
      <c r="J6583" s="1">
        <v>29</v>
      </c>
      <c r="K6583" s="1">
        <v>1</v>
      </c>
      <c r="L6583" s="1">
        <v>1</v>
      </c>
      <c r="M6583" s="1">
        <v>2</v>
      </c>
      <c r="N6583" s="13">
        <v>0</v>
      </c>
    </row>
    <row r="6584" spans="4:14" x14ac:dyDescent="0.2">
      <c r="D6584" s="104"/>
      <c r="E6584" s="11"/>
      <c r="F6584" s="10"/>
      <c r="G6584" s="9">
        <v>100</v>
      </c>
      <c r="H6584" s="12">
        <v>89.164086687307005</v>
      </c>
      <c r="I6584" s="2">
        <v>0.61919504644000001</v>
      </c>
      <c r="J6584" s="2">
        <v>8.9783281733750009</v>
      </c>
      <c r="K6584" s="2">
        <v>0.30959752322</v>
      </c>
      <c r="L6584" s="2">
        <v>0.30959752322</v>
      </c>
      <c r="M6584" s="2">
        <v>0.61919504644000001</v>
      </c>
      <c r="N6584" s="21">
        <v>0</v>
      </c>
    </row>
    <row r="6585" spans="4:14" x14ac:dyDescent="0.2">
      <c r="D6585" s="104"/>
      <c r="E6585" s="5" t="s">
        <v>41</v>
      </c>
      <c r="F6585" s="6"/>
      <c r="G6585" s="7">
        <v>260</v>
      </c>
      <c r="H6585" s="8">
        <v>237</v>
      </c>
      <c r="I6585" s="1">
        <v>3</v>
      </c>
      <c r="J6585" s="1">
        <v>19</v>
      </c>
      <c r="K6585" s="1">
        <v>1</v>
      </c>
      <c r="L6585" s="1">
        <v>0</v>
      </c>
      <c r="M6585" s="1">
        <v>0</v>
      </c>
      <c r="N6585" s="13">
        <v>0</v>
      </c>
    </row>
    <row r="6586" spans="4:14" x14ac:dyDescent="0.2">
      <c r="D6586" s="104"/>
      <c r="E6586" s="11"/>
      <c r="F6586" s="10"/>
      <c r="G6586" s="9">
        <v>100</v>
      </c>
      <c r="H6586" s="12">
        <v>91.153846153846004</v>
      </c>
      <c r="I6586" s="2">
        <v>1.1538461538460001</v>
      </c>
      <c r="J6586" s="2">
        <v>7.3076923076920002</v>
      </c>
      <c r="K6586" s="2">
        <v>0.384615384615</v>
      </c>
      <c r="L6586" s="3">
        <v>0</v>
      </c>
      <c r="M6586" s="3">
        <v>0</v>
      </c>
      <c r="N6586" s="21">
        <v>0</v>
      </c>
    </row>
    <row r="6587" spans="4:14" x14ac:dyDescent="0.2">
      <c r="D6587" s="104"/>
      <c r="E6587" s="5" t="s">
        <v>42</v>
      </c>
      <c r="F6587" s="6"/>
      <c r="G6587" s="7">
        <v>258</v>
      </c>
      <c r="H6587" s="8">
        <v>248</v>
      </c>
      <c r="I6587" s="1">
        <v>1</v>
      </c>
      <c r="J6587" s="1">
        <v>8</v>
      </c>
      <c r="K6587" s="1">
        <v>1</v>
      </c>
      <c r="L6587" s="1">
        <v>0</v>
      </c>
      <c r="M6587" s="1">
        <v>0</v>
      </c>
      <c r="N6587" s="13">
        <v>0</v>
      </c>
    </row>
    <row r="6588" spans="4:14" x14ac:dyDescent="0.2">
      <c r="D6588" s="104"/>
      <c r="E6588" s="11"/>
      <c r="F6588" s="10"/>
      <c r="G6588" s="9">
        <v>100</v>
      </c>
      <c r="H6588" s="12">
        <v>96.124031007751995</v>
      </c>
      <c r="I6588" s="2">
        <v>0.38759689922500001</v>
      </c>
      <c r="J6588" s="2">
        <v>3.1007751937979999</v>
      </c>
      <c r="K6588" s="2">
        <v>0.38759689922500001</v>
      </c>
      <c r="L6588" s="3">
        <v>0</v>
      </c>
      <c r="M6588" s="3">
        <v>0</v>
      </c>
      <c r="N6588" s="21">
        <v>0</v>
      </c>
    </row>
    <row r="6589" spans="4:14" x14ac:dyDescent="0.2">
      <c r="D6589" s="104"/>
      <c r="E6589" s="5" t="s">
        <v>43</v>
      </c>
      <c r="F6589" s="6"/>
      <c r="G6589" s="7">
        <v>258</v>
      </c>
      <c r="H6589" s="8">
        <v>250</v>
      </c>
      <c r="I6589" s="1">
        <v>2</v>
      </c>
      <c r="J6589" s="1">
        <v>5</v>
      </c>
      <c r="K6589" s="1">
        <v>0</v>
      </c>
      <c r="L6589" s="1">
        <v>1</v>
      </c>
      <c r="M6589" s="1">
        <v>0</v>
      </c>
      <c r="N6589" s="13">
        <v>0</v>
      </c>
    </row>
    <row r="6590" spans="4:14" x14ac:dyDescent="0.2">
      <c r="D6590" s="104"/>
      <c r="E6590" s="11"/>
      <c r="F6590" s="10"/>
      <c r="G6590" s="9">
        <v>100</v>
      </c>
      <c r="H6590" s="12">
        <v>96.899224806202</v>
      </c>
      <c r="I6590" s="2">
        <v>0.77519379845000003</v>
      </c>
      <c r="J6590" s="2">
        <v>1.937984496124</v>
      </c>
      <c r="K6590" s="3">
        <v>0</v>
      </c>
      <c r="L6590" s="2">
        <v>0.38759689922500001</v>
      </c>
      <c r="M6590" s="3">
        <v>0</v>
      </c>
      <c r="N6590" s="21">
        <v>0</v>
      </c>
    </row>
    <row r="6591" spans="4:14" x14ac:dyDescent="0.2">
      <c r="D6591" s="104"/>
      <c r="E6591" s="5" t="s">
        <v>44</v>
      </c>
      <c r="F6591" s="6"/>
      <c r="G6591" s="7">
        <v>336</v>
      </c>
      <c r="H6591" s="8">
        <v>326</v>
      </c>
      <c r="I6591" s="1">
        <v>3</v>
      </c>
      <c r="J6591" s="1">
        <v>4</v>
      </c>
      <c r="K6591" s="1">
        <v>2</v>
      </c>
      <c r="L6591" s="1">
        <v>0</v>
      </c>
      <c r="M6591" s="1">
        <v>1</v>
      </c>
      <c r="N6591" s="13">
        <v>0</v>
      </c>
    </row>
    <row r="6592" spans="4:14" x14ac:dyDescent="0.2">
      <c r="D6592" s="104"/>
      <c r="E6592" s="11"/>
      <c r="F6592" s="10"/>
      <c r="G6592" s="9">
        <v>100</v>
      </c>
      <c r="H6592" s="12">
        <v>97.023809523810002</v>
      </c>
      <c r="I6592" s="2">
        <v>0.89285714285700002</v>
      </c>
      <c r="J6592" s="2">
        <v>1.190476190476</v>
      </c>
      <c r="K6592" s="2">
        <v>0.59523809523799998</v>
      </c>
      <c r="L6592" s="3">
        <v>0</v>
      </c>
      <c r="M6592" s="2">
        <v>0.29761904761899999</v>
      </c>
      <c r="N6592" s="21">
        <v>0</v>
      </c>
    </row>
    <row r="6593" spans="4:14" x14ac:dyDescent="0.2">
      <c r="D6593" s="104"/>
      <c r="E6593" s="5" t="s">
        <v>45</v>
      </c>
      <c r="F6593" s="6"/>
      <c r="G6593" s="7">
        <v>259</v>
      </c>
      <c r="H6593" s="8">
        <v>253</v>
      </c>
      <c r="I6593" s="1">
        <v>0</v>
      </c>
      <c r="J6593" s="1">
        <v>3</v>
      </c>
      <c r="K6593" s="1">
        <v>3</v>
      </c>
      <c r="L6593" s="1">
        <v>0</v>
      </c>
      <c r="M6593" s="1">
        <v>0</v>
      </c>
      <c r="N6593" s="13">
        <v>0</v>
      </c>
    </row>
    <row r="6594" spans="4:14" x14ac:dyDescent="0.2">
      <c r="D6594" s="104"/>
      <c r="E6594" s="11"/>
      <c r="F6594" s="10"/>
      <c r="G6594" s="9">
        <v>100</v>
      </c>
      <c r="H6594" s="12">
        <v>97.683397683397999</v>
      </c>
      <c r="I6594" s="3">
        <v>0</v>
      </c>
      <c r="J6594" s="2">
        <v>1.1583011583009999</v>
      </c>
      <c r="K6594" s="2">
        <v>1.1583011583009999</v>
      </c>
      <c r="L6594" s="3">
        <v>0</v>
      </c>
      <c r="M6594" s="3">
        <v>0</v>
      </c>
      <c r="N6594" s="21">
        <v>0</v>
      </c>
    </row>
    <row r="6595" spans="4:14" x14ac:dyDescent="0.2">
      <c r="D6595" s="104"/>
      <c r="E6595" s="5" t="s">
        <v>46</v>
      </c>
      <c r="F6595" s="6"/>
      <c r="G6595" s="7">
        <v>171</v>
      </c>
      <c r="H6595" s="8">
        <v>166</v>
      </c>
      <c r="I6595" s="1">
        <v>2</v>
      </c>
      <c r="J6595" s="1">
        <v>1</v>
      </c>
      <c r="K6595" s="1">
        <v>2</v>
      </c>
      <c r="L6595" s="1">
        <v>0</v>
      </c>
      <c r="M6595" s="1">
        <v>0</v>
      </c>
      <c r="N6595" s="13">
        <v>0</v>
      </c>
    </row>
    <row r="6596" spans="4:14" x14ac:dyDescent="0.2">
      <c r="D6596" s="104"/>
      <c r="E6596" s="11"/>
      <c r="F6596" s="10"/>
      <c r="G6596" s="9">
        <v>100</v>
      </c>
      <c r="H6596" s="12">
        <v>97.076023391812996</v>
      </c>
      <c r="I6596" s="2">
        <v>1.1695906432750001</v>
      </c>
      <c r="J6596" s="2">
        <v>0.58479532163699999</v>
      </c>
      <c r="K6596" s="2">
        <v>1.1695906432750001</v>
      </c>
      <c r="L6596" s="3">
        <v>0</v>
      </c>
      <c r="M6596" s="3">
        <v>0</v>
      </c>
      <c r="N6596" s="21">
        <v>0</v>
      </c>
    </row>
    <row r="6597" spans="4:14" x14ac:dyDescent="0.2">
      <c r="D6597" s="104"/>
      <c r="E6597" s="5" t="s">
        <v>47</v>
      </c>
      <c r="F6597" s="6"/>
      <c r="G6597" s="7">
        <v>158</v>
      </c>
      <c r="H6597" s="8">
        <v>154</v>
      </c>
      <c r="I6597" s="1">
        <v>2</v>
      </c>
      <c r="J6597" s="1">
        <v>0</v>
      </c>
      <c r="K6597" s="1">
        <v>2</v>
      </c>
      <c r="L6597" s="1">
        <v>0</v>
      </c>
      <c r="M6597" s="1">
        <v>0</v>
      </c>
      <c r="N6597" s="13">
        <v>0</v>
      </c>
    </row>
    <row r="6598" spans="4:14" x14ac:dyDescent="0.2">
      <c r="D6598" s="104"/>
      <c r="E6598" s="11"/>
      <c r="F6598" s="10"/>
      <c r="G6598" s="9">
        <v>100</v>
      </c>
      <c r="H6598" s="12">
        <v>97.468354430380003</v>
      </c>
      <c r="I6598" s="2">
        <v>1.2658227848100001</v>
      </c>
      <c r="J6598" s="3">
        <v>0</v>
      </c>
      <c r="K6598" s="2">
        <v>1.2658227848100001</v>
      </c>
      <c r="L6598" s="3">
        <v>0</v>
      </c>
      <c r="M6598" s="3">
        <v>0</v>
      </c>
      <c r="N6598" s="21">
        <v>0</v>
      </c>
    </row>
    <row r="6599" spans="4:14" x14ac:dyDescent="0.2">
      <c r="D6599" s="104"/>
      <c r="E6599" s="5" t="s">
        <v>48</v>
      </c>
      <c r="F6599" s="6"/>
      <c r="G6599" s="7">
        <v>62</v>
      </c>
      <c r="H6599" s="8">
        <v>56</v>
      </c>
      <c r="I6599" s="1">
        <v>0</v>
      </c>
      <c r="J6599" s="1">
        <v>0</v>
      </c>
      <c r="K6599" s="1">
        <v>5</v>
      </c>
      <c r="L6599" s="1">
        <v>0</v>
      </c>
      <c r="M6599" s="1">
        <v>1</v>
      </c>
      <c r="N6599" s="13">
        <v>0</v>
      </c>
    </row>
    <row r="6600" spans="4:14" x14ac:dyDescent="0.2">
      <c r="D6600" s="104"/>
      <c r="E6600" s="11"/>
      <c r="F6600" s="10"/>
      <c r="G6600" s="9">
        <v>100</v>
      </c>
      <c r="H6600" s="12">
        <v>90.322580645160997</v>
      </c>
      <c r="I6600" s="3">
        <v>0</v>
      </c>
      <c r="J6600" s="3">
        <v>0</v>
      </c>
      <c r="K6600" s="2">
        <v>8.0645161290320004</v>
      </c>
      <c r="L6600" s="3">
        <v>0</v>
      </c>
      <c r="M6600" s="2">
        <v>1.6129032258060001</v>
      </c>
      <c r="N6600" s="21">
        <v>0</v>
      </c>
    </row>
    <row r="6601" spans="4:14" x14ac:dyDescent="0.2">
      <c r="D6601" s="104"/>
      <c r="E6601" s="5" t="s">
        <v>49</v>
      </c>
      <c r="F6601" s="6"/>
      <c r="G6601" s="7">
        <v>13</v>
      </c>
      <c r="H6601" s="8">
        <v>13</v>
      </c>
      <c r="I6601" s="1">
        <v>0</v>
      </c>
      <c r="J6601" s="1">
        <v>0</v>
      </c>
      <c r="K6601" s="1">
        <v>0</v>
      </c>
      <c r="L6601" s="1">
        <v>0</v>
      </c>
      <c r="M6601" s="1">
        <v>0</v>
      </c>
      <c r="N6601" s="13">
        <v>0</v>
      </c>
    </row>
    <row r="6602" spans="4:14" x14ac:dyDescent="0.2">
      <c r="D6602" s="104"/>
      <c r="E6602" s="11"/>
      <c r="F6602" s="10"/>
      <c r="G6602" s="9">
        <v>100</v>
      </c>
      <c r="H6602" s="12">
        <v>100</v>
      </c>
      <c r="I6602" s="3">
        <v>0</v>
      </c>
      <c r="J6602" s="3">
        <v>0</v>
      </c>
      <c r="K6602" s="3">
        <v>0</v>
      </c>
      <c r="L6602" s="3">
        <v>0</v>
      </c>
      <c r="M6602" s="3">
        <v>0</v>
      </c>
      <c r="N6602" s="21">
        <v>0</v>
      </c>
    </row>
    <row r="6603" spans="4:14" x14ac:dyDescent="0.2">
      <c r="D6603" s="103" t="s">
        <v>50</v>
      </c>
      <c r="E6603" s="24" t="s">
        <v>35</v>
      </c>
      <c r="F6603" s="22"/>
      <c r="G6603" s="23">
        <v>174</v>
      </c>
      <c r="H6603" s="30">
        <v>20</v>
      </c>
      <c r="I6603" s="4">
        <v>12</v>
      </c>
      <c r="J6603" s="4">
        <v>135</v>
      </c>
      <c r="K6603" s="4">
        <v>1</v>
      </c>
      <c r="L6603" s="4">
        <v>4</v>
      </c>
      <c r="M6603" s="4">
        <v>1</v>
      </c>
      <c r="N6603" s="34">
        <v>1</v>
      </c>
    </row>
    <row r="6604" spans="4:14" x14ac:dyDescent="0.2">
      <c r="D6604" s="104"/>
      <c r="E6604" s="11"/>
      <c r="F6604" s="10"/>
      <c r="G6604" s="9">
        <v>100</v>
      </c>
      <c r="H6604" s="12">
        <v>11.494252873562999</v>
      </c>
      <c r="I6604" s="2">
        <v>6.8965517241379999</v>
      </c>
      <c r="J6604" s="2">
        <v>77.586206896552</v>
      </c>
      <c r="K6604" s="2">
        <v>0.57471264367800001</v>
      </c>
      <c r="L6604" s="2">
        <v>2.2988505747130001</v>
      </c>
      <c r="M6604" s="2">
        <v>0.57471264367800001</v>
      </c>
      <c r="N6604" s="15">
        <v>0.57471264367800001</v>
      </c>
    </row>
    <row r="6605" spans="4:14" x14ac:dyDescent="0.2">
      <c r="D6605" s="104"/>
      <c r="E6605" s="5" t="s">
        <v>36</v>
      </c>
      <c r="F6605" s="6"/>
      <c r="G6605" s="7">
        <v>233</v>
      </c>
      <c r="H6605" s="8">
        <v>18</v>
      </c>
      <c r="I6605" s="1">
        <v>109</v>
      </c>
      <c r="J6605" s="1">
        <v>103</v>
      </c>
      <c r="K6605" s="1">
        <v>0</v>
      </c>
      <c r="L6605" s="1">
        <v>0</v>
      </c>
      <c r="M6605" s="1">
        <v>2</v>
      </c>
      <c r="N6605" s="13">
        <v>1</v>
      </c>
    </row>
    <row r="6606" spans="4:14" x14ac:dyDescent="0.2">
      <c r="D6606" s="104"/>
      <c r="E6606" s="11"/>
      <c r="F6606" s="10"/>
      <c r="G6606" s="9">
        <v>100</v>
      </c>
      <c r="H6606" s="12">
        <v>7.7253218884120001</v>
      </c>
      <c r="I6606" s="2">
        <v>46.781115879828</v>
      </c>
      <c r="J6606" s="2">
        <v>44.206008583691002</v>
      </c>
      <c r="K6606" s="3">
        <v>0</v>
      </c>
      <c r="L6606" s="3">
        <v>0</v>
      </c>
      <c r="M6606" s="2">
        <v>0.85836909871199996</v>
      </c>
      <c r="N6606" s="15">
        <v>0.42918454935599998</v>
      </c>
    </row>
    <row r="6607" spans="4:14" x14ac:dyDescent="0.2">
      <c r="D6607" s="104"/>
      <c r="E6607" s="5" t="s">
        <v>37</v>
      </c>
      <c r="F6607" s="6"/>
      <c r="G6607" s="7">
        <v>199</v>
      </c>
      <c r="H6607" s="8">
        <v>26</v>
      </c>
      <c r="I6607" s="1">
        <v>138</v>
      </c>
      <c r="J6607" s="1">
        <v>33</v>
      </c>
      <c r="K6607" s="1">
        <v>0</v>
      </c>
      <c r="L6607" s="1">
        <v>0</v>
      </c>
      <c r="M6607" s="1">
        <v>2</v>
      </c>
      <c r="N6607" s="13">
        <v>0</v>
      </c>
    </row>
    <row r="6608" spans="4:14" x14ac:dyDescent="0.2">
      <c r="D6608" s="104"/>
      <c r="E6608" s="11"/>
      <c r="F6608" s="10"/>
      <c r="G6608" s="9">
        <v>100</v>
      </c>
      <c r="H6608" s="12">
        <v>13.065326633166</v>
      </c>
      <c r="I6608" s="2">
        <v>69.346733668341997</v>
      </c>
      <c r="J6608" s="2">
        <v>16.582914572863999</v>
      </c>
      <c r="K6608" s="3">
        <v>0</v>
      </c>
      <c r="L6608" s="3">
        <v>0</v>
      </c>
      <c r="M6608" s="2">
        <v>1.0050251256280001</v>
      </c>
      <c r="N6608" s="21">
        <v>0</v>
      </c>
    </row>
    <row r="6609" spans="4:14" x14ac:dyDescent="0.2">
      <c r="D6609" s="104"/>
      <c r="E6609" s="5" t="s">
        <v>38</v>
      </c>
      <c r="F6609" s="6"/>
      <c r="G6609" s="7">
        <v>319</v>
      </c>
      <c r="H6609" s="8">
        <v>40</v>
      </c>
      <c r="I6609" s="1">
        <v>237</v>
      </c>
      <c r="J6609" s="1">
        <v>36</v>
      </c>
      <c r="K6609" s="1">
        <v>0</v>
      </c>
      <c r="L6609" s="1">
        <v>1</v>
      </c>
      <c r="M6609" s="1">
        <v>5</v>
      </c>
      <c r="N6609" s="13">
        <v>0</v>
      </c>
    </row>
    <row r="6610" spans="4:14" x14ac:dyDescent="0.2">
      <c r="D6610" s="104"/>
      <c r="E6610" s="11"/>
      <c r="F6610" s="10"/>
      <c r="G6610" s="9">
        <v>100</v>
      </c>
      <c r="H6610" s="12">
        <v>12.539184952977999</v>
      </c>
      <c r="I6610" s="2">
        <v>74.294670846394993</v>
      </c>
      <c r="J6610" s="2">
        <v>11.285266457680001</v>
      </c>
      <c r="K6610" s="3">
        <v>0</v>
      </c>
      <c r="L6610" s="2">
        <v>0.31347962382400002</v>
      </c>
      <c r="M6610" s="2">
        <v>1.5673981191220001</v>
      </c>
      <c r="N6610" s="21">
        <v>0</v>
      </c>
    </row>
    <row r="6611" spans="4:14" x14ac:dyDescent="0.2">
      <c r="D6611" s="104"/>
      <c r="E6611" s="5" t="s">
        <v>39</v>
      </c>
      <c r="F6611" s="6"/>
      <c r="G6611" s="7">
        <v>269</v>
      </c>
      <c r="H6611" s="8">
        <v>33</v>
      </c>
      <c r="I6611" s="1">
        <v>213</v>
      </c>
      <c r="J6611" s="1">
        <v>22</v>
      </c>
      <c r="K6611" s="1">
        <v>0</v>
      </c>
      <c r="L6611" s="1">
        <v>0</v>
      </c>
      <c r="M6611" s="1">
        <v>1</v>
      </c>
      <c r="N6611" s="13">
        <v>0</v>
      </c>
    </row>
    <row r="6612" spans="4:14" x14ac:dyDescent="0.2">
      <c r="D6612" s="104"/>
      <c r="E6612" s="11"/>
      <c r="F6612" s="10"/>
      <c r="G6612" s="9">
        <v>100</v>
      </c>
      <c r="H6612" s="12">
        <v>12.267657992565001</v>
      </c>
      <c r="I6612" s="2">
        <v>79.182156133828997</v>
      </c>
      <c r="J6612" s="2">
        <v>8.1784386617100004</v>
      </c>
      <c r="K6612" s="3">
        <v>0</v>
      </c>
      <c r="L6612" s="3">
        <v>0</v>
      </c>
      <c r="M6612" s="2">
        <v>0.37174721189600002</v>
      </c>
      <c r="N6612" s="21">
        <v>0</v>
      </c>
    </row>
    <row r="6613" spans="4:14" x14ac:dyDescent="0.2">
      <c r="D6613" s="104"/>
      <c r="E6613" s="5" t="s">
        <v>40</v>
      </c>
      <c r="F6613" s="6"/>
      <c r="G6613" s="7">
        <v>348</v>
      </c>
      <c r="H6613" s="8">
        <v>56</v>
      </c>
      <c r="I6613" s="1">
        <v>270</v>
      </c>
      <c r="J6613" s="1">
        <v>21</v>
      </c>
      <c r="K6613" s="1">
        <v>0</v>
      </c>
      <c r="L6613" s="1">
        <v>0</v>
      </c>
      <c r="M6613" s="1">
        <v>1</v>
      </c>
      <c r="N6613" s="13">
        <v>0</v>
      </c>
    </row>
    <row r="6614" spans="4:14" x14ac:dyDescent="0.2">
      <c r="D6614" s="104"/>
      <c r="E6614" s="11"/>
      <c r="F6614" s="10"/>
      <c r="G6614" s="9">
        <v>100</v>
      </c>
      <c r="H6614" s="12">
        <v>16.091954022989</v>
      </c>
      <c r="I6614" s="2">
        <v>77.586206896552</v>
      </c>
      <c r="J6614" s="2">
        <v>6.0344827586210004</v>
      </c>
      <c r="K6614" s="3">
        <v>0</v>
      </c>
      <c r="L6614" s="3">
        <v>0</v>
      </c>
      <c r="M6614" s="2">
        <v>0.28735632183900001</v>
      </c>
      <c r="N6614" s="21">
        <v>0</v>
      </c>
    </row>
    <row r="6615" spans="4:14" x14ac:dyDescent="0.2">
      <c r="D6615" s="104"/>
      <c r="E6615" s="5" t="s">
        <v>41</v>
      </c>
      <c r="F6615" s="6"/>
      <c r="G6615" s="7">
        <v>282</v>
      </c>
      <c r="H6615" s="8">
        <v>47</v>
      </c>
      <c r="I6615" s="1">
        <v>217</v>
      </c>
      <c r="J6615" s="1">
        <v>16</v>
      </c>
      <c r="K6615" s="1">
        <v>0</v>
      </c>
      <c r="L6615" s="1">
        <v>0</v>
      </c>
      <c r="M6615" s="1">
        <v>2</v>
      </c>
      <c r="N6615" s="13">
        <v>0</v>
      </c>
    </row>
    <row r="6616" spans="4:14" x14ac:dyDescent="0.2">
      <c r="D6616" s="104"/>
      <c r="E6616" s="11"/>
      <c r="F6616" s="10"/>
      <c r="G6616" s="9">
        <v>100</v>
      </c>
      <c r="H6616" s="12">
        <v>16.666666666666998</v>
      </c>
      <c r="I6616" s="2">
        <v>76.950354609928993</v>
      </c>
      <c r="J6616" s="2">
        <v>5.6737588652479998</v>
      </c>
      <c r="K6616" s="3">
        <v>0</v>
      </c>
      <c r="L6616" s="3">
        <v>0</v>
      </c>
      <c r="M6616" s="2">
        <v>0.70921985815599997</v>
      </c>
      <c r="N6616" s="21">
        <v>0</v>
      </c>
    </row>
    <row r="6617" spans="4:14" x14ac:dyDescent="0.2">
      <c r="D6617" s="104"/>
      <c r="E6617" s="5" t="s">
        <v>42</v>
      </c>
      <c r="F6617" s="6"/>
      <c r="G6617" s="7">
        <v>242</v>
      </c>
      <c r="H6617" s="8">
        <v>47</v>
      </c>
      <c r="I6617" s="1">
        <v>184</v>
      </c>
      <c r="J6617" s="1">
        <v>8</v>
      </c>
      <c r="K6617" s="1">
        <v>0</v>
      </c>
      <c r="L6617" s="1">
        <v>0</v>
      </c>
      <c r="M6617" s="1">
        <v>2</v>
      </c>
      <c r="N6617" s="13">
        <v>1</v>
      </c>
    </row>
    <row r="6618" spans="4:14" x14ac:dyDescent="0.2">
      <c r="D6618" s="104"/>
      <c r="E6618" s="11"/>
      <c r="F6618" s="10"/>
      <c r="G6618" s="9">
        <v>100</v>
      </c>
      <c r="H6618" s="12">
        <v>19.421487603306002</v>
      </c>
      <c r="I6618" s="2">
        <v>76.033057851240002</v>
      </c>
      <c r="J6618" s="2">
        <v>3.305785123967</v>
      </c>
      <c r="K6618" s="3">
        <v>0</v>
      </c>
      <c r="L6618" s="3">
        <v>0</v>
      </c>
      <c r="M6618" s="2">
        <v>0.82644628099200002</v>
      </c>
      <c r="N6618" s="15">
        <v>0.41322314049600001</v>
      </c>
    </row>
    <row r="6619" spans="4:14" x14ac:dyDescent="0.2">
      <c r="D6619" s="104"/>
      <c r="E6619" s="5" t="s">
        <v>43</v>
      </c>
      <c r="F6619" s="6"/>
      <c r="G6619" s="7">
        <v>263</v>
      </c>
      <c r="H6619" s="8">
        <v>37</v>
      </c>
      <c r="I6619" s="1">
        <v>215</v>
      </c>
      <c r="J6619" s="1">
        <v>5</v>
      </c>
      <c r="K6619" s="1">
        <v>4</v>
      </c>
      <c r="L6619" s="1">
        <v>0</v>
      </c>
      <c r="M6619" s="1">
        <v>1</v>
      </c>
      <c r="N6619" s="13">
        <v>1</v>
      </c>
    </row>
    <row r="6620" spans="4:14" x14ac:dyDescent="0.2">
      <c r="D6620" s="104"/>
      <c r="E6620" s="11"/>
      <c r="F6620" s="10"/>
      <c r="G6620" s="9">
        <v>100</v>
      </c>
      <c r="H6620" s="12">
        <v>14.068441064639</v>
      </c>
      <c r="I6620" s="2">
        <v>81.749049429658001</v>
      </c>
      <c r="J6620" s="2">
        <v>1.9011406844109999</v>
      </c>
      <c r="K6620" s="2">
        <v>1.520912547529</v>
      </c>
      <c r="L6620" s="3">
        <v>0</v>
      </c>
      <c r="M6620" s="2">
        <v>0.38022813688200002</v>
      </c>
      <c r="N6620" s="15">
        <v>0.38022813688200002</v>
      </c>
    </row>
    <row r="6621" spans="4:14" x14ac:dyDescent="0.2">
      <c r="D6621" s="104"/>
      <c r="E6621" s="5" t="s">
        <v>44</v>
      </c>
      <c r="F6621" s="6"/>
      <c r="G6621" s="7">
        <v>364</v>
      </c>
      <c r="H6621" s="8">
        <v>75</v>
      </c>
      <c r="I6621" s="1">
        <v>273</v>
      </c>
      <c r="J6621" s="1">
        <v>2</v>
      </c>
      <c r="K6621" s="1">
        <v>13</v>
      </c>
      <c r="L6621" s="1">
        <v>0</v>
      </c>
      <c r="M6621" s="1">
        <v>1</v>
      </c>
      <c r="N6621" s="13">
        <v>0</v>
      </c>
    </row>
    <row r="6622" spans="4:14" x14ac:dyDescent="0.2">
      <c r="D6622" s="104"/>
      <c r="E6622" s="11"/>
      <c r="F6622" s="10"/>
      <c r="G6622" s="9">
        <v>100</v>
      </c>
      <c r="H6622" s="12">
        <v>20.604395604396</v>
      </c>
      <c r="I6622" s="2">
        <v>75</v>
      </c>
      <c r="J6622" s="2">
        <v>0.54945054945100003</v>
      </c>
      <c r="K6622" s="2">
        <v>3.5714285714290002</v>
      </c>
      <c r="L6622" s="3">
        <v>0</v>
      </c>
      <c r="M6622" s="2">
        <v>0.27472527472500002</v>
      </c>
      <c r="N6622" s="21">
        <v>0</v>
      </c>
    </row>
    <row r="6623" spans="4:14" x14ac:dyDescent="0.2">
      <c r="D6623" s="104"/>
      <c r="E6623" s="5" t="s">
        <v>45</v>
      </c>
      <c r="F6623" s="6"/>
      <c r="G6623" s="7">
        <v>324</v>
      </c>
      <c r="H6623" s="8">
        <v>96</v>
      </c>
      <c r="I6623" s="1">
        <v>213</v>
      </c>
      <c r="J6623" s="1">
        <v>1</v>
      </c>
      <c r="K6623" s="1">
        <v>13</v>
      </c>
      <c r="L6623" s="1">
        <v>0</v>
      </c>
      <c r="M6623" s="1">
        <v>1</v>
      </c>
      <c r="N6623" s="13">
        <v>0</v>
      </c>
    </row>
    <row r="6624" spans="4:14" x14ac:dyDescent="0.2">
      <c r="D6624" s="104"/>
      <c r="E6624" s="11"/>
      <c r="F6624" s="10"/>
      <c r="G6624" s="9">
        <v>100</v>
      </c>
      <c r="H6624" s="12">
        <v>29.629629629629999</v>
      </c>
      <c r="I6624" s="2">
        <v>65.740740740741003</v>
      </c>
      <c r="J6624" s="2">
        <v>0.30864197530900001</v>
      </c>
      <c r="K6624" s="2">
        <v>4.0123456790120002</v>
      </c>
      <c r="L6624" s="3">
        <v>0</v>
      </c>
      <c r="M6624" s="2">
        <v>0.30864197530900001</v>
      </c>
      <c r="N6624" s="21">
        <v>0</v>
      </c>
    </row>
    <row r="6625" spans="2:14" x14ac:dyDescent="0.2">
      <c r="D6625" s="104"/>
      <c r="E6625" s="5" t="s">
        <v>46</v>
      </c>
      <c r="F6625" s="6"/>
      <c r="G6625" s="7">
        <v>192</v>
      </c>
      <c r="H6625" s="8">
        <v>75</v>
      </c>
      <c r="I6625" s="1">
        <v>102</v>
      </c>
      <c r="J6625" s="1">
        <v>2</v>
      </c>
      <c r="K6625" s="1">
        <v>13</v>
      </c>
      <c r="L6625" s="1">
        <v>0</v>
      </c>
      <c r="M6625" s="1">
        <v>0</v>
      </c>
      <c r="N6625" s="13">
        <v>0</v>
      </c>
    </row>
    <row r="6626" spans="2:14" x14ac:dyDescent="0.2">
      <c r="D6626" s="104"/>
      <c r="E6626" s="11"/>
      <c r="F6626" s="10"/>
      <c r="G6626" s="9">
        <v>100</v>
      </c>
      <c r="H6626" s="12">
        <v>39.0625</v>
      </c>
      <c r="I6626" s="2">
        <v>53.125</v>
      </c>
      <c r="J6626" s="2">
        <v>1.041666666667</v>
      </c>
      <c r="K6626" s="2">
        <v>6.770833333333</v>
      </c>
      <c r="L6626" s="3">
        <v>0</v>
      </c>
      <c r="M6626" s="3">
        <v>0</v>
      </c>
      <c r="N6626" s="21">
        <v>0</v>
      </c>
    </row>
    <row r="6627" spans="2:14" x14ac:dyDescent="0.2">
      <c r="D6627" s="104"/>
      <c r="E6627" s="5" t="s">
        <v>47</v>
      </c>
      <c r="F6627" s="6"/>
      <c r="G6627" s="7">
        <v>288</v>
      </c>
      <c r="H6627" s="8">
        <v>122</v>
      </c>
      <c r="I6627" s="1">
        <v>135</v>
      </c>
      <c r="J6627" s="1">
        <v>1</v>
      </c>
      <c r="K6627" s="1">
        <v>28</v>
      </c>
      <c r="L6627" s="1">
        <v>1</v>
      </c>
      <c r="M6627" s="1">
        <v>1</v>
      </c>
      <c r="N6627" s="13">
        <v>0</v>
      </c>
    </row>
    <row r="6628" spans="2:14" x14ac:dyDescent="0.2">
      <c r="D6628" s="104"/>
      <c r="E6628" s="11"/>
      <c r="F6628" s="10"/>
      <c r="G6628" s="9">
        <v>100</v>
      </c>
      <c r="H6628" s="12">
        <v>42.361111111111001</v>
      </c>
      <c r="I6628" s="2">
        <v>46.875</v>
      </c>
      <c r="J6628" s="2">
        <v>0.347222222222</v>
      </c>
      <c r="K6628" s="2">
        <v>9.7222222222219994</v>
      </c>
      <c r="L6628" s="2">
        <v>0.347222222222</v>
      </c>
      <c r="M6628" s="2">
        <v>0.347222222222</v>
      </c>
      <c r="N6628" s="21">
        <v>0</v>
      </c>
    </row>
    <row r="6629" spans="2:14" x14ac:dyDescent="0.2">
      <c r="D6629" s="104"/>
      <c r="E6629" s="5" t="s">
        <v>48</v>
      </c>
      <c r="F6629" s="6"/>
      <c r="G6629" s="7">
        <v>114</v>
      </c>
      <c r="H6629" s="8">
        <v>65</v>
      </c>
      <c r="I6629" s="1">
        <v>29</v>
      </c>
      <c r="J6629" s="1">
        <v>1</v>
      </c>
      <c r="K6629" s="1">
        <v>19</v>
      </c>
      <c r="L6629" s="1">
        <v>0</v>
      </c>
      <c r="M6629" s="1">
        <v>0</v>
      </c>
      <c r="N6629" s="13">
        <v>0</v>
      </c>
    </row>
    <row r="6630" spans="2:14" x14ac:dyDescent="0.2">
      <c r="D6630" s="104"/>
      <c r="E6630" s="11"/>
      <c r="F6630" s="10"/>
      <c r="G6630" s="9">
        <v>100</v>
      </c>
      <c r="H6630" s="12">
        <v>57.017543859649003</v>
      </c>
      <c r="I6630" s="2">
        <v>25.438596491228001</v>
      </c>
      <c r="J6630" s="2">
        <v>0.87719298245599997</v>
      </c>
      <c r="K6630" s="2">
        <v>16.666666666666998</v>
      </c>
      <c r="L6630" s="3">
        <v>0</v>
      </c>
      <c r="M6630" s="3">
        <v>0</v>
      </c>
      <c r="N6630" s="21">
        <v>0</v>
      </c>
    </row>
    <row r="6631" spans="2:14" x14ac:dyDescent="0.2">
      <c r="D6631" s="104"/>
      <c r="E6631" s="5" t="s">
        <v>49</v>
      </c>
      <c r="F6631" s="6"/>
      <c r="G6631" s="7">
        <v>30</v>
      </c>
      <c r="H6631" s="8">
        <v>15</v>
      </c>
      <c r="I6631" s="1">
        <v>5</v>
      </c>
      <c r="J6631" s="1">
        <v>0</v>
      </c>
      <c r="K6631" s="1">
        <v>10</v>
      </c>
      <c r="L6631" s="1">
        <v>0</v>
      </c>
      <c r="M6631" s="1">
        <v>0</v>
      </c>
      <c r="N6631" s="13">
        <v>0</v>
      </c>
    </row>
    <row r="6632" spans="2:14" x14ac:dyDescent="0.2">
      <c r="D6632" s="105"/>
      <c r="E6632" s="56"/>
      <c r="F6632" s="57"/>
      <c r="G6632" s="69">
        <v>100</v>
      </c>
      <c r="H6632" s="75">
        <v>50</v>
      </c>
      <c r="I6632" s="39">
        <v>16.666666666666998</v>
      </c>
      <c r="J6632" s="36">
        <v>0</v>
      </c>
      <c r="K6632" s="39">
        <v>33.333333333333002</v>
      </c>
      <c r="L6632" s="36">
        <v>0</v>
      </c>
      <c r="M6632" s="36">
        <v>0</v>
      </c>
      <c r="N6632" s="72">
        <v>0</v>
      </c>
    </row>
    <row r="6634" spans="2:14" x14ac:dyDescent="0.2">
      <c r="B6634" s="47" t="str">
        <f xml:space="preserve"> HYPERLINK("#'目次'!B85", "[79]")</f>
        <v>[79]</v>
      </c>
      <c r="C6634" s="31" t="s">
        <v>784</v>
      </c>
    </row>
    <row r="6637" spans="2:14" x14ac:dyDescent="0.2">
      <c r="C6637" s="31" t="s">
        <v>13</v>
      </c>
    </row>
    <row r="6638" spans="2:14" ht="36" x14ac:dyDescent="0.2">
      <c r="D6638" s="99"/>
      <c r="E6638" s="100"/>
      <c r="F6638" s="100"/>
      <c r="G6638" s="41" t="s">
        <v>14</v>
      </c>
      <c r="H6638" s="42" t="s">
        <v>785</v>
      </c>
      <c r="I6638" s="16" t="s">
        <v>786</v>
      </c>
      <c r="J6638" s="16" t="s">
        <v>787</v>
      </c>
      <c r="K6638" s="16" t="s">
        <v>788</v>
      </c>
      <c r="L6638" s="16" t="s">
        <v>789</v>
      </c>
      <c r="M6638" s="16" t="s">
        <v>22</v>
      </c>
      <c r="N6638" s="46" t="s">
        <v>24</v>
      </c>
    </row>
    <row r="6639" spans="2:14" x14ac:dyDescent="0.2">
      <c r="D6639" s="101"/>
      <c r="E6639" s="102"/>
      <c r="F6639" s="102"/>
      <c r="G6639" s="44"/>
      <c r="H6639" s="48"/>
      <c r="I6639" s="17"/>
      <c r="J6639" s="17"/>
      <c r="K6639" s="17"/>
      <c r="L6639" s="17"/>
      <c r="M6639" s="17"/>
      <c r="N6639" s="43"/>
    </row>
    <row r="6640" spans="2:14" x14ac:dyDescent="0.2">
      <c r="D6640" s="68"/>
      <c r="E6640" s="67" t="s">
        <v>14</v>
      </c>
      <c r="F6640" s="64"/>
      <c r="G6640" s="45">
        <v>7000</v>
      </c>
      <c r="H6640" s="20">
        <v>5301</v>
      </c>
      <c r="I6640" s="20">
        <v>406</v>
      </c>
      <c r="J6640" s="20">
        <v>1152</v>
      </c>
      <c r="K6640" s="20">
        <v>57</v>
      </c>
      <c r="L6640" s="20">
        <v>53</v>
      </c>
      <c r="M6640" s="20">
        <v>23</v>
      </c>
      <c r="N6640" s="61">
        <v>8</v>
      </c>
    </row>
    <row r="6641" spans="4:14" x14ac:dyDescent="0.2">
      <c r="D6641" s="56"/>
      <c r="E6641" s="57"/>
      <c r="F6641" s="65"/>
      <c r="G6641" s="9">
        <v>100</v>
      </c>
      <c r="H6641" s="2">
        <v>75.728571428571001</v>
      </c>
      <c r="I6641" s="2">
        <v>5.8</v>
      </c>
      <c r="J6641" s="2">
        <v>16.457142857143001</v>
      </c>
      <c r="K6641" s="2">
        <v>0.81428571428600005</v>
      </c>
      <c r="L6641" s="2">
        <v>0.757142857143</v>
      </c>
      <c r="M6641" s="2">
        <v>0.32857142857100002</v>
      </c>
      <c r="N6641" s="15">
        <v>0.114285714286</v>
      </c>
    </row>
    <row r="6642" spans="4:14" x14ac:dyDescent="0.2">
      <c r="D6642" s="103" t="s">
        <v>25</v>
      </c>
      <c r="E6642" s="24" t="s">
        <v>26</v>
      </c>
      <c r="F6642" s="22"/>
      <c r="G6642" s="23">
        <v>1780</v>
      </c>
      <c r="H6642" s="30">
        <v>1346</v>
      </c>
      <c r="I6642" s="4">
        <v>100</v>
      </c>
      <c r="J6642" s="4">
        <v>301</v>
      </c>
      <c r="K6642" s="4">
        <v>12</v>
      </c>
      <c r="L6642" s="4">
        <v>14</v>
      </c>
      <c r="M6642" s="4">
        <v>6</v>
      </c>
      <c r="N6642" s="34">
        <v>1</v>
      </c>
    </row>
    <row r="6643" spans="4:14" x14ac:dyDescent="0.2">
      <c r="D6643" s="104"/>
      <c r="E6643" s="11"/>
      <c r="F6643" s="10"/>
      <c r="G6643" s="9">
        <v>100</v>
      </c>
      <c r="H6643" s="12">
        <v>75.617977528089995</v>
      </c>
      <c r="I6643" s="2">
        <v>5.61797752809</v>
      </c>
      <c r="J6643" s="2">
        <v>16.910112359551</v>
      </c>
      <c r="K6643" s="2">
        <v>0.67415730337099999</v>
      </c>
      <c r="L6643" s="2">
        <v>0.78651685393299997</v>
      </c>
      <c r="M6643" s="2">
        <v>0.33707865168500001</v>
      </c>
      <c r="N6643" s="15">
        <v>5.6179775281000002E-2</v>
      </c>
    </row>
    <row r="6644" spans="4:14" x14ac:dyDescent="0.2">
      <c r="D6644" s="104"/>
      <c r="E6644" s="5" t="s">
        <v>27</v>
      </c>
      <c r="F6644" s="6"/>
      <c r="G6644" s="7">
        <v>1328</v>
      </c>
      <c r="H6644" s="8">
        <v>1010</v>
      </c>
      <c r="I6644" s="1">
        <v>64</v>
      </c>
      <c r="J6644" s="1">
        <v>237</v>
      </c>
      <c r="K6644" s="1">
        <v>6</v>
      </c>
      <c r="L6644" s="1">
        <v>5</v>
      </c>
      <c r="M6644" s="1">
        <v>5</v>
      </c>
      <c r="N6644" s="13">
        <v>1</v>
      </c>
    </row>
    <row r="6645" spans="4:14" x14ac:dyDescent="0.2">
      <c r="D6645" s="104"/>
      <c r="E6645" s="11"/>
      <c r="F6645" s="10"/>
      <c r="G6645" s="9">
        <v>100</v>
      </c>
      <c r="H6645" s="12">
        <v>76.054216867470004</v>
      </c>
      <c r="I6645" s="2">
        <v>4.819277108434</v>
      </c>
      <c r="J6645" s="2">
        <v>17.846385542168999</v>
      </c>
      <c r="K6645" s="2">
        <v>0.451807228916</v>
      </c>
      <c r="L6645" s="2">
        <v>0.37650602409599998</v>
      </c>
      <c r="M6645" s="2">
        <v>0.37650602409599998</v>
      </c>
      <c r="N6645" s="15">
        <v>7.5301204819000003E-2</v>
      </c>
    </row>
    <row r="6646" spans="4:14" x14ac:dyDescent="0.2">
      <c r="D6646" s="104"/>
      <c r="E6646" s="5" t="s">
        <v>28</v>
      </c>
      <c r="F6646" s="6"/>
      <c r="G6646" s="7">
        <v>1075</v>
      </c>
      <c r="H6646" s="8">
        <v>807</v>
      </c>
      <c r="I6646" s="1">
        <v>59</v>
      </c>
      <c r="J6646" s="1">
        <v>189</v>
      </c>
      <c r="K6646" s="1">
        <v>8</v>
      </c>
      <c r="L6646" s="1">
        <v>8</v>
      </c>
      <c r="M6646" s="1">
        <v>2</v>
      </c>
      <c r="N6646" s="13">
        <v>2</v>
      </c>
    </row>
    <row r="6647" spans="4:14" x14ac:dyDescent="0.2">
      <c r="D6647" s="104"/>
      <c r="E6647" s="11"/>
      <c r="F6647" s="10"/>
      <c r="G6647" s="9">
        <v>100</v>
      </c>
      <c r="H6647" s="12">
        <v>75.069767441859995</v>
      </c>
      <c r="I6647" s="2">
        <v>5.488372093023</v>
      </c>
      <c r="J6647" s="2">
        <v>17.581395348836999</v>
      </c>
      <c r="K6647" s="2">
        <v>0.74418604651200004</v>
      </c>
      <c r="L6647" s="2">
        <v>0.74418604651200004</v>
      </c>
      <c r="M6647" s="2">
        <v>0.18604651162800001</v>
      </c>
      <c r="N6647" s="15">
        <v>0.18604651162800001</v>
      </c>
    </row>
    <row r="6648" spans="4:14" x14ac:dyDescent="0.2">
      <c r="D6648" s="104"/>
      <c r="E6648" s="5" t="s">
        <v>29</v>
      </c>
      <c r="F6648" s="6"/>
      <c r="G6648" s="7">
        <v>733</v>
      </c>
      <c r="H6648" s="8">
        <v>522</v>
      </c>
      <c r="I6648" s="1">
        <v>56</v>
      </c>
      <c r="J6648" s="1">
        <v>136</v>
      </c>
      <c r="K6648" s="1">
        <v>9</v>
      </c>
      <c r="L6648" s="1">
        <v>10</v>
      </c>
      <c r="M6648" s="1">
        <v>0</v>
      </c>
      <c r="N6648" s="13">
        <v>0</v>
      </c>
    </row>
    <row r="6649" spans="4:14" x14ac:dyDescent="0.2">
      <c r="D6649" s="104"/>
      <c r="E6649" s="11"/>
      <c r="F6649" s="10"/>
      <c r="G6649" s="9">
        <v>100</v>
      </c>
      <c r="H6649" s="12">
        <v>71.214188267393993</v>
      </c>
      <c r="I6649" s="2">
        <v>7.639836289222</v>
      </c>
      <c r="J6649" s="2">
        <v>18.553888130969</v>
      </c>
      <c r="K6649" s="2">
        <v>1.2278308321960001</v>
      </c>
      <c r="L6649" s="2">
        <v>1.3642564802179999</v>
      </c>
      <c r="M6649" s="3">
        <v>0</v>
      </c>
      <c r="N6649" s="21">
        <v>0</v>
      </c>
    </row>
    <row r="6650" spans="4:14" x14ac:dyDescent="0.2">
      <c r="D6650" s="104"/>
      <c r="E6650" s="5" t="s">
        <v>30</v>
      </c>
      <c r="F6650" s="6"/>
      <c r="G6650" s="7">
        <v>619</v>
      </c>
      <c r="H6650" s="8">
        <v>450</v>
      </c>
      <c r="I6650" s="1">
        <v>39</v>
      </c>
      <c r="J6650" s="1">
        <v>116</v>
      </c>
      <c r="K6650" s="1">
        <v>5</v>
      </c>
      <c r="L6650" s="1">
        <v>5</v>
      </c>
      <c r="M6650" s="1">
        <v>4</v>
      </c>
      <c r="N6650" s="13">
        <v>0</v>
      </c>
    </row>
    <row r="6651" spans="4:14" x14ac:dyDescent="0.2">
      <c r="D6651" s="104"/>
      <c r="E6651" s="11"/>
      <c r="F6651" s="10"/>
      <c r="G6651" s="9">
        <v>100</v>
      </c>
      <c r="H6651" s="12">
        <v>72.697899838449004</v>
      </c>
      <c r="I6651" s="2">
        <v>6.3004846526660003</v>
      </c>
      <c r="J6651" s="2">
        <v>18.739903069467001</v>
      </c>
      <c r="K6651" s="2">
        <v>0.80775444264899998</v>
      </c>
      <c r="L6651" s="2">
        <v>0.80775444264899998</v>
      </c>
      <c r="M6651" s="2">
        <v>0.64620355411999997</v>
      </c>
      <c r="N6651" s="21">
        <v>0</v>
      </c>
    </row>
    <row r="6652" spans="4:14" x14ac:dyDescent="0.2">
      <c r="D6652" s="104"/>
      <c r="E6652" s="5" t="s">
        <v>31</v>
      </c>
      <c r="F6652" s="6"/>
      <c r="G6652" s="7">
        <v>559</v>
      </c>
      <c r="H6652" s="8">
        <v>441</v>
      </c>
      <c r="I6652" s="1">
        <v>35</v>
      </c>
      <c r="J6652" s="1">
        <v>68</v>
      </c>
      <c r="K6652" s="1">
        <v>7</v>
      </c>
      <c r="L6652" s="1">
        <v>4</v>
      </c>
      <c r="M6652" s="1">
        <v>3</v>
      </c>
      <c r="N6652" s="13">
        <v>1</v>
      </c>
    </row>
    <row r="6653" spans="4:14" x14ac:dyDescent="0.2">
      <c r="D6653" s="104"/>
      <c r="E6653" s="11"/>
      <c r="F6653" s="10"/>
      <c r="G6653" s="9">
        <v>100</v>
      </c>
      <c r="H6653" s="12">
        <v>78.890876565295002</v>
      </c>
      <c r="I6653" s="2">
        <v>6.2611806797850003</v>
      </c>
      <c r="J6653" s="2">
        <v>12.16457960644</v>
      </c>
      <c r="K6653" s="2">
        <v>1.252236135957</v>
      </c>
      <c r="L6653" s="2">
        <v>0.71556350626099996</v>
      </c>
      <c r="M6653" s="2">
        <v>0.53667262969600005</v>
      </c>
      <c r="N6653" s="15">
        <v>0.178890876565</v>
      </c>
    </row>
    <row r="6654" spans="4:14" x14ac:dyDescent="0.2">
      <c r="D6654" s="104"/>
      <c r="E6654" s="5" t="s">
        <v>32</v>
      </c>
      <c r="F6654" s="6"/>
      <c r="G6654" s="7">
        <v>284</v>
      </c>
      <c r="H6654" s="8">
        <v>245</v>
      </c>
      <c r="I6654" s="1">
        <v>12</v>
      </c>
      <c r="J6654" s="1">
        <v>18</v>
      </c>
      <c r="K6654" s="1">
        <v>6</v>
      </c>
      <c r="L6654" s="1">
        <v>3</v>
      </c>
      <c r="M6654" s="1">
        <v>0</v>
      </c>
      <c r="N6654" s="13">
        <v>0</v>
      </c>
    </row>
    <row r="6655" spans="4:14" x14ac:dyDescent="0.2">
      <c r="D6655" s="104"/>
      <c r="E6655" s="11"/>
      <c r="F6655" s="10"/>
      <c r="G6655" s="9">
        <v>100</v>
      </c>
      <c r="H6655" s="12">
        <v>86.267605633803001</v>
      </c>
      <c r="I6655" s="2">
        <v>4.2253521126760001</v>
      </c>
      <c r="J6655" s="2">
        <v>6.3380281690139997</v>
      </c>
      <c r="K6655" s="2">
        <v>2.112676056338</v>
      </c>
      <c r="L6655" s="2">
        <v>1.056338028169</v>
      </c>
      <c r="M6655" s="3">
        <v>0</v>
      </c>
      <c r="N6655" s="21">
        <v>0</v>
      </c>
    </row>
    <row r="6656" spans="4:14" x14ac:dyDescent="0.2">
      <c r="D6656" s="104"/>
      <c r="E6656" s="5" t="s">
        <v>33</v>
      </c>
      <c r="F6656" s="6"/>
      <c r="G6656" s="7">
        <v>104</v>
      </c>
      <c r="H6656" s="8">
        <v>80</v>
      </c>
      <c r="I6656" s="1">
        <v>9</v>
      </c>
      <c r="J6656" s="1">
        <v>13</v>
      </c>
      <c r="K6656" s="1">
        <v>2</v>
      </c>
      <c r="L6656" s="1">
        <v>0</v>
      </c>
      <c r="M6656" s="1">
        <v>0</v>
      </c>
      <c r="N6656" s="13">
        <v>0</v>
      </c>
    </row>
    <row r="6657" spans="4:14" x14ac:dyDescent="0.2">
      <c r="D6657" s="104"/>
      <c r="E6657" s="11"/>
      <c r="F6657" s="10"/>
      <c r="G6657" s="9">
        <v>100</v>
      </c>
      <c r="H6657" s="12">
        <v>76.923076923077005</v>
      </c>
      <c r="I6657" s="2">
        <v>8.6538461538460005</v>
      </c>
      <c r="J6657" s="2">
        <v>12.5</v>
      </c>
      <c r="K6657" s="2">
        <v>1.923076923077</v>
      </c>
      <c r="L6657" s="3">
        <v>0</v>
      </c>
      <c r="M6657" s="3">
        <v>0</v>
      </c>
      <c r="N6657" s="21">
        <v>0</v>
      </c>
    </row>
    <row r="6658" spans="4:14" x14ac:dyDescent="0.2">
      <c r="D6658" s="103" t="s">
        <v>34</v>
      </c>
      <c r="E6658" s="24" t="s">
        <v>35</v>
      </c>
      <c r="F6658" s="22"/>
      <c r="G6658" s="23">
        <v>206</v>
      </c>
      <c r="H6658" s="30">
        <v>126</v>
      </c>
      <c r="I6658" s="4">
        <v>16</v>
      </c>
      <c r="J6658" s="4">
        <v>56</v>
      </c>
      <c r="K6658" s="4">
        <v>5</v>
      </c>
      <c r="L6658" s="4">
        <v>3</v>
      </c>
      <c r="M6658" s="4">
        <v>0</v>
      </c>
      <c r="N6658" s="34">
        <v>0</v>
      </c>
    </row>
    <row r="6659" spans="4:14" x14ac:dyDescent="0.2">
      <c r="D6659" s="104"/>
      <c r="E6659" s="11"/>
      <c r="F6659" s="10"/>
      <c r="G6659" s="9">
        <v>100</v>
      </c>
      <c r="H6659" s="12">
        <v>61.165048543688997</v>
      </c>
      <c r="I6659" s="2">
        <v>7.7669902912620001</v>
      </c>
      <c r="J6659" s="2">
        <v>27.184466019416998</v>
      </c>
      <c r="K6659" s="2">
        <v>2.4271844660189998</v>
      </c>
      <c r="L6659" s="2">
        <v>1.456310679612</v>
      </c>
      <c r="M6659" s="3">
        <v>0</v>
      </c>
      <c r="N6659" s="21">
        <v>0</v>
      </c>
    </row>
    <row r="6660" spans="4:14" x14ac:dyDescent="0.2">
      <c r="D6660" s="104"/>
      <c r="E6660" s="5" t="s">
        <v>36</v>
      </c>
      <c r="F6660" s="6"/>
      <c r="G6660" s="7">
        <v>218</v>
      </c>
      <c r="H6660" s="8">
        <v>116</v>
      </c>
      <c r="I6660" s="1">
        <v>18</v>
      </c>
      <c r="J6660" s="1">
        <v>74</v>
      </c>
      <c r="K6660" s="1">
        <v>7</v>
      </c>
      <c r="L6660" s="1">
        <v>3</v>
      </c>
      <c r="M6660" s="1">
        <v>0</v>
      </c>
      <c r="N6660" s="13">
        <v>0</v>
      </c>
    </row>
    <row r="6661" spans="4:14" x14ac:dyDescent="0.2">
      <c r="D6661" s="104"/>
      <c r="E6661" s="11"/>
      <c r="F6661" s="10"/>
      <c r="G6661" s="9">
        <v>100</v>
      </c>
      <c r="H6661" s="12">
        <v>53.211009174311997</v>
      </c>
      <c r="I6661" s="2">
        <v>8.2568807339449997</v>
      </c>
      <c r="J6661" s="2">
        <v>33.944954128440003</v>
      </c>
      <c r="K6661" s="2">
        <v>3.2110091743120002</v>
      </c>
      <c r="L6661" s="2">
        <v>1.376146788991</v>
      </c>
      <c r="M6661" s="3">
        <v>0</v>
      </c>
      <c r="N6661" s="21">
        <v>0</v>
      </c>
    </row>
    <row r="6662" spans="4:14" x14ac:dyDescent="0.2">
      <c r="D6662" s="104"/>
      <c r="E6662" s="5" t="s">
        <v>37</v>
      </c>
      <c r="F6662" s="6"/>
      <c r="G6662" s="7">
        <v>218</v>
      </c>
      <c r="H6662" s="8">
        <v>133</v>
      </c>
      <c r="I6662" s="1">
        <v>11</v>
      </c>
      <c r="J6662" s="1">
        <v>63</v>
      </c>
      <c r="K6662" s="1">
        <v>8</v>
      </c>
      <c r="L6662" s="1">
        <v>2</v>
      </c>
      <c r="M6662" s="1">
        <v>1</v>
      </c>
      <c r="N6662" s="13">
        <v>0</v>
      </c>
    </row>
    <row r="6663" spans="4:14" x14ac:dyDescent="0.2">
      <c r="D6663" s="104"/>
      <c r="E6663" s="11"/>
      <c r="F6663" s="10"/>
      <c r="G6663" s="9">
        <v>100</v>
      </c>
      <c r="H6663" s="12">
        <v>61.009174311926998</v>
      </c>
      <c r="I6663" s="2">
        <v>5.0458715596330004</v>
      </c>
      <c r="J6663" s="2">
        <v>28.899082568807</v>
      </c>
      <c r="K6663" s="2">
        <v>3.669724770642</v>
      </c>
      <c r="L6663" s="2">
        <v>0.91743119266100004</v>
      </c>
      <c r="M6663" s="2">
        <v>0.45871559632999998</v>
      </c>
      <c r="N6663" s="21">
        <v>0</v>
      </c>
    </row>
    <row r="6664" spans="4:14" x14ac:dyDescent="0.2">
      <c r="D6664" s="104"/>
      <c r="E6664" s="5" t="s">
        <v>38</v>
      </c>
      <c r="F6664" s="6"/>
      <c r="G6664" s="7">
        <v>313</v>
      </c>
      <c r="H6664" s="8">
        <v>211</v>
      </c>
      <c r="I6664" s="1">
        <v>13</v>
      </c>
      <c r="J6664" s="1">
        <v>78</v>
      </c>
      <c r="K6664" s="1">
        <v>5</v>
      </c>
      <c r="L6664" s="1">
        <v>5</v>
      </c>
      <c r="M6664" s="1">
        <v>1</v>
      </c>
      <c r="N6664" s="13">
        <v>0</v>
      </c>
    </row>
    <row r="6665" spans="4:14" x14ac:dyDescent="0.2">
      <c r="D6665" s="104"/>
      <c r="E6665" s="11"/>
      <c r="F6665" s="10"/>
      <c r="G6665" s="9">
        <v>100</v>
      </c>
      <c r="H6665" s="12">
        <v>67.412140575080002</v>
      </c>
      <c r="I6665" s="2">
        <v>4.153354632588</v>
      </c>
      <c r="J6665" s="2">
        <v>24.920127795527002</v>
      </c>
      <c r="K6665" s="2">
        <v>1.5974440894569999</v>
      </c>
      <c r="L6665" s="2">
        <v>1.5974440894569999</v>
      </c>
      <c r="M6665" s="2">
        <v>0.31948881789099998</v>
      </c>
      <c r="N6665" s="21">
        <v>0</v>
      </c>
    </row>
    <row r="6666" spans="4:14" x14ac:dyDescent="0.2">
      <c r="D6666" s="104"/>
      <c r="E6666" s="5" t="s">
        <v>39</v>
      </c>
      <c r="F6666" s="6"/>
      <c r="G6666" s="7">
        <v>306</v>
      </c>
      <c r="H6666" s="8">
        <v>241</v>
      </c>
      <c r="I6666" s="1">
        <v>15</v>
      </c>
      <c r="J6666" s="1">
        <v>42</v>
      </c>
      <c r="K6666" s="1">
        <v>3</v>
      </c>
      <c r="L6666" s="1">
        <v>2</v>
      </c>
      <c r="M6666" s="1">
        <v>1</v>
      </c>
      <c r="N6666" s="13">
        <v>2</v>
      </c>
    </row>
    <row r="6667" spans="4:14" x14ac:dyDescent="0.2">
      <c r="D6667" s="104"/>
      <c r="E6667" s="11"/>
      <c r="F6667" s="10"/>
      <c r="G6667" s="9">
        <v>100</v>
      </c>
      <c r="H6667" s="12">
        <v>78.758169934641003</v>
      </c>
      <c r="I6667" s="2">
        <v>4.9019607843140003</v>
      </c>
      <c r="J6667" s="2">
        <v>13.725490196078001</v>
      </c>
      <c r="K6667" s="2">
        <v>0.98039215686299996</v>
      </c>
      <c r="L6667" s="2">
        <v>0.65359477124200005</v>
      </c>
      <c r="M6667" s="2">
        <v>0.32679738562100002</v>
      </c>
      <c r="N6667" s="15">
        <v>0.65359477124200005</v>
      </c>
    </row>
    <row r="6668" spans="4:14" x14ac:dyDescent="0.2">
      <c r="D6668" s="104"/>
      <c r="E6668" s="5" t="s">
        <v>40</v>
      </c>
      <c r="F6668" s="6"/>
      <c r="G6668" s="7">
        <v>323</v>
      </c>
      <c r="H6668" s="8">
        <v>240</v>
      </c>
      <c r="I6668" s="1">
        <v>25</v>
      </c>
      <c r="J6668" s="1">
        <v>50</v>
      </c>
      <c r="K6668" s="1">
        <v>5</v>
      </c>
      <c r="L6668" s="1">
        <v>1</v>
      </c>
      <c r="M6668" s="1">
        <v>2</v>
      </c>
      <c r="N6668" s="13">
        <v>0</v>
      </c>
    </row>
    <row r="6669" spans="4:14" x14ac:dyDescent="0.2">
      <c r="D6669" s="104"/>
      <c r="E6669" s="11"/>
      <c r="F6669" s="10"/>
      <c r="G6669" s="9">
        <v>100</v>
      </c>
      <c r="H6669" s="12">
        <v>74.303405572754997</v>
      </c>
      <c r="I6669" s="2">
        <v>7.7399380804950004</v>
      </c>
      <c r="J6669" s="2">
        <v>15.479876160990999</v>
      </c>
      <c r="K6669" s="2">
        <v>1.547987616099</v>
      </c>
      <c r="L6669" s="2">
        <v>0.30959752322</v>
      </c>
      <c r="M6669" s="2">
        <v>0.61919504644000001</v>
      </c>
      <c r="N6669" s="21">
        <v>0</v>
      </c>
    </row>
    <row r="6670" spans="4:14" x14ac:dyDescent="0.2">
      <c r="D6670" s="104"/>
      <c r="E6670" s="5" t="s">
        <v>41</v>
      </c>
      <c r="F6670" s="6"/>
      <c r="G6670" s="7">
        <v>260</v>
      </c>
      <c r="H6670" s="8">
        <v>191</v>
      </c>
      <c r="I6670" s="1">
        <v>22</v>
      </c>
      <c r="J6670" s="1">
        <v>42</v>
      </c>
      <c r="K6670" s="1">
        <v>2</v>
      </c>
      <c r="L6670" s="1">
        <v>0</v>
      </c>
      <c r="M6670" s="1">
        <v>3</v>
      </c>
      <c r="N6670" s="13">
        <v>0</v>
      </c>
    </row>
    <row r="6671" spans="4:14" x14ac:dyDescent="0.2">
      <c r="D6671" s="104"/>
      <c r="E6671" s="11"/>
      <c r="F6671" s="10"/>
      <c r="G6671" s="9">
        <v>100</v>
      </c>
      <c r="H6671" s="12">
        <v>73.461538461537998</v>
      </c>
      <c r="I6671" s="2">
        <v>8.4615384615379998</v>
      </c>
      <c r="J6671" s="2">
        <v>16.153846153846001</v>
      </c>
      <c r="K6671" s="2">
        <v>0.76923076923099998</v>
      </c>
      <c r="L6671" s="3">
        <v>0</v>
      </c>
      <c r="M6671" s="2">
        <v>1.1538461538460001</v>
      </c>
      <c r="N6671" s="21">
        <v>0</v>
      </c>
    </row>
    <row r="6672" spans="4:14" x14ac:dyDescent="0.2">
      <c r="D6672" s="104"/>
      <c r="E6672" s="5" t="s">
        <v>42</v>
      </c>
      <c r="F6672" s="6"/>
      <c r="G6672" s="7">
        <v>258</v>
      </c>
      <c r="H6672" s="8">
        <v>206</v>
      </c>
      <c r="I6672" s="1">
        <v>18</v>
      </c>
      <c r="J6672" s="1">
        <v>27</v>
      </c>
      <c r="K6672" s="1">
        <v>3</v>
      </c>
      <c r="L6672" s="1">
        <v>3</v>
      </c>
      <c r="M6672" s="1">
        <v>1</v>
      </c>
      <c r="N6672" s="13">
        <v>0</v>
      </c>
    </row>
    <row r="6673" spans="4:14" x14ac:dyDescent="0.2">
      <c r="D6673" s="104"/>
      <c r="E6673" s="11"/>
      <c r="F6673" s="10"/>
      <c r="G6673" s="9">
        <v>100</v>
      </c>
      <c r="H6673" s="12">
        <v>79.844961240309999</v>
      </c>
      <c r="I6673" s="2">
        <v>6.9767441860470001</v>
      </c>
      <c r="J6673" s="2">
        <v>10.465116279069999</v>
      </c>
      <c r="K6673" s="2">
        <v>1.1627906976739999</v>
      </c>
      <c r="L6673" s="2">
        <v>1.1627906976739999</v>
      </c>
      <c r="M6673" s="2">
        <v>0.38759689922500001</v>
      </c>
      <c r="N6673" s="21">
        <v>0</v>
      </c>
    </row>
    <row r="6674" spans="4:14" x14ac:dyDescent="0.2">
      <c r="D6674" s="104"/>
      <c r="E6674" s="5" t="s">
        <v>43</v>
      </c>
      <c r="F6674" s="6"/>
      <c r="G6674" s="7">
        <v>258</v>
      </c>
      <c r="H6674" s="8">
        <v>219</v>
      </c>
      <c r="I6674" s="1">
        <v>14</v>
      </c>
      <c r="J6674" s="1">
        <v>25</v>
      </c>
      <c r="K6674" s="1">
        <v>0</v>
      </c>
      <c r="L6674" s="1">
        <v>0</v>
      </c>
      <c r="M6674" s="1">
        <v>0</v>
      </c>
      <c r="N6674" s="13">
        <v>0</v>
      </c>
    </row>
    <row r="6675" spans="4:14" x14ac:dyDescent="0.2">
      <c r="D6675" s="104"/>
      <c r="E6675" s="11"/>
      <c r="F6675" s="10"/>
      <c r="G6675" s="9">
        <v>100</v>
      </c>
      <c r="H6675" s="12">
        <v>84.883720930232997</v>
      </c>
      <c r="I6675" s="2">
        <v>5.4263565891469998</v>
      </c>
      <c r="J6675" s="2">
        <v>9.6899224806199999</v>
      </c>
      <c r="K6675" s="3">
        <v>0</v>
      </c>
      <c r="L6675" s="3">
        <v>0</v>
      </c>
      <c r="M6675" s="3">
        <v>0</v>
      </c>
      <c r="N6675" s="21">
        <v>0</v>
      </c>
    </row>
    <row r="6676" spans="4:14" x14ac:dyDescent="0.2">
      <c r="D6676" s="104"/>
      <c r="E6676" s="5" t="s">
        <v>44</v>
      </c>
      <c r="F6676" s="6"/>
      <c r="G6676" s="7">
        <v>336</v>
      </c>
      <c r="H6676" s="8">
        <v>293</v>
      </c>
      <c r="I6676" s="1">
        <v>17</v>
      </c>
      <c r="J6676" s="1">
        <v>25</v>
      </c>
      <c r="K6676" s="1">
        <v>0</v>
      </c>
      <c r="L6676" s="1">
        <v>1</v>
      </c>
      <c r="M6676" s="1">
        <v>0</v>
      </c>
      <c r="N6676" s="13">
        <v>0</v>
      </c>
    </row>
    <row r="6677" spans="4:14" x14ac:dyDescent="0.2">
      <c r="D6677" s="104"/>
      <c r="E6677" s="11"/>
      <c r="F6677" s="10"/>
      <c r="G6677" s="9">
        <v>100</v>
      </c>
      <c r="H6677" s="12">
        <v>87.202380952381006</v>
      </c>
      <c r="I6677" s="2">
        <v>5.0595238095240003</v>
      </c>
      <c r="J6677" s="2">
        <v>7.4404761904759997</v>
      </c>
      <c r="K6677" s="3">
        <v>0</v>
      </c>
      <c r="L6677" s="2">
        <v>0.29761904761899999</v>
      </c>
      <c r="M6677" s="3">
        <v>0</v>
      </c>
      <c r="N6677" s="21">
        <v>0</v>
      </c>
    </row>
    <row r="6678" spans="4:14" x14ac:dyDescent="0.2">
      <c r="D6678" s="104"/>
      <c r="E6678" s="5" t="s">
        <v>45</v>
      </c>
      <c r="F6678" s="6"/>
      <c r="G6678" s="7">
        <v>259</v>
      </c>
      <c r="H6678" s="8">
        <v>218</v>
      </c>
      <c r="I6678" s="1">
        <v>15</v>
      </c>
      <c r="J6678" s="1">
        <v>24</v>
      </c>
      <c r="K6678" s="1">
        <v>0</v>
      </c>
      <c r="L6678" s="1">
        <v>2</v>
      </c>
      <c r="M6678" s="1">
        <v>0</v>
      </c>
      <c r="N6678" s="13">
        <v>0</v>
      </c>
    </row>
    <row r="6679" spans="4:14" x14ac:dyDescent="0.2">
      <c r="D6679" s="104"/>
      <c r="E6679" s="11"/>
      <c r="F6679" s="10"/>
      <c r="G6679" s="9">
        <v>100</v>
      </c>
      <c r="H6679" s="12">
        <v>84.169884169884</v>
      </c>
      <c r="I6679" s="2">
        <v>5.7915057915060002</v>
      </c>
      <c r="J6679" s="2">
        <v>9.2664092664089992</v>
      </c>
      <c r="K6679" s="3">
        <v>0</v>
      </c>
      <c r="L6679" s="2">
        <v>0.77220077220100003</v>
      </c>
      <c r="M6679" s="3">
        <v>0</v>
      </c>
      <c r="N6679" s="21">
        <v>0</v>
      </c>
    </row>
    <row r="6680" spans="4:14" x14ac:dyDescent="0.2">
      <c r="D6680" s="104"/>
      <c r="E6680" s="5" t="s">
        <v>46</v>
      </c>
      <c r="F6680" s="6"/>
      <c r="G6680" s="7">
        <v>171</v>
      </c>
      <c r="H6680" s="8">
        <v>150</v>
      </c>
      <c r="I6680" s="1">
        <v>5</v>
      </c>
      <c r="J6680" s="1">
        <v>14</v>
      </c>
      <c r="K6680" s="1">
        <v>0</v>
      </c>
      <c r="L6680" s="1">
        <v>1</v>
      </c>
      <c r="M6680" s="1">
        <v>0</v>
      </c>
      <c r="N6680" s="13">
        <v>1</v>
      </c>
    </row>
    <row r="6681" spans="4:14" x14ac:dyDescent="0.2">
      <c r="D6681" s="104"/>
      <c r="E6681" s="11"/>
      <c r="F6681" s="10"/>
      <c r="G6681" s="9">
        <v>100</v>
      </c>
      <c r="H6681" s="12">
        <v>87.719298245613999</v>
      </c>
      <c r="I6681" s="2">
        <v>2.923976608187</v>
      </c>
      <c r="J6681" s="2">
        <v>8.1871345029239997</v>
      </c>
      <c r="K6681" s="3">
        <v>0</v>
      </c>
      <c r="L6681" s="2">
        <v>0.58479532163699999</v>
      </c>
      <c r="M6681" s="3">
        <v>0</v>
      </c>
      <c r="N6681" s="15">
        <v>0.58479532163699999</v>
      </c>
    </row>
    <row r="6682" spans="4:14" x14ac:dyDescent="0.2">
      <c r="D6682" s="104"/>
      <c r="E6682" s="5" t="s">
        <v>47</v>
      </c>
      <c r="F6682" s="6"/>
      <c r="G6682" s="7">
        <v>158</v>
      </c>
      <c r="H6682" s="8">
        <v>139</v>
      </c>
      <c r="I6682" s="1">
        <v>4</v>
      </c>
      <c r="J6682" s="1">
        <v>14</v>
      </c>
      <c r="K6682" s="1">
        <v>0</v>
      </c>
      <c r="L6682" s="1">
        <v>1</v>
      </c>
      <c r="M6682" s="1">
        <v>0</v>
      </c>
      <c r="N6682" s="13">
        <v>0</v>
      </c>
    </row>
    <row r="6683" spans="4:14" x14ac:dyDescent="0.2">
      <c r="D6683" s="104"/>
      <c r="E6683" s="11"/>
      <c r="F6683" s="10"/>
      <c r="G6683" s="9">
        <v>100</v>
      </c>
      <c r="H6683" s="12">
        <v>87.974683544304</v>
      </c>
      <c r="I6683" s="2">
        <v>2.5316455696200002</v>
      </c>
      <c r="J6683" s="2">
        <v>8.8607594936710008</v>
      </c>
      <c r="K6683" s="3">
        <v>0</v>
      </c>
      <c r="L6683" s="2">
        <v>0.63291139240500005</v>
      </c>
      <c r="M6683" s="3">
        <v>0</v>
      </c>
      <c r="N6683" s="21">
        <v>0</v>
      </c>
    </row>
    <row r="6684" spans="4:14" x14ac:dyDescent="0.2">
      <c r="D6684" s="104"/>
      <c r="E6684" s="5" t="s">
        <v>48</v>
      </c>
      <c r="F6684" s="6"/>
      <c r="G6684" s="7">
        <v>62</v>
      </c>
      <c r="H6684" s="8">
        <v>54</v>
      </c>
      <c r="I6684" s="1">
        <v>3</v>
      </c>
      <c r="J6684" s="1">
        <v>5</v>
      </c>
      <c r="K6684" s="1">
        <v>0</v>
      </c>
      <c r="L6684" s="1">
        <v>0</v>
      </c>
      <c r="M6684" s="1">
        <v>0</v>
      </c>
      <c r="N6684" s="13">
        <v>0</v>
      </c>
    </row>
    <row r="6685" spans="4:14" x14ac:dyDescent="0.2">
      <c r="D6685" s="104"/>
      <c r="E6685" s="11"/>
      <c r="F6685" s="10"/>
      <c r="G6685" s="9">
        <v>100</v>
      </c>
      <c r="H6685" s="12">
        <v>87.096774193548001</v>
      </c>
      <c r="I6685" s="2">
        <v>4.8387096774189997</v>
      </c>
      <c r="J6685" s="2">
        <v>8.0645161290320004</v>
      </c>
      <c r="K6685" s="3">
        <v>0</v>
      </c>
      <c r="L6685" s="3">
        <v>0</v>
      </c>
      <c r="M6685" s="3">
        <v>0</v>
      </c>
      <c r="N6685" s="21">
        <v>0</v>
      </c>
    </row>
    <row r="6686" spans="4:14" x14ac:dyDescent="0.2">
      <c r="D6686" s="104"/>
      <c r="E6686" s="5" t="s">
        <v>49</v>
      </c>
      <c r="F6686" s="6"/>
      <c r="G6686" s="7">
        <v>13</v>
      </c>
      <c r="H6686" s="8">
        <v>13</v>
      </c>
      <c r="I6686" s="1">
        <v>0</v>
      </c>
      <c r="J6686" s="1">
        <v>0</v>
      </c>
      <c r="K6686" s="1">
        <v>0</v>
      </c>
      <c r="L6686" s="1">
        <v>0</v>
      </c>
      <c r="M6686" s="1">
        <v>0</v>
      </c>
      <c r="N6686" s="13">
        <v>0</v>
      </c>
    </row>
    <row r="6687" spans="4:14" x14ac:dyDescent="0.2">
      <c r="D6687" s="104"/>
      <c r="E6687" s="11"/>
      <c r="F6687" s="10"/>
      <c r="G6687" s="9">
        <v>100</v>
      </c>
      <c r="H6687" s="12">
        <v>100</v>
      </c>
      <c r="I6687" s="3">
        <v>0</v>
      </c>
      <c r="J6687" s="3">
        <v>0</v>
      </c>
      <c r="K6687" s="3">
        <v>0</v>
      </c>
      <c r="L6687" s="3">
        <v>0</v>
      </c>
      <c r="M6687" s="3">
        <v>0</v>
      </c>
      <c r="N6687" s="21">
        <v>0</v>
      </c>
    </row>
    <row r="6688" spans="4:14" x14ac:dyDescent="0.2">
      <c r="D6688" s="103" t="s">
        <v>50</v>
      </c>
      <c r="E6688" s="24" t="s">
        <v>35</v>
      </c>
      <c r="F6688" s="22"/>
      <c r="G6688" s="23">
        <v>174</v>
      </c>
      <c r="H6688" s="30">
        <v>109</v>
      </c>
      <c r="I6688" s="4">
        <v>14</v>
      </c>
      <c r="J6688" s="4">
        <v>47</v>
      </c>
      <c r="K6688" s="4">
        <v>1</v>
      </c>
      <c r="L6688" s="4">
        <v>3</v>
      </c>
      <c r="M6688" s="4">
        <v>0</v>
      </c>
      <c r="N6688" s="34">
        <v>0</v>
      </c>
    </row>
    <row r="6689" spans="4:14" x14ac:dyDescent="0.2">
      <c r="D6689" s="104"/>
      <c r="E6689" s="11"/>
      <c r="F6689" s="10"/>
      <c r="G6689" s="9">
        <v>100</v>
      </c>
      <c r="H6689" s="12">
        <v>62.643678160919997</v>
      </c>
      <c r="I6689" s="2">
        <v>8.0459770114939992</v>
      </c>
      <c r="J6689" s="2">
        <v>27.011494252874002</v>
      </c>
      <c r="K6689" s="2">
        <v>0.57471264367800001</v>
      </c>
      <c r="L6689" s="2">
        <v>1.7241379310339999</v>
      </c>
      <c r="M6689" s="3">
        <v>0</v>
      </c>
      <c r="N6689" s="21">
        <v>0</v>
      </c>
    </row>
    <row r="6690" spans="4:14" x14ac:dyDescent="0.2">
      <c r="D6690" s="104"/>
      <c r="E6690" s="5" t="s">
        <v>36</v>
      </c>
      <c r="F6690" s="6"/>
      <c r="G6690" s="7">
        <v>233</v>
      </c>
      <c r="H6690" s="8">
        <v>129</v>
      </c>
      <c r="I6690" s="1">
        <v>13</v>
      </c>
      <c r="J6690" s="1">
        <v>85</v>
      </c>
      <c r="K6690" s="1">
        <v>3</v>
      </c>
      <c r="L6690" s="1">
        <v>0</v>
      </c>
      <c r="M6690" s="1">
        <v>2</v>
      </c>
      <c r="N6690" s="13">
        <v>1</v>
      </c>
    </row>
    <row r="6691" spans="4:14" x14ac:dyDescent="0.2">
      <c r="D6691" s="104"/>
      <c r="E6691" s="11"/>
      <c r="F6691" s="10"/>
      <c r="G6691" s="9">
        <v>100</v>
      </c>
      <c r="H6691" s="12">
        <v>55.364806866953003</v>
      </c>
      <c r="I6691" s="2">
        <v>5.5793991416309998</v>
      </c>
      <c r="J6691" s="2">
        <v>36.480686695278997</v>
      </c>
      <c r="K6691" s="2">
        <v>1.287553648069</v>
      </c>
      <c r="L6691" s="3">
        <v>0</v>
      </c>
      <c r="M6691" s="2">
        <v>0.85836909871199996</v>
      </c>
      <c r="N6691" s="15">
        <v>0.42918454935599998</v>
      </c>
    </row>
    <row r="6692" spans="4:14" x14ac:dyDescent="0.2">
      <c r="D6692" s="104"/>
      <c r="E6692" s="5" t="s">
        <v>37</v>
      </c>
      <c r="F6692" s="6"/>
      <c r="G6692" s="7">
        <v>199</v>
      </c>
      <c r="H6692" s="8">
        <v>118</v>
      </c>
      <c r="I6692" s="1">
        <v>9</v>
      </c>
      <c r="J6692" s="1">
        <v>64</v>
      </c>
      <c r="K6692" s="1">
        <v>4</v>
      </c>
      <c r="L6692" s="1">
        <v>3</v>
      </c>
      <c r="M6692" s="1">
        <v>1</v>
      </c>
      <c r="N6692" s="13">
        <v>0</v>
      </c>
    </row>
    <row r="6693" spans="4:14" x14ac:dyDescent="0.2">
      <c r="D6693" s="104"/>
      <c r="E6693" s="11"/>
      <c r="F6693" s="10"/>
      <c r="G6693" s="9">
        <v>100</v>
      </c>
      <c r="H6693" s="12">
        <v>59.296482412060001</v>
      </c>
      <c r="I6693" s="2">
        <v>4.5226130653269996</v>
      </c>
      <c r="J6693" s="2">
        <v>32.160804020100997</v>
      </c>
      <c r="K6693" s="2">
        <v>2.0100502512560001</v>
      </c>
      <c r="L6693" s="2">
        <v>1.507537688442</v>
      </c>
      <c r="M6693" s="2">
        <v>0.50251256281400003</v>
      </c>
      <c r="N6693" s="21">
        <v>0</v>
      </c>
    </row>
    <row r="6694" spans="4:14" x14ac:dyDescent="0.2">
      <c r="D6694" s="104"/>
      <c r="E6694" s="5" t="s">
        <v>38</v>
      </c>
      <c r="F6694" s="6"/>
      <c r="G6694" s="7">
        <v>319</v>
      </c>
      <c r="H6694" s="8">
        <v>206</v>
      </c>
      <c r="I6694" s="1">
        <v>28</v>
      </c>
      <c r="J6694" s="1">
        <v>76</v>
      </c>
      <c r="K6694" s="1">
        <v>3</v>
      </c>
      <c r="L6694" s="1">
        <v>5</v>
      </c>
      <c r="M6694" s="1">
        <v>1</v>
      </c>
      <c r="N6694" s="13">
        <v>0</v>
      </c>
    </row>
    <row r="6695" spans="4:14" x14ac:dyDescent="0.2">
      <c r="D6695" s="104"/>
      <c r="E6695" s="11"/>
      <c r="F6695" s="10"/>
      <c r="G6695" s="9">
        <v>100</v>
      </c>
      <c r="H6695" s="12">
        <v>64.576802507837002</v>
      </c>
      <c r="I6695" s="2">
        <v>8.7774294670849997</v>
      </c>
      <c r="J6695" s="2">
        <v>23.824451410658</v>
      </c>
      <c r="K6695" s="2">
        <v>0.94043887147299998</v>
      </c>
      <c r="L6695" s="2">
        <v>1.5673981191220001</v>
      </c>
      <c r="M6695" s="2">
        <v>0.31347962382400002</v>
      </c>
      <c r="N6695" s="21">
        <v>0</v>
      </c>
    </row>
    <row r="6696" spans="4:14" x14ac:dyDescent="0.2">
      <c r="D6696" s="104"/>
      <c r="E6696" s="5" t="s">
        <v>39</v>
      </c>
      <c r="F6696" s="6"/>
      <c r="G6696" s="7">
        <v>269</v>
      </c>
      <c r="H6696" s="8">
        <v>195</v>
      </c>
      <c r="I6696" s="1">
        <v>10</v>
      </c>
      <c r="J6696" s="1">
        <v>50</v>
      </c>
      <c r="K6696" s="1">
        <v>3</v>
      </c>
      <c r="L6696" s="1">
        <v>8</v>
      </c>
      <c r="M6696" s="1">
        <v>1</v>
      </c>
      <c r="N6696" s="13">
        <v>2</v>
      </c>
    </row>
    <row r="6697" spans="4:14" x14ac:dyDescent="0.2">
      <c r="D6697" s="104"/>
      <c r="E6697" s="11"/>
      <c r="F6697" s="10"/>
      <c r="G6697" s="9">
        <v>100</v>
      </c>
      <c r="H6697" s="12">
        <v>72.490706319702994</v>
      </c>
      <c r="I6697" s="2">
        <v>3.7174721189589999</v>
      </c>
      <c r="J6697" s="2">
        <v>18.587360594795999</v>
      </c>
      <c r="K6697" s="2">
        <v>1.1152416356879999</v>
      </c>
      <c r="L6697" s="2">
        <v>2.9739776951670001</v>
      </c>
      <c r="M6697" s="2">
        <v>0.37174721189600002</v>
      </c>
      <c r="N6697" s="15">
        <v>0.74349442379200004</v>
      </c>
    </row>
    <row r="6698" spans="4:14" x14ac:dyDescent="0.2">
      <c r="D6698" s="104"/>
      <c r="E6698" s="5" t="s">
        <v>40</v>
      </c>
      <c r="F6698" s="6"/>
      <c r="G6698" s="7">
        <v>348</v>
      </c>
      <c r="H6698" s="8">
        <v>262</v>
      </c>
      <c r="I6698" s="1">
        <v>27</v>
      </c>
      <c r="J6698" s="1">
        <v>50</v>
      </c>
      <c r="K6698" s="1">
        <v>4</v>
      </c>
      <c r="L6698" s="1">
        <v>4</v>
      </c>
      <c r="M6698" s="1">
        <v>1</v>
      </c>
      <c r="N6698" s="13">
        <v>0</v>
      </c>
    </row>
    <row r="6699" spans="4:14" x14ac:dyDescent="0.2">
      <c r="D6699" s="104"/>
      <c r="E6699" s="11"/>
      <c r="F6699" s="10"/>
      <c r="G6699" s="9">
        <v>100</v>
      </c>
      <c r="H6699" s="12">
        <v>75.287356321838999</v>
      </c>
      <c r="I6699" s="2">
        <v>7.7586206896550003</v>
      </c>
      <c r="J6699" s="2">
        <v>14.367816091953999</v>
      </c>
      <c r="K6699" s="2">
        <v>1.149425287356</v>
      </c>
      <c r="L6699" s="2">
        <v>1.149425287356</v>
      </c>
      <c r="M6699" s="2">
        <v>0.28735632183900001</v>
      </c>
      <c r="N6699" s="21">
        <v>0</v>
      </c>
    </row>
    <row r="6700" spans="4:14" x14ac:dyDescent="0.2">
      <c r="D6700" s="104"/>
      <c r="E6700" s="5" t="s">
        <v>41</v>
      </c>
      <c r="F6700" s="6"/>
      <c r="G6700" s="7">
        <v>282</v>
      </c>
      <c r="H6700" s="8">
        <v>207</v>
      </c>
      <c r="I6700" s="1">
        <v>11</v>
      </c>
      <c r="J6700" s="1">
        <v>59</v>
      </c>
      <c r="K6700" s="1">
        <v>0</v>
      </c>
      <c r="L6700" s="1">
        <v>2</v>
      </c>
      <c r="M6700" s="1">
        <v>3</v>
      </c>
      <c r="N6700" s="13">
        <v>0</v>
      </c>
    </row>
    <row r="6701" spans="4:14" x14ac:dyDescent="0.2">
      <c r="D6701" s="104"/>
      <c r="E6701" s="11"/>
      <c r="F6701" s="10"/>
      <c r="G6701" s="9">
        <v>100</v>
      </c>
      <c r="H6701" s="12">
        <v>73.404255319149001</v>
      </c>
      <c r="I6701" s="2">
        <v>3.9007092198579998</v>
      </c>
      <c r="J6701" s="2">
        <v>20.921985815603001</v>
      </c>
      <c r="K6701" s="3">
        <v>0</v>
      </c>
      <c r="L6701" s="2">
        <v>0.70921985815599997</v>
      </c>
      <c r="M6701" s="2">
        <v>1.0638297872339999</v>
      </c>
      <c r="N6701" s="21">
        <v>0</v>
      </c>
    </row>
    <row r="6702" spans="4:14" x14ac:dyDescent="0.2">
      <c r="D6702" s="104"/>
      <c r="E6702" s="5" t="s">
        <v>42</v>
      </c>
      <c r="F6702" s="6"/>
      <c r="G6702" s="7">
        <v>242</v>
      </c>
      <c r="H6702" s="8">
        <v>190</v>
      </c>
      <c r="I6702" s="1">
        <v>13</v>
      </c>
      <c r="J6702" s="1">
        <v>36</v>
      </c>
      <c r="K6702" s="1">
        <v>1</v>
      </c>
      <c r="L6702" s="1">
        <v>0</v>
      </c>
      <c r="M6702" s="1">
        <v>2</v>
      </c>
      <c r="N6702" s="13">
        <v>0</v>
      </c>
    </row>
    <row r="6703" spans="4:14" x14ac:dyDescent="0.2">
      <c r="D6703" s="104"/>
      <c r="E6703" s="11"/>
      <c r="F6703" s="10"/>
      <c r="G6703" s="9">
        <v>100</v>
      </c>
      <c r="H6703" s="12">
        <v>78.512396694214999</v>
      </c>
      <c r="I6703" s="2">
        <v>5.3719008264459998</v>
      </c>
      <c r="J6703" s="2">
        <v>14.876033057851</v>
      </c>
      <c r="K6703" s="2">
        <v>0.41322314049600001</v>
      </c>
      <c r="L6703" s="3">
        <v>0</v>
      </c>
      <c r="M6703" s="2">
        <v>0.82644628099200002</v>
      </c>
      <c r="N6703" s="21">
        <v>0</v>
      </c>
    </row>
    <row r="6704" spans="4:14" x14ac:dyDescent="0.2">
      <c r="D6704" s="104"/>
      <c r="E6704" s="5" t="s">
        <v>43</v>
      </c>
      <c r="F6704" s="6"/>
      <c r="G6704" s="7">
        <v>263</v>
      </c>
      <c r="H6704" s="8">
        <v>219</v>
      </c>
      <c r="I6704" s="1">
        <v>21</v>
      </c>
      <c r="J6704" s="1">
        <v>21</v>
      </c>
      <c r="K6704" s="1">
        <v>0</v>
      </c>
      <c r="L6704" s="1">
        <v>1</v>
      </c>
      <c r="M6704" s="1">
        <v>0</v>
      </c>
      <c r="N6704" s="13">
        <v>1</v>
      </c>
    </row>
    <row r="6705" spans="2:14" x14ac:dyDescent="0.2">
      <c r="D6705" s="104"/>
      <c r="E6705" s="11"/>
      <c r="F6705" s="10"/>
      <c r="G6705" s="9">
        <v>100</v>
      </c>
      <c r="H6705" s="12">
        <v>83.269961977186</v>
      </c>
      <c r="I6705" s="2">
        <v>7.9847908745250002</v>
      </c>
      <c r="J6705" s="2">
        <v>7.9847908745250002</v>
      </c>
      <c r="K6705" s="3">
        <v>0</v>
      </c>
      <c r="L6705" s="2">
        <v>0.38022813688200002</v>
      </c>
      <c r="M6705" s="3">
        <v>0</v>
      </c>
      <c r="N6705" s="15">
        <v>0.38022813688200002</v>
      </c>
    </row>
    <row r="6706" spans="2:14" x14ac:dyDescent="0.2">
      <c r="D6706" s="104"/>
      <c r="E6706" s="5" t="s">
        <v>44</v>
      </c>
      <c r="F6706" s="6"/>
      <c r="G6706" s="7">
        <v>364</v>
      </c>
      <c r="H6706" s="8">
        <v>311</v>
      </c>
      <c r="I6706" s="1">
        <v>18</v>
      </c>
      <c r="J6706" s="1">
        <v>34</v>
      </c>
      <c r="K6706" s="1">
        <v>0</v>
      </c>
      <c r="L6706" s="1">
        <v>1</v>
      </c>
      <c r="M6706" s="1">
        <v>0</v>
      </c>
      <c r="N6706" s="13">
        <v>0</v>
      </c>
    </row>
    <row r="6707" spans="2:14" x14ac:dyDescent="0.2">
      <c r="D6707" s="104"/>
      <c r="E6707" s="11"/>
      <c r="F6707" s="10"/>
      <c r="G6707" s="9">
        <v>100</v>
      </c>
      <c r="H6707" s="12">
        <v>85.439560439559997</v>
      </c>
      <c r="I6707" s="2">
        <v>4.9450549450550003</v>
      </c>
      <c r="J6707" s="2">
        <v>9.3406593406590002</v>
      </c>
      <c r="K6707" s="3">
        <v>0</v>
      </c>
      <c r="L6707" s="2">
        <v>0.27472527472500002</v>
      </c>
      <c r="M6707" s="3">
        <v>0</v>
      </c>
      <c r="N6707" s="21">
        <v>0</v>
      </c>
    </row>
    <row r="6708" spans="2:14" x14ac:dyDescent="0.2">
      <c r="D6708" s="104"/>
      <c r="E6708" s="5" t="s">
        <v>45</v>
      </c>
      <c r="F6708" s="6"/>
      <c r="G6708" s="7">
        <v>324</v>
      </c>
      <c r="H6708" s="8">
        <v>272</v>
      </c>
      <c r="I6708" s="1">
        <v>21</v>
      </c>
      <c r="J6708" s="1">
        <v>30</v>
      </c>
      <c r="K6708" s="1">
        <v>0</v>
      </c>
      <c r="L6708" s="1">
        <v>1</v>
      </c>
      <c r="M6708" s="1">
        <v>0</v>
      </c>
      <c r="N6708" s="13">
        <v>0</v>
      </c>
    </row>
    <row r="6709" spans="2:14" x14ac:dyDescent="0.2">
      <c r="D6709" s="104"/>
      <c r="E6709" s="11"/>
      <c r="F6709" s="10"/>
      <c r="G6709" s="9">
        <v>100</v>
      </c>
      <c r="H6709" s="12">
        <v>83.950617283951004</v>
      </c>
      <c r="I6709" s="2">
        <v>6.4814814814809996</v>
      </c>
      <c r="J6709" s="2">
        <v>9.2592592592590002</v>
      </c>
      <c r="K6709" s="3">
        <v>0</v>
      </c>
      <c r="L6709" s="2">
        <v>0.30864197530900001</v>
      </c>
      <c r="M6709" s="3">
        <v>0</v>
      </c>
      <c r="N6709" s="21">
        <v>0</v>
      </c>
    </row>
    <row r="6710" spans="2:14" x14ac:dyDescent="0.2">
      <c r="D6710" s="104"/>
      <c r="E6710" s="5" t="s">
        <v>46</v>
      </c>
      <c r="F6710" s="6"/>
      <c r="G6710" s="7">
        <v>192</v>
      </c>
      <c r="H6710" s="8">
        <v>156</v>
      </c>
      <c r="I6710" s="1">
        <v>10</v>
      </c>
      <c r="J6710" s="1">
        <v>24</v>
      </c>
      <c r="K6710" s="1">
        <v>0</v>
      </c>
      <c r="L6710" s="1">
        <v>1</v>
      </c>
      <c r="M6710" s="1">
        <v>0</v>
      </c>
      <c r="N6710" s="13">
        <v>1</v>
      </c>
    </row>
    <row r="6711" spans="2:14" x14ac:dyDescent="0.2">
      <c r="D6711" s="104"/>
      <c r="E6711" s="11"/>
      <c r="F6711" s="10"/>
      <c r="G6711" s="9">
        <v>100</v>
      </c>
      <c r="H6711" s="12">
        <v>81.25</v>
      </c>
      <c r="I6711" s="2">
        <v>5.208333333333</v>
      </c>
      <c r="J6711" s="2">
        <v>12.5</v>
      </c>
      <c r="K6711" s="3">
        <v>0</v>
      </c>
      <c r="L6711" s="2">
        <v>0.52083333333299997</v>
      </c>
      <c r="M6711" s="3">
        <v>0</v>
      </c>
      <c r="N6711" s="15">
        <v>0.52083333333299997</v>
      </c>
    </row>
    <row r="6712" spans="2:14" x14ac:dyDescent="0.2">
      <c r="D6712" s="104"/>
      <c r="E6712" s="5" t="s">
        <v>47</v>
      </c>
      <c r="F6712" s="6"/>
      <c r="G6712" s="7">
        <v>288</v>
      </c>
      <c r="H6712" s="8">
        <v>244</v>
      </c>
      <c r="I6712" s="1">
        <v>14</v>
      </c>
      <c r="J6712" s="1">
        <v>28</v>
      </c>
      <c r="K6712" s="1">
        <v>0</v>
      </c>
      <c r="L6712" s="1">
        <v>0</v>
      </c>
      <c r="M6712" s="1">
        <v>2</v>
      </c>
      <c r="N6712" s="13">
        <v>0</v>
      </c>
    </row>
    <row r="6713" spans="2:14" x14ac:dyDescent="0.2">
      <c r="D6713" s="104"/>
      <c r="E6713" s="11"/>
      <c r="F6713" s="10"/>
      <c r="G6713" s="9">
        <v>100</v>
      </c>
      <c r="H6713" s="12">
        <v>84.722222222222001</v>
      </c>
      <c r="I6713" s="2">
        <v>4.8611111111109997</v>
      </c>
      <c r="J6713" s="2">
        <v>9.7222222222219994</v>
      </c>
      <c r="K6713" s="3">
        <v>0</v>
      </c>
      <c r="L6713" s="3">
        <v>0</v>
      </c>
      <c r="M6713" s="2">
        <v>0.694444444444</v>
      </c>
      <c r="N6713" s="21">
        <v>0</v>
      </c>
    </row>
    <row r="6714" spans="2:14" x14ac:dyDescent="0.2">
      <c r="D6714" s="104"/>
      <c r="E6714" s="5" t="s">
        <v>48</v>
      </c>
      <c r="F6714" s="6"/>
      <c r="G6714" s="7">
        <v>114</v>
      </c>
      <c r="H6714" s="8">
        <v>104</v>
      </c>
      <c r="I6714" s="1">
        <v>1</v>
      </c>
      <c r="J6714" s="1">
        <v>8</v>
      </c>
      <c r="K6714" s="1">
        <v>0</v>
      </c>
      <c r="L6714" s="1">
        <v>0</v>
      </c>
      <c r="M6714" s="1">
        <v>1</v>
      </c>
      <c r="N6714" s="13">
        <v>0</v>
      </c>
    </row>
    <row r="6715" spans="2:14" x14ac:dyDescent="0.2">
      <c r="D6715" s="104"/>
      <c r="E6715" s="11"/>
      <c r="F6715" s="10"/>
      <c r="G6715" s="9">
        <v>100</v>
      </c>
      <c r="H6715" s="12">
        <v>91.228070175439001</v>
      </c>
      <c r="I6715" s="2">
        <v>0.87719298245599997</v>
      </c>
      <c r="J6715" s="2">
        <v>7.0175438596489998</v>
      </c>
      <c r="K6715" s="3">
        <v>0</v>
      </c>
      <c r="L6715" s="3">
        <v>0</v>
      </c>
      <c r="M6715" s="2">
        <v>0.87719298245599997</v>
      </c>
      <c r="N6715" s="21">
        <v>0</v>
      </c>
    </row>
    <row r="6716" spans="2:14" x14ac:dyDescent="0.2">
      <c r="D6716" s="104"/>
      <c r="E6716" s="5" t="s">
        <v>49</v>
      </c>
      <c r="F6716" s="6"/>
      <c r="G6716" s="7">
        <v>30</v>
      </c>
      <c r="H6716" s="8">
        <v>29</v>
      </c>
      <c r="I6716" s="1">
        <v>0</v>
      </c>
      <c r="J6716" s="1">
        <v>1</v>
      </c>
      <c r="K6716" s="1">
        <v>0</v>
      </c>
      <c r="L6716" s="1">
        <v>0</v>
      </c>
      <c r="M6716" s="1">
        <v>0</v>
      </c>
      <c r="N6716" s="13">
        <v>0</v>
      </c>
    </row>
    <row r="6717" spans="2:14" x14ac:dyDescent="0.2">
      <c r="D6717" s="105"/>
      <c r="E6717" s="56"/>
      <c r="F6717" s="57"/>
      <c r="G6717" s="69">
        <v>100</v>
      </c>
      <c r="H6717" s="75">
        <v>96.666666666666998</v>
      </c>
      <c r="I6717" s="36">
        <v>0</v>
      </c>
      <c r="J6717" s="39">
        <v>3.333333333333</v>
      </c>
      <c r="K6717" s="36">
        <v>0</v>
      </c>
      <c r="L6717" s="36">
        <v>0</v>
      </c>
      <c r="M6717" s="36">
        <v>0</v>
      </c>
      <c r="N6717" s="72">
        <v>0</v>
      </c>
    </row>
    <row r="6719" spans="2:14" x14ac:dyDescent="0.2">
      <c r="B6719" s="47" t="str">
        <f xml:space="preserve"> HYPERLINK("#'目次'!B86", "[80]")</f>
        <v>[80]</v>
      </c>
      <c r="C6719" s="31" t="s">
        <v>792</v>
      </c>
    </row>
    <row r="6722" spans="3:19" x14ac:dyDescent="0.2">
      <c r="C6722" s="31" t="s">
        <v>13</v>
      </c>
    </row>
    <row r="6723" spans="3:19" ht="24" x14ac:dyDescent="0.2">
      <c r="D6723" s="99"/>
      <c r="E6723" s="100"/>
      <c r="F6723" s="100"/>
      <c r="G6723" s="41" t="s">
        <v>14</v>
      </c>
      <c r="H6723" s="42" t="s">
        <v>793</v>
      </c>
      <c r="I6723" s="16" t="s">
        <v>794</v>
      </c>
      <c r="J6723" s="16" t="s">
        <v>795</v>
      </c>
      <c r="K6723" s="16" t="s">
        <v>796</v>
      </c>
      <c r="L6723" s="16" t="s">
        <v>797</v>
      </c>
      <c r="M6723" s="16" t="s">
        <v>798</v>
      </c>
      <c r="N6723" s="16" t="s">
        <v>799</v>
      </c>
      <c r="O6723" s="16" t="s">
        <v>800</v>
      </c>
      <c r="P6723" s="16" t="s">
        <v>801</v>
      </c>
      <c r="Q6723" s="16" t="s">
        <v>24</v>
      </c>
      <c r="R6723" s="16" t="s">
        <v>67</v>
      </c>
      <c r="S6723" s="46" t="s">
        <v>68</v>
      </c>
    </row>
    <row r="6724" spans="3:19" x14ac:dyDescent="0.2">
      <c r="D6724" s="101"/>
      <c r="E6724" s="102"/>
      <c r="F6724" s="102"/>
      <c r="G6724" s="44"/>
      <c r="H6724" s="82" t="s">
        <v>802</v>
      </c>
      <c r="I6724" s="50" t="s">
        <v>803</v>
      </c>
      <c r="J6724" s="50" t="s">
        <v>804</v>
      </c>
      <c r="K6724" s="50" t="s">
        <v>805</v>
      </c>
      <c r="L6724" s="50" t="s">
        <v>69</v>
      </c>
      <c r="M6724" s="50" t="s">
        <v>806</v>
      </c>
      <c r="N6724" s="50" t="s">
        <v>807</v>
      </c>
      <c r="O6724" s="50" t="s">
        <v>808</v>
      </c>
      <c r="P6724" s="50" t="s">
        <v>809</v>
      </c>
      <c r="Q6724" s="17"/>
      <c r="R6724" s="17"/>
      <c r="S6724" s="43"/>
    </row>
    <row r="6725" spans="3:19" x14ac:dyDescent="0.2">
      <c r="D6725" s="68"/>
      <c r="E6725" s="67" t="s">
        <v>14</v>
      </c>
      <c r="F6725" s="64"/>
      <c r="G6725" s="45">
        <v>7000</v>
      </c>
      <c r="H6725" s="20">
        <v>779</v>
      </c>
      <c r="I6725" s="20">
        <v>2019</v>
      </c>
      <c r="J6725" s="20">
        <v>1566</v>
      </c>
      <c r="K6725" s="20">
        <v>1615</v>
      </c>
      <c r="L6725" s="20">
        <v>702</v>
      </c>
      <c r="M6725" s="20">
        <v>210</v>
      </c>
      <c r="N6725" s="20">
        <v>59</v>
      </c>
      <c r="O6725" s="20">
        <v>20</v>
      </c>
      <c r="P6725" s="20">
        <v>8</v>
      </c>
      <c r="Q6725" s="20">
        <v>22</v>
      </c>
      <c r="R6725" s="84" t="s">
        <v>78</v>
      </c>
      <c r="S6725" s="85" t="s">
        <v>78</v>
      </c>
    </row>
    <row r="6726" spans="3:19" x14ac:dyDescent="0.2">
      <c r="D6726" s="56"/>
      <c r="E6726" s="57"/>
      <c r="F6726" s="65"/>
      <c r="G6726" s="9">
        <v>100</v>
      </c>
      <c r="H6726" s="2">
        <v>11.128571428571</v>
      </c>
      <c r="I6726" s="2">
        <v>28.842857142857</v>
      </c>
      <c r="J6726" s="2">
        <v>22.371428571429</v>
      </c>
      <c r="K6726" s="2">
        <v>23.071428571428999</v>
      </c>
      <c r="L6726" s="2">
        <v>10.028571428571</v>
      </c>
      <c r="M6726" s="2">
        <v>3</v>
      </c>
      <c r="N6726" s="2">
        <v>0.84285714285699997</v>
      </c>
      <c r="O6726" s="2">
        <v>0.28571428571399998</v>
      </c>
      <c r="P6726" s="2">
        <v>0.114285714286</v>
      </c>
      <c r="Q6726" s="2">
        <v>0.314285714286</v>
      </c>
      <c r="R6726" s="2">
        <v>3.065348237317</v>
      </c>
      <c r="S6726" s="15">
        <v>1.3727792824809999</v>
      </c>
    </row>
    <row r="6727" spans="3:19" x14ac:dyDescent="0.2">
      <c r="D6727" s="103" t="s">
        <v>25</v>
      </c>
      <c r="E6727" s="24" t="s">
        <v>26</v>
      </c>
      <c r="F6727" s="22"/>
      <c r="G6727" s="23">
        <v>1780</v>
      </c>
      <c r="H6727" s="30">
        <v>144</v>
      </c>
      <c r="I6727" s="4">
        <v>509</v>
      </c>
      <c r="J6727" s="4">
        <v>388</v>
      </c>
      <c r="K6727" s="4">
        <v>433</v>
      </c>
      <c r="L6727" s="4">
        <v>225</v>
      </c>
      <c r="M6727" s="4">
        <v>52</v>
      </c>
      <c r="N6727" s="4">
        <v>14</v>
      </c>
      <c r="O6727" s="4">
        <v>8</v>
      </c>
      <c r="P6727" s="4">
        <v>3</v>
      </c>
      <c r="Q6727" s="4">
        <v>4</v>
      </c>
      <c r="R6727" s="73" t="s">
        <v>78</v>
      </c>
      <c r="S6727" s="76" t="s">
        <v>78</v>
      </c>
    </row>
    <row r="6728" spans="3:19" x14ac:dyDescent="0.2">
      <c r="D6728" s="104"/>
      <c r="E6728" s="11"/>
      <c r="F6728" s="10"/>
      <c r="G6728" s="9">
        <v>100</v>
      </c>
      <c r="H6728" s="12">
        <v>8.0898876404489997</v>
      </c>
      <c r="I6728" s="2">
        <v>28.595505617977999</v>
      </c>
      <c r="J6728" s="2">
        <v>21.797752808988999</v>
      </c>
      <c r="K6728" s="2">
        <v>24.325842696629</v>
      </c>
      <c r="L6728" s="2">
        <v>12.640449438201999</v>
      </c>
      <c r="M6728" s="2">
        <v>2.9213483146070001</v>
      </c>
      <c r="N6728" s="2">
        <v>0.78651685393299997</v>
      </c>
      <c r="O6728" s="2">
        <v>0.44943820224699998</v>
      </c>
      <c r="P6728" s="2">
        <v>0.16853932584299999</v>
      </c>
      <c r="Q6728" s="2">
        <v>0.22471910112400001</v>
      </c>
      <c r="R6728" s="2">
        <v>3.20045045045</v>
      </c>
      <c r="S6728" s="15">
        <v>1.3727232665269999</v>
      </c>
    </row>
    <row r="6729" spans="3:19" x14ac:dyDescent="0.2">
      <c r="D6729" s="104"/>
      <c r="E6729" s="5" t="s">
        <v>27</v>
      </c>
      <c r="F6729" s="6"/>
      <c r="G6729" s="7">
        <v>1328</v>
      </c>
      <c r="H6729" s="8">
        <v>225</v>
      </c>
      <c r="I6729" s="1">
        <v>464</v>
      </c>
      <c r="J6729" s="1">
        <v>260</v>
      </c>
      <c r="K6729" s="1">
        <v>233</v>
      </c>
      <c r="L6729" s="1">
        <v>93</v>
      </c>
      <c r="M6729" s="1">
        <v>34</v>
      </c>
      <c r="N6729" s="1">
        <v>9</v>
      </c>
      <c r="O6729" s="1">
        <v>4</v>
      </c>
      <c r="P6729" s="1">
        <v>3</v>
      </c>
      <c r="Q6729" s="1">
        <v>3</v>
      </c>
      <c r="R6729" s="27" t="s">
        <v>78</v>
      </c>
      <c r="S6729" s="28" t="s">
        <v>78</v>
      </c>
    </row>
    <row r="6730" spans="3:19" x14ac:dyDescent="0.2">
      <c r="D6730" s="104"/>
      <c r="E6730" s="11"/>
      <c r="F6730" s="10"/>
      <c r="G6730" s="9">
        <v>100</v>
      </c>
      <c r="H6730" s="12">
        <v>16.942771084337</v>
      </c>
      <c r="I6730" s="2">
        <v>34.939759036144999</v>
      </c>
      <c r="J6730" s="2">
        <v>19.578313253011999</v>
      </c>
      <c r="K6730" s="2">
        <v>17.545180722891999</v>
      </c>
      <c r="L6730" s="2">
        <v>7.0030120481929998</v>
      </c>
      <c r="M6730" s="2">
        <v>2.5602409638550001</v>
      </c>
      <c r="N6730" s="2">
        <v>0.67771084337300003</v>
      </c>
      <c r="O6730" s="2">
        <v>0.30120481927699999</v>
      </c>
      <c r="P6730" s="2">
        <v>0.225903614458</v>
      </c>
      <c r="Q6730" s="2">
        <v>0.225903614458</v>
      </c>
      <c r="R6730" s="2">
        <v>2.7592452830190002</v>
      </c>
      <c r="S6730" s="15">
        <v>1.387327890473</v>
      </c>
    </row>
    <row r="6731" spans="3:19" x14ac:dyDescent="0.2">
      <c r="D6731" s="104"/>
      <c r="E6731" s="5" t="s">
        <v>28</v>
      </c>
      <c r="F6731" s="6"/>
      <c r="G6731" s="7">
        <v>1075</v>
      </c>
      <c r="H6731" s="8">
        <v>154</v>
      </c>
      <c r="I6731" s="1">
        <v>372</v>
      </c>
      <c r="J6731" s="1">
        <v>241</v>
      </c>
      <c r="K6731" s="1">
        <v>181</v>
      </c>
      <c r="L6731" s="1">
        <v>81</v>
      </c>
      <c r="M6731" s="1">
        <v>30</v>
      </c>
      <c r="N6731" s="1">
        <v>14</v>
      </c>
      <c r="O6731" s="1">
        <v>0</v>
      </c>
      <c r="P6731" s="1">
        <v>1</v>
      </c>
      <c r="Q6731" s="1">
        <v>1</v>
      </c>
      <c r="R6731" s="27" t="s">
        <v>78</v>
      </c>
      <c r="S6731" s="28" t="s">
        <v>78</v>
      </c>
    </row>
    <row r="6732" spans="3:19" x14ac:dyDescent="0.2">
      <c r="D6732" s="104"/>
      <c r="E6732" s="11"/>
      <c r="F6732" s="10"/>
      <c r="G6732" s="9">
        <v>100</v>
      </c>
      <c r="H6732" s="12">
        <v>14.325581395348999</v>
      </c>
      <c r="I6732" s="2">
        <v>34.604651162791001</v>
      </c>
      <c r="J6732" s="2">
        <v>22.418604651163001</v>
      </c>
      <c r="K6732" s="2">
        <v>16.837209302325999</v>
      </c>
      <c r="L6732" s="2">
        <v>7.5348837209299999</v>
      </c>
      <c r="M6732" s="2">
        <v>2.790697674419</v>
      </c>
      <c r="N6732" s="2">
        <v>1.3023255813950001</v>
      </c>
      <c r="O6732" s="3">
        <v>0</v>
      </c>
      <c r="P6732" s="2">
        <v>9.3023255814000005E-2</v>
      </c>
      <c r="Q6732" s="2">
        <v>9.3023255814000005E-2</v>
      </c>
      <c r="R6732" s="2">
        <v>2.8277467411549999</v>
      </c>
      <c r="S6732" s="15">
        <v>1.361595195996</v>
      </c>
    </row>
    <row r="6733" spans="3:19" x14ac:dyDescent="0.2">
      <c r="D6733" s="104"/>
      <c r="E6733" s="5" t="s">
        <v>29</v>
      </c>
      <c r="F6733" s="6"/>
      <c r="G6733" s="7">
        <v>733</v>
      </c>
      <c r="H6733" s="8">
        <v>84</v>
      </c>
      <c r="I6733" s="1">
        <v>178</v>
      </c>
      <c r="J6733" s="1">
        <v>207</v>
      </c>
      <c r="K6733" s="1">
        <v>165</v>
      </c>
      <c r="L6733" s="1">
        <v>67</v>
      </c>
      <c r="M6733" s="1">
        <v>25</v>
      </c>
      <c r="N6733" s="1">
        <v>4</v>
      </c>
      <c r="O6733" s="1">
        <v>2</v>
      </c>
      <c r="P6733" s="1">
        <v>0</v>
      </c>
      <c r="Q6733" s="1">
        <v>1</v>
      </c>
      <c r="R6733" s="27" t="s">
        <v>78</v>
      </c>
      <c r="S6733" s="28" t="s">
        <v>78</v>
      </c>
    </row>
    <row r="6734" spans="3:19" x14ac:dyDescent="0.2">
      <c r="D6734" s="104"/>
      <c r="E6734" s="11"/>
      <c r="F6734" s="10"/>
      <c r="G6734" s="9">
        <v>100</v>
      </c>
      <c r="H6734" s="12">
        <v>11.459754433834</v>
      </c>
      <c r="I6734" s="2">
        <v>24.283765347885002</v>
      </c>
      <c r="J6734" s="2">
        <v>28.240109140518001</v>
      </c>
      <c r="K6734" s="2">
        <v>22.510231923601999</v>
      </c>
      <c r="L6734" s="2">
        <v>9.1405184174619993</v>
      </c>
      <c r="M6734" s="2">
        <v>3.4106412005459998</v>
      </c>
      <c r="N6734" s="2">
        <v>0.545702592087</v>
      </c>
      <c r="O6734" s="2">
        <v>0.27285129604399999</v>
      </c>
      <c r="P6734" s="3">
        <v>0</v>
      </c>
      <c r="Q6734" s="2">
        <v>0.136425648022</v>
      </c>
      <c r="R6734" s="2">
        <v>3.0737704918030002</v>
      </c>
      <c r="S6734" s="15">
        <v>1.323400361052</v>
      </c>
    </row>
    <row r="6735" spans="3:19" x14ac:dyDescent="0.2">
      <c r="D6735" s="104"/>
      <c r="E6735" s="5" t="s">
        <v>30</v>
      </c>
      <c r="F6735" s="6"/>
      <c r="G6735" s="7">
        <v>619</v>
      </c>
      <c r="H6735" s="8">
        <v>57</v>
      </c>
      <c r="I6735" s="1">
        <v>140</v>
      </c>
      <c r="J6735" s="1">
        <v>155</v>
      </c>
      <c r="K6735" s="1">
        <v>169</v>
      </c>
      <c r="L6735" s="1">
        <v>65</v>
      </c>
      <c r="M6735" s="1">
        <v>23</v>
      </c>
      <c r="N6735" s="1">
        <v>6</v>
      </c>
      <c r="O6735" s="1">
        <v>3</v>
      </c>
      <c r="P6735" s="1">
        <v>1</v>
      </c>
      <c r="Q6735" s="1">
        <v>0</v>
      </c>
      <c r="R6735" s="27" t="s">
        <v>78</v>
      </c>
      <c r="S6735" s="28" t="s">
        <v>78</v>
      </c>
    </row>
    <row r="6736" spans="3:19" x14ac:dyDescent="0.2">
      <c r="D6736" s="104"/>
      <c r="E6736" s="11"/>
      <c r="F6736" s="10"/>
      <c r="G6736" s="9">
        <v>100</v>
      </c>
      <c r="H6736" s="12">
        <v>9.2084006462039998</v>
      </c>
      <c r="I6736" s="2">
        <v>22.617124394184</v>
      </c>
      <c r="J6736" s="2">
        <v>25.040387722131999</v>
      </c>
      <c r="K6736" s="2">
        <v>27.302100161551</v>
      </c>
      <c r="L6736" s="2">
        <v>10.500807754443001</v>
      </c>
      <c r="M6736" s="2">
        <v>3.7156704361870001</v>
      </c>
      <c r="N6736" s="2">
        <v>0.96930533117899997</v>
      </c>
      <c r="O6736" s="2">
        <v>0.48465266558999998</v>
      </c>
      <c r="P6736" s="2">
        <v>0.16155088852999999</v>
      </c>
      <c r="Q6736" s="3">
        <v>0</v>
      </c>
      <c r="R6736" s="2">
        <v>3.2568659127630002</v>
      </c>
      <c r="S6736" s="15">
        <v>1.374918602303</v>
      </c>
    </row>
    <row r="6737" spans="4:19" x14ac:dyDescent="0.2">
      <c r="D6737" s="104"/>
      <c r="E6737" s="5" t="s">
        <v>31</v>
      </c>
      <c r="F6737" s="6"/>
      <c r="G6737" s="7">
        <v>559</v>
      </c>
      <c r="H6737" s="8">
        <v>32</v>
      </c>
      <c r="I6737" s="1">
        <v>91</v>
      </c>
      <c r="J6737" s="1">
        <v>121</v>
      </c>
      <c r="K6737" s="1">
        <v>202</v>
      </c>
      <c r="L6737" s="1">
        <v>85</v>
      </c>
      <c r="M6737" s="1">
        <v>22</v>
      </c>
      <c r="N6737" s="1">
        <v>4</v>
      </c>
      <c r="O6737" s="1">
        <v>1</v>
      </c>
      <c r="P6737" s="1">
        <v>0</v>
      </c>
      <c r="Q6737" s="1">
        <v>1</v>
      </c>
      <c r="R6737" s="27" t="s">
        <v>78</v>
      </c>
      <c r="S6737" s="28" t="s">
        <v>78</v>
      </c>
    </row>
    <row r="6738" spans="4:19" x14ac:dyDescent="0.2">
      <c r="D6738" s="104"/>
      <c r="E6738" s="11"/>
      <c r="F6738" s="10"/>
      <c r="G6738" s="9">
        <v>100</v>
      </c>
      <c r="H6738" s="12">
        <v>5.7245080500889998</v>
      </c>
      <c r="I6738" s="2">
        <v>16.279069767442</v>
      </c>
      <c r="J6738" s="2">
        <v>21.645796064401001</v>
      </c>
      <c r="K6738" s="2">
        <v>36.135957066190002</v>
      </c>
      <c r="L6738" s="2">
        <v>15.20572450805</v>
      </c>
      <c r="M6738" s="2">
        <v>3.9355992844359999</v>
      </c>
      <c r="N6738" s="2">
        <v>0.71556350626099996</v>
      </c>
      <c r="O6738" s="2">
        <v>0.178890876565</v>
      </c>
      <c r="P6738" s="3">
        <v>0</v>
      </c>
      <c r="Q6738" s="2">
        <v>0.178890876565</v>
      </c>
      <c r="R6738" s="2">
        <v>3.544802867384</v>
      </c>
      <c r="S6738" s="15">
        <v>1.2575078673340001</v>
      </c>
    </row>
    <row r="6739" spans="4:19" x14ac:dyDescent="0.2">
      <c r="D6739" s="104"/>
      <c r="E6739" s="5" t="s">
        <v>32</v>
      </c>
      <c r="F6739" s="6"/>
      <c r="G6739" s="7">
        <v>284</v>
      </c>
      <c r="H6739" s="8">
        <v>21</v>
      </c>
      <c r="I6739" s="1">
        <v>54</v>
      </c>
      <c r="J6739" s="1">
        <v>60</v>
      </c>
      <c r="K6739" s="1">
        <v>96</v>
      </c>
      <c r="L6739" s="1">
        <v>43</v>
      </c>
      <c r="M6739" s="1">
        <v>7</v>
      </c>
      <c r="N6739" s="1">
        <v>1</v>
      </c>
      <c r="O6739" s="1">
        <v>0</v>
      </c>
      <c r="P6739" s="1">
        <v>0</v>
      </c>
      <c r="Q6739" s="1">
        <v>2</v>
      </c>
      <c r="R6739" s="27" t="s">
        <v>78</v>
      </c>
      <c r="S6739" s="28" t="s">
        <v>78</v>
      </c>
    </row>
    <row r="6740" spans="4:19" x14ac:dyDescent="0.2">
      <c r="D6740" s="104"/>
      <c r="E6740" s="11"/>
      <c r="F6740" s="10"/>
      <c r="G6740" s="9">
        <v>100</v>
      </c>
      <c r="H6740" s="12">
        <v>7.3943661971830004</v>
      </c>
      <c r="I6740" s="2">
        <v>19.014084507042</v>
      </c>
      <c r="J6740" s="2">
        <v>21.12676056338</v>
      </c>
      <c r="K6740" s="2">
        <v>33.802816901408001</v>
      </c>
      <c r="L6740" s="2">
        <v>15.140845070423</v>
      </c>
      <c r="M6740" s="2">
        <v>2.4647887323940001</v>
      </c>
      <c r="N6740" s="2">
        <v>0.352112676056</v>
      </c>
      <c r="O6740" s="3">
        <v>0</v>
      </c>
      <c r="P6740" s="3">
        <v>0</v>
      </c>
      <c r="Q6740" s="2">
        <v>0.70422535211299997</v>
      </c>
      <c r="R6740" s="2">
        <v>3.393617021277</v>
      </c>
      <c r="S6740" s="15">
        <v>1.2509691429409999</v>
      </c>
    </row>
    <row r="6741" spans="4:19" x14ac:dyDescent="0.2">
      <c r="D6741" s="104"/>
      <c r="E6741" s="5" t="s">
        <v>33</v>
      </c>
      <c r="F6741" s="6"/>
      <c r="G6741" s="7">
        <v>104</v>
      </c>
      <c r="H6741" s="8">
        <v>8</v>
      </c>
      <c r="I6741" s="1">
        <v>21</v>
      </c>
      <c r="J6741" s="1">
        <v>30</v>
      </c>
      <c r="K6741" s="1">
        <v>30</v>
      </c>
      <c r="L6741" s="1">
        <v>12</v>
      </c>
      <c r="M6741" s="1">
        <v>1</v>
      </c>
      <c r="N6741" s="1">
        <v>2</v>
      </c>
      <c r="O6741" s="1">
        <v>0</v>
      </c>
      <c r="P6741" s="1">
        <v>0</v>
      </c>
      <c r="Q6741" s="1">
        <v>0</v>
      </c>
      <c r="R6741" s="27" t="s">
        <v>78</v>
      </c>
      <c r="S6741" s="28" t="s">
        <v>78</v>
      </c>
    </row>
    <row r="6742" spans="4:19" x14ac:dyDescent="0.2">
      <c r="D6742" s="104"/>
      <c r="E6742" s="11"/>
      <c r="F6742" s="10"/>
      <c r="G6742" s="9">
        <v>100</v>
      </c>
      <c r="H6742" s="12">
        <v>7.6923076923079998</v>
      </c>
      <c r="I6742" s="2">
        <v>20.192307692307999</v>
      </c>
      <c r="J6742" s="2">
        <v>28.846153846153999</v>
      </c>
      <c r="K6742" s="2">
        <v>28.846153846153999</v>
      </c>
      <c r="L6742" s="2">
        <v>11.538461538462</v>
      </c>
      <c r="M6742" s="2">
        <v>0.96153846153800004</v>
      </c>
      <c r="N6742" s="2">
        <v>1.923076923077</v>
      </c>
      <c r="O6742" s="3">
        <v>0</v>
      </c>
      <c r="P6742" s="3">
        <v>0</v>
      </c>
      <c r="Q6742" s="3">
        <v>0</v>
      </c>
      <c r="R6742" s="2">
        <v>3.2692307692310001</v>
      </c>
      <c r="S6742" s="15">
        <v>1.2575217480209999</v>
      </c>
    </row>
    <row r="6743" spans="4:19" x14ac:dyDescent="0.2">
      <c r="D6743" s="103" t="s">
        <v>34</v>
      </c>
      <c r="E6743" s="24" t="s">
        <v>35</v>
      </c>
      <c r="F6743" s="22"/>
      <c r="G6743" s="23">
        <v>206</v>
      </c>
      <c r="H6743" s="30">
        <v>25</v>
      </c>
      <c r="I6743" s="4">
        <v>13</v>
      </c>
      <c r="J6743" s="4">
        <v>44</v>
      </c>
      <c r="K6743" s="4">
        <v>70</v>
      </c>
      <c r="L6743" s="4">
        <v>41</v>
      </c>
      <c r="M6743" s="4">
        <v>9</v>
      </c>
      <c r="N6743" s="4">
        <v>2</v>
      </c>
      <c r="O6743" s="4">
        <v>1</v>
      </c>
      <c r="P6743" s="4">
        <v>0</v>
      </c>
      <c r="Q6743" s="4">
        <v>1</v>
      </c>
      <c r="R6743" s="73" t="s">
        <v>78</v>
      </c>
      <c r="S6743" s="76" t="s">
        <v>78</v>
      </c>
    </row>
    <row r="6744" spans="4:19" x14ac:dyDescent="0.2">
      <c r="D6744" s="104"/>
      <c r="E6744" s="11"/>
      <c r="F6744" s="10"/>
      <c r="G6744" s="9">
        <v>100</v>
      </c>
      <c r="H6744" s="12">
        <v>12.135922330096999</v>
      </c>
      <c r="I6744" s="2">
        <v>6.3106796116500004</v>
      </c>
      <c r="J6744" s="2">
        <v>21.359223300970999</v>
      </c>
      <c r="K6744" s="2">
        <v>33.980582524272002</v>
      </c>
      <c r="L6744" s="2">
        <v>19.902912621359</v>
      </c>
      <c r="M6744" s="2">
        <v>4.3689320388350001</v>
      </c>
      <c r="N6744" s="2">
        <v>0.97087378640800004</v>
      </c>
      <c r="O6744" s="2">
        <v>0.48543689320400002</v>
      </c>
      <c r="P6744" s="3">
        <v>0</v>
      </c>
      <c r="Q6744" s="2">
        <v>0.48543689320400002</v>
      </c>
      <c r="R6744" s="2">
        <v>3.6292682926830002</v>
      </c>
      <c r="S6744" s="15">
        <v>1.4035223811399999</v>
      </c>
    </row>
    <row r="6745" spans="4:19" x14ac:dyDescent="0.2">
      <c r="D6745" s="104"/>
      <c r="E6745" s="5" t="s">
        <v>36</v>
      </c>
      <c r="F6745" s="6"/>
      <c r="G6745" s="7">
        <v>218</v>
      </c>
      <c r="H6745" s="8">
        <v>35</v>
      </c>
      <c r="I6745" s="1">
        <v>28</v>
      </c>
      <c r="J6745" s="1">
        <v>63</v>
      </c>
      <c r="K6745" s="1">
        <v>54</v>
      </c>
      <c r="L6745" s="1">
        <v>24</v>
      </c>
      <c r="M6745" s="1">
        <v>11</v>
      </c>
      <c r="N6745" s="1">
        <v>2</v>
      </c>
      <c r="O6745" s="1">
        <v>1</v>
      </c>
      <c r="P6745" s="1">
        <v>0</v>
      </c>
      <c r="Q6745" s="1">
        <v>0</v>
      </c>
      <c r="R6745" s="27" t="s">
        <v>78</v>
      </c>
      <c r="S6745" s="28" t="s">
        <v>78</v>
      </c>
    </row>
    <row r="6746" spans="4:19" x14ac:dyDescent="0.2">
      <c r="D6746" s="104"/>
      <c r="E6746" s="11"/>
      <c r="F6746" s="10"/>
      <c r="G6746" s="9">
        <v>100</v>
      </c>
      <c r="H6746" s="12">
        <v>16.055045871560001</v>
      </c>
      <c r="I6746" s="2">
        <v>12.844036697248001</v>
      </c>
      <c r="J6746" s="2">
        <v>28.899082568807</v>
      </c>
      <c r="K6746" s="2">
        <v>24.770642201834999</v>
      </c>
      <c r="L6746" s="2">
        <v>11.009174311927</v>
      </c>
      <c r="M6746" s="2">
        <v>5.0458715596330004</v>
      </c>
      <c r="N6746" s="2">
        <v>0.91743119266100004</v>
      </c>
      <c r="O6746" s="2">
        <v>0.45871559632999998</v>
      </c>
      <c r="P6746" s="3">
        <v>0</v>
      </c>
      <c r="Q6746" s="3">
        <v>0</v>
      </c>
      <c r="R6746" s="2">
        <v>3.2293577981650001</v>
      </c>
      <c r="S6746" s="15">
        <v>1.4566080210629999</v>
      </c>
    </row>
    <row r="6747" spans="4:19" x14ac:dyDescent="0.2">
      <c r="D6747" s="104"/>
      <c r="E6747" s="5" t="s">
        <v>37</v>
      </c>
      <c r="F6747" s="6"/>
      <c r="G6747" s="7">
        <v>218</v>
      </c>
      <c r="H6747" s="8">
        <v>28</v>
      </c>
      <c r="I6747" s="1">
        <v>34</v>
      </c>
      <c r="J6747" s="1">
        <v>59</v>
      </c>
      <c r="K6747" s="1">
        <v>68</v>
      </c>
      <c r="L6747" s="1">
        <v>22</v>
      </c>
      <c r="M6747" s="1">
        <v>2</v>
      </c>
      <c r="N6747" s="1">
        <v>3</v>
      </c>
      <c r="O6747" s="1">
        <v>2</v>
      </c>
      <c r="P6747" s="1">
        <v>0</v>
      </c>
      <c r="Q6747" s="1">
        <v>0</v>
      </c>
      <c r="R6747" s="27" t="s">
        <v>78</v>
      </c>
      <c r="S6747" s="28" t="s">
        <v>78</v>
      </c>
    </row>
    <row r="6748" spans="4:19" x14ac:dyDescent="0.2">
      <c r="D6748" s="104"/>
      <c r="E6748" s="11"/>
      <c r="F6748" s="10"/>
      <c r="G6748" s="9">
        <v>100</v>
      </c>
      <c r="H6748" s="12">
        <v>12.844036697248001</v>
      </c>
      <c r="I6748" s="2">
        <v>15.596330275229001</v>
      </c>
      <c r="J6748" s="2">
        <v>27.064220183486</v>
      </c>
      <c r="K6748" s="2">
        <v>31.192660550458999</v>
      </c>
      <c r="L6748" s="2">
        <v>10.091743119266001</v>
      </c>
      <c r="M6748" s="2">
        <v>0.91743119266100004</v>
      </c>
      <c r="N6748" s="2">
        <v>1.376146788991</v>
      </c>
      <c r="O6748" s="2">
        <v>0.91743119266100004</v>
      </c>
      <c r="P6748" s="3">
        <v>0</v>
      </c>
      <c r="Q6748" s="3">
        <v>0</v>
      </c>
      <c r="R6748" s="2">
        <v>3.2293577981650001</v>
      </c>
      <c r="S6748" s="15">
        <v>1.365586391658</v>
      </c>
    </row>
    <row r="6749" spans="4:19" x14ac:dyDescent="0.2">
      <c r="D6749" s="104"/>
      <c r="E6749" s="5" t="s">
        <v>38</v>
      </c>
      <c r="F6749" s="6"/>
      <c r="G6749" s="7">
        <v>313</v>
      </c>
      <c r="H6749" s="8">
        <v>27</v>
      </c>
      <c r="I6749" s="1">
        <v>36</v>
      </c>
      <c r="J6749" s="1">
        <v>74</v>
      </c>
      <c r="K6749" s="1">
        <v>107</v>
      </c>
      <c r="L6749" s="1">
        <v>47</v>
      </c>
      <c r="M6749" s="1">
        <v>17</v>
      </c>
      <c r="N6749" s="1">
        <v>2</v>
      </c>
      <c r="O6749" s="1">
        <v>0</v>
      </c>
      <c r="P6749" s="1">
        <v>2</v>
      </c>
      <c r="Q6749" s="1">
        <v>1</v>
      </c>
      <c r="R6749" s="27" t="s">
        <v>78</v>
      </c>
      <c r="S6749" s="28" t="s">
        <v>78</v>
      </c>
    </row>
    <row r="6750" spans="4:19" x14ac:dyDescent="0.2">
      <c r="D6750" s="104"/>
      <c r="E6750" s="11"/>
      <c r="F6750" s="10"/>
      <c r="G6750" s="9">
        <v>100</v>
      </c>
      <c r="H6750" s="12">
        <v>8.6261980830670009</v>
      </c>
      <c r="I6750" s="2">
        <v>11.501597444089001</v>
      </c>
      <c r="J6750" s="2">
        <v>23.642172523962</v>
      </c>
      <c r="K6750" s="2">
        <v>34.185303514376997</v>
      </c>
      <c r="L6750" s="2">
        <v>15.015974440895</v>
      </c>
      <c r="M6750" s="2">
        <v>5.4313099041530002</v>
      </c>
      <c r="N6750" s="2">
        <v>0.63897763578300004</v>
      </c>
      <c r="O6750" s="3">
        <v>0</v>
      </c>
      <c r="P6750" s="2">
        <v>0.63897763578300004</v>
      </c>
      <c r="Q6750" s="2">
        <v>0.31948881789099998</v>
      </c>
      <c r="R6750" s="2">
        <v>3.583333333333</v>
      </c>
      <c r="S6750" s="15">
        <v>1.3749514365940001</v>
      </c>
    </row>
    <row r="6751" spans="4:19" x14ac:dyDescent="0.2">
      <c r="D6751" s="104"/>
      <c r="E6751" s="5" t="s">
        <v>39</v>
      </c>
      <c r="F6751" s="6"/>
      <c r="G6751" s="7">
        <v>306</v>
      </c>
      <c r="H6751" s="8">
        <v>23</v>
      </c>
      <c r="I6751" s="1">
        <v>30</v>
      </c>
      <c r="J6751" s="1">
        <v>65</v>
      </c>
      <c r="K6751" s="1">
        <v>111</v>
      </c>
      <c r="L6751" s="1">
        <v>54</v>
      </c>
      <c r="M6751" s="1">
        <v>12</v>
      </c>
      <c r="N6751" s="1">
        <v>9</v>
      </c>
      <c r="O6751" s="1">
        <v>0</v>
      </c>
      <c r="P6751" s="1">
        <v>1</v>
      </c>
      <c r="Q6751" s="1">
        <v>1</v>
      </c>
      <c r="R6751" s="27" t="s">
        <v>78</v>
      </c>
      <c r="S6751" s="28" t="s">
        <v>78</v>
      </c>
    </row>
    <row r="6752" spans="4:19" x14ac:dyDescent="0.2">
      <c r="D6752" s="104"/>
      <c r="E6752" s="11"/>
      <c r="F6752" s="10"/>
      <c r="G6752" s="9">
        <v>100</v>
      </c>
      <c r="H6752" s="12">
        <v>7.5163398692810004</v>
      </c>
      <c r="I6752" s="2">
        <v>9.8039215686270005</v>
      </c>
      <c r="J6752" s="2">
        <v>21.241830065359</v>
      </c>
      <c r="K6752" s="2">
        <v>36.274509803922001</v>
      </c>
      <c r="L6752" s="2">
        <v>17.647058823529001</v>
      </c>
      <c r="M6752" s="2">
        <v>3.9215686274510002</v>
      </c>
      <c r="N6752" s="2">
        <v>2.9411764705880001</v>
      </c>
      <c r="O6752" s="3">
        <v>0</v>
      </c>
      <c r="P6752" s="2">
        <v>0.32679738562100002</v>
      </c>
      <c r="Q6752" s="2">
        <v>0.32679738562100002</v>
      </c>
      <c r="R6752" s="2">
        <v>3.7245901639340002</v>
      </c>
      <c r="S6752" s="15">
        <v>1.3752681691049999</v>
      </c>
    </row>
    <row r="6753" spans="4:19" x14ac:dyDescent="0.2">
      <c r="D6753" s="104"/>
      <c r="E6753" s="5" t="s">
        <v>40</v>
      </c>
      <c r="F6753" s="6"/>
      <c r="G6753" s="7">
        <v>323</v>
      </c>
      <c r="H6753" s="8">
        <v>21</v>
      </c>
      <c r="I6753" s="1">
        <v>32</v>
      </c>
      <c r="J6753" s="1">
        <v>69</v>
      </c>
      <c r="K6753" s="1">
        <v>124</v>
      </c>
      <c r="L6753" s="1">
        <v>59</v>
      </c>
      <c r="M6753" s="1">
        <v>15</v>
      </c>
      <c r="N6753" s="1">
        <v>2</v>
      </c>
      <c r="O6753" s="1">
        <v>0</v>
      </c>
      <c r="P6753" s="1">
        <v>0</v>
      </c>
      <c r="Q6753" s="1">
        <v>1</v>
      </c>
      <c r="R6753" s="27" t="s">
        <v>78</v>
      </c>
      <c r="S6753" s="28" t="s">
        <v>78</v>
      </c>
    </row>
    <row r="6754" spans="4:19" x14ac:dyDescent="0.2">
      <c r="D6754" s="104"/>
      <c r="E6754" s="11"/>
      <c r="F6754" s="10"/>
      <c r="G6754" s="9">
        <v>100</v>
      </c>
      <c r="H6754" s="12">
        <v>6.5015479876160001</v>
      </c>
      <c r="I6754" s="2">
        <v>9.9071207430339996</v>
      </c>
      <c r="J6754" s="2">
        <v>21.362229102166999</v>
      </c>
      <c r="K6754" s="2">
        <v>38.390092879256997</v>
      </c>
      <c r="L6754" s="2">
        <v>18.266253869968999</v>
      </c>
      <c r="M6754" s="2">
        <v>4.6439628482969999</v>
      </c>
      <c r="N6754" s="2">
        <v>0.61919504644000001</v>
      </c>
      <c r="O6754" s="3">
        <v>0</v>
      </c>
      <c r="P6754" s="3">
        <v>0</v>
      </c>
      <c r="Q6754" s="2">
        <v>0.30959752322</v>
      </c>
      <c r="R6754" s="2">
        <v>3.686335403727</v>
      </c>
      <c r="S6754" s="15">
        <v>1.2352482032080001</v>
      </c>
    </row>
    <row r="6755" spans="4:19" x14ac:dyDescent="0.2">
      <c r="D6755" s="104"/>
      <c r="E6755" s="5" t="s">
        <v>41</v>
      </c>
      <c r="F6755" s="6"/>
      <c r="G6755" s="7">
        <v>260</v>
      </c>
      <c r="H6755" s="8">
        <v>25</v>
      </c>
      <c r="I6755" s="1">
        <v>42</v>
      </c>
      <c r="J6755" s="1">
        <v>71</v>
      </c>
      <c r="K6755" s="1">
        <v>84</v>
      </c>
      <c r="L6755" s="1">
        <v>28</v>
      </c>
      <c r="M6755" s="1">
        <v>9</v>
      </c>
      <c r="N6755" s="1">
        <v>1</v>
      </c>
      <c r="O6755" s="1">
        <v>0</v>
      </c>
      <c r="P6755" s="1">
        <v>0</v>
      </c>
      <c r="Q6755" s="1">
        <v>0</v>
      </c>
      <c r="R6755" s="27" t="s">
        <v>78</v>
      </c>
      <c r="S6755" s="28" t="s">
        <v>78</v>
      </c>
    </row>
    <row r="6756" spans="4:19" x14ac:dyDescent="0.2">
      <c r="D6756" s="104"/>
      <c r="E6756" s="11"/>
      <c r="F6756" s="10"/>
      <c r="G6756" s="9">
        <v>100</v>
      </c>
      <c r="H6756" s="12">
        <v>9.6153846153850004</v>
      </c>
      <c r="I6756" s="2">
        <v>16.153846153846001</v>
      </c>
      <c r="J6756" s="2">
        <v>27.307692307692001</v>
      </c>
      <c r="K6756" s="2">
        <v>32.307692307692001</v>
      </c>
      <c r="L6756" s="2">
        <v>10.769230769230999</v>
      </c>
      <c r="M6756" s="2">
        <v>3.4615384615379998</v>
      </c>
      <c r="N6756" s="2">
        <v>0.384615384615</v>
      </c>
      <c r="O6756" s="3">
        <v>0</v>
      </c>
      <c r="P6756" s="3">
        <v>0</v>
      </c>
      <c r="Q6756" s="3">
        <v>0</v>
      </c>
      <c r="R6756" s="2">
        <v>3.303846153846</v>
      </c>
      <c r="S6756" s="15">
        <v>1.2572805724539999</v>
      </c>
    </row>
    <row r="6757" spans="4:19" x14ac:dyDescent="0.2">
      <c r="D6757" s="104"/>
      <c r="E6757" s="5" t="s">
        <v>42</v>
      </c>
      <c r="F6757" s="6"/>
      <c r="G6757" s="7">
        <v>258</v>
      </c>
      <c r="H6757" s="8">
        <v>25</v>
      </c>
      <c r="I6757" s="1">
        <v>69</v>
      </c>
      <c r="J6757" s="1">
        <v>77</v>
      </c>
      <c r="K6757" s="1">
        <v>59</v>
      </c>
      <c r="L6757" s="1">
        <v>22</v>
      </c>
      <c r="M6757" s="1">
        <v>5</v>
      </c>
      <c r="N6757" s="1">
        <v>0</v>
      </c>
      <c r="O6757" s="1">
        <v>0</v>
      </c>
      <c r="P6757" s="1">
        <v>1</v>
      </c>
      <c r="Q6757" s="1">
        <v>0</v>
      </c>
      <c r="R6757" s="27" t="s">
        <v>78</v>
      </c>
      <c r="S6757" s="28" t="s">
        <v>78</v>
      </c>
    </row>
    <row r="6758" spans="4:19" x14ac:dyDescent="0.2">
      <c r="D6758" s="104"/>
      <c r="E6758" s="11"/>
      <c r="F6758" s="10"/>
      <c r="G6758" s="9">
        <v>100</v>
      </c>
      <c r="H6758" s="12">
        <v>9.6899224806199999</v>
      </c>
      <c r="I6758" s="2">
        <v>26.744186046511999</v>
      </c>
      <c r="J6758" s="2">
        <v>29.844961240309999</v>
      </c>
      <c r="K6758" s="2">
        <v>22.868217054264001</v>
      </c>
      <c r="L6758" s="2">
        <v>8.5271317829460003</v>
      </c>
      <c r="M6758" s="2">
        <v>1.937984496124</v>
      </c>
      <c r="N6758" s="3">
        <v>0</v>
      </c>
      <c r="O6758" s="3">
        <v>0</v>
      </c>
      <c r="P6758" s="2">
        <v>0.38759689922500001</v>
      </c>
      <c r="Q6758" s="3">
        <v>0</v>
      </c>
      <c r="R6758" s="2">
        <v>3.0193798449610001</v>
      </c>
      <c r="S6758" s="15">
        <v>1.240316133706</v>
      </c>
    </row>
    <row r="6759" spans="4:19" x14ac:dyDescent="0.2">
      <c r="D6759" s="104"/>
      <c r="E6759" s="5" t="s">
        <v>43</v>
      </c>
      <c r="F6759" s="6"/>
      <c r="G6759" s="7">
        <v>258</v>
      </c>
      <c r="H6759" s="8">
        <v>30</v>
      </c>
      <c r="I6759" s="1">
        <v>98</v>
      </c>
      <c r="J6759" s="1">
        <v>80</v>
      </c>
      <c r="K6759" s="1">
        <v>23</v>
      </c>
      <c r="L6759" s="1">
        <v>18</v>
      </c>
      <c r="M6759" s="1">
        <v>5</v>
      </c>
      <c r="N6759" s="1">
        <v>1</v>
      </c>
      <c r="O6759" s="1">
        <v>1</v>
      </c>
      <c r="P6759" s="1">
        <v>0</v>
      </c>
      <c r="Q6759" s="1">
        <v>2</v>
      </c>
      <c r="R6759" s="27" t="s">
        <v>78</v>
      </c>
      <c r="S6759" s="28" t="s">
        <v>78</v>
      </c>
    </row>
    <row r="6760" spans="4:19" x14ac:dyDescent="0.2">
      <c r="D6760" s="104"/>
      <c r="E6760" s="11"/>
      <c r="F6760" s="10"/>
      <c r="G6760" s="9">
        <v>100</v>
      </c>
      <c r="H6760" s="12">
        <v>11.627906976744001</v>
      </c>
      <c r="I6760" s="2">
        <v>37.984496124030997</v>
      </c>
      <c r="J6760" s="2">
        <v>31.007751937984001</v>
      </c>
      <c r="K6760" s="2">
        <v>8.9147286821710008</v>
      </c>
      <c r="L6760" s="2">
        <v>6.9767441860470001</v>
      </c>
      <c r="M6760" s="2">
        <v>1.937984496124</v>
      </c>
      <c r="N6760" s="2">
        <v>0.38759689922500001</v>
      </c>
      <c r="O6760" s="2">
        <v>0.38759689922500001</v>
      </c>
      <c r="P6760" s="3">
        <v>0</v>
      </c>
      <c r="Q6760" s="2">
        <v>0.77519379845000003</v>
      </c>
      <c r="R6760" s="2">
        <v>2.70703125</v>
      </c>
      <c r="S6760" s="15">
        <v>1.2135744977230001</v>
      </c>
    </row>
    <row r="6761" spans="4:19" x14ac:dyDescent="0.2">
      <c r="D6761" s="104"/>
      <c r="E6761" s="5" t="s">
        <v>44</v>
      </c>
      <c r="F6761" s="6"/>
      <c r="G6761" s="7">
        <v>336</v>
      </c>
      <c r="H6761" s="8">
        <v>27</v>
      </c>
      <c r="I6761" s="1">
        <v>177</v>
      </c>
      <c r="J6761" s="1">
        <v>83</v>
      </c>
      <c r="K6761" s="1">
        <v>25</v>
      </c>
      <c r="L6761" s="1">
        <v>13</v>
      </c>
      <c r="M6761" s="1">
        <v>7</v>
      </c>
      <c r="N6761" s="1">
        <v>2</v>
      </c>
      <c r="O6761" s="1">
        <v>1</v>
      </c>
      <c r="P6761" s="1">
        <v>0</v>
      </c>
      <c r="Q6761" s="1">
        <v>1</v>
      </c>
      <c r="R6761" s="27" t="s">
        <v>78</v>
      </c>
      <c r="S6761" s="28" t="s">
        <v>78</v>
      </c>
    </row>
    <row r="6762" spans="4:19" x14ac:dyDescent="0.2">
      <c r="D6762" s="104"/>
      <c r="E6762" s="11"/>
      <c r="F6762" s="10"/>
      <c r="G6762" s="9">
        <v>100</v>
      </c>
      <c r="H6762" s="12">
        <v>8.0357142857140005</v>
      </c>
      <c r="I6762" s="2">
        <v>52.678571428570997</v>
      </c>
      <c r="J6762" s="2">
        <v>24.702380952380999</v>
      </c>
      <c r="K6762" s="2">
        <v>7.4404761904759997</v>
      </c>
      <c r="L6762" s="2">
        <v>3.8690476190480001</v>
      </c>
      <c r="M6762" s="2">
        <v>2.083333333333</v>
      </c>
      <c r="N6762" s="2">
        <v>0.59523809523799998</v>
      </c>
      <c r="O6762" s="2">
        <v>0.29761904761899999</v>
      </c>
      <c r="P6762" s="3">
        <v>0</v>
      </c>
      <c r="Q6762" s="2">
        <v>0.29761904761899999</v>
      </c>
      <c r="R6762" s="2">
        <v>2.5641791044779998</v>
      </c>
      <c r="S6762" s="15">
        <v>1.1175267858869999</v>
      </c>
    </row>
    <row r="6763" spans="4:19" x14ac:dyDescent="0.2">
      <c r="D6763" s="104"/>
      <c r="E6763" s="5" t="s">
        <v>45</v>
      </c>
      <c r="F6763" s="6"/>
      <c r="G6763" s="7">
        <v>259</v>
      </c>
      <c r="H6763" s="8">
        <v>21</v>
      </c>
      <c r="I6763" s="1">
        <v>152</v>
      </c>
      <c r="J6763" s="1">
        <v>50</v>
      </c>
      <c r="K6763" s="1">
        <v>17</v>
      </c>
      <c r="L6763" s="1">
        <v>10</v>
      </c>
      <c r="M6763" s="1">
        <v>5</v>
      </c>
      <c r="N6763" s="1">
        <v>3</v>
      </c>
      <c r="O6763" s="1">
        <v>0</v>
      </c>
      <c r="P6763" s="1">
        <v>0</v>
      </c>
      <c r="Q6763" s="1">
        <v>1</v>
      </c>
      <c r="R6763" s="27" t="s">
        <v>78</v>
      </c>
      <c r="S6763" s="28" t="s">
        <v>78</v>
      </c>
    </row>
    <row r="6764" spans="4:19" x14ac:dyDescent="0.2">
      <c r="D6764" s="104"/>
      <c r="E6764" s="11"/>
      <c r="F6764" s="10"/>
      <c r="G6764" s="9">
        <v>100</v>
      </c>
      <c r="H6764" s="12">
        <v>8.1081081081080004</v>
      </c>
      <c r="I6764" s="2">
        <v>58.687258687259003</v>
      </c>
      <c r="J6764" s="2">
        <v>19.305019305019002</v>
      </c>
      <c r="K6764" s="2">
        <v>6.563706563707</v>
      </c>
      <c r="L6764" s="2">
        <v>3.8610038610039998</v>
      </c>
      <c r="M6764" s="2">
        <v>1.9305019305019999</v>
      </c>
      <c r="N6764" s="2">
        <v>1.1583011583009999</v>
      </c>
      <c r="O6764" s="3">
        <v>0</v>
      </c>
      <c r="P6764" s="3">
        <v>0</v>
      </c>
      <c r="Q6764" s="2">
        <v>0.38610038610000003</v>
      </c>
      <c r="R6764" s="2">
        <v>2.4961240310080002</v>
      </c>
      <c r="S6764" s="15">
        <v>1.1145550856190001</v>
      </c>
    </row>
    <row r="6765" spans="4:19" x14ac:dyDescent="0.2">
      <c r="D6765" s="104"/>
      <c r="E6765" s="5" t="s">
        <v>46</v>
      </c>
      <c r="F6765" s="6"/>
      <c r="G6765" s="7">
        <v>171</v>
      </c>
      <c r="H6765" s="8">
        <v>19</v>
      </c>
      <c r="I6765" s="1">
        <v>109</v>
      </c>
      <c r="J6765" s="1">
        <v>26</v>
      </c>
      <c r="K6765" s="1">
        <v>9</v>
      </c>
      <c r="L6765" s="1">
        <v>4</v>
      </c>
      <c r="M6765" s="1">
        <v>3</v>
      </c>
      <c r="N6765" s="1">
        <v>0</v>
      </c>
      <c r="O6765" s="1">
        <v>0</v>
      </c>
      <c r="P6765" s="1">
        <v>0</v>
      </c>
      <c r="Q6765" s="1">
        <v>1</v>
      </c>
      <c r="R6765" s="27" t="s">
        <v>78</v>
      </c>
      <c r="S6765" s="28" t="s">
        <v>78</v>
      </c>
    </row>
    <row r="6766" spans="4:19" x14ac:dyDescent="0.2">
      <c r="D6766" s="104"/>
      <c r="E6766" s="11"/>
      <c r="F6766" s="10"/>
      <c r="G6766" s="9">
        <v>100</v>
      </c>
      <c r="H6766" s="12">
        <v>11.111111111111001</v>
      </c>
      <c r="I6766" s="2">
        <v>63.742690058480001</v>
      </c>
      <c r="J6766" s="2">
        <v>15.204678362573</v>
      </c>
      <c r="K6766" s="2">
        <v>5.2631578947369997</v>
      </c>
      <c r="L6766" s="2">
        <v>2.3391812865500001</v>
      </c>
      <c r="M6766" s="2">
        <v>1.7543859649119999</v>
      </c>
      <c r="N6766" s="3">
        <v>0</v>
      </c>
      <c r="O6766" s="3">
        <v>0</v>
      </c>
      <c r="P6766" s="3">
        <v>0</v>
      </c>
      <c r="Q6766" s="2">
        <v>0.58479532163699999</v>
      </c>
      <c r="R6766" s="2">
        <v>2.288235294118</v>
      </c>
      <c r="S6766" s="15">
        <v>0.94207677527800004</v>
      </c>
    </row>
    <row r="6767" spans="4:19" x14ac:dyDescent="0.2">
      <c r="D6767" s="104"/>
      <c r="E6767" s="5" t="s">
        <v>47</v>
      </c>
      <c r="F6767" s="6"/>
      <c r="G6767" s="7">
        <v>158</v>
      </c>
      <c r="H6767" s="8">
        <v>20</v>
      </c>
      <c r="I6767" s="1">
        <v>94</v>
      </c>
      <c r="J6767" s="1">
        <v>23</v>
      </c>
      <c r="K6767" s="1">
        <v>12</v>
      </c>
      <c r="L6767" s="1">
        <v>4</v>
      </c>
      <c r="M6767" s="1">
        <v>3</v>
      </c>
      <c r="N6767" s="1">
        <v>1</v>
      </c>
      <c r="O6767" s="1">
        <v>0</v>
      </c>
      <c r="P6767" s="1">
        <v>0</v>
      </c>
      <c r="Q6767" s="1">
        <v>1</v>
      </c>
      <c r="R6767" s="27" t="s">
        <v>78</v>
      </c>
      <c r="S6767" s="28" t="s">
        <v>78</v>
      </c>
    </row>
    <row r="6768" spans="4:19" x14ac:dyDescent="0.2">
      <c r="D6768" s="104"/>
      <c r="E6768" s="11"/>
      <c r="F6768" s="10"/>
      <c r="G6768" s="9">
        <v>100</v>
      </c>
      <c r="H6768" s="12">
        <v>12.658227848100999</v>
      </c>
      <c r="I6768" s="2">
        <v>59.493670886076004</v>
      </c>
      <c r="J6768" s="2">
        <v>14.556962025316</v>
      </c>
      <c r="K6768" s="2">
        <v>7.5949367088609998</v>
      </c>
      <c r="L6768" s="2">
        <v>2.5316455696200002</v>
      </c>
      <c r="M6768" s="2">
        <v>1.8987341772149999</v>
      </c>
      <c r="N6768" s="2">
        <v>0.63291139240500005</v>
      </c>
      <c r="O6768" s="3">
        <v>0</v>
      </c>
      <c r="P6768" s="3">
        <v>0</v>
      </c>
      <c r="Q6768" s="2">
        <v>0.63291139240500005</v>
      </c>
      <c r="R6768" s="2">
        <v>2.356687898089</v>
      </c>
      <c r="S6768" s="15">
        <v>1.0708216908879999</v>
      </c>
    </row>
    <row r="6769" spans="4:19" x14ac:dyDescent="0.2">
      <c r="D6769" s="104"/>
      <c r="E6769" s="5" t="s">
        <v>48</v>
      </c>
      <c r="F6769" s="6"/>
      <c r="G6769" s="7">
        <v>62</v>
      </c>
      <c r="H6769" s="8">
        <v>9</v>
      </c>
      <c r="I6769" s="1">
        <v>29</v>
      </c>
      <c r="J6769" s="1">
        <v>13</v>
      </c>
      <c r="K6769" s="1">
        <v>5</v>
      </c>
      <c r="L6769" s="1">
        <v>5</v>
      </c>
      <c r="M6769" s="1">
        <v>0</v>
      </c>
      <c r="N6769" s="1">
        <v>0</v>
      </c>
      <c r="O6769" s="1">
        <v>1</v>
      </c>
      <c r="P6769" s="1">
        <v>0</v>
      </c>
      <c r="Q6769" s="1">
        <v>0</v>
      </c>
      <c r="R6769" s="27" t="s">
        <v>78</v>
      </c>
      <c r="S6769" s="28" t="s">
        <v>78</v>
      </c>
    </row>
    <row r="6770" spans="4:19" x14ac:dyDescent="0.2">
      <c r="D6770" s="104"/>
      <c r="E6770" s="11"/>
      <c r="F6770" s="10"/>
      <c r="G6770" s="9">
        <v>100</v>
      </c>
      <c r="H6770" s="12">
        <v>14.516129032258</v>
      </c>
      <c r="I6770" s="2">
        <v>46.774193548386997</v>
      </c>
      <c r="J6770" s="2">
        <v>20.967741935484</v>
      </c>
      <c r="K6770" s="2">
        <v>8.0645161290320004</v>
      </c>
      <c r="L6770" s="2">
        <v>8.0645161290320004</v>
      </c>
      <c r="M6770" s="3">
        <v>0</v>
      </c>
      <c r="N6770" s="3">
        <v>0</v>
      </c>
      <c r="O6770" s="2">
        <v>1.6129032258060001</v>
      </c>
      <c r="P6770" s="3">
        <v>0</v>
      </c>
      <c r="Q6770" s="3">
        <v>0</v>
      </c>
      <c r="R6770" s="2">
        <v>2.564516129032</v>
      </c>
      <c r="S6770" s="15">
        <v>1.290423383159</v>
      </c>
    </row>
    <row r="6771" spans="4:19" x14ac:dyDescent="0.2">
      <c r="D6771" s="104"/>
      <c r="E6771" s="5" t="s">
        <v>49</v>
      </c>
      <c r="F6771" s="6"/>
      <c r="G6771" s="7">
        <v>13</v>
      </c>
      <c r="H6771" s="8">
        <v>7</v>
      </c>
      <c r="I6771" s="1">
        <v>4</v>
      </c>
      <c r="J6771" s="1">
        <v>0</v>
      </c>
      <c r="K6771" s="1">
        <v>1</v>
      </c>
      <c r="L6771" s="1">
        <v>1</v>
      </c>
      <c r="M6771" s="1">
        <v>0</v>
      </c>
      <c r="N6771" s="1">
        <v>0</v>
      </c>
      <c r="O6771" s="1">
        <v>0</v>
      </c>
      <c r="P6771" s="1">
        <v>0</v>
      </c>
      <c r="Q6771" s="1">
        <v>0</v>
      </c>
      <c r="R6771" s="27" t="s">
        <v>78</v>
      </c>
      <c r="S6771" s="28" t="s">
        <v>78</v>
      </c>
    </row>
    <row r="6772" spans="4:19" x14ac:dyDescent="0.2">
      <c r="D6772" s="104"/>
      <c r="E6772" s="11"/>
      <c r="F6772" s="10"/>
      <c r="G6772" s="9">
        <v>100</v>
      </c>
      <c r="H6772" s="12">
        <v>53.846153846154003</v>
      </c>
      <c r="I6772" s="2">
        <v>30.769230769231001</v>
      </c>
      <c r="J6772" s="3">
        <v>0</v>
      </c>
      <c r="K6772" s="2">
        <v>7.6923076923079998</v>
      </c>
      <c r="L6772" s="2">
        <v>7.6923076923079998</v>
      </c>
      <c r="M6772" s="3">
        <v>0</v>
      </c>
      <c r="N6772" s="3">
        <v>0</v>
      </c>
      <c r="O6772" s="3">
        <v>0</v>
      </c>
      <c r="P6772" s="3">
        <v>0</v>
      </c>
      <c r="Q6772" s="3">
        <v>0</v>
      </c>
      <c r="R6772" s="2">
        <v>1.8461538461539999</v>
      </c>
      <c r="S6772" s="15">
        <v>1.2307692307689999</v>
      </c>
    </row>
    <row r="6773" spans="4:19" x14ac:dyDescent="0.2">
      <c r="D6773" s="103" t="s">
        <v>50</v>
      </c>
      <c r="E6773" s="24" t="s">
        <v>35</v>
      </c>
      <c r="F6773" s="22"/>
      <c r="G6773" s="23">
        <v>174</v>
      </c>
      <c r="H6773" s="30">
        <v>16</v>
      </c>
      <c r="I6773" s="4">
        <v>10</v>
      </c>
      <c r="J6773" s="4">
        <v>44</v>
      </c>
      <c r="K6773" s="4">
        <v>57</v>
      </c>
      <c r="L6773" s="4">
        <v>29</v>
      </c>
      <c r="M6773" s="4">
        <v>8</v>
      </c>
      <c r="N6773" s="4">
        <v>6</v>
      </c>
      <c r="O6773" s="4">
        <v>2</v>
      </c>
      <c r="P6773" s="4">
        <v>0</v>
      </c>
      <c r="Q6773" s="4">
        <v>2</v>
      </c>
      <c r="R6773" s="73" t="s">
        <v>78</v>
      </c>
      <c r="S6773" s="76" t="s">
        <v>78</v>
      </c>
    </row>
    <row r="6774" spans="4:19" x14ac:dyDescent="0.2">
      <c r="D6774" s="104"/>
      <c r="E6774" s="11"/>
      <c r="F6774" s="10"/>
      <c r="G6774" s="9">
        <v>100</v>
      </c>
      <c r="H6774" s="12">
        <v>9.1954022988510005</v>
      </c>
      <c r="I6774" s="2">
        <v>5.7471264367819996</v>
      </c>
      <c r="J6774" s="2">
        <v>25.287356321838999</v>
      </c>
      <c r="K6774" s="2">
        <v>32.758620689654997</v>
      </c>
      <c r="L6774" s="2">
        <v>16.666666666666998</v>
      </c>
      <c r="M6774" s="2">
        <v>4.5977011494250002</v>
      </c>
      <c r="N6774" s="2">
        <v>3.4482758620689999</v>
      </c>
      <c r="O6774" s="2">
        <v>1.149425287356</v>
      </c>
      <c r="P6774" s="3">
        <v>0</v>
      </c>
      <c r="Q6774" s="2">
        <v>1.149425287356</v>
      </c>
      <c r="R6774" s="2">
        <v>3.761627906977</v>
      </c>
      <c r="S6774" s="15">
        <v>1.457192953389</v>
      </c>
    </row>
    <row r="6775" spans="4:19" x14ac:dyDescent="0.2">
      <c r="D6775" s="104"/>
      <c r="E6775" s="5" t="s">
        <v>36</v>
      </c>
      <c r="F6775" s="6"/>
      <c r="G6775" s="7">
        <v>233</v>
      </c>
      <c r="H6775" s="8">
        <v>12</v>
      </c>
      <c r="I6775" s="1">
        <v>35</v>
      </c>
      <c r="J6775" s="1">
        <v>68</v>
      </c>
      <c r="K6775" s="1">
        <v>81</v>
      </c>
      <c r="L6775" s="1">
        <v>27</v>
      </c>
      <c r="M6775" s="1">
        <v>7</v>
      </c>
      <c r="N6775" s="1">
        <v>1</v>
      </c>
      <c r="O6775" s="1">
        <v>1</v>
      </c>
      <c r="P6775" s="1">
        <v>0</v>
      </c>
      <c r="Q6775" s="1">
        <v>1</v>
      </c>
      <c r="R6775" s="27" t="s">
        <v>78</v>
      </c>
      <c r="S6775" s="28" t="s">
        <v>78</v>
      </c>
    </row>
    <row r="6776" spans="4:19" x14ac:dyDescent="0.2">
      <c r="D6776" s="104"/>
      <c r="E6776" s="11"/>
      <c r="F6776" s="10"/>
      <c r="G6776" s="9">
        <v>100</v>
      </c>
      <c r="H6776" s="12">
        <v>5.1502145922749998</v>
      </c>
      <c r="I6776" s="2">
        <v>15.021459227468</v>
      </c>
      <c r="J6776" s="2">
        <v>29.184549356222998</v>
      </c>
      <c r="K6776" s="2">
        <v>34.763948497854003</v>
      </c>
      <c r="L6776" s="2">
        <v>11.587982832618</v>
      </c>
      <c r="M6776" s="2">
        <v>3.004291845494</v>
      </c>
      <c r="N6776" s="2">
        <v>0.42918454935599998</v>
      </c>
      <c r="O6776" s="2">
        <v>0.42918454935599998</v>
      </c>
      <c r="P6776" s="3">
        <v>0</v>
      </c>
      <c r="Q6776" s="2">
        <v>0.42918454935599998</v>
      </c>
      <c r="R6776" s="2">
        <v>3.4568965517239998</v>
      </c>
      <c r="S6776" s="15">
        <v>1.188248793896</v>
      </c>
    </row>
    <row r="6777" spans="4:19" x14ac:dyDescent="0.2">
      <c r="D6777" s="104"/>
      <c r="E6777" s="5" t="s">
        <v>37</v>
      </c>
      <c r="F6777" s="6"/>
      <c r="G6777" s="7">
        <v>199</v>
      </c>
      <c r="H6777" s="8">
        <v>15</v>
      </c>
      <c r="I6777" s="1">
        <v>19</v>
      </c>
      <c r="J6777" s="1">
        <v>51</v>
      </c>
      <c r="K6777" s="1">
        <v>85</v>
      </c>
      <c r="L6777" s="1">
        <v>22</v>
      </c>
      <c r="M6777" s="1">
        <v>4</v>
      </c>
      <c r="N6777" s="1">
        <v>2</v>
      </c>
      <c r="O6777" s="1">
        <v>1</v>
      </c>
      <c r="P6777" s="1">
        <v>0</v>
      </c>
      <c r="Q6777" s="1">
        <v>0</v>
      </c>
      <c r="R6777" s="27" t="s">
        <v>78</v>
      </c>
      <c r="S6777" s="28" t="s">
        <v>78</v>
      </c>
    </row>
    <row r="6778" spans="4:19" x14ac:dyDescent="0.2">
      <c r="D6778" s="104"/>
      <c r="E6778" s="11"/>
      <c r="F6778" s="10"/>
      <c r="G6778" s="9">
        <v>100</v>
      </c>
      <c r="H6778" s="12">
        <v>7.5376884422110004</v>
      </c>
      <c r="I6778" s="2">
        <v>9.5477386934670001</v>
      </c>
      <c r="J6778" s="2">
        <v>25.628140703518</v>
      </c>
      <c r="K6778" s="2">
        <v>42.713567839196003</v>
      </c>
      <c r="L6778" s="2">
        <v>11.05527638191</v>
      </c>
      <c r="M6778" s="2">
        <v>2.0100502512560001</v>
      </c>
      <c r="N6778" s="2">
        <v>1.0050251256280001</v>
      </c>
      <c r="O6778" s="2">
        <v>0.50251256281400003</v>
      </c>
      <c r="P6778" s="3">
        <v>0</v>
      </c>
      <c r="Q6778" s="3">
        <v>0</v>
      </c>
      <c r="R6778" s="2">
        <v>3.5276381909549999</v>
      </c>
      <c r="S6778" s="15">
        <v>1.2063441802220001</v>
      </c>
    </row>
    <row r="6779" spans="4:19" x14ac:dyDescent="0.2">
      <c r="D6779" s="104"/>
      <c r="E6779" s="5" t="s">
        <v>38</v>
      </c>
      <c r="F6779" s="6"/>
      <c r="G6779" s="7">
        <v>319</v>
      </c>
      <c r="H6779" s="8">
        <v>12</v>
      </c>
      <c r="I6779" s="1">
        <v>27</v>
      </c>
      <c r="J6779" s="1">
        <v>72</v>
      </c>
      <c r="K6779" s="1">
        <v>119</v>
      </c>
      <c r="L6779" s="1">
        <v>74</v>
      </c>
      <c r="M6779" s="1">
        <v>9</v>
      </c>
      <c r="N6779" s="1">
        <v>2</v>
      </c>
      <c r="O6779" s="1">
        <v>3</v>
      </c>
      <c r="P6779" s="1">
        <v>0</v>
      </c>
      <c r="Q6779" s="1">
        <v>1</v>
      </c>
      <c r="R6779" s="27" t="s">
        <v>78</v>
      </c>
      <c r="S6779" s="28" t="s">
        <v>78</v>
      </c>
    </row>
    <row r="6780" spans="4:19" x14ac:dyDescent="0.2">
      <c r="D6780" s="104"/>
      <c r="E6780" s="11"/>
      <c r="F6780" s="10"/>
      <c r="G6780" s="9">
        <v>100</v>
      </c>
      <c r="H6780" s="12">
        <v>3.761755485893</v>
      </c>
      <c r="I6780" s="2">
        <v>8.46394984326</v>
      </c>
      <c r="J6780" s="2">
        <v>22.570532915360999</v>
      </c>
      <c r="K6780" s="2">
        <v>37.304075235109998</v>
      </c>
      <c r="L6780" s="2">
        <v>23.197492163008999</v>
      </c>
      <c r="M6780" s="2">
        <v>2.8213166144200001</v>
      </c>
      <c r="N6780" s="2">
        <v>0.62695924764900002</v>
      </c>
      <c r="O6780" s="2">
        <v>0.94043887147299998</v>
      </c>
      <c r="P6780" s="3">
        <v>0</v>
      </c>
      <c r="Q6780" s="2">
        <v>0.31347962382400002</v>
      </c>
      <c r="R6780" s="2">
        <v>3.836477987421</v>
      </c>
      <c r="S6780" s="15">
        <v>1.1968208087500001</v>
      </c>
    </row>
    <row r="6781" spans="4:19" x14ac:dyDescent="0.2">
      <c r="D6781" s="104"/>
      <c r="E6781" s="5" t="s">
        <v>39</v>
      </c>
      <c r="F6781" s="6"/>
      <c r="G6781" s="7">
        <v>269</v>
      </c>
      <c r="H6781" s="8">
        <v>9</v>
      </c>
      <c r="I6781" s="1">
        <v>24</v>
      </c>
      <c r="J6781" s="1">
        <v>47</v>
      </c>
      <c r="K6781" s="1">
        <v>112</v>
      </c>
      <c r="L6781" s="1">
        <v>58</v>
      </c>
      <c r="M6781" s="1">
        <v>12</v>
      </c>
      <c r="N6781" s="1">
        <v>6</v>
      </c>
      <c r="O6781" s="1">
        <v>1</v>
      </c>
      <c r="P6781" s="1">
        <v>0</v>
      </c>
      <c r="Q6781" s="1">
        <v>0</v>
      </c>
      <c r="R6781" s="27" t="s">
        <v>78</v>
      </c>
      <c r="S6781" s="28" t="s">
        <v>78</v>
      </c>
    </row>
    <row r="6782" spans="4:19" x14ac:dyDescent="0.2">
      <c r="D6782" s="104"/>
      <c r="E6782" s="11"/>
      <c r="F6782" s="10"/>
      <c r="G6782" s="9">
        <v>100</v>
      </c>
      <c r="H6782" s="12">
        <v>3.345724907063</v>
      </c>
      <c r="I6782" s="2">
        <v>8.9219330855019994</v>
      </c>
      <c r="J6782" s="2">
        <v>17.472118959107998</v>
      </c>
      <c r="K6782" s="2">
        <v>41.635687732341999</v>
      </c>
      <c r="L6782" s="2">
        <v>21.561338289963</v>
      </c>
      <c r="M6782" s="2">
        <v>4.4609665427509997</v>
      </c>
      <c r="N6782" s="2">
        <v>2.2304832713749998</v>
      </c>
      <c r="O6782" s="2">
        <v>0.37174721189600002</v>
      </c>
      <c r="P6782" s="3">
        <v>0</v>
      </c>
      <c r="Q6782" s="3">
        <v>0</v>
      </c>
      <c r="R6782" s="2">
        <v>3.9330855018589999</v>
      </c>
      <c r="S6782" s="15">
        <v>1.217584205516</v>
      </c>
    </row>
    <row r="6783" spans="4:19" x14ac:dyDescent="0.2">
      <c r="D6783" s="104"/>
      <c r="E6783" s="5" t="s">
        <v>40</v>
      </c>
      <c r="F6783" s="6"/>
      <c r="G6783" s="7">
        <v>348</v>
      </c>
      <c r="H6783" s="8">
        <v>11</v>
      </c>
      <c r="I6783" s="1">
        <v>48</v>
      </c>
      <c r="J6783" s="1">
        <v>75</v>
      </c>
      <c r="K6783" s="1">
        <v>147</v>
      </c>
      <c r="L6783" s="1">
        <v>50</v>
      </c>
      <c r="M6783" s="1">
        <v>12</v>
      </c>
      <c r="N6783" s="1">
        <v>2</v>
      </c>
      <c r="O6783" s="1">
        <v>2</v>
      </c>
      <c r="P6783" s="1">
        <v>1</v>
      </c>
      <c r="Q6783" s="1">
        <v>0</v>
      </c>
      <c r="R6783" s="27" t="s">
        <v>78</v>
      </c>
      <c r="S6783" s="28" t="s">
        <v>78</v>
      </c>
    </row>
    <row r="6784" spans="4:19" x14ac:dyDescent="0.2">
      <c r="D6784" s="104"/>
      <c r="E6784" s="11"/>
      <c r="F6784" s="10"/>
      <c r="G6784" s="9">
        <v>100</v>
      </c>
      <c r="H6784" s="12">
        <v>3.1609195402300001</v>
      </c>
      <c r="I6784" s="2">
        <v>13.793103448276</v>
      </c>
      <c r="J6784" s="2">
        <v>21.551724137931</v>
      </c>
      <c r="K6784" s="2">
        <v>42.241379310345003</v>
      </c>
      <c r="L6784" s="2">
        <v>14.367816091953999</v>
      </c>
      <c r="M6784" s="2">
        <v>3.4482758620689999</v>
      </c>
      <c r="N6784" s="2">
        <v>0.57471264367800001</v>
      </c>
      <c r="O6784" s="2">
        <v>0.57471264367800001</v>
      </c>
      <c r="P6784" s="2">
        <v>0.28735632183900001</v>
      </c>
      <c r="Q6784" s="3">
        <v>0</v>
      </c>
      <c r="R6784" s="2">
        <v>3.6810344827589998</v>
      </c>
      <c r="S6784" s="15">
        <v>1.2029595061859999</v>
      </c>
    </row>
    <row r="6785" spans="4:19" x14ac:dyDescent="0.2">
      <c r="D6785" s="104"/>
      <c r="E6785" s="5" t="s">
        <v>41</v>
      </c>
      <c r="F6785" s="6"/>
      <c r="G6785" s="7">
        <v>282</v>
      </c>
      <c r="H6785" s="8">
        <v>16</v>
      </c>
      <c r="I6785" s="1">
        <v>72</v>
      </c>
      <c r="J6785" s="1">
        <v>78</v>
      </c>
      <c r="K6785" s="1">
        <v>76</v>
      </c>
      <c r="L6785" s="1">
        <v>29</v>
      </c>
      <c r="M6785" s="1">
        <v>7</v>
      </c>
      <c r="N6785" s="1">
        <v>1</v>
      </c>
      <c r="O6785" s="1">
        <v>1</v>
      </c>
      <c r="P6785" s="1">
        <v>0</v>
      </c>
      <c r="Q6785" s="1">
        <v>2</v>
      </c>
      <c r="R6785" s="27" t="s">
        <v>78</v>
      </c>
      <c r="S6785" s="28" t="s">
        <v>78</v>
      </c>
    </row>
    <row r="6786" spans="4:19" x14ac:dyDescent="0.2">
      <c r="D6786" s="104"/>
      <c r="E6786" s="11"/>
      <c r="F6786" s="10"/>
      <c r="G6786" s="9">
        <v>100</v>
      </c>
      <c r="H6786" s="12">
        <v>5.6737588652479998</v>
      </c>
      <c r="I6786" s="2">
        <v>25.531914893617</v>
      </c>
      <c r="J6786" s="2">
        <v>27.659574468085001</v>
      </c>
      <c r="K6786" s="2">
        <v>26.950354609929001</v>
      </c>
      <c r="L6786" s="2">
        <v>10.283687943262001</v>
      </c>
      <c r="M6786" s="2">
        <v>2.4822695035460001</v>
      </c>
      <c r="N6786" s="2">
        <v>0.35460992907799999</v>
      </c>
      <c r="O6786" s="2">
        <v>0.35460992907799999</v>
      </c>
      <c r="P6786" s="3">
        <v>0</v>
      </c>
      <c r="Q6786" s="2">
        <v>0.70921985815599997</v>
      </c>
      <c r="R6786" s="2">
        <v>3.214285714286</v>
      </c>
      <c r="S6786" s="15">
        <v>1.2234944934530001</v>
      </c>
    </row>
    <row r="6787" spans="4:19" x14ac:dyDescent="0.2">
      <c r="D6787" s="104"/>
      <c r="E6787" s="5" t="s">
        <v>42</v>
      </c>
      <c r="F6787" s="6"/>
      <c r="G6787" s="7">
        <v>242</v>
      </c>
      <c r="H6787" s="8">
        <v>22</v>
      </c>
      <c r="I6787" s="1">
        <v>87</v>
      </c>
      <c r="J6787" s="1">
        <v>67</v>
      </c>
      <c r="K6787" s="1">
        <v>42</v>
      </c>
      <c r="L6787" s="1">
        <v>12</v>
      </c>
      <c r="M6787" s="1">
        <v>8</v>
      </c>
      <c r="N6787" s="1">
        <v>3</v>
      </c>
      <c r="O6787" s="1">
        <v>0</v>
      </c>
      <c r="P6787" s="1">
        <v>0</v>
      </c>
      <c r="Q6787" s="1">
        <v>1</v>
      </c>
      <c r="R6787" s="27" t="s">
        <v>78</v>
      </c>
      <c r="S6787" s="28" t="s">
        <v>78</v>
      </c>
    </row>
    <row r="6788" spans="4:19" x14ac:dyDescent="0.2">
      <c r="D6788" s="104"/>
      <c r="E6788" s="11"/>
      <c r="F6788" s="10"/>
      <c r="G6788" s="9">
        <v>100</v>
      </c>
      <c r="H6788" s="12">
        <v>9.0909090909089993</v>
      </c>
      <c r="I6788" s="2">
        <v>35.950413223140004</v>
      </c>
      <c r="J6788" s="2">
        <v>27.685950413223001</v>
      </c>
      <c r="K6788" s="2">
        <v>17.355371900826</v>
      </c>
      <c r="L6788" s="2">
        <v>4.9586776859499997</v>
      </c>
      <c r="M6788" s="2">
        <v>3.305785123967</v>
      </c>
      <c r="N6788" s="2">
        <v>1.239669421488</v>
      </c>
      <c r="O6788" s="3">
        <v>0</v>
      </c>
      <c r="P6788" s="3">
        <v>0</v>
      </c>
      <c r="Q6788" s="2">
        <v>0.41322314049600001</v>
      </c>
      <c r="R6788" s="2">
        <v>2.8796680497930001</v>
      </c>
      <c r="S6788" s="15">
        <v>1.258185437526</v>
      </c>
    </row>
    <row r="6789" spans="4:19" x14ac:dyDescent="0.2">
      <c r="D6789" s="104"/>
      <c r="E6789" s="5" t="s">
        <v>43</v>
      </c>
      <c r="F6789" s="6"/>
      <c r="G6789" s="7">
        <v>263</v>
      </c>
      <c r="H6789" s="8">
        <v>14</v>
      </c>
      <c r="I6789" s="1">
        <v>125</v>
      </c>
      <c r="J6789" s="1">
        <v>69</v>
      </c>
      <c r="K6789" s="1">
        <v>34</v>
      </c>
      <c r="L6789" s="1">
        <v>10</v>
      </c>
      <c r="M6789" s="1">
        <v>4</v>
      </c>
      <c r="N6789" s="1">
        <v>1</v>
      </c>
      <c r="O6789" s="1">
        <v>1</v>
      </c>
      <c r="P6789" s="1">
        <v>1</v>
      </c>
      <c r="Q6789" s="1">
        <v>4</v>
      </c>
      <c r="R6789" s="27" t="s">
        <v>78</v>
      </c>
      <c r="S6789" s="28" t="s">
        <v>78</v>
      </c>
    </row>
    <row r="6790" spans="4:19" x14ac:dyDescent="0.2">
      <c r="D6790" s="104"/>
      <c r="E6790" s="11"/>
      <c r="F6790" s="10"/>
      <c r="G6790" s="9">
        <v>100</v>
      </c>
      <c r="H6790" s="12">
        <v>5.3231939163500002</v>
      </c>
      <c r="I6790" s="2">
        <v>47.528517110266002</v>
      </c>
      <c r="J6790" s="2">
        <v>26.235741444866999</v>
      </c>
      <c r="K6790" s="2">
        <v>12.927756653992001</v>
      </c>
      <c r="L6790" s="2">
        <v>3.8022813688210002</v>
      </c>
      <c r="M6790" s="2">
        <v>1.520912547529</v>
      </c>
      <c r="N6790" s="2">
        <v>0.38022813688200002</v>
      </c>
      <c r="O6790" s="2">
        <v>0.38022813688200002</v>
      </c>
      <c r="P6790" s="2">
        <v>0.38022813688200002</v>
      </c>
      <c r="Q6790" s="2">
        <v>1.520912547529</v>
      </c>
      <c r="R6790" s="2">
        <v>2.7220077220080001</v>
      </c>
      <c r="S6790" s="15">
        <v>1.1591245464690001</v>
      </c>
    </row>
    <row r="6791" spans="4:19" x14ac:dyDescent="0.2">
      <c r="D6791" s="104"/>
      <c r="E6791" s="5" t="s">
        <v>44</v>
      </c>
      <c r="F6791" s="6"/>
      <c r="G6791" s="7">
        <v>364</v>
      </c>
      <c r="H6791" s="8">
        <v>46</v>
      </c>
      <c r="I6791" s="1">
        <v>190</v>
      </c>
      <c r="J6791" s="1">
        <v>63</v>
      </c>
      <c r="K6791" s="1">
        <v>38</v>
      </c>
      <c r="L6791" s="1">
        <v>12</v>
      </c>
      <c r="M6791" s="1">
        <v>10</v>
      </c>
      <c r="N6791" s="1">
        <v>3</v>
      </c>
      <c r="O6791" s="1">
        <v>1</v>
      </c>
      <c r="P6791" s="1">
        <v>1</v>
      </c>
      <c r="Q6791" s="1">
        <v>0</v>
      </c>
      <c r="R6791" s="27" t="s">
        <v>78</v>
      </c>
      <c r="S6791" s="28" t="s">
        <v>78</v>
      </c>
    </row>
    <row r="6792" spans="4:19" x14ac:dyDescent="0.2">
      <c r="D6792" s="104"/>
      <c r="E6792" s="11"/>
      <c r="F6792" s="10"/>
      <c r="G6792" s="9">
        <v>100</v>
      </c>
      <c r="H6792" s="12">
        <v>12.637362637362999</v>
      </c>
      <c r="I6792" s="2">
        <v>52.197802197801998</v>
      </c>
      <c r="J6792" s="2">
        <v>17.307692307692001</v>
      </c>
      <c r="K6792" s="2">
        <v>10.439560439559999</v>
      </c>
      <c r="L6792" s="2">
        <v>3.2967032967029999</v>
      </c>
      <c r="M6792" s="2">
        <v>2.7472527472529999</v>
      </c>
      <c r="N6792" s="2">
        <v>0.82417582417599999</v>
      </c>
      <c r="O6792" s="2">
        <v>0.27472527472500002</v>
      </c>
      <c r="P6792" s="2">
        <v>0.27472527472500002</v>
      </c>
      <c r="Q6792" s="3">
        <v>0</v>
      </c>
      <c r="R6792" s="2">
        <v>2.5412087912089998</v>
      </c>
      <c r="S6792" s="15">
        <v>1.2648913736659999</v>
      </c>
    </row>
    <row r="6793" spans="4:19" x14ac:dyDescent="0.2">
      <c r="D6793" s="104"/>
      <c r="E6793" s="5" t="s">
        <v>45</v>
      </c>
      <c r="F6793" s="6"/>
      <c r="G6793" s="7">
        <v>324</v>
      </c>
      <c r="H6793" s="8">
        <v>61</v>
      </c>
      <c r="I6793" s="1">
        <v>181</v>
      </c>
      <c r="J6793" s="1">
        <v>43</v>
      </c>
      <c r="K6793" s="1">
        <v>22</v>
      </c>
      <c r="L6793" s="1">
        <v>7</v>
      </c>
      <c r="M6793" s="1">
        <v>10</v>
      </c>
      <c r="N6793" s="1">
        <v>0</v>
      </c>
      <c r="O6793" s="1">
        <v>0</v>
      </c>
      <c r="P6793" s="1">
        <v>0</v>
      </c>
      <c r="Q6793" s="1">
        <v>0</v>
      </c>
      <c r="R6793" s="27" t="s">
        <v>78</v>
      </c>
      <c r="S6793" s="28" t="s">
        <v>78</v>
      </c>
    </row>
    <row r="6794" spans="4:19" x14ac:dyDescent="0.2">
      <c r="D6794" s="104"/>
      <c r="E6794" s="11"/>
      <c r="F6794" s="10"/>
      <c r="G6794" s="9">
        <v>100</v>
      </c>
      <c r="H6794" s="12">
        <v>18.827160493827002</v>
      </c>
      <c r="I6794" s="2">
        <v>55.864197530863997</v>
      </c>
      <c r="J6794" s="2">
        <v>13.271604938272</v>
      </c>
      <c r="K6794" s="2">
        <v>6.79012345679</v>
      </c>
      <c r="L6794" s="2">
        <v>2.1604938271599998</v>
      </c>
      <c r="M6794" s="2">
        <v>3.086419753086</v>
      </c>
      <c r="N6794" s="3">
        <v>0</v>
      </c>
      <c r="O6794" s="3">
        <v>0</v>
      </c>
      <c r="P6794" s="3">
        <v>0</v>
      </c>
      <c r="Q6794" s="3">
        <v>0</v>
      </c>
      <c r="R6794" s="2">
        <v>2.268518518519</v>
      </c>
      <c r="S6794" s="15">
        <v>1.099437129964</v>
      </c>
    </row>
    <row r="6795" spans="4:19" x14ac:dyDescent="0.2">
      <c r="D6795" s="104"/>
      <c r="E6795" s="5" t="s">
        <v>46</v>
      </c>
      <c r="F6795" s="6"/>
      <c r="G6795" s="7">
        <v>192</v>
      </c>
      <c r="H6795" s="8">
        <v>56</v>
      </c>
      <c r="I6795" s="1">
        <v>81</v>
      </c>
      <c r="J6795" s="1">
        <v>35</v>
      </c>
      <c r="K6795" s="1">
        <v>11</v>
      </c>
      <c r="L6795" s="1">
        <v>3</v>
      </c>
      <c r="M6795" s="1">
        <v>4</v>
      </c>
      <c r="N6795" s="1">
        <v>1</v>
      </c>
      <c r="O6795" s="1">
        <v>0</v>
      </c>
      <c r="P6795" s="1">
        <v>0</v>
      </c>
      <c r="Q6795" s="1">
        <v>1</v>
      </c>
      <c r="R6795" s="27" t="s">
        <v>78</v>
      </c>
      <c r="S6795" s="28" t="s">
        <v>78</v>
      </c>
    </row>
    <row r="6796" spans="4:19" x14ac:dyDescent="0.2">
      <c r="D6796" s="104"/>
      <c r="E6796" s="11"/>
      <c r="F6796" s="10"/>
      <c r="G6796" s="9">
        <v>100</v>
      </c>
      <c r="H6796" s="12">
        <v>29.166666666666998</v>
      </c>
      <c r="I6796" s="2">
        <v>42.1875</v>
      </c>
      <c r="J6796" s="2">
        <v>18.229166666666998</v>
      </c>
      <c r="K6796" s="2">
        <v>5.729166666667</v>
      </c>
      <c r="L6796" s="2">
        <v>1.5625</v>
      </c>
      <c r="M6796" s="2">
        <v>2.083333333333</v>
      </c>
      <c r="N6796" s="2">
        <v>0.52083333333299997</v>
      </c>
      <c r="O6796" s="3">
        <v>0</v>
      </c>
      <c r="P6796" s="3">
        <v>0</v>
      </c>
      <c r="Q6796" s="2">
        <v>0.52083333333299997</v>
      </c>
      <c r="R6796" s="2">
        <v>2.1623036649210001</v>
      </c>
      <c r="S6796" s="15">
        <v>1.1348099603049999</v>
      </c>
    </row>
    <row r="6797" spans="4:19" x14ac:dyDescent="0.2">
      <c r="D6797" s="104"/>
      <c r="E6797" s="5" t="s">
        <v>47</v>
      </c>
      <c r="F6797" s="6"/>
      <c r="G6797" s="7">
        <v>288</v>
      </c>
      <c r="H6797" s="8">
        <v>85</v>
      </c>
      <c r="I6797" s="1">
        <v>132</v>
      </c>
      <c r="J6797" s="1">
        <v>38</v>
      </c>
      <c r="K6797" s="1">
        <v>10</v>
      </c>
      <c r="L6797" s="1">
        <v>14</v>
      </c>
      <c r="M6797" s="1">
        <v>6</v>
      </c>
      <c r="N6797" s="1">
        <v>2</v>
      </c>
      <c r="O6797" s="1">
        <v>0</v>
      </c>
      <c r="P6797" s="1">
        <v>1</v>
      </c>
      <c r="Q6797" s="1">
        <v>0</v>
      </c>
      <c r="R6797" s="27" t="s">
        <v>78</v>
      </c>
      <c r="S6797" s="28" t="s">
        <v>78</v>
      </c>
    </row>
    <row r="6798" spans="4:19" x14ac:dyDescent="0.2">
      <c r="D6798" s="104"/>
      <c r="E6798" s="11"/>
      <c r="F6798" s="10"/>
      <c r="G6798" s="9">
        <v>100</v>
      </c>
      <c r="H6798" s="12">
        <v>29.513888888888999</v>
      </c>
      <c r="I6798" s="2">
        <v>45.833333333333002</v>
      </c>
      <c r="J6798" s="2">
        <v>13.194444444444001</v>
      </c>
      <c r="K6798" s="2">
        <v>3.4722222222219998</v>
      </c>
      <c r="L6798" s="2">
        <v>4.8611111111109997</v>
      </c>
      <c r="M6798" s="2">
        <v>2.083333333333</v>
      </c>
      <c r="N6798" s="2">
        <v>0.694444444444</v>
      </c>
      <c r="O6798" s="3">
        <v>0</v>
      </c>
      <c r="P6798" s="2">
        <v>0.347222222222</v>
      </c>
      <c r="Q6798" s="3">
        <v>0</v>
      </c>
      <c r="R6798" s="2">
        <v>2.1944444444440001</v>
      </c>
      <c r="S6798" s="15">
        <v>1.28169688834</v>
      </c>
    </row>
    <row r="6799" spans="4:19" x14ac:dyDescent="0.2">
      <c r="D6799" s="104"/>
      <c r="E6799" s="5" t="s">
        <v>48</v>
      </c>
      <c r="F6799" s="6"/>
      <c r="G6799" s="7">
        <v>114</v>
      </c>
      <c r="H6799" s="8">
        <v>49</v>
      </c>
      <c r="I6799" s="1">
        <v>34</v>
      </c>
      <c r="J6799" s="1">
        <v>13</v>
      </c>
      <c r="K6799" s="1">
        <v>9</v>
      </c>
      <c r="L6799" s="1">
        <v>2</v>
      </c>
      <c r="M6799" s="1">
        <v>6</v>
      </c>
      <c r="N6799" s="1">
        <v>1</v>
      </c>
      <c r="O6799" s="1">
        <v>0</v>
      </c>
      <c r="P6799" s="1">
        <v>0</v>
      </c>
      <c r="Q6799" s="1">
        <v>0</v>
      </c>
      <c r="R6799" s="27" t="s">
        <v>78</v>
      </c>
      <c r="S6799" s="28" t="s">
        <v>78</v>
      </c>
    </row>
    <row r="6800" spans="4:19" x14ac:dyDescent="0.2">
      <c r="D6800" s="104"/>
      <c r="E6800" s="11"/>
      <c r="F6800" s="10"/>
      <c r="G6800" s="9">
        <v>100</v>
      </c>
      <c r="H6800" s="12">
        <v>42.982456140350997</v>
      </c>
      <c r="I6800" s="2">
        <v>29.824561403509001</v>
      </c>
      <c r="J6800" s="2">
        <v>11.403508771929999</v>
      </c>
      <c r="K6800" s="2">
        <v>7.8947368421049999</v>
      </c>
      <c r="L6800" s="2">
        <v>1.7543859649119999</v>
      </c>
      <c r="M6800" s="2">
        <v>5.2631578947369997</v>
      </c>
      <c r="N6800" s="2">
        <v>0.87719298245599997</v>
      </c>
      <c r="O6800" s="3">
        <v>0</v>
      </c>
      <c r="P6800" s="3">
        <v>0</v>
      </c>
      <c r="Q6800" s="3">
        <v>0</v>
      </c>
      <c r="R6800" s="2">
        <v>2.1491228070180002</v>
      </c>
      <c r="S6800" s="15">
        <v>1.434123340877</v>
      </c>
    </row>
    <row r="6801" spans="2:19" x14ac:dyDescent="0.2">
      <c r="D6801" s="104"/>
      <c r="E6801" s="5" t="s">
        <v>49</v>
      </c>
      <c r="F6801" s="6"/>
      <c r="G6801" s="7">
        <v>30</v>
      </c>
      <c r="H6801" s="8">
        <v>13</v>
      </c>
      <c r="I6801" s="1">
        <v>7</v>
      </c>
      <c r="J6801" s="1">
        <v>6</v>
      </c>
      <c r="K6801" s="1">
        <v>3</v>
      </c>
      <c r="L6801" s="1">
        <v>1</v>
      </c>
      <c r="M6801" s="1">
        <v>0</v>
      </c>
      <c r="N6801" s="1">
        <v>0</v>
      </c>
      <c r="O6801" s="1">
        <v>0</v>
      </c>
      <c r="P6801" s="1">
        <v>0</v>
      </c>
      <c r="Q6801" s="1">
        <v>0</v>
      </c>
      <c r="R6801" s="27" t="s">
        <v>78</v>
      </c>
      <c r="S6801" s="28" t="s">
        <v>78</v>
      </c>
    </row>
    <row r="6802" spans="2:19" x14ac:dyDescent="0.2">
      <c r="D6802" s="105"/>
      <c r="E6802" s="56"/>
      <c r="F6802" s="57"/>
      <c r="G6802" s="69">
        <v>100</v>
      </c>
      <c r="H6802" s="75">
        <v>43.333333333333002</v>
      </c>
      <c r="I6802" s="39">
        <v>23.333333333333002</v>
      </c>
      <c r="J6802" s="39">
        <v>20</v>
      </c>
      <c r="K6802" s="39">
        <v>10</v>
      </c>
      <c r="L6802" s="39">
        <v>3.333333333333</v>
      </c>
      <c r="M6802" s="36">
        <v>0</v>
      </c>
      <c r="N6802" s="36">
        <v>0</v>
      </c>
      <c r="O6802" s="36">
        <v>0</v>
      </c>
      <c r="P6802" s="36">
        <v>0</v>
      </c>
      <c r="Q6802" s="36">
        <v>0</v>
      </c>
      <c r="R6802" s="39">
        <v>2.0666666666669999</v>
      </c>
      <c r="S6802" s="83">
        <v>1.1527744310529999</v>
      </c>
    </row>
    <row r="6804" spans="2:19" x14ac:dyDescent="0.2">
      <c r="B6804" s="47" t="str">
        <f xml:space="preserve"> HYPERLINK("#'目次'!B87", "[81]")</f>
        <v>[81]</v>
      </c>
      <c r="C6804" s="31" t="s">
        <v>812</v>
      </c>
    </row>
    <row r="6807" spans="2:19" x14ac:dyDescent="0.2">
      <c r="C6807" s="31" t="s">
        <v>13</v>
      </c>
    </row>
    <row r="6808" spans="2:19" x14ac:dyDescent="0.2">
      <c r="D6808" s="99"/>
      <c r="E6808" s="100"/>
      <c r="F6808" s="100"/>
      <c r="G6808" s="41" t="s">
        <v>14</v>
      </c>
      <c r="H6808" s="42" t="s">
        <v>813</v>
      </c>
      <c r="I6808" s="16" t="s">
        <v>814</v>
      </c>
      <c r="J6808" s="16" t="s">
        <v>794</v>
      </c>
      <c r="K6808" s="16" t="s">
        <v>795</v>
      </c>
      <c r="L6808" s="16" t="s">
        <v>796</v>
      </c>
      <c r="M6808" s="16" t="s">
        <v>815</v>
      </c>
      <c r="N6808" s="16" t="s">
        <v>24</v>
      </c>
      <c r="O6808" s="16" t="s">
        <v>67</v>
      </c>
      <c r="P6808" s="46" t="s">
        <v>68</v>
      </c>
    </row>
    <row r="6809" spans="2:19" x14ac:dyDescent="0.2">
      <c r="D6809" s="101"/>
      <c r="E6809" s="102"/>
      <c r="F6809" s="102"/>
      <c r="G6809" s="44"/>
      <c r="H6809" s="82" t="s">
        <v>816</v>
      </c>
      <c r="I6809" s="50" t="s">
        <v>802</v>
      </c>
      <c r="J6809" s="50" t="s">
        <v>803</v>
      </c>
      <c r="K6809" s="50" t="s">
        <v>804</v>
      </c>
      <c r="L6809" s="50" t="s">
        <v>805</v>
      </c>
      <c r="M6809" s="50" t="s">
        <v>69</v>
      </c>
      <c r="N6809" s="17"/>
      <c r="O6809" s="17"/>
      <c r="P6809" s="43"/>
    </row>
    <row r="6810" spans="2:19" x14ac:dyDescent="0.2">
      <c r="D6810" s="68"/>
      <c r="E6810" s="67" t="s">
        <v>14</v>
      </c>
      <c r="F6810" s="64"/>
      <c r="G6810" s="45">
        <v>7000</v>
      </c>
      <c r="H6810" s="20">
        <v>3846</v>
      </c>
      <c r="I6810" s="20">
        <v>923</v>
      </c>
      <c r="J6810" s="20">
        <v>1299</v>
      </c>
      <c r="K6810" s="20">
        <v>505</v>
      </c>
      <c r="L6810" s="20">
        <v>169</v>
      </c>
      <c r="M6810" s="20">
        <v>156</v>
      </c>
      <c r="N6810" s="20">
        <v>102</v>
      </c>
      <c r="O6810" s="84" t="s">
        <v>78</v>
      </c>
      <c r="P6810" s="85" t="s">
        <v>78</v>
      </c>
    </row>
    <row r="6811" spans="2:19" x14ac:dyDescent="0.2">
      <c r="D6811" s="56"/>
      <c r="E6811" s="57"/>
      <c r="F6811" s="65"/>
      <c r="G6811" s="9">
        <v>100</v>
      </c>
      <c r="H6811" s="2">
        <v>54.942857142857001</v>
      </c>
      <c r="I6811" s="2">
        <v>13.185714285714001</v>
      </c>
      <c r="J6811" s="2">
        <v>18.557142857142999</v>
      </c>
      <c r="K6811" s="2">
        <v>7.2142857142860004</v>
      </c>
      <c r="L6811" s="2">
        <v>2.4142857142860001</v>
      </c>
      <c r="M6811" s="2">
        <v>2.2285714285710001</v>
      </c>
      <c r="N6811" s="2">
        <v>1.4571428571430001</v>
      </c>
      <c r="O6811" s="2">
        <v>0.94114236010399999</v>
      </c>
      <c r="P6811" s="15">
        <v>1.2718432913740001</v>
      </c>
    </row>
    <row r="6812" spans="2:19" x14ac:dyDescent="0.2">
      <c r="D6812" s="103" t="s">
        <v>25</v>
      </c>
      <c r="E6812" s="24" t="s">
        <v>26</v>
      </c>
      <c r="F6812" s="22"/>
      <c r="G6812" s="23">
        <v>1780</v>
      </c>
      <c r="H6812" s="30">
        <v>980</v>
      </c>
      <c r="I6812" s="4">
        <v>229</v>
      </c>
      <c r="J6812" s="4">
        <v>320</v>
      </c>
      <c r="K6812" s="4">
        <v>132</v>
      </c>
      <c r="L6812" s="4">
        <v>45</v>
      </c>
      <c r="M6812" s="4">
        <v>49</v>
      </c>
      <c r="N6812" s="4">
        <v>25</v>
      </c>
      <c r="O6812" s="73" t="s">
        <v>78</v>
      </c>
      <c r="P6812" s="76" t="s">
        <v>78</v>
      </c>
    </row>
    <row r="6813" spans="2:19" x14ac:dyDescent="0.2">
      <c r="D6813" s="104"/>
      <c r="E6813" s="11"/>
      <c r="F6813" s="10"/>
      <c r="G6813" s="9">
        <v>100</v>
      </c>
      <c r="H6813" s="12">
        <v>55.056179775281002</v>
      </c>
      <c r="I6813" s="2">
        <v>12.865168539326</v>
      </c>
      <c r="J6813" s="2">
        <v>17.977528089888001</v>
      </c>
      <c r="K6813" s="2">
        <v>7.4157303370790002</v>
      </c>
      <c r="L6813" s="2">
        <v>2.5280898876400002</v>
      </c>
      <c r="M6813" s="2">
        <v>2.7528089887639999</v>
      </c>
      <c r="N6813" s="2">
        <v>1.4044943820219999</v>
      </c>
      <c r="O6813" s="2">
        <v>0.96296296296299999</v>
      </c>
      <c r="P6813" s="15">
        <v>1.3106168688740001</v>
      </c>
    </row>
    <row r="6814" spans="2:19" x14ac:dyDescent="0.2">
      <c r="D6814" s="104"/>
      <c r="E6814" s="5" t="s">
        <v>27</v>
      </c>
      <c r="F6814" s="6"/>
      <c r="G6814" s="7">
        <v>1328</v>
      </c>
      <c r="H6814" s="8">
        <v>807</v>
      </c>
      <c r="I6814" s="1">
        <v>150</v>
      </c>
      <c r="J6814" s="1">
        <v>200</v>
      </c>
      <c r="K6814" s="1">
        <v>88</v>
      </c>
      <c r="L6814" s="1">
        <v>32</v>
      </c>
      <c r="M6814" s="1">
        <v>27</v>
      </c>
      <c r="N6814" s="1">
        <v>24</v>
      </c>
      <c r="O6814" s="27" t="s">
        <v>78</v>
      </c>
      <c r="P6814" s="28" t="s">
        <v>78</v>
      </c>
    </row>
    <row r="6815" spans="2:19" x14ac:dyDescent="0.2">
      <c r="D6815" s="104"/>
      <c r="E6815" s="11"/>
      <c r="F6815" s="10"/>
      <c r="G6815" s="9">
        <v>100</v>
      </c>
      <c r="H6815" s="12">
        <v>60.768072289156997</v>
      </c>
      <c r="I6815" s="2">
        <v>11.295180722892001</v>
      </c>
      <c r="J6815" s="2">
        <v>15.060240963855</v>
      </c>
      <c r="K6815" s="2">
        <v>6.6265060240959999</v>
      </c>
      <c r="L6815" s="2">
        <v>2.409638554217</v>
      </c>
      <c r="M6815" s="2">
        <v>2.0331325301200001</v>
      </c>
      <c r="N6815" s="2">
        <v>1.8072289156629999</v>
      </c>
      <c r="O6815" s="2">
        <v>0.825920245399</v>
      </c>
      <c r="P6815" s="15">
        <v>1.2506084089</v>
      </c>
    </row>
    <row r="6816" spans="2:19" x14ac:dyDescent="0.2">
      <c r="D6816" s="104"/>
      <c r="E6816" s="5" t="s">
        <v>28</v>
      </c>
      <c r="F6816" s="6"/>
      <c r="G6816" s="7">
        <v>1075</v>
      </c>
      <c r="H6816" s="8">
        <v>684</v>
      </c>
      <c r="I6816" s="1">
        <v>108</v>
      </c>
      <c r="J6816" s="1">
        <v>140</v>
      </c>
      <c r="K6816" s="1">
        <v>65</v>
      </c>
      <c r="L6816" s="1">
        <v>26</v>
      </c>
      <c r="M6816" s="1">
        <v>34</v>
      </c>
      <c r="N6816" s="1">
        <v>18</v>
      </c>
      <c r="O6816" s="27" t="s">
        <v>78</v>
      </c>
      <c r="P6816" s="28" t="s">
        <v>78</v>
      </c>
    </row>
    <row r="6817" spans="4:16" x14ac:dyDescent="0.2">
      <c r="D6817" s="104"/>
      <c r="E6817" s="11"/>
      <c r="F6817" s="10"/>
      <c r="G6817" s="9">
        <v>100</v>
      </c>
      <c r="H6817" s="12">
        <v>63.627906976744001</v>
      </c>
      <c r="I6817" s="2">
        <v>10.046511627907</v>
      </c>
      <c r="J6817" s="2">
        <v>13.023255813953</v>
      </c>
      <c r="K6817" s="2">
        <v>6.0465116279069999</v>
      </c>
      <c r="L6817" s="2">
        <v>2.4186046511630002</v>
      </c>
      <c r="M6817" s="2">
        <v>3.1627906976740001</v>
      </c>
      <c r="N6817" s="2">
        <v>1.6744186046509999</v>
      </c>
      <c r="O6817" s="2">
        <v>0.81078524124899998</v>
      </c>
      <c r="P6817" s="15">
        <v>1.3136921934170001</v>
      </c>
    </row>
    <row r="6818" spans="4:16" x14ac:dyDescent="0.2">
      <c r="D6818" s="104"/>
      <c r="E6818" s="5" t="s">
        <v>29</v>
      </c>
      <c r="F6818" s="6"/>
      <c r="G6818" s="7">
        <v>733</v>
      </c>
      <c r="H6818" s="8">
        <v>423</v>
      </c>
      <c r="I6818" s="1">
        <v>120</v>
      </c>
      <c r="J6818" s="1">
        <v>110</v>
      </c>
      <c r="K6818" s="1">
        <v>50</v>
      </c>
      <c r="L6818" s="1">
        <v>9</v>
      </c>
      <c r="M6818" s="1">
        <v>11</v>
      </c>
      <c r="N6818" s="1">
        <v>10</v>
      </c>
      <c r="O6818" s="27" t="s">
        <v>78</v>
      </c>
      <c r="P6818" s="28" t="s">
        <v>78</v>
      </c>
    </row>
    <row r="6819" spans="4:16" x14ac:dyDescent="0.2">
      <c r="D6819" s="104"/>
      <c r="E6819" s="11"/>
      <c r="F6819" s="10"/>
      <c r="G6819" s="9">
        <v>100</v>
      </c>
      <c r="H6819" s="12">
        <v>57.708049113233002</v>
      </c>
      <c r="I6819" s="2">
        <v>16.371077762618999</v>
      </c>
      <c r="J6819" s="2">
        <v>15.006821282401001</v>
      </c>
      <c r="K6819" s="2">
        <v>6.8212824010909996</v>
      </c>
      <c r="L6819" s="2">
        <v>1.2278308321960001</v>
      </c>
      <c r="M6819" s="2">
        <v>1.50068212824</v>
      </c>
      <c r="N6819" s="2">
        <v>1.3642564802179999</v>
      </c>
      <c r="O6819" s="2">
        <v>0.803596127248</v>
      </c>
      <c r="P6819" s="15">
        <v>1.153568430817</v>
      </c>
    </row>
    <row r="6820" spans="4:16" x14ac:dyDescent="0.2">
      <c r="D6820" s="104"/>
      <c r="E6820" s="5" t="s">
        <v>30</v>
      </c>
      <c r="F6820" s="6"/>
      <c r="G6820" s="7">
        <v>619</v>
      </c>
      <c r="H6820" s="8">
        <v>293</v>
      </c>
      <c r="I6820" s="1">
        <v>98</v>
      </c>
      <c r="J6820" s="1">
        <v>155</v>
      </c>
      <c r="K6820" s="1">
        <v>43</v>
      </c>
      <c r="L6820" s="1">
        <v>18</v>
      </c>
      <c r="M6820" s="1">
        <v>8</v>
      </c>
      <c r="N6820" s="1">
        <v>4</v>
      </c>
      <c r="O6820" s="27" t="s">
        <v>78</v>
      </c>
      <c r="P6820" s="28" t="s">
        <v>78</v>
      </c>
    </row>
    <row r="6821" spans="4:16" x14ac:dyDescent="0.2">
      <c r="D6821" s="104"/>
      <c r="E6821" s="11"/>
      <c r="F6821" s="10"/>
      <c r="G6821" s="9">
        <v>100</v>
      </c>
      <c r="H6821" s="12">
        <v>47.334410339256998</v>
      </c>
      <c r="I6821" s="2">
        <v>15.831987075929</v>
      </c>
      <c r="J6821" s="2">
        <v>25.040387722131999</v>
      </c>
      <c r="K6821" s="2">
        <v>6.9466882067849998</v>
      </c>
      <c r="L6821" s="2">
        <v>2.9079159935379999</v>
      </c>
      <c r="M6821" s="2">
        <v>1.2924071082390001</v>
      </c>
      <c r="N6821" s="2">
        <v>0.64620355411999997</v>
      </c>
      <c r="O6821" s="2">
        <v>1.055284552846</v>
      </c>
      <c r="P6821" s="15">
        <v>1.2151618883769999</v>
      </c>
    </row>
    <row r="6822" spans="4:16" x14ac:dyDescent="0.2">
      <c r="D6822" s="104"/>
      <c r="E6822" s="5" t="s">
        <v>31</v>
      </c>
      <c r="F6822" s="6"/>
      <c r="G6822" s="7">
        <v>559</v>
      </c>
      <c r="H6822" s="8">
        <v>199</v>
      </c>
      <c r="I6822" s="1">
        <v>101</v>
      </c>
      <c r="J6822" s="1">
        <v>178</v>
      </c>
      <c r="K6822" s="1">
        <v>61</v>
      </c>
      <c r="L6822" s="1">
        <v>15</v>
      </c>
      <c r="M6822" s="1">
        <v>2</v>
      </c>
      <c r="N6822" s="1">
        <v>3</v>
      </c>
      <c r="O6822" s="27" t="s">
        <v>78</v>
      </c>
      <c r="P6822" s="28" t="s">
        <v>78</v>
      </c>
    </row>
    <row r="6823" spans="4:16" x14ac:dyDescent="0.2">
      <c r="D6823" s="104"/>
      <c r="E6823" s="11"/>
      <c r="F6823" s="10"/>
      <c r="G6823" s="9">
        <v>100</v>
      </c>
      <c r="H6823" s="12">
        <v>35.599284436494003</v>
      </c>
      <c r="I6823" s="2">
        <v>18.067978533095001</v>
      </c>
      <c r="J6823" s="2">
        <v>31.842576028623</v>
      </c>
      <c r="K6823" s="2">
        <v>10.912343470483</v>
      </c>
      <c r="L6823" s="2">
        <v>2.6833631484790001</v>
      </c>
      <c r="M6823" s="2">
        <v>0.35778175313100002</v>
      </c>
      <c r="N6823" s="2">
        <v>0.53667262969600005</v>
      </c>
      <c r="O6823" s="2">
        <v>1.2769784172659999</v>
      </c>
      <c r="P6823" s="15">
        <v>1.157820859813</v>
      </c>
    </row>
    <row r="6824" spans="4:16" x14ac:dyDescent="0.2">
      <c r="D6824" s="104"/>
      <c r="E6824" s="5" t="s">
        <v>32</v>
      </c>
      <c r="F6824" s="6"/>
      <c r="G6824" s="7">
        <v>284</v>
      </c>
      <c r="H6824" s="8">
        <v>103</v>
      </c>
      <c r="I6824" s="1">
        <v>41</v>
      </c>
      <c r="J6824" s="1">
        <v>91</v>
      </c>
      <c r="K6824" s="1">
        <v>30</v>
      </c>
      <c r="L6824" s="1">
        <v>8</v>
      </c>
      <c r="M6824" s="1">
        <v>8</v>
      </c>
      <c r="N6824" s="1">
        <v>3</v>
      </c>
      <c r="O6824" s="27" t="s">
        <v>78</v>
      </c>
      <c r="P6824" s="28" t="s">
        <v>78</v>
      </c>
    </row>
    <row r="6825" spans="4:16" x14ac:dyDescent="0.2">
      <c r="D6825" s="104"/>
      <c r="E6825" s="11"/>
      <c r="F6825" s="10"/>
      <c r="G6825" s="9">
        <v>100</v>
      </c>
      <c r="H6825" s="12">
        <v>36.267605633803001</v>
      </c>
      <c r="I6825" s="2">
        <v>14.43661971831</v>
      </c>
      <c r="J6825" s="2">
        <v>32.042253521127002</v>
      </c>
      <c r="K6825" s="2">
        <v>10.56338028169</v>
      </c>
      <c r="L6825" s="2">
        <v>2.8169014084509998</v>
      </c>
      <c r="M6825" s="2">
        <v>2.8169014084509998</v>
      </c>
      <c r="N6825" s="2">
        <v>1.056338028169</v>
      </c>
      <c r="O6825" s="2">
        <v>1.3701067615660001</v>
      </c>
      <c r="P6825" s="15">
        <v>1.3008468317620001</v>
      </c>
    </row>
    <row r="6826" spans="4:16" x14ac:dyDescent="0.2">
      <c r="D6826" s="104"/>
      <c r="E6826" s="5" t="s">
        <v>33</v>
      </c>
      <c r="F6826" s="6"/>
      <c r="G6826" s="7">
        <v>104</v>
      </c>
      <c r="H6826" s="8">
        <v>38</v>
      </c>
      <c r="I6826" s="1">
        <v>17</v>
      </c>
      <c r="J6826" s="1">
        <v>25</v>
      </c>
      <c r="K6826" s="1">
        <v>13</v>
      </c>
      <c r="L6826" s="1">
        <v>4</v>
      </c>
      <c r="M6826" s="1">
        <v>6</v>
      </c>
      <c r="N6826" s="1">
        <v>1</v>
      </c>
      <c r="O6826" s="27" t="s">
        <v>78</v>
      </c>
      <c r="P6826" s="28" t="s">
        <v>78</v>
      </c>
    </row>
    <row r="6827" spans="4:16" x14ac:dyDescent="0.2">
      <c r="D6827" s="104"/>
      <c r="E6827" s="11"/>
      <c r="F6827" s="10"/>
      <c r="G6827" s="9">
        <v>100</v>
      </c>
      <c r="H6827" s="12">
        <v>36.538461538462002</v>
      </c>
      <c r="I6827" s="2">
        <v>16.346153846153999</v>
      </c>
      <c r="J6827" s="2">
        <v>24.038461538461998</v>
      </c>
      <c r="K6827" s="2">
        <v>12.5</v>
      </c>
      <c r="L6827" s="2">
        <v>3.8461538461539999</v>
      </c>
      <c r="M6827" s="2">
        <v>5.7692307692310001</v>
      </c>
      <c r="N6827" s="2">
        <v>0.96153846153800004</v>
      </c>
      <c r="O6827" s="2">
        <v>1.4757281553399999</v>
      </c>
      <c r="P6827" s="15">
        <v>1.4736827930880001</v>
      </c>
    </row>
    <row r="6828" spans="4:16" x14ac:dyDescent="0.2">
      <c r="D6828" s="103" t="s">
        <v>34</v>
      </c>
      <c r="E6828" s="24" t="s">
        <v>35</v>
      </c>
      <c r="F6828" s="22"/>
      <c r="G6828" s="23">
        <v>206</v>
      </c>
      <c r="H6828" s="30">
        <v>189</v>
      </c>
      <c r="I6828" s="4">
        <v>9</v>
      </c>
      <c r="J6828" s="4">
        <v>5</v>
      </c>
      <c r="K6828" s="4">
        <v>0</v>
      </c>
      <c r="L6828" s="4">
        <v>1</v>
      </c>
      <c r="M6828" s="4">
        <v>0</v>
      </c>
      <c r="N6828" s="4">
        <v>2</v>
      </c>
      <c r="O6828" s="73" t="s">
        <v>78</v>
      </c>
      <c r="P6828" s="76" t="s">
        <v>78</v>
      </c>
    </row>
    <row r="6829" spans="4:16" x14ac:dyDescent="0.2">
      <c r="D6829" s="104"/>
      <c r="E6829" s="11"/>
      <c r="F6829" s="10"/>
      <c r="G6829" s="9">
        <v>100</v>
      </c>
      <c r="H6829" s="12">
        <v>91.747572815533999</v>
      </c>
      <c r="I6829" s="2">
        <v>4.3689320388350001</v>
      </c>
      <c r="J6829" s="2">
        <v>2.4271844660189998</v>
      </c>
      <c r="K6829" s="3">
        <v>0</v>
      </c>
      <c r="L6829" s="2">
        <v>0.48543689320400002</v>
      </c>
      <c r="M6829" s="3">
        <v>0</v>
      </c>
      <c r="N6829" s="2">
        <v>0.97087378640800004</v>
      </c>
      <c r="O6829" s="2">
        <v>0.112745098039</v>
      </c>
      <c r="P6829" s="15">
        <v>0.45593505914999999</v>
      </c>
    </row>
    <row r="6830" spans="4:16" x14ac:dyDescent="0.2">
      <c r="D6830" s="104"/>
      <c r="E6830" s="5" t="s">
        <v>36</v>
      </c>
      <c r="F6830" s="6"/>
      <c r="G6830" s="7">
        <v>218</v>
      </c>
      <c r="H6830" s="8">
        <v>167</v>
      </c>
      <c r="I6830" s="1">
        <v>20</v>
      </c>
      <c r="J6830" s="1">
        <v>19</v>
      </c>
      <c r="K6830" s="1">
        <v>7</v>
      </c>
      <c r="L6830" s="1">
        <v>0</v>
      </c>
      <c r="M6830" s="1">
        <v>1</v>
      </c>
      <c r="N6830" s="1">
        <v>4</v>
      </c>
      <c r="O6830" s="27" t="s">
        <v>78</v>
      </c>
      <c r="P6830" s="28" t="s">
        <v>78</v>
      </c>
    </row>
    <row r="6831" spans="4:16" x14ac:dyDescent="0.2">
      <c r="D6831" s="104"/>
      <c r="E6831" s="11"/>
      <c r="F6831" s="10"/>
      <c r="G6831" s="9">
        <v>100</v>
      </c>
      <c r="H6831" s="12">
        <v>76.605504587156005</v>
      </c>
      <c r="I6831" s="2">
        <v>9.1743119266060003</v>
      </c>
      <c r="J6831" s="2">
        <v>8.7155963302749999</v>
      </c>
      <c r="K6831" s="2">
        <v>3.2110091743120002</v>
      </c>
      <c r="L6831" s="3">
        <v>0</v>
      </c>
      <c r="M6831" s="2">
        <v>0.45871559632999998</v>
      </c>
      <c r="N6831" s="2">
        <v>1.834862385321</v>
      </c>
      <c r="O6831" s="2">
        <v>0.392523364486</v>
      </c>
      <c r="P6831" s="15">
        <v>0.84008243193400001</v>
      </c>
    </row>
    <row r="6832" spans="4:16" x14ac:dyDescent="0.2">
      <c r="D6832" s="104"/>
      <c r="E6832" s="5" t="s">
        <v>37</v>
      </c>
      <c r="F6832" s="6"/>
      <c r="G6832" s="7">
        <v>218</v>
      </c>
      <c r="H6832" s="8">
        <v>112</v>
      </c>
      <c r="I6832" s="1">
        <v>38</v>
      </c>
      <c r="J6832" s="1">
        <v>55</v>
      </c>
      <c r="K6832" s="1">
        <v>10</v>
      </c>
      <c r="L6832" s="1">
        <v>1</v>
      </c>
      <c r="M6832" s="1">
        <v>1</v>
      </c>
      <c r="N6832" s="1">
        <v>1</v>
      </c>
      <c r="O6832" s="27" t="s">
        <v>78</v>
      </c>
      <c r="P6832" s="28" t="s">
        <v>78</v>
      </c>
    </row>
    <row r="6833" spans="4:16" x14ac:dyDescent="0.2">
      <c r="D6833" s="104"/>
      <c r="E6833" s="11"/>
      <c r="F6833" s="10"/>
      <c r="G6833" s="9">
        <v>100</v>
      </c>
      <c r="H6833" s="12">
        <v>51.376146788991001</v>
      </c>
      <c r="I6833" s="2">
        <v>17.43119266055</v>
      </c>
      <c r="J6833" s="2">
        <v>25.229357798165001</v>
      </c>
      <c r="K6833" s="2">
        <v>4.5871559633030001</v>
      </c>
      <c r="L6833" s="2">
        <v>0.45871559632999998</v>
      </c>
      <c r="M6833" s="2">
        <v>0.45871559632999998</v>
      </c>
      <c r="N6833" s="2">
        <v>0.45871559632999998</v>
      </c>
      <c r="O6833" s="2">
        <v>0.86175115207399999</v>
      </c>
      <c r="P6833" s="15">
        <v>1.0247007758419999</v>
      </c>
    </row>
    <row r="6834" spans="4:16" x14ac:dyDescent="0.2">
      <c r="D6834" s="104"/>
      <c r="E6834" s="5" t="s">
        <v>38</v>
      </c>
      <c r="F6834" s="6"/>
      <c r="G6834" s="7">
        <v>313</v>
      </c>
      <c r="H6834" s="8">
        <v>112</v>
      </c>
      <c r="I6834" s="1">
        <v>50</v>
      </c>
      <c r="J6834" s="1">
        <v>96</v>
      </c>
      <c r="K6834" s="1">
        <v>39</v>
      </c>
      <c r="L6834" s="1">
        <v>11</v>
      </c>
      <c r="M6834" s="1">
        <v>3</v>
      </c>
      <c r="N6834" s="1">
        <v>2</v>
      </c>
      <c r="O6834" s="27" t="s">
        <v>78</v>
      </c>
      <c r="P6834" s="28" t="s">
        <v>78</v>
      </c>
    </row>
    <row r="6835" spans="4:16" x14ac:dyDescent="0.2">
      <c r="D6835" s="104"/>
      <c r="E6835" s="11"/>
      <c r="F6835" s="10"/>
      <c r="G6835" s="9">
        <v>100</v>
      </c>
      <c r="H6835" s="12">
        <v>35.782747603833997</v>
      </c>
      <c r="I6835" s="2">
        <v>15.974440894569</v>
      </c>
      <c r="J6835" s="2">
        <v>30.670926517571999</v>
      </c>
      <c r="K6835" s="2">
        <v>12.460063897764</v>
      </c>
      <c r="L6835" s="2">
        <v>3.5143769968049998</v>
      </c>
      <c r="M6835" s="2">
        <v>0.95846645367399996</v>
      </c>
      <c r="N6835" s="2">
        <v>0.63897763578300004</v>
      </c>
      <c r="O6835" s="2">
        <v>1.344051446945</v>
      </c>
      <c r="P6835" s="15">
        <v>1.234793674496</v>
      </c>
    </row>
    <row r="6836" spans="4:16" x14ac:dyDescent="0.2">
      <c r="D6836" s="104"/>
      <c r="E6836" s="5" t="s">
        <v>39</v>
      </c>
      <c r="F6836" s="6"/>
      <c r="G6836" s="7">
        <v>306</v>
      </c>
      <c r="H6836" s="8">
        <v>77</v>
      </c>
      <c r="I6836" s="1">
        <v>46</v>
      </c>
      <c r="J6836" s="1">
        <v>117</v>
      </c>
      <c r="K6836" s="1">
        <v>49</v>
      </c>
      <c r="L6836" s="1">
        <v>10</v>
      </c>
      <c r="M6836" s="1">
        <v>2</v>
      </c>
      <c r="N6836" s="1">
        <v>5</v>
      </c>
      <c r="O6836" s="27" t="s">
        <v>78</v>
      </c>
      <c r="P6836" s="28" t="s">
        <v>78</v>
      </c>
    </row>
    <row r="6837" spans="4:16" x14ac:dyDescent="0.2">
      <c r="D6837" s="104"/>
      <c r="E6837" s="11"/>
      <c r="F6837" s="10"/>
      <c r="G6837" s="9">
        <v>100</v>
      </c>
      <c r="H6837" s="12">
        <v>25.163398692809999</v>
      </c>
      <c r="I6837" s="2">
        <v>15.032679738562001</v>
      </c>
      <c r="J6837" s="2">
        <v>38.235294117647001</v>
      </c>
      <c r="K6837" s="2">
        <v>16.013071895425</v>
      </c>
      <c r="L6837" s="2">
        <v>3.2679738562090002</v>
      </c>
      <c r="M6837" s="2">
        <v>0.65359477124200005</v>
      </c>
      <c r="N6837" s="2">
        <v>1.6339869281049999</v>
      </c>
      <c r="O6837" s="2">
        <v>1.5847176079730001</v>
      </c>
      <c r="P6837" s="15">
        <v>1.165805299639</v>
      </c>
    </row>
    <row r="6838" spans="4:16" x14ac:dyDescent="0.2">
      <c r="D6838" s="104"/>
      <c r="E6838" s="5" t="s">
        <v>40</v>
      </c>
      <c r="F6838" s="6"/>
      <c r="G6838" s="7">
        <v>323</v>
      </c>
      <c r="H6838" s="8">
        <v>85</v>
      </c>
      <c r="I6838" s="1">
        <v>70</v>
      </c>
      <c r="J6838" s="1">
        <v>120</v>
      </c>
      <c r="K6838" s="1">
        <v>39</v>
      </c>
      <c r="L6838" s="1">
        <v>6</v>
      </c>
      <c r="M6838" s="1">
        <v>1</v>
      </c>
      <c r="N6838" s="1">
        <v>2</v>
      </c>
      <c r="O6838" s="27" t="s">
        <v>78</v>
      </c>
      <c r="P6838" s="28" t="s">
        <v>78</v>
      </c>
    </row>
    <row r="6839" spans="4:16" x14ac:dyDescent="0.2">
      <c r="D6839" s="104"/>
      <c r="E6839" s="11"/>
      <c r="F6839" s="10"/>
      <c r="G6839" s="9">
        <v>100</v>
      </c>
      <c r="H6839" s="12">
        <v>26.315789473683999</v>
      </c>
      <c r="I6839" s="2">
        <v>21.671826625386998</v>
      </c>
      <c r="J6839" s="2">
        <v>37.151702786378003</v>
      </c>
      <c r="K6839" s="2">
        <v>12.074303405573</v>
      </c>
      <c r="L6839" s="2">
        <v>1.8575851393189999</v>
      </c>
      <c r="M6839" s="2">
        <v>0.30959752322</v>
      </c>
      <c r="N6839" s="2">
        <v>0.61919504644000001</v>
      </c>
      <c r="O6839" s="2">
        <v>1.4205607476640001</v>
      </c>
      <c r="P6839" s="15">
        <v>1.079725791695</v>
      </c>
    </row>
    <row r="6840" spans="4:16" x14ac:dyDescent="0.2">
      <c r="D6840" s="104"/>
      <c r="E6840" s="5" t="s">
        <v>41</v>
      </c>
      <c r="F6840" s="6"/>
      <c r="G6840" s="7">
        <v>260</v>
      </c>
      <c r="H6840" s="8">
        <v>123</v>
      </c>
      <c r="I6840" s="1">
        <v>66</v>
      </c>
      <c r="J6840" s="1">
        <v>56</v>
      </c>
      <c r="K6840" s="1">
        <v>10</v>
      </c>
      <c r="L6840" s="1">
        <v>2</v>
      </c>
      <c r="M6840" s="1">
        <v>1</v>
      </c>
      <c r="N6840" s="1">
        <v>2</v>
      </c>
      <c r="O6840" s="27" t="s">
        <v>78</v>
      </c>
      <c r="P6840" s="28" t="s">
        <v>78</v>
      </c>
    </row>
    <row r="6841" spans="4:16" x14ac:dyDescent="0.2">
      <c r="D6841" s="104"/>
      <c r="E6841" s="11"/>
      <c r="F6841" s="10"/>
      <c r="G6841" s="9">
        <v>100</v>
      </c>
      <c r="H6841" s="12">
        <v>47.307692307692001</v>
      </c>
      <c r="I6841" s="2">
        <v>25.384615384615</v>
      </c>
      <c r="J6841" s="2">
        <v>21.538461538461998</v>
      </c>
      <c r="K6841" s="2">
        <v>3.8461538461539999</v>
      </c>
      <c r="L6841" s="2">
        <v>0.76923076923099998</v>
      </c>
      <c r="M6841" s="2">
        <v>0.384615384615</v>
      </c>
      <c r="N6841" s="2">
        <v>0.76923076923099998</v>
      </c>
      <c r="O6841" s="2">
        <v>0.85658914728699997</v>
      </c>
      <c r="P6841" s="15">
        <v>0.97982318933699997</v>
      </c>
    </row>
    <row r="6842" spans="4:16" x14ac:dyDescent="0.2">
      <c r="D6842" s="104"/>
      <c r="E6842" s="5" t="s">
        <v>42</v>
      </c>
      <c r="F6842" s="6"/>
      <c r="G6842" s="7">
        <v>258</v>
      </c>
      <c r="H6842" s="8">
        <v>186</v>
      </c>
      <c r="I6842" s="1">
        <v>37</v>
      </c>
      <c r="J6842" s="1">
        <v>23</v>
      </c>
      <c r="K6842" s="1">
        <v>7</v>
      </c>
      <c r="L6842" s="1">
        <v>2</v>
      </c>
      <c r="M6842" s="1">
        <v>2</v>
      </c>
      <c r="N6842" s="1">
        <v>1</v>
      </c>
      <c r="O6842" s="27" t="s">
        <v>78</v>
      </c>
      <c r="P6842" s="28" t="s">
        <v>78</v>
      </c>
    </row>
    <row r="6843" spans="4:16" x14ac:dyDescent="0.2">
      <c r="D6843" s="104"/>
      <c r="E6843" s="11"/>
      <c r="F6843" s="10"/>
      <c r="G6843" s="9">
        <v>100</v>
      </c>
      <c r="H6843" s="12">
        <v>72.093023255814003</v>
      </c>
      <c r="I6843" s="2">
        <v>14.341085271318001</v>
      </c>
      <c r="J6843" s="2">
        <v>8.9147286821710008</v>
      </c>
      <c r="K6843" s="2">
        <v>2.7131782945739999</v>
      </c>
      <c r="L6843" s="2">
        <v>0.77519379845000003</v>
      </c>
      <c r="M6843" s="2">
        <v>0.77519379845000003</v>
      </c>
      <c r="N6843" s="2">
        <v>0.38759689922500001</v>
      </c>
      <c r="O6843" s="2">
        <v>0.47470817120600001</v>
      </c>
      <c r="P6843" s="15">
        <v>0.91695147751200001</v>
      </c>
    </row>
    <row r="6844" spans="4:16" x14ac:dyDescent="0.2">
      <c r="D6844" s="104"/>
      <c r="E6844" s="5" t="s">
        <v>43</v>
      </c>
      <c r="F6844" s="6"/>
      <c r="G6844" s="7">
        <v>258</v>
      </c>
      <c r="H6844" s="8">
        <v>186</v>
      </c>
      <c r="I6844" s="1">
        <v>29</v>
      </c>
      <c r="J6844" s="1">
        <v>17</v>
      </c>
      <c r="K6844" s="1">
        <v>9</v>
      </c>
      <c r="L6844" s="1">
        <v>4</v>
      </c>
      <c r="M6844" s="1">
        <v>5</v>
      </c>
      <c r="N6844" s="1">
        <v>8</v>
      </c>
      <c r="O6844" s="27" t="s">
        <v>78</v>
      </c>
      <c r="P6844" s="28" t="s">
        <v>78</v>
      </c>
    </row>
    <row r="6845" spans="4:16" x14ac:dyDescent="0.2">
      <c r="D6845" s="104"/>
      <c r="E6845" s="11"/>
      <c r="F6845" s="10"/>
      <c r="G6845" s="9">
        <v>100</v>
      </c>
      <c r="H6845" s="12">
        <v>72.093023255814003</v>
      </c>
      <c r="I6845" s="2">
        <v>11.240310077519</v>
      </c>
      <c r="J6845" s="2">
        <v>6.5891472868219996</v>
      </c>
      <c r="K6845" s="2">
        <v>3.488372093023</v>
      </c>
      <c r="L6845" s="2">
        <v>1.550387596899</v>
      </c>
      <c r="M6845" s="2">
        <v>1.937984496124</v>
      </c>
      <c r="N6845" s="2">
        <v>3.1007751937979999</v>
      </c>
      <c r="O6845" s="2">
        <v>0.52400000000000002</v>
      </c>
      <c r="P6845" s="15">
        <v>1.0924394720070001</v>
      </c>
    </row>
    <row r="6846" spans="4:16" x14ac:dyDescent="0.2">
      <c r="D6846" s="104"/>
      <c r="E6846" s="5" t="s">
        <v>44</v>
      </c>
      <c r="F6846" s="6"/>
      <c r="G6846" s="7">
        <v>336</v>
      </c>
      <c r="H6846" s="8">
        <v>236</v>
      </c>
      <c r="I6846" s="1">
        <v>20</v>
      </c>
      <c r="J6846" s="1">
        <v>28</v>
      </c>
      <c r="K6846" s="1">
        <v>20</v>
      </c>
      <c r="L6846" s="1">
        <v>10</v>
      </c>
      <c r="M6846" s="1">
        <v>21</v>
      </c>
      <c r="N6846" s="1">
        <v>1</v>
      </c>
      <c r="O6846" s="27" t="s">
        <v>78</v>
      </c>
      <c r="P6846" s="28" t="s">
        <v>78</v>
      </c>
    </row>
    <row r="6847" spans="4:16" x14ac:dyDescent="0.2">
      <c r="D6847" s="104"/>
      <c r="E6847" s="11"/>
      <c r="F6847" s="10"/>
      <c r="G6847" s="9">
        <v>100</v>
      </c>
      <c r="H6847" s="12">
        <v>70.238095238094999</v>
      </c>
      <c r="I6847" s="2">
        <v>5.9523809523809996</v>
      </c>
      <c r="J6847" s="2">
        <v>8.333333333333</v>
      </c>
      <c r="K6847" s="2">
        <v>5.9523809523809996</v>
      </c>
      <c r="L6847" s="2">
        <v>2.9761904761900002</v>
      </c>
      <c r="M6847" s="2">
        <v>6.25</v>
      </c>
      <c r="N6847" s="2">
        <v>0.29761904761899999</v>
      </c>
      <c r="O6847" s="2">
        <v>0.83880597014900005</v>
      </c>
      <c r="P6847" s="15">
        <v>1.5074892860069999</v>
      </c>
    </row>
    <row r="6848" spans="4:16" x14ac:dyDescent="0.2">
      <c r="D6848" s="104"/>
      <c r="E6848" s="5" t="s">
        <v>45</v>
      </c>
      <c r="F6848" s="6"/>
      <c r="G6848" s="7">
        <v>259</v>
      </c>
      <c r="H6848" s="8">
        <v>153</v>
      </c>
      <c r="I6848" s="1">
        <v>19</v>
      </c>
      <c r="J6848" s="1">
        <v>33</v>
      </c>
      <c r="K6848" s="1">
        <v>15</v>
      </c>
      <c r="L6848" s="1">
        <v>19</v>
      </c>
      <c r="M6848" s="1">
        <v>19</v>
      </c>
      <c r="N6848" s="1">
        <v>1</v>
      </c>
      <c r="O6848" s="27" t="s">
        <v>78</v>
      </c>
      <c r="P6848" s="28" t="s">
        <v>78</v>
      </c>
    </row>
    <row r="6849" spans="4:16" x14ac:dyDescent="0.2">
      <c r="D6849" s="104"/>
      <c r="E6849" s="11"/>
      <c r="F6849" s="10"/>
      <c r="G6849" s="9">
        <v>100</v>
      </c>
      <c r="H6849" s="12">
        <v>59.073359073359001</v>
      </c>
      <c r="I6849" s="2">
        <v>7.3359073359069997</v>
      </c>
      <c r="J6849" s="2">
        <v>12.741312741312999</v>
      </c>
      <c r="K6849" s="2">
        <v>5.7915057915060002</v>
      </c>
      <c r="L6849" s="2">
        <v>7.3359073359069997</v>
      </c>
      <c r="M6849" s="2">
        <v>7.3359073359069997</v>
      </c>
      <c r="N6849" s="2">
        <v>0.38610038610000003</v>
      </c>
      <c r="O6849" s="2">
        <v>1.166666666667</v>
      </c>
      <c r="P6849" s="15">
        <v>1.6633688303059999</v>
      </c>
    </row>
    <row r="6850" spans="4:16" x14ac:dyDescent="0.2">
      <c r="D6850" s="104"/>
      <c r="E6850" s="5" t="s">
        <v>46</v>
      </c>
      <c r="F6850" s="6"/>
      <c r="G6850" s="7">
        <v>171</v>
      </c>
      <c r="H6850" s="8">
        <v>107</v>
      </c>
      <c r="I6850" s="1">
        <v>13</v>
      </c>
      <c r="J6850" s="1">
        <v>15</v>
      </c>
      <c r="K6850" s="1">
        <v>13</v>
      </c>
      <c r="L6850" s="1">
        <v>10</v>
      </c>
      <c r="M6850" s="1">
        <v>7</v>
      </c>
      <c r="N6850" s="1">
        <v>6</v>
      </c>
      <c r="O6850" s="27" t="s">
        <v>78</v>
      </c>
      <c r="P6850" s="28" t="s">
        <v>78</v>
      </c>
    </row>
    <row r="6851" spans="4:16" x14ac:dyDescent="0.2">
      <c r="D6851" s="104"/>
      <c r="E6851" s="11"/>
      <c r="F6851" s="10"/>
      <c r="G6851" s="9">
        <v>100</v>
      </c>
      <c r="H6851" s="12">
        <v>62.573099415205</v>
      </c>
      <c r="I6851" s="2">
        <v>7.6023391812870003</v>
      </c>
      <c r="J6851" s="2">
        <v>8.7719298245609991</v>
      </c>
      <c r="K6851" s="2">
        <v>7.6023391812870003</v>
      </c>
      <c r="L6851" s="2">
        <v>5.847953216374</v>
      </c>
      <c r="M6851" s="2">
        <v>4.0935672514619998</v>
      </c>
      <c r="N6851" s="2">
        <v>3.508771929825</v>
      </c>
      <c r="O6851" s="2">
        <v>0.95151515151499999</v>
      </c>
      <c r="P6851" s="15">
        <v>1.508786631123</v>
      </c>
    </row>
    <row r="6852" spans="4:16" x14ac:dyDescent="0.2">
      <c r="D6852" s="104"/>
      <c r="E6852" s="5" t="s">
        <v>47</v>
      </c>
      <c r="F6852" s="6"/>
      <c r="G6852" s="7">
        <v>158</v>
      </c>
      <c r="H6852" s="8">
        <v>103</v>
      </c>
      <c r="I6852" s="1">
        <v>12</v>
      </c>
      <c r="J6852" s="1">
        <v>15</v>
      </c>
      <c r="K6852" s="1">
        <v>10</v>
      </c>
      <c r="L6852" s="1">
        <v>4</v>
      </c>
      <c r="M6852" s="1">
        <v>5</v>
      </c>
      <c r="N6852" s="1">
        <v>9</v>
      </c>
      <c r="O6852" s="27" t="s">
        <v>78</v>
      </c>
      <c r="P6852" s="28" t="s">
        <v>78</v>
      </c>
    </row>
    <row r="6853" spans="4:16" x14ac:dyDescent="0.2">
      <c r="D6853" s="104"/>
      <c r="E6853" s="11"/>
      <c r="F6853" s="10"/>
      <c r="G6853" s="9">
        <v>100</v>
      </c>
      <c r="H6853" s="12">
        <v>65.189873417721998</v>
      </c>
      <c r="I6853" s="2">
        <v>7.5949367088609998</v>
      </c>
      <c r="J6853" s="2">
        <v>9.493670886076</v>
      </c>
      <c r="K6853" s="2">
        <v>6.3291139240509997</v>
      </c>
      <c r="L6853" s="2">
        <v>2.5316455696200002</v>
      </c>
      <c r="M6853" s="2">
        <v>3.1645569620249998</v>
      </c>
      <c r="N6853" s="2">
        <v>5.6962025316459997</v>
      </c>
      <c r="O6853" s="2">
        <v>0.75838926174499999</v>
      </c>
      <c r="P6853" s="15">
        <v>1.334372671204</v>
      </c>
    </row>
    <row r="6854" spans="4:16" x14ac:dyDescent="0.2">
      <c r="D6854" s="104"/>
      <c r="E6854" s="5" t="s">
        <v>48</v>
      </c>
      <c r="F6854" s="6"/>
      <c r="G6854" s="7">
        <v>62</v>
      </c>
      <c r="H6854" s="8">
        <v>50</v>
      </c>
      <c r="I6854" s="1">
        <v>0</v>
      </c>
      <c r="J6854" s="1">
        <v>6</v>
      </c>
      <c r="K6854" s="1">
        <v>0</v>
      </c>
      <c r="L6854" s="1">
        <v>2</v>
      </c>
      <c r="M6854" s="1">
        <v>2</v>
      </c>
      <c r="N6854" s="1">
        <v>2</v>
      </c>
      <c r="O6854" s="27" t="s">
        <v>78</v>
      </c>
      <c r="P6854" s="28" t="s">
        <v>78</v>
      </c>
    </row>
    <row r="6855" spans="4:16" x14ac:dyDescent="0.2">
      <c r="D6855" s="104"/>
      <c r="E6855" s="11"/>
      <c r="F6855" s="10"/>
      <c r="G6855" s="9">
        <v>100</v>
      </c>
      <c r="H6855" s="12">
        <v>80.645161290323003</v>
      </c>
      <c r="I6855" s="3">
        <v>0</v>
      </c>
      <c r="J6855" s="2">
        <v>9.6774193548389995</v>
      </c>
      <c r="K6855" s="3">
        <v>0</v>
      </c>
      <c r="L6855" s="2">
        <v>3.2258064516129998</v>
      </c>
      <c r="M6855" s="2">
        <v>3.2258064516129998</v>
      </c>
      <c r="N6855" s="2">
        <v>3.2258064516129998</v>
      </c>
      <c r="O6855" s="2">
        <v>0.5</v>
      </c>
      <c r="P6855" s="15">
        <v>1.231530213461</v>
      </c>
    </row>
    <row r="6856" spans="4:16" x14ac:dyDescent="0.2">
      <c r="D6856" s="104"/>
      <c r="E6856" s="5" t="s">
        <v>49</v>
      </c>
      <c r="F6856" s="6"/>
      <c r="G6856" s="7">
        <v>13</v>
      </c>
      <c r="H6856" s="8">
        <v>10</v>
      </c>
      <c r="I6856" s="1">
        <v>0</v>
      </c>
      <c r="J6856" s="1">
        <v>1</v>
      </c>
      <c r="K6856" s="1">
        <v>0</v>
      </c>
      <c r="L6856" s="1">
        <v>0</v>
      </c>
      <c r="M6856" s="1">
        <v>0</v>
      </c>
      <c r="N6856" s="1">
        <v>2</v>
      </c>
      <c r="O6856" s="27" t="s">
        <v>78</v>
      </c>
      <c r="P6856" s="28" t="s">
        <v>78</v>
      </c>
    </row>
    <row r="6857" spans="4:16" x14ac:dyDescent="0.2">
      <c r="D6857" s="104"/>
      <c r="E6857" s="11"/>
      <c r="F6857" s="10"/>
      <c r="G6857" s="9">
        <v>100</v>
      </c>
      <c r="H6857" s="12">
        <v>76.923076923077005</v>
      </c>
      <c r="I6857" s="3">
        <v>0</v>
      </c>
      <c r="J6857" s="2">
        <v>7.6923076923079998</v>
      </c>
      <c r="K6857" s="3">
        <v>0</v>
      </c>
      <c r="L6857" s="3">
        <v>0</v>
      </c>
      <c r="M6857" s="3">
        <v>0</v>
      </c>
      <c r="N6857" s="2">
        <v>15.384615384615</v>
      </c>
      <c r="O6857" s="2">
        <v>0.181818181818</v>
      </c>
      <c r="P6857" s="15">
        <v>0.574959574576</v>
      </c>
    </row>
    <row r="6858" spans="4:16" x14ac:dyDescent="0.2">
      <c r="D6858" s="103" t="s">
        <v>50</v>
      </c>
      <c r="E6858" s="24" t="s">
        <v>35</v>
      </c>
      <c r="F6858" s="22"/>
      <c r="G6858" s="23">
        <v>174</v>
      </c>
      <c r="H6858" s="30">
        <v>152</v>
      </c>
      <c r="I6858" s="4">
        <v>11</v>
      </c>
      <c r="J6858" s="4">
        <v>8</v>
      </c>
      <c r="K6858" s="4">
        <v>3</v>
      </c>
      <c r="L6858" s="4">
        <v>0</v>
      </c>
      <c r="M6858" s="4">
        <v>0</v>
      </c>
      <c r="N6858" s="4">
        <v>0</v>
      </c>
      <c r="O6858" s="73" t="s">
        <v>78</v>
      </c>
      <c r="P6858" s="76" t="s">
        <v>78</v>
      </c>
    </row>
    <row r="6859" spans="4:16" x14ac:dyDescent="0.2">
      <c r="D6859" s="104"/>
      <c r="E6859" s="11"/>
      <c r="F6859" s="10"/>
      <c r="G6859" s="9">
        <v>100</v>
      </c>
      <c r="H6859" s="12">
        <v>87.356321839079996</v>
      </c>
      <c r="I6859" s="2">
        <v>6.3218390804600002</v>
      </c>
      <c r="J6859" s="2">
        <v>4.5977011494250002</v>
      </c>
      <c r="K6859" s="2">
        <v>1.7241379310339999</v>
      </c>
      <c r="L6859" s="3">
        <v>0</v>
      </c>
      <c r="M6859" s="3">
        <v>0</v>
      </c>
      <c r="N6859" s="3">
        <v>0</v>
      </c>
      <c r="O6859" s="2">
        <v>0.20689655172400001</v>
      </c>
      <c r="P6859" s="15">
        <v>0.59957707382699998</v>
      </c>
    </row>
    <row r="6860" spans="4:16" x14ac:dyDescent="0.2">
      <c r="D6860" s="104"/>
      <c r="E6860" s="5" t="s">
        <v>36</v>
      </c>
      <c r="F6860" s="6"/>
      <c r="G6860" s="7">
        <v>233</v>
      </c>
      <c r="H6860" s="8">
        <v>137</v>
      </c>
      <c r="I6860" s="1">
        <v>42</v>
      </c>
      <c r="J6860" s="1">
        <v>42</v>
      </c>
      <c r="K6860" s="1">
        <v>10</v>
      </c>
      <c r="L6860" s="1">
        <v>1</v>
      </c>
      <c r="M6860" s="1">
        <v>0</v>
      </c>
      <c r="N6860" s="1">
        <v>1</v>
      </c>
      <c r="O6860" s="27" t="s">
        <v>78</v>
      </c>
      <c r="P6860" s="28" t="s">
        <v>78</v>
      </c>
    </row>
    <row r="6861" spans="4:16" x14ac:dyDescent="0.2">
      <c r="D6861" s="104"/>
      <c r="E6861" s="11"/>
      <c r="F6861" s="10"/>
      <c r="G6861" s="9">
        <v>100</v>
      </c>
      <c r="H6861" s="12">
        <v>58.798283261803</v>
      </c>
      <c r="I6861" s="2">
        <v>18.025751072961</v>
      </c>
      <c r="J6861" s="2">
        <v>18.025751072961</v>
      </c>
      <c r="K6861" s="2">
        <v>4.2918454935619996</v>
      </c>
      <c r="L6861" s="2">
        <v>0.42918454935599998</v>
      </c>
      <c r="M6861" s="3">
        <v>0</v>
      </c>
      <c r="N6861" s="2">
        <v>0.42918454935599998</v>
      </c>
      <c r="O6861" s="2">
        <v>0.68965517241399998</v>
      </c>
      <c r="P6861" s="15">
        <v>0.94151192699800001</v>
      </c>
    </row>
    <row r="6862" spans="4:16" x14ac:dyDescent="0.2">
      <c r="D6862" s="104"/>
      <c r="E6862" s="5" t="s">
        <v>37</v>
      </c>
      <c r="F6862" s="6"/>
      <c r="G6862" s="7">
        <v>199</v>
      </c>
      <c r="H6862" s="8">
        <v>58</v>
      </c>
      <c r="I6862" s="1">
        <v>40</v>
      </c>
      <c r="J6862" s="1">
        <v>77</v>
      </c>
      <c r="K6862" s="1">
        <v>21</v>
      </c>
      <c r="L6862" s="1">
        <v>1</v>
      </c>
      <c r="M6862" s="1">
        <v>1</v>
      </c>
      <c r="N6862" s="1">
        <v>1</v>
      </c>
      <c r="O6862" s="27" t="s">
        <v>78</v>
      </c>
      <c r="P6862" s="28" t="s">
        <v>78</v>
      </c>
    </row>
    <row r="6863" spans="4:16" x14ac:dyDescent="0.2">
      <c r="D6863" s="104"/>
      <c r="E6863" s="11"/>
      <c r="F6863" s="10"/>
      <c r="G6863" s="9">
        <v>100</v>
      </c>
      <c r="H6863" s="12">
        <v>29.145728643216</v>
      </c>
      <c r="I6863" s="2">
        <v>20.100502512563001</v>
      </c>
      <c r="J6863" s="2">
        <v>38.693467336683</v>
      </c>
      <c r="K6863" s="2">
        <v>10.552763819095</v>
      </c>
      <c r="L6863" s="2">
        <v>0.50251256281400003</v>
      </c>
      <c r="M6863" s="2">
        <v>0.50251256281400003</v>
      </c>
      <c r="N6863" s="2">
        <v>0.50251256281400003</v>
      </c>
      <c r="O6863" s="2">
        <v>1.3434343434339999</v>
      </c>
      <c r="P6863" s="15">
        <v>1.0556401300030001</v>
      </c>
    </row>
    <row r="6864" spans="4:16" x14ac:dyDescent="0.2">
      <c r="D6864" s="104"/>
      <c r="E6864" s="5" t="s">
        <v>38</v>
      </c>
      <c r="F6864" s="6"/>
      <c r="G6864" s="7">
        <v>319</v>
      </c>
      <c r="H6864" s="8">
        <v>58</v>
      </c>
      <c r="I6864" s="1">
        <v>64</v>
      </c>
      <c r="J6864" s="1">
        <v>124</v>
      </c>
      <c r="K6864" s="1">
        <v>64</v>
      </c>
      <c r="L6864" s="1">
        <v>6</v>
      </c>
      <c r="M6864" s="1">
        <v>1</v>
      </c>
      <c r="N6864" s="1">
        <v>2</v>
      </c>
      <c r="O6864" s="27" t="s">
        <v>78</v>
      </c>
      <c r="P6864" s="28" t="s">
        <v>78</v>
      </c>
    </row>
    <row r="6865" spans="4:16" x14ac:dyDescent="0.2">
      <c r="D6865" s="104"/>
      <c r="E6865" s="11"/>
      <c r="F6865" s="10"/>
      <c r="G6865" s="9">
        <v>100</v>
      </c>
      <c r="H6865" s="12">
        <v>18.181818181817999</v>
      </c>
      <c r="I6865" s="2">
        <v>20.062695924764999</v>
      </c>
      <c r="J6865" s="2">
        <v>38.871473354232002</v>
      </c>
      <c r="K6865" s="2">
        <v>20.062695924764999</v>
      </c>
      <c r="L6865" s="2">
        <v>1.8808777429470001</v>
      </c>
      <c r="M6865" s="2">
        <v>0.31347962382400002</v>
      </c>
      <c r="N6865" s="2">
        <v>0.62695924764900002</v>
      </c>
      <c r="O6865" s="2">
        <v>1.6813880126180001</v>
      </c>
      <c r="P6865" s="15">
        <v>1.0668805160679999</v>
      </c>
    </row>
    <row r="6866" spans="4:16" x14ac:dyDescent="0.2">
      <c r="D6866" s="104"/>
      <c r="E6866" s="5" t="s">
        <v>39</v>
      </c>
      <c r="F6866" s="6"/>
      <c r="G6866" s="7">
        <v>269</v>
      </c>
      <c r="H6866" s="8">
        <v>53</v>
      </c>
      <c r="I6866" s="1">
        <v>40</v>
      </c>
      <c r="J6866" s="1">
        <v>108</v>
      </c>
      <c r="K6866" s="1">
        <v>56</v>
      </c>
      <c r="L6866" s="1">
        <v>10</v>
      </c>
      <c r="M6866" s="1">
        <v>2</v>
      </c>
      <c r="N6866" s="1">
        <v>0</v>
      </c>
      <c r="O6866" s="27" t="s">
        <v>78</v>
      </c>
      <c r="P6866" s="28" t="s">
        <v>78</v>
      </c>
    </row>
    <row r="6867" spans="4:16" x14ac:dyDescent="0.2">
      <c r="D6867" s="104"/>
      <c r="E6867" s="11"/>
      <c r="F6867" s="10"/>
      <c r="G6867" s="9">
        <v>100</v>
      </c>
      <c r="H6867" s="12">
        <v>19.702602230482999</v>
      </c>
      <c r="I6867" s="2">
        <v>14.869888475835999</v>
      </c>
      <c r="J6867" s="2">
        <v>40.148698884757998</v>
      </c>
      <c r="K6867" s="2">
        <v>20.817843866171</v>
      </c>
      <c r="L6867" s="2">
        <v>3.7174721189589999</v>
      </c>
      <c r="M6867" s="2">
        <v>0.74349442379200004</v>
      </c>
      <c r="N6867" s="3">
        <v>0</v>
      </c>
      <c r="O6867" s="2">
        <v>1.762081784387</v>
      </c>
      <c r="P6867" s="15">
        <v>1.1419236919419999</v>
      </c>
    </row>
    <row r="6868" spans="4:16" x14ac:dyDescent="0.2">
      <c r="D6868" s="104"/>
      <c r="E6868" s="5" t="s">
        <v>40</v>
      </c>
      <c r="F6868" s="6"/>
      <c r="G6868" s="7">
        <v>348</v>
      </c>
      <c r="H6868" s="8">
        <v>92</v>
      </c>
      <c r="I6868" s="1">
        <v>89</v>
      </c>
      <c r="J6868" s="1">
        <v>131</v>
      </c>
      <c r="K6868" s="1">
        <v>27</v>
      </c>
      <c r="L6868" s="1">
        <v>6</v>
      </c>
      <c r="M6868" s="1">
        <v>2</v>
      </c>
      <c r="N6868" s="1">
        <v>1</v>
      </c>
      <c r="O6868" s="27" t="s">
        <v>78</v>
      </c>
      <c r="P6868" s="28" t="s">
        <v>78</v>
      </c>
    </row>
    <row r="6869" spans="4:16" x14ac:dyDescent="0.2">
      <c r="D6869" s="104"/>
      <c r="E6869" s="11"/>
      <c r="F6869" s="10"/>
      <c r="G6869" s="9">
        <v>100</v>
      </c>
      <c r="H6869" s="12">
        <v>26.436781609194998</v>
      </c>
      <c r="I6869" s="2">
        <v>25.574712643678001</v>
      </c>
      <c r="J6869" s="2">
        <v>37.643678160919997</v>
      </c>
      <c r="K6869" s="2">
        <v>7.7586206896550003</v>
      </c>
      <c r="L6869" s="2">
        <v>1.7241379310339999</v>
      </c>
      <c r="M6869" s="2">
        <v>0.57471264367800001</v>
      </c>
      <c r="N6869" s="2">
        <v>0.28735632183900001</v>
      </c>
      <c r="O6869" s="2">
        <v>1.342939481268</v>
      </c>
      <c r="P6869" s="15">
        <v>1.0412116109689999</v>
      </c>
    </row>
    <row r="6870" spans="4:16" x14ac:dyDescent="0.2">
      <c r="D6870" s="104"/>
      <c r="E6870" s="5" t="s">
        <v>41</v>
      </c>
      <c r="F6870" s="6"/>
      <c r="G6870" s="7">
        <v>282</v>
      </c>
      <c r="H6870" s="8">
        <v>162</v>
      </c>
      <c r="I6870" s="1">
        <v>72</v>
      </c>
      <c r="J6870" s="1">
        <v>33</v>
      </c>
      <c r="K6870" s="1">
        <v>9</v>
      </c>
      <c r="L6870" s="1">
        <v>1</v>
      </c>
      <c r="M6870" s="1">
        <v>1</v>
      </c>
      <c r="N6870" s="1">
        <v>4</v>
      </c>
      <c r="O6870" s="27" t="s">
        <v>78</v>
      </c>
      <c r="P6870" s="28" t="s">
        <v>78</v>
      </c>
    </row>
    <row r="6871" spans="4:16" x14ac:dyDescent="0.2">
      <c r="D6871" s="104"/>
      <c r="E6871" s="11"/>
      <c r="F6871" s="10"/>
      <c r="G6871" s="9">
        <v>100</v>
      </c>
      <c r="H6871" s="12">
        <v>57.446808510638</v>
      </c>
      <c r="I6871" s="2">
        <v>25.531914893617</v>
      </c>
      <c r="J6871" s="2">
        <v>11.702127659574</v>
      </c>
      <c r="K6871" s="2">
        <v>3.1914893617020001</v>
      </c>
      <c r="L6871" s="2">
        <v>0.35460992907799999</v>
      </c>
      <c r="M6871" s="2">
        <v>0.35460992907799999</v>
      </c>
      <c r="N6871" s="2">
        <v>1.4184397163119999</v>
      </c>
      <c r="O6871" s="2">
        <v>0.62589928057599997</v>
      </c>
      <c r="P6871" s="15">
        <v>0.88369223210299996</v>
      </c>
    </row>
    <row r="6872" spans="4:16" x14ac:dyDescent="0.2">
      <c r="D6872" s="104"/>
      <c r="E6872" s="5" t="s">
        <v>42</v>
      </c>
      <c r="F6872" s="6"/>
      <c r="G6872" s="7">
        <v>242</v>
      </c>
      <c r="H6872" s="8">
        <v>179</v>
      </c>
      <c r="I6872" s="1">
        <v>27</v>
      </c>
      <c r="J6872" s="1">
        <v>18</v>
      </c>
      <c r="K6872" s="1">
        <v>7</v>
      </c>
      <c r="L6872" s="1">
        <v>3</v>
      </c>
      <c r="M6872" s="1">
        <v>2</v>
      </c>
      <c r="N6872" s="1">
        <v>6</v>
      </c>
      <c r="O6872" s="27" t="s">
        <v>78</v>
      </c>
      <c r="P6872" s="28" t="s">
        <v>78</v>
      </c>
    </row>
    <row r="6873" spans="4:16" x14ac:dyDescent="0.2">
      <c r="D6873" s="104"/>
      <c r="E6873" s="11"/>
      <c r="F6873" s="10"/>
      <c r="G6873" s="9">
        <v>100</v>
      </c>
      <c r="H6873" s="12">
        <v>73.966942148759998</v>
      </c>
      <c r="I6873" s="2">
        <v>11.157024793388</v>
      </c>
      <c r="J6873" s="2">
        <v>7.4380165289260001</v>
      </c>
      <c r="K6873" s="2">
        <v>2.8925619834709999</v>
      </c>
      <c r="L6873" s="2">
        <v>1.239669421488</v>
      </c>
      <c r="M6873" s="2">
        <v>0.82644628099200002</v>
      </c>
      <c r="N6873" s="2">
        <v>2.4793388429749998</v>
      </c>
      <c r="O6873" s="2">
        <v>0.44915254237300001</v>
      </c>
      <c r="P6873" s="15">
        <v>0.94866058679300003</v>
      </c>
    </row>
    <row r="6874" spans="4:16" x14ac:dyDescent="0.2">
      <c r="D6874" s="104"/>
      <c r="E6874" s="5" t="s">
        <v>43</v>
      </c>
      <c r="F6874" s="6"/>
      <c r="G6874" s="7">
        <v>263</v>
      </c>
      <c r="H6874" s="8">
        <v>182</v>
      </c>
      <c r="I6874" s="1">
        <v>16</v>
      </c>
      <c r="J6874" s="1">
        <v>23</v>
      </c>
      <c r="K6874" s="1">
        <v>16</v>
      </c>
      <c r="L6874" s="1">
        <v>10</v>
      </c>
      <c r="M6874" s="1">
        <v>13</v>
      </c>
      <c r="N6874" s="1">
        <v>3</v>
      </c>
      <c r="O6874" s="27" t="s">
        <v>78</v>
      </c>
      <c r="P6874" s="28" t="s">
        <v>78</v>
      </c>
    </row>
    <row r="6875" spans="4:16" x14ac:dyDescent="0.2">
      <c r="D6875" s="104"/>
      <c r="E6875" s="11"/>
      <c r="F6875" s="10"/>
      <c r="G6875" s="9">
        <v>100</v>
      </c>
      <c r="H6875" s="12">
        <v>69.201520912548006</v>
      </c>
      <c r="I6875" s="2">
        <v>6.0836501901139997</v>
      </c>
      <c r="J6875" s="2">
        <v>8.7452471482889997</v>
      </c>
      <c r="K6875" s="2">
        <v>6.0836501901139997</v>
      </c>
      <c r="L6875" s="2">
        <v>3.8022813688210002</v>
      </c>
      <c r="M6875" s="2">
        <v>4.9429657794680004</v>
      </c>
      <c r="N6875" s="2">
        <v>1.1406844106459999</v>
      </c>
      <c r="O6875" s="2">
        <v>0.82692307692300004</v>
      </c>
      <c r="P6875" s="15">
        <v>1.4665652421449999</v>
      </c>
    </row>
    <row r="6876" spans="4:16" x14ac:dyDescent="0.2">
      <c r="D6876" s="104"/>
      <c r="E6876" s="5" t="s">
        <v>44</v>
      </c>
      <c r="F6876" s="6"/>
      <c r="G6876" s="7">
        <v>364</v>
      </c>
      <c r="H6876" s="8">
        <v>216</v>
      </c>
      <c r="I6876" s="1">
        <v>21</v>
      </c>
      <c r="J6876" s="1">
        <v>46</v>
      </c>
      <c r="K6876" s="1">
        <v>26</v>
      </c>
      <c r="L6876" s="1">
        <v>18</v>
      </c>
      <c r="M6876" s="1">
        <v>31</v>
      </c>
      <c r="N6876" s="1">
        <v>6</v>
      </c>
      <c r="O6876" s="27" t="s">
        <v>78</v>
      </c>
      <c r="P6876" s="28" t="s">
        <v>78</v>
      </c>
    </row>
    <row r="6877" spans="4:16" x14ac:dyDescent="0.2">
      <c r="D6877" s="104"/>
      <c r="E6877" s="11"/>
      <c r="F6877" s="10"/>
      <c r="G6877" s="9">
        <v>100</v>
      </c>
      <c r="H6877" s="12">
        <v>59.340659340659002</v>
      </c>
      <c r="I6877" s="2">
        <v>5.7692307692310001</v>
      </c>
      <c r="J6877" s="2">
        <v>12.637362637362999</v>
      </c>
      <c r="K6877" s="2">
        <v>7.1428571428570002</v>
      </c>
      <c r="L6877" s="2">
        <v>4.9450549450550003</v>
      </c>
      <c r="M6877" s="2">
        <v>8.5164835164839996</v>
      </c>
      <c r="N6877" s="2">
        <v>1.648351648352</v>
      </c>
      <c r="O6877" s="2">
        <v>1.1675977653630001</v>
      </c>
      <c r="P6877" s="15">
        <v>1.6829278607760001</v>
      </c>
    </row>
    <row r="6878" spans="4:16" x14ac:dyDescent="0.2">
      <c r="D6878" s="104"/>
      <c r="E6878" s="5" t="s">
        <v>45</v>
      </c>
      <c r="F6878" s="6"/>
      <c r="G6878" s="7">
        <v>324</v>
      </c>
      <c r="H6878" s="8">
        <v>201</v>
      </c>
      <c r="I6878" s="1">
        <v>29</v>
      </c>
      <c r="J6878" s="1">
        <v>34</v>
      </c>
      <c r="K6878" s="1">
        <v>20</v>
      </c>
      <c r="L6878" s="1">
        <v>15</v>
      </c>
      <c r="M6878" s="1">
        <v>17</v>
      </c>
      <c r="N6878" s="1">
        <v>8</v>
      </c>
      <c r="O6878" s="27" t="s">
        <v>78</v>
      </c>
      <c r="P6878" s="28" t="s">
        <v>78</v>
      </c>
    </row>
    <row r="6879" spans="4:16" x14ac:dyDescent="0.2">
      <c r="D6879" s="104"/>
      <c r="E6879" s="11"/>
      <c r="F6879" s="10"/>
      <c r="G6879" s="9">
        <v>100</v>
      </c>
      <c r="H6879" s="12">
        <v>62.037037037037003</v>
      </c>
      <c r="I6879" s="2">
        <v>8.9506172839510008</v>
      </c>
      <c r="J6879" s="2">
        <v>10.493827160494</v>
      </c>
      <c r="K6879" s="2">
        <v>6.1728395061730001</v>
      </c>
      <c r="L6879" s="2">
        <v>4.6296296296300001</v>
      </c>
      <c r="M6879" s="2">
        <v>5.2469135802469999</v>
      </c>
      <c r="N6879" s="2">
        <v>2.4691358024690002</v>
      </c>
      <c r="O6879" s="2">
        <v>0.95569620253200005</v>
      </c>
      <c r="P6879" s="15">
        <v>1.510909428163</v>
      </c>
    </row>
    <row r="6880" spans="4:16" x14ac:dyDescent="0.2">
      <c r="D6880" s="104"/>
      <c r="E6880" s="5" t="s">
        <v>46</v>
      </c>
      <c r="F6880" s="6"/>
      <c r="G6880" s="7">
        <v>192</v>
      </c>
      <c r="H6880" s="8">
        <v>124</v>
      </c>
      <c r="I6880" s="1">
        <v>14</v>
      </c>
      <c r="J6880" s="1">
        <v>17</v>
      </c>
      <c r="K6880" s="1">
        <v>10</v>
      </c>
      <c r="L6880" s="1">
        <v>10</v>
      </c>
      <c r="M6880" s="1">
        <v>8</v>
      </c>
      <c r="N6880" s="1">
        <v>9</v>
      </c>
      <c r="O6880" s="27" t="s">
        <v>78</v>
      </c>
      <c r="P6880" s="28" t="s">
        <v>78</v>
      </c>
    </row>
    <row r="6881" spans="2:20" x14ac:dyDescent="0.2">
      <c r="D6881" s="104"/>
      <c r="E6881" s="11"/>
      <c r="F6881" s="10"/>
      <c r="G6881" s="9">
        <v>100</v>
      </c>
      <c r="H6881" s="12">
        <v>64.583333333333002</v>
      </c>
      <c r="I6881" s="2">
        <v>7.291666666667</v>
      </c>
      <c r="J6881" s="2">
        <v>8.854166666667</v>
      </c>
      <c r="K6881" s="2">
        <v>5.208333333333</v>
      </c>
      <c r="L6881" s="2">
        <v>5.208333333333</v>
      </c>
      <c r="M6881" s="2">
        <v>4.166666666667</v>
      </c>
      <c r="N6881" s="2">
        <v>4.6875</v>
      </c>
      <c r="O6881" s="2">
        <v>0.86338797814199997</v>
      </c>
      <c r="P6881" s="15">
        <v>1.4702601893330001</v>
      </c>
    </row>
    <row r="6882" spans="2:20" x14ac:dyDescent="0.2">
      <c r="D6882" s="104"/>
      <c r="E6882" s="5" t="s">
        <v>47</v>
      </c>
      <c r="F6882" s="6"/>
      <c r="G6882" s="7">
        <v>288</v>
      </c>
      <c r="H6882" s="8">
        <v>217</v>
      </c>
      <c r="I6882" s="1">
        <v>20</v>
      </c>
      <c r="J6882" s="1">
        <v>27</v>
      </c>
      <c r="K6882" s="1">
        <v>6</v>
      </c>
      <c r="L6882" s="1">
        <v>6</v>
      </c>
      <c r="M6882" s="1">
        <v>5</v>
      </c>
      <c r="N6882" s="1">
        <v>7</v>
      </c>
      <c r="O6882" s="27" t="s">
        <v>78</v>
      </c>
      <c r="P6882" s="28" t="s">
        <v>78</v>
      </c>
    </row>
    <row r="6883" spans="2:20" x14ac:dyDescent="0.2">
      <c r="D6883" s="104"/>
      <c r="E6883" s="11"/>
      <c r="F6883" s="10"/>
      <c r="G6883" s="9">
        <v>100</v>
      </c>
      <c r="H6883" s="12">
        <v>75.347222222222001</v>
      </c>
      <c r="I6883" s="2">
        <v>6.9444444444439997</v>
      </c>
      <c r="J6883" s="2">
        <v>9.375</v>
      </c>
      <c r="K6883" s="2">
        <v>2.083333333333</v>
      </c>
      <c r="L6883" s="2">
        <v>2.083333333333</v>
      </c>
      <c r="M6883" s="2">
        <v>1.7361111111109999</v>
      </c>
      <c r="N6883" s="2">
        <v>2.4305555555559999</v>
      </c>
      <c r="O6883" s="2">
        <v>0.50177935943100005</v>
      </c>
      <c r="P6883" s="15">
        <v>1.0873735216189999</v>
      </c>
    </row>
    <row r="6884" spans="2:20" x14ac:dyDescent="0.2">
      <c r="D6884" s="104"/>
      <c r="E6884" s="5" t="s">
        <v>48</v>
      </c>
      <c r="F6884" s="6"/>
      <c r="G6884" s="7">
        <v>114</v>
      </c>
      <c r="H6884" s="8">
        <v>94</v>
      </c>
      <c r="I6884" s="1">
        <v>5</v>
      </c>
      <c r="J6884" s="1">
        <v>5</v>
      </c>
      <c r="K6884" s="1">
        <v>1</v>
      </c>
      <c r="L6884" s="1">
        <v>0</v>
      </c>
      <c r="M6884" s="1">
        <v>3</v>
      </c>
      <c r="N6884" s="1">
        <v>6</v>
      </c>
      <c r="O6884" s="27" t="s">
        <v>78</v>
      </c>
      <c r="P6884" s="28" t="s">
        <v>78</v>
      </c>
    </row>
    <row r="6885" spans="2:20" x14ac:dyDescent="0.2">
      <c r="D6885" s="104"/>
      <c r="E6885" s="11"/>
      <c r="F6885" s="10"/>
      <c r="G6885" s="9">
        <v>100</v>
      </c>
      <c r="H6885" s="12">
        <v>82.456140350877007</v>
      </c>
      <c r="I6885" s="2">
        <v>4.3859649122809996</v>
      </c>
      <c r="J6885" s="2">
        <v>4.3859649122809996</v>
      </c>
      <c r="K6885" s="2">
        <v>0.87719298245599997</v>
      </c>
      <c r="L6885" s="3">
        <v>0</v>
      </c>
      <c r="M6885" s="2">
        <v>2.6315789473679998</v>
      </c>
      <c r="N6885" s="2">
        <v>5.2631578947369997</v>
      </c>
      <c r="O6885" s="2">
        <v>0.305555555556</v>
      </c>
      <c r="P6885" s="15">
        <v>0.95702406538600004</v>
      </c>
    </row>
    <row r="6886" spans="2:20" x14ac:dyDescent="0.2">
      <c r="D6886" s="104"/>
      <c r="E6886" s="5" t="s">
        <v>49</v>
      </c>
      <c r="F6886" s="6"/>
      <c r="G6886" s="7">
        <v>30</v>
      </c>
      <c r="H6886" s="8">
        <v>25</v>
      </c>
      <c r="I6886" s="1">
        <v>4</v>
      </c>
      <c r="J6886" s="1">
        <v>0</v>
      </c>
      <c r="K6886" s="1">
        <v>1</v>
      </c>
      <c r="L6886" s="1">
        <v>0</v>
      </c>
      <c r="M6886" s="1">
        <v>0</v>
      </c>
      <c r="N6886" s="1">
        <v>0</v>
      </c>
      <c r="O6886" s="27" t="s">
        <v>78</v>
      </c>
      <c r="P6886" s="28" t="s">
        <v>78</v>
      </c>
    </row>
    <row r="6887" spans="2:20" x14ac:dyDescent="0.2">
      <c r="D6887" s="105"/>
      <c r="E6887" s="56"/>
      <c r="F6887" s="57"/>
      <c r="G6887" s="69">
        <v>100</v>
      </c>
      <c r="H6887" s="75">
        <v>83.333333333333002</v>
      </c>
      <c r="I6887" s="39">
        <v>13.333333333333</v>
      </c>
      <c r="J6887" s="36">
        <v>0</v>
      </c>
      <c r="K6887" s="39">
        <v>3.333333333333</v>
      </c>
      <c r="L6887" s="36">
        <v>0</v>
      </c>
      <c r="M6887" s="36">
        <v>0</v>
      </c>
      <c r="N6887" s="36">
        <v>0</v>
      </c>
      <c r="O6887" s="39">
        <v>0.23333333333299999</v>
      </c>
      <c r="P6887" s="83">
        <v>0.61553951042099997</v>
      </c>
    </row>
    <row r="6889" spans="2:20" x14ac:dyDescent="0.2">
      <c r="B6889" s="47" t="str">
        <f xml:space="preserve"> HYPERLINK("#'目次'!B88", "[82]")</f>
        <v>[82]</v>
      </c>
      <c r="C6889" s="31" t="s">
        <v>819</v>
      </c>
    </row>
    <row r="6892" spans="2:20" x14ac:dyDescent="0.2">
      <c r="C6892" s="31" t="s">
        <v>13</v>
      </c>
    </row>
    <row r="6893" spans="2:20" ht="36" x14ac:dyDescent="0.2">
      <c r="D6893" s="99"/>
      <c r="E6893" s="100"/>
      <c r="F6893" s="100"/>
      <c r="G6893" s="41" t="s">
        <v>14</v>
      </c>
      <c r="H6893" s="42" t="s">
        <v>743</v>
      </c>
      <c r="I6893" s="16" t="s">
        <v>744</v>
      </c>
      <c r="J6893" s="16" t="s">
        <v>745</v>
      </c>
      <c r="K6893" s="16" t="s">
        <v>746</v>
      </c>
      <c r="L6893" s="16" t="s">
        <v>747</v>
      </c>
      <c r="M6893" s="16" t="s">
        <v>748</v>
      </c>
      <c r="N6893" s="16" t="s">
        <v>749</v>
      </c>
      <c r="O6893" s="16" t="s">
        <v>750</v>
      </c>
      <c r="P6893" s="16" t="s">
        <v>751</v>
      </c>
      <c r="Q6893" s="16" t="s">
        <v>752</v>
      </c>
      <c r="R6893" s="16" t="s">
        <v>24</v>
      </c>
      <c r="S6893" s="16" t="s">
        <v>67</v>
      </c>
      <c r="T6893" s="46" t="s">
        <v>68</v>
      </c>
    </row>
    <row r="6894" spans="2:20" x14ac:dyDescent="0.2">
      <c r="D6894" s="101"/>
      <c r="E6894" s="102"/>
      <c r="F6894" s="102"/>
      <c r="G6894" s="44"/>
      <c r="H6894" s="82" t="s">
        <v>753</v>
      </c>
      <c r="I6894" s="50" t="s">
        <v>754</v>
      </c>
      <c r="J6894" s="50" t="s">
        <v>755</v>
      </c>
      <c r="K6894" s="50" t="s">
        <v>756</v>
      </c>
      <c r="L6894" s="50" t="s">
        <v>757</v>
      </c>
      <c r="M6894" s="50" t="s">
        <v>758</v>
      </c>
      <c r="N6894" s="50" t="s">
        <v>759</v>
      </c>
      <c r="O6894" s="50" t="s">
        <v>760</v>
      </c>
      <c r="P6894" s="50" t="s">
        <v>761</v>
      </c>
      <c r="Q6894" s="50" t="s">
        <v>762</v>
      </c>
      <c r="R6894" s="17"/>
      <c r="S6894" s="17"/>
      <c r="T6894" s="43"/>
    </row>
    <row r="6895" spans="2:20" x14ac:dyDescent="0.2">
      <c r="D6895" s="68"/>
      <c r="E6895" s="67" t="s">
        <v>14</v>
      </c>
      <c r="F6895" s="64"/>
      <c r="G6895" s="45">
        <v>7000</v>
      </c>
      <c r="H6895" s="20">
        <v>211</v>
      </c>
      <c r="I6895" s="20">
        <v>526</v>
      </c>
      <c r="J6895" s="20">
        <v>779</v>
      </c>
      <c r="K6895" s="20">
        <v>772</v>
      </c>
      <c r="L6895" s="20">
        <v>870</v>
      </c>
      <c r="M6895" s="20">
        <v>1221</v>
      </c>
      <c r="N6895" s="20">
        <v>1044</v>
      </c>
      <c r="O6895" s="20">
        <v>565</v>
      </c>
      <c r="P6895" s="20">
        <v>108</v>
      </c>
      <c r="Q6895" s="20">
        <v>61</v>
      </c>
      <c r="R6895" s="20">
        <v>843</v>
      </c>
      <c r="S6895" s="84" t="s">
        <v>78</v>
      </c>
      <c r="T6895" s="85" t="s">
        <v>78</v>
      </c>
    </row>
    <row r="6896" spans="2:20" x14ac:dyDescent="0.2">
      <c r="D6896" s="56"/>
      <c r="E6896" s="57"/>
      <c r="F6896" s="65"/>
      <c r="G6896" s="9">
        <v>100</v>
      </c>
      <c r="H6896" s="2">
        <v>3.0142857142859998</v>
      </c>
      <c r="I6896" s="2">
        <v>7.5142857142860002</v>
      </c>
      <c r="J6896" s="2">
        <v>11.128571428571</v>
      </c>
      <c r="K6896" s="2">
        <v>11.028571428571</v>
      </c>
      <c r="L6896" s="2">
        <v>12.428571428571001</v>
      </c>
      <c r="M6896" s="2">
        <v>17.442857142857001</v>
      </c>
      <c r="N6896" s="2">
        <v>14.914285714286001</v>
      </c>
      <c r="O6896" s="2">
        <v>8.0714285714289993</v>
      </c>
      <c r="P6896" s="2">
        <v>1.5428571428569999</v>
      </c>
      <c r="Q6896" s="2">
        <v>0.87142857142899999</v>
      </c>
      <c r="R6896" s="2">
        <v>12.042857142857001</v>
      </c>
      <c r="S6896" s="2">
        <v>584.44047425694305</v>
      </c>
      <c r="T6896" s="15">
        <v>391.76379256198402</v>
      </c>
    </row>
    <row r="6897" spans="4:20" x14ac:dyDescent="0.2">
      <c r="D6897" s="103" t="s">
        <v>25</v>
      </c>
      <c r="E6897" s="24" t="s">
        <v>26</v>
      </c>
      <c r="F6897" s="22"/>
      <c r="G6897" s="23">
        <v>1780</v>
      </c>
      <c r="H6897" s="30">
        <v>206</v>
      </c>
      <c r="I6897" s="4">
        <v>160</v>
      </c>
      <c r="J6897" s="4">
        <v>220</v>
      </c>
      <c r="K6897" s="4">
        <v>188</v>
      </c>
      <c r="L6897" s="4">
        <v>225</v>
      </c>
      <c r="M6897" s="4">
        <v>286</v>
      </c>
      <c r="N6897" s="4">
        <v>196</v>
      </c>
      <c r="O6897" s="4">
        <v>87</v>
      </c>
      <c r="P6897" s="4">
        <v>16</v>
      </c>
      <c r="Q6897" s="4">
        <v>11</v>
      </c>
      <c r="R6897" s="4">
        <v>185</v>
      </c>
      <c r="S6897" s="73" t="s">
        <v>78</v>
      </c>
      <c r="T6897" s="76" t="s">
        <v>78</v>
      </c>
    </row>
    <row r="6898" spans="4:20" x14ac:dyDescent="0.2">
      <c r="D6898" s="104"/>
      <c r="E6898" s="11"/>
      <c r="F6898" s="10"/>
      <c r="G6898" s="9">
        <v>100</v>
      </c>
      <c r="H6898" s="12">
        <v>11.573033707864999</v>
      </c>
      <c r="I6898" s="2">
        <v>8.9887640449440003</v>
      </c>
      <c r="J6898" s="2">
        <v>12.359550561798001</v>
      </c>
      <c r="K6898" s="2">
        <v>10.561797752808999</v>
      </c>
      <c r="L6898" s="2">
        <v>12.640449438201999</v>
      </c>
      <c r="M6898" s="2">
        <v>16.067415730337</v>
      </c>
      <c r="N6898" s="2">
        <v>11.011235955056</v>
      </c>
      <c r="O6898" s="2">
        <v>4.8876404494379999</v>
      </c>
      <c r="P6898" s="2">
        <v>0.89887640449399997</v>
      </c>
      <c r="Q6898" s="2">
        <v>0.61797752808999995</v>
      </c>
      <c r="R6898" s="2">
        <v>10.393258426966</v>
      </c>
      <c r="S6898" s="2">
        <v>474.01253918495303</v>
      </c>
      <c r="T6898" s="15">
        <v>365.67052658376502</v>
      </c>
    </row>
    <row r="6899" spans="4:20" x14ac:dyDescent="0.2">
      <c r="D6899" s="104"/>
      <c r="E6899" s="5" t="s">
        <v>27</v>
      </c>
      <c r="F6899" s="6"/>
      <c r="G6899" s="7">
        <v>1328</v>
      </c>
      <c r="H6899" s="8">
        <v>0</v>
      </c>
      <c r="I6899" s="1">
        <v>356</v>
      </c>
      <c r="J6899" s="1">
        <v>209</v>
      </c>
      <c r="K6899" s="1">
        <v>179</v>
      </c>
      <c r="L6899" s="1">
        <v>116</v>
      </c>
      <c r="M6899" s="1">
        <v>177</v>
      </c>
      <c r="N6899" s="1">
        <v>106</v>
      </c>
      <c r="O6899" s="1">
        <v>57</v>
      </c>
      <c r="P6899" s="1">
        <v>13</v>
      </c>
      <c r="Q6899" s="1">
        <v>4</v>
      </c>
      <c r="R6899" s="1">
        <v>111</v>
      </c>
      <c r="S6899" s="27" t="s">
        <v>78</v>
      </c>
      <c r="T6899" s="28" t="s">
        <v>78</v>
      </c>
    </row>
    <row r="6900" spans="4:20" x14ac:dyDescent="0.2">
      <c r="D6900" s="104"/>
      <c r="E6900" s="11"/>
      <c r="F6900" s="10"/>
      <c r="G6900" s="9">
        <v>100</v>
      </c>
      <c r="H6900" s="40">
        <v>0</v>
      </c>
      <c r="I6900" s="2">
        <v>26.807228915663</v>
      </c>
      <c r="J6900" s="2">
        <v>15.737951807229001</v>
      </c>
      <c r="K6900" s="2">
        <v>13.478915662651</v>
      </c>
      <c r="L6900" s="2">
        <v>8.7349397590359992</v>
      </c>
      <c r="M6900" s="2">
        <v>13.328313253012</v>
      </c>
      <c r="N6900" s="2">
        <v>7.9819277108430002</v>
      </c>
      <c r="O6900" s="2">
        <v>4.292168674699</v>
      </c>
      <c r="P6900" s="2">
        <v>0.97891566265100005</v>
      </c>
      <c r="Q6900" s="2">
        <v>0.30120481927699999</v>
      </c>
      <c r="R6900" s="2">
        <v>8.3584337349400002</v>
      </c>
      <c r="S6900" s="2">
        <v>427.11585866885798</v>
      </c>
      <c r="T6900" s="15">
        <v>331.70605120724002</v>
      </c>
    </row>
    <row r="6901" spans="4:20" x14ac:dyDescent="0.2">
      <c r="D6901" s="104"/>
      <c r="E6901" s="5" t="s">
        <v>28</v>
      </c>
      <c r="F6901" s="6"/>
      <c r="G6901" s="7">
        <v>1075</v>
      </c>
      <c r="H6901" s="8">
        <v>0</v>
      </c>
      <c r="I6901" s="1">
        <v>0</v>
      </c>
      <c r="J6901" s="1">
        <v>336</v>
      </c>
      <c r="K6901" s="1">
        <v>175</v>
      </c>
      <c r="L6901" s="1">
        <v>165</v>
      </c>
      <c r="M6901" s="1">
        <v>143</v>
      </c>
      <c r="N6901" s="1">
        <v>117</v>
      </c>
      <c r="O6901" s="1">
        <v>47</v>
      </c>
      <c r="P6901" s="1">
        <v>8</v>
      </c>
      <c r="Q6901" s="1">
        <v>12</v>
      </c>
      <c r="R6901" s="1">
        <v>72</v>
      </c>
      <c r="S6901" s="27" t="s">
        <v>78</v>
      </c>
      <c r="T6901" s="28" t="s">
        <v>78</v>
      </c>
    </row>
    <row r="6902" spans="4:20" x14ac:dyDescent="0.2">
      <c r="D6902" s="104"/>
      <c r="E6902" s="11"/>
      <c r="F6902" s="10"/>
      <c r="G6902" s="9">
        <v>100</v>
      </c>
      <c r="H6902" s="40">
        <v>0</v>
      </c>
      <c r="I6902" s="3">
        <v>0</v>
      </c>
      <c r="J6902" s="2">
        <v>31.255813953488001</v>
      </c>
      <c r="K6902" s="2">
        <v>16.279069767442</v>
      </c>
      <c r="L6902" s="2">
        <v>15.348837209301999</v>
      </c>
      <c r="M6902" s="2">
        <v>13.302325581394999</v>
      </c>
      <c r="N6902" s="2">
        <v>10.883720930233</v>
      </c>
      <c r="O6902" s="2">
        <v>4.3720930232560002</v>
      </c>
      <c r="P6902" s="2">
        <v>0.74418604651200004</v>
      </c>
      <c r="Q6902" s="2">
        <v>1.116279069767</v>
      </c>
      <c r="R6902" s="2">
        <v>6.6976744186049997</v>
      </c>
      <c r="S6902" s="2">
        <v>502.99102691924202</v>
      </c>
      <c r="T6902" s="15">
        <v>341.23555180227203</v>
      </c>
    </row>
    <row r="6903" spans="4:20" x14ac:dyDescent="0.2">
      <c r="D6903" s="104"/>
      <c r="E6903" s="5" t="s">
        <v>29</v>
      </c>
      <c r="F6903" s="6"/>
      <c r="G6903" s="7">
        <v>733</v>
      </c>
      <c r="H6903" s="8">
        <v>0</v>
      </c>
      <c r="I6903" s="1">
        <v>0</v>
      </c>
      <c r="J6903" s="1">
        <v>0</v>
      </c>
      <c r="K6903" s="1">
        <v>215</v>
      </c>
      <c r="L6903" s="1">
        <v>137</v>
      </c>
      <c r="M6903" s="1">
        <v>139</v>
      </c>
      <c r="N6903" s="1">
        <v>107</v>
      </c>
      <c r="O6903" s="1">
        <v>76</v>
      </c>
      <c r="P6903" s="1">
        <v>16</v>
      </c>
      <c r="Q6903" s="1">
        <v>4</v>
      </c>
      <c r="R6903" s="1">
        <v>39</v>
      </c>
      <c r="S6903" s="27" t="s">
        <v>78</v>
      </c>
      <c r="T6903" s="28" t="s">
        <v>78</v>
      </c>
    </row>
    <row r="6904" spans="4:20" x14ac:dyDescent="0.2">
      <c r="D6904" s="104"/>
      <c r="E6904" s="11"/>
      <c r="F6904" s="10"/>
      <c r="G6904" s="9">
        <v>100</v>
      </c>
      <c r="H6904" s="40">
        <v>0</v>
      </c>
      <c r="I6904" s="3">
        <v>0</v>
      </c>
      <c r="J6904" s="3">
        <v>0</v>
      </c>
      <c r="K6904" s="2">
        <v>29.331514324693</v>
      </c>
      <c r="L6904" s="2">
        <v>18.690313778989999</v>
      </c>
      <c r="M6904" s="2">
        <v>18.963165075033999</v>
      </c>
      <c r="N6904" s="2">
        <v>14.597544338336</v>
      </c>
      <c r="O6904" s="2">
        <v>10.368349249659</v>
      </c>
      <c r="P6904" s="2">
        <v>2.1828103683490001</v>
      </c>
      <c r="Q6904" s="2">
        <v>0.545702592087</v>
      </c>
      <c r="R6904" s="2">
        <v>5.3206002728510002</v>
      </c>
      <c r="S6904" s="2">
        <v>638.68876080691598</v>
      </c>
      <c r="T6904" s="15">
        <v>352.693846330886</v>
      </c>
    </row>
    <row r="6905" spans="4:20" x14ac:dyDescent="0.2">
      <c r="D6905" s="104"/>
      <c r="E6905" s="5" t="s">
        <v>30</v>
      </c>
      <c r="F6905" s="6"/>
      <c r="G6905" s="7">
        <v>619</v>
      </c>
      <c r="H6905" s="8">
        <v>0</v>
      </c>
      <c r="I6905" s="1">
        <v>0</v>
      </c>
      <c r="J6905" s="1">
        <v>0</v>
      </c>
      <c r="K6905" s="1">
        <v>0</v>
      </c>
      <c r="L6905" s="1">
        <v>199</v>
      </c>
      <c r="M6905" s="1">
        <v>180</v>
      </c>
      <c r="N6905" s="1">
        <v>152</v>
      </c>
      <c r="O6905" s="1">
        <v>49</v>
      </c>
      <c r="P6905" s="1">
        <v>8</v>
      </c>
      <c r="Q6905" s="1">
        <v>3</v>
      </c>
      <c r="R6905" s="1">
        <v>28</v>
      </c>
      <c r="S6905" s="27" t="s">
        <v>78</v>
      </c>
      <c r="T6905" s="28" t="s">
        <v>78</v>
      </c>
    </row>
    <row r="6906" spans="4:20" x14ac:dyDescent="0.2">
      <c r="D6906" s="104"/>
      <c r="E6906" s="11"/>
      <c r="F6906" s="10"/>
      <c r="G6906" s="9">
        <v>100</v>
      </c>
      <c r="H6906" s="40">
        <v>0</v>
      </c>
      <c r="I6906" s="3">
        <v>0</v>
      </c>
      <c r="J6906" s="3">
        <v>0</v>
      </c>
      <c r="K6906" s="3">
        <v>0</v>
      </c>
      <c r="L6906" s="2">
        <v>32.148626817447003</v>
      </c>
      <c r="M6906" s="2">
        <v>29.079159935380002</v>
      </c>
      <c r="N6906" s="2">
        <v>24.555735056543</v>
      </c>
      <c r="O6906" s="2">
        <v>7.9159935379639998</v>
      </c>
      <c r="P6906" s="2">
        <v>1.2924071082390001</v>
      </c>
      <c r="Q6906" s="2">
        <v>0.48465266558999998</v>
      </c>
      <c r="R6906" s="2">
        <v>4.523424878837</v>
      </c>
      <c r="S6906" s="2">
        <v>691.624365482234</v>
      </c>
      <c r="T6906" s="15">
        <v>286.368358765582</v>
      </c>
    </row>
    <row r="6907" spans="4:20" x14ac:dyDescent="0.2">
      <c r="D6907" s="104"/>
      <c r="E6907" s="5" t="s">
        <v>31</v>
      </c>
      <c r="F6907" s="6"/>
      <c r="G6907" s="7">
        <v>559</v>
      </c>
      <c r="H6907" s="8">
        <v>0</v>
      </c>
      <c r="I6907" s="1">
        <v>0</v>
      </c>
      <c r="J6907" s="1">
        <v>0</v>
      </c>
      <c r="K6907" s="1">
        <v>0</v>
      </c>
      <c r="L6907" s="1">
        <v>0</v>
      </c>
      <c r="M6907" s="1">
        <v>261</v>
      </c>
      <c r="N6907" s="1">
        <v>179</v>
      </c>
      <c r="O6907" s="1">
        <v>89</v>
      </c>
      <c r="P6907" s="1">
        <v>16</v>
      </c>
      <c r="Q6907" s="1">
        <v>3</v>
      </c>
      <c r="R6907" s="1">
        <v>11</v>
      </c>
      <c r="S6907" s="27" t="s">
        <v>78</v>
      </c>
      <c r="T6907" s="28" t="s">
        <v>78</v>
      </c>
    </row>
    <row r="6908" spans="4:20" x14ac:dyDescent="0.2">
      <c r="D6908" s="104"/>
      <c r="E6908" s="11"/>
      <c r="F6908" s="10"/>
      <c r="G6908" s="9">
        <v>100</v>
      </c>
      <c r="H6908" s="40">
        <v>0</v>
      </c>
      <c r="I6908" s="3">
        <v>0</v>
      </c>
      <c r="J6908" s="3">
        <v>0</v>
      </c>
      <c r="K6908" s="3">
        <v>0</v>
      </c>
      <c r="L6908" s="3">
        <v>0</v>
      </c>
      <c r="M6908" s="2">
        <v>46.690518783541997</v>
      </c>
      <c r="N6908" s="2">
        <v>32.021466905187999</v>
      </c>
      <c r="O6908" s="2">
        <v>15.921288014310999</v>
      </c>
      <c r="P6908" s="2">
        <v>2.8622540250449999</v>
      </c>
      <c r="Q6908" s="2">
        <v>0.53667262969600005</v>
      </c>
      <c r="R6908" s="2">
        <v>1.967799642218</v>
      </c>
      <c r="S6908" s="2">
        <v>829.835766423358</v>
      </c>
      <c r="T6908" s="15">
        <v>299.54248939731298</v>
      </c>
    </row>
    <row r="6909" spans="4:20" x14ac:dyDescent="0.2">
      <c r="D6909" s="104"/>
      <c r="E6909" s="5" t="s">
        <v>32</v>
      </c>
      <c r="F6909" s="6"/>
      <c r="G6909" s="7">
        <v>284</v>
      </c>
      <c r="H6909" s="8">
        <v>0</v>
      </c>
      <c r="I6909" s="1">
        <v>0</v>
      </c>
      <c r="J6909" s="1">
        <v>0</v>
      </c>
      <c r="K6909" s="1">
        <v>0</v>
      </c>
      <c r="L6909" s="1">
        <v>0</v>
      </c>
      <c r="M6909" s="1">
        <v>0</v>
      </c>
      <c r="N6909" s="1">
        <v>172</v>
      </c>
      <c r="O6909" s="1">
        <v>83</v>
      </c>
      <c r="P6909" s="1">
        <v>13</v>
      </c>
      <c r="Q6909" s="1">
        <v>3</v>
      </c>
      <c r="R6909" s="1">
        <v>13</v>
      </c>
      <c r="S6909" s="27" t="s">
        <v>78</v>
      </c>
      <c r="T6909" s="28" t="s">
        <v>78</v>
      </c>
    </row>
    <row r="6910" spans="4:20" x14ac:dyDescent="0.2">
      <c r="D6910" s="104"/>
      <c r="E6910" s="11"/>
      <c r="F6910" s="10"/>
      <c r="G6910" s="9">
        <v>100</v>
      </c>
      <c r="H6910" s="40">
        <v>0</v>
      </c>
      <c r="I6910" s="3">
        <v>0</v>
      </c>
      <c r="J6910" s="3">
        <v>0</v>
      </c>
      <c r="K6910" s="3">
        <v>0</v>
      </c>
      <c r="L6910" s="3">
        <v>0</v>
      </c>
      <c r="M6910" s="3">
        <v>0</v>
      </c>
      <c r="N6910" s="2">
        <v>60.563380281690002</v>
      </c>
      <c r="O6910" s="2">
        <v>29.225352112675999</v>
      </c>
      <c r="P6910" s="2">
        <v>4.5774647887319997</v>
      </c>
      <c r="Q6910" s="2">
        <v>1.056338028169</v>
      </c>
      <c r="R6910" s="2">
        <v>4.5774647887319997</v>
      </c>
      <c r="S6910" s="2">
        <v>1031.1808118081201</v>
      </c>
      <c r="T6910" s="15">
        <v>277.00308482850301</v>
      </c>
    </row>
    <row r="6911" spans="4:20" x14ac:dyDescent="0.2">
      <c r="D6911" s="104"/>
      <c r="E6911" s="5" t="s">
        <v>33</v>
      </c>
      <c r="F6911" s="6"/>
      <c r="G6911" s="7">
        <v>104</v>
      </c>
      <c r="H6911" s="8">
        <v>0</v>
      </c>
      <c r="I6911" s="1">
        <v>0</v>
      </c>
      <c r="J6911" s="1">
        <v>0</v>
      </c>
      <c r="K6911" s="1">
        <v>0</v>
      </c>
      <c r="L6911" s="1">
        <v>0</v>
      </c>
      <c r="M6911" s="1">
        <v>0</v>
      </c>
      <c r="N6911" s="1">
        <v>0</v>
      </c>
      <c r="O6911" s="1">
        <v>63</v>
      </c>
      <c r="P6911" s="1">
        <v>16</v>
      </c>
      <c r="Q6911" s="1">
        <v>21</v>
      </c>
      <c r="R6911" s="1">
        <v>4</v>
      </c>
      <c r="S6911" s="27" t="s">
        <v>78</v>
      </c>
      <c r="T6911" s="28" t="s">
        <v>78</v>
      </c>
    </row>
    <row r="6912" spans="4:20" x14ac:dyDescent="0.2">
      <c r="D6912" s="104"/>
      <c r="E6912" s="11"/>
      <c r="F6912" s="10"/>
      <c r="G6912" s="9">
        <v>100</v>
      </c>
      <c r="H6912" s="40">
        <v>0</v>
      </c>
      <c r="I6912" s="3">
        <v>0</v>
      </c>
      <c r="J6912" s="3">
        <v>0</v>
      </c>
      <c r="K6912" s="3">
        <v>0</v>
      </c>
      <c r="L6912" s="3">
        <v>0</v>
      </c>
      <c r="M6912" s="3">
        <v>0</v>
      </c>
      <c r="N6912" s="3">
        <v>0</v>
      </c>
      <c r="O6912" s="2">
        <v>60.576923076923002</v>
      </c>
      <c r="P6912" s="2">
        <v>15.384615384615</v>
      </c>
      <c r="Q6912" s="2">
        <v>20.192307692307999</v>
      </c>
      <c r="R6912" s="2">
        <v>3.8461538461539999</v>
      </c>
      <c r="S6912" s="2">
        <v>1540</v>
      </c>
      <c r="T6912" s="15">
        <v>407.308237088326</v>
      </c>
    </row>
    <row r="6913" spans="4:20" x14ac:dyDescent="0.2">
      <c r="D6913" s="103" t="s">
        <v>34</v>
      </c>
      <c r="E6913" s="24" t="s">
        <v>35</v>
      </c>
      <c r="F6913" s="22"/>
      <c r="G6913" s="23">
        <v>206</v>
      </c>
      <c r="H6913" s="30">
        <v>9</v>
      </c>
      <c r="I6913" s="4">
        <v>11</v>
      </c>
      <c r="J6913" s="4">
        <v>17</v>
      </c>
      <c r="K6913" s="4">
        <v>21</v>
      </c>
      <c r="L6913" s="4">
        <v>21</v>
      </c>
      <c r="M6913" s="4">
        <v>42</v>
      </c>
      <c r="N6913" s="4">
        <v>39</v>
      </c>
      <c r="O6913" s="4">
        <v>24</v>
      </c>
      <c r="P6913" s="4">
        <v>5</v>
      </c>
      <c r="Q6913" s="4">
        <v>2</v>
      </c>
      <c r="R6913" s="4">
        <v>15</v>
      </c>
      <c r="S6913" s="73" t="s">
        <v>78</v>
      </c>
      <c r="T6913" s="76" t="s">
        <v>78</v>
      </c>
    </row>
    <row r="6914" spans="4:20" x14ac:dyDescent="0.2">
      <c r="D6914" s="104"/>
      <c r="E6914" s="11"/>
      <c r="F6914" s="10"/>
      <c r="G6914" s="9">
        <v>100</v>
      </c>
      <c r="H6914" s="12">
        <v>4.3689320388350001</v>
      </c>
      <c r="I6914" s="2">
        <v>5.3398058252430003</v>
      </c>
      <c r="J6914" s="2">
        <v>8.2524271844660007</v>
      </c>
      <c r="K6914" s="2">
        <v>10.194174757281999</v>
      </c>
      <c r="L6914" s="2">
        <v>10.194174757281999</v>
      </c>
      <c r="M6914" s="2">
        <v>20.388349514563</v>
      </c>
      <c r="N6914" s="2">
        <v>18.932038834951001</v>
      </c>
      <c r="O6914" s="2">
        <v>11.650485436893</v>
      </c>
      <c r="P6914" s="2">
        <v>2.4271844660189998</v>
      </c>
      <c r="Q6914" s="2">
        <v>0.97087378640800004</v>
      </c>
      <c r="R6914" s="2">
        <v>7.2815533980579996</v>
      </c>
      <c r="S6914" s="2">
        <v>653.141361256545</v>
      </c>
      <c r="T6914" s="15">
        <v>415.11441167633899</v>
      </c>
    </row>
    <row r="6915" spans="4:20" x14ac:dyDescent="0.2">
      <c r="D6915" s="104"/>
      <c r="E6915" s="5" t="s">
        <v>36</v>
      </c>
      <c r="F6915" s="6"/>
      <c r="G6915" s="7">
        <v>218</v>
      </c>
      <c r="H6915" s="8">
        <v>2</v>
      </c>
      <c r="I6915" s="1">
        <v>8</v>
      </c>
      <c r="J6915" s="1">
        <v>20</v>
      </c>
      <c r="K6915" s="1">
        <v>30</v>
      </c>
      <c r="L6915" s="1">
        <v>27</v>
      </c>
      <c r="M6915" s="1">
        <v>35</v>
      </c>
      <c r="N6915" s="1">
        <v>36</v>
      </c>
      <c r="O6915" s="1">
        <v>35</v>
      </c>
      <c r="P6915" s="1">
        <v>7</v>
      </c>
      <c r="Q6915" s="1">
        <v>2</v>
      </c>
      <c r="R6915" s="1">
        <v>16</v>
      </c>
      <c r="S6915" s="27" t="s">
        <v>78</v>
      </c>
      <c r="T6915" s="28" t="s">
        <v>78</v>
      </c>
    </row>
    <row r="6916" spans="4:20" x14ac:dyDescent="0.2">
      <c r="D6916" s="104"/>
      <c r="E6916" s="11"/>
      <c r="F6916" s="10"/>
      <c r="G6916" s="9">
        <v>100</v>
      </c>
      <c r="H6916" s="12">
        <v>0.91743119266100004</v>
      </c>
      <c r="I6916" s="2">
        <v>3.669724770642</v>
      </c>
      <c r="J6916" s="2">
        <v>9.1743119266060003</v>
      </c>
      <c r="K6916" s="2">
        <v>13.761467889907999</v>
      </c>
      <c r="L6916" s="2">
        <v>12.385321100917</v>
      </c>
      <c r="M6916" s="2">
        <v>16.055045871560001</v>
      </c>
      <c r="N6916" s="2">
        <v>16.513761467889999</v>
      </c>
      <c r="O6916" s="2">
        <v>16.055045871560001</v>
      </c>
      <c r="P6916" s="2">
        <v>3.2110091743120002</v>
      </c>
      <c r="Q6916" s="2">
        <v>0.91743119266100004</v>
      </c>
      <c r="R6916" s="2">
        <v>7.339449541284</v>
      </c>
      <c r="S6916" s="2">
        <v>698.26732673267304</v>
      </c>
      <c r="T6916" s="15">
        <v>427.67442486654801</v>
      </c>
    </row>
    <row r="6917" spans="4:20" x14ac:dyDescent="0.2">
      <c r="D6917" s="104"/>
      <c r="E6917" s="5" t="s">
        <v>37</v>
      </c>
      <c r="F6917" s="6"/>
      <c r="G6917" s="7">
        <v>218</v>
      </c>
      <c r="H6917" s="8">
        <v>3</v>
      </c>
      <c r="I6917" s="1">
        <v>9</v>
      </c>
      <c r="J6917" s="1">
        <v>16</v>
      </c>
      <c r="K6917" s="1">
        <v>21</v>
      </c>
      <c r="L6917" s="1">
        <v>37</v>
      </c>
      <c r="M6917" s="1">
        <v>53</v>
      </c>
      <c r="N6917" s="1">
        <v>36</v>
      </c>
      <c r="O6917" s="1">
        <v>18</v>
      </c>
      <c r="P6917" s="1">
        <v>2</v>
      </c>
      <c r="Q6917" s="1">
        <v>1</v>
      </c>
      <c r="R6917" s="1">
        <v>22</v>
      </c>
      <c r="S6917" s="27" t="s">
        <v>78</v>
      </c>
      <c r="T6917" s="28" t="s">
        <v>78</v>
      </c>
    </row>
    <row r="6918" spans="4:20" x14ac:dyDescent="0.2">
      <c r="D6918" s="104"/>
      <c r="E6918" s="11"/>
      <c r="F6918" s="10"/>
      <c r="G6918" s="9">
        <v>100</v>
      </c>
      <c r="H6918" s="12">
        <v>1.376146788991</v>
      </c>
      <c r="I6918" s="2">
        <v>4.1284403669719998</v>
      </c>
      <c r="J6918" s="2">
        <v>7.339449541284</v>
      </c>
      <c r="K6918" s="2">
        <v>9.6330275229360005</v>
      </c>
      <c r="L6918" s="2">
        <v>16.972477064220001</v>
      </c>
      <c r="M6918" s="2">
        <v>24.311926605505001</v>
      </c>
      <c r="N6918" s="2">
        <v>16.513761467889999</v>
      </c>
      <c r="O6918" s="2">
        <v>8.2568807339449997</v>
      </c>
      <c r="P6918" s="2">
        <v>0.91743119266100004</v>
      </c>
      <c r="Q6918" s="2">
        <v>0.45871559632999998</v>
      </c>
      <c r="R6918" s="2">
        <v>10.091743119266001</v>
      </c>
      <c r="S6918" s="2">
        <v>613.01020408163299</v>
      </c>
      <c r="T6918" s="15">
        <v>335.21485631737301</v>
      </c>
    </row>
    <row r="6919" spans="4:20" x14ac:dyDescent="0.2">
      <c r="D6919" s="104"/>
      <c r="E6919" s="5" t="s">
        <v>38</v>
      </c>
      <c r="F6919" s="6"/>
      <c r="G6919" s="7">
        <v>313</v>
      </c>
      <c r="H6919" s="8">
        <v>1</v>
      </c>
      <c r="I6919" s="1">
        <v>4</v>
      </c>
      <c r="J6919" s="1">
        <v>16</v>
      </c>
      <c r="K6919" s="1">
        <v>37</v>
      </c>
      <c r="L6919" s="1">
        <v>50</v>
      </c>
      <c r="M6919" s="1">
        <v>92</v>
      </c>
      <c r="N6919" s="1">
        <v>56</v>
      </c>
      <c r="O6919" s="1">
        <v>29</v>
      </c>
      <c r="P6919" s="1">
        <v>3</v>
      </c>
      <c r="Q6919" s="1">
        <v>3</v>
      </c>
      <c r="R6919" s="1">
        <v>22</v>
      </c>
      <c r="S6919" s="27" t="s">
        <v>78</v>
      </c>
      <c r="T6919" s="28" t="s">
        <v>78</v>
      </c>
    </row>
    <row r="6920" spans="4:20" x14ac:dyDescent="0.2">
      <c r="D6920" s="104"/>
      <c r="E6920" s="11"/>
      <c r="F6920" s="10"/>
      <c r="G6920" s="9">
        <v>100</v>
      </c>
      <c r="H6920" s="12">
        <v>0.31948881789099998</v>
      </c>
      <c r="I6920" s="2">
        <v>1.277955271565</v>
      </c>
      <c r="J6920" s="2">
        <v>5.1118210862620002</v>
      </c>
      <c r="K6920" s="2">
        <v>11.821086261981</v>
      </c>
      <c r="L6920" s="2">
        <v>15.974440894569</v>
      </c>
      <c r="M6920" s="2">
        <v>29.392971246005999</v>
      </c>
      <c r="N6920" s="2">
        <v>17.891373801916998</v>
      </c>
      <c r="O6920" s="2">
        <v>9.2651757188499992</v>
      </c>
      <c r="P6920" s="2">
        <v>0.95846645367399996</v>
      </c>
      <c r="Q6920" s="2">
        <v>0.95846645367399996</v>
      </c>
      <c r="R6920" s="2">
        <v>7.0287539936099996</v>
      </c>
      <c r="S6920" s="2">
        <v>656.87285223367701</v>
      </c>
      <c r="T6920" s="15">
        <v>339.07218410356001</v>
      </c>
    </row>
    <row r="6921" spans="4:20" x14ac:dyDescent="0.2">
      <c r="D6921" s="104"/>
      <c r="E6921" s="5" t="s">
        <v>39</v>
      </c>
      <c r="F6921" s="6"/>
      <c r="G6921" s="7">
        <v>306</v>
      </c>
      <c r="H6921" s="8">
        <v>1</v>
      </c>
      <c r="I6921" s="1">
        <v>9</v>
      </c>
      <c r="J6921" s="1">
        <v>14</v>
      </c>
      <c r="K6921" s="1">
        <v>18</v>
      </c>
      <c r="L6921" s="1">
        <v>44</v>
      </c>
      <c r="M6921" s="1">
        <v>86</v>
      </c>
      <c r="N6921" s="1">
        <v>73</v>
      </c>
      <c r="O6921" s="1">
        <v>31</v>
      </c>
      <c r="P6921" s="1">
        <v>4</v>
      </c>
      <c r="Q6921" s="1">
        <v>4</v>
      </c>
      <c r="R6921" s="1">
        <v>22</v>
      </c>
      <c r="S6921" s="27" t="s">
        <v>78</v>
      </c>
      <c r="T6921" s="28" t="s">
        <v>78</v>
      </c>
    </row>
    <row r="6922" spans="4:20" x14ac:dyDescent="0.2">
      <c r="D6922" s="104"/>
      <c r="E6922" s="11"/>
      <c r="F6922" s="10"/>
      <c r="G6922" s="9">
        <v>100</v>
      </c>
      <c r="H6922" s="12">
        <v>0.32679738562100002</v>
      </c>
      <c r="I6922" s="2">
        <v>2.9411764705880001</v>
      </c>
      <c r="J6922" s="2">
        <v>4.5751633986930003</v>
      </c>
      <c r="K6922" s="2">
        <v>5.8823529411760003</v>
      </c>
      <c r="L6922" s="2">
        <v>14.379084967320001</v>
      </c>
      <c r="M6922" s="2">
        <v>28.104575163399002</v>
      </c>
      <c r="N6922" s="2">
        <v>23.856209150327</v>
      </c>
      <c r="O6922" s="2">
        <v>10.130718954248</v>
      </c>
      <c r="P6922" s="2">
        <v>1.3071895424840001</v>
      </c>
      <c r="Q6922" s="2">
        <v>1.3071895424840001</v>
      </c>
      <c r="R6922" s="2">
        <v>7.1895424836600004</v>
      </c>
      <c r="S6922" s="2">
        <v>702.11267605633805</v>
      </c>
      <c r="T6922" s="15">
        <v>360.13364300663898</v>
      </c>
    </row>
    <row r="6923" spans="4:20" x14ac:dyDescent="0.2">
      <c r="D6923" s="104"/>
      <c r="E6923" s="5" t="s">
        <v>40</v>
      </c>
      <c r="F6923" s="6"/>
      <c r="G6923" s="7">
        <v>323</v>
      </c>
      <c r="H6923" s="8">
        <v>8</v>
      </c>
      <c r="I6923" s="1">
        <v>1</v>
      </c>
      <c r="J6923" s="1">
        <v>6</v>
      </c>
      <c r="K6923" s="1">
        <v>20</v>
      </c>
      <c r="L6923" s="1">
        <v>42</v>
      </c>
      <c r="M6923" s="1">
        <v>83</v>
      </c>
      <c r="N6923" s="1">
        <v>85</v>
      </c>
      <c r="O6923" s="1">
        <v>45</v>
      </c>
      <c r="P6923" s="1">
        <v>5</v>
      </c>
      <c r="Q6923" s="1">
        <v>3</v>
      </c>
      <c r="R6923" s="1">
        <v>25</v>
      </c>
      <c r="S6923" s="27" t="s">
        <v>78</v>
      </c>
      <c r="T6923" s="28" t="s">
        <v>78</v>
      </c>
    </row>
    <row r="6924" spans="4:20" x14ac:dyDescent="0.2">
      <c r="D6924" s="104"/>
      <c r="E6924" s="11"/>
      <c r="F6924" s="10"/>
      <c r="G6924" s="9">
        <v>100</v>
      </c>
      <c r="H6924" s="12">
        <v>2.4767801857589999</v>
      </c>
      <c r="I6924" s="2">
        <v>0.30959752322</v>
      </c>
      <c r="J6924" s="2">
        <v>1.8575851393189999</v>
      </c>
      <c r="K6924" s="2">
        <v>6.1919504643960002</v>
      </c>
      <c r="L6924" s="2">
        <v>13.003095975232</v>
      </c>
      <c r="M6924" s="2">
        <v>25.696594427245</v>
      </c>
      <c r="N6924" s="2">
        <v>26.315789473683999</v>
      </c>
      <c r="O6924" s="2">
        <v>13.931888544892001</v>
      </c>
      <c r="P6924" s="2">
        <v>1.547987616099</v>
      </c>
      <c r="Q6924" s="2">
        <v>0.92879256965900003</v>
      </c>
      <c r="R6924" s="2">
        <v>7.7399380804950004</v>
      </c>
      <c r="S6924" s="2">
        <v>744.12751677852305</v>
      </c>
      <c r="T6924" s="15">
        <v>359.28351125203602</v>
      </c>
    </row>
    <row r="6925" spans="4:20" x14ac:dyDescent="0.2">
      <c r="D6925" s="104"/>
      <c r="E6925" s="5" t="s">
        <v>41</v>
      </c>
      <c r="F6925" s="6"/>
      <c r="G6925" s="7">
        <v>260</v>
      </c>
      <c r="H6925" s="8">
        <v>4</v>
      </c>
      <c r="I6925" s="1">
        <v>10</v>
      </c>
      <c r="J6925" s="1">
        <v>10</v>
      </c>
      <c r="K6925" s="1">
        <v>28</v>
      </c>
      <c r="L6925" s="1">
        <v>27</v>
      </c>
      <c r="M6925" s="1">
        <v>58</v>
      </c>
      <c r="N6925" s="1">
        <v>57</v>
      </c>
      <c r="O6925" s="1">
        <v>37</v>
      </c>
      <c r="P6925" s="1">
        <v>6</v>
      </c>
      <c r="Q6925" s="1">
        <v>2</v>
      </c>
      <c r="R6925" s="1">
        <v>21</v>
      </c>
      <c r="S6925" s="27" t="s">
        <v>78</v>
      </c>
      <c r="T6925" s="28" t="s">
        <v>78</v>
      </c>
    </row>
    <row r="6926" spans="4:20" x14ac:dyDescent="0.2">
      <c r="D6926" s="104"/>
      <c r="E6926" s="11"/>
      <c r="F6926" s="10"/>
      <c r="G6926" s="9">
        <v>100</v>
      </c>
      <c r="H6926" s="12">
        <v>1.538461538462</v>
      </c>
      <c r="I6926" s="2">
        <v>3.8461538461539999</v>
      </c>
      <c r="J6926" s="2">
        <v>3.8461538461539999</v>
      </c>
      <c r="K6926" s="2">
        <v>10.769230769230999</v>
      </c>
      <c r="L6926" s="2">
        <v>10.384615384615</v>
      </c>
      <c r="M6926" s="2">
        <v>22.307692307692001</v>
      </c>
      <c r="N6926" s="2">
        <v>21.923076923077002</v>
      </c>
      <c r="O6926" s="2">
        <v>14.230769230769001</v>
      </c>
      <c r="P6926" s="2">
        <v>2.3076923076920002</v>
      </c>
      <c r="Q6926" s="2">
        <v>0.76923076923099998</v>
      </c>
      <c r="R6926" s="2">
        <v>8.0769230769230003</v>
      </c>
      <c r="S6926" s="2">
        <v>714.01673640167405</v>
      </c>
      <c r="T6926" s="15">
        <v>389.64388812418002</v>
      </c>
    </row>
    <row r="6927" spans="4:20" x14ac:dyDescent="0.2">
      <c r="D6927" s="104"/>
      <c r="E6927" s="5" t="s">
        <v>42</v>
      </c>
      <c r="F6927" s="6"/>
      <c r="G6927" s="7">
        <v>258</v>
      </c>
      <c r="H6927" s="8">
        <v>5</v>
      </c>
      <c r="I6927" s="1">
        <v>9</v>
      </c>
      <c r="J6927" s="1">
        <v>17</v>
      </c>
      <c r="K6927" s="1">
        <v>15</v>
      </c>
      <c r="L6927" s="1">
        <v>29</v>
      </c>
      <c r="M6927" s="1">
        <v>46</v>
      </c>
      <c r="N6927" s="1">
        <v>67</v>
      </c>
      <c r="O6927" s="1">
        <v>32</v>
      </c>
      <c r="P6927" s="1">
        <v>9</v>
      </c>
      <c r="Q6927" s="1">
        <v>5</v>
      </c>
      <c r="R6927" s="1">
        <v>24</v>
      </c>
      <c r="S6927" s="27" t="s">
        <v>78</v>
      </c>
      <c r="T6927" s="28" t="s">
        <v>78</v>
      </c>
    </row>
    <row r="6928" spans="4:20" x14ac:dyDescent="0.2">
      <c r="D6928" s="104"/>
      <c r="E6928" s="11"/>
      <c r="F6928" s="10"/>
      <c r="G6928" s="9">
        <v>100</v>
      </c>
      <c r="H6928" s="12">
        <v>1.937984496124</v>
      </c>
      <c r="I6928" s="2">
        <v>3.488372093023</v>
      </c>
      <c r="J6928" s="2">
        <v>6.5891472868219996</v>
      </c>
      <c r="K6928" s="2">
        <v>5.8139534883720003</v>
      </c>
      <c r="L6928" s="2">
        <v>11.240310077519</v>
      </c>
      <c r="M6928" s="2">
        <v>17.829457364341</v>
      </c>
      <c r="N6928" s="2">
        <v>25.968992248062001</v>
      </c>
      <c r="O6928" s="2">
        <v>12.403100775194</v>
      </c>
      <c r="P6928" s="2">
        <v>3.488372093023</v>
      </c>
      <c r="Q6928" s="2">
        <v>1.937984496124</v>
      </c>
      <c r="R6928" s="2">
        <v>9.3023255813949994</v>
      </c>
      <c r="S6928" s="2">
        <v>750.85470085470104</v>
      </c>
      <c r="T6928" s="15">
        <v>438.06503956394198</v>
      </c>
    </row>
    <row r="6929" spans="4:20" x14ac:dyDescent="0.2">
      <c r="D6929" s="104"/>
      <c r="E6929" s="5" t="s">
        <v>43</v>
      </c>
      <c r="F6929" s="6"/>
      <c r="G6929" s="7">
        <v>258</v>
      </c>
      <c r="H6929" s="8">
        <v>9</v>
      </c>
      <c r="I6929" s="1">
        <v>19</v>
      </c>
      <c r="J6929" s="1">
        <v>24</v>
      </c>
      <c r="K6929" s="1">
        <v>27</v>
      </c>
      <c r="L6929" s="1">
        <v>36</v>
      </c>
      <c r="M6929" s="1">
        <v>38</v>
      </c>
      <c r="N6929" s="1">
        <v>46</v>
      </c>
      <c r="O6929" s="1">
        <v>22</v>
      </c>
      <c r="P6929" s="1">
        <v>6</v>
      </c>
      <c r="Q6929" s="1">
        <v>4</v>
      </c>
      <c r="R6929" s="1">
        <v>27</v>
      </c>
      <c r="S6929" s="27" t="s">
        <v>78</v>
      </c>
      <c r="T6929" s="28" t="s">
        <v>78</v>
      </c>
    </row>
    <row r="6930" spans="4:20" x14ac:dyDescent="0.2">
      <c r="D6930" s="104"/>
      <c r="E6930" s="11"/>
      <c r="F6930" s="10"/>
      <c r="G6930" s="9">
        <v>100</v>
      </c>
      <c r="H6930" s="12">
        <v>3.488372093023</v>
      </c>
      <c r="I6930" s="2">
        <v>7.3643410852709996</v>
      </c>
      <c r="J6930" s="2">
        <v>9.3023255813949994</v>
      </c>
      <c r="K6930" s="2">
        <v>10.465116279069999</v>
      </c>
      <c r="L6930" s="2">
        <v>13.953488372093</v>
      </c>
      <c r="M6930" s="2">
        <v>14.728682170542999</v>
      </c>
      <c r="N6930" s="2">
        <v>17.829457364341</v>
      </c>
      <c r="O6930" s="2">
        <v>8.5271317829460003</v>
      </c>
      <c r="P6930" s="2">
        <v>2.3255813953489999</v>
      </c>
      <c r="Q6930" s="2">
        <v>1.550387596899</v>
      </c>
      <c r="R6930" s="2">
        <v>10.465116279069999</v>
      </c>
      <c r="S6930" s="2">
        <v>622.72727272727298</v>
      </c>
      <c r="T6930" s="15">
        <v>430.86132308712598</v>
      </c>
    </row>
    <row r="6931" spans="4:20" x14ac:dyDescent="0.2">
      <c r="D6931" s="104"/>
      <c r="E6931" s="5" t="s">
        <v>44</v>
      </c>
      <c r="F6931" s="6"/>
      <c r="G6931" s="7">
        <v>336</v>
      </c>
      <c r="H6931" s="8">
        <v>5</v>
      </c>
      <c r="I6931" s="1">
        <v>25</v>
      </c>
      <c r="J6931" s="1">
        <v>57</v>
      </c>
      <c r="K6931" s="1">
        <v>58</v>
      </c>
      <c r="L6931" s="1">
        <v>48</v>
      </c>
      <c r="M6931" s="1">
        <v>46</v>
      </c>
      <c r="N6931" s="1">
        <v>33</v>
      </c>
      <c r="O6931" s="1">
        <v>17</v>
      </c>
      <c r="P6931" s="1">
        <v>3</v>
      </c>
      <c r="Q6931" s="1">
        <v>3</v>
      </c>
      <c r="R6931" s="1">
        <v>41</v>
      </c>
      <c r="S6931" s="27" t="s">
        <v>78</v>
      </c>
      <c r="T6931" s="28" t="s">
        <v>78</v>
      </c>
    </row>
    <row r="6932" spans="4:20" x14ac:dyDescent="0.2">
      <c r="D6932" s="104"/>
      <c r="E6932" s="11"/>
      <c r="F6932" s="10"/>
      <c r="G6932" s="9">
        <v>100</v>
      </c>
      <c r="H6932" s="12">
        <v>1.4880952380950001</v>
      </c>
      <c r="I6932" s="2">
        <v>7.4404761904759997</v>
      </c>
      <c r="J6932" s="2">
        <v>16.964285714286</v>
      </c>
      <c r="K6932" s="2">
        <v>17.261904761905001</v>
      </c>
      <c r="L6932" s="2">
        <v>14.285714285714</v>
      </c>
      <c r="M6932" s="2">
        <v>13.690476190476</v>
      </c>
      <c r="N6932" s="2">
        <v>9.8214285714289993</v>
      </c>
      <c r="O6932" s="2">
        <v>5.0595238095240003</v>
      </c>
      <c r="P6932" s="2">
        <v>0.89285714285700002</v>
      </c>
      <c r="Q6932" s="2">
        <v>0.89285714285700002</v>
      </c>
      <c r="R6932" s="2">
        <v>12.202380952381001</v>
      </c>
      <c r="S6932" s="2">
        <v>505.25423728813598</v>
      </c>
      <c r="T6932" s="15">
        <v>354.12511402094998</v>
      </c>
    </row>
    <row r="6933" spans="4:20" x14ac:dyDescent="0.2">
      <c r="D6933" s="104"/>
      <c r="E6933" s="5" t="s">
        <v>45</v>
      </c>
      <c r="F6933" s="6"/>
      <c r="G6933" s="7">
        <v>259</v>
      </c>
      <c r="H6933" s="8">
        <v>12</v>
      </c>
      <c r="I6933" s="1">
        <v>20</v>
      </c>
      <c r="J6933" s="1">
        <v>47</v>
      </c>
      <c r="K6933" s="1">
        <v>47</v>
      </c>
      <c r="L6933" s="1">
        <v>34</v>
      </c>
      <c r="M6933" s="1">
        <v>33</v>
      </c>
      <c r="N6933" s="1">
        <v>22</v>
      </c>
      <c r="O6933" s="1">
        <v>10</v>
      </c>
      <c r="P6933" s="1">
        <v>1</v>
      </c>
      <c r="Q6933" s="1">
        <v>2</v>
      </c>
      <c r="R6933" s="1">
        <v>31</v>
      </c>
      <c r="S6933" s="27" t="s">
        <v>78</v>
      </c>
      <c r="T6933" s="28" t="s">
        <v>78</v>
      </c>
    </row>
    <row r="6934" spans="4:20" x14ac:dyDescent="0.2">
      <c r="D6934" s="104"/>
      <c r="E6934" s="11"/>
      <c r="F6934" s="10"/>
      <c r="G6934" s="9">
        <v>100</v>
      </c>
      <c r="H6934" s="12">
        <v>4.6332046332049996</v>
      </c>
      <c r="I6934" s="2">
        <v>7.7220077220079997</v>
      </c>
      <c r="J6934" s="2">
        <v>18.146718146718001</v>
      </c>
      <c r="K6934" s="2">
        <v>18.146718146718001</v>
      </c>
      <c r="L6934" s="2">
        <v>13.127413127413</v>
      </c>
      <c r="M6934" s="2">
        <v>12.741312741312999</v>
      </c>
      <c r="N6934" s="2">
        <v>8.4942084942079994</v>
      </c>
      <c r="O6934" s="2">
        <v>3.8610038610039998</v>
      </c>
      <c r="P6934" s="2">
        <v>0.38610038610000003</v>
      </c>
      <c r="Q6934" s="2">
        <v>0.77220077220100003</v>
      </c>
      <c r="R6934" s="2">
        <v>11.969111969111999</v>
      </c>
      <c r="S6934" s="2">
        <v>457.67543859649101</v>
      </c>
      <c r="T6934" s="15">
        <v>330.39760724076302</v>
      </c>
    </row>
    <row r="6935" spans="4:20" x14ac:dyDescent="0.2">
      <c r="D6935" s="104"/>
      <c r="E6935" s="5" t="s">
        <v>46</v>
      </c>
      <c r="F6935" s="6"/>
      <c r="G6935" s="7">
        <v>171</v>
      </c>
      <c r="H6935" s="8">
        <v>3</v>
      </c>
      <c r="I6935" s="1">
        <v>20</v>
      </c>
      <c r="J6935" s="1">
        <v>56</v>
      </c>
      <c r="K6935" s="1">
        <v>34</v>
      </c>
      <c r="L6935" s="1">
        <v>15</v>
      </c>
      <c r="M6935" s="1">
        <v>9</v>
      </c>
      <c r="N6935" s="1">
        <v>9</v>
      </c>
      <c r="O6935" s="1">
        <v>2</v>
      </c>
      <c r="P6935" s="1">
        <v>3</v>
      </c>
      <c r="Q6935" s="1">
        <v>0</v>
      </c>
      <c r="R6935" s="1">
        <v>20</v>
      </c>
      <c r="S6935" s="27" t="s">
        <v>78</v>
      </c>
      <c r="T6935" s="28" t="s">
        <v>78</v>
      </c>
    </row>
    <row r="6936" spans="4:20" x14ac:dyDescent="0.2">
      <c r="D6936" s="104"/>
      <c r="E6936" s="11"/>
      <c r="F6936" s="10"/>
      <c r="G6936" s="9">
        <v>100</v>
      </c>
      <c r="H6936" s="12">
        <v>1.7543859649119999</v>
      </c>
      <c r="I6936" s="2">
        <v>11.695906432749</v>
      </c>
      <c r="J6936" s="2">
        <v>32.748538011695999</v>
      </c>
      <c r="K6936" s="2">
        <v>19.883040935673002</v>
      </c>
      <c r="L6936" s="2">
        <v>8.7719298245609991</v>
      </c>
      <c r="M6936" s="2">
        <v>5.2631578947369997</v>
      </c>
      <c r="N6936" s="2">
        <v>5.2631578947369997</v>
      </c>
      <c r="O6936" s="2">
        <v>1.1695906432750001</v>
      </c>
      <c r="P6936" s="2">
        <v>1.7543859649119999</v>
      </c>
      <c r="Q6936" s="3">
        <v>0</v>
      </c>
      <c r="R6936" s="2">
        <v>11.695906432749</v>
      </c>
      <c r="S6936" s="2">
        <v>374.83443708609298</v>
      </c>
      <c r="T6936" s="15">
        <v>281.89720146104798</v>
      </c>
    </row>
    <row r="6937" spans="4:20" x14ac:dyDescent="0.2">
      <c r="D6937" s="104"/>
      <c r="E6937" s="5" t="s">
        <v>47</v>
      </c>
      <c r="F6937" s="6"/>
      <c r="G6937" s="7">
        <v>158</v>
      </c>
      <c r="H6937" s="8">
        <v>8</v>
      </c>
      <c r="I6937" s="1">
        <v>16</v>
      </c>
      <c r="J6937" s="1">
        <v>30</v>
      </c>
      <c r="K6937" s="1">
        <v>26</v>
      </c>
      <c r="L6937" s="1">
        <v>20</v>
      </c>
      <c r="M6937" s="1">
        <v>13</v>
      </c>
      <c r="N6937" s="1">
        <v>8</v>
      </c>
      <c r="O6937" s="1">
        <v>4</v>
      </c>
      <c r="P6937" s="1">
        <v>1</v>
      </c>
      <c r="Q6937" s="1">
        <v>0</v>
      </c>
      <c r="R6937" s="1">
        <v>32</v>
      </c>
      <c r="S6937" s="27" t="s">
        <v>78</v>
      </c>
      <c r="T6937" s="28" t="s">
        <v>78</v>
      </c>
    </row>
    <row r="6938" spans="4:20" x14ac:dyDescent="0.2">
      <c r="D6938" s="104"/>
      <c r="E6938" s="11"/>
      <c r="F6938" s="10"/>
      <c r="G6938" s="9">
        <v>100</v>
      </c>
      <c r="H6938" s="12">
        <v>5.0632911392409996</v>
      </c>
      <c r="I6938" s="2">
        <v>10.126582278480999</v>
      </c>
      <c r="J6938" s="2">
        <v>18.987341772152</v>
      </c>
      <c r="K6938" s="2">
        <v>16.455696202532</v>
      </c>
      <c r="L6938" s="2">
        <v>12.658227848100999</v>
      </c>
      <c r="M6938" s="2">
        <v>8.2278481012659999</v>
      </c>
      <c r="N6938" s="2">
        <v>5.0632911392409996</v>
      </c>
      <c r="O6938" s="2">
        <v>2.5316455696200002</v>
      </c>
      <c r="P6938" s="2">
        <v>0.63291139240500005</v>
      </c>
      <c r="Q6938" s="3">
        <v>0</v>
      </c>
      <c r="R6938" s="2">
        <v>20.253164556961998</v>
      </c>
      <c r="S6938" s="2">
        <v>394.84126984126999</v>
      </c>
      <c r="T6938" s="15">
        <v>276.30134839011703</v>
      </c>
    </row>
    <row r="6939" spans="4:20" x14ac:dyDescent="0.2">
      <c r="D6939" s="104"/>
      <c r="E6939" s="5" t="s">
        <v>48</v>
      </c>
      <c r="F6939" s="6"/>
      <c r="G6939" s="7">
        <v>62</v>
      </c>
      <c r="H6939" s="8">
        <v>1</v>
      </c>
      <c r="I6939" s="1">
        <v>11</v>
      </c>
      <c r="J6939" s="1">
        <v>16</v>
      </c>
      <c r="K6939" s="1">
        <v>7</v>
      </c>
      <c r="L6939" s="1">
        <v>7</v>
      </c>
      <c r="M6939" s="1">
        <v>5</v>
      </c>
      <c r="N6939" s="1">
        <v>2</v>
      </c>
      <c r="O6939" s="1">
        <v>5</v>
      </c>
      <c r="P6939" s="1">
        <v>0</v>
      </c>
      <c r="Q6939" s="1">
        <v>1</v>
      </c>
      <c r="R6939" s="1">
        <v>7</v>
      </c>
      <c r="S6939" s="27" t="s">
        <v>78</v>
      </c>
      <c r="T6939" s="28" t="s">
        <v>78</v>
      </c>
    </row>
    <row r="6940" spans="4:20" x14ac:dyDescent="0.2">
      <c r="D6940" s="104"/>
      <c r="E6940" s="11"/>
      <c r="F6940" s="10"/>
      <c r="G6940" s="9">
        <v>100</v>
      </c>
      <c r="H6940" s="12">
        <v>1.6129032258060001</v>
      </c>
      <c r="I6940" s="2">
        <v>17.741935483871</v>
      </c>
      <c r="J6940" s="2">
        <v>25.806451612903</v>
      </c>
      <c r="K6940" s="2">
        <v>11.290322580645</v>
      </c>
      <c r="L6940" s="2">
        <v>11.290322580645</v>
      </c>
      <c r="M6940" s="2">
        <v>8.0645161290320004</v>
      </c>
      <c r="N6940" s="2">
        <v>3.2258064516129998</v>
      </c>
      <c r="O6940" s="2">
        <v>8.0645161290320004</v>
      </c>
      <c r="P6940" s="3">
        <v>0</v>
      </c>
      <c r="Q6940" s="2">
        <v>1.6129032258060001</v>
      </c>
      <c r="R6940" s="2">
        <v>11.290322580645</v>
      </c>
      <c r="S6940" s="2">
        <v>445.45454545454498</v>
      </c>
      <c r="T6940" s="15">
        <v>398.43702904687802</v>
      </c>
    </row>
    <row r="6941" spans="4:20" x14ac:dyDescent="0.2">
      <c r="D6941" s="104"/>
      <c r="E6941" s="5" t="s">
        <v>49</v>
      </c>
      <c r="F6941" s="6"/>
      <c r="G6941" s="7">
        <v>13</v>
      </c>
      <c r="H6941" s="8">
        <v>0</v>
      </c>
      <c r="I6941" s="1">
        <v>3</v>
      </c>
      <c r="J6941" s="1">
        <v>3</v>
      </c>
      <c r="K6941" s="1">
        <v>1</v>
      </c>
      <c r="L6941" s="1">
        <v>1</v>
      </c>
      <c r="M6941" s="1">
        <v>0</v>
      </c>
      <c r="N6941" s="1">
        <v>0</v>
      </c>
      <c r="O6941" s="1">
        <v>1</v>
      </c>
      <c r="P6941" s="1">
        <v>0</v>
      </c>
      <c r="Q6941" s="1">
        <v>0</v>
      </c>
      <c r="R6941" s="1">
        <v>4</v>
      </c>
      <c r="S6941" s="27" t="s">
        <v>78</v>
      </c>
      <c r="T6941" s="28" t="s">
        <v>78</v>
      </c>
    </row>
    <row r="6942" spans="4:20" x14ac:dyDescent="0.2">
      <c r="D6942" s="104"/>
      <c r="E6942" s="11"/>
      <c r="F6942" s="10"/>
      <c r="G6942" s="9">
        <v>100</v>
      </c>
      <c r="H6942" s="40">
        <v>0</v>
      </c>
      <c r="I6942" s="2">
        <v>23.076923076922998</v>
      </c>
      <c r="J6942" s="2">
        <v>23.076923076922998</v>
      </c>
      <c r="K6942" s="2">
        <v>7.6923076923079998</v>
      </c>
      <c r="L6942" s="2">
        <v>7.6923076923079998</v>
      </c>
      <c r="M6942" s="3">
        <v>0</v>
      </c>
      <c r="N6942" s="3">
        <v>0</v>
      </c>
      <c r="O6942" s="2">
        <v>7.6923076923079998</v>
      </c>
      <c r="P6942" s="3">
        <v>0</v>
      </c>
      <c r="Q6942" s="3">
        <v>0</v>
      </c>
      <c r="R6942" s="2">
        <v>30.769230769231001</v>
      </c>
      <c r="S6942" s="2">
        <v>361.11111111111097</v>
      </c>
      <c r="T6942" s="15">
        <v>328.10717911629803</v>
      </c>
    </row>
    <row r="6943" spans="4:20" x14ac:dyDescent="0.2">
      <c r="D6943" s="103" t="s">
        <v>50</v>
      </c>
      <c r="E6943" s="24" t="s">
        <v>35</v>
      </c>
      <c r="F6943" s="22"/>
      <c r="G6943" s="23">
        <v>174</v>
      </c>
      <c r="H6943" s="30">
        <v>9</v>
      </c>
      <c r="I6943" s="4">
        <v>8</v>
      </c>
      <c r="J6943" s="4">
        <v>12</v>
      </c>
      <c r="K6943" s="4">
        <v>9</v>
      </c>
      <c r="L6943" s="4">
        <v>14</v>
      </c>
      <c r="M6943" s="4">
        <v>37</v>
      </c>
      <c r="N6943" s="4">
        <v>29</v>
      </c>
      <c r="O6943" s="4">
        <v>18</v>
      </c>
      <c r="P6943" s="4">
        <v>2</v>
      </c>
      <c r="Q6943" s="4">
        <v>1</v>
      </c>
      <c r="R6943" s="4">
        <v>35</v>
      </c>
      <c r="S6943" s="73" t="s">
        <v>78</v>
      </c>
      <c r="T6943" s="76" t="s">
        <v>78</v>
      </c>
    </row>
    <row r="6944" spans="4:20" x14ac:dyDescent="0.2">
      <c r="D6944" s="104"/>
      <c r="E6944" s="11"/>
      <c r="F6944" s="10"/>
      <c r="G6944" s="9">
        <v>100</v>
      </c>
      <c r="H6944" s="12">
        <v>5.1724137931029999</v>
      </c>
      <c r="I6944" s="2">
        <v>4.5977011494250002</v>
      </c>
      <c r="J6944" s="2">
        <v>6.8965517241379999</v>
      </c>
      <c r="K6944" s="2">
        <v>5.1724137931029999</v>
      </c>
      <c r="L6944" s="2">
        <v>8.0459770114939992</v>
      </c>
      <c r="M6944" s="2">
        <v>21.264367816092001</v>
      </c>
      <c r="N6944" s="2">
        <v>16.666666666666998</v>
      </c>
      <c r="O6944" s="2">
        <v>10.344827586207</v>
      </c>
      <c r="P6944" s="2">
        <v>1.149425287356</v>
      </c>
      <c r="Q6944" s="2">
        <v>0.57471264367800001</v>
      </c>
      <c r="R6944" s="2">
        <v>20.114942528736002</v>
      </c>
      <c r="S6944" s="2">
        <v>641.726618705036</v>
      </c>
      <c r="T6944" s="15">
        <v>390.83921523964602</v>
      </c>
    </row>
    <row r="6945" spans="4:20" x14ac:dyDescent="0.2">
      <c r="D6945" s="104"/>
      <c r="E6945" s="5" t="s">
        <v>36</v>
      </c>
      <c r="F6945" s="6"/>
      <c r="G6945" s="7">
        <v>233</v>
      </c>
      <c r="H6945" s="8">
        <v>2</v>
      </c>
      <c r="I6945" s="1">
        <v>8</v>
      </c>
      <c r="J6945" s="1">
        <v>19</v>
      </c>
      <c r="K6945" s="1">
        <v>26</v>
      </c>
      <c r="L6945" s="1">
        <v>44</v>
      </c>
      <c r="M6945" s="1">
        <v>44</v>
      </c>
      <c r="N6945" s="1">
        <v>36</v>
      </c>
      <c r="O6945" s="1">
        <v>26</v>
      </c>
      <c r="P6945" s="1">
        <v>8</v>
      </c>
      <c r="Q6945" s="1">
        <v>3</v>
      </c>
      <c r="R6945" s="1">
        <v>17</v>
      </c>
      <c r="S6945" s="27" t="s">
        <v>78</v>
      </c>
      <c r="T6945" s="28" t="s">
        <v>78</v>
      </c>
    </row>
    <row r="6946" spans="4:20" x14ac:dyDescent="0.2">
      <c r="D6946" s="104"/>
      <c r="E6946" s="11"/>
      <c r="F6946" s="10"/>
      <c r="G6946" s="9">
        <v>100</v>
      </c>
      <c r="H6946" s="12">
        <v>0.85836909871199996</v>
      </c>
      <c r="I6946" s="2">
        <v>3.43347639485</v>
      </c>
      <c r="J6946" s="2">
        <v>8.1545064377679992</v>
      </c>
      <c r="K6946" s="2">
        <v>11.158798283262</v>
      </c>
      <c r="L6946" s="2">
        <v>18.884120171673999</v>
      </c>
      <c r="M6946" s="2">
        <v>18.884120171673999</v>
      </c>
      <c r="N6946" s="2">
        <v>15.450643776824</v>
      </c>
      <c r="O6946" s="2">
        <v>11.158798283262</v>
      </c>
      <c r="P6946" s="2">
        <v>3.43347639485</v>
      </c>
      <c r="Q6946" s="2">
        <v>1.287553648069</v>
      </c>
      <c r="R6946" s="2">
        <v>7.296137339056</v>
      </c>
      <c r="S6946" s="2">
        <v>672.22222222222194</v>
      </c>
      <c r="T6946" s="15">
        <v>419.564000621221</v>
      </c>
    </row>
    <row r="6947" spans="4:20" x14ac:dyDescent="0.2">
      <c r="D6947" s="104"/>
      <c r="E6947" s="5" t="s">
        <v>37</v>
      </c>
      <c r="F6947" s="6"/>
      <c r="G6947" s="7">
        <v>199</v>
      </c>
      <c r="H6947" s="8">
        <v>6</v>
      </c>
      <c r="I6947" s="1">
        <v>8</v>
      </c>
      <c r="J6947" s="1">
        <v>17</v>
      </c>
      <c r="K6947" s="1">
        <v>16</v>
      </c>
      <c r="L6947" s="1">
        <v>30</v>
      </c>
      <c r="M6947" s="1">
        <v>56</v>
      </c>
      <c r="N6947" s="1">
        <v>28</v>
      </c>
      <c r="O6947" s="1">
        <v>9</v>
      </c>
      <c r="P6947" s="1">
        <v>2</v>
      </c>
      <c r="Q6947" s="1">
        <v>1</v>
      </c>
      <c r="R6947" s="1">
        <v>26</v>
      </c>
      <c r="S6947" s="27" t="s">
        <v>78</v>
      </c>
      <c r="T6947" s="28" t="s">
        <v>78</v>
      </c>
    </row>
    <row r="6948" spans="4:20" x14ac:dyDescent="0.2">
      <c r="D6948" s="104"/>
      <c r="E6948" s="11"/>
      <c r="F6948" s="10"/>
      <c r="G6948" s="9">
        <v>100</v>
      </c>
      <c r="H6948" s="12">
        <v>3.015075376884</v>
      </c>
      <c r="I6948" s="2">
        <v>4.0201005025130003</v>
      </c>
      <c r="J6948" s="2">
        <v>8.5427135678389998</v>
      </c>
      <c r="K6948" s="2">
        <v>8.0402010050250006</v>
      </c>
      <c r="L6948" s="2">
        <v>15.075376884422001</v>
      </c>
      <c r="M6948" s="2">
        <v>28.140703517588001</v>
      </c>
      <c r="N6948" s="2">
        <v>14.070351758794001</v>
      </c>
      <c r="O6948" s="2">
        <v>4.5226130653269996</v>
      </c>
      <c r="P6948" s="2">
        <v>1.0050251256280001</v>
      </c>
      <c r="Q6948" s="2">
        <v>0.50251256281400003</v>
      </c>
      <c r="R6948" s="2">
        <v>13.065326633166</v>
      </c>
      <c r="S6948" s="2">
        <v>573.69942196531804</v>
      </c>
      <c r="T6948" s="15">
        <v>322.49776958445602</v>
      </c>
    </row>
    <row r="6949" spans="4:20" x14ac:dyDescent="0.2">
      <c r="D6949" s="104"/>
      <c r="E6949" s="5" t="s">
        <v>38</v>
      </c>
      <c r="F6949" s="6"/>
      <c r="G6949" s="7">
        <v>319</v>
      </c>
      <c r="H6949" s="8">
        <v>5</v>
      </c>
      <c r="I6949" s="1">
        <v>13</v>
      </c>
      <c r="J6949" s="1">
        <v>32</v>
      </c>
      <c r="K6949" s="1">
        <v>31</v>
      </c>
      <c r="L6949" s="1">
        <v>42</v>
      </c>
      <c r="M6949" s="1">
        <v>82</v>
      </c>
      <c r="N6949" s="1">
        <v>56</v>
      </c>
      <c r="O6949" s="1">
        <v>21</v>
      </c>
      <c r="P6949" s="1">
        <v>5</v>
      </c>
      <c r="Q6949" s="1">
        <v>4</v>
      </c>
      <c r="R6949" s="1">
        <v>28</v>
      </c>
      <c r="S6949" s="27" t="s">
        <v>78</v>
      </c>
      <c r="T6949" s="28" t="s">
        <v>78</v>
      </c>
    </row>
    <row r="6950" spans="4:20" x14ac:dyDescent="0.2">
      <c r="D6950" s="104"/>
      <c r="E6950" s="11"/>
      <c r="F6950" s="10"/>
      <c r="G6950" s="9">
        <v>100</v>
      </c>
      <c r="H6950" s="12">
        <v>1.5673981191220001</v>
      </c>
      <c r="I6950" s="2">
        <v>4.0752351097180002</v>
      </c>
      <c r="J6950" s="2">
        <v>10.031347962382</v>
      </c>
      <c r="K6950" s="2">
        <v>9.7178683385580005</v>
      </c>
      <c r="L6950" s="2">
        <v>13.166144200627</v>
      </c>
      <c r="M6950" s="2">
        <v>25.705329153605</v>
      </c>
      <c r="N6950" s="2">
        <v>17.554858934169001</v>
      </c>
      <c r="O6950" s="2">
        <v>6.5830721003130002</v>
      </c>
      <c r="P6950" s="2">
        <v>1.5673981191220001</v>
      </c>
      <c r="Q6950" s="2">
        <v>1.253918495298</v>
      </c>
      <c r="R6950" s="2">
        <v>8.7774294670849997</v>
      </c>
      <c r="S6950" s="2">
        <v>621.13402061855697</v>
      </c>
      <c r="T6950" s="15">
        <v>373.94766789904401</v>
      </c>
    </row>
    <row r="6951" spans="4:20" x14ac:dyDescent="0.2">
      <c r="D6951" s="104"/>
      <c r="E6951" s="5" t="s">
        <v>39</v>
      </c>
      <c r="F6951" s="6"/>
      <c r="G6951" s="7">
        <v>269</v>
      </c>
      <c r="H6951" s="8">
        <v>5</v>
      </c>
      <c r="I6951" s="1">
        <v>9</v>
      </c>
      <c r="J6951" s="1">
        <v>9</v>
      </c>
      <c r="K6951" s="1">
        <v>26</v>
      </c>
      <c r="L6951" s="1">
        <v>44</v>
      </c>
      <c r="M6951" s="1">
        <v>56</v>
      </c>
      <c r="N6951" s="1">
        <v>49</v>
      </c>
      <c r="O6951" s="1">
        <v>24</v>
      </c>
      <c r="P6951" s="1">
        <v>4</v>
      </c>
      <c r="Q6951" s="1">
        <v>3</v>
      </c>
      <c r="R6951" s="1">
        <v>40</v>
      </c>
      <c r="S6951" s="27" t="s">
        <v>78</v>
      </c>
      <c r="T6951" s="28" t="s">
        <v>78</v>
      </c>
    </row>
    <row r="6952" spans="4:20" x14ac:dyDescent="0.2">
      <c r="D6952" s="104"/>
      <c r="E6952" s="11"/>
      <c r="F6952" s="10"/>
      <c r="G6952" s="9">
        <v>100</v>
      </c>
      <c r="H6952" s="12">
        <v>1.85873605948</v>
      </c>
      <c r="I6952" s="2">
        <v>3.345724907063</v>
      </c>
      <c r="J6952" s="2">
        <v>3.345724907063</v>
      </c>
      <c r="K6952" s="2">
        <v>9.6654275092940001</v>
      </c>
      <c r="L6952" s="2">
        <v>16.356877323420001</v>
      </c>
      <c r="M6952" s="2">
        <v>20.817843866171</v>
      </c>
      <c r="N6952" s="2">
        <v>18.215613382899999</v>
      </c>
      <c r="O6952" s="2">
        <v>8.9219330855019994</v>
      </c>
      <c r="P6952" s="2">
        <v>1.4869888475840001</v>
      </c>
      <c r="Q6952" s="2">
        <v>1.1152416356879999</v>
      </c>
      <c r="R6952" s="2">
        <v>14.869888475835999</v>
      </c>
      <c r="S6952" s="2">
        <v>662.66375545851497</v>
      </c>
      <c r="T6952" s="15">
        <v>378.535878031496</v>
      </c>
    </row>
    <row r="6953" spans="4:20" x14ac:dyDescent="0.2">
      <c r="D6953" s="104"/>
      <c r="E6953" s="5" t="s">
        <v>40</v>
      </c>
      <c r="F6953" s="6"/>
      <c r="G6953" s="7">
        <v>348</v>
      </c>
      <c r="H6953" s="8">
        <v>3</v>
      </c>
      <c r="I6953" s="1">
        <v>14</v>
      </c>
      <c r="J6953" s="1">
        <v>25</v>
      </c>
      <c r="K6953" s="1">
        <v>25</v>
      </c>
      <c r="L6953" s="1">
        <v>45</v>
      </c>
      <c r="M6953" s="1">
        <v>73</v>
      </c>
      <c r="N6953" s="1">
        <v>87</v>
      </c>
      <c r="O6953" s="1">
        <v>45</v>
      </c>
      <c r="P6953" s="1">
        <v>4</v>
      </c>
      <c r="Q6953" s="1">
        <v>1</v>
      </c>
      <c r="R6953" s="1">
        <v>26</v>
      </c>
      <c r="S6953" s="27" t="s">
        <v>78</v>
      </c>
      <c r="T6953" s="28" t="s">
        <v>78</v>
      </c>
    </row>
    <row r="6954" spans="4:20" x14ac:dyDescent="0.2">
      <c r="D6954" s="104"/>
      <c r="E6954" s="11"/>
      <c r="F6954" s="10"/>
      <c r="G6954" s="9">
        <v>100</v>
      </c>
      <c r="H6954" s="12">
        <v>0.86206896551699996</v>
      </c>
      <c r="I6954" s="2">
        <v>4.0229885057469996</v>
      </c>
      <c r="J6954" s="2">
        <v>7.1839080459769997</v>
      </c>
      <c r="K6954" s="2">
        <v>7.1839080459769997</v>
      </c>
      <c r="L6954" s="2">
        <v>12.931034482758999</v>
      </c>
      <c r="M6954" s="2">
        <v>20.977011494252999</v>
      </c>
      <c r="N6954" s="2">
        <v>25</v>
      </c>
      <c r="O6954" s="2">
        <v>12.931034482758999</v>
      </c>
      <c r="P6954" s="2">
        <v>1.149425287356</v>
      </c>
      <c r="Q6954" s="2">
        <v>0.28735632183900001</v>
      </c>
      <c r="R6954" s="2">
        <v>7.4712643678159996</v>
      </c>
      <c r="S6954" s="2">
        <v>685.55900621117996</v>
      </c>
      <c r="T6954" s="15">
        <v>350.17896657290601</v>
      </c>
    </row>
    <row r="6955" spans="4:20" x14ac:dyDescent="0.2">
      <c r="D6955" s="104"/>
      <c r="E6955" s="5" t="s">
        <v>41</v>
      </c>
      <c r="F6955" s="6"/>
      <c r="G6955" s="7">
        <v>282</v>
      </c>
      <c r="H6955" s="8">
        <v>4</v>
      </c>
      <c r="I6955" s="1">
        <v>16</v>
      </c>
      <c r="J6955" s="1">
        <v>21</v>
      </c>
      <c r="K6955" s="1">
        <v>18</v>
      </c>
      <c r="L6955" s="1">
        <v>41</v>
      </c>
      <c r="M6955" s="1">
        <v>50</v>
      </c>
      <c r="N6955" s="1">
        <v>45</v>
      </c>
      <c r="O6955" s="1">
        <v>37</v>
      </c>
      <c r="P6955" s="1">
        <v>10</v>
      </c>
      <c r="Q6955" s="1">
        <v>1</v>
      </c>
      <c r="R6955" s="1">
        <v>39</v>
      </c>
      <c r="S6955" s="27" t="s">
        <v>78</v>
      </c>
      <c r="T6955" s="28" t="s">
        <v>78</v>
      </c>
    </row>
    <row r="6956" spans="4:20" x14ac:dyDescent="0.2">
      <c r="D6956" s="104"/>
      <c r="E6956" s="11"/>
      <c r="F6956" s="10"/>
      <c r="G6956" s="9">
        <v>100</v>
      </c>
      <c r="H6956" s="12">
        <v>1.4184397163119999</v>
      </c>
      <c r="I6956" s="2">
        <v>5.6737588652479998</v>
      </c>
      <c r="J6956" s="2">
        <v>7.4468085106380002</v>
      </c>
      <c r="K6956" s="2">
        <v>6.3829787234040003</v>
      </c>
      <c r="L6956" s="2">
        <v>14.539007092199</v>
      </c>
      <c r="M6956" s="2">
        <v>17.730496453901001</v>
      </c>
      <c r="N6956" s="2">
        <v>15.957446808511</v>
      </c>
      <c r="O6956" s="2">
        <v>13.120567375886999</v>
      </c>
      <c r="P6956" s="2">
        <v>3.54609929078</v>
      </c>
      <c r="Q6956" s="2">
        <v>0.35460992907799999</v>
      </c>
      <c r="R6956" s="2">
        <v>13.829787234043</v>
      </c>
      <c r="S6956" s="2">
        <v>686.62551440329196</v>
      </c>
      <c r="T6956" s="15">
        <v>413.94932654338601</v>
      </c>
    </row>
    <row r="6957" spans="4:20" x14ac:dyDescent="0.2">
      <c r="D6957" s="104"/>
      <c r="E6957" s="5" t="s">
        <v>42</v>
      </c>
      <c r="F6957" s="6"/>
      <c r="G6957" s="7">
        <v>242</v>
      </c>
      <c r="H6957" s="8">
        <v>5</v>
      </c>
      <c r="I6957" s="1">
        <v>14</v>
      </c>
      <c r="J6957" s="1">
        <v>21</v>
      </c>
      <c r="K6957" s="1">
        <v>26</v>
      </c>
      <c r="L6957" s="1">
        <v>21</v>
      </c>
      <c r="M6957" s="1">
        <v>48</v>
      </c>
      <c r="N6957" s="1">
        <v>39</v>
      </c>
      <c r="O6957" s="1">
        <v>27</v>
      </c>
      <c r="P6957" s="1">
        <v>7</v>
      </c>
      <c r="Q6957" s="1">
        <v>5</v>
      </c>
      <c r="R6957" s="1">
        <v>29</v>
      </c>
      <c r="S6957" s="27" t="s">
        <v>78</v>
      </c>
      <c r="T6957" s="28" t="s">
        <v>78</v>
      </c>
    </row>
    <row r="6958" spans="4:20" x14ac:dyDescent="0.2">
      <c r="D6958" s="104"/>
      <c r="E6958" s="11"/>
      <c r="F6958" s="10"/>
      <c r="G6958" s="9">
        <v>100</v>
      </c>
      <c r="H6958" s="12">
        <v>2.0661157024789998</v>
      </c>
      <c r="I6958" s="2">
        <v>5.7851239669419998</v>
      </c>
      <c r="J6958" s="2">
        <v>8.6776859504130002</v>
      </c>
      <c r="K6958" s="2">
        <v>10.743801652893</v>
      </c>
      <c r="L6958" s="2">
        <v>8.6776859504130002</v>
      </c>
      <c r="M6958" s="2">
        <v>19.834710743801999</v>
      </c>
      <c r="N6958" s="2">
        <v>16.115702479338999</v>
      </c>
      <c r="O6958" s="2">
        <v>11.157024793388</v>
      </c>
      <c r="P6958" s="2">
        <v>2.8925619834709999</v>
      </c>
      <c r="Q6958" s="2">
        <v>2.0661157024789998</v>
      </c>
      <c r="R6958" s="2">
        <v>11.983471074380001</v>
      </c>
      <c r="S6958" s="2">
        <v>682.39436619718299</v>
      </c>
      <c r="T6958" s="15">
        <v>455.97997893429198</v>
      </c>
    </row>
    <row r="6959" spans="4:20" x14ac:dyDescent="0.2">
      <c r="D6959" s="104"/>
      <c r="E6959" s="5" t="s">
        <v>43</v>
      </c>
      <c r="F6959" s="6"/>
      <c r="G6959" s="7">
        <v>263</v>
      </c>
      <c r="H6959" s="8">
        <v>6</v>
      </c>
      <c r="I6959" s="1">
        <v>21</v>
      </c>
      <c r="J6959" s="1">
        <v>32</v>
      </c>
      <c r="K6959" s="1">
        <v>33</v>
      </c>
      <c r="L6959" s="1">
        <v>26</v>
      </c>
      <c r="M6959" s="1">
        <v>39</v>
      </c>
      <c r="N6959" s="1">
        <v>42</v>
      </c>
      <c r="O6959" s="1">
        <v>12</v>
      </c>
      <c r="P6959" s="1">
        <v>4</v>
      </c>
      <c r="Q6959" s="1">
        <v>3</v>
      </c>
      <c r="R6959" s="1">
        <v>45</v>
      </c>
      <c r="S6959" s="27" t="s">
        <v>78</v>
      </c>
      <c r="T6959" s="28" t="s">
        <v>78</v>
      </c>
    </row>
    <row r="6960" spans="4:20" x14ac:dyDescent="0.2">
      <c r="D6960" s="104"/>
      <c r="E6960" s="11"/>
      <c r="F6960" s="10"/>
      <c r="G6960" s="9">
        <v>100</v>
      </c>
      <c r="H6960" s="12">
        <v>2.2813688212929999</v>
      </c>
      <c r="I6960" s="2">
        <v>7.9847908745250002</v>
      </c>
      <c r="J6960" s="2">
        <v>12.167300380227999</v>
      </c>
      <c r="K6960" s="2">
        <v>12.547528517110001</v>
      </c>
      <c r="L6960" s="2">
        <v>9.8859315589350008</v>
      </c>
      <c r="M6960" s="2">
        <v>14.828897338402999</v>
      </c>
      <c r="N6960" s="2">
        <v>15.969581749049</v>
      </c>
      <c r="O6960" s="2">
        <v>4.5627376425859998</v>
      </c>
      <c r="P6960" s="2">
        <v>1.520912547529</v>
      </c>
      <c r="Q6960" s="2">
        <v>1.1406844106459999</v>
      </c>
      <c r="R6960" s="2">
        <v>17.110266159696</v>
      </c>
      <c r="S6960" s="2">
        <v>562.15596330275196</v>
      </c>
      <c r="T6960" s="15">
        <v>391.86268130117901</v>
      </c>
    </row>
    <row r="6961" spans="2:20" x14ac:dyDescent="0.2">
      <c r="D6961" s="104"/>
      <c r="E6961" s="5" t="s">
        <v>44</v>
      </c>
      <c r="F6961" s="6"/>
      <c r="G6961" s="7">
        <v>364</v>
      </c>
      <c r="H6961" s="8">
        <v>14</v>
      </c>
      <c r="I6961" s="1">
        <v>49</v>
      </c>
      <c r="J6961" s="1">
        <v>64</v>
      </c>
      <c r="K6961" s="1">
        <v>42</v>
      </c>
      <c r="L6961" s="1">
        <v>52</v>
      </c>
      <c r="M6961" s="1">
        <v>35</v>
      </c>
      <c r="N6961" s="1">
        <v>24</v>
      </c>
      <c r="O6961" s="1">
        <v>20</v>
      </c>
      <c r="P6961" s="1">
        <v>3</v>
      </c>
      <c r="Q6961" s="1">
        <v>0</v>
      </c>
      <c r="R6961" s="1">
        <v>61</v>
      </c>
      <c r="S6961" s="27" t="s">
        <v>78</v>
      </c>
      <c r="T6961" s="28" t="s">
        <v>78</v>
      </c>
    </row>
    <row r="6962" spans="2:20" x14ac:dyDescent="0.2">
      <c r="D6962" s="104"/>
      <c r="E6962" s="11"/>
      <c r="F6962" s="10"/>
      <c r="G6962" s="9">
        <v>100</v>
      </c>
      <c r="H6962" s="12">
        <v>3.8461538461539999</v>
      </c>
      <c r="I6962" s="2">
        <v>13.461538461538</v>
      </c>
      <c r="J6962" s="2">
        <v>17.582417582418</v>
      </c>
      <c r="K6962" s="2">
        <v>11.538461538462</v>
      </c>
      <c r="L6962" s="2">
        <v>14.285714285714</v>
      </c>
      <c r="M6962" s="2">
        <v>9.6153846153850004</v>
      </c>
      <c r="N6962" s="2">
        <v>6.5934065934069999</v>
      </c>
      <c r="O6962" s="2">
        <v>5.4945054945049998</v>
      </c>
      <c r="P6962" s="2">
        <v>0.82417582417599999</v>
      </c>
      <c r="Q6962" s="3">
        <v>0</v>
      </c>
      <c r="R6962" s="2">
        <v>16.758241758242001</v>
      </c>
      <c r="S6962" s="2">
        <v>441.58415841584201</v>
      </c>
      <c r="T6962" s="15">
        <v>325.51578570899397</v>
      </c>
    </row>
    <row r="6963" spans="2:20" x14ac:dyDescent="0.2">
      <c r="D6963" s="104"/>
      <c r="E6963" s="5" t="s">
        <v>45</v>
      </c>
      <c r="F6963" s="6"/>
      <c r="G6963" s="7">
        <v>324</v>
      </c>
      <c r="H6963" s="8">
        <v>19</v>
      </c>
      <c r="I6963" s="1">
        <v>55</v>
      </c>
      <c r="J6963" s="1">
        <v>79</v>
      </c>
      <c r="K6963" s="1">
        <v>53</v>
      </c>
      <c r="L6963" s="1">
        <v>27</v>
      </c>
      <c r="M6963" s="1">
        <v>22</v>
      </c>
      <c r="N6963" s="1">
        <v>18</v>
      </c>
      <c r="O6963" s="1">
        <v>5</v>
      </c>
      <c r="P6963" s="1">
        <v>0</v>
      </c>
      <c r="Q6963" s="1">
        <v>3</v>
      </c>
      <c r="R6963" s="1">
        <v>43</v>
      </c>
      <c r="S6963" s="27" t="s">
        <v>78</v>
      </c>
      <c r="T6963" s="28" t="s">
        <v>78</v>
      </c>
    </row>
    <row r="6964" spans="2:20" x14ac:dyDescent="0.2">
      <c r="D6964" s="104"/>
      <c r="E6964" s="11"/>
      <c r="F6964" s="10"/>
      <c r="G6964" s="9">
        <v>100</v>
      </c>
      <c r="H6964" s="12">
        <v>5.8641975308639998</v>
      </c>
      <c r="I6964" s="2">
        <v>16.975308641975001</v>
      </c>
      <c r="J6964" s="2">
        <v>24.382716049382999</v>
      </c>
      <c r="K6964" s="2">
        <v>16.358024691358001</v>
      </c>
      <c r="L6964" s="2">
        <v>8.333333333333</v>
      </c>
      <c r="M6964" s="2">
        <v>6.79012345679</v>
      </c>
      <c r="N6964" s="2">
        <v>5.5555555555560003</v>
      </c>
      <c r="O6964" s="2">
        <v>1.543209876543</v>
      </c>
      <c r="P6964" s="3">
        <v>0</v>
      </c>
      <c r="Q6964" s="2">
        <v>0.92592592592599998</v>
      </c>
      <c r="R6964" s="2">
        <v>13.271604938272</v>
      </c>
      <c r="S6964" s="2">
        <v>359.964412811388</v>
      </c>
      <c r="T6964" s="15">
        <v>302.40494900373301</v>
      </c>
    </row>
    <row r="6965" spans="2:20" x14ac:dyDescent="0.2">
      <c r="D6965" s="104"/>
      <c r="E6965" s="5" t="s">
        <v>46</v>
      </c>
      <c r="F6965" s="6"/>
      <c r="G6965" s="7">
        <v>192</v>
      </c>
      <c r="H6965" s="8">
        <v>18</v>
      </c>
      <c r="I6965" s="1">
        <v>35</v>
      </c>
      <c r="J6965" s="1">
        <v>39</v>
      </c>
      <c r="K6965" s="1">
        <v>27</v>
      </c>
      <c r="L6965" s="1">
        <v>15</v>
      </c>
      <c r="M6965" s="1">
        <v>16</v>
      </c>
      <c r="N6965" s="1">
        <v>6</v>
      </c>
      <c r="O6965" s="1">
        <v>1</v>
      </c>
      <c r="P6965" s="1">
        <v>1</v>
      </c>
      <c r="Q6965" s="1">
        <v>0</v>
      </c>
      <c r="R6965" s="1">
        <v>34</v>
      </c>
      <c r="S6965" s="27" t="s">
        <v>78</v>
      </c>
      <c r="T6965" s="28" t="s">
        <v>78</v>
      </c>
    </row>
    <row r="6966" spans="2:20" x14ac:dyDescent="0.2">
      <c r="D6966" s="104"/>
      <c r="E6966" s="11"/>
      <c r="F6966" s="10"/>
      <c r="G6966" s="9">
        <v>100</v>
      </c>
      <c r="H6966" s="12">
        <v>9.375</v>
      </c>
      <c r="I6966" s="2">
        <v>18.229166666666998</v>
      </c>
      <c r="J6966" s="2">
        <v>20.3125</v>
      </c>
      <c r="K6966" s="2">
        <v>14.0625</v>
      </c>
      <c r="L6966" s="2">
        <v>7.8125</v>
      </c>
      <c r="M6966" s="2">
        <v>8.333333333333</v>
      </c>
      <c r="N6966" s="2">
        <v>3.125</v>
      </c>
      <c r="O6966" s="2">
        <v>0.52083333333299997</v>
      </c>
      <c r="P6966" s="2">
        <v>0.52083333333299997</v>
      </c>
      <c r="Q6966" s="3">
        <v>0</v>
      </c>
      <c r="R6966" s="2">
        <v>17.708333333333002</v>
      </c>
      <c r="S6966" s="2">
        <v>315.18987341772203</v>
      </c>
      <c r="T6966" s="15">
        <v>233.825428550217</v>
      </c>
    </row>
    <row r="6967" spans="2:20" x14ac:dyDescent="0.2">
      <c r="D6967" s="104"/>
      <c r="E6967" s="5" t="s">
        <v>47</v>
      </c>
      <c r="F6967" s="6"/>
      <c r="G6967" s="7">
        <v>288</v>
      </c>
      <c r="H6967" s="8">
        <v>28</v>
      </c>
      <c r="I6967" s="1">
        <v>64</v>
      </c>
      <c r="J6967" s="1">
        <v>42</v>
      </c>
      <c r="K6967" s="1">
        <v>42</v>
      </c>
      <c r="L6967" s="1">
        <v>22</v>
      </c>
      <c r="M6967" s="1">
        <v>17</v>
      </c>
      <c r="N6967" s="1">
        <v>8</v>
      </c>
      <c r="O6967" s="1">
        <v>6</v>
      </c>
      <c r="P6967" s="1">
        <v>2</v>
      </c>
      <c r="Q6967" s="1">
        <v>2</v>
      </c>
      <c r="R6967" s="1">
        <v>55</v>
      </c>
      <c r="S6967" s="27" t="s">
        <v>78</v>
      </c>
      <c r="T6967" s="28" t="s">
        <v>78</v>
      </c>
    </row>
    <row r="6968" spans="2:20" x14ac:dyDescent="0.2">
      <c r="D6968" s="104"/>
      <c r="E6968" s="11"/>
      <c r="F6968" s="10"/>
      <c r="G6968" s="9">
        <v>100</v>
      </c>
      <c r="H6968" s="12">
        <v>9.7222222222219994</v>
      </c>
      <c r="I6968" s="2">
        <v>22.222222222222001</v>
      </c>
      <c r="J6968" s="2">
        <v>14.583333333333</v>
      </c>
      <c r="K6968" s="2">
        <v>14.583333333333</v>
      </c>
      <c r="L6968" s="2">
        <v>7.6388888888890003</v>
      </c>
      <c r="M6968" s="2">
        <v>5.9027777777779997</v>
      </c>
      <c r="N6968" s="2">
        <v>2.7777777777780002</v>
      </c>
      <c r="O6968" s="2">
        <v>2.083333333333</v>
      </c>
      <c r="P6968" s="2">
        <v>0.694444444444</v>
      </c>
      <c r="Q6968" s="2">
        <v>0.694444444444</v>
      </c>
      <c r="R6968" s="2">
        <v>19.097222222222001</v>
      </c>
      <c r="S6968" s="2">
        <v>337.33905579399101</v>
      </c>
      <c r="T6968" s="15">
        <v>325.88703784596601</v>
      </c>
    </row>
    <row r="6969" spans="2:20" x14ac:dyDescent="0.2">
      <c r="D6969" s="104"/>
      <c r="E6969" s="5" t="s">
        <v>48</v>
      </c>
      <c r="F6969" s="6"/>
      <c r="G6969" s="7">
        <v>114</v>
      </c>
      <c r="H6969" s="8">
        <v>14</v>
      </c>
      <c r="I6969" s="1">
        <v>30</v>
      </c>
      <c r="J6969" s="1">
        <v>13</v>
      </c>
      <c r="K6969" s="1">
        <v>4</v>
      </c>
      <c r="L6969" s="1">
        <v>7</v>
      </c>
      <c r="M6969" s="1">
        <v>7</v>
      </c>
      <c r="N6969" s="1">
        <v>6</v>
      </c>
      <c r="O6969" s="1">
        <v>1</v>
      </c>
      <c r="P6969" s="1">
        <v>1</v>
      </c>
      <c r="Q6969" s="1">
        <v>1</v>
      </c>
      <c r="R6969" s="1">
        <v>30</v>
      </c>
      <c r="S6969" s="27" t="s">
        <v>78</v>
      </c>
      <c r="T6969" s="28" t="s">
        <v>78</v>
      </c>
    </row>
    <row r="6970" spans="2:20" x14ac:dyDescent="0.2">
      <c r="D6970" s="104"/>
      <c r="E6970" s="11"/>
      <c r="F6970" s="10"/>
      <c r="G6970" s="9">
        <v>100</v>
      </c>
      <c r="H6970" s="12">
        <v>12.280701754386</v>
      </c>
      <c r="I6970" s="2">
        <v>26.315789473683999</v>
      </c>
      <c r="J6970" s="2">
        <v>11.403508771929999</v>
      </c>
      <c r="K6970" s="2">
        <v>3.508771929825</v>
      </c>
      <c r="L6970" s="2">
        <v>6.1403508771929998</v>
      </c>
      <c r="M6970" s="2">
        <v>6.1403508771929998</v>
      </c>
      <c r="N6970" s="2">
        <v>5.2631578947369997</v>
      </c>
      <c r="O6970" s="2">
        <v>0.87719298245599997</v>
      </c>
      <c r="P6970" s="2">
        <v>0.87719298245599997</v>
      </c>
      <c r="Q6970" s="2">
        <v>0.87719298245599997</v>
      </c>
      <c r="R6970" s="2">
        <v>26.315789473683999</v>
      </c>
      <c r="S6970" s="2">
        <v>327.97619047619003</v>
      </c>
      <c r="T6970" s="15">
        <v>360.83164443211302</v>
      </c>
    </row>
    <row r="6971" spans="2:20" x14ac:dyDescent="0.2">
      <c r="D6971" s="104"/>
      <c r="E6971" s="5" t="s">
        <v>49</v>
      </c>
      <c r="F6971" s="6"/>
      <c r="G6971" s="7">
        <v>30</v>
      </c>
      <c r="H6971" s="8">
        <v>2</v>
      </c>
      <c r="I6971" s="1">
        <v>7</v>
      </c>
      <c r="J6971" s="1">
        <v>5</v>
      </c>
      <c r="K6971" s="1">
        <v>4</v>
      </c>
      <c r="L6971" s="1">
        <v>2</v>
      </c>
      <c r="M6971" s="1">
        <v>0</v>
      </c>
      <c r="N6971" s="1">
        <v>2</v>
      </c>
      <c r="O6971" s="1">
        <v>1</v>
      </c>
      <c r="P6971" s="1">
        <v>0</v>
      </c>
      <c r="Q6971" s="1">
        <v>1</v>
      </c>
      <c r="R6971" s="1">
        <v>6</v>
      </c>
      <c r="S6971" s="27" t="s">
        <v>78</v>
      </c>
      <c r="T6971" s="28" t="s">
        <v>78</v>
      </c>
    </row>
    <row r="6972" spans="2:20" x14ac:dyDescent="0.2">
      <c r="D6972" s="105"/>
      <c r="E6972" s="56"/>
      <c r="F6972" s="57"/>
      <c r="G6972" s="69">
        <v>100</v>
      </c>
      <c r="H6972" s="75">
        <v>6.666666666667</v>
      </c>
      <c r="I6972" s="39">
        <v>23.333333333333002</v>
      </c>
      <c r="J6972" s="39">
        <v>16.666666666666998</v>
      </c>
      <c r="K6972" s="39">
        <v>13.333333333333</v>
      </c>
      <c r="L6972" s="39">
        <v>6.666666666667</v>
      </c>
      <c r="M6972" s="36">
        <v>0</v>
      </c>
      <c r="N6972" s="39">
        <v>6.666666666667</v>
      </c>
      <c r="O6972" s="39">
        <v>3.333333333333</v>
      </c>
      <c r="P6972" s="36">
        <v>0</v>
      </c>
      <c r="Q6972" s="39">
        <v>3.333333333333</v>
      </c>
      <c r="R6972" s="39">
        <v>20</v>
      </c>
      <c r="S6972" s="39">
        <v>412.5</v>
      </c>
      <c r="T6972" s="83">
        <v>472.41621832165498</v>
      </c>
    </row>
    <row r="6974" spans="2:20" x14ac:dyDescent="0.2">
      <c r="B6974" s="47" t="str">
        <f xml:space="preserve"> HYPERLINK("#'目次'!B89", "[83]")</f>
        <v>[83]</v>
      </c>
      <c r="C6974" s="31" t="s">
        <v>822</v>
      </c>
    </row>
    <row r="6977" spans="3:10" x14ac:dyDescent="0.2">
      <c r="C6977" s="31" t="s">
        <v>13</v>
      </c>
    </row>
    <row r="6978" spans="3:10" x14ac:dyDescent="0.2">
      <c r="D6978" s="99"/>
      <c r="E6978" s="100"/>
      <c r="F6978" s="100"/>
      <c r="G6978" s="41" t="s">
        <v>14</v>
      </c>
      <c r="H6978" s="42" t="s">
        <v>823</v>
      </c>
      <c r="I6978" s="16" t="s">
        <v>824</v>
      </c>
      <c r="J6978" s="46" t="s">
        <v>24</v>
      </c>
    </row>
    <row r="6979" spans="3:10" x14ac:dyDescent="0.2">
      <c r="D6979" s="101"/>
      <c r="E6979" s="102"/>
      <c r="F6979" s="102"/>
      <c r="G6979" s="44"/>
      <c r="H6979" s="48"/>
      <c r="I6979" s="17"/>
      <c r="J6979" s="43"/>
    </row>
    <row r="6980" spans="3:10" x14ac:dyDescent="0.2">
      <c r="D6980" s="68"/>
      <c r="E6980" s="67" t="s">
        <v>14</v>
      </c>
      <c r="F6980" s="64"/>
      <c r="G6980" s="45">
        <v>7000</v>
      </c>
      <c r="H6980" s="20">
        <v>2955</v>
      </c>
      <c r="I6980" s="20">
        <v>3977</v>
      </c>
      <c r="J6980" s="61">
        <v>68</v>
      </c>
    </row>
    <row r="6981" spans="3:10" x14ac:dyDescent="0.2">
      <c r="D6981" s="56"/>
      <c r="E6981" s="57"/>
      <c r="F6981" s="65"/>
      <c r="G6981" s="9">
        <v>100</v>
      </c>
      <c r="H6981" s="2">
        <v>42.214285714286</v>
      </c>
      <c r="I6981" s="2">
        <v>56.814285714286001</v>
      </c>
      <c r="J6981" s="15">
        <v>0.97142857142899997</v>
      </c>
    </row>
    <row r="6982" spans="3:10" x14ac:dyDescent="0.2">
      <c r="D6982" s="103" t="s">
        <v>25</v>
      </c>
      <c r="E6982" s="24" t="s">
        <v>26</v>
      </c>
      <c r="F6982" s="22"/>
      <c r="G6982" s="23">
        <v>1780</v>
      </c>
      <c r="H6982" s="30">
        <v>748</v>
      </c>
      <c r="I6982" s="4">
        <v>1011</v>
      </c>
      <c r="J6982" s="34">
        <v>21</v>
      </c>
    </row>
    <row r="6983" spans="3:10" x14ac:dyDescent="0.2">
      <c r="D6983" s="104"/>
      <c r="E6983" s="11"/>
      <c r="F6983" s="10"/>
      <c r="G6983" s="9">
        <v>100</v>
      </c>
      <c r="H6983" s="12">
        <v>42.022471910112003</v>
      </c>
      <c r="I6983" s="2">
        <v>56.797752808989003</v>
      </c>
      <c r="J6983" s="15">
        <v>1.1797752808990001</v>
      </c>
    </row>
    <row r="6984" spans="3:10" x14ac:dyDescent="0.2">
      <c r="D6984" s="104"/>
      <c r="E6984" s="5" t="s">
        <v>27</v>
      </c>
      <c r="F6984" s="6"/>
      <c r="G6984" s="7">
        <v>1328</v>
      </c>
      <c r="H6984" s="8">
        <v>525</v>
      </c>
      <c r="I6984" s="1">
        <v>793</v>
      </c>
      <c r="J6984" s="13">
        <v>10</v>
      </c>
    </row>
    <row r="6985" spans="3:10" x14ac:dyDescent="0.2">
      <c r="D6985" s="104"/>
      <c r="E6985" s="11"/>
      <c r="F6985" s="10"/>
      <c r="G6985" s="9">
        <v>100</v>
      </c>
      <c r="H6985" s="12">
        <v>39.53313253012</v>
      </c>
      <c r="I6985" s="2">
        <v>59.713855421687001</v>
      </c>
      <c r="J6985" s="15">
        <v>0.75301204819300005</v>
      </c>
    </row>
    <row r="6986" spans="3:10" x14ac:dyDescent="0.2">
      <c r="D6986" s="104"/>
      <c r="E6986" s="5" t="s">
        <v>28</v>
      </c>
      <c r="F6986" s="6"/>
      <c r="G6986" s="7">
        <v>1075</v>
      </c>
      <c r="H6986" s="8">
        <v>412</v>
      </c>
      <c r="I6986" s="1">
        <v>656</v>
      </c>
      <c r="J6986" s="13">
        <v>7</v>
      </c>
    </row>
    <row r="6987" spans="3:10" x14ac:dyDescent="0.2">
      <c r="D6987" s="104"/>
      <c r="E6987" s="11"/>
      <c r="F6987" s="10"/>
      <c r="G6987" s="9">
        <v>100</v>
      </c>
      <c r="H6987" s="12">
        <v>38.325581395348998</v>
      </c>
      <c r="I6987" s="2">
        <v>61.023255813953</v>
      </c>
      <c r="J6987" s="15">
        <v>0.65116279069799998</v>
      </c>
    </row>
    <row r="6988" spans="3:10" x14ac:dyDescent="0.2">
      <c r="D6988" s="104"/>
      <c r="E6988" s="5" t="s">
        <v>29</v>
      </c>
      <c r="F6988" s="6"/>
      <c r="G6988" s="7">
        <v>733</v>
      </c>
      <c r="H6988" s="8">
        <v>349</v>
      </c>
      <c r="I6988" s="1">
        <v>377</v>
      </c>
      <c r="J6988" s="13">
        <v>7</v>
      </c>
    </row>
    <row r="6989" spans="3:10" x14ac:dyDescent="0.2">
      <c r="D6989" s="104"/>
      <c r="E6989" s="11"/>
      <c r="F6989" s="10"/>
      <c r="G6989" s="9">
        <v>100</v>
      </c>
      <c r="H6989" s="12">
        <v>47.612551159618</v>
      </c>
      <c r="I6989" s="2">
        <v>51.432469304229002</v>
      </c>
      <c r="J6989" s="15">
        <v>0.95497953615300002</v>
      </c>
    </row>
    <row r="6990" spans="3:10" x14ac:dyDescent="0.2">
      <c r="D6990" s="104"/>
      <c r="E6990" s="5" t="s">
        <v>30</v>
      </c>
      <c r="F6990" s="6"/>
      <c r="G6990" s="7">
        <v>619</v>
      </c>
      <c r="H6990" s="8">
        <v>307</v>
      </c>
      <c r="I6990" s="1">
        <v>310</v>
      </c>
      <c r="J6990" s="13">
        <v>2</v>
      </c>
    </row>
    <row r="6991" spans="3:10" x14ac:dyDescent="0.2">
      <c r="D6991" s="104"/>
      <c r="E6991" s="11"/>
      <c r="F6991" s="10"/>
      <c r="G6991" s="9">
        <v>100</v>
      </c>
      <c r="H6991" s="12">
        <v>49.596122778675003</v>
      </c>
      <c r="I6991" s="2">
        <v>50.080775444265001</v>
      </c>
      <c r="J6991" s="15">
        <v>0.32310177705999998</v>
      </c>
    </row>
    <row r="6992" spans="3:10" x14ac:dyDescent="0.2">
      <c r="D6992" s="104"/>
      <c r="E6992" s="5" t="s">
        <v>31</v>
      </c>
      <c r="F6992" s="6"/>
      <c r="G6992" s="7">
        <v>559</v>
      </c>
      <c r="H6992" s="8">
        <v>304</v>
      </c>
      <c r="I6992" s="1">
        <v>252</v>
      </c>
      <c r="J6992" s="13">
        <v>3</v>
      </c>
    </row>
    <row r="6993" spans="4:10" x14ac:dyDescent="0.2">
      <c r="D6993" s="104"/>
      <c r="E6993" s="11"/>
      <c r="F6993" s="10"/>
      <c r="G6993" s="9">
        <v>100</v>
      </c>
      <c r="H6993" s="12">
        <v>54.382826475850003</v>
      </c>
      <c r="I6993" s="2">
        <v>45.080500894453998</v>
      </c>
      <c r="J6993" s="15">
        <v>0.53667262969600005</v>
      </c>
    </row>
    <row r="6994" spans="4:10" x14ac:dyDescent="0.2">
      <c r="D6994" s="104"/>
      <c r="E6994" s="5" t="s">
        <v>32</v>
      </c>
      <c r="F6994" s="6"/>
      <c r="G6994" s="7">
        <v>284</v>
      </c>
      <c r="H6994" s="8">
        <v>154</v>
      </c>
      <c r="I6994" s="1">
        <v>127</v>
      </c>
      <c r="J6994" s="13">
        <v>3</v>
      </c>
    </row>
    <row r="6995" spans="4:10" x14ac:dyDescent="0.2">
      <c r="D6995" s="104"/>
      <c r="E6995" s="11"/>
      <c r="F6995" s="10"/>
      <c r="G6995" s="9">
        <v>100</v>
      </c>
      <c r="H6995" s="12">
        <v>54.225352112675999</v>
      </c>
      <c r="I6995" s="2">
        <v>44.718309859154999</v>
      </c>
      <c r="J6995" s="15">
        <v>1.056338028169</v>
      </c>
    </row>
    <row r="6996" spans="4:10" x14ac:dyDescent="0.2">
      <c r="D6996" s="104"/>
      <c r="E6996" s="5" t="s">
        <v>33</v>
      </c>
      <c r="F6996" s="6"/>
      <c r="G6996" s="7">
        <v>104</v>
      </c>
      <c r="H6996" s="8">
        <v>54</v>
      </c>
      <c r="I6996" s="1">
        <v>49</v>
      </c>
      <c r="J6996" s="13">
        <v>1</v>
      </c>
    </row>
    <row r="6997" spans="4:10" x14ac:dyDescent="0.2">
      <c r="D6997" s="104"/>
      <c r="E6997" s="11"/>
      <c r="F6997" s="10"/>
      <c r="G6997" s="9">
        <v>100</v>
      </c>
      <c r="H6997" s="12">
        <v>51.923076923076998</v>
      </c>
      <c r="I6997" s="2">
        <v>47.115384615384997</v>
      </c>
      <c r="J6997" s="15">
        <v>0.96153846153800004</v>
      </c>
    </row>
    <row r="6998" spans="4:10" x14ac:dyDescent="0.2">
      <c r="D6998" s="103" t="s">
        <v>34</v>
      </c>
      <c r="E6998" s="24" t="s">
        <v>35</v>
      </c>
      <c r="F6998" s="22"/>
      <c r="G6998" s="23">
        <v>206</v>
      </c>
      <c r="H6998" s="30">
        <v>118</v>
      </c>
      <c r="I6998" s="4">
        <v>86</v>
      </c>
      <c r="J6998" s="34">
        <v>2</v>
      </c>
    </row>
    <row r="6999" spans="4:10" x14ac:dyDescent="0.2">
      <c r="D6999" s="104"/>
      <c r="E6999" s="11"/>
      <c r="F6999" s="10"/>
      <c r="G6999" s="9">
        <v>100</v>
      </c>
      <c r="H6999" s="12">
        <v>57.281553398058001</v>
      </c>
      <c r="I6999" s="2">
        <v>41.747572815533999</v>
      </c>
      <c r="J6999" s="15">
        <v>0.97087378640800004</v>
      </c>
    </row>
    <row r="7000" spans="4:10" x14ac:dyDescent="0.2">
      <c r="D7000" s="104"/>
      <c r="E7000" s="5" t="s">
        <v>36</v>
      </c>
      <c r="F7000" s="6"/>
      <c r="G7000" s="7">
        <v>218</v>
      </c>
      <c r="H7000" s="8">
        <v>103</v>
      </c>
      <c r="I7000" s="1">
        <v>115</v>
      </c>
      <c r="J7000" s="13">
        <v>0</v>
      </c>
    </row>
    <row r="7001" spans="4:10" x14ac:dyDescent="0.2">
      <c r="D7001" s="104"/>
      <c r="E7001" s="11"/>
      <c r="F7001" s="10"/>
      <c r="G7001" s="9">
        <v>100</v>
      </c>
      <c r="H7001" s="12">
        <v>47.247706422017998</v>
      </c>
      <c r="I7001" s="2">
        <v>52.752293577982002</v>
      </c>
      <c r="J7001" s="21">
        <v>0</v>
      </c>
    </row>
    <row r="7002" spans="4:10" x14ac:dyDescent="0.2">
      <c r="D7002" s="104"/>
      <c r="E7002" s="5" t="s">
        <v>37</v>
      </c>
      <c r="F7002" s="6"/>
      <c r="G7002" s="7">
        <v>218</v>
      </c>
      <c r="H7002" s="8">
        <v>94</v>
      </c>
      <c r="I7002" s="1">
        <v>119</v>
      </c>
      <c r="J7002" s="13">
        <v>5</v>
      </c>
    </row>
    <row r="7003" spans="4:10" x14ac:dyDescent="0.2">
      <c r="D7003" s="104"/>
      <c r="E7003" s="11"/>
      <c r="F7003" s="10"/>
      <c r="G7003" s="9">
        <v>100</v>
      </c>
      <c r="H7003" s="12">
        <v>43.119266055045998</v>
      </c>
      <c r="I7003" s="2">
        <v>54.587155963302997</v>
      </c>
      <c r="J7003" s="15">
        <v>2.293577981651</v>
      </c>
    </row>
    <row r="7004" spans="4:10" x14ac:dyDescent="0.2">
      <c r="D7004" s="104"/>
      <c r="E7004" s="5" t="s">
        <v>38</v>
      </c>
      <c r="F7004" s="6"/>
      <c r="G7004" s="7">
        <v>313</v>
      </c>
      <c r="H7004" s="8">
        <v>157</v>
      </c>
      <c r="I7004" s="1">
        <v>154</v>
      </c>
      <c r="J7004" s="13">
        <v>2</v>
      </c>
    </row>
    <row r="7005" spans="4:10" x14ac:dyDescent="0.2">
      <c r="D7005" s="104"/>
      <c r="E7005" s="11"/>
      <c r="F7005" s="10"/>
      <c r="G7005" s="9">
        <v>100</v>
      </c>
      <c r="H7005" s="12">
        <v>50.159744408945997</v>
      </c>
      <c r="I7005" s="2">
        <v>49.201277955271998</v>
      </c>
      <c r="J7005" s="15">
        <v>0.63897763578300004</v>
      </c>
    </row>
    <row r="7006" spans="4:10" x14ac:dyDescent="0.2">
      <c r="D7006" s="104"/>
      <c r="E7006" s="5" t="s">
        <v>39</v>
      </c>
      <c r="F7006" s="6"/>
      <c r="G7006" s="7">
        <v>306</v>
      </c>
      <c r="H7006" s="8">
        <v>150</v>
      </c>
      <c r="I7006" s="1">
        <v>152</v>
      </c>
      <c r="J7006" s="13">
        <v>4</v>
      </c>
    </row>
    <row r="7007" spans="4:10" x14ac:dyDescent="0.2">
      <c r="D7007" s="104"/>
      <c r="E7007" s="11"/>
      <c r="F7007" s="10"/>
      <c r="G7007" s="9">
        <v>100</v>
      </c>
      <c r="H7007" s="12">
        <v>49.019607843137003</v>
      </c>
      <c r="I7007" s="2">
        <v>49.673202614379001</v>
      </c>
      <c r="J7007" s="15">
        <v>1.3071895424840001</v>
      </c>
    </row>
    <row r="7008" spans="4:10" x14ac:dyDescent="0.2">
      <c r="D7008" s="104"/>
      <c r="E7008" s="5" t="s">
        <v>40</v>
      </c>
      <c r="F7008" s="6"/>
      <c r="G7008" s="7">
        <v>323</v>
      </c>
      <c r="H7008" s="8">
        <v>152</v>
      </c>
      <c r="I7008" s="1">
        <v>168</v>
      </c>
      <c r="J7008" s="13">
        <v>3</v>
      </c>
    </row>
    <row r="7009" spans="4:10" x14ac:dyDescent="0.2">
      <c r="D7009" s="104"/>
      <c r="E7009" s="11"/>
      <c r="F7009" s="10"/>
      <c r="G7009" s="9">
        <v>100</v>
      </c>
      <c r="H7009" s="12">
        <v>47.058823529412003</v>
      </c>
      <c r="I7009" s="2">
        <v>52.012383900929002</v>
      </c>
      <c r="J7009" s="15">
        <v>0.92879256965900003</v>
      </c>
    </row>
    <row r="7010" spans="4:10" x14ac:dyDescent="0.2">
      <c r="D7010" s="104"/>
      <c r="E7010" s="5" t="s">
        <v>41</v>
      </c>
      <c r="F7010" s="6"/>
      <c r="G7010" s="7">
        <v>260</v>
      </c>
      <c r="H7010" s="8">
        <v>122</v>
      </c>
      <c r="I7010" s="1">
        <v>134</v>
      </c>
      <c r="J7010" s="13">
        <v>4</v>
      </c>
    </row>
    <row r="7011" spans="4:10" x14ac:dyDescent="0.2">
      <c r="D7011" s="104"/>
      <c r="E7011" s="11"/>
      <c r="F7011" s="10"/>
      <c r="G7011" s="9">
        <v>100</v>
      </c>
      <c r="H7011" s="12">
        <v>46.923076923076998</v>
      </c>
      <c r="I7011" s="2">
        <v>51.538461538462002</v>
      </c>
      <c r="J7011" s="15">
        <v>1.538461538462</v>
      </c>
    </row>
    <row r="7012" spans="4:10" x14ac:dyDescent="0.2">
      <c r="D7012" s="104"/>
      <c r="E7012" s="5" t="s">
        <v>42</v>
      </c>
      <c r="F7012" s="6"/>
      <c r="G7012" s="7">
        <v>258</v>
      </c>
      <c r="H7012" s="8">
        <v>118</v>
      </c>
      <c r="I7012" s="1">
        <v>138</v>
      </c>
      <c r="J7012" s="13">
        <v>2</v>
      </c>
    </row>
    <row r="7013" spans="4:10" x14ac:dyDescent="0.2">
      <c r="D7013" s="104"/>
      <c r="E7013" s="11"/>
      <c r="F7013" s="10"/>
      <c r="G7013" s="9">
        <v>100</v>
      </c>
      <c r="H7013" s="12">
        <v>45.736434108527</v>
      </c>
      <c r="I7013" s="2">
        <v>53.488372093023003</v>
      </c>
      <c r="J7013" s="15">
        <v>0.77519379845000003</v>
      </c>
    </row>
    <row r="7014" spans="4:10" x14ac:dyDescent="0.2">
      <c r="D7014" s="104"/>
      <c r="E7014" s="5" t="s">
        <v>43</v>
      </c>
      <c r="F7014" s="6"/>
      <c r="G7014" s="7">
        <v>258</v>
      </c>
      <c r="H7014" s="8">
        <v>113</v>
      </c>
      <c r="I7014" s="1">
        <v>144</v>
      </c>
      <c r="J7014" s="13">
        <v>1</v>
      </c>
    </row>
    <row r="7015" spans="4:10" x14ac:dyDescent="0.2">
      <c r="D7015" s="104"/>
      <c r="E7015" s="11"/>
      <c r="F7015" s="10"/>
      <c r="G7015" s="9">
        <v>100</v>
      </c>
      <c r="H7015" s="12">
        <v>43.798449612402997</v>
      </c>
      <c r="I7015" s="2">
        <v>55.813953488372</v>
      </c>
      <c r="J7015" s="15">
        <v>0.38759689922500001</v>
      </c>
    </row>
    <row r="7016" spans="4:10" x14ac:dyDescent="0.2">
      <c r="D7016" s="104"/>
      <c r="E7016" s="5" t="s">
        <v>44</v>
      </c>
      <c r="F7016" s="6"/>
      <c r="G7016" s="7">
        <v>336</v>
      </c>
      <c r="H7016" s="8">
        <v>157</v>
      </c>
      <c r="I7016" s="1">
        <v>176</v>
      </c>
      <c r="J7016" s="13">
        <v>3</v>
      </c>
    </row>
    <row r="7017" spans="4:10" x14ac:dyDescent="0.2">
      <c r="D7017" s="104"/>
      <c r="E7017" s="11"/>
      <c r="F7017" s="10"/>
      <c r="G7017" s="9">
        <v>100</v>
      </c>
      <c r="H7017" s="12">
        <v>46.726190476189998</v>
      </c>
      <c r="I7017" s="2">
        <v>52.380952380952003</v>
      </c>
      <c r="J7017" s="15">
        <v>0.89285714285700002</v>
      </c>
    </row>
    <row r="7018" spans="4:10" x14ac:dyDescent="0.2">
      <c r="D7018" s="104"/>
      <c r="E7018" s="5" t="s">
        <v>45</v>
      </c>
      <c r="F7018" s="6"/>
      <c r="G7018" s="7">
        <v>259</v>
      </c>
      <c r="H7018" s="8">
        <v>100</v>
      </c>
      <c r="I7018" s="1">
        <v>158</v>
      </c>
      <c r="J7018" s="13">
        <v>1</v>
      </c>
    </row>
    <row r="7019" spans="4:10" x14ac:dyDescent="0.2">
      <c r="D7019" s="104"/>
      <c r="E7019" s="11"/>
      <c r="F7019" s="10"/>
      <c r="G7019" s="9">
        <v>100</v>
      </c>
      <c r="H7019" s="12">
        <v>38.610038610038998</v>
      </c>
      <c r="I7019" s="2">
        <v>61.003861003860997</v>
      </c>
      <c r="J7019" s="15">
        <v>0.38610038610000003</v>
      </c>
    </row>
    <row r="7020" spans="4:10" x14ac:dyDescent="0.2">
      <c r="D7020" s="104"/>
      <c r="E7020" s="5" t="s">
        <v>46</v>
      </c>
      <c r="F7020" s="6"/>
      <c r="G7020" s="7">
        <v>171</v>
      </c>
      <c r="H7020" s="8">
        <v>58</v>
      </c>
      <c r="I7020" s="1">
        <v>113</v>
      </c>
      <c r="J7020" s="13">
        <v>0</v>
      </c>
    </row>
    <row r="7021" spans="4:10" x14ac:dyDescent="0.2">
      <c r="D7021" s="104"/>
      <c r="E7021" s="11"/>
      <c r="F7021" s="10"/>
      <c r="G7021" s="9">
        <v>100</v>
      </c>
      <c r="H7021" s="12">
        <v>33.918128654970999</v>
      </c>
      <c r="I7021" s="2">
        <v>66.081871345029001</v>
      </c>
      <c r="J7021" s="21">
        <v>0</v>
      </c>
    </row>
    <row r="7022" spans="4:10" x14ac:dyDescent="0.2">
      <c r="D7022" s="104"/>
      <c r="E7022" s="5" t="s">
        <v>47</v>
      </c>
      <c r="F7022" s="6"/>
      <c r="G7022" s="7">
        <v>158</v>
      </c>
      <c r="H7022" s="8">
        <v>35</v>
      </c>
      <c r="I7022" s="1">
        <v>121</v>
      </c>
      <c r="J7022" s="13">
        <v>2</v>
      </c>
    </row>
    <row r="7023" spans="4:10" x14ac:dyDescent="0.2">
      <c r="D7023" s="104"/>
      <c r="E7023" s="11"/>
      <c r="F7023" s="10"/>
      <c r="G7023" s="9">
        <v>100</v>
      </c>
      <c r="H7023" s="12">
        <v>22.151898734176999</v>
      </c>
      <c r="I7023" s="2">
        <v>76.582278481013006</v>
      </c>
      <c r="J7023" s="15">
        <v>1.2658227848100001</v>
      </c>
    </row>
    <row r="7024" spans="4:10" x14ac:dyDescent="0.2">
      <c r="D7024" s="104"/>
      <c r="E7024" s="5" t="s">
        <v>48</v>
      </c>
      <c r="F7024" s="6"/>
      <c r="G7024" s="7">
        <v>62</v>
      </c>
      <c r="H7024" s="8">
        <v>12</v>
      </c>
      <c r="I7024" s="1">
        <v>49</v>
      </c>
      <c r="J7024" s="13">
        <v>1</v>
      </c>
    </row>
    <row r="7025" spans="4:10" x14ac:dyDescent="0.2">
      <c r="D7025" s="104"/>
      <c r="E7025" s="11"/>
      <c r="F7025" s="10"/>
      <c r="G7025" s="9">
        <v>100</v>
      </c>
      <c r="H7025" s="12">
        <v>19.354838709677001</v>
      </c>
      <c r="I7025" s="2">
        <v>79.032258064516</v>
      </c>
      <c r="J7025" s="15">
        <v>1.6129032258060001</v>
      </c>
    </row>
    <row r="7026" spans="4:10" x14ac:dyDescent="0.2">
      <c r="D7026" s="104"/>
      <c r="E7026" s="5" t="s">
        <v>49</v>
      </c>
      <c r="F7026" s="6"/>
      <c r="G7026" s="7">
        <v>13</v>
      </c>
      <c r="H7026" s="8">
        <v>1</v>
      </c>
      <c r="I7026" s="1">
        <v>12</v>
      </c>
      <c r="J7026" s="13">
        <v>0</v>
      </c>
    </row>
    <row r="7027" spans="4:10" x14ac:dyDescent="0.2">
      <c r="D7027" s="104"/>
      <c r="E7027" s="11"/>
      <c r="F7027" s="10"/>
      <c r="G7027" s="9">
        <v>100</v>
      </c>
      <c r="H7027" s="12">
        <v>7.6923076923079998</v>
      </c>
      <c r="I7027" s="2">
        <v>92.307692307691994</v>
      </c>
      <c r="J7027" s="21">
        <v>0</v>
      </c>
    </row>
    <row r="7028" spans="4:10" x14ac:dyDescent="0.2">
      <c r="D7028" s="103" t="s">
        <v>50</v>
      </c>
      <c r="E7028" s="24" t="s">
        <v>35</v>
      </c>
      <c r="F7028" s="22"/>
      <c r="G7028" s="23">
        <v>174</v>
      </c>
      <c r="H7028" s="30">
        <v>91</v>
      </c>
      <c r="I7028" s="4">
        <v>82</v>
      </c>
      <c r="J7028" s="34">
        <v>1</v>
      </c>
    </row>
    <row r="7029" spans="4:10" x14ac:dyDescent="0.2">
      <c r="D7029" s="104"/>
      <c r="E7029" s="11"/>
      <c r="F7029" s="10"/>
      <c r="G7029" s="9">
        <v>100</v>
      </c>
      <c r="H7029" s="12">
        <v>52.298850574713001</v>
      </c>
      <c r="I7029" s="2">
        <v>47.126436781609002</v>
      </c>
      <c r="J7029" s="15">
        <v>0.57471264367800001</v>
      </c>
    </row>
    <row r="7030" spans="4:10" x14ac:dyDescent="0.2">
      <c r="D7030" s="104"/>
      <c r="E7030" s="5" t="s">
        <v>36</v>
      </c>
      <c r="F7030" s="6"/>
      <c r="G7030" s="7">
        <v>233</v>
      </c>
      <c r="H7030" s="8">
        <v>96</v>
      </c>
      <c r="I7030" s="1">
        <v>135</v>
      </c>
      <c r="J7030" s="13">
        <v>2</v>
      </c>
    </row>
    <row r="7031" spans="4:10" x14ac:dyDescent="0.2">
      <c r="D7031" s="104"/>
      <c r="E7031" s="11"/>
      <c r="F7031" s="10"/>
      <c r="G7031" s="9">
        <v>100</v>
      </c>
      <c r="H7031" s="12">
        <v>41.201716738197</v>
      </c>
      <c r="I7031" s="2">
        <v>57.939914163090002</v>
      </c>
      <c r="J7031" s="15">
        <v>0.85836909871199996</v>
      </c>
    </row>
    <row r="7032" spans="4:10" x14ac:dyDescent="0.2">
      <c r="D7032" s="104"/>
      <c r="E7032" s="5" t="s">
        <v>37</v>
      </c>
      <c r="F7032" s="6"/>
      <c r="G7032" s="7">
        <v>199</v>
      </c>
      <c r="H7032" s="8">
        <v>90</v>
      </c>
      <c r="I7032" s="1">
        <v>107</v>
      </c>
      <c r="J7032" s="13">
        <v>2</v>
      </c>
    </row>
    <row r="7033" spans="4:10" x14ac:dyDescent="0.2">
      <c r="D7033" s="104"/>
      <c r="E7033" s="11"/>
      <c r="F7033" s="10"/>
      <c r="G7033" s="9">
        <v>100</v>
      </c>
      <c r="H7033" s="12">
        <v>45.226130653265997</v>
      </c>
      <c r="I7033" s="2">
        <v>53.768844221106001</v>
      </c>
      <c r="J7033" s="15">
        <v>1.0050251256280001</v>
      </c>
    </row>
    <row r="7034" spans="4:10" x14ac:dyDescent="0.2">
      <c r="D7034" s="104"/>
      <c r="E7034" s="5" t="s">
        <v>38</v>
      </c>
      <c r="F7034" s="6"/>
      <c r="G7034" s="7">
        <v>319</v>
      </c>
      <c r="H7034" s="8">
        <v>156</v>
      </c>
      <c r="I7034" s="1">
        <v>160</v>
      </c>
      <c r="J7034" s="13">
        <v>3</v>
      </c>
    </row>
    <row r="7035" spans="4:10" x14ac:dyDescent="0.2">
      <c r="D7035" s="104"/>
      <c r="E7035" s="11"/>
      <c r="F7035" s="10"/>
      <c r="G7035" s="9">
        <v>100</v>
      </c>
      <c r="H7035" s="12">
        <v>48.902821316614002</v>
      </c>
      <c r="I7035" s="2">
        <v>50.156739811911997</v>
      </c>
      <c r="J7035" s="15">
        <v>0.94043887147299998</v>
      </c>
    </row>
    <row r="7036" spans="4:10" x14ac:dyDescent="0.2">
      <c r="D7036" s="104"/>
      <c r="E7036" s="5" t="s">
        <v>39</v>
      </c>
      <c r="F7036" s="6"/>
      <c r="G7036" s="7">
        <v>269</v>
      </c>
      <c r="H7036" s="8">
        <v>135</v>
      </c>
      <c r="I7036" s="1">
        <v>132</v>
      </c>
      <c r="J7036" s="13">
        <v>2</v>
      </c>
    </row>
    <row r="7037" spans="4:10" x14ac:dyDescent="0.2">
      <c r="D7037" s="104"/>
      <c r="E7037" s="11"/>
      <c r="F7037" s="10"/>
      <c r="G7037" s="9">
        <v>100</v>
      </c>
      <c r="H7037" s="12">
        <v>50.185873605947997</v>
      </c>
      <c r="I7037" s="2">
        <v>49.070631970260003</v>
      </c>
      <c r="J7037" s="15">
        <v>0.74349442379200004</v>
      </c>
    </row>
    <row r="7038" spans="4:10" x14ac:dyDescent="0.2">
      <c r="D7038" s="104"/>
      <c r="E7038" s="5" t="s">
        <v>40</v>
      </c>
      <c r="F7038" s="6"/>
      <c r="G7038" s="7">
        <v>348</v>
      </c>
      <c r="H7038" s="8">
        <v>184</v>
      </c>
      <c r="I7038" s="1">
        <v>159</v>
      </c>
      <c r="J7038" s="13">
        <v>5</v>
      </c>
    </row>
    <row r="7039" spans="4:10" x14ac:dyDescent="0.2">
      <c r="D7039" s="104"/>
      <c r="E7039" s="11"/>
      <c r="F7039" s="10"/>
      <c r="G7039" s="9">
        <v>100</v>
      </c>
      <c r="H7039" s="12">
        <v>52.873563218390998</v>
      </c>
      <c r="I7039" s="2">
        <v>45.689655172414</v>
      </c>
      <c r="J7039" s="15">
        <v>1.4367816091950001</v>
      </c>
    </row>
    <row r="7040" spans="4:10" x14ac:dyDescent="0.2">
      <c r="D7040" s="104"/>
      <c r="E7040" s="5" t="s">
        <v>41</v>
      </c>
      <c r="F7040" s="6"/>
      <c r="G7040" s="7">
        <v>282</v>
      </c>
      <c r="H7040" s="8">
        <v>130</v>
      </c>
      <c r="I7040" s="1">
        <v>148</v>
      </c>
      <c r="J7040" s="13">
        <v>4</v>
      </c>
    </row>
    <row r="7041" spans="4:10" x14ac:dyDescent="0.2">
      <c r="D7041" s="104"/>
      <c r="E7041" s="11"/>
      <c r="F7041" s="10"/>
      <c r="G7041" s="9">
        <v>100</v>
      </c>
      <c r="H7041" s="12">
        <v>46.099290780141999</v>
      </c>
      <c r="I7041" s="2">
        <v>52.482269503546</v>
      </c>
      <c r="J7041" s="15">
        <v>1.4184397163119999</v>
      </c>
    </row>
    <row r="7042" spans="4:10" x14ac:dyDescent="0.2">
      <c r="D7042" s="104"/>
      <c r="E7042" s="5" t="s">
        <v>42</v>
      </c>
      <c r="F7042" s="6"/>
      <c r="G7042" s="7">
        <v>242</v>
      </c>
      <c r="H7042" s="8">
        <v>113</v>
      </c>
      <c r="I7042" s="1">
        <v>127</v>
      </c>
      <c r="J7042" s="13">
        <v>2</v>
      </c>
    </row>
    <row r="7043" spans="4:10" x14ac:dyDescent="0.2">
      <c r="D7043" s="104"/>
      <c r="E7043" s="11"/>
      <c r="F7043" s="10"/>
      <c r="G7043" s="9">
        <v>100</v>
      </c>
      <c r="H7043" s="12">
        <v>46.694214876033001</v>
      </c>
      <c r="I7043" s="2">
        <v>52.479338842974997</v>
      </c>
      <c r="J7043" s="15">
        <v>0.82644628099200002</v>
      </c>
    </row>
    <row r="7044" spans="4:10" x14ac:dyDescent="0.2">
      <c r="D7044" s="104"/>
      <c r="E7044" s="5" t="s">
        <v>43</v>
      </c>
      <c r="F7044" s="6"/>
      <c r="G7044" s="7">
        <v>263</v>
      </c>
      <c r="H7044" s="8">
        <v>111</v>
      </c>
      <c r="I7044" s="1">
        <v>146</v>
      </c>
      <c r="J7044" s="13">
        <v>6</v>
      </c>
    </row>
    <row r="7045" spans="4:10" x14ac:dyDescent="0.2">
      <c r="D7045" s="104"/>
      <c r="E7045" s="11"/>
      <c r="F7045" s="10"/>
      <c r="G7045" s="9">
        <v>100</v>
      </c>
      <c r="H7045" s="12">
        <v>42.205323193916001</v>
      </c>
      <c r="I7045" s="2">
        <v>55.513307984790998</v>
      </c>
      <c r="J7045" s="15">
        <v>2.2813688212929999</v>
      </c>
    </row>
    <row r="7046" spans="4:10" x14ac:dyDescent="0.2">
      <c r="D7046" s="104"/>
      <c r="E7046" s="5" t="s">
        <v>44</v>
      </c>
      <c r="F7046" s="6"/>
      <c r="G7046" s="7">
        <v>364</v>
      </c>
      <c r="H7046" s="8">
        <v>121</v>
      </c>
      <c r="I7046" s="1">
        <v>240</v>
      </c>
      <c r="J7046" s="13">
        <v>3</v>
      </c>
    </row>
    <row r="7047" spans="4:10" x14ac:dyDescent="0.2">
      <c r="D7047" s="104"/>
      <c r="E7047" s="11"/>
      <c r="F7047" s="10"/>
      <c r="G7047" s="9">
        <v>100</v>
      </c>
      <c r="H7047" s="12">
        <v>33.241758241757999</v>
      </c>
      <c r="I7047" s="2">
        <v>65.934065934065998</v>
      </c>
      <c r="J7047" s="15">
        <v>0.82417582417599999</v>
      </c>
    </row>
    <row r="7048" spans="4:10" x14ac:dyDescent="0.2">
      <c r="D7048" s="104"/>
      <c r="E7048" s="5" t="s">
        <v>45</v>
      </c>
      <c r="F7048" s="6"/>
      <c r="G7048" s="7">
        <v>324</v>
      </c>
      <c r="H7048" s="8">
        <v>105</v>
      </c>
      <c r="I7048" s="1">
        <v>213</v>
      </c>
      <c r="J7048" s="13">
        <v>6</v>
      </c>
    </row>
    <row r="7049" spans="4:10" x14ac:dyDescent="0.2">
      <c r="D7049" s="104"/>
      <c r="E7049" s="11"/>
      <c r="F7049" s="10"/>
      <c r="G7049" s="9">
        <v>100</v>
      </c>
      <c r="H7049" s="12">
        <v>32.407407407407</v>
      </c>
      <c r="I7049" s="2">
        <v>65.740740740741003</v>
      </c>
      <c r="J7049" s="15">
        <v>1.851851851852</v>
      </c>
    </row>
    <row r="7050" spans="4:10" x14ac:dyDescent="0.2">
      <c r="D7050" s="104"/>
      <c r="E7050" s="5" t="s">
        <v>46</v>
      </c>
      <c r="F7050" s="6"/>
      <c r="G7050" s="7">
        <v>192</v>
      </c>
      <c r="H7050" s="8">
        <v>53</v>
      </c>
      <c r="I7050" s="1">
        <v>139</v>
      </c>
      <c r="J7050" s="13">
        <v>0</v>
      </c>
    </row>
    <row r="7051" spans="4:10" x14ac:dyDescent="0.2">
      <c r="D7051" s="104"/>
      <c r="E7051" s="11"/>
      <c r="F7051" s="10"/>
      <c r="G7051" s="9">
        <v>100</v>
      </c>
      <c r="H7051" s="12">
        <v>27.604166666666998</v>
      </c>
      <c r="I7051" s="2">
        <v>72.395833333333002</v>
      </c>
      <c r="J7051" s="21">
        <v>0</v>
      </c>
    </row>
    <row r="7052" spans="4:10" x14ac:dyDescent="0.2">
      <c r="D7052" s="104"/>
      <c r="E7052" s="5" t="s">
        <v>47</v>
      </c>
      <c r="F7052" s="6"/>
      <c r="G7052" s="7">
        <v>288</v>
      </c>
      <c r="H7052" s="8">
        <v>60</v>
      </c>
      <c r="I7052" s="1">
        <v>227</v>
      </c>
      <c r="J7052" s="13">
        <v>1</v>
      </c>
    </row>
    <row r="7053" spans="4:10" x14ac:dyDescent="0.2">
      <c r="D7053" s="104"/>
      <c r="E7053" s="11"/>
      <c r="F7053" s="10"/>
      <c r="G7053" s="9">
        <v>100</v>
      </c>
      <c r="H7053" s="12">
        <v>20.833333333333002</v>
      </c>
      <c r="I7053" s="2">
        <v>78.819444444444002</v>
      </c>
      <c r="J7053" s="15">
        <v>0.347222222222</v>
      </c>
    </row>
    <row r="7054" spans="4:10" x14ac:dyDescent="0.2">
      <c r="D7054" s="104"/>
      <c r="E7054" s="5" t="s">
        <v>48</v>
      </c>
      <c r="F7054" s="6"/>
      <c r="G7054" s="7">
        <v>114</v>
      </c>
      <c r="H7054" s="8">
        <v>17</v>
      </c>
      <c r="I7054" s="1">
        <v>96</v>
      </c>
      <c r="J7054" s="13">
        <v>1</v>
      </c>
    </row>
    <row r="7055" spans="4:10" x14ac:dyDescent="0.2">
      <c r="D7055" s="104"/>
      <c r="E7055" s="11"/>
      <c r="F7055" s="10"/>
      <c r="G7055" s="9">
        <v>100</v>
      </c>
      <c r="H7055" s="12">
        <v>14.912280701754</v>
      </c>
      <c r="I7055" s="2">
        <v>84.210526315788996</v>
      </c>
      <c r="J7055" s="15">
        <v>0.87719298245599997</v>
      </c>
    </row>
    <row r="7056" spans="4:10" x14ac:dyDescent="0.2">
      <c r="D7056" s="104"/>
      <c r="E7056" s="5" t="s">
        <v>49</v>
      </c>
      <c r="F7056" s="6"/>
      <c r="G7056" s="7">
        <v>30</v>
      </c>
      <c r="H7056" s="8">
        <v>3</v>
      </c>
      <c r="I7056" s="1">
        <v>27</v>
      </c>
      <c r="J7056" s="13">
        <v>0</v>
      </c>
    </row>
    <row r="7057" spans="2:54" x14ac:dyDescent="0.2">
      <c r="D7057" s="105"/>
      <c r="E7057" s="56"/>
      <c r="F7057" s="57"/>
      <c r="G7057" s="69">
        <v>100</v>
      </c>
      <c r="H7057" s="75">
        <v>10</v>
      </c>
      <c r="I7057" s="39">
        <v>90</v>
      </c>
      <c r="J7057" s="72">
        <v>0</v>
      </c>
    </row>
    <row r="7059" spans="2:54" x14ac:dyDescent="0.2">
      <c r="B7059" s="47" t="str">
        <f xml:space="preserve"> HYPERLINK("#'目次'!B90", "[84]")</f>
        <v>[84]</v>
      </c>
      <c r="C7059" s="31" t="s">
        <v>827</v>
      </c>
    </row>
    <row r="7062" spans="2:54" x14ac:dyDescent="0.2">
      <c r="C7062" s="31" t="s">
        <v>13</v>
      </c>
    </row>
    <row r="7063" spans="2:54" x14ac:dyDescent="0.2">
      <c r="D7063" s="99"/>
      <c r="E7063" s="100"/>
      <c r="F7063" s="100"/>
      <c r="G7063" s="41" t="s">
        <v>14</v>
      </c>
      <c r="H7063" s="42" t="s">
        <v>828</v>
      </c>
      <c r="I7063" s="16" t="s">
        <v>829</v>
      </c>
      <c r="J7063" s="16" t="s">
        <v>830</v>
      </c>
      <c r="K7063" s="16" t="s">
        <v>831</v>
      </c>
      <c r="L7063" s="16" t="s">
        <v>832</v>
      </c>
      <c r="M7063" s="16" t="s">
        <v>833</v>
      </c>
      <c r="N7063" s="16" t="s">
        <v>834</v>
      </c>
      <c r="O7063" s="16" t="s">
        <v>835</v>
      </c>
      <c r="P7063" s="16" t="s">
        <v>836</v>
      </c>
      <c r="Q7063" s="16" t="s">
        <v>837</v>
      </c>
      <c r="R7063" s="16" t="s">
        <v>838</v>
      </c>
      <c r="S7063" s="16" t="s">
        <v>839</v>
      </c>
      <c r="T7063" s="16" t="s">
        <v>840</v>
      </c>
      <c r="U7063" s="16" t="s">
        <v>841</v>
      </c>
      <c r="V7063" s="16" t="s">
        <v>842</v>
      </c>
      <c r="W7063" s="16" t="s">
        <v>843</v>
      </c>
      <c r="X7063" s="16" t="s">
        <v>844</v>
      </c>
      <c r="Y7063" s="16" t="s">
        <v>845</v>
      </c>
      <c r="Z7063" s="16" t="s">
        <v>846</v>
      </c>
      <c r="AA7063" s="16" t="s">
        <v>847</v>
      </c>
      <c r="AB7063" s="16" t="s">
        <v>848</v>
      </c>
      <c r="AC7063" s="16" t="s">
        <v>849</v>
      </c>
      <c r="AD7063" s="16" t="s">
        <v>850</v>
      </c>
      <c r="AE7063" s="16" t="s">
        <v>851</v>
      </c>
      <c r="AF7063" s="16" t="s">
        <v>852</v>
      </c>
      <c r="AG7063" s="16" t="s">
        <v>853</v>
      </c>
      <c r="AH7063" s="16" t="s">
        <v>854</v>
      </c>
      <c r="AI7063" s="16" t="s">
        <v>855</v>
      </c>
      <c r="AJ7063" s="16" t="s">
        <v>856</v>
      </c>
      <c r="AK7063" s="16" t="s">
        <v>857</v>
      </c>
      <c r="AL7063" s="16" t="s">
        <v>858</v>
      </c>
      <c r="AM7063" s="16" t="s">
        <v>859</v>
      </c>
      <c r="AN7063" s="16" t="s">
        <v>860</v>
      </c>
      <c r="AO7063" s="16" t="s">
        <v>861</v>
      </c>
      <c r="AP7063" s="16" t="s">
        <v>862</v>
      </c>
      <c r="AQ7063" s="16" t="s">
        <v>863</v>
      </c>
      <c r="AR7063" s="16" t="s">
        <v>864</v>
      </c>
      <c r="AS7063" s="16" t="s">
        <v>865</v>
      </c>
      <c r="AT7063" s="16" t="s">
        <v>866</v>
      </c>
      <c r="AU7063" s="16" t="s">
        <v>867</v>
      </c>
      <c r="AV7063" s="16" t="s">
        <v>868</v>
      </c>
      <c r="AW7063" s="16" t="s">
        <v>869</v>
      </c>
      <c r="AX7063" s="16" t="s">
        <v>870</v>
      </c>
      <c r="AY7063" s="16" t="s">
        <v>871</v>
      </c>
      <c r="AZ7063" s="16" t="s">
        <v>872</v>
      </c>
      <c r="BA7063" s="16" t="s">
        <v>873</v>
      </c>
      <c r="BB7063" s="46" t="s">
        <v>874</v>
      </c>
    </row>
    <row r="7064" spans="2:54" x14ac:dyDescent="0.2">
      <c r="D7064" s="101"/>
      <c r="E7064" s="102"/>
      <c r="F7064" s="102"/>
      <c r="G7064" s="44"/>
      <c r="H7064" s="48"/>
      <c r="I7064" s="17"/>
      <c r="J7064" s="17"/>
      <c r="K7064" s="17"/>
      <c r="L7064" s="17"/>
      <c r="M7064" s="17"/>
      <c r="N7064" s="17"/>
      <c r="O7064" s="17"/>
      <c r="P7064" s="17"/>
      <c r="Q7064" s="17"/>
      <c r="R7064" s="17"/>
      <c r="S7064" s="17"/>
      <c r="T7064" s="17"/>
      <c r="U7064" s="17"/>
      <c r="V7064" s="17"/>
      <c r="W7064" s="17"/>
      <c r="X7064" s="17"/>
      <c r="Y7064" s="17"/>
      <c r="Z7064" s="17"/>
      <c r="AA7064" s="17"/>
      <c r="AB7064" s="17"/>
      <c r="AC7064" s="17"/>
      <c r="AD7064" s="17"/>
      <c r="AE7064" s="17"/>
      <c r="AF7064" s="17"/>
      <c r="AG7064" s="17"/>
      <c r="AH7064" s="17"/>
      <c r="AI7064" s="17"/>
      <c r="AJ7064" s="17"/>
      <c r="AK7064" s="17"/>
      <c r="AL7064" s="17"/>
      <c r="AM7064" s="17"/>
      <c r="AN7064" s="17"/>
      <c r="AO7064" s="17"/>
      <c r="AP7064" s="17"/>
      <c r="AQ7064" s="17"/>
      <c r="AR7064" s="17"/>
      <c r="AS7064" s="17"/>
      <c r="AT7064" s="17"/>
      <c r="AU7064" s="17"/>
      <c r="AV7064" s="17"/>
      <c r="AW7064" s="17"/>
      <c r="AX7064" s="17"/>
      <c r="AY7064" s="17"/>
      <c r="AZ7064" s="17"/>
      <c r="BA7064" s="17"/>
      <c r="BB7064" s="43"/>
    </row>
    <row r="7065" spans="2:54" x14ac:dyDescent="0.2">
      <c r="D7065" s="68"/>
      <c r="E7065" s="67" t="s">
        <v>14</v>
      </c>
      <c r="F7065" s="64"/>
      <c r="G7065" s="45">
        <v>7000</v>
      </c>
      <c r="H7065" s="20">
        <v>308</v>
      </c>
      <c r="I7065" s="20">
        <v>84</v>
      </c>
      <c r="J7065" s="20">
        <v>84</v>
      </c>
      <c r="K7065" s="20">
        <v>112</v>
      </c>
      <c r="L7065" s="20">
        <v>56</v>
      </c>
      <c r="M7065" s="20">
        <v>70</v>
      </c>
      <c r="N7065" s="20">
        <v>98</v>
      </c>
      <c r="O7065" s="20">
        <v>154</v>
      </c>
      <c r="P7065" s="20">
        <v>154</v>
      </c>
      <c r="Q7065" s="20">
        <v>126</v>
      </c>
      <c r="R7065" s="20">
        <v>378</v>
      </c>
      <c r="S7065" s="20">
        <v>308</v>
      </c>
      <c r="T7065" s="20">
        <v>756</v>
      </c>
      <c r="U7065" s="20">
        <v>518</v>
      </c>
      <c r="V7065" s="20">
        <v>112</v>
      </c>
      <c r="W7065" s="20">
        <v>84</v>
      </c>
      <c r="X7065" s="20">
        <v>42</v>
      </c>
      <c r="Y7065" s="20">
        <v>28</v>
      </c>
      <c r="Z7065" s="20">
        <v>56</v>
      </c>
      <c r="AA7065" s="20">
        <v>112</v>
      </c>
      <c r="AB7065" s="20">
        <v>112</v>
      </c>
      <c r="AC7065" s="20">
        <v>210</v>
      </c>
      <c r="AD7065" s="20">
        <v>406</v>
      </c>
      <c r="AE7065" s="20">
        <v>98</v>
      </c>
      <c r="AF7065" s="20">
        <v>70</v>
      </c>
      <c r="AG7065" s="20">
        <v>154</v>
      </c>
      <c r="AH7065" s="20">
        <v>490</v>
      </c>
      <c r="AI7065" s="20">
        <v>266</v>
      </c>
      <c r="AJ7065" s="20">
        <v>112</v>
      </c>
      <c r="AK7065" s="20">
        <v>42</v>
      </c>
      <c r="AL7065" s="20">
        <v>28</v>
      </c>
      <c r="AM7065" s="20">
        <v>42</v>
      </c>
      <c r="AN7065" s="20">
        <v>84</v>
      </c>
      <c r="AO7065" s="20">
        <v>154</v>
      </c>
      <c r="AP7065" s="20">
        <v>98</v>
      </c>
      <c r="AQ7065" s="20">
        <v>56</v>
      </c>
      <c r="AR7065" s="20">
        <v>28</v>
      </c>
      <c r="AS7065" s="20">
        <v>98</v>
      </c>
      <c r="AT7065" s="20">
        <v>28</v>
      </c>
      <c r="AU7065" s="20">
        <v>308</v>
      </c>
      <c r="AV7065" s="20">
        <v>42</v>
      </c>
      <c r="AW7065" s="20">
        <v>70</v>
      </c>
      <c r="AX7065" s="20">
        <v>84</v>
      </c>
      <c r="AY7065" s="20">
        <v>70</v>
      </c>
      <c r="AZ7065" s="20">
        <v>70</v>
      </c>
      <c r="BA7065" s="20">
        <v>70</v>
      </c>
      <c r="BB7065" s="61">
        <v>70</v>
      </c>
    </row>
    <row r="7066" spans="2:54" x14ac:dyDescent="0.2">
      <c r="D7066" s="56"/>
      <c r="E7066" s="57"/>
      <c r="F7066" s="65"/>
      <c r="G7066" s="9">
        <v>100</v>
      </c>
      <c r="H7066" s="2">
        <v>4.4000000000000004</v>
      </c>
      <c r="I7066" s="2">
        <v>1.2</v>
      </c>
      <c r="J7066" s="2">
        <v>1.2</v>
      </c>
      <c r="K7066" s="2">
        <v>1.6</v>
      </c>
      <c r="L7066" s="2">
        <v>0.8</v>
      </c>
      <c r="M7066" s="2">
        <v>1</v>
      </c>
      <c r="N7066" s="2">
        <v>1.4</v>
      </c>
      <c r="O7066" s="2">
        <v>2.2000000000000002</v>
      </c>
      <c r="P7066" s="2">
        <v>2.2000000000000002</v>
      </c>
      <c r="Q7066" s="2">
        <v>1.8</v>
      </c>
      <c r="R7066" s="2">
        <v>5.4</v>
      </c>
      <c r="S7066" s="2">
        <v>4.4000000000000004</v>
      </c>
      <c r="T7066" s="2">
        <v>10.8</v>
      </c>
      <c r="U7066" s="2">
        <v>7.4</v>
      </c>
      <c r="V7066" s="2">
        <v>1.6</v>
      </c>
      <c r="W7066" s="2">
        <v>1.2</v>
      </c>
      <c r="X7066" s="2">
        <v>0.6</v>
      </c>
      <c r="Y7066" s="2">
        <v>0.4</v>
      </c>
      <c r="Z7066" s="2">
        <v>0.8</v>
      </c>
      <c r="AA7066" s="2">
        <v>1.6</v>
      </c>
      <c r="AB7066" s="2">
        <v>1.6</v>
      </c>
      <c r="AC7066" s="2">
        <v>3</v>
      </c>
      <c r="AD7066" s="2">
        <v>5.8</v>
      </c>
      <c r="AE7066" s="2">
        <v>1.4</v>
      </c>
      <c r="AF7066" s="2">
        <v>1</v>
      </c>
      <c r="AG7066" s="2">
        <v>2.2000000000000002</v>
      </c>
      <c r="AH7066" s="2">
        <v>7</v>
      </c>
      <c r="AI7066" s="2">
        <v>3.8</v>
      </c>
      <c r="AJ7066" s="2">
        <v>1.6</v>
      </c>
      <c r="AK7066" s="2">
        <v>0.6</v>
      </c>
      <c r="AL7066" s="2">
        <v>0.4</v>
      </c>
      <c r="AM7066" s="2">
        <v>0.6</v>
      </c>
      <c r="AN7066" s="2">
        <v>1.2</v>
      </c>
      <c r="AO7066" s="2">
        <v>2.2000000000000002</v>
      </c>
      <c r="AP7066" s="2">
        <v>1.4</v>
      </c>
      <c r="AQ7066" s="2">
        <v>0.8</v>
      </c>
      <c r="AR7066" s="2">
        <v>0.4</v>
      </c>
      <c r="AS7066" s="2">
        <v>1.4</v>
      </c>
      <c r="AT7066" s="2">
        <v>0.4</v>
      </c>
      <c r="AU7066" s="2">
        <v>4.4000000000000004</v>
      </c>
      <c r="AV7066" s="2">
        <v>0.6</v>
      </c>
      <c r="AW7066" s="2">
        <v>1</v>
      </c>
      <c r="AX7066" s="2">
        <v>1.2</v>
      </c>
      <c r="AY7066" s="2">
        <v>1</v>
      </c>
      <c r="AZ7066" s="2">
        <v>1</v>
      </c>
      <c r="BA7066" s="2">
        <v>1</v>
      </c>
      <c r="BB7066" s="15">
        <v>1</v>
      </c>
    </row>
    <row r="7067" spans="2:54" x14ac:dyDescent="0.2">
      <c r="D7067" s="103" t="s">
        <v>25</v>
      </c>
      <c r="E7067" s="24" t="s">
        <v>26</v>
      </c>
      <c r="F7067" s="22"/>
      <c r="G7067" s="23">
        <v>1780</v>
      </c>
      <c r="H7067" s="30">
        <v>80</v>
      </c>
      <c r="I7067" s="4">
        <v>30</v>
      </c>
      <c r="J7067" s="4">
        <v>20</v>
      </c>
      <c r="K7067" s="4">
        <v>33</v>
      </c>
      <c r="L7067" s="4">
        <v>14</v>
      </c>
      <c r="M7067" s="4">
        <v>21</v>
      </c>
      <c r="N7067" s="4">
        <v>19</v>
      </c>
      <c r="O7067" s="4">
        <v>34</v>
      </c>
      <c r="P7067" s="4">
        <v>18</v>
      </c>
      <c r="Q7067" s="4">
        <v>28</v>
      </c>
      <c r="R7067" s="4">
        <v>97</v>
      </c>
      <c r="S7067" s="4">
        <v>86</v>
      </c>
      <c r="T7067" s="4">
        <v>202</v>
      </c>
      <c r="U7067" s="4">
        <v>140</v>
      </c>
      <c r="V7067" s="4">
        <v>22</v>
      </c>
      <c r="W7067" s="4">
        <v>21</v>
      </c>
      <c r="X7067" s="4">
        <v>10</v>
      </c>
      <c r="Y7067" s="4">
        <v>7</v>
      </c>
      <c r="Z7067" s="4">
        <v>8</v>
      </c>
      <c r="AA7067" s="4">
        <v>21</v>
      </c>
      <c r="AB7067" s="4">
        <v>29</v>
      </c>
      <c r="AC7067" s="4">
        <v>52</v>
      </c>
      <c r="AD7067" s="4">
        <v>108</v>
      </c>
      <c r="AE7067" s="4">
        <v>27</v>
      </c>
      <c r="AF7067" s="4">
        <v>16</v>
      </c>
      <c r="AG7067" s="4">
        <v>43</v>
      </c>
      <c r="AH7067" s="4">
        <v>136</v>
      </c>
      <c r="AI7067" s="4">
        <v>64</v>
      </c>
      <c r="AJ7067" s="4">
        <v>37</v>
      </c>
      <c r="AK7067" s="4">
        <v>14</v>
      </c>
      <c r="AL7067" s="4">
        <v>6</v>
      </c>
      <c r="AM7067" s="4">
        <v>12</v>
      </c>
      <c r="AN7067" s="4">
        <v>17</v>
      </c>
      <c r="AO7067" s="4">
        <v>31</v>
      </c>
      <c r="AP7067" s="4">
        <v>20</v>
      </c>
      <c r="AQ7067" s="4">
        <v>14</v>
      </c>
      <c r="AR7067" s="4">
        <v>4</v>
      </c>
      <c r="AS7067" s="4">
        <v>26</v>
      </c>
      <c r="AT7067" s="4">
        <v>2</v>
      </c>
      <c r="AU7067" s="4">
        <v>79</v>
      </c>
      <c r="AV7067" s="4">
        <v>9</v>
      </c>
      <c r="AW7067" s="4">
        <v>22</v>
      </c>
      <c r="AX7067" s="4">
        <v>29</v>
      </c>
      <c r="AY7067" s="4">
        <v>18</v>
      </c>
      <c r="AZ7067" s="4">
        <v>18</v>
      </c>
      <c r="BA7067" s="4">
        <v>22</v>
      </c>
      <c r="BB7067" s="34">
        <v>14</v>
      </c>
    </row>
    <row r="7068" spans="2:54" x14ac:dyDescent="0.2">
      <c r="D7068" s="104"/>
      <c r="E7068" s="11"/>
      <c r="F7068" s="10"/>
      <c r="G7068" s="9">
        <v>100</v>
      </c>
      <c r="H7068" s="12">
        <v>4.4943820224720001</v>
      </c>
      <c r="I7068" s="2">
        <v>1.6853932584269999</v>
      </c>
      <c r="J7068" s="2">
        <v>1.123595505618</v>
      </c>
      <c r="K7068" s="2">
        <v>1.8539325842700001</v>
      </c>
      <c r="L7068" s="2">
        <v>0.78651685393299997</v>
      </c>
      <c r="M7068" s="2">
        <v>1.1797752808990001</v>
      </c>
      <c r="N7068" s="2">
        <v>1.067415730337</v>
      </c>
      <c r="O7068" s="2">
        <v>1.9101123595509999</v>
      </c>
      <c r="P7068" s="2">
        <v>1.0112359550559999</v>
      </c>
      <c r="Q7068" s="2">
        <v>1.5730337078650001</v>
      </c>
      <c r="R7068" s="2">
        <v>5.4494382022470003</v>
      </c>
      <c r="S7068" s="2">
        <v>4.8314606741570003</v>
      </c>
      <c r="T7068" s="2">
        <v>11.348314606742001</v>
      </c>
      <c r="U7068" s="2">
        <v>7.8651685393259996</v>
      </c>
      <c r="V7068" s="2">
        <v>1.2359550561799999</v>
      </c>
      <c r="W7068" s="2">
        <v>1.1797752808990001</v>
      </c>
      <c r="X7068" s="2">
        <v>0.56179775280900002</v>
      </c>
      <c r="Y7068" s="2">
        <v>0.393258426966</v>
      </c>
      <c r="Z7068" s="2">
        <v>0.44943820224699998</v>
      </c>
      <c r="AA7068" s="2">
        <v>1.1797752808990001</v>
      </c>
      <c r="AB7068" s="2">
        <v>1.6292134831459999</v>
      </c>
      <c r="AC7068" s="2">
        <v>2.9213483146070001</v>
      </c>
      <c r="AD7068" s="2">
        <v>6.0674157303370002</v>
      </c>
      <c r="AE7068" s="2">
        <v>1.516853932584</v>
      </c>
      <c r="AF7068" s="2">
        <v>0.89887640449399997</v>
      </c>
      <c r="AG7068" s="2">
        <v>2.4157303370790002</v>
      </c>
      <c r="AH7068" s="2">
        <v>7.6404494382020003</v>
      </c>
      <c r="AI7068" s="2">
        <v>3.5955056179780001</v>
      </c>
      <c r="AJ7068" s="2">
        <v>2.0786516853929999</v>
      </c>
      <c r="AK7068" s="2">
        <v>0.78651685393299997</v>
      </c>
      <c r="AL7068" s="2">
        <v>0.33707865168500001</v>
      </c>
      <c r="AM7068" s="2">
        <v>0.67415730337099999</v>
      </c>
      <c r="AN7068" s="2">
        <v>0.95505617977500001</v>
      </c>
      <c r="AO7068" s="2">
        <v>1.741573033708</v>
      </c>
      <c r="AP7068" s="2">
        <v>1.123595505618</v>
      </c>
      <c r="AQ7068" s="2">
        <v>0.78651685393299997</v>
      </c>
      <c r="AR7068" s="2">
        <v>0.22471910112400001</v>
      </c>
      <c r="AS7068" s="2">
        <v>1.460674157303</v>
      </c>
      <c r="AT7068" s="2">
        <v>0.112359550562</v>
      </c>
      <c r="AU7068" s="2">
        <v>4.4382022471909996</v>
      </c>
      <c r="AV7068" s="2">
        <v>0.50561797752799997</v>
      </c>
      <c r="AW7068" s="2">
        <v>1.2359550561799999</v>
      </c>
      <c r="AX7068" s="2">
        <v>1.6292134831459999</v>
      </c>
      <c r="AY7068" s="2">
        <v>1.0112359550559999</v>
      </c>
      <c r="AZ7068" s="2">
        <v>1.0112359550559999</v>
      </c>
      <c r="BA7068" s="2">
        <v>1.2359550561799999</v>
      </c>
      <c r="BB7068" s="15">
        <v>0.78651685393299997</v>
      </c>
    </row>
    <row r="7069" spans="2:54" x14ac:dyDescent="0.2">
      <c r="D7069" s="104"/>
      <c r="E7069" s="5" t="s">
        <v>27</v>
      </c>
      <c r="F7069" s="6"/>
      <c r="G7069" s="7">
        <v>1328</v>
      </c>
      <c r="H7069" s="8">
        <v>73</v>
      </c>
      <c r="I7069" s="1">
        <v>20</v>
      </c>
      <c r="J7069" s="1">
        <v>16</v>
      </c>
      <c r="K7069" s="1">
        <v>18</v>
      </c>
      <c r="L7069" s="1">
        <v>17</v>
      </c>
      <c r="M7069" s="1">
        <v>11</v>
      </c>
      <c r="N7069" s="1">
        <v>22</v>
      </c>
      <c r="O7069" s="1">
        <v>20</v>
      </c>
      <c r="P7069" s="1">
        <v>19</v>
      </c>
      <c r="Q7069" s="1">
        <v>17</v>
      </c>
      <c r="R7069" s="1">
        <v>57</v>
      </c>
      <c r="S7069" s="1">
        <v>56</v>
      </c>
      <c r="T7069" s="1">
        <v>95</v>
      </c>
      <c r="U7069" s="1">
        <v>83</v>
      </c>
      <c r="V7069" s="1">
        <v>20</v>
      </c>
      <c r="W7069" s="1">
        <v>7</v>
      </c>
      <c r="X7069" s="1">
        <v>4</v>
      </c>
      <c r="Y7069" s="1">
        <v>5</v>
      </c>
      <c r="Z7069" s="1">
        <v>13</v>
      </c>
      <c r="AA7069" s="1">
        <v>32</v>
      </c>
      <c r="AB7069" s="1">
        <v>21</v>
      </c>
      <c r="AC7069" s="1">
        <v>50</v>
      </c>
      <c r="AD7069" s="1">
        <v>76</v>
      </c>
      <c r="AE7069" s="1">
        <v>18</v>
      </c>
      <c r="AF7069" s="1">
        <v>7</v>
      </c>
      <c r="AG7069" s="1">
        <v>34</v>
      </c>
      <c r="AH7069" s="1">
        <v>104</v>
      </c>
      <c r="AI7069" s="1">
        <v>65</v>
      </c>
      <c r="AJ7069" s="1">
        <v>25</v>
      </c>
      <c r="AK7069" s="1">
        <v>9</v>
      </c>
      <c r="AL7069" s="1">
        <v>7</v>
      </c>
      <c r="AM7069" s="1">
        <v>10</v>
      </c>
      <c r="AN7069" s="1">
        <v>19</v>
      </c>
      <c r="AO7069" s="1">
        <v>26</v>
      </c>
      <c r="AP7069" s="1">
        <v>23</v>
      </c>
      <c r="AQ7069" s="1">
        <v>9</v>
      </c>
      <c r="AR7069" s="1">
        <v>9</v>
      </c>
      <c r="AS7069" s="1">
        <v>23</v>
      </c>
      <c r="AT7069" s="1">
        <v>8</v>
      </c>
      <c r="AU7069" s="1">
        <v>73</v>
      </c>
      <c r="AV7069" s="1">
        <v>7</v>
      </c>
      <c r="AW7069" s="1">
        <v>14</v>
      </c>
      <c r="AX7069" s="1">
        <v>21</v>
      </c>
      <c r="AY7069" s="1">
        <v>16</v>
      </c>
      <c r="AZ7069" s="1">
        <v>17</v>
      </c>
      <c r="BA7069" s="1">
        <v>17</v>
      </c>
      <c r="BB7069" s="13">
        <v>15</v>
      </c>
    </row>
    <row r="7070" spans="2:54" x14ac:dyDescent="0.2">
      <c r="D7070" s="104"/>
      <c r="E7070" s="11"/>
      <c r="F7070" s="10"/>
      <c r="G7070" s="9">
        <v>100</v>
      </c>
      <c r="H7070" s="12">
        <v>5.4969879518070002</v>
      </c>
      <c r="I7070" s="2">
        <v>1.5060240963860001</v>
      </c>
      <c r="J7070" s="2">
        <v>1.204819277108</v>
      </c>
      <c r="K7070" s="2">
        <v>1.3554216867469999</v>
      </c>
      <c r="L7070" s="2">
        <v>1.2801204819280001</v>
      </c>
      <c r="M7070" s="2">
        <v>0.82831325301199998</v>
      </c>
      <c r="N7070" s="2">
        <v>1.656626506024</v>
      </c>
      <c r="O7070" s="2">
        <v>1.5060240963860001</v>
      </c>
      <c r="P7070" s="2">
        <v>1.430722891566</v>
      </c>
      <c r="Q7070" s="2">
        <v>1.2801204819280001</v>
      </c>
      <c r="R7070" s="2">
        <v>4.292168674699</v>
      </c>
      <c r="S7070" s="2">
        <v>4.2168674698800004</v>
      </c>
      <c r="T7070" s="2">
        <v>7.1536144578309999</v>
      </c>
      <c r="U7070" s="2">
        <v>6.25</v>
      </c>
      <c r="V7070" s="2">
        <v>1.5060240963860001</v>
      </c>
      <c r="W7070" s="2">
        <v>0.52710843373500005</v>
      </c>
      <c r="X7070" s="2">
        <v>0.30120481927699999</v>
      </c>
      <c r="Y7070" s="2">
        <v>0.37650602409599998</v>
      </c>
      <c r="Z7070" s="2">
        <v>0.97891566265100005</v>
      </c>
      <c r="AA7070" s="2">
        <v>2.409638554217</v>
      </c>
      <c r="AB7070" s="2">
        <v>1.5813253012049999</v>
      </c>
      <c r="AC7070" s="2">
        <v>3.7650602409639999</v>
      </c>
      <c r="AD7070" s="2">
        <v>5.722891566265</v>
      </c>
      <c r="AE7070" s="2">
        <v>1.3554216867469999</v>
      </c>
      <c r="AF7070" s="2">
        <v>0.52710843373500005</v>
      </c>
      <c r="AG7070" s="2">
        <v>2.5602409638550001</v>
      </c>
      <c r="AH7070" s="2">
        <v>7.8313253012050001</v>
      </c>
      <c r="AI7070" s="2">
        <v>4.8945783132529996</v>
      </c>
      <c r="AJ7070" s="2">
        <v>1.882530120482</v>
      </c>
      <c r="AK7070" s="2">
        <v>0.67771084337300003</v>
      </c>
      <c r="AL7070" s="2">
        <v>0.52710843373500005</v>
      </c>
      <c r="AM7070" s="2">
        <v>0.75301204819300005</v>
      </c>
      <c r="AN7070" s="2">
        <v>1.430722891566</v>
      </c>
      <c r="AO7070" s="2">
        <v>1.957831325301</v>
      </c>
      <c r="AP7070" s="2">
        <v>1.731927710843</v>
      </c>
      <c r="AQ7070" s="2">
        <v>0.67771084337300003</v>
      </c>
      <c r="AR7070" s="2">
        <v>0.67771084337300003</v>
      </c>
      <c r="AS7070" s="2">
        <v>1.731927710843</v>
      </c>
      <c r="AT7070" s="2">
        <v>0.60240963855399998</v>
      </c>
      <c r="AU7070" s="2">
        <v>5.4969879518070002</v>
      </c>
      <c r="AV7070" s="2">
        <v>0.52710843373500005</v>
      </c>
      <c r="AW7070" s="2">
        <v>1.0542168674700001</v>
      </c>
      <c r="AX7070" s="2">
        <v>1.5813253012049999</v>
      </c>
      <c r="AY7070" s="2">
        <v>1.204819277108</v>
      </c>
      <c r="AZ7070" s="2">
        <v>1.2801204819280001</v>
      </c>
      <c r="BA7070" s="2">
        <v>1.2801204819280001</v>
      </c>
      <c r="BB7070" s="15">
        <v>1.1295180722889999</v>
      </c>
    </row>
    <row r="7071" spans="2:54" x14ac:dyDescent="0.2">
      <c r="D7071" s="104"/>
      <c r="E7071" s="5" t="s">
        <v>28</v>
      </c>
      <c r="F7071" s="6"/>
      <c r="G7071" s="7">
        <v>1075</v>
      </c>
      <c r="H7071" s="8">
        <v>42</v>
      </c>
      <c r="I7071" s="1">
        <v>11</v>
      </c>
      <c r="J7071" s="1">
        <v>12</v>
      </c>
      <c r="K7071" s="1">
        <v>18</v>
      </c>
      <c r="L7071" s="1">
        <v>9</v>
      </c>
      <c r="M7071" s="1">
        <v>16</v>
      </c>
      <c r="N7071" s="1">
        <v>20</v>
      </c>
      <c r="O7071" s="1">
        <v>22</v>
      </c>
      <c r="P7071" s="1">
        <v>23</v>
      </c>
      <c r="Q7071" s="1">
        <v>27</v>
      </c>
      <c r="R7071" s="1">
        <v>54</v>
      </c>
      <c r="S7071" s="1">
        <v>48</v>
      </c>
      <c r="T7071" s="1">
        <v>125</v>
      </c>
      <c r="U7071" s="1">
        <v>69</v>
      </c>
      <c r="V7071" s="1">
        <v>15</v>
      </c>
      <c r="W7071" s="1">
        <v>22</v>
      </c>
      <c r="X7071" s="1">
        <v>9</v>
      </c>
      <c r="Y7071" s="1">
        <v>1</v>
      </c>
      <c r="Z7071" s="1">
        <v>16</v>
      </c>
      <c r="AA7071" s="1">
        <v>18</v>
      </c>
      <c r="AB7071" s="1">
        <v>13</v>
      </c>
      <c r="AC7071" s="1">
        <v>25</v>
      </c>
      <c r="AD7071" s="1">
        <v>54</v>
      </c>
      <c r="AE7071" s="1">
        <v>12</v>
      </c>
      <c r="AF7071" s="1">
        <v>12</v>
      </c>
      <c r="AG7071" s="1">
        <v>25</v>
      </c>
      <c r="AH7071" s="1">
        <v>74</v>
      </c>
      <c r="AI7071" s="1">
        <v>30</v>
      </c>
      <c r="AJ7071" s="1">
        <v>15</v>
      </c>
      <c r="AK7071" s="1">
        <v>6</v>
      </c>
      <c r="AL7071" s="1">
        <v>7</v>
      </c>
      <c r="AM7071" s="1">
        <v>8</v>
      </c>
      <c r="AN7071" s="1">
        <v>12</v>
      </c>
      <c r="AO7071" s="1">
        <v>20</v>
      </c>
      <c r="AP7071" s="1">
        <v>21</v>
      </c>
      <c r="AQ7071" s="1">
        <v>8</v>
      </c>
      <c r="AR7071" s="1">
        <v>8</v>
      </c>
      <c r="AS7071" s="1">
        <v>16</v>
      </c>
      <c r="AT7071" s="1">
        <v>3</v>
      </c>
      <c r="AU7071" s="1">
        <v>43</v>
      </c>
      <c r="AV7071" s="1">
        <v>4</v>
      </c>
      <c r="AW7071" s="1">
        <v>16</v>
      </c>
      <c r="AX7071" s="1">
        <v>12</v>
      </c>
      <c r="AY7071" s="1">
        <v>16</v>
      </c>
      <c r="AZ7071" s="1">
        <v>11</v>
      </c>
      <c r="BA7071" s="1">
        <v>12</v>
      </c>
      <c r="BB7071" s="13">
        <v>15</v>
      </c>
    </row>
    <row r="7072" spans="2:54" x14ac:dyDescent="0.2">
      <c r="D7072" s="104"/>
      <c r="E7072" s="11"/>
      <c r="F7072" s="10"/>
      <c r="G7072" s="9">
        <v>100</v>
      </c>
      <c r="H7072" s="12">
        <v>3.9069767441860002</v>
      </c>
      <c r="I7072" s="2">
        <v>1.0232558139529999</v>
      </c>
      <c r="J7072" s="2">
        <v>1.116279069767</v>
      </c>
      <c r="K7072" s="2">
        <v>1.6744186046509999</v>
      </c>
      <c r="L7072" s="2">
        <v>0.83720930232599999</v>
      </c>
      <c r="M7072" s="2">
        <v>1.488372093023</v>
      </c>
      <c r="N7072" s="2">
        <v>1.860465116279</v>
      </c>
      <c r="O7072" s="2">
        <v>2.0465116279069999</v>
      </c>
      <c r="P7072" s="2">
        <v>2.1395348837210002</v>
      </c>
      <c r="Q7072" s="2">
        <v>2.511627906977</v>
      </c>
      <c r="R7072" s="2">
        <v>5.0232558139529999</v>
      </c>
      <c r="S7072" s="2">
        <v>4.4651162790700001</v>
      </c>
      <c r="T7072" s="2">
        <v>11.627906976744001</v>
      </c>
      <c r="U7072" s="2">
        <v>6.4186046511630002</v>
      </c>
      <c r="V7072" s="2">
        <v>1.3953488372089999</v>
      </c>
      <c r="W7072" s="2">
        <v>2.0465116279069999</v>
      </c>
      <c r="X7072" s="2">
        <v>0.83720930232599999</v>
      </c>
      <c r="Y7072" s="2">
        <v>9.3023255814000005E-2</v>
      </c>
      <c r="Z7072" s="2">
        <v>1.488372093023</v>
      </c>
      <c r="AA7072" s="2">
        <v>1.6744186046509999</v>
      </c>
      <c r="AB7072" s="2">
        <v>1.209302325581</v>
      </c>
      <c r="AC7072" s="2">
        <v>2.3255813953489999</v>
      </c>
      <c r="AD7072" s="2">
        <v>5.0232558139529999</v>
      </c>
      <c r="AE7072" s="2">
        <v>1.116279069767</v>
      </c>
      <c r="AF7072" s="2">
        <v>1.116279069767</v>
      </c>
      <c r="AG7072" s="2">
        <v>2.3255813953489999</v>
      </c>
      <c r="AH7072" s="2">
        <v>6.8837209302330002</v>
      </c>
      <c r="AI7072" s="2">
        <v>2.790697674419</v>
      </c>
      <c r="AJ7072" s="2">
        <v>1.3953488372089999</v>
      </c>
      <c r="AK7072" s="2">
        <v>0.55813953488400003</v>
      </c>
      <c r="AL7072" s="2">
        <v>0.65116279069799998</v>
      </c>
      <c r="AM7072" s="2">
        <v>0.74418604651200004</v>
      </c>
      <c r="AN7072" s="2">
        <v>1.116279069767</v>
      </c>
      <c r="AO7072" s="2">
        <v>1.860465116279</v>
      </c>
      <c r="AP7072" s="2">
        <v>1.9534883720930001</v>
      </c>
      <c r="AQ7072" s="2">
        <v>0.74418604651200004</v>
      </c>
      <c r="AR7072" s="2">
        <v>0.74418604651200004</v>
      </c>
      <c r="AS7072" s="2">
        <v>1.488372093023</v>
      </c>
      <c r="AT7072" s="2">
        <v>0.27906976744200002</v>
      </c>
      <c r="AU7072" s="2">
        <v>4</v>
      </c>
      <c r="AV7072" s="2">
        <v>0.37209302325600002</v>
      </c>
      <c r="AW7072" s="2">
        <v>1.488372093023</v>
      </c>
      <c r="AX7072" s="2">
        <v>1.116279069767</v>
      </c>
      <c r="AY7072" s="2">
        <v>1.488372093023</v>
      </c>
      <c r="AZ7072" s="2">
        <v>1.0232558139529999</v>
      </c>
      <c r="BA7072" s="2">
        <v>1.116279069767</v>
      </c>
      <c r="BB7072" s="15">
        <v>1.3953488372089999</v>
      </c>
    </row>
    <row r="7073" spans="4:54" x14ac:dyDescent="0.2">
      <c r="D7073" s="104"/>
      <c r="E7073" s="5" t="s">
        <v>29</v>
      </c>
      <c r="F7073" s="6"/>
      <c r="G7073" s="7">
        <v>733</v>
      </c>
      <c r="H7073" s="8">
        <v>20</v>
      </c>
      <c r="I7073" s="1">
        <v>9</v>
      </c>
      <c r="J7073" s="1">
        <v>16</v>
      </c>
      <c r="K7073" s="1">
        <v>9</v>
      </c>
      <c r="L7073" s="1">
        <v>2</v>
      </c>
      <c r="M7073" s="1">
        <v>3</v>
      </c>
      <c r="N7073" s="1">
        <v>9</v>
      </c>
      <c r="O7073" s="1">
        <v>9</v>
      </c>
      <c r="P7073" s="1">
        <v>14</v>
      </c>
      <c r="Q7073" s="1">
        <v>18</v>
      </c>
      <c r="R7073" s="1">
        <v>39</v>
      </c>
      <c r="S7073" s="1">
        <v>30</v>
      </c>
      <c r="T7073" s="1">
        <v>88</v>
      </c>
      <c r="U7073" s="1">
        <v>45</v>
      </c>
      <c r="V7073" s="1">
        <v>10</v>
      </c>
      <c r="W7073" s="1">
        <v>7</v>
      </c>
      <c r="X7073" s="1">
        <v>7</v>
      </c>
      <c r="Y7073" s="1">
        <v>4</v>
      </c>
      <c r="Z7073" s="1">
        <v>9</v>
      </c>
      <c r="AA7073" s="1">
        <v>15</v>
      </c>
      <c r="AB7073" s="1">
        <v>20</v>
      </c>
      <c r="AC7073" s="1">
        <v>23</v>
      </c>
      <c r="AD7073" s="1">
        <v>48</v>
      </c>
      <c r="AE7073" s="1">
        <v>13</v>
      </c>
      <c r="AF7073" s="1">
        <v>6</v>
      </c>
      <c r="AG7073" s="1">
        <v>15</v>
      </c>
      <c r="AH7073" s="1">
        <v>58</v>
      </c>
      <c r="AI7073" s="1">
        <v>21</v>
      </c>
      <c r="AJ7073" s="1">
        <v>12</v>
      </c>
      <c r="AK7073" s="1">
        <v>6</v>
      </c>
      <c r="AL7073" s="1">
        <v>4</v>
      </c>
      <c r="AM7073" s="1">
        <v>4</v>
      </c>
      <c r="AN7073" s="1">
        <v>10</v>
      </c>
      <c r="AO7073" s="1">
        <v>20</v>
      </c>
      <c r="AP7073" s="1">
        <v>9</v>
      </c>
      <c r="AQ7073" s="1">
        <v>6</v>
      </c>
      <c r="AR7073" s="1">
        <v>1</v>
      </c>
      <c r="AS7073" s="1">
        <v>13</v>
      </c>
      <c r="AT7073" s="1">
        <v>3</v>
      </c>
      <c r="AU7073" s="1">
        <v>33</v>
      </c>
      <c r="AV7073" s="1">
        <v>9</v>
      </c>
      <c r="AW7073" s="1">
        <v>6</v>
      </c>
      <c r="AX7073" s="1">
        <v>4</v>
      </c>
      <c r="AY7073" s="1">
        <v>7</v>
      </c>
      <c r="AZ7073" s="1">
        <v>7</v>
      </c>
      <c r="BA7073" s="1">
        <v>4</v>
      </c>
      <c r="BB7073" s="13">
        <v>8</v>
      </c>
    </row>
    <row r="7074" spans="4:54" x14ac:dyDescent="0.2">
      <c r="D7074" s="104"/>
      <c r="E7074" s="11"/>
      <c r="F7074" s="10"/>
      <c r="G7074" s="9">
        <v>100</v>
      </c>
      <c r="H7074" s="12">
        <v>2.728512960437</v>
      </c>
      <c r="I7074" s="2">
        <v>1.2278308321960001</v>
      </c>
      <c r="J7074" s="2">
        <v>2.1828103683490001</v>
      </c>
      <c r="K7074" s="2">
        <v>1.2278308321960001</v>
      </c>
      <c r="L7074" s="2">
        <v>0.27285129604399999</v>
      </c>
      <c r="M7074" s="2">
        <v>0.40927694406499998</v>
      </c>
      <c r="N7074" s="2">
        <v>1.2278308321960001</v>
      </c>
      <c r="O7074" s="2">
        <v>1.2278308321960001</v>
      </c>
      <c r="P7074" s="2">
        <v>1.909959072306</v>
      </c>
      <c r="Q7074" s="2">
        <v>2.4556616643929998</v>
      </c>
      <c r="R7074" s="2">
        <v>5.3206002728510002</v>
      </c>
      <c r="S7074" s="2">
        <v>4.0927694406550001</v>
      </c>
      <c r="T7074" s="2">
        <v>12.005457025921</v>
      </c>
      <c r="U7074" s="2">
        <v>6.1391541609819997</v>
      </c>
      <c r="V7074" s="2">
        <v>1.3642564802179999</v>
      </c>
      <c r="W7074" s="2">
        <v>0.95497953615300002</v>
      </c>
      <c r="X7074" s="2">
        <v>0.95497953615300002</v>
      </c>
      <c r="Y7074" s="2">
        <v>0.545702592087</v>
      </c>
      <c r="Z7074" s="2">
        <v>1.2278308321960001</v>
      </c>
      <c r="AA7074" s="2">
        <v>2.046384720327</v>
      </c>
      <c r="AB7074" s="2">
        <v>2.728512960437</v>
      </c>
      <c r="AC7074" s="2">
        <v>3.1377899045020001</v>
      </c>
      <c r="AD7074" s="2">
        <v>6.5484311050480004</v>
      </c>
      <c r="AE7074" s="2">
        <v>1.773533424284</v>
      </c>
      <c r="AF7074" s="2">
        <v>0.81855388813100005</v>
      </c>
      <c r="AG7074" s="2">
        <v>2.046384720327</v>
      </c>
      <c r="AH7074" s="2">
        <v>7.9126875852660001</v>
      </c>
      <c r="AI7074" s="2">
        <v>2.864938608458</v>
      </c>
      <c r="AJ7074" s="2">
        <v>1.6371077762620001</v>
      </c>
      <c r="AK7074" s="2">
        <v>0.81855388813100005</v>
      </c>
      <c r="AL7074" s="2">
        <v>0.545702592087</v>
      </c>
      <c r="AM7074" s="2">
        <v>0.545702592087</v>
      </c>
      <c r="AN7074" s="2">
        <v>1.3642564802179999</v>
      </c>
      <c r="AO7074" s="2">
        <v>2.728512960437</v>
      </c>
      <c r="AP7074" s="2">
        <v>1.2278308321960001</v>
      </c>
      <c r="AQ7074" s="2">
        <v>0.81855388813100005</v>
      </c>
      <c r="AR7074" s="2">
        <v>0.136425648022</v>
      </c>
      <c r="AS7074" s="2">
        <v>1.773533424284</v>
      </c>
      <c r="AT7074" s="2">
        <v>0.40927694406499998</v>
      </c>
      <c r="AU7074" s="2">
        <v>4.5020463847199998</v>
      </c>
      <c r="AV7074" s="2">
        <v>1.2278308321960001</v>
      </c>
      <c r="AW7074" s="2">
        <v>0.81855388813100005</v>
      </c>
      <c r="AX7074" s="2">
        <v>0.545702592087</v>
      </c>
      <c r="AY7074" s="2">
        <v>0.95497953615300002</v>
      </c>
      <c r="AZ7074" s="2">
        <v>0.95497953615300002</v>
      </c>
      <c r="BA7074" s="2">
        <v>0.545702592087</v>
      </c>
      <c r="BB7074" s="15">
        <v>1.0914051841750001</v>
      </c>
    </row>
    <row r="7075" spans="4:54" x14ac:dyDescent="0.2">
      <c r="D7075" s="104"/>
      <c r="E7075" s="5" t="s">
        <v>30</v>
      </c>
      <c r="F7075" s="6"/>
      <c r="G7075" s="7">
        <v>619</v>
      </c>
      <c r="H7075" s="8">
        <v>33</v>
      </c>
      <c r="I7075" s="1">
        <v>8</v>
      </c>
      <c r="J7075" s="1">
        <v>9</v>
      </c>
      <c r="K7075" s="1">
        <v>12</v>
      </c>
      <c r="L7075" s="1">
        <v>3</v>
      </c>
      <c r="M7075" s="1">
        <v>5</v>
      </c>
      <c r="N7075" s="1">
        <v>8</v>
      </c>
      <c r="O7075" s="1">
        <v>10</v>
      </c>
      <c r="P7075" s="1">
        <v>11</v>
      </c>
      <c r="Q7075" s="1">
        <v>8</v>
      </c>
      <c r="R7075" s="1">
        <v>32</v>
      </c>
      <c r="S7075" s="1">
        <v>38</v>
      </c>
      <c r="T7075" s="1">
        <v>83</v>
      </c>
      <c r="U7075" s="1">
        <v>51</v>
      </c>
      <c r="V7075" s="1">
        <v>13</v>
      </c>
      <c r="W7075" s="1">
        <v>10</v>
      </c>
      <c r="X7075" s="1">
        <v>4</v>
      </c>
      <c r="Y7075" s="1">
        <v>4</v>
      </c>
      <c r="Z7075" s="1">
        <v>5</v>
      </c>
      <c r="AA7075" s="1">
        <v>12</v>
      </c>
      <c r="AB7075" s="1">
        <v>11</v>
      </c>
      <c r="AC7075" s="1">
        <v>13</v>
      </c>
      <c r="AD7075" s="1">
        <v>33</v>
      </c>
      <c r="AE7075" s="1">
        <v>4</v>
      </c>
      <c r="AF7075" s="1">
        <v>11</v>
      </c>
      <c r="AG7075" s="1">
        <v>10</v>
      </c>
      <c r="AH7075" s="1">
        <v>42</v>
      </c>
      <c r="AI7075" s="1">
        <v>20</v>
      </c>
      <c r="AJ7075" s="1">
        <v>8</v>
      </c>
      <c r="AK7075" s="1">
        <v>2</v>
      </c>
      <c r="AL7075" s="1">
        <v>1</v>
      </c>
      <c r="AM7075" s="1">
        <v>3</v>
      </c>
      <c r="AN7075" s="1">
        <v>9</v>
      </c>
      <c r="AO7075" s="1">
        <v>15</v>
      </c>
      <c r="AP7075" s="1">
        <v>9</v>
      </c>
      <c r="AQ7075" s="1">
        <v>4</v>
      </c>
      <c r="AR7075" s="1">
        <v>2</v>
      </c>
      <c r="AS7075" s="1">
        <v>8</v>
      </c>
      <c r="AT7075" s="1">
        <v>4</v>
      </c>
      <c r="AU7075" s="1">
        <v>21</v>
      </c>
      <c r="AV7075" s="1">
        <v>5</v>
      </c>
      <c r="AW7075" s="1">
        <v>5</v>
      </c>
      <c r="AX7075" s="1">
        <v>4</v>
      </c>
      <c r="AY7075" s="1">
        <v>3</v>
      </c>
      <c r="AZ7075" s="1">
        <v>4</v>
      </c>
      <c r="BA7075" s="1">
        <v>5</v>
      </c>
      <c r="BB7075" s="13">
        <v>4</v>
      </c>
    </row>
    <row r="7076" spans="4:54" x14ac:dyDescent="0.2">
      <c r="D7076" s="104"/>
      <c r="E7076" s="11"/>
      <c r="F7076" s="10"/>
      <c r="G7076" s="9">
        <v>100</v>
      </c>
      <c r="H7076" s="12">
        <v>5.3311793214860002</v>
      </c>
      <c r="I7076" s="2">
        <v>1.2924071082390001</v>
      </c>
      <c r="J7076" s="2">
        <v>1.4539579967689999</v>
      </c>
      <c r="K7076" s="2">
        <v>1.938610662359</v>
      </c>
      <c r="L7076" s="2">
        <v>0.48465266558999998</v>
      </c>
      <c r="M7076" s="2">
        <v>0.80775444264899998</v>
      </c>
      <c r="N7076" s="2">
        <v>1.2924071082390001</v>
      </c>
      <c r="O7076" s="2">
        <v>1.6155088852990001</v>
      </c>
      <c r="P7076" s="2">
        <v>1.7770597738289999</v>
      </c>
      <c r="Q7076" s="2">
        <v>1.2924071082390001</v>
      </c>
      <c r="R7076" s="2">
        <v>5.1696284329560003</v>
      </c>
      <c r="S7076" s="2">
        <v>6.1389337641359996</v>
      </c>
      <c r="T7076" s="2">
        <v>13.408723747981</v>
      </c>
      <c r="U7076" s="2">
        <v>8.2390953150240005</v>
      </c>
      <c r="V7076" s="2">
        <v>2.1001615508890001</v>
      </c>
      <c r="W7076" s="2">
        <v>1.6155088852990001</v>
      </c>
      <c r="X7076" s="2">
        <v>0.64620355411999997</v>
      </c>
      <c r="Y7076" s="2">
        <v>0.64620355411999997</v>
      </c>
      <c r="Z7076" s="2">
        <v>0.80775444264899998</v>
      </c>
      <c r="AA7076" s="2">
        <v>1.938610662359</v>
      </c>
      <c r="AB7076" s="2">
        <v>1.7770597738289999</v>
      </c>
      <c r="AC7076" s="2">
        <v>2.1001615508890001</v>
      </c>
      <c r="AD7076" s="2">
        <v>5.3311793214860002</v>
      </c>
      <c r="AE7076" s="2">
        <v>0.64620355411999997</v>
      </c>
      <c r="AF7076" s="2">
        <v>1.7770597738289999</v>
      </c>
      <c r="AG7076" s="2">
        <v>1.6155088852990001</v>
      </c>
      <c r="AH7076" s="2">
        <v>6.7851373182549999</v>
      </c>
      <c r="AI7076" s="2">
        <v>3.2310177705980001</v>
      </c>
      <c r="AJ7076" s="2">
        <v>1.2924071082390001</v>
      </c>
      <c r="AK7076" s="2">
        <v>0.32310177705999998</v>
      </c>
      <c r="AL7076" s="2">
        <v>0.16155088852999999</v>
      </c>
      <c r="AM7076" s="2">
        <v>0.48465266558999998</v>
      </c>
      <c r="AN7076" s="2">
        <v>1.4539579967689999</v>
      </c>
      <c r="AO7076" s="2">
        <v>2.4232633279479998</v>
      </c>
      <c r="AP7076" s="2">
        <v>1.4539579967689999</v>
      </c>
      <c r="AQ7076" s="2">
        <v>0.64620355411999997</v>
      </c>
      <c r="AR7076" s="2">
        <v>0.32310177705999998</v>
      </c>
      <c r="AS7076" s="2">
        <v>1.2924071082390001</v>
      </c>
      <c r="AT7076" s="2">
        <v>0.64620355411999997</v>
      </c>
      <c r="AU7076" s="2">
        <v>3.392568659128</v>
      </c>
      <c r="AV7076" s="2">
        <v>0.80775444264899998</v>
      </c>
      <c r="AW7076" s="2">
        <v>0.80775444264899998</v>
      </c>
      <c r="AX7076" s="2">
        <v>0.64620355411999997</v>
      </c>
      <c r="AY7076" s="2">
        <v>0.48465266558999998</v>
      </c>
      <c r="AZ7076" s="2">
        <v>0.64620355411999997</v>
      </c>
      <c r="BA7076" s="2">
        <v>0.80775444264899998</v>
      </c>
      <c r="BB7076" s="15">
        <v>0.64620355411999997</v>
      </c>
    </row>
    <row r="7077" spans="4:54" x14ac:dyDescent="0.2">
      <c r="D7077" s="104"/>
      <c r="E7077" s="5" t="s">
        <v>31</v>
      </c>
      <c r="F7077" s="6"/>
      <c r="G7077" s="7">
        <v>559</v>
      </c>
      <c r="H7077" s="8">
        <v>26</v>
      </c>
      <c r="I7077" s="1">
        <v>2</v>
      </c>
      <c r="J7077" s="1">
        <v>7</v>
      </c>
      <c r="K7077" s="1">
        <v>14</v>
      </c>
      <c r="L7077" s="1">
        <v>6</v>
      </c>
      <c r="M7077" s="1">
        <v>8</v>
      </c>
      <c r="N7077" s="1">
        <v>6</v>
      </c>
      <c r="O7077" s="1">
        <v>16</v>
      </c>
      <c r="P7077" s="1">
        <v>14</v>
      </c>
      <c r="Q7077" s="1">
        <v>8</v>
      </c>
      <c r="R7077" s="1">
        <v>45</v>
      </c>
      <c r="S7077" s="1">
        <v>21</v>
      </c>
      <c r="T7077" s="1">
        <v>68</v>
      </c>
      <c r="U7077" s="1">
        <v>48</v>
      </c>
      <c r="V7077" s="1">
        <v>7</v>
      </c>
      <c r="W7077" s="1">
        <v>7</v>
      </c>
      <c r="X7077" s="1">
        <v>3</v>
      </c>
      <c r="Y7077" s="1">
        <v>4</v>
      </c>
      <c r="Z7077" s="1">
        <v>4</v>
      </c>
      <c r="AA7077" s="1">
        <v>6</v>
      </c>
      <c r="AB7077" s="1">
        <v>6</v>
      </c>
      <c r="AC7077" s="1">
        <v>21</v>
      </c>
      <c r="AD7077" s="1">
        <v>39</v>
      </c>
      <c r="AE7077" s="1">
        <v>12</v>
      </c>
      <c r="AF7077" s="1">
        <v>2</v>
      </c>
      <c r="AG7077" s="1">
        <v>10</v>
      </c>
      <c r="AH7077" s="1">
        <v>32</v>
      </c>
      <c r="AI7077" s="1">
        <v>26</v>
      </c>
      <c r="AJ7077" s="1">
        <v>6</v>
      </c>
      <c r="AK7077" s="1">
        <v>4</v>
      </c>
      <c r="AL7077" s="1">
        <v>2</v>
      </c>
      <c r="AM7077" s="1">
        <v>1</v>
      </c>
      <c r="AN7077" s="1">
        <v>7</v>
      </c>
      <c r="AO7077" s="1">
        <v>14</v>
      </c>
      <c r="AP7077" s="1">
        <v>7</v>
      </c>
      <c r="AQ7077" s="1">
        <v>1</v>
      </c>
      <c r="AR7077" s="1">
        <v>2</v>
      </c>
      <c r="AS7077" s="1">
        <v>3</v>
      </c>
      <c r="AT7077" s="1">
        <v>1</v>
      </c>
      <c r="AU7077" s="1">
        <v>22</v>
      </c>
      <c r="AV7077" s="1">
        <v>2</v>
      </c>
      <c r="AW7077" s="1">
        <v>1</v>
      </c>
      <c r="AX7077" s="1">
        <v>6</v>
      </c>
      <c r="AY7077" s="1">
        <v>3</v>
      </c>
      <c r="AZ7077" s="1">
        <v>4</v>
      </c>
      <c r="BA7077" s="1">
        <v>2</v>
      </c>
      <c r="BB7077" s="13">
        <v>3</v>
      </c>
    </row>
    <row r="7078" spans="4:54" x14ac:dyDescent="0.2">
      <c r="D7078" s="104"/>
      <c r="E7078" s="11"/>
      <c r="F7078" s="10"/>
      <c r="G7078" s="9">
        <v>100</v>
      </c>
      <c r="H7078" s="12">
        <v>4.6511627906979998</v>
      </c>
      <c r="I7078" s="2">
        <v>0.35778175313100002</v>
      </c>
      <c r="J7078" s="2">
        <v>1.252236135957</v>
      </c>
      <c r="K7078" s="2">
        <v>2.504472271914</v>
      </c>
      <c r="L7078" s="2">
        <v>1.0733452593920001</v>
      </c>
      <c r="M7078" s="2">
        <v>1.4311270125219999</v>
      </c>
      <c r="N7078" s="2">
        <v>1.0733452593920001</v>
      </c>
      <c r="O7078" s="2">
        <v>2.8622540250449999</v>
      </c>
      <c r="P7078" s="2">
        <v>2.504472271914</v>
      </c>
      <c r="Q7078" s="2">
        <v>1.4311270125219999</v>
      </c>
      <c r="R7078" s="2">
        <v>8.0500894454379992</v>
      </c>
      <c r="S7078" s="2">
        <v>3.7567084078709998</v>
      </c>
      <c r="T7078" s="2">
        <v>12.16457960644</v>
      </c>
      <c r="U7078" s="2">
        <v>8.5867620751340006</v>
      </c>
      <c r="V7078" s="2">
        <v>1.252236135957</v>
      </c>
      <c r="W7078" s="2">
        <v>1.252236135957</v>
      </c>
      <c r="X7078" s="2">
        <v>0.53667262969600005</v>
      </c>
      <c r="Y7078" s="2">
        <v>0.71556350626099996</v>
      </c>
      <c r="Z7078" s="2">
        <v>0.71556350626099996</v>
      </c>
      <c r="AA7078" s="2">
        <v>1.0733452593920001</v>
      </c>
      <c r="AB7078" s="2">
        <v>1.0733452593920001</v>
      </c>
      <c r="AC7078" s="2">
        <v>3.7567084078709998</v>
      </c>
      <c r="AD7078" s="2">
        <v>6.9767441860470001</v>
      </c>
      <c r="AE7078" s="2">
        <v>2.1466905187840002</v>
      </c>
      <c r="AF7078" s="2">
        <v>0.35778175313100002</v>
      </c>
      <c r="AG7078" s="2">
        <v>1.7889087656530001</v>
      </c>
      <c r="AH7078" s="2">
        <v>5.7245080500889998</v>
      </c>
      <c r="AI7078" s="2">
        <v>4.6511627906979998</v>
      </c>
      <c r="AJ7078" s="2">
        <v>1.0733452593920001</v>
      </c>
      <c r="AK7078" s="2">
        <v>0.71556350626099996</v>
      </c>
      <c r="AL7078" s="2">
        <v>0.35778175313100002</v>
      </c>
      <c r="AM7078" s="2">
        <v>0.178890876565</v>
      </c>
      <c r="AN7078" s="2">
        <v>1.252236135957</v>
      </c>
      <c r="AO7078" s="2">
        <v>2.504472271914</v>
      </c>
      <c r="AP7078" s="2">
        <v>1.252236135957</v>
      </c>
      <c r="AQ7078" s="2">
        <v>0.178890876565</v>
      </c>
      <c r="AR7078" s="2">
        <v>0.35778175313100002</v>
      </c>
      <c r="AS7078" s="2">
        <v>0.53667262969600005</v>
      </c>
      <c r="AT7078" s="2">
        <v>0.178890876565</v>
      </c>
      <c r="AU7078" s="2">
        <v>3.9355992844359999</v>
      </c>
      <c r="AV7078" s="2">
        <v>0.35778175313100002</v>
      </c>
      <c r="AW7078" s="2">
        <v>0.178890876565</v>
      </c>
      <c r="AX7078" s="2">
        <v>1.0733452593920001</v>
      </c>
      <c r="AY7078" s="2">
        <v>0.53667262969600005</v>
      </c>
      <c r="AZ7078" s="2">
        <v>0.71556350626099996</v>
      </c>
      <c r="BA7078" s="2">
        <v>0.35778175313100002</v>
      </c>
      <c r="BB7078" s="15">
        <v>0.53667262969600005</v>
      </c>
    </row>
    <row r="7079" spans="4:54" x14ac:dyDescent="0.2">
      <c r="D7079" s="104"/>
      <c r="E7079" s="5" t="s">
        <v>32</v>
      </c>
      <c r="F7079" s="6"/>
      <c r="G7079" s="7">
        <v>284</v>
      </c>
      <c r="H7079" s="8">
        <v>16</v>
      </c>
      <c r="I7079" s="1">
        <v>0</v>
      </c>
      <c r="J7079" s="1">
        <v>4</v>
      </c>
      <c r="K7079" s="1">
        <v>2</v>
      </c>
      <c r="L7079" s="1">
        <v>3</v>
      </c>
      <c r="M7079" s="1">
        <v>1</v>
      </c>
      <c r="N7079" s="1">
        <v>4</v>
      </c>
      <c r="O7079" s="1">
        <v>6</v>
      </c>
      <c r="P7079" s="1">
        <v>2</v>
      </c>
      <c r="Q7079" s="1">
        <v>4</v>
      </c>
      <c r="R7079" s="1">
        <v>17</v>
      </c>
      <c r="S7079" s="1">
        <v>15</v>
      </c>
      <c r="T7079" s="1">
        <v>44</v>
      </c>
      <c r="U7079" s="1">
        <v>32</v>
      </c>
      <c r="V7079" s="1">
        <v>8</v>
      </c>
      <c r="W7079" s="1">
        <v>3</v>
      </c>
      <c r="X7079" s="1">
        <v>0</v>
      </c>
      <c r="Y7079" s="1">
        <v>1</v>
      </c>
      <c r="Z7079" s="1">
        <v>1</v>
      </c>
      <c r="AA7079" s="1">
        <v>3</v>
      </c>
      <c r="AB7079" s="1">
        <v>4</v>
      </c>
      <c r="AC7079" s="1">
        <v>6</v>
      </c>
      <c r="AD7079" s="1">
        <v>17</v>
      </c>
      <c r="AE7079" s="1">
        <v>3</v>
      </c>
      <c r="AF7079" s="1">
        <v>1</v>
      </c>
      <c r="AG7079" s="1">
        <v>7</v>
      </c>
      <c r="AH7079" s="1">
        <v>21</v>
      </c>
      <c r="AI7079" s="1">
        <v>13</v>
      </c>
      <c r="AJ7079" s="1">
        <v>5</v>
      </c>
      <c r="AK7079" s="1">
        <v>0</v>
      </c>
      <c r="AL7079" s="1">
        <v>0</v>
      </c>
      <c r="AM7079" s="1">
        <v>1</v>
      </c>
      <c r="AN7079" s="1">
        <v>4</v>
      </c>
      <c r="AO7079" s="1">
        <v>11</v>
      </c>
      <c r="AP7079" s="1">
        <v>1</v>
      </c>
      <c r="AQ7079" s="1">
        <v>0</v>
      </c>
      <c r="AR7079" s="1">
        <v>1</v>
      </c>
      <c r="AS7079" s="1">
        <v>2</v>
      </c>
      <c r="AT7079" s="1">
        <v>1</v>
      </c>
      <c r="AU7079" s="1">
        <v>12</v>
      </c>
      <c r="AV7079" s="1">
        <v>1</v>
      </c>
      <c r="AW7079" s="1">
        <v>0</v>
      </c>
      <c r="AX7079" s="1">
        <v>1</v>
      </c>
      <c r="AY7079" s="1">
        <v>0</v>
      </c>
      <c r="AZ7079" s="1">
        <v>3</v>
      </c>
      <c r="BA7079" s="1">
        <v>3</v>
      </c>
      <c r="BB7079" s="13">
        <v>0</v>
      </c>
    </row>
    <row r="7080" spans="4:54" x14ac:dyDescent="0.2">
      <c r="D7080" s="104"/>
      <c r="E7080" s="11"/>
      <c r="F7080" s="10"/>
      <c r="G7080" s="9">
        <v>100</v>
      </c>
      <c r="H7080" s="12">
        <v>5.6338028169010004</v>
      </c>
      <c r="I7080" s="3">
        <v>0</v>
      </c>
      <c r="J7080" s="2">
        <v>1.4084507042250001</v>
      </c>
      <c r="K7080" s="2">
        <v>0.70422535211299997</v>
      </c>
      <c r="L7080" s="2">
        <v>1.056338028169</v>
      </c>
      <c r="M7080" s="2">
        <v>0.352112676056</v>
      </c>
      <c r="N7080" s="2">
        <v>1.4084507042250001</v>
      </c>
      <c r="O7080" s="2">
        <v>2.112676056338</v>
      </c>
      <c r="P7080" s="2">
        <v>0.70422535211299997</v>
      </c>
      <c r="Q7080" s="2">
        <v>1.4084507042250001</v>
      </c>
      <c r="R7080" s="2">
        <v>5.9859154929580001</v>
      </c>
      <c r="S7080" s="2">
        <v>5.2816901408449999</v>
      </c>
      <c r="T7080" s="2">
        <v>15.492957746479</v>
      </c>
      <c r="U7080" s="2">
        <v>11.267605633803001</v>
      </c>
      <c r="V7080" s="2">
        <v>2.8169014084509998</v>
      </c>
      <c r="W7080" s="2">
        <v>1.056338028169</v>
      </c>
      <c r="X7080" s="3">
        <v>0</v>
      </c>
      <c r="Y7080" s="2">
        <v>0.352112676056</v>
      </c>
      <c r="Z7080" s="2">
        <v>0.352112676056</v>
      </c>
      <c r="AA7080" s="2">
        <v>1.056338028169</v>
      </c>
      <c r="AB7080" s="2">
        <v>1.4084507042250001</v>
      </c>
      <c r="AC7080" s="2">
        <v>2.112676056338</v>
      </c>
      <c r="AD7080" s="2">
        <v>5.9859154929580001</v>
      </c>
      <c r="AE7080" s="2">
        <v>1.056338028169</v>
      </c>
      <c r="AF7080" s="2">
        <v>0.352112676056</v>
      </c>
      <c r="AG7080" s="2">
        <v>2.4647887323940001</v>
      </c>
      <c r="AH7080" s="2">
        <v>7.3943661971830004</v>
      </c>
      <c r="AI7080" s="2">
        <v>4.5774647887319997</v>
      </c>
      <c r="AJ7080" s="2">
        <v>1.760563380282</v>
      </c>
      <c r="AK7080" s="3">
        <v>0</v>
      </c>
      <c r="AL7080" s="3">
        <v>0</v>
      </c>
      <c r="AM7080" s="2">
        <v>0.352112676056</v>
      </c>
      <c r="AN7080" s="2">
        <v>1.4084507042250001</v>
      </c>
      <c r="AO7080" s="2">
        <v>3.87323943662</v>
      </c>
      <c r="AP7080" s="2">
        <v>0.352112676056</v>
      </c>
      <c r="AQ7080" s="3">
        <v>0</v>
      </c>
      <c r="AR7080" s="2">
        <v>0.352112676056</v>
      </c>
      <c r="AS7080" s="2">
        <v>0.70422535211299997</v>
      </c>
      <c r="AT7080" s="2">
        <v>0.352112676056</v>
      </c>
      <c r="AU7080" s="2">
        <v>4.2253521126760001</v>
      </c>
      <c r="AV7080" s="2">
        <v>0.352112676056</v>
      </c>
      <c r="AW7080" s="3">
        <v>0</v>
      </c>
      <c r="AX7080" s="2">
        <v>0.352112676056</v>
      </c>
      <c r="AY7080" s="3">
        <v>0</v>
      </c>
      <c r="AZ7080" s="2">
        <v>1.056338028169</v>
      </c>
      <c r="BA7080" s="2">
        <v>1.056338028169</v>
      </c>
      <c r="BB7080" s="21">
        <v>0</v>
      </c>
    </row>
    <row r="7081" spans="4:54" x14ac:dyDescent="0.2">
      <c r="D7081" s="104"/>
      <c r="E7081" s="5" t="s">
        <v>33</v>
      </c>
      <c r="F7081" s="6"/>
      <c r="G7081" s="7">
        <v>104</v>
      </c>
      <c r="H7081" s="8">
        <v>1</v>
      </c>
      <c r="I7081" s="1">
        <v>0</v>
      </c>
      <c r="J7081" s="1">
        <v>0</v>
      </c>
      <c r="K7081" s="1">
        <v>1</v>
      </c>
      <c r="L7081" s="1">
        <v>0</v>
      </c>
      <c r="M7081" s="1">
        <v>0</v>
      </c>
      <c r="N7081" s="1">
        <v>0</v>
      </c>
      <c r="O7081" s="1">
        <v>2</v>
      </c>
      <c r="P7081" s="1">
        <v>1</v>
      </c>
      <c r="Q7081" s="1">
        <v>1</v>
      </c>
      <c r="R7081" s="1">
        <v>8</v>
      </c>
      <c r="S7081" s="1">
        <v>6</v>
      </c>
      <c r="T7081" s="1">
        <v>17</v>
      </c>
      <c r="U7081" s="1">
        <v>21</v>
      </c>
      <c r="V7081" s="1">
        <v>1</v>
      </c>
      <c r="W7081" s="1">
        <v>2</v>
      </c>
      <c r="X7081" s="1">
        <v>1</v>
      </c>
      <c r="Y7081" s="1">
        <v>0</v>
      </c>
      <c r="Z7081" s="1">
        <v>0</v>
      </c>
      <c r="AA7081" s="1">
        <v>0</v>
      </c>
      <c r="AB7081" s="1">
        <v>1</v>
      </c>
      <c r="AC7081" s="1">
        <v>2</v>
      </c>
      <c r="AD7081" s="1">
        <v>6</v>
      </c>
      <c r="AE7081" s="1">
        <v>2</v>
      </c>
      <c r="AF7081" s="1">
        <v>1</v>
      </c>
      <c r="AG7081" s="1">
        <v>2</v>
      </c>
      <c r="AH7081" s="1">
        <v>2</v>
      </c>
      <c r="AI7081" s="1">
        <v>6</v>
      </c>
      <c r="AJ7081" s="1">
        <v>1</v>
      </c>
      <c r="AK7081" s="1">
        <v>1</v>
      </c>
      <c r="AL7081" s="1">
        <v>1</v>
      </c>
      <c r="AM7081" s="1">
        <v>0</v>
      </c>
      <c r="AN7081" s="1">
        <v>3</v>
      </c>
      <c r="AO7081" s="1">
        <v>3</v>
      </c>
      <c r="AP7081" s="1">
        <v>4</v>
      </c>
      <c r="AQ7081" s="1">
        <v>1</v>
      </c>
      <c r="AR7081" s="1">
        <v>0</v>
      </c>
      <c r="AS7081" s="1">
        <v>1</v>
      </c>
      <c r="AT7081" s="1">
        <v>1</v>
      </c>
      <c r="AU7081" s="1">
        <v>1</v>
      </c>
      <c r="AV7081" s="1">
        <v>0</v>
      </c>
      <c r="AW7081" s="1">
        <v>0</v>
      </c>
      <c r="AX7081" s="1">
        <v>1</v>
      </c>
      <c r="AY7081" s="1">
        <v>1</v>
      </c>
      <c r="AZ7081" s="1">
        <v>0</v>
      </c>
      <c r="BA7081" s="1">
        <v>0</v>
      </c>
      <c r="BB7081" s="13">
        <v>1</v>
      </c>
    </row>
    <row r="7082" spans="4:54" x14ac:dyDescent="0.2">
      <c r="D7082" s="104"/>
      <c r="E7082" s="11"/>
      <c r="F7082" s="10"/>
      <c r="G7082" s="9">
        <v>100</v>
      </c>
      <c r="H7082" s="12">
        <v>0.96153846153800004</v>
      </c>
      <c r="I7082" s="3">
        <v>0</v>
      </c>
      <c r="J7082" s="3">
        <v>0</v>
      </c>
      <c r="K7082" s="2">
        <v>0.96153846153800004</v>
      </c>
      <c r="L7082" s="3">
        <v>0</v>
      </c>
      <c r="M7082" s="3">
        <v>0</v>
      </c>
      <c r="N7082" s="3">
        <v>0</v>
      </c>
      <c r="O7082" s="2">
        <v>1.923076923077</v>
      </c>
      <c r="P7082" s="2">
        <v>0.96153846153800004</v>
      </c>
      <c r="Q7082" s="2">
        <v>0.96153846153800004</v>
      </c>
      <c r="R7082" s="2">
        <v>7.6923076923079998</v>
      </c>
      <c r="S7082" s="2">
        <v>5.7692307692310001</v>
      </c>
      <c r="T7082" s="2">
        <v>16.346153846153999</v>
      </c>
      <c r="U7082" s="2">
        <v>20.192307692307999</v>
      </c>
      <c r="V7082" s="2">
        <v>0.96153846153800004</v>
      </c>
      <c r="W7082" s="2">
        <v>1.923076923077</v>
      </c>
      <c r="X7082" s="2">
        <v>0.96153846153800004</v>
      </c>
      <c r="Y7082" s="3">
        <v>0</v>
      </c>
      <c r="Z7082" s="3">
        <v>0</v>
      </c>
      <c r="AA7082" s="3">
        <v>0</v>
      </c>
      <c r="AB7082" s="2">
        <v>0.96153846153800004</v>
      </c>
      <c r="AC7082" s="2">
        <v>1.923076923077</v>
      </c>
      <c r="AD7082" s="2">
        <v>5.7692307692310001</v>
      </c>
      <c r="AE7082" s="2">
        <v>1.923076923077</v>
      </c>
      <c r="AF7082" s="2">
        <v>0.96153846153800004</v>
      </c>
      <c r="AG7082" s="2">
        <v>1.923076923077</v>
      </c>
      <c r="AH7082" s="2">
        <v>1.923076923077</v>
      </c>
      <c r="AI7082" s="2">
        <v>5.7692307692310001</v>
      </c>
      <c r="AJ7082" s="2">
        <v>0.96153846153800004</v>
      </c>
      <c r="AK7082" s="2">
        <v>0.96153846153800004</v>
      </c>
      <c r="AL7082" s="2">
        <v>0.96153846153800004</v>
      </c>
      <c r="AM7082" s="3">
        <v>0</v>
      </c>
      <c r="AN7082" s="2">
        <v>2.884615384615</v>
      </c>
      <c r="AO7082" s="2">
        <v>2.884615384615</v>
      </c>
      <c r="AP7082" s="2">
        <v>3.8461538461539999</v>
      </c>
      <c r="AQ7082" s="2">
        <v>0.96153846153800004</v>
      </c>
      <c r="AR7082" s="3">
        <v>0</v>
      </c>
      <c r="AS7082" s="2">
        <v>0.96153846153800004</v>
      </c>
      <c r="AT7082" s="2">
        <v>0.96153846153800004</v>
      </c>
      <c r="AU7082" s="2">
        <v>0.96153846153800004</v>
      </c>
      <c r="AV7082" s="3">
        <v>0</v>
      </c>
      <c r="AW7082" s="3">
        <v>0</v>
      </c>
      <c r="AX7082" s="2">
        <v>0.96153846153800004</v>
      </c>
      <c r="AY7082" s="2">
        <v>0.96153846153800004</v>
      </c>
      <c r="AZ7082" s="3">
        <v>0</v>
      </c>
      <c r="BA7082" s="3">
        <v>0</v>
      </c>
      <c r="BB7082" s="15">
        <v>0.96153846153800004</v>
      </c>
    </row>
    <row r="7083" spans="4:54" x14ac:dyDescent="0.2">
      <c r="D7083" s="103" t="s">
        <v>34</v>
      </c>
      <c r="E7083" s="24" t="s">
        <v>35</v>
      </c>
      <c r="F7083" s="22"/>
      <c r="G7083" s="23">
        <v>206</v>
      </c>
      <c r="H7083" s="30">
        <v>7</v>
      </c>
      <c r="I7083" s="4">
        <v>2</v>
      </c>
      <c r="J7083" s="4">
        <v>0</v>
      </c>
      <c r="K7083" s="4">
        <v>3</v>
      </c>
      <c r="L7083" s="4">
        <v>1</v>
      </c>
      <c r="M7083" s="4">
        <v>2</v>
      </c>
      <c r="N7083" s="4">
        <v>5</v>
      </c>
      <c r="O7083" s="4">
        <v>3</v>
      </c>
      <c r="P7083" s="4">
        <v>2</v>
      </c>
      <c r="Q7083" s="4">
        <v>4</v>
      </c>
      <c r="R7083" s="4">
        <v>14</v>
      </c>
      <c r="S7083" s="4">
        <v>13</v>
      </c>
      <c r="T7083" s="4">
        <v>30</v>
      </c>
      <c r="U7083" s="4">
        <v>16</v>
      </c>
      <c r="V7083" s="4">
        <v>4</v>
      </c>
      <c r="W7083" s="4">
        <v>1</v>
      </c>
      <c r="X7083" s="4">
        <v>0</v>
      </c>
      <c r="Y7083" s="4">
        <v>0</v>
      </c>
      <c r="Z7083" s="4">
        <v>0</v>
      </c>
      <c r="AA7083" s="4">
        <v>2</v>
      </c>
      <c r="AB7083" s="4">
        <v>2</v>
      </c>
      <c r="AC7083" s="4">
        <v>7</v>
      </c>
      <c r="AD7083" s="4">
        <v>15</v>
      </c>
      <c r="AE7083" s="4">
        <v>3</v>
      </c>
      <c r="AF7083" s="4">
        <v>2</v>
      </c>
      <c r="AG7083" s="4">
        <v>6</v>
      </c>
      <c r="AH7083" s="4">
        <v>18</v>
      </c>
      <c r="AI7083" s="4">
        <v>5</v>
      </c>
      <c r="AJ7083" s="4">
        <v>5</v>
      </c>
      <c r="AK7083" s="4">
        <v>1</v>
      </c>
      <c r="AL7083" s="4">
        <v>0</v>
      </c>
      <c r="AM7083" s="4">
        <v>1</v>
      </c>
      <c r="AN7083" s="4">
        <v>2</v>
      </c>
      <c r="AO7083" s="4">
        <v>5</v>
      </c>
      <c r="AP7083" s="4">
        <v>2</v>
      </c>
      <c r="AQ7083" s="4">
        <v>1</v>
      </c>
      <c r="AR7083" s="4">
        <v>0</v>
      </c>
      <c r="AS7083" s="4">
        <v>0</v>
      </c>
      <c r="AT7083" s="4">
        <v>1</v>
      </c>
      <c r="AU7083" s="4">
        <v>9</v>
      </c>
      <c r="AV7083" s="4">
        <v>1</v>
      </c>
      <c r="AW7083" s="4">
        <v>1</v>
      </c>
      <c r="AX7083" s="4">
        <v>5</v>
      </c>
      <c r="AY7083" s="4">
        <v>1</v>
      </c>
      <c r="AZ7083" s="4">
        <v>0</v>
      </c>
      <c r="BA7083" s="4">
        <v>1</v>
      </c>
      <c r="BB7083" s="34">
        <v>3</v>
      </c>
    </row>
    <row r="7084" spans="4:54" x14ac:dyDescent="0.2">
      <c r="D7084" s="104"/>
      <c r="E7084" s="11"/>
      <c r="F7084" s="10"/>
      <c r="G7084" s="9">
        <v>100</v>
      </c>
      <c r="H7084" s="12">
        <v>3.398058252427</v>
      </c>
      <c r="I7084" s="2">
        <v>0.97087378640800004</v>
      </c>
      <c r="J7084" s="3">
        <v>0</v>
      </c>
      <c r="K7084" s="2">
        <v>1.456310679612</v>
      </c>
      <c r="L7084" s="2">
        <v>0.48543689320400002</v>
      </c>
      <c r="M7084" s="2">
        <v>0.97087378640800004</v>
      </c>
      <c r="N7084" s="2">
        <v>2.4271844660189998</v>
      </c>
      <c r="O7084" s="2">
        <v>1.456310679612</v>
      </c>
      <c r="P7084" s="2">
        <v>0.97087378640800004</v>
      </c>
      <c r="Q7084" s="2">
        <v>1.9417475728160001</v>
      </c>
      <c r="R7084" s="2">
        <v>6.796116504854</v>
      </c>
      <c r="S7084" s="2">
        <v>6.3106796116500004</v>
      </c>
      <c r="T7084" s="2">
        <v>14.563106796116999</v>
      </c>
      <c r="U7084" s="2">
        <v>7.7669902912620001</v>
      </c>
      <c r="V7084" s="2">
        <v>1.9417475728160001</v>
      </c>
      <c r="W7084" s="2">
        <v>0.48543689320400002</v>
      </c>
      <c r="X7084" s="3">
        <v>0</v>
      </c>
      <c r="Y7084" s="3">
        <v>0</v>
      </c>
      <c r="Z7084" s="3">
        <v>0</v>
      </c>
      <c r="AA7084" s="2">
        <v>0.97087378640800004</v>
      </c>
      <c r="AB7084" s="2">
        <v>0.97087378640800004</v>
      </c>
      <c r="AC7084" s="2">
        <v>3.398058252427</v>
      </c>
      <c r="AD7084" s="2">
        <v>7.2815533980579996</v>
      </c>
      <c r="AE7084" s="2">
        <v>1.456310679612</v>
      </c>
      <c r="AF7084" s="2">
        <v>0.97087378640800004</v>
      </c>
      <c r="AG7084" s="2">
        <v>2.9126213592229999</v>
      </c>
      <c r="AH7084" s="2">
        <v>8.7378640776700003</v>
      </c>
      <c r="AI7084" s="2">
        <v>2.4271844660189998</v>
      </c>
      <c r="AJ7084" s="2">
        <v>2.4271844660189998</v>
      </c>
      <c r="AK7084" s="2">
        <v>0.48543689320400002</v>
      </c>
      <c r="AL7084" s="3">
        <v>0</v>
      </c>
      <c r="AM7084" s="2">
        <v>0.48543689320400002</v>
      </c>
      <c r="AN7084" s="2">
        <v>0.97087378640800004</v>
      </c>
      <c r="AO7084" s="2">
        <v>2.4271844660189998</v>
      </c>
      <c r="AP7084" s="2">
        <v>0.97087378640800004</v>
      </c>
      <c r="AQ7084" s="2">
        <v>0.48543689320400002</v>
      </c>
      <c r="AR7084" s="3">
        <v>0</v>
      </c>
      <c r="AS7084" s="3">
        <v>0</v>
      </c>
      <c r="AT7084" s="2">
        <v>0.48543689320400002</v>
      </c>
      <c r="AU7084" s="2">
        <v>4.3689320388350001</v>
      </c>
      <c r="AV7084" s="2">
        <v>0.48543689320400002</v>
      </c>
      <c r="AW7084" s="2">
        <v>0.48543689320400002</v>
      </c>
      <c r="AX7084" s="2">
        <v>2.4271844660189998</v>
      </c>
      <c r="AY7084" s="2">
        <v>0.48543689320400002</v>
      </c>
      <c r="AZ7084" s="3">
        <v>0</v>
      </c>
      <c r="BA7084" s="2">
        <v>0.48543689320400002</v>
      </c>
      <c r="BB7084" s="15">
        <v>1.456310679612</v>
      </c>
    </row>
    <row r="7085" spans="4:54" x14ac:dyDescent="0.2">
      <c r="D7085" s="104"/>
      <c r="E7085" s="5" t="s">
        <v>36</v>
      </c>
      <c r="F7085" s="6"/>
      <c r="G7085" s="7">
        <v>218</v>
      </c>
      <c r="H7085" s="8">
        <v>10</v>
      </c>
      <c r="I7085" s="1">
        <v>1</v>
      </c>
      <c r="J7085" s="1">
        <v>3</v>
      </c>
      <c r="K7085" s="1">
        <v>5</v>
      </c>
      <c r="L7085" s="1">
        <v>1</v>
      </c>
      <c r="M7085" s="1">
        <v>2</v>
      </c>
      <c r="N7085" s="1">
        <v>2</v>
      </c>
      <c r="O7085" s="1">
        <v>6</v>
      </c>
      <c r="P7085" s="1">
        <v>7</v>
      </c>
      <c r="Q7085" s="1">
        <v>3</v>
      </c>
      <c r="R7085" s="1">
        <v>11</v>
      </c>
      <c r="S7085" s="1">
        <v>7</v>
      </c>
      <c r="T7085" s="1">
        <v>26</v>
      </c>
      <c r="U7085" s="1">
        <v>18</v>
      </c>
      <c r="V7085" s="1">
        <v>3</v>
      </c>
      <c r="W7085" s="1">
        <v>3</v>
      </c>
      <c r="X7085" s="1">
        <v>2</v>
      </c>
      <c r="Y7085" s="1">
        <v>2</v>
      </c>
      <c r="Z7085" s="1">
        <v>2</v>
      </c>
      <c r="AA7085" s="1">
        <v>3</v>
      </c>
      <c r="AB7085" s="1">
        <v>4</v>
      </c>
      <c r="AC7085" s="1">
        <v>5</v>
      </c>
      <c r="AD7085" s="1">
        <v>11</v>
      </c>
      <c r="AE7085" s="1">
        <v>4</v>
      </c>
      <c r="AF7085" s="1">
        <v>3</v>
      </c>
      <c r="AG7085" s="1">
        <v>4</v>
      </c>
      <c r="AH7085" s="1">
        <v>14</v>
      </c>
      <c r="AI7085" s="1">
        <v>9</v>
      </c>
      <c r="AJ7085" s="1">
        <v>2</v>
      </c>
      <c r="AK7085" s="1">
        <v>1</v>
      </c>
      <c r="AL7085" s="1">
        <v>0</v>
      </c>
      <c r="AM7085" s="1">
        <v>1</v>
      </c>
      <c r="AN7085" s="1">
        <v>3</v>
      </c>
      <c r="AO7085" s="1">
        <v>4</v>
      </c>
      <c r="AP7085" s="1">
        <v>4</v>
      </c>
      <c r="AQ7085" s="1">
        <v>0</v>
      </c>
      <c r="AR7085" s="1">
        <v>2</v>
      </c>
      <c r="AS7085" s="1">
        <v>5</v>
      </c>
      <c r="AT7085" s="1">
        <v>1</v>
      </c>
      <c r="AU7085" s="1">
        <v>12</v>
      </c>
      <c r="AV7085" s="1">
        <v>2</v>
      </c>
      <c r="AW7085" s="1">
        <v>2</v>
      </c>
      <c r="AX7085" s="1">
        <v>1</v>
      </c>
      <c r="AY7085" s="1">
        <v>0</v>
      </c>
      <c r="AZ7085" s="1">
        <v>2</v>
      </c>
      <c r="BA7085" s="1">
        <v>3</v>
      </c>
      <c r="BB7085" s="13">
        <v>2</v>
      </c>
    </row>
    <row r="7086" spans="4:54" x14ac:dyDescent="0.2">
      <c r="D7086" s="104"/>
      <c r="E7086" s="11"/>
      <c r="F7086" s="10"/>
      <c r="G7086" s="9">
        <v>100</v>
      </c>
      <c r="H7086" s="12">
        <v>4.5871559633030001</v>
      </c>
      <c r="I7086" s="2">
        <v>0.45871559632999998</v>
      </c>
      <c r="J7086" s="2">
        <v>1.376146788991</v>
      </c>
      <c r="K7086" s="2">
        <v>2.293577981651</v>
      </c>
      <c r="L7086" s="2">
        <v>0.45871559632999998</v>
      </c>
      <c r="M7086" s="2">
        <v>0.91743119266100004</v>
      </c>
      <c r="N7086" s="2">
        <v>0.91743119266100004</v>
      </c>
      <c r="O7086" s="2">
        <v>2.7522935779819999</v>
      </c>
      <c r="P7086" s="2">
        <v>3.2110091743120002</v>
      </c>
      <c r="Q7086" s="2">
        <v>1.376146788991</v>
      </c>
      <c r="R7086" s="2">
        <v>5.0458715596330004</v>
      </c>
      <c r="S7086" s="2">
        <v>3.2110091743120002</v>
      </c>
      <c r="T7086" s="2">
        <v>11.926605504587</v>
      </c>
      <c r="U7086" s="2">
        <v>8.2568807339449997</v>
      </c>
      <c r="V7086" s="2">
        <v>1.376146788991</v>
      </c>
      <c r="W7086" s="2">
        <v>1.376146788991</v>
      </c>
      <c r="X7086" s="2">
        <v>0.91743119266100004</v>
      </c>
      <c r="Y7086" s="2">
        <v>0.91743119266100004</v>
      </c>
      <c r="Z7086" s="2">
        <v>0.91743119266100004</v>
      </c>
      <c r="AA7086" s="2">
        <v>1.376146788991</v>
      </c>
      <c r="AB7086" s="2">
        <v>1.834862385321</v>
      </c>
      <c r="AC7086" s="2">
        <v>2.293577981651</v>
      </c>
      <c r="AD7086" s="2">
        <v>5.0458715596330004</v>
      </c>
      <c r="AE7086" s="2">
        <v>1.834862385321</v>
      </c>
      <c r="AF7086" s="2">
        <v>1.376146788991</v>
      </c>
      <c r="AG7086" s="2">
        <v>1.834862385321</v>
      </c>
      <c r="AH7086" s="2">
        <v>6.4220183486240003</v>
      </c>
      <c r="AI7086" s="2">
        <v>4.1284403669719998</v>
      </c>
      <c r="AJ7086" s="2">
        <v>0.91743119266100004</v>
      </c>
      <c r="AK7086" s="2">
        <v>0.45871559632999998</v>
      </c>
      <c r="AL7086" s="3">
        <v>0</v>
      </c>
      <c r="AM7086" s="2">
        <v>0.45871559632999998</v>
      </c>
      <c r="AN7086" s="2">
        <v>1.376146788991</v>
      </c>
      <c r="AO7086" s="2">
        <v>1.834862385321</v>
      </c>
      <c r="AP7086" s="2">
        <v>1.834862385321</v>
      </c>
      <c r="AQ7086" s="3">
        <v>0</v>
      </c>
      <c r="AR7086" s="2">
        <v>0.91743119266100004</v>
      </c>
      <c r="AS7086" s="2">
        <v>2.293577981651</v>
      </c>
      <c r="AT7086" s="2">
        <v>0.45871559632999998</v>
      </c>
      <c r="AU7086" s="2">
        <v>5.5045871559629997</v>
      </c>
      <c r="AV7086" s="2">
        <v>0.91743119266100004</v>
      </c>
      <c r="AW7086" s="2">
        <v>0.91743119266100004</v>
      </c>
      <c r="AX7086" s="2">
        <v>0.45871559632999998</v>
      </c>
      <c r="AY7086" s="3">
        <v>0</v>
      </c>
      <c r="AZ7086" s="2">
        <v>0.91743119266100004</v>
      </c>
      <c r="BA7086" s="2">
        <v>1.376146788991</v>
      </c>
      <c r="BB7086" s="15">
        <v>0.91743119266100004</v>
      </c>
    </row>
    <row r="7087" spans="4:54" x14ac:dyDescent="0.2">
      <c r="D7087" s="104"/>
      <c r="E7087" s="5" t="s">
        <v>37</v>
      </c>
      <c r="F7087" s="6"/>
      <c r="G7087" s="7">
        <v>218</v>
      </c>
      <c r="H7087" s="8">
        <v>9</v>
      </c>
      <c r="I7087" s="1">
        <v>3</v>
      </c>
      <c r="J7087" s="1">
        <v>1</v>
      </c>
      <c r="K7087" s="1">
        <v>3</v>
      </c>
      <c r="L7087" s="1">
        <v>1</v>
      </c>
      <c r="M7087" s="1">
        <v>3</v>
      </c>
      <c r="N7087" s="1">
        <v>3</v>
      </c>
      <c r="O7087" s="1">
        <v>1</v>
      </c>
      <c r="P7087" s="1">
        <v>7</v>
      </c>
      <c r="Q7087" s="1">
        <v>4</v>
      </c>
      <c r="R7087" s="1">
        <v>16</v>
      </c>
      <c r="S7087" s="1">
        <v>10</v>
      </c>
      <c r="T7087" s="1">
        <v>24</v>
      </c>
      <c r="U7087" s="1">
        <v>14</v>
      </c>
      <c r="V7087" s="1">
        <v>3</v>
      </c>
      <c r="W7087" s="1">
        <v>1</v>
      </c>
      <c r="X7087" s="1">
        <v>1</v>
      </c>
      <c r="Y7087" s="1">
        <v>1</v>
      </c>
      <c r="Z7087" s="1">
        <v>0</v>
      </c>
      <c r="AA7087" s="1">
        <v>2</v>
      </c>
      <c r="AB7087" s="1">
        <v>3</v>
      </c>
      <c r="AC7087" s="1">
        <v>5</v>
      </c>
      <c r="AD7087" s="1">
        <v>17</v>
      </c>
      <c r="AE7087" s="1">
        <v>4</v>
      </c>
      <c r="AF7087" s="1">
        <v>3</v>
      </c>
      <c r="AG7087" s="1">
        <v>7</v>
      </c>
      <c r="AH7087" s="1">
        <v>17</v>
      </c>
      <c r="AI7087" s="1">
        <v>4</v>
      </c>
      <c r="AJ7087" s="1">
        <v>3</v>
      </c>
      <c r="AK7087" s="1">
        <v>1</v>
      </c>
      <c r="AL7087" s="1">
        <v>0</v>
      </c>
      <c r="AM7087" s="1">
        <v>1</v>
      </c>
      <c r="AN7087" s="1">
        <v>3</v>
      </c>
      <c r="AO7087" s="1">
        <v>7</v>
      </c>
      <c r="AP7087" s="1">
        <v>2</v>
      </c>
      <c r="AQ7087" s="1">
        <v>1</v>
      </c>
      <c r="AR7087" s="1">
        <v>1</v>
      </c>
      <c r="AS7087" s="1">
        <v>4</v>
      </c>
      <c r="AT7087" s="1">
        <v>1</v>
      </c>
      <c r="AU7087" s="1">
        <v>12</v>
      </c>
      <c r="AV7087" s="1">
        <v>1</v>
      </c>
      <c r="AW7087" s="1">
        <v>3</v>
      </c>
      <c r="AX7087" s="1">
        <v>3</v>
      </c>
      <c r="AY7087" s="1">
        <v>1</v>
      </c>
      <c r="AZ7087" s="1">
        <v>4</v>
      </c>
      <c r="BA7087" s="1">
        <v>2</v>
      </c>
      <c r="BB7087" s="13">
        <v>1</v>
      </c>
    </row>
    <row r="7088" spans="4:54" x14ac:dyDescent="0.2">
      <c r="D7088" s="104"/>
      <c r="E7088" s="11"/>
      <c r="F7088" s="10"/>
      <c r="G7088" s="9">
        <v>100</v>
      </c>
      <c r="H7088" s="12">
        <v>4.1284403669719998</v>
      </c>
      <c r="I7088" s="2">
        <v>1.376146788991</v>
      </c>
      <c r="J7088" s="2">
        <v>0.45871559632999998</v>
      </c>
      <c r="K7088" s="2">
        <v>1.376146788991</v>
      </c>
      <c r="L7088" s="2">
        <v>0.45871559632999998</v>
      </c>
      <c r="M7088" s="2">
        <v>1.376146788991</v>
      </c>
      <c r="N7088" s="2">
        <v>1.376146788991</v>
      </c>
      <c r="O7088" s="2">
        <v>0.45871559632999998</v>
      </c>
      <c r="P7088" s="2">
        <v>3.2110091743120002</v>
      </c>
      <c r="Q7088" s="2">
        <v>1.834862385321</v>
      </c>
      <c r="R7088" s="2">
        <v>7.339449541284</v>
      </c>
      <c r="S7088" s="2">
        <v>4.5871559633030001</v>
      </c>
      <c r="T7088" s="2">
        <v>11.009174311927</v>
      </c>
      <c r="U7088" s="2">
        <v>6.4220183486240003</v>
      </c>
      <c r="V7088" s="2">
        <v>1.376146788991</v>
      </c>
      <c r="W7088" s="2">
        <v>0.45871559632999998</v>
      </c>
      <c r="X7088" s="2">
        <v>0.45871559632999998</v>
      </c>
      <c r="Y7088" s="2">
        <v>0.45871559632999998</v>
      </c>
      <c r="Z7088" s="3">
        <v>0</v>
      </c>
      <c r="AA7088" s="2">
        <v>0.91743119266100004</v>
      </c>
      <c r="AB7088" s="2">
        <v>1.376146788991</v>
      </c>
      <c r="AC7088" s="2">
        <v>2.293577981651</v>
      </c>
      <c r="AD7088" s="2">
        <v>7.7981651376150003</v>
      </c>
      <c r="AE7088" s="2">
        <v>1.834862385321</v>
      </c>
      <c r="AF7088" s="2">
        <v>1.376146788991</v>
      </c>
      <c r="AG7088" s="2">
        <v>3.2110091743120002</v>
      </c>
      <c r="AH7088" s="2">
        <v>7.7981651376150003</v>
      </c>
      <c r="AI7088" s="2">
        <v>1.834862385321</v>
      </c>
      <c r="AJ7088" s="2">
        <v>1.376146788991</v>
      </c>
      <c r="AK7088" s="2">
        <v>0.45871559632999998</v>
      </c>
      <c r="AL7088" s="3">
        <v>0</v>
      </c>
      <c r="AM7088" s="2">
        <v>0.45871559632999998</v>
      </c>
      <c r="AN7088" s="2">
        <v>1.376146788991</v>
      </c>
      <c r="AO7088" s="2">
        <v>3.2110091743120002</v>
      </c>
      <c r="AP7088" s="2">
        <v>0.91743119266100004</v>
      </c>
      <c r="AQ7088" s="2">
        <v>0.45871559632999998</v>
      </c>
      <c r="AR7088" s="2">
        <v>0.45871559632999998</v>
      </c>
      <c r="AS7088" s="2">
        <v>1.834862385321</v>
      </c>
      <c r="AT7088" s="2">
        <v>0.45871559632999998</v>
      </c>
      <c r="AU7088" s="2">
        <v>5.5045871559629997</v>
      </c>
      <c r="AV7088" s="2">
        <v>0.45871559632999998</v>
      </c>
      <c r="AW7088" s="2">
        <v>1.376146788991</v>
      </c>
      <c r="AX7088" s="2">
        <v>1.376146788991</v>
      </c>
      <c r="AY7088" s="2">
        <v>0.45871559632999998</v>
      </c>
      <c r="AZ7088" s="2">
        <v>1.834862385321</v>
      </c>
      <c r="BA7088" s="2">
        <v>0.91743119266100004</v>
      </c>
      <c r="BB7088" s="15">
        <v>0.45871559632999998</v>
      </c>
    </row>
    <row r="7089" spans="4:54" x14ac:dyDescent="0.2">
      <c r="D7089" s="104"/>
      <c r="E7089" s="5" t="s">
        <v>38</v>
      </c>
      <c r="F7089" s="6"/>
      <c r="G7089" s="7">
        <v>313</v>
      </c>
      <c r="H7089" s="8">
        <v>14</v>
      </c>
      <c r="I7089" s="1">
        <v>2</v>
      </c>
      <c r="J7089" s="1">
        <v>5</v>
      </c>
      <c r="K7089" s="1">
        <v>5</v>
      </c>
      <c r="L7089" s="1">
        <v>3</v>
      </c>
      <c r="M7089" s="1">
        <v>2</v>
      </c>
      <c r="N7089" s="1">
        <v>4</v>
      </c>
      <c r="O7089" s="1">
        <v>10</v>
      </c>
      <c r="P7089" s="1">
        <v>5</v>
      </c>
      <c r="Q7089" s="1">
        <v>6</v>
      </c>
      <c r="R7089" s="1">
        <v>14</v>
      </c>
      <c r="S7089" s="1">
        <v>14</v>
      </c>
      <c r="T7089" s="1">
        <v>45</v>
      </c>
      <c r="U7089" s="1">
        <v>27</v>
      </c>
      <c r="V7089" s="1">
        <v>5</v>
      </c>
      <c r="W7089" s="1">
        <v>4</v>
      </c>
      <c r="X7089" s="1">
        <v>3</v>
      </c>
      <c r="Y7089" s="1">
        <v>1</v>
      </c>
      <c r="Z7089" s="1">
        <v>4</v>
      </c>
      <c r="AA7089" s="1">
        <v>5</v>
      </c>
      <c r="AB7089" s="1">
        <v>5</v>
      </c>
      <c r="AC7089" s="1">
        <v>10</v>
      </c>
      <c r="AD7089" s="1">
        <v>16</v>
      </c>
      <c r="AE7089" s="1">
        <v>4</v>
      </c>
      <c r="AF7089" s="1">
        <v>2</v>
      </c>
      <c r="AG7089" s="1">
        <v>5</v>
      </c>
      <c r="AH7089" s="1">
        <v>19</v>
      </c>
      <c r="AI7089" s="1">
        <v>14</v>
      </c>
      <c r="AJ7089" s="1">
        <v>4</v>
      </c>
      <c r="AK7089" s="1">
        <v>2</v>
      </c>
      <c r="AL7089" s="1">
        <v>1</v>
      </c>
      <c r="AM7089" s="1">
        <v>2</v>
      </c>
      <c r="AN7089" s="1">
        <v>3</v>
      </c>
      <c r="AO7089" s="1">
        <v>5</v>
      </c>
      <c r="AP7089" s="1">
        <v>5</v>
      </c>
      <c r="AQ7089" s="1">
        <v>3</v>
      </c>
      <c r="AR7089" s="1">
        <v>1</v>
      </c>
      <c r="AS7089" s="1">
        <v>3</v>
      </c>
      <c r="AT7089" s="1">
        <v>1</v>
      </c>
      <c r="AU7089" s="1">
        <v>12</v>
      </c>
      <c r="AV7089" s="1">
        <v>3</v>
      </c>
      <c r="AW7089" s="1">
        <v>1</v>
      </c>
      <c r="AX7089" s="1">
        <v>3</v>
      </c>
      <c r="AY7089" s="1">
        <v>3</v>
      </c>
      <c r="AZ7089" s="1">
        <v>1</v>
      </c>
      <c r="BA7089" s="1">
        <v>2</v>
      </c>
      <c r="BB7089" s="13">
        <v>5</v>
      </c>
    </row>
    <row r="7090" spans="4:54" x14ac:dyDescent="0.2">
      <c r="D7090" s="104"/>
      <c r="E7090" s="11"/>
      <c r="F7090" s="10"/>
      <c r="G7090" s="9">
        <v>100</v>
      </c>
      <c r="H7090" s="12">
        <v>4.472843450479</v>
      </c>
      <c r="I7090" s="2">
        <v>0.63897763578300004</v>
      </c>
      <c r="J7090" s="2">
        <v>1.5974440894569999</v>
      </c>
      <c r="K7090" s="2">
        <v>1.5974440894569999</v>
      </c>
      <c r="L7090" s="2">
        <v>0.95846645367399996</v>
      </c>
      <c r="M7090" s="2">
        <v>0.63897763578300004</v>
      </c>
      <c r="N7090" s="2">
        <v>1.277955271565</v>
      </c>
      <c r="O7090" s="2">
        <v>3.1948881789139998</v>
      </c>
      <c r="P7090" s="2">
        <v>1.5974440894569999</v>
      </c>
      <c r="Q7090" s="2">
        <v>1.9169329073479999</v>
      </c>
      <c r="R7090" s="2">
        <v>4.472843450479</v>
      </c>
      <c r="S7090" s="2">
        <v>4.472843450479</v>
      </c>
      <c r="T7090" s="2">
        <v>14.376996805112</v>
      </c>
      <c r="U7090" s="2">
        <v>8.6261980830670009</v>
      </c>
      <c r="V7090" s="2">
        <v>1.5974440894569999</v>
      </c>
      <c r="W7090" s="2">
        <v>1.277955271565</v>
      </c>
      <c r="X7090" s="2">
        <v>0.95846645367399996</v>
      </c>
      <c r="Y7090" s="2">
        <v>0.31948881789099998</v>
      </c>
      <c r="Z7090" s="2">
        <v>1.277955271565</v>
      </c>
      <c r="AA7090" s="2">
        <v>1.5974440894569999</v>
      </c>
      <c r="AB7090" s="2">
        <v>1.5974440894569999</v>
      </c>
      <c r="AC7090" s="2">
        <v>3.1948881789139998</v>
      </c>
      <c r="AD7090" s="2">
        <v>5.1118210862620002</v>
      </c>
      <c r="AE7090" s="2">
        <v>1.277955271565</v>
      </c>
      <c r="AF7090" s="2">
        <v>0.63897763578300004</v>
      </c>
      <c r="AG7090" s="2">
        <v>1.5974440894569999</v>
      </c>
      <c r="AH7090" s="2">
        <v>6.0702875399360003</v>
      </c>
      <c r="AI7090" s="2">
        <v>4.472843450479</v>
      </c>
      <c r="AJ7090" s="2">
        <v>1.277955271565</v>
      </c>
      <c r="AK7090" s="2">
        <v>0.63897763578300004</v>
      </c>
      <c r="AL7090" s="2">
        <v>0.31948881789099998</v>
      </c>
      <c r="AM7090" s="2">
        <v>0.63897763578300004</v>
      </c>
      <c r="AN7090" s="2">
        <v>0.95846645367399996</v>
      </c>
      <c r="AO7090" s="2">
        <v>1.5974440894569999</v>
      </c>
      <c r="AP7090" s="2">
        <v>1.5974440894569999</v>
      </c>
      <c r="AQ7090" s="2">
        <v>0.95846645367399996</v>
      </c>
      <c r="AR7090" s="2">
        <v>0.31948881789099998</v>
      </c>
      <c r="AS7090" s="2">
        <v>0.95846645367399996</v>
      </c>
      <c r="AT7090" s="2">
        <v>0.31948881789099998</v>
      </c>
      <c r="AU7090" s="2">
        <v>3.8338658146959999</v>
      </c>
      <c r="AV7090" s="2">
        <v>0.95846645367399996</v>
      </c>
      <c r="AW7090" s="2">
        <v>0.31948881789099998</v>
      </c>
      <c r="AX7090" s="2">
        <v>0.95846645367399996</v>
      </c>
      <c r="AY7090" s="2">
        <v>0.95846645367399996</v>
      </c>
      <c r="AZ7090" s="2">
        <v>0.31948881789099998</v>
      </c>
      <c r="BA7090" s="2">
        <v>0.63897763578300004</v>
      </c>
      <c r="BB7090" s="15">
        <v>1.5974440894569999</v>
      </c>
    </row>
    <row r="7091" spans="4:54" x14ac:dyDescent="0.2">
      <c r="D7091" s="104"/>
      <c r="E7091" s="5" t="s">
        <v>39</v>
      </c>
      <c r="F7091" s="6"/>
      <c r="G7091" s="7">
        <v>306</v>
      </c>
      <c r="H7091" s="8">
        <v>10</v>
      </c>
      <c r="I7091" s="1">
        <v>3</v>
      </c>
      <c r="J7091" s="1">
        <v>5</v>
      </c>
      <c r="K7091" s="1">
        <v>6</v>
      </c>
      <c r="L7091" s="1">
        <v>4</v>
      </c>
      <c r="M7091" s="1">
        <v>3</v>
      </c>
      <c r="N7091" s="1">
        <v>5</v>
      </c>
      <c r="O7091" s="1">
        <v>7</v>
      </c>
      <c r="P7091" s="1">
        <v>6</v>
      </c>
      <c r="Q7091" s="1">
        <v>2</v>
      </c>
      <c r="R7091" s="1">
        <v>20</v>
      </c>
      <c r="S7091" s="1">
        <v>15</v>
      </c>
      <c r="T7091" s="1">
        <v>31</v>
      </c>
      <c r="U7091" s="1">
        <v>20</v>
      </c>
      <c r="V7091" s="1">
        <v>3</v>
      </c>
      <c r="W7091" s="1">
        <v>3</v>
      </c>
      <c r="X7091" s="1">
        <v>2</v>
      </c>
      <c r="Y7091" s="1">
        <v>0</v>
      </c>
      <c r="Z7091" s="1">
        <v>3</v>
      </c>
      <c r="AA7091" s="1">
        <v>3</v>
      </c>
      <c r="AB7091" s="1">
        <v>4</v>
      </c>
      <c r="AC7091" s="1">
        <v>15</v>
      </c>
      <c r="AD7091" s="1">
        <v>19</v>
      </c>
      <c r="AE7091" s="1">
        <v>4</v>
      </c>
      <c r="AF7091" s="1">
        <v>4</v>
      </c>
      <c r="AG7091" s="1">
        <v>5</v>
      </c>
      <c r="AH7091" s="1">
        <v>24</v>
      </c>
      <c r="AI7091" s="1">
        <v>16</v>
      </c>
      <c r="AJ7091" s="1">
        <v>6</v>
      </c>
      <c r="AK7091" s="1">
        <v>2</v>
      </c>
      <c r="AL7091" s="1">
        <v>2</v>
      </c>
      <c r="AM7091" s="1">
        <v>1</v>
      </c>
      <c r="AN7091" s="1">
        <v>3</v>
      </c>
      <c r="AO7091" s="1">
        <v>9</v>
      </c>
      <c r="AP7091" s="1">
        <v>4</v>
      </c>
      <c r="AQ7091" s="1">
        <v>2</v>
      </c>
      <c r="AR7091" s="1">
        <v>0</v>
      </c>
      <c r="AS7091" s="1">
        <v>2</v>
      </c>
      <c r="AT7091" s="1">
        <v>1</v>
      </c>
      <c r="AU7091" s="1">
        <v>14</v>
      </c>
      <c r="AV7091" s="1">
        <v>1</v>
      </c>
      <c r="AW7091" s="1">
        <v>2</v>
      </c>
      <c r="AX7091" s="1">
        <v>3</v>
      </c>
      <c r="AY7091" s="1">
        <v>4</v>
      </c>
      <c r="AZ7091" s="1">
        <v>3</v>
      </c>
      <c r="BA7091" s="1">
        <v>2</v>
      </c>
      <c r="BB7091" s="13">
        <v>3</v>
      </c>
    </row>
    <row r="7092" spans="4:54" x14ac:dyDescent="0.2">
      <c r="D7092" s="104"/>
      <c r="E7092" s="11"/>
      <c r="F7092" s="10"/>
      <c r="G7092" s="9">
        <v>100</v>
      </c>
      <c r="H7092" s="12">
        <v>3.2679738562090002</v>
      </c>
      <c r="I7092" s="2">
        <v>0.98039215686299996</v>
      </c>
      <c r="J7092" s="2">
        <v>1.6339869281049999</v>
      </c>
      <c r="K7092" s="2">
        <v>1.9607843137250001</v>
      </c>
      <c r="L7092" s="2">
        <v>1.3071895424840001</v>
      </c>
      <c r="M7092" s="2">
        <v>0.98039215686299996</v>
      </c>
      <c r="N7092" s="2">
        <v>1.6339869281049999</v>
      </c>
      <c r="O7092" s="2">
        <v>2.2875816993460001</v>
      </c>
      <c r="P7092" s="2">
        <v>1.9607843137250001</v>
      </c>
      <c r="Q7092" s="2">
        <v>0.65359477124200005</v>
      </c>
      <c r="R7092" s="2">
        <v>6.5359477124180003</v>
      </c>
      <c r="S7092" s="2">
        <v>4.9019607843140003</v>
      </c>
      <c r="T7092" s="2">
        <v>10.130718954248</v>
      </c>
      <c r="U7092" s="2">
        <v>6.5359477124180003</v>
      </c>
      <c r="V7092" s="2">
        <v>0.98039215686299996</v>
      </c>
      <c r="W7092" s="2">
        <v>0.98039215686299996</v>
      </c>
      <c r="X7092" s="2">
        <v>0.65359477124200005</v>
      </c>
      <c r="Y7092" s="3">
        <v>0</v>
      </c>
      <c r="Z7092" s="2">
        <v>0.98039215686299996</v>
      </c>
      <c r="AA7092" s="2">
        <v>0.98039215686299996</v>
      </c>
      <c r="AB7092" s="2">
        <v>1.3071895424840001</v>
      </c>
      <c r="AC7092" s="2">
        <v>4.9019607843140003</v>
      </c>
      <c r="AD7092" s="2">
        <v>6.2091503267970003</v>
      </c>
      <c r="AE7092" s="2">
        <v>1.3071895424840001</v>
      </c>
      <c r="AF7092" s="2">
        <v>1.3071895424840001</v>
      </c>
      <c r="AG7092" s="2">
        <v>1.6339869281049999</v>
      </c>
      <c r="AH7092" s="2">
        <v>7.8431372549020004</v>
      </c>
      <c r="AI7092" s="2">
        <v>5.2287581699350003</v>
      </c>
      <c r="AJ7092" s="2">
        <v>1.9607843137250001</v>
      </c>
      <c r="AK7092" s="2">
        <v>0.65359477124200005</v>
      </c>
      <c r="AL7092" s="2">
        <v>0.65359477124200005</v>
      </c>
      <c r="AM7092" s="2">
        <v>0.32679738562100002</v>
      </c>
      <c r="AN7092" s="2">
        <v>0.98039215686299996</v>
      </c>
      <c r="AO7092" s="2">
        <v>2.9411764705880001</v>
      </c>
      <c r="AP7092" s="2">
        <v>1.3071895424840001</v>
      </c>
      <c r="AQ7092" s="2">
        <v>0.65359477124200005</v>
      </c>
      <c r="AR7092" s="3">
        <v>0</v>
      </c>
      <c r="AS7092" s="2">
        <v>0.65359477124200005</v>
      </c>
      <c r="AT7092" s="2">
        <v>0.32679738562100002</v>
      </c>
      <c r="AU7092" s="2">
        <v>4.5751633986930003</v>
      </c>
      <c r="AV7092" s="2">
        <v>0.32679738562100002</v>
      </c>
      <c r="AW7092" s="2">
        <v>0.65359477124200005</v>
      </c>
      <c r="AX7092" s="2">
        <v>0.98039215686299996</v>
      </c>
      <c r="AY7092" s="2">
        <v>1.3071895424840001</v>
      </c>
      <c r="AZ7092" s="2">
        <v>0.98039215686299996</v>
      </c>
      <c r="BA7092" s="2">
        <v>0.65359477124200005</v>
      </c>
      <c r="BB7092" s="15">
        <v>0.98039215686299996</v>
      </c>
    </row>
    <row r="7093" spans="4:54" x14ac:dyDescent="0.2">
      <c r="D7093" s="104"/>
      <c r="E7093" s="5" t="s">
        <v>40</v>
      </c>
      <c r="F7093" s="6"/>
      <c r="G7093" s="7">
        <v>323</v>
      </c>
      <c r="H7093" s="8">
        <v>14</v>
      </c>
      <c r="I7093" s="1">
        <v>3</v>
      </c>
      <c r="J7093" s="1">
        <v>3</v>
      </c>
      <c r="K7093" s="1">
        <v>3</v>
      </c>
      <c r="L7093" s="1">
        <v>0</v>
      </c>
      <c r="M7093" s="1">
        <v>2</v>
      </c>
      <c r="N7093" s="1">
        <v>2</v>
      </c>
      <c r="O7093" s="1">
        <v>7</v>
      </c>
      <c r="P7093" s="1">
        <v>8</v>
      </c>
      <c r="Q7093" s="1">
        <v>9</v>
      </c>
      <c r="R7093" s="1">
        <v>23</v>
      </c>
      <c r="S7093" s="1">
        <v>17</v>
      </c>
      <c r="T7093" s="1">
        <v>41</v>
      </c>
      <c r="U7093" s="1">
        <v>34</v>
      </c>
      <c r="V7093" s="1">
        <v>8</v>
      </c>
      <c r="W7093" s="1">
        <v>5</v>
      </c>
      <c r="X7093" s="1">
        <v>1</v>
      </c>
      <c r="Y7093" s="1">
        <v>2</v>
      </c>
      <c r="Z7093" s="1">
        <v>1</v>
      </c>
      <c r="AA7093" s="1">
        <v>6</v>
      </c>
      <c r="AB7093" s="1">
        <v>6</v>
      </c>
      <c r="AC7093" s="1">
        <v>5</v>
      </c>
      <c r="AD7093" s="1">
        <v>20</v>
      </c>
      <c r="AE7093" s="1">
        <v>6</v>
      </c>
      <c r="AF7093" s="1">
        <v>2</v>
      </c>
      <c r="AG7093" s="1">
        <v>7</v>
      </c>
      <c r="AH7093" s="1">
        <v>20</v>
      </c>
      <c r="AI7093" s="1">
        <v>9</v>
      </c>
      <c r="AJ7093" s="1">
        <v>4</v>
      </c>
      <c r="AK7093" s="1">
        <v>1</v>
      </c>
      <c r="AL7093" s="1">
        <v>0</v>
      </c>
      <c r="AM7093" s="1">
        <v>2</v>
      </c>
      <c r="AN7093" s="1">
        <v>3</v>
      </c>
      <c r="AO7093" s="1">
        <v>5</v>
      </c>
      <c r="AP7093" s="1">
        <v>4</v>
      </c>
      <c r="AQ7093" s="1">
        <v>2</v>
      </c>
      <c r="AR7093" s="1">
        <v>2</v>
      </c>
      <c r="AS7093" s="1">
        <v>6</v>
      </c>
      <c r="AT7093" s="1">
        <v>1</v>
      </c>
      <c r="AU7093" s="1">
        <v>12</v>
      </c>
      <c r="AV7093" s="1">
        <v>2</v>
      </c>
      <c r="AW7093" s="1">
        <v>3</v>
      </c>
      <c r="AX7093" s="1">
        <v>3</v>
      </c>
      <c r="AY7093" s="1">
        <v>1</v>
      </c>
      <c r="AZ7093" s="1">
        <v>2</v>
      </c>
      <c r="BA7093" s="1">
        <v>3</v>
      </c>
      <c r="BB7093" s="13">
        <v>3</v>
      </c>
    </row>
    <row r="7094" spans="4:54" x14ac:dyDescent="0.2">
      <c r="D7094" s="104"/>
      <c r="E7094" s="11"/>
      <c r="F7094" s="10"/>
      <c r="G7094" s="9">
        <v>100</v>
      </c>
      <c r="H7094" s="12">
        <v>4.334365325077</v>
      </c>
      <c r="I7094" s="2">
        <v>0.92879256965900003</v>
      </c>
      <c r="J7094" s="2">
        <v>0.92879256965900003</v>
      </c>
      <c r="K7094" s="2">
        <v>0.92879256965900003</v>
      </c>
      <c r="L7094" s="3">
        <v>0</v>
      </c>
      <c r="M7094" s="2">
        <v>0.61919504644000001</v>
      </c>
      <c r="N7094" s="2">
        <v>0.61919504644000001</v>
      </c>
      <c r="O7094" s="2">
        <v>2.167182662539</v>
      </c>
      <c r="P7094" s="2">
        <v>2.4767801857589999</v>
      </c>
      <c r="Q7094" s="2">
        <v>2.7863777089780002</v>
      </c>
      <c r="R7094" s="2">
        <v>7.1207430340559998</v>
      </c>
      <c r="S7094" s="2">
        <v>5.2631578947369997</v>
      </c>
      <c r="T7094" s="2">
        <v>12.693498452011999</v>
      </c>
      <c r="U7094" s="2">
        <v>10.526315789473999</v>
      </c>
      <c r="V7094" s="2">
        <v>2.4767801857589999</v>
      </c>
      <c r="W7094" s="2">
        <v>1.547987616099</v>
      </c>
      <c r="X7094" s="2">
        <v>0.30959752322</v>
      </c>
      <c r="Y7094" s="2">
        <v>0.61919504644000001</v>
      </c>
      <c r="Z7094" s="2">
        <v>0.30959752322</v>
      </c>
      <c r="AA7094" s="2">
        <v>1.8575851393189999</v>
      </c>
      <c r="AB7094" s="2">
        <v>1.8575851393189999</v>
      </c>
      <c r="AC7094" s="2">
        <v>1.547987616099</v>
      </c>
      <c r="AD7094" s="2">
        <v>6.1919504643960002</v>
      </c>
      <c r="AE7094" s="2">
        <v>1.8575851393189999</v>
      </c>
      <c r="AF7094" s="2">
        <v>0.61919504644000001</v>
      </c>
      <c r="AG7094" s="2">
        <v>2.167182662539</v>
      </c>
      <c r="AH7094" s="2">
        <v>6.1919504643960002</v>
      </c>
      <c r="AI7094" s="2">
        <v>2.7863777089780002</v>
      </c>
      <c r="AJ7094" s="2">
        <v>1.2383900928789999</v>
      </c>
      <c r="AK7094" s="2">
        <v>0.30959752322</v>
      </c>
      <c r="AL7094" s="3">
        <v>0</v>
      </c>
      <c r="AM7094" s="2">
        <v>0.61919504644000001</v>
      </c>
      <c r="AN7094" s="2">
        <v>0.92879256965900003</v>
      </c>
      <c r="AO7094" s="2">
        <v>1.547987616099</v>
      </c>
      <c r="AP7094" s="2">
        <v>1.2383900928789999</v>
      </c>
      <c r="AQ7094" s="2">
        <v>0.61919504644000001</v>
      </c>
      <c r="AR7094" s="2">
        <v>0.61919504644000001</v>
      </c>
      <c r="AS7094" s="2">
        <v>1.8575851393189999</v>
      </c>
      <c r="AT7094" s="2">
        <v>0.30959752322</v>
      </c>
      <c r="AU7094" s="2">
        <v>3.7151702786379999</v>
      </c>
      <c r="AV7094" s="2">
        <v>0.61919504644000001</v>
      </c>
      <c r="AW7094" s="2">
        <v>0.92879256965900003</v>
      </c>
      <c r="AX7094" s="2">
        <v>0.92879256965900003</v>
      </c>
      <c r="AY7094" s="2">
        <v>0.30959752322</v>
      </c>
      <c r="AZ7094" s="2">
        <v>0.61919504644000001</v>
      </c>
      <c r="BA7094" s="2">
        <v>0.92879256965900003</v>
      </c>
      <c r="BB7094" s="15">
        <v>0.92879256965900003</v>
      </c>
    </row>
    <row r="7095" spans="4:54" x14ac:dyDescent="0.2">
      <c r="D7095" s="104"/>
      <c r="E7095" s="5" t="s">
        <v>41</v>
      </c>
      <c r="F7095" s="6"/>
      <c r="G7095" s="7">
        <v>260</v>
      </c>
      <c r="H7095" s="8">
        <v>10</v>
      </c>
      <c r="I7095" s="1">
        <v>1</v>
      </c>
      <c r="J7095" s="1">
        <v>5</v>
      </c>
      <c r="K7095" s="1">
        <v>4</v>
      </c>
      <c r="L7095" s="1">
        <v>3</v>
      </c>
      <c r="M7095" s="1">
        <v>3</v>
      </c>
      <c r="N7095" s="1">
        <v>4</v>
      </c>
      <c r="O7095" s="1">
        <v>7</v>
      </c>
      <c r="P7095" s="1">
        <v>9</v>
      </c>
      <c r="Q7095" s="1">
        <v>6</v>
      </c>
      <c r="R7095" s="1">
        <v>17</v>
      </c>
      <c r="S7095" s="1">
        <v>12</v>
      </c>
      <c r="T7095" s="1">
        <v>28</v>
      </c>
      <c r="U7095" s="1">
        <v>16</v>
      </c>
      <c r="V7095" s="1">
        <v>4</v>
      </c>
      <c r="W7095" s="1">
        <v>3</v>
      </c>
      <c r="X7095" s="1">
        <v>1</v>
      </c>
      <c r="Y7095" s="1">
        <v>1</v>
      </c>
      <c r="Z7095" s="1">
        <v>1</v>
      </c>
      <c r="AA7095" s="1">
        <v>4</v>
      </c>
      <c r="AB7095" s="1">
        <v>3</v>
      </c>
      <c r="AC7095" s="1">
        <v>8</v>
      </c>
      <c r="AD7095" s="1">
        <v>14</v>
      </c>
      <c r="AE7095" s="1">
        <v>2</v>
      </c>
      <c r="AF7095" s="1">
        <v>5</v>
      </c>
      <c r="AG7095" s="1">
        <v>3</v>
      </c>
      <c r="AH7095" s="1">
        <v>21</v>
      </c>
      <c r="AI7095" s="1">
        <v>4</v>
      </c>
      <c r="AJ7095" s="1">
        <v>3</v>
      </c>
      <c r="AK7095" s="1">
        <v>1</v>
      </c>
      <c r="AL7095" s="1">
        <v>1</v>
      </c>
      <c r="AM7095" s="1">
        <v>2</v>
      </c>
      <c r="AN7095" s="1">
        <v>4</v>
      </c>
      <c r="AO7095" s="1">
        <v>5</v>
      </c>
      <c r="AP7095" s="1">
        <v>4</v>
      </c>
      <c r="AQ7095" s="1">
        <v>3</v>
      </c>
      <c r="AR7095" s="1">
        <v>2</v>
      </c>
      <c r="AS7095" s="1">
        <v>3</v>
      </c>
      <c r="AT7095" s="1">
        <v>1</v>
      </c>
      <c r="AU7095" s="1">
        <v>16</v>
      </c>
      <c r="AV7095" s="1">
        <v>0</v>
      </c>
      <c r="AW7095" s="1">
        <v>2</v>
      </c>
      <c r="AX7095" s="1">
        <v>3</v>
      </c>
      <c r="AY7095" s="1">
        <v>3</v>
      </c>
      <c r="AZ7095" s="1">
        <v>2</v>
      </c>
      <c r="BA7095" s="1">
        <v>3</v>
      </c>
      <c r="BB7095" s="13">
        <v>3</v>
      </c>
    </row>
    <row r="7096" spans="4:54" x14ac:dyDescent="0.2">
      <c r="D7096" s="104"/>
      <c r="E7096" s="11"/>
      <c r="F7096" s="10"/>
      <c r="G7096" s="9">
        <v>100</v>
      </c>
      <c r="H7096" s="12">
        <v>3.8461538461539999</v>
      </c>
      <c r="I7096" s="2">
        <v>0.384615384615</v>
      </c>
      <c r="J7096" s="2">
        <v>1.923076923077</v>
      </c>
      <c r="K7096" s="2">
        <v>1.538461538462</v>
      </c>
      <c r="L7096" s="2">
        <v>1.1538461538460001</v>
      </c>
      <c r="M7096" s="2">
        <v>1.1538461538460001</v>
      </c>
      <c r="N7096" s="2">
        <v>1.538461538462</v>
      </c>
      <c r="O7096" s="2">
        <v>2.6923076923079998</v>
      </c>
      <c r="P7096" s="2">
        <v>3.4615384615379998</v>
      </c>
      <c r="Q7096" s="2">
        <v>2.3076923076920002</v>
      </c>
      <c r="R7096" s="2">
        <v>6.5384615384620002</v>
      </c>
      <c r="S7096" s="2">
        <v>4.6153846153850004</v>
      </c>
      <c r="T7096" s="2">
        <v>10.769230769230999</v>
      </c>
      <c r="U7096" s="2">
        <v>6.1538461538459996</v>
      </c>
      <c r="V7096" s="2">
        <v>1.538461538462</v>
      </c>
      <c r="W7096" s="2">
        <v>1.1538461538460001</v>
      </c>
      <c r="X7096" s="2">
        <v>0.384615384615</v>
      </c>
      <c r="Y7096" s="2">
        <v>0.384615384615</v>
      </c>
      <c r="Z7096" s="2">
        <v>0.384615384615</v>
      </c>
      <c r="AA7096" s="2">
        <v>1.538461538462</v>
      </c>
      <c r="AB7096" s="2">
        <v>1.1538461538460001</v>
      </c>
      <c r="AC7096" s="2">
        <v>3.0769230769229998</v>
      </c>
      <c r="AD7096" s="2">
        <v>5.3846153846150004</v>
      </c>
      <c r="AE7096" s="2">
        <v>0.76923076923099998</v>
      </c>
      <c r="AF7096" s="2">
        <v>1.923076923077</v>
      </c>
      <c r="AG7096" s="2">
        <v>1.1538461538460001</v>
      </c>
      <c r="AH7096" s="2">
        <v>8.0769230769230003</v>
      </c>
      <c r="AI7096" s="2">
        <v>1.538461538462</v>
      </c>
      <c r="AJ7096" s="2">
        <v>1.1538461538460001</v>
      </c>
      <c r="AK7096" s="2">
        <v>0.384615384615</v>
      </c>
      <c r="AL7096" s="2">
        <v>0.384615384615</v>
      </c>
      <c r="AM7096" s="2">
        <v>0.76923076923099998</v>
      </c>
      <c r="AN7096" s="2">
        <v>1.538461538462</v>
      </c>
      <c r="AO7096" s="2">
        <v>1.923076923077</v>
      </c>
      <c r="AP7096" s="2">
        <v>1.538461538462</v>
      </c>
      <c r="AQ7096" s="2">
        <v>1.1538461538460001</v>
      </c>
      <c r="AR7096" s="2">
        <v>0.76923076923099998</v>
      </c>
      <c r="AS7096" s="2">
        <v>1.1538461538460001</v>
      </c>
      <c r="AT7096" s="2">
        <v>0.384615384615</v>
      </c>
      <c r="AU7096" s="2">
        <v>6.1538461538459996</v>
      </c>
      <c r="AV7096" s="3">
        <v>0</v>
      </c>
      <c r="AW7096" s="2">
        <v>0.76923076923099998</v>
      </c>
      <c r="AX7096" s="2">
        <v>1.1538461538460001</v>
      </c>
      <c r="AY7096" s="2">
        <v>1.1538461538460001</v>
      </c>
      <c r="AZ7096" s="2">
        <v>0.76923076923099998</v>
      </c>
      <c r="BA7096" s="2">
        <v>1.1538461538460001</v>
      </c>
      <c r="BB7096" s="15">
        <v>1.1538461538460001</v>
      </c>
    </row>
    <row r="7097" spans="4:54" x14ac:dyDescent="0.2">
      <c r="D7097" s="104"/>
      <c r="E7097" s="5" t="s">
        <v>42</v>
      </c>
      <c r="F7097" s="6"/>
      <c r="G7097" s="7">
        <v>258</v>
      </c>
      <c r="H7097" s="8">
        <v>12</v>
      </c>
      <c r="I7097" s="1">
        <v>5</v>
      </c>
      <c r="J7097" s="1">
        <v>1</v>
      </c>
      <c r="K7097" s="1">
        <v>4</v>
      </c>
      <c r="L7097" s="1">
        <v>1</v>
      </c>
      <c r="M7097" s="1">
        <v>3</v>
      </c>
      <c r="N7097" s="1">
        <v>6</v>
      </c>
      <c r="O7097" s="1">
        <v>4</v>
      </c>
      <c r="P7097" s="1">
        <v>4</v>
      </c>
      <c r="Q7097" s="1">
        <v>3</v>
      </c>
      <c r="R7097" s="1">
        <v>13</v>
      </c>
      <c r="S7097" s="1">
        <v>11</v>
      </c>
      <c r="T7097" s="1">
        <v>29</v>
      </c>
      <c r="U7097" s="1">
        <v>23</v>
      </c>
      <c r="V7097" s="1">
        <v>4</v>
      </c>
      <c r="W7097" s="1">
        <v>3</v>
      </c>
      <c r="X7097" s="1">
        <v>2</v>
      </c>
      <c r="Y7097" s="1">
        <v>1</v>
      </c>
      <c r="Z7097" s="1">
        <v>3</v>
      </c>
      <c r="AA7097" s="1">
        <v>4</v>
      </c>
      <c r="AB7097" s="1">
        <v>4</v>
      </c>
      <c r="AC7097" s="1">
        <v>7</v>
      </c>
      <c r="AD7097" s="1">
        <v>19</v>
      </c>
      <c r="AE7097" s="1">
        <v>5</v>
      </c>
      <c r="AF7097" s="1">
        <v>0</v>
      </c>
      <c r="AG7097" s="1">
        <v>8</v>
      </c>
      <c r="AH7097" s="1">
        <v>13</v>
      </c>
      <c r="AI7097" s="1">
        <v>16</v>
      </c>
      <c r="AJ7097" s="1">
        <v>5</v>
      </c>
      <c r="AK7097" s="1">
        <v>2</v>
      </c>
      <c r="AL7097" s="1">
        <v>1</v>
      </c>
      <c r="AM7097" s="1">
        <v>1</v>
      </c>
      <c r="AN7097" s="1">
        <v>2</v>
      </c>
      <c r="AO7097" s="1">
        <v>6</v>
      </c>
      <c r="AP7097" s="1">
        <v>3</v>
      </c>
      <c r="AQ7097" s="1">
        <v>1</v>
      </c>
      <c r="AR7097" s="1">
        <v>0</v>
      </c>
      <c r="AS7097" s="1">
        <v>4</v>
      </c>
      <c r="AT7097" s="1">
        <v>1</v>
      </c>
      <c r="AU7097" s="1">
        <v>6</v>
      </c>
      <c r="AV7097" s="1">
        <v>3</v>
      </c>
      <c r="AW7097" s="1">
        <v>2</v>
      </c>
      <c r="AX7097" s="1">
        <v>3</v>
      </c>
      <c r="AY7097" s="1">
        <v>2</v>
      </c>
      <c r="AZ7097" s="1">
        <v>4</v>
      </c>
      <c r="BA7097" s="1">
        <v>2</v>
      </c>
      <c r="BB7097" s="13">
        <v>2</v>
      </c>
    </row>
    <row r="7098" spans="4:54" x14ac:dyDescent="0.2">
      <c r="D7098" s="104"/>
      <c r="E7098" s="11"/>
      <c r="F7098" s="10"/>
      <c r="G7098" s="9">
        <v>100</v>
      </c>
      <c r="H7098" s="12">
        <v>4.6511627906979998</v>
      </c>
      <c r="I7098" s="2">
        <v>1.937984496124</v>
      </c>
      <c r="J7098" s="2">
        <v>0.38759689922500001</v>
      </c>
      <c r="K7098" s="2">
        <v>1.550387596899</v>
      </c>
      <c r="L7098" s="2">
        <v>0.38759689922500001</v>
      </c>
      <c r="M7098" s="2">
        <v>1.1627906976739999</v>
      </c>
      <c r="N7098" s="2">
        <v>2.3255813953489999</v>
      </c>
      <c r="O7098" s="2">
        <v>1.550387596899</v>
      </c>
      <c r="P7098" s="2">
        <v>1.550387596899</v>
      </c>
      <c r="Q7098" s="2">
        <v>1.1627906976739999</v>
      </c>
      <c r="R7098" s="2">
        <v>5.0387596899220002</v>
      </c>
      <c r="S7098" s="2">
        <v>4.2635658914730001</v>
      </c>
      <c r="T7098" s="2">
        <v>11.240310077519</v>
      </c>
      <c r="U7098" s="2">
        <v>8.9147286821710008</v>
      </c>
      <c r="V7098" s="2">
        <v>1.550387596899</v>
      </c>
      <c r="W7098" s="2">
        <v>1.1627906976739999</v>
      </c>
      <c r="X7098" s="2">
        <v>0.77519379845000003</v>
      </c>
      <c r="Y7098" s="2">
        <v>0.38759689922500001</v>
      </c>
      <c r="Z7098" s="2">
        <v>1.1627906976739999</v>
      </c>
      <c r="AA7098" s="2">
        <v>1.550387596899</v>
      </c>
      <c r="AB7098" s="2">
        <v>1.550387596899</v>
      </c>
      <c r="AC7098" s="2">
        <v>2.7131782945739999</v>
      </c>
      <c r="AD7098" s="2">
        <v>7.3643410852709996</v>
      </c>
      <c r="AE7098" s="2">
        <v>1.937984496124</v>
      </c>
      <c r="AF7098" s="3">
        <v>0</v>
      </c>
      <c r="AG7098" s="2">
        <v>3.1007751937979999</v>
      </c>
      <c r="AH7098" s="2">
        <v>5.0387596899220002</v>
      </c>
      <c r="AI7098" s="2">
        <v>6.2015503875969999</v>
      </c>
      <c r="AJ7098" s="2">
        <v>1.937984496124</v>
      </c>
      <c r="AK7098" s="2">
        <v>0.77519379845000003</v>
      </c>
      <c r="AL7098" s="2">
        <v>0.38759689922500001</v>
      </c>
      <c r="AM7098" s="2">
        <v>0.38759689922500001</v>
      </c>
      <c r="AN7098" s="2">
        <v>0.77519379845000003</v>
      </c>
      <c r="AO7098" s="2">
        <v>2.3255813953489999</v>
      </c>
      <c r="AP7098" s="2">
        <v>1.1627906976739999</v>
      </c>
      <c r="AQ7098" s="2">
        <v>0.38759689922500001</v>
      </c>
      <c r="AR7098" s="3">
        <v>0</v>
      </c>
      <c r="AS7098" s="2">
        <v>1.550387596899</v>
      </c>
      <c r="AT7098" s="2">
        <v>0.38759689922500001</v>
      </c>
      <c r="AU7098" s="2">
        <v>2.3255813953489999</v>
      </c>
      <c r="AV7098" s="2">
        <v>1.1627906976739999</v>
      </c>
      <c r="AW7098" s="2">
        <v>0.77519379845000003</v>
      </c>
      <c r="AX7098" s="2">
        <v>1.1627906976739999</v>
      </c>
      <c r="AY7098" s="2">
        <v>0.77519379845000003</v>
      </c>
      <c r="AZ7098" s="2">
        <v>1.550387596899</v>
      </c>
      <c r="BA7098" s="2">
        <v>0.77519379845000003</v>
      </c>
      <c r="BB7098" s="15">
        <v>0.77519379845000003</v>
      </c>
    </row>
    <row r="7099" spans="4:54" x14ac:dyDescent="0.2">
      <c r="D7099" s="104"/>
      <c r="E7099" s="5" t="s">
        <v>43</v>
      </c>
      <c r="F7099" s="6"/>
      <c r="G7099" s="7">
        <v>258</v>
      </c>
      <c r="H7099" s="8">
        <v>13</v>
      </c>
      <c r="I7099" s="1">
        <v>4</v>
      </c>
      <c r="J7099" s="1">
        <v>4</v>
      </c>
      <c r="K7099" s="1">
        <v>3</v>
      </c>
      <c r="L7099" s="1">
        <v>3</v>
      </c>
      <c r="M7099" s="1">
        <v>2</v>
      </c>
      <c r="N7099" s="1">
        <v>6</v>
      </c>
      <c r="O7099" s="1">
        <v>3</v>
      </c>
      <c r="P7099" s="1">
        <v>5</v>
      </c>
      <c r="Q7099" s="1">
        <v>3</v>
      </c>
      <c r="R7099" s="1">
        <v>15</v>
      </c>
      <c r="S7099" s="1">
        <v>7</v>
      </c>
      <c r="T7099" s="1">
        <v>20</v>
      </c>
      <c r="U7099" s="1">
        <v>11</v>
      </c>
      <c r="V7099" s="1">
        <v>7</v>
      </c>
      <c r="W7099" s="1">
        <v>4</v>
      </c>
      <c r="X7099" s="1">
        <v>2</v>
      </c>
      <c r="Y7099" s="1">
        <v>1</v>
      </c>
      <c r="Z7099" s="1">
        <v>4</v>
      </c>
      <c r="AA7099" s="1">
        <v>2</v>
      </c>
      <c r="AB7099" s="1">
        <v>6</v>
      </c>
      <c r="AC7099" s="1">
        <v>6</v>
      </c>
      <c r="AD7099" s="1">
        <v>19</v>
      </c>
      <c r="AE7099" s="1">
        <v>2</v>
      </c>
      <c r="AF7099" s="1">
        <v>2</v>
      </c>
      <c r="AG7099" s="1">
        <v>7</v>
      </c>
      <c r="AH7099" s="1">
        <v>16</v>
      </c>
      <c r="AI7099" s="1">
        <v>12</v>
      </c>
      <c r="AJ7099" s="1">
        <v>4</v>
      </c>
      <c r="AK7099" s="1">
        <v>3</v>
      </c>
      <c r="AL7099" s="1">
        <v>0</v>
      </c>
      <c r="AM7099" s="1">
        <v>0</v>
      </c>
      <c r="AN7099" s="1">
        <v>4</v>
      </c>
      <c r="AO7099" s="1">
        <v>6</v>
      </c>
      <c r="AP7099" s="1">
        <v>4</v>
      </c>
      <c r="AQ7099" s="1">
        <v>1</v>
      </c>
      <c r="AR7099" s="1">
        <v>2</v>
      </c>
      <c r="AS7099" s="1">
        <v>4</v>
      </c>
      <c r="AT7099" s="1">
        <v>2</v>
      </c>
      <c r="AU7099" s="1">
        <v>16</v>
      </c>
      <c r="AV7099" s="1">
        <v>1</v>
      </c>
      <c r="AW7099" s="1">
        <v>5</v>
      </c>
      <c r="AX7099" s="1">
        <v>4</v>
      </c>
      <c r="AY7099" s="1">
        <v>3</v>
      </c>
      <c r="AZ7099" s="1">
        <v>5</v>
      </c>
      <c r="BA7099" s="1">
        <v>3</v>
      </c>
      <c r="BB7099" s="13">
        <v>2</v>
      </c>
    </row>
    <row r="7100" spans="4:54" x14ac:dyDescent="0.2">
      <c r="D7100" s="104"/>
      <c r="E7100" s="11"/>
      <c r="F7100" s="10"/>
      <c r="G7100" s="9">
        <v>100</v>
      </c>
      <c r="H7100" s="12">
        <v>5.0387596899220002</v>
      </c>
      <c r="I7100" s="2">
        <v>1.550387596899</v>
      </c>
      <c r="J7100" s="2">
        <v>1.550387596899</v>
      </c>
      <c r="K7100" s="2">
        <v>1.1627906976739999</v>
      </c>
      <c r="L7100" s="2">
        <v>1.1627906976739999</v>
      </c>
      <c r="M7100" s="2">
        <v>0.77519379845000003</v>
      </c>
      <c r="N7100" s="2">
        <v>2.3255813953489999</v>
      </c>
      <c r="O7100" s="2">
        <v>1.1627906976739999</v>
      </c>
      <c r="P7100" s="2">
        <v>1.937984496124</v>
      </c>
      <c r="Q7100" s="2">
        <v>1.1627906976739999</v>
      </c>
      <c r="R7100" s="2">
        <v>5.8139534883720003</v>
      </c>
      <c r="S7100" s="2">
        <v>2.7131782945739999</v>
      </c>
      <c r="T7100" s="2">
        <v>7.7519379844960001</v>
      </c>
      <c r="U7100" s="2">
        <v>4.2635658914730001</v>
      </c>
      <c r="V7100" s="2">
        <v>2.7131782945739999</v>
      </c>
      <c r="W7100" s="2">
        <v>1.550387596899</v>
      </c>
      <c r="X7100" s="2">
        <v>0.77519379845000003</v>
      </c>
      <c r="Y7100" s="2">
        <v>0.38759689922500001</v>
      </c>
      <c r="Z7100" s="2">
        <v>1.550387596899</v>
      </c>
      <c r="AA7100" s="2">
        <v>0.77519379845000003</v>
      </c>
      <c r="AB7100" s="2">
        <v>2.3255813953489999</v>
      </c>
      <c r="AC7100" s="2">
        <v>2.3255813953489999</v>
      </c>
      <c r="AD7100" s="2">
        <v>7.3643410852709996</v>
      </c>
      <c r="AE7100" s="2">
        <v>0.77519379845000003</v>
      </c>
      <c r="AF7100" s="2">
        <v>0.77519379845000003</v>
      </c>
      <c r="AG7100" s="2">
        <v>2.7131782945739999</v>
      </c>
      <c r="AH7100" s="2">
        <v>6.2015503875969999</v>
      </c>
      <c r="AI7100" s="2">
        <v>4.6511627906979998</v>
      </c>
      <c r="AJ7100" s="2">
        <v>1.550387596899</v>
      </c>
      <c r="AK7100" s="2">
        <v>1.1627906976739999</v>
      </c>
      <c r="AL7100" s="3">
        <v>0</v>
      </c>
      <c r="AM7100" s="3">
        <v>0</v>
      </c>
      <c r="AN7100" s="2">
        <v>1.550387596899</v>
      </c>
      <c r="AO7100" s="2">
        <v>2.3255813953489999</v>
      </c>
      <c r="AP7100" s="2">
        <v>1.550387596899</v>
      </c>
      <c r="AQ7100" s="2">
        <v>0.38759689922500001</v>
      </c>
      <c r="AR7100" s="2">
        <v>0.77519379845000003</v>
      </c>
      <c r="AS7100" s="2">
        <v>1.550387596899</v>
      </c>
      <c r="AT7100" s="2">
        <v>0.77519379845000003</v>
      </c>
      <c r="AU7100" s="2">
        <v>6.2015503875969999</v>
      </c>
      <c r="AV7100" s="2">
        <v>0.38759689922500001</v>
      </c>
      <c r="AW7100" s="2">
        <v>1.937984496124</v>
      </c>
      <c r="AX7100" s="2">
        <v>1.550387596899</v>
      </c>
      <c r="AY7100" s="2">
        <v>1.1627906976739999</v>
      </c>
      <c r="AZ7100" s="2">
        <v>1.937984496124</v>
      </c>
      <c r="BA7100" s="2">
        <v>1.1627906976739999</v>
      </c>
      <c r="BB7100" s="15">
        <v>0.77519379845000003</v>
      </c>
    </row>
    <row r="7101" spans="4:54" x14ac:dyDescent="0.2">
      <c r="D7101" s="104"/>
      <c r="E7101" s="5" t="s">
        <v>44</v>
      </c>
      <c r="F7101" s="6"/>
      <c r="G7101" s="7">
        <v>336</v>
      </c>
      <c r="H7101" s="8">
        <v>14</v>
      </c>
      <c r="I7101" s="1">
        <v>6</v>
      </c>
      <c r="J7101" s="1">
        <v>3</v>
      </c>
      <c r="K7101" s="1">
        <v>8</v>
      </c>
      <c r="L7101" s="1">
        <v>3</v>
      </c>
      <c r="M7101" s="1">
        <v>3</v>
      </c>
      <c r="N7101" s="1">
        <v>4</v>
      </c>
      <c r="O7101" s="1">
        <v>12</v>
      </c>
      <c r="P7101" s="1">
        <v>10</v>
      </c>
      <c r="Q7101" s="1">
        <v>10</v>
      </c>
      <c r="R7101" s="1">
        <v>16</v>
      </c>
      <c r="S7101" s="1">
        <v>18</v>
      </c>
      <c r="T7101" s="1">
        <v>34</v>
      </c>
      <c r="U7101" s="1">
        <v>26</v>
      </c>
      <c r="V7101" s="1">
        <v>4</v>
      </c>
      <c r="W7101" s="1">
        <v>4</v>
      </c>
      <c r="X7101" s="1">
        <v>2</v>
      </c>
      <c r="Y7101" s="1">
        <v>1</v>
      </c>
      <c r="Z7101" s="1">
        <v>1</v>
      </c>
      <c r="AA7101" s="1">
        <v>8</v>
      </c>
      <c r="AB7101" s="1">
        <v>6</v>
      </c>
      <c r="AC7101" s="1">
        <v>12</v>
      </c>
      <c r="AD7101" s="1">
        <v>14</v>
      </c>
      <c r="AE7101" s="1">
        <v>4</v>
      </c>
      <c r="AF7101" s="1">
        <v>3</v>
      </c>
      <c r="AG7101" s="1">
        <v>6</v>
      </c>
      <c r="AH7101" s="1">
        <v>25</v>
      </c>
      <c r="AI7101" s="1">
        <v>10</v>
      </c>
      <c r="AJ7101" s="1">
        <v>5</v>
      </c>
      <c r="AK7101" s="1">
        <v>1</v>
      </c>
      <c r="AL7101" s="1">
        <v>4</v>
      </c>
      <c r="AM7101" s="1">
        <v>4</v>
      </c>
      <c r="AN7101" s="1">
        <v>4</v>
      </c>
      <c r="AO7101" s="1">
        <v>7</v>
      </c>
      <c r="AP7101" s="1">
        <v>4</v>
      </c>
      <c r="AQ7101" s="1">
        <v>5</v>
      </c>
      <c r="AR7101" s="1">
        <v>1</v>
      </c>
      <c r="AS7101" s="1">
        <v>3</v>
      </c>
      <c r="AT7101" s="1">
        <v>1</v>
      </c>
      <c r="AU7101" s="1">
        <v>11</v>
      </c>
      <c r="AV7101" s="1">
        <v>3</v>
      </c>
      <c r="AW7101" s="1">
        <v>2</v>
      </c>
      <c r="AX7101" s="1">
        <v>1</v>
      </c>
      <c r="AY7101" s="1">
        <v>4</v>
      </c>
      <c r="AZ7101" s="1">
        <v>2</v>
      </c>
      <c r="BA7101" s="1">
        <v>3</v>
      </c>
      <c r="BB7101" s="13">
        <v>4</v>
      </c>
    </row>
    <row r="7102" spans="4:54" x14ac:dyDescent="0.2">
      <c r="D7102" s="104"/>
      <c r="E7102" s="11"/>
      <c r="F7102" s="10"/>
      <c r="G7102" s="9">
        <v>100</v>
      </c>
      <c r="H7102" s="12">
        <v>4.166666666667</v>
      </c>
      <c r="I7102" s="2">
        <v>1.785714285714</v>
      </c>
      <c r="J7102" s="2">
        <v>0.89285714285700002</v>
      </c>
      <c r="K7102" s="2">
        <v>2.3809523809519999</v>
      </c>
      <c r="L7102" s="2">
        <v>0.89285714285700002</v>
      </c>
      <c r="M7102" s="2">
        <v>0.89285714285700002</v>
      </c>
      <c r="N7102" s="2">
        <v>1.190476190476</v>
      </c>
      <c r="O7102" s="2">
        <v>3.5714285714290002</v>
      </c>
      <c r="P7102" s="2">
        <v>2.9761904761900002</v>
      </c>
      <c r="Q7102" s="2">
        <v>2.9761904761900002</v>
      </c>
      <c r="R7102" s="2">
        <v>4.7619047619049999</v>
      </c>
      <c r="S7102" s="2">
        <v>5.3571428571429998</v>
      </c>
      <c r="T7102" s="2">
        <v>10.119047619048001</v>
      </c>
      <c r="U7102" s="2">
        <v>7.7380952380950001</v>
      </c>
      <c r="V7102" s="2">
        <v>1.190476190476</v>
      </c>
      <c r="W7102" s="2">
        <v>1.190476190476</v>
      </c>
      <c r="X7102" s="2">
        <v>0.59523809523799998</v>
      </c>
      <c r="Y7102" s="2">
        <v>0.29761904761899999</v>
      </c>
      <c r="Z7102" s="2">
        <v>0.29761904761899999</v>
      </c>
      <c r="AA7102" s="2">
        <v>2.3809523809519999</v>
      </c>
      <c r="AB7102" s="2">
        <v>1.785714285714</v>
      </c>
      <c r="AC7102" s="2">
        <v>3.5714285714290002</v>
      </c>
      <c r="AD7102" s="2">
        <v>4.166666666667</v>
      </c>
      <c r="AE7102" s="2">
        <v>1.190476190476</v>
      </c>
      <c r="AF7102" s="2">
        <v>0.89285714285700002</v>
      </c>
      <c r="AG7102" s="2">
        <v>1.785714285714</v>
      </c>
      <c r="AH7102" s="2">
        <v>7.4404761904759997</v>
      </c>
      <c r="AI7102" s="2">
        <v>2.9761904761900002</v>
      </c>
      <c r="AJ7102" s="2">
        <v>1.4880952380950001</v>
      </c>
      <c r="AK7102" s="2">
        <v>0.29761904761899999</v>
      </c>
      <c r="AL7102" s="2">
        <v>1.190476190476</v>
      </c>
      <c r="AM7102" s="2">
        <v>1.190476190476</v>
      </c>
      <c r="AN7102" s="2">
        <v>1.190476190476</v>
      </c>
      <c r="AO7102" s="2">
        <v>2.083333333333</v>
      </c>
      <c r="AP7102" s="2">
        <v>1.190476190476</v>
      </c>
      <c r="AQ7102" s="2">
        <v>1.4880952380950001</v>
      </c>
      <c r="AR7102" s="2">
        <v>0.29761904761899999</v>
      </c>
      <c r="AS7102" s="2">
        <v>0.89285714285700002</v>
      </c>
      <c r="AT7102" s="2">
        <v>0.29761904761899999</v>
      </c>
      <c r="AU7102" s="2">
        <v>3.2738095238099998</v>
      </c>
      <c r="AV7102" s="2">
        <v>0.89285714285700002</v>
      </c>
      <c r="AW7102" s="2">
        <v>0.59523809523799998</v>
      </c>
      <c r="AX7102" s="2">
        <v>0.29761904761899999</v>
      </c>
      <c r="AY7102" s="2">
        <v>1.190476190476</v>
      </c>
      <c r="AZ7102" s="2">
        <v>0.59523809523799998</v>
      </c>
      <c r="BA7102" s="2">
        <v>0.89285714285700002</v>
      </c>
      <c r="BB7102" s="15">
        <v>1.190476190476</v>
      </c>
    </row>
    <row r="7103" spans="4:54" x14ac:dyDescent="0.2">
      <c r="D7103" s="104"/>
      <c r="E7103" s="5" t="s">
        <v>45</v>
      </c>
      <c r="F7103" s="6"/>
      <c r="G7103" s="7">
        <v>259</v>
      </c>
      <c r="H7103" s="8">
        <v>9</v>
      </c>
      <c r="I7103" s="1">
        <v>3</v>
      </c>
      <c r="J7103" s="1">
        <v>3</v>
      </c>
      <c r="K7103" s="1">
        <v>3</v>
      </c>
      <c r="L7103" s="1">
        <v>1</v>
      </c>
      <c r="M7103" s="1">
        <v>3</v>
      </c>
      <c r="N7103" s="1">
        <v>2</v>
      </c>
      <c r="O7103" s="1">
        <v>7</v>
      </c>
      <c r="P7103" s="1">
        <v>4</v>
      </c>
      <c r="Q7103" s="1">
        <v>7</v>
      </c>
      <c r="R7103" s="1">
        <v>19</v>
      </c>
      <c r="S7103" s="1">
        <v>12</v>
      </c>
      <c r="T7103" s="1">
        <v>23</v>
      </c>
      <c r="U7103" s="1">
        <v>16</v>
      </c>
      <c r="V7103" s="1">
        <v>2</v>
      </c>
      <c r="W7103" s="1">
        <v>6</v>
      </c>
      <c r="X7103" s="1">
        <v>2</v>
      </c>
      <c r="Y7103" s="1">
        <v>0</v>
      </c>
      <c r="Z7103" s="1">
        <v>2</v>
      </c>
      <c r="AA7103" s="1">
        <v>3</v>
      </c>
      <c r="AB7103" s="1">
        <v>4</v>
      </c>
      <c r="AC7103" s="1">
        <v>6</v>
      </c>
      <c r="AD7103" s="1">
        <v>18</v>
      </c>
      <c r="AE7103" s="1">
        <v>3</v>
      </c>
      <c r="AF7103" s="1">
        <v>2</v>
      </c>
      <c r="AG7103" s="1">
        <v>6</v>
      </c>
      <c r="AH7103" s="1">
        <v>14</v>
      </c>
      <c r="AI7103" s="1">
        <v>14</v>
      </c>
      <c r="AJ7103" s="1">
        <v>2</v>
      </c>
      <c r="AK7103" s="1">
        <v>1</v>
      </c>
      <c r="AL7103" s="1">
        <v>2</v>
      </c>
      <c r="AM7103" s="1">
        <v>3</v>
      </c>
      <c r="AN7103" s="1">
        <v>5</v>
      </c>
      <c r="AO7103" s="1">
        <v>7</v>
      </c>
      <c r="AP7103" s="1">
        <v>4</v>
      </c>
      <c r="AQ7103" s="1">
        <v>2</v>
      </c>
      <c r="AR7103" s="1">
        <v>2</v>
      </c>
      <c r="AS7103" s="1">
        <v>5</v>
      </c>
      <c r="AT7103" s="1">
        <v>2</v>
      </c>
      <c r="AU7103" s="1">
        <v>8</v>
      </c>
      <c r="AV7103" s="1">
        <v>1</v>
      </c>
      <c r="AW7103" s="1">
        <v>3</v>
      </c>
      <c r="AX7103" s="1">
        <v>4</v>
      </c>
      <c r="AY7103" s="1">
        <v>4</v>
      </c>
      <c r="AZ7103" s="1">
        <v>4</v>
      </c>
      <c r="BA7103" s="1">
        <v>3</v>
      </c>
      <c r="BB7103" s="13">
        <v>3</v>
      </c>
    </row>
    <row r="7104" spans="4:54" x14ac:dyDescent="0.2">
      <c r="D7104" s="104"/>
      <c r="E7104" s="11"/>
      <c r="F7104" s="10"/>
      <c r="G7104" s="9">
        <v>100</v>
      </c>
      <c r="H7104" s="12">
        <v>3.4749034749029999</v>
      </c>
      <c r="I7104" s="2">
        <v>1.1583011583009999</v>
      </c>
      <c r="J7104" s="2">
        <v>1.1583011583009999</v>
      </c>
      <c r="K7104" s="2">
        <v>1.1583011583009999</v>
      </c>
      <c r="L7104" s="2">
        <v>0.38610038610000003</v>
      </c>
      <c r="M7104" s="2">
        <v>1.1583011583009999</v>
      </c>
      <c r="N7104" s="2">
        <v>0.77220077220100003</v>
      </c>
      <c r="O7104" s="2">
        <v>2.7027027027030002</v>
      </c>
      <c r="P7104" s="2">
        <v>1.5444015444020001</v>
      </c>
      <c r="Q7104" s="2">
        <v>2.7027027027030002</v>
      </c>
      <c r="R7104" s="2">
        <v>7.3359073359069997</v>
      </c>
      <c r="S7104" s="2">
        <v>4.6332046332049996</v>
      </c>
      <c r="T7104" s="2">
        <v>8.8803088803090002</v>
      </c>
      <c r="U7104" s="2">
        <v>6.1776061776060001</v>
      </c>
      <c r="V7104" s="2">
        <v>0.77220077220100003</v>
      </c>
      <c r="W7104" s="2">
        <v>2.3166023166019998</v>
      </c>
      <c r="X7104" s="2">
        <v>0.77220077220100003</v>
      </c>
      <c r="Y7104" s="3">
        <v>0</v>
      </c>
      <c r="Z7104" s="2">
        <v>0.77220077220100003</v>
      </c>
      <c r="AA7104" s="2">
        <v>1.1583011583009999</v>
      </c>
      <c r="AB7104" s="2">
        <v>1.5444015444020001</v>
      </c>
      <c r="AC7104" s="2">
        <v>2.3166023166019998</v>
      </c>
      <c r="AD7104" s="2">
        <v>6.9498069498069999</v>
      </c>
      <c r="AE7104" s="2">
        <v>1.1583011583009999</v>
      </c>
      <c r="AF7104" s="2">
        <v>0.77220077220100003</v>
      </c>
      <c r="AG7104" s="2">
        <v>2.3166023166019998</v>
      </c>
      <c r="AH7104" s="2">
        <v>5.4054054054050003</v>
      </c>
      <c r="AI7104" s="2">
        <v>5.4054054054050003</v>
      </c>
      <c r="AJ7104" s="2">
        <v>0.77220077220100003</v>
      </c>
      <c r="AK7104" s="2">
        <v>0.38610038610000003</v>
      </c>
      <c r="AL7104" s="2">
        <v>0.77220077220100003</v>
      </c>
      <c r="AM7104" s="2">
        <v>1.1583011583009999</v>
      </c>
      <c r="AN7104" s="2">
        <v>1.9305019305019999</v>
      </c>
      <c r="AO7104" s="2">
        <v>2.7027027027030002</v>
      </c>
      <c r="AP7104" s="2">
        <v>1.5444015444020001</v>
      </c>
      <c r="AQ7104" s="2">
        <v>0.77220077220100003</v>
      </c>
      <c r="AR7104" s="2">
        <v>0.77220077220100003</v>
      </c>
      <c r="AS7104" s="2">
        <v>1.9305019305019999</v>
      </c>
      <c r="AT7104" s="2">
        <v>0.77220077220100003</v>
      </c>
      <c r="AU7104" s="2">
        <v>3.088803088803</v>
      </c>
      <c r="AV7104" s="2">
        <v>0.38610038610000003</v>
      </c>
      <c r="AW7104" s="2">
        <v>1.1583011583009999</v>
      </c>
      <c r="AX7104" s="2">
        <v>1.5444015444020001</v>
      </c>
      <c r="AY7104" s="2">
        <v>1.5444015444020001</v>
      </c>
      <c r="AZ7104" s="2">
        <v>1.5444015444020001</v>
      </c>
      <c r="BA7104" s="2">
        <v>1.1583011583009999</v>
      </c>
      <c r="BB7104" s="15">
        <v>1.1583011583009999</v>
      </c>
    </row>
    <row r="7105" spans="4:54" x14ac:dyDescent="0.2">
      <c r="D7105" s="104"/>
      <c r="E7105" s="5" t="s">
        <v>46</v>
      </c>
      <c r="F7105" s="6"/>
      <c r="G7105" s="7">
        <v>171</v>
      </c>
      <c r="H7105" s="8">
        <v>10</v>
      </c>
      <c r="I7105" s="1">
        <v>2</v>
      </c>
      <c r="J7105" s="1">
        <v>3</v>
      </c>
      <c r="K7105" s="1">
        <v>3</v>
      </c>
      <c r="L7105" s="1">
        <v>3</v>
      </c>
      <c r="M7105" s="1">
        <v>2</v>
      </c>
      <c r="N7105" s="1">
        <v>3</v>
      </c>
      <c r="O7105" s="1">
        <v>3</v>
      </c>
      <c r="P7105" s="1">
        <v>5</v>
      </c>
      <c r="Q7105" s="1">
        <v>1</v>
      </c>
      <c r="R7105" s="1">
        <v>6</v>
      </c>
      <c r="S7105" s="1">
        <v>10</v>
      </c>
      <c r="T7105" s="1">
        <v>18</v>
      </c>
      <c r="U7105" s="1">
        <v>10</v>
      </c>
      <c r="V7105" s="1">
        <v>5</v>
      </c>
      <c r="W7105" s="1">
        <v>0</v>
      </c>
      <c r="X7105" s="1">
        <v>0</v>
      </c>
      <c r="Y7105" s="1">
        <v>2</v>
      </c>
      <c r="Z7105" s="1">
        <v>2</v>
      </c>
      <c r="AA7105" s="1">
        <v>4</v>
      </c>
      <c r="AB7105" s="1">
        <v>3</v>
      </c>
      <c r="AC7105" s="1">
        <v>9</v>
      </c>
      <c r="AD7105" s="1">
        <v>7</v>
      </c>
      <c r="AE7105" s="1">
        <v>2</v>
      </c>
      <c r="AF7105" s="1">
        <v>3</v>
      </c>
      <c r="AG7105" s="1">
        <v>4</v>
      </c>
      <c r="AH7105" s="1">
        <v>15</v>
      </c>
      <c r="AI7105" s="1">
        <v>4</v>
      </c>
      <c r="AJ7105" s="1">
        <v>5</v>
      </c>
      <c r="AK7105" s="1">
        <v>2</v>
      </c>
      <c r="AL7105" s="1">
        <v>0</v>
      </c>
      <c r="AM7105" s="1">
        <v>0</v>
      </c>
      <c r="AN7105" s="1">
        <v>1</v>
      </c>
      <c r="AO7105" s="1">
        <v>1</v>
      </c>
      <c r="AP7105" s="1">
        <v>3</v>
      </c>
      <c r="AQ7105" s="1">
        <v>2</v>
      </c>
      <c r="AR7105" s="1">
        <v>0</v>
      </c>
      <c r="AS7105" s="1">
        <v>1</v>
      </c>
      <c r="AT7105" s="1">
        <v>0</v>
      </c>
      <c r="AU7105" s="1">
        <v>10</v>
      </c>
      <c r="AV7105" s="1">
        <v>0</v>
      </c>
      <c r="AW7105" s="1">
        <v>1</v>
      </c>
      <c r="AX7105" s="1">
        <v>2</v>
      </c>
      <c r="AY7105" s="1">
        <v>1</v>
      </c>
      <c r="AZ7105" s="1">
        <v>0</v>
      </c>
      <c r="BA7105" s="1">
        <v>2</v>
      </c>
      <c r="BB7105" s="13">
        <v>1</v>
      </c>
    </row>
    <row r="7106" spans="4:54" x14ac:dyDescent="0.2">
      <c r="D7106" s="104"/>
      <c r="E7106" s="11"/>
      <c r="F7106" s="10"/>
      <c r="G7106" s="9">
        <v>100</v>
      </c>
      <c r="H7106" s="12">
        <v>5.847953216374</v>
      </c>
      <c r="I7106" s="2">
        <v>1.1695906432750001</v>
      </c>
      <c r="J7106" s="2">
        <v>1.7543859649119999</v>
      </c>
      <c r="K7106" s="2">
        <v>1.7543859649119999</v>
      </c>
      <c r="L7106" s="2">
        <v>1.7543859649119999</v>
      </c>
      <c r="M7106" s="2">
        <v>1.1695906432750001</v>
      </c>
      <c r="N7106" s="2">
        <v>1.7543859649119999</v>
      </c>
      <c r="O7106" s="2">
        <v>1.7543859649119999</v>
      </c>
      <c r="P7106" s="2">
        <v>2.923976608187</v>
      </c>
      <c r="Q7106" s="2">
        <v>0.58479532163699999</v>
      </c>
      <c r="R7106" s="2">
        <v>3.508771929825</v>
      </c>
      <c r="S7106" s="2">
        <v>5.847953216374</v>
      </c>
      <c r="T7106" s="2">
        <v>10.526315789473999</v>
      </c>
      <c r="U7106" s="2">
        <v>5.847953216374</v>
      </c>
      <c r="V7106" s="2">
        <v>2.923976608187</v>
      </c>
      <c r="W7106" s="3">
        <v>0</v>
      </c>
      <c r="X7106" s="3">
        <v>0</v>
      </c>
      <c r="Y7106" s="2">
        <v>1.1695906432750001</v>
      </c>
      <c r="Z7106" s="2">
        <v>1.1695906432750001</v>
      </c>
      <c r="AA7106" s="2">
        <v>2.3391812865500001</v>
      </c>
      <c r="AB7106" s="2">
        <v>1.7543859649119999</v>
      </c>
      <c r="AC7106" s="2">
        <v>5.2631578947369997</v>
      </c>
      <c r="AD7106" s="2">
        <v>4.0935672514619998</v>
      </c>
      <c r="AE7106" s="2">
        <v>1.1695906432750001</v>
      </c>
      <c r="AF7106" s="2">
        <v>1.7543859649119999</v>
      </c>
      <c r="AG7106" s="2">
        <v>2.3391812865500001</v>
      </c>
      <c r="AH7106" s="2">
        <v>8.7719298245609991</v>
      </c>
      <c r="AI7106" s="2">
        <v>2.3391812865500001</v>
      </c>
      <c r="AJ7106" s="2">
        <v>2.923976608187</v>
      </c>
      <c r="AK7106" s="2">
        <v>1.1695906432750001</v>
      </c>
      <c r="AL7106" s="3">
        <v>0</v>
      </c>
      <c r="AM7106" s="3">
        <v>0</v>
      </c>
      <c r="AN7106" s="2">
        <v>0.58479532163699999</v>
      </c>
      <c r="AO7106" s="2">
        <v>0.58479532163699999</v>
      </c>
      <c r="AP7106" s="2">
        <v>1.7543859649119999</v>
      </c>
      <c r="AQ7106" s="2">
        <v>1.1695906432750001</v>
      </c>
      <c r="AR7106" s="3">
        <v>0</v>
      </c>
      <c r="AS7106" s="2">
        <v>0.58479532163699999</v>
      </c>
      <c r="AT7106" s="3">
        <v>0</v>
      </c>
      <c r="AU7106" s="2">
        <v>5.847953216374</v>
      </c>
      <c r="AV7106" s="3">
        <v>0</v>
      </c>
      <c r="AW7106" s="2">
        <v>0.58479532163699999</v>
      </c>
      <c r="AX7106" s="2">
        <v>1.1695906432750001</v>
      </c>
      <c r="AY7106" s="2">
        <v>0.58479532163699999</v>
      </c>
      <c r="AZ7106" s="3">
        <v>0</v>
      </c>
      <c r="BA7106" s="2">
        <v>1.1695906432750001</v>
      </c>
      <c r="BB7106" s="15">
        <v>0.58479532163699999</v>
      </c>
    </row>
    <row r="7107" spans="4:54" x14ac:dyDescent="0.2">
      <c r="D7107" s="104"/>
      <c r="E7107" s="5" t="s">
        <v>47</v>
      </c>
      <c r="F7107" s="6"/>
      <c r="G7107" s="7">
        <v>158</v>
      </c>
      <c r="H7107" s="8">
        <v>5</v>
      </c>
      <c r="I7107" s="1">
        <v>3</v>
      </c>
      <c r="J7107" s="1">
        <v>2</v>
      </c>
      <c r="K7107" s="1">
        <v>2</v>
      </c>
      <c r="L7107" s="1">
        <v>2</v>
      </c>
      <c r="M7107" s="1">
        <v>2</v>
      </c>
      <c r="N7107" s="1">
        <v>2</v>
      </c>
      <c r="O7107" s="1">
        <v>0</v>
      </c>
      <c r="P7107" s="1">
        <v>4</v>
      </c>
      <c r="Q7107" s="1">
        <v>2</v>
      </c>
      <c r="R7107" s="1">
        <v>5</v>
      </c>
      <c r="S7107" s="1">
        <v>6</v>
      </c>
      <c r="T7107" s="1">
        <v>13</v>
      </c>
      <c r="U7107" s="1">
        <v>15</v>
      </c>
      <c r="V7107" s="1">
        <v>1</v>
      </c>
      <c r="W7107" s="1">
        <v>3</v>
      </c>
      <c r="X7107" s="1">
        <v>1</v>
      </c>
      <c r="Y7107" s="1">
        <v>0</v>
      </c>
      <c r="Z7107" s="1">
        <v>2</v>
      </c>
      <c r="AA7107" s="1">
        <v>5</v>
      </c>
      <c r="AB7107" s="1">
        <v>1</v>
      </c>
      <c r="AC7107" s="1">
        <v>8</v>
      </c>
      <c r="AD7107" s="1">
        <v>9</v>
      </c>
      <c r="AE7107" s="1">
        <v>2</v>
      </c>
      <c r="AF7107" s="1">
        <v>3</v>
      </c>
      <c r="AG7107" s="1">
        <v>2</v>
      </c>
      <c r="AH7107" s="1">
        <v>11</v>
      </c>
      <c r="AI7107" s="1">
        <v>8</v>
      </c>
      <c r="AJ7107" s="1">
        <v>3</v>
      </c>
      <c r="AK7107" s="1">
        <v>2</v>
      </c>
      <c r="AL7107" s="1">
        <v>2</v>
      </c>
      <c r="AM7107" s="1">
        <v>3</v>
      </c>
      <c r="AN7107" s="1">
        <v>1</v>
      </c>
      <c r="AO7107" s="1">
        <v>2</v>
      </c>
      <c r="AP7107" s="1">
        <v>2</v>
      </c>
      <c r="AQ7107" s="1">
        <v>2</v>
      </c>
      <c r="AR7107" s="1">
        <v>1</v>
      </c>
      <c r="AS7107" s="1">
        <v>2</v>
      </c>
      <c r="AT7107" s="1">
        <v>1</v>
      </c>
      <c r="AU7107" s="1">
        <v>6</v>
      </c>
      <c r="AV7107" s="1">
        <v>1</v>
      </c>
      <c r="AW7107" s="1">
        <v>2</v>
      </c>
      <c r="AX7107" s="1">
        <v>1</v>
      </c>
      <c r="AY7107" s="1">
        <v>2</v>
      </c>
      <c r="AZ7107" s="1">
        <v>1</v>
      </c>
      <c r="BA7107" s="1">
        <v>3</v>
      </c>
      <c r="BB7107" s="13">
        <v>2</v>
      </c>
    </row>
    <row r="7108" spans="4:54" x14ac:dyDescent="0.2">
      <c r="D7108" s="104"/>
      <c r="E7108" s="11"/>
      <c r="F7108" s="10"/>
      <c r="G7108" s="9">
        <v>100</v>
      </c>
      <c r="H7108" s="12">
        <v>3.1645569620249998</v>
      </c>
      <c r="I7108" s="2">
        <v>1.8987341772149999</v>
      </c>
      <c r="J7108" s="2">
        <v>1.2658227848100001</v>
      </c>
      <c r="K7108" s="2">
        <v>1.2658227848100001</v>
      </c>
      <c r="L7108" s="2">
        <v>1.2658227848100001</v>
      </c>
      <c r="M7108" s="2">
        <v>1.2658227848100001</v>
      </c>
      <c r="N7108" s="2">
        <v>1.2658227848100001</v>
      </c>
      <c r="O7108" s="3">
        <v>0</v>
      </c>
      <c r="P7108" s="2">
        <v>2.5316455696200002</v>
      </c>
      <c r="Q7108" s="2">
        <v>1.2658227848100001</v>
      </c>
      <c r="R7108" s="2">
        <v>3.1645569620249998</v>
      </c>
      <c r="S7108" s="2">
        <v>3.7974683544299999</v>
      </c>
      <c r="T7108" s="2">
        <v>8.2278481012659999</v>
      </c>
      <c r="U7108" s="2">
        <v>9.493670886076</v>
      </c>
      <c r="V7108" s="2">
        <v>0.63291139240500005</v>
      </c>
      <c r="W7108" s="2">
        <v>1.8987341772149999</v>
      </c>
      <c r="X7108" s="2">
        <v>0.63291139240500005</v>
      </c>
      <c r="Y7108" s="3">
        <v>0</v>
      </c>
      <c r="Z7108" s="2">
        <v>1.2658227848100001</v>
      </c>
      <c r="AA7108" s="2">
        <v>3.1645569620249998</v>
      </c>
      <c r="AB7108" s="2">
        <v>0.63291139240500005</v>
      </c>
      <c r="AC7108" s="2">
        <v>5.0632911392409996</v>
      </c>
      <c r="AD7108" s="2">
        <v>5.6962025316459997</v>
      </c>
      <c r="AE7108" s="2">
        <v>1.2658227848100001</v>
      </c>
      <c r="AF7108" s="2">
        <v>1.8987341772149999</v>
      </c>
      <c r="AG7108" s="2">
        <v>1.2658227848100001</v>
      </c>
      <c r="AH7108" s="2">
        <v>6.9620253164559998</v>
      </c>
      <c r="AI7108" s="2">
        <v>5.0632911392409996</v>
      </c>
      <c r="AJ7108" s="2">
        <v>1.8987341772149999</v>
      </c>
      <c r="AK7108" s="2">
        <v>1.2658227848100001</v>
      </c>
      <c r="AL7108" s="2">
        <v>1.2658227848100001</v>
      </c>
      <c r="AM7108" s="2">
        <v>1.8987341772149999</v>
      </c>
      <c r="AN7108" s="2">
        <v>0.63291139240500005</v>
      </c>
      <c r="AO7108" s="2">
        <v>1.2658227848100001</v>
      </c>
      <c r="AP7108" s="2">
        <v>1.2658227848100001</v>
      </c>
      <c r="AQ7108" s="2">
        <v>1.2658227848100001</v>
      </c>
      <c r="AR7108" s="2">
        <v>0.63291139240500005</v>
      </c>
      <c r="AS7108" s="2">
        <v>1.2658227848100001</v>
      </c>
      <c r="AT7108" s="2">
        <v>0.63291139240500005</v>
      </c>
      <c r="AU7108" s="2">
        <v>3.7974683544299999</v>
      </c>
      <c r="AV7108" s="2">
        <v>0.63291139240500005</v>
      </c>
      <c r="AW7108" s="2">
        <v>1.2658227848100001</v>
      </c>
      <c r="AX7108" s="2">
        <v>0.63291139240500005</v>
      </c>
      <c r="AY7108" s="2">
        <v>1.2658227848100001</v>
      </c>
      <c r="AZ7108" s="2">
        <v>0.63291139240500005</v>
      </c>
      <c r="BA7108" s="2">
        <v>1.8987341772149999</v>
      </c>
      <c r="BB7108" s="15">
        <v>1.2658227848100001</v>
      </c>
    </row>
    <row r="7109" spans="4:54" x14ac:dyDescent="0.2">
      <c r="D7109" s="104"/>
      <c r="E7109" s="5" t="s">
        <v>48</v>
      </c>
      <c r="F7109" s="6"/>
      <c r="G7109" s="7">
        <v>62</v>
      </c>
      <c r="H7109" s="8">
        <v>6</v>
      </c>
      <c r="I7109" s="1">
        <v>1</v>
      </c>
      <c r="J7109" s="1">
        <v>1</v>
      </c>
      <c r="K7109" s="1">
        <v>0</v>
      </c>
      <c r="L7109" s="1">
        <v>1</v>
      </c>
      <c r="M7109" s="1">
        <v>0</v>
      </c>
      <c r="N7109" s="1">
        <v>2</v>
      </c>
      <c r="O7109" s="1">
        <v>4</v>
      </c>
      <c r="P7109" s="1">
        <v>1</v>
      </c>
      <c r="Q7109" s="1">
        <v>1</v>
      </c>
      <c r="R7109" s="1">
        <v>0</v>
      </c>
      <c r="S7109" s="1">
        <v>1</v>
      </c>
      <c r="T7109" s="1">
        <v>9</v>
      </c>
      <c r="U7109" s="1">
        <v>6</v>
      </c>
      <c r="V7109" s="1">
        <v>1</v>
      </c>
      <c r="W7109" s="1">
        <v>0</v>
      </c>
      <c r="X7109" s="1">
        <v>0</v>
      </c>
      <c r="Y7109" s="1">
        <v>0</v>
      </c>
      <c r="Z7109" s="1">
        <v>2</v>
      </c>
      <c r="AA7109" s="1">
        <v>0</v>
      </c>
      <c r="AB7109" s="1">
        <v>2</v>
      </c>
      <c r="AC7109" s="1">
        <v>1</v>
      </c>
      <c r="AD7109" s="1">
        <v>2</v>
      </c>
      <c r="AE7109" s="1">
        <v>1</v>
      </c>
      <c r="AF7109" s="1">
        <v>0</v>
      </c>
      <c r="AG7109" s="1">
        <v>1</v>
      </c>
      <c r="AH7109" s="1">
        <v>4</v>
      </c>
      <c r="AI7109" s="1">
        <v>1</v>
      </c>
      <c r="AJ7109" s="1">
        <v>1</v>
      </c>
      <c r="AK7109" s="1">
        <v>0</v>
      </c>
      <c r="AL7109" s="1">
        <v>0</v>
      </c>
      <c r="AM7109" s="1">
        <v>0</v>
      </c>
      <c r="AN7109" s="1">
        <v>0</v>
      </c>
      <c r="AO7109" s="1">
        <v>1</v>
      </c>
      <c r="AP7109" s="1">
        <v>2</v>
      </c>
      <c r="AQ7109" s="1">
        <v>0</v>
      </c>
      <c r="AR7109" s="1">
        <v>0</v>
      </c>
      <c r="AS7109" s="1">
        <v>1</v>
      </c>
      <c r="AT7109" s="1">
        <v>0</v>
      </c>
      <c r="AU7109" s="1">
        <v>2</v>
      </c>
      <c r="AV7109" s="1">
        <v>1</v>
      </c>
      <c r="AW7109" s="1">
        <v>2</v>
      </c>
      <c r="AX7109" s="1">
        <v>2</v>
      </c>
      <c r="AY7109" s="1">
        <v>1</v>
      </c>
      <c r="AZ7109" s="1">
        <v>1</v>
      </c>
      <c r="BA7109" s="1">
        <v>0</v>
      </c>
      <c r="BB7109" s="13">
        <v>0</v>
      </c>
    </row>
    <row r="7110" spans="4:54" x14ac:dyDescent="0.2">
      <c r="D7110" s="104"/>
      <c r="E7110" s="11"/>
      <c r="F7110" s="10"/>
      <c r="G7110" s="9">
        <v>100</v>
      </c>
      <c r="H7110" s="12">
        <v>9.6774193548389995</v>
      </c>
      <c r="I7110" s="2">
        <v>1.6129032258060001</v>
      </c>
      <c r="J7110" s="2">
        <v>1.6129032258060001</v>
      </c>
      <c r="K7110" s="3">
        <v>0</v>
      </c>
      <c r="L7110" s="2">
        <v>1.6129032258060001</v>
      </c>
      <c r="M7110" s="3">
        <v>0</v>
      </c>
      <c r="N7110" s="2">
        <v>3.2258064516129998</v>
      </c>
      <c r="O7110" s="2">
        <v>6.4516129032259997</v>
      </c>
      <c r="P7110" s="2">
        <v>1.6129032258060001</v>
      </c>
      <c r="Q7110" s="2">
        <v>1.6129032258060001</v>
      </c>
      <c r="R7110" s="3">
        <v>0</v>
      </c>
      <c r="S7110" s="2">
        <v>1.6129032258060001</v>
      </c>
      <c r="T7110" s="2">
        <v>14.516129032258</v>
      </c>
      <c r="U7110" s="2">
        <v>9.6774193548389995</v>
      </c>
      <c r="V7110" s="2">
        <v>1.6129032258060001</v>
      </c>
      <c r="W7110" s="3">
        <v>0</v>
      </c>
      <c r="X7110" s="3">
        <v>0</v>
      </c>
      <c r="Y7110" s="3">
        <v>0</v>
      </c>
      <c r="Z7110" s="2">
        <v>3.2258064516129998</v>
      </c>
      <c r="AA7110" s="3">
        <v>0</v>
      </c>
      <c r="AB7110" s="2">
        <v>3.2258064516129998</v>
      </c>
      <c r="AC7110" s="2">
        <v>1.6129032258060001</v>
      </c>
      <c r="AD7110" s="2">
        <v>3.2258064516129998</v>
      </c>
      <c r="AE7110" s="2">
        <v>1.6129032258060001</v>
      </c>
      <c r="AF7110" s="3">
        <v>0</v>
      </c>
      <c r="AG7110" s="2">
        <v>1.6129032258060001</v>
      </c>
      <c r="AH7110" s="2">
        <v>6.4516129032259997</v>
      </c>
      <c r="AI7110" s="2">
        <v>1.6129032258060001</v>
      </c>
      <c r="AJ7110" s="2">
        <v>1.6129032258060001</v>
      </c>
      <c r="AK7110" s="3">
        <v>0</v>
      </c>
      <c r="AL7110" s="3">
        <v>0</v>
      </c>
      <c r="AM7110" s="3">
        <v>0</v>
      </c>
      <c r="AN7110" s="3">
        <v>0</v>
      </c>
      <c r="AO7110" s="2">
        <v>1.6129032258060001</v>
      </c>
      <c r="AP7110" s="2">
        <v>3.2258064516129998</v>
      </c>
      <c r="AQ7110" s="3">
        <v>0</v>
      </c>
      <c r="AR7110" s="3">
        <v>0</v>
      </c>
      <c r="AS7110" s="2">
        <v>1.6129032258060001</v>
      </c>
      <c r="AT7110" s="3">
        <v>0</v>
      </c>
      <c r="AU7110" s="2">
        <v>3.2258064516129998</v>
      </c>
      <c r="AV7110" s="2">
        <v>1.6129032258060001</v>
      </c>
      <c r="AW7110" s="2">
        <v>3.2258064516129998</v>
      </c>
      <c r="AX7110" s="2">
        <v>3.2258064516129998</v>
      </c>
      <c r="AY7110" s="2">
        <v>1.6129032258060001</v>
      </c>
      <c r="AZ7110" s="2">
        <v>1.6129032258060001</v>
      </c>
      <c r="BA7110" s="3">
        <v>0</v>
      </c>
      <c r="BB7110" s="21">
        <v>0</v>
      </c>
    </row>
    <row r="7111" spans="4:54" x14ac:dyDescent="0.2">
      <c r="D7111" s="104"/>
      <c r="E7111" s="5" t="s">
        <v>49</v>
      </c>
      <c r="F7111" s="6"/>
      <c r="G7111" s="7">
        <v>13</v>
      </c>
      <c r="H7111" s="8">
        <v>0</v>
      </c>
      <c r="I7111" s="1">
        <v>1</v>
      </c>
      <c r="J7111" s="1">
        <v>0</v>
      </c>
      <c r="K7111" s="1">
        <v>0</v>
      </c>
      <c r="L7111" s="1">
        <v>1</v>
      </c>
      <c r="M7111" s="1">
        <v>0</v>
      </c>
      <c r="N7111" s="1">
        <v>0</v>
      </c>
      <c r="O7111" s="1">
        <v>0</v>
      </c>
      <c r="P7111" s="1">
        <v>1</v>
      </c>
      <c r="Q7111" s="1">
        <v>0</v>
      </c>
      <c r="R7111" s="1">
        <v>0</v>
      </c>
      <c r="S7111" s="1">
        <v>0</v>
      </c>
      <c r="T7111" s="1">
        <v>0</v>
      </c>
      <c r="U7111" s="1">
        <v>0</v>
      </c>
      <c r="V7111" s="1">
        <v>0</v>
      </c>
      <c r="W7111" s="1">
        <v>0</v>
      </c>
      <c r="X7111" s="1">
        <v>1</v>
      </c>
      <c r="Y7111" s="1">
        <v>0</v>
      </c>
      <c r="Z7111" s="1">
        <v>0</v>
      </c>
      <c r="AA7111" s="1">
        <v>1</v>
      </c>
      <c r="AB7111" s="1">
        <v>0</v>
      </c>
      <c r="AC7111" s="1">
        <v>0</v>
      </c>
      <c r="AD7111" s="1">
        <v>1</v>
      </c>
      <c r="AE7111" s="1">
        <v>1</v>
      </c>
      <c r="AF7111" s="1">
        <v>0</v>
      </c>
      <c r="AG7111" s="1">
        <v>0</v>
      </c>
      <c r="AH7111" s="1">
        <v>0</v>
      </c>
      <c r="AI7111" s="1">
        <v>0</v>
      </c>
      <c r="AJ7111" s="1">
        <v>0</v>
      </c>
      <c r="AK7111" s="1">
        <v>0</v>
      </c>
      <c r="AL7111" s="1">
        <v>0</v>
      </c>
      <c r="AM7111" s="1">
        <v>0</v>
      </c>
      <c r="AN7111" s="1">
        <v>0</v>
      </c>
      <c r="AO7111" s="1">
        <v>1</v>
      </c>
      <c r="AP7111" s="1">
        <v>1</v>
      </c>
      <c r="AQ7111" s="1">
        <v>1</v>
      </c>
      <c r="AR7111" s="1">
        <v>0</v>
      </c>
      <c r="AS7111" s="1">
        <v>1</v>
      </c>
      <c r="AT7111" s="1">
        <v>0</v>
      </c>
      <c r="AU7111" s="1">
        <v>0</v>
      </c>
      <c r="AV7111" s="1">
        <v>0</v>
      </c>
      <c r="AW7111" s="1">
        <v>0</v>
      </c>
      <c r="AX7111" s="1">
        <v>0</v>
      </c>
      <c r="AY7111" s="1">
        <v>1</v>
      </c>
      <c r="AZ7111" s="1">
        <v>1</v>
      </c>
      <c r="BA7111" s="1">
        <v>0</v>
      </c>
      <c r="BB7111" s="13">
        <v>0</v>
      </c>
    </row>
    <row r="7112" spans="4:54" x14ac:dyDescent="0.2">
      <c r="D7112" s="104"/>
      <c r="E7112" s="11"/>
      <c r="F7112" s="10"/>
      <c r="G7112" s="9">
        <v>100</v>
      </c>
      <c r="H7112" s="40">
        <v>0</v>
      </c>
      <c r="I7112" s="2">
        <v>7.6923076923079998</v>
      </c>
      <c r="J7112" s="3">
        <v>0</v>
      </c>
      <c r="K7112" s="3">
        <v>0</v>
      </c>
      <c r="L7112" s="2">
        <v>7.6923076923079998</v>
      </c>
      <c r="M7112" s="3">
        <v>0</v>
      </c>
      <c r="N7112" s="3">
        <v>0</v>
      </c>
      <c r="O7112" s="3">
        <v>0</v>
      </c>
      <c r="P7112" s="2">
        <v>7.6923076923079998</v>
      </c>
      <c r="Q7112" s="3">
        <v>0</v>
      </c>
      <c r="R7112" s="3">
        <v>0</v>
      </c>
      <c r="S7112" s="3">
        <v>0</v>
      </c>
      <c r="T7112" s="3">
        <v>0</v>
      </c>
      <c r="U7112" s="3">
        <v>0</v>
      </c>
      <c r="V7112" s="3">
        <v>0</v>
      </c>
      <c r="W7112" s="3">
        <v>0</v>
      </c>
      <c r="X7112" s="2">
        <v>7.6923076923079998</v>
      </c>
      <c r="Y7112" s="3">
        <v>0</v>
      </c>
      <c r="Z7112" s="3">
        <v>0</v>
      </c>
      <c r="AA7112" s="2">
        <v>7.6923076923079998</v>
      </c>
      <c r="AB7112" s="3">
        <v>0</v>
      </c>
      <c r="AC7112" s="3">
        <v>0</v>
      </c>
      <c r="AD7112" s="2">
        <v>7.6923076923079998</v>
      </c>
      <c r="AE7112" s="2">
        <v>7.6923076923079998</v>
      </c>
      <c r="AF7112" s="3">
        <v>0</v>
      </c>
      <c r="AG7112" s="3">
        <v>0</v>
      </c>
      <c r="AH7112" s="3">
        <v>0</v>
      </c>
      <c r="AI7112" s="3">
        <v>0</v>
      </c>
      <c r="AJ7112" s="3">
        <v>0</v>
      </c>
      <c r="AK7112" s="3">
        <v>0</v>
      </c>
      <c r="AL7112" s="3">
        <v>0</v>
      </c>
      <c r="AM7112" s="3">
        <v>0</v>
      </c>
      <c r="AN7112" s="3">
        <v>0</v>
      </c>
      <c r="AO7112" s="2">
        <v>7.6923076923079998</v>
      </c>
      <c r="AP7112" s="2">
        <v>7.6923076923079998</v>
      </c>
      <c r="AQ7112" s="2">
        <v>7.6923076923079998</v>
      </c>
      <c r="AR7112" s="3">
        <v>0</v>
      </c>
      <c r="AS7112" s="2">
        <v>7.6923076923079998</v>
      </c>
      <c r="AT7112" s="3">
        <v>0</v>
      </c>
      <c r="AU7112" s="3">
        <v>0</v>
      </c>
      <c r="AV7112" s="3">
        <v>0</v>
      </c>
      <c r="AW7112" s="3">
        <v>0</v>
      </c>
      <c r="AX7112" s="3">
        <v>0</v>
      </c>
      <c r="AY7112" s="2">
        <v>7.6923076923079998</v>
      </c>
      <c r="AZ7112" s="2">
        <v>7.6923076923079998</v>
      </c>
      <c r="BA7112" s="3">
        <v>0</v>
      </c>
      <c r="BB7112" s="21">
        <v>0</v>
      </c>
    </row>
    <row r="7113" spans="4:54" x14ac:dyDescent="0.2">
      <c r="D7113" s="103" t="s">
        <v>50</v>
      </c>
      <c r="E7113" s="24" t="s">
        <v>35</v>
      </c>
      <c r="F7113" s="22"/>
      <c r="G7113" s="23">
        <v>174</v>
      </c>
      <c r="H7113" s="30">
        <v>6</v>
      </c>
      <c r="I7113" s="4">
        <v>0</v>
      </c>
      <c r="J7113" s="4">
        <v>0</v>
      </c>
      <c r="K7113" s="4">
        <v>3</v>
      </c>
      <c r="L7113" s="4">
        <v>0</v>
      </c>
      <c r="M7113" s="4">
        <v>3</v>
      </c>
      <c r="N7113" s="4">
        <v>2</v>
      </c>
      <c r="O7113" s="4">
        <v>6</v>
      </c>
      <c r="P7113" s="4">
        <v>5</v>
      </c>
      <c r="Q7113" s="4">
        <v>2</v>
      </c>
      <c r="R7113" s="4">
        <v>13</v>
      </c>
      <c r="S7113" s="4">
        <v>8</v>
      </c>
      <c r="T7113" s="4">
        <v>26</v>
      </c>
      <c r="U7113" s="4">
        <v>9</v>
      </c>
      <c r="V7113" s="4">
        <v>2</v>
      </c>
      <c r="W7113" s="4">
        <v>0</v>
      </c>
      <c r="X7113" s="4">
        <v>0</v>
      </c>
      <c r="Y7113" s="4">
        <v>1</v>
      </c>
      <c r="Z7113" s="4">
        <v>0</v>
      </c>
      <c r="AA7113" s="4">
        <v>4</v>
      </c>
      <c r="AB7113" s="4">
        <v>1</v>
      </c>
      <c r="AC7113" s="4">
        <v>5</v>
      </c>
      <c r="AD7113" s="4">
        <v>14</v>
      </c>
      <c r="AE7113" s="4">
        <v>2</v>
      </c>
      <c r="AF7113" s="4">
        <v>0</v>
      </c>
      <c r="AG7113" s="4">
        <v>4</v>
      </c>
      <c r="AH7113" s="4">
        <v>16</v>
      </c>
      <c r="AI7113" s="4">
        <v>8</v>
      </c>
      <c r="AJ7113" s="4">
        <v>4</v>
      </c>
      <c r="AK7113" s="4">
        <v>0</v>
      </c>
      <c r="AL7113" s="4">
        <v>0</v>
      </c>
      <c r="AM7113" s="4">
        <v>1</v>
      </c>
      <c r="AN7113" s="4">
        <v>2</v>
      </c>
      <c r="AO7113" s="4">
        <v>2</v>
      </c>
      <c r="AP7113" s="4">
        <v>5</v>
      </c>
      <c r="AQ7113" s="4">
        <v>1</v>
      </c>
      <c r="AR7113" s="4">
        <v>0</v>
      </c>
      <c r="AS7113" s="4">
        <v>3</v>
      </c>
      <c r="AT7113" s="4">
        <v>0</v>
      </c>
      <c r="AU7113" s="4">
        <v>7</v>
      </c>
      <c r="AV7113" s="4">
        <v>1</v>
      </c>
      <c r="AW7113" s="4">
        <v>2</v>
      </c>
      <c r="AX7113" s="4">
        <v>3</v>
      </c>
      <c r="AY7113" s="4">
        <v>0</v>
      </c>
      <c r="AZ7113" s="4">
        <v>1</v>
      </c>
      <c r="BA7113" s="4">
        <v>0</v>
      </c>
      <c r="BB7113" s="34">
        <v>2</v>
      </c>
    </row>
    <row r="7114" spans="4:54" x14ac:dyDescent="0.2">
      <c r="D7114" s="104"/>
      <c r="E7114" s="11"/>
      <c r="F7114" s="10"/>
      <c r="G7114" s="9">
        <v>100</v>
      </c>
      <c r="H7114" s="12">
        <v>3.4482758620689999</v>
      </c>
      <c r="I7114" s="3">
        <v>0</v>
      </c>
      <c r="J7114" s="3">
        <v>0</v>
      </c>
      <c r="K7114" s="2">
        <v>1.7241379310339999</v>
      </c>
      <c r="L7114" s="3">
        <v>0</v>
      </c>
      <c r="M7114" s="2">
        <v>1.7241379310339999</v>
      </c>
      <c r="N7114" s="2">
        <v>1.149425287356</v>
      </c>
      <c r="O7114" s="2">
        <v>3.4482758620689999</v>
      </c>
      <c r="P7114" s="2">
        <v>2.8735632183909998</v>
      </c>
      <c r="Q7114" s="2">
        <v>1.149425287356</v>
      </c>
      <c r="R7114" s="2">
        <v>7.4712643678159996</v>
      </c>
      <c r="S7114" s="2">
        <v>4.5977011494250002</v>
      </c>
      <c r="T7114" s="2">
        <v>14.942528735631999</v>
      </c>
      <c r="U7114" s="2">
        <v>5.1724137931029999</v>
      </c>
      <c r="V7114" s="2">
        <v>1.149425287356</v>
      </c>
      <c r="W7114" s="3">
        <v>0</v>
      </c>
      <c r="X7114" s="3">
        <v>0</v>
      </c>
      <c r="Y7114" s="2">
        <v>0.57471264367800001</v>
      </c>
      <c r="Z7114" s="3">
        <v>0</v>
      </c>
      <c r="AA7114" s="2">
        <v>2.2988505747130001</v>
      </c>
      <c r="AB7114" s="2">
        <v>0.57471264367800001</v>
      </c>
      <c r="AC7114" s="2">
        <v>2.8735632183909998</v>
      </c>
      <c r="AD7114" s="2">
        <v>8.0459770114939992</v>
      </c>
      <c r="AE7114" s="2">
        <v>1.149425287356</v>
      </c>
      <c r="AF7114" s="3">
        <v>0</v>
      </c>
      <c r="AG7114" s="2">
        <v>2.2988505747130001</v>
      </c>
      <c r="AH7114" s="2">
        <v>9.1954022988510005</v>
      </c>
      <c r="AI7114" s="2">
        <v>4.5977011494250002</v>
      </c>
      <c r="AJ7114" s="2">
        <v>2.2988505747130001</v>
      </c>
      <c r="AK7114" s="3">
        <v>0</v>
      </c>
      <c r="AL7114" s="3">
        <v>0</v>
      </c>
      <c r="AM7114" s="2">
        <v>0.57471264367800001</v>
      </c>
      <c r="AN7114" s="2">
        <v>1.149425287356</v>
      </c>
      <c r="AO7114" s="2">
        <v>1.149425287356</v>
      </c>
      <c r="AP7114" s="2">
        <v>2.8735632183909998</v>
      </c>
      <c r="AQ7114" s="2">
        <v>0.57471264367800001</v>
      </c>
      <c r="AR7114" s="3">
        <v>0</v>
      </c>
      <c r="AS7114" s="2">
        <v>1.7241379310339999</v>
      </c>
      <c r="AT7114" s="3">
        <v>0</v>
      </c>
      <c r="AU7114" s="2">
        <v>4.0229885057469996</v>
      </c>
      <c r="AV7114" s="2">
        <v>0.57471264367800001</v>
      </c>
      <c r="AW7114" s="2">
        <v>1.149425287356</v>
      </c>
      <c r="AX7114" s="2">
        <v>1.7241379310339999</v>
      </c>
      <c r="AY7114" s="3">
        <v>0</v>
      </c>
      <c r="AZ7114" s="2">
        <v>0.57471264367800001</v>
      </c>
      <c r="BA7114" s="3">
        <v>0</v>
      </c>
      <c r="BB7114" s="15">
        <v>1.149425287356</v>
      </c>
    </row>
    <row r="7115" spans="4:54" x14ac:dyDescent="0.2">
      <c r="D7115" s="104"/>
      <c r="E7115" s="5" t="s">
        <v>36</v>
      </c>
      <c r="F7115" s="6"/>
      <c r="G7115" s="7">
        <v>233</v>
      </c>
      <c r="H7115" s="8">
        <v>10</v>
      </c>
      <c r="I7115" s="1">
        <v>0</v>
      </c>
      <c r="J7115" s="1">
        <v>3</v>
      </c>
      <c r="K7115" s="1">
        <v>4</v>
      </c>
      <c r="L7115" s="1">
        <v>1</v>
      </c>
      <c r="M7115" s="1">
        <v>6</v>
      </c>
      <c r="N7115" s="1">
        <v>3</v>
      </c>
      <c r="O7115" s="1">
        <v>4</v>
      </c>
      <c r="P7115" s="1">
        <v>3</v>
      </c>
      <c r="Q7115" s="1">
        <v>3</v>
      </c>
      <c r="R7115" s="1">
        <v>11</v>
      </c>
      <c r="S7115" s="1">
        <v>9</v>
      </c>
      <c r="T7115" s="1">
        <v>32</v>
      </c>
      <c r="U7115" s="1">
        <v>15</v>
      </c>
      <c r="V7115" s="1">
        <v>6</v>
      </c>
      <c r="W7115" s="1">
        <v>2</v>
      </c>
      <c r="X7115" s="1">
        <v>2</v>
      </c>
      <c r="Y7115" s="1">
        <v>3</v>
      </c>
      <c r="Z7115" s="1">
        <v>2</v>
      </c>
      <c r="AA7115" s="1">
        <v>3</v>
      </c>
      <c r="AB7115" s="1">
        <v>5</v>
      </c>
      <c r="AC7115" s="1">
        <v>3</v>
      </c>
      <c r="AD7115" s="1">
        <v>12</v>
      </c>
      <c r="AE7115" s="1">
        <v>6</v>
      </c>
      <c r="AF7115" s="1">
        <v>4</v>
      </c>
      <c r="AG7115" s="1">
        <v>7</v>
      </c>
      <c r="AH7115" s="1">
        <v>14</v>
      </c>
      <c r="AI7115" s="1">
        <v>6</v>
      </c>
      <c r="AJ7115" s="1">
        <v>6</v>
      </c>
      <c r="AK7115" s="1">
        <v>0</v>
      </c>
      <c r="AL7115" s="1">
        <v>0</v>
      </c>
      <c r="AM7115" s="1">
        <v>1</v>
      </c>
      <c r="AN7115" s="1">
        <v>2</v>
      </c>
      <c r="AO7115" s="1">
        <v>6</v>
      </c>
      <c r="AP7115" s="1">
        <v>3</v>
      </c>
      <c r="AQ7115" s="1">
        <v>0</v>
      </c>
      <c r="AR7115" s="1">
        <v>0</v>
      </c>
      <c r="AS7115" s="1">
        <v>6</v>
      </c>
      <c r="AT7115" s="1">
        <v>1</v>
      </c>
      <c r="AU7115" s="1">
        <v>12</v>
      </c>
      <c r="AV7115" s="1">
        <v>3</v>
      </c>
      <c r="AW7115" s="1">
        <v>4</v>
      </c>
      <c r="AX7115" s="1">
        <v>2</v>
      </c>
      <c r="AY7115" s="1">
        <v>0</v>
      </c>
      <c r="AZ7115" s="1">
        <v>2</v>
      </c>
      <c r="BA7115" s="1">
        <v>3</v>
      </c>
      <c r="BB7115" s="13">
        <v>3</v>
      </c>
    </row>
    <row r="7116" spans="4:54" x14ac:dyDescent="0.2">
      <c r="D7116" s="104"/>
      <c r="E7116" s="11"/>
      <c r="F7116" s="10"/>
      <c r="G7116" s="9">
        <v>100</v>
      </c>
      <c r="H7116" s="12">
        <v>4.2918454935619996</v>
      </c>
      <c r="I7116" s="3">
        <v>0</v>
      </c>
      <c r="J7116" s="2">
        <v>1.287553648069</v>
      </c>
      <c r="K7116" s="2">
        <v>1.716738197425</v>
      </c>
      <c r="L7116" s="2">
        <v>0.42918454935599998</v>
      </c>
      <c r="M7116" s="2">
        <v>2.5751072961369998</v>
      </c>
      <c r="N7116" s="2">
        <v>1.287553648069</v>
      </c>
      <c r="O7116" s="2">
        <v>1.716738197425</v>
      </c>
      <c r="P7116" s="2">
        <v>1.287553648069</v>
      </c>
      <c r="Q7116" s="2">
        <v>1.287553648069</v>
      </c>
      <c r="R7116" s="2">
        <v>4.7210300429179997</v>
      </c>
      <c r="S7116" s="2">
        <v>3.862660944206</v>
      </c>
      <c r="T7116" s="2">
        <v>13.733905579399</v>
      </c>
      <c r="U7116" s="2">
        <v>6.4377682403429999</v>
      </c>
      <c r="V7116" s="2">
        <v>2.5751072961369998</v>
      </c>
      <c r="W7116" s="2">
        <v>0.85836909871199996</v>
      </c>
      <c r="X7116" s="2">
        <v>0.85836909871199996</v>
      </c>
      <c r="Y7116" s="2">
        <v>1.287553648069</v>
      </c>
      <c r="Z7116" s="2">
        <v>0.85836909871199996</v>
      </c>
      <c r="AA7116" s="2">
        <v>1.287553648069</v>
      </c>
      <c r="AB7116" s="2">
        <v>2.1459227467809998</v>
      </c>
      <c r="AC7116" s="2">
        <v>1.287553648069</v>
      </c>
      <c r="AD7116" s="2">
        <v>5.1502145922749998</v>
      </c>
      <c r="AE7116" s="2">
        <v>2.5751072961369998</v>
      </c>
      <c r="AF7116" s="2">
        <v>1.716738197425</v>
      </c>
      <c r="AG7116" s="2">
        <v>3.004291845494</v>
      </c>
      <c r="AH7116" s="2">
        <v>6.0085836909869998</v>
      </c>
      <c r="AI7116" s="2">
        <v>2.5751072961369998</v>
      </c>
      <c r="AJ7116" s="2">
        <v>2.5751072961369998</v>
      </c>
      <c r="AK7116" s="3">
        <v>0</v>
      </c>
      <c r="AL7116" s="3">
        <v>0</v>
      </c>
      <c r="AM7116" s="2">
        <v>0.42918454935599998</v>
      </c>
      <c r="AN7116" s="2">
        <v>0.85836909871199996</v>
      </c>
      <c r="AO7116" s="2">
        <v>2.5751072961369998</v>
      </c>
      <c r="AP7116" s="2">
        <v>1.287553648069</v>
      </c>
      <c r="AQ7116" s="3">
        <v>0</v>
      </c>
      <c r="AR7116" s="3">
        <v>0</v>
      </c>
      <c r="AS7116" s="2">
        <v>2.5751072961369998</v>
      </c>
      <c r="AT7116" s="2">
        <v>0.42918454935599998</v>
      </c>
      <c r="AU7116" s="2">
        <v>5.1502145922749998</v>
      </c>
      <c r="AV7116" s="2">
        <v>1.287553648069</v>
      </c>
      <c r="AW7116" s="2">
        <v>1.716738197425</v>
      </c>
      <c r="AX7116" s="2">
        <v>0.85836909871199996</v>
      </c>
      <c r="AY7116" s="3">
        <v>0</v>
      </c>
      <c r="AZ7116" s="2">
        <v>0.85836909871199996</v>
      </c>
      <c r="BA7116" s="2">
        <v>1.287553648069</v>
      </c>
      <c r="BB7116" s="15">
        <v>1.287553648069</v>
      </c>
    </row>
    <row r="7117" spans="4:54" x14ac:dyDescent="0.2">
      <c r="D7117" s="104"/>
      <c r="E7117" s="5" t="s">
        <v>37</v>
      </c>
      <c r="F7117" s="6"/>
      <c r="G7117" s="7">
        <v>199</v>
      </c>
      <c r="H7117" s="8">
        <v>10</v>
      </c>
      <c r="I7117" s="1">
        <v>2</v>
      </c>
      <c r="J7117" s="1">
        <v>5</v>
      </c>
      <c r="K7117" s="1">
        <v>2</v>
      </c>
      <c r="L7117" s="1">
        <v>1</v>
      </c>
      <c r="M7117" s="1">
        <v>1</v>
      </c>
      <c r="N7117" s="1">
        <v>2</v>
      </c>
      <c r="O7117" s="1">
        <v>6</v>
      </c>
      <c r="P7117" s="1">
        <v>1</v>
      </c>
      <c r="Q7117" s="1">
        <v>5</v>
      </c>
      <c r="R7117" s="1">
        <v>8</v>
      </c>
      <c r="S7117" s="1">
        <v>9</v>
      </c>
      <c r="T7117" s="1">
        <v>21</v>
      </c>
      <c r="U7117" s="1">
        <v>14</v>
      </c>
      <c r="V7117" s="1">
        <v>5</v>
      </c>
      <c r="W7117" s="1">
        <v>1</v>
      </c>
      <c r="X7117" s="1">
        <v>2</v>
      </c>
      <c r="Y7117" s="1">
        <v>1</v>
      </c>
      <c r="Z7117" s="1">
        <v>0</v>
      </c>
      <c r="AA7117" s="1">
        <v>0</v>
      </c>
      <c r="AB7117" s="1">
        <v>5</v>
      </c>
      <c r="AC7117" s="1">
        <v>3</v>
      </c>
      <c r="AD7117" s="1">
        <v>18</v>
      </c>
      <c r="AE7117" s="1">
        <v>3</v>
      </c>
      <c r="AF7117" s="1">
        <v>4</v>
      </c>
      <c r="AG7117" s="1">
        <v>3</v>
      </c>
      <c r="AH7117" s="1">
        <v>15</v>
      </c>
      <c r="AI7117" s="1">
        <v>7</v>
      </c>
      <c r="AJ7117" s="1">
        <v>4</v>
      </c>
      <c r="AK7117" s="1">
        <v>1</v>
      </c>
      <c r="AL7117" s="1">
        <v>0</v>
      </c>
      <c r="AM7117" s="1">
        <v>2</v>
      </c>
      <c r="AN7117" s="1">
        <v>2</v>
      </c>
      <c r="AO7117" s="1">
        <v>7</v>
      </c>
      <c r="AP7117" s="1">
        <v>2</v>
      </c>
      <c r="AQ7117" s="1">
        <v>0</v>
      </c>
      <c r="AR7117" s="1">
        <v>1</v>
      </c>
      <c r="AS7117" s="1">
        <v>3</v>
      </c>
      <c r="AT7117" s="1">
        <v>0</v>
      </c>
      <c r="AU7117" s="1">
        <v>7</v>
      </c>
      <c r="AV7117" s="1">
        <v>1</v>
      </c>
      <c r="AW7117" s="1">
        <v>3</v>
      </c>
      <c r="AX7117" s="1">
        <v>4</v>
      </c>
      <c r="AY7117" s="1">
        <v>1</v>
      </c>
      <c r="AZ7117" s="1">
        <v>2</v>
      </c>
      <c r="BA7117" s="1">
        <v>2</v>
      </c>
      <c r="BB7117" s="13">
        <v>3</v>
      </c>
    </row>
    <row r="7118" spans="4:54" x14ac:dyDescent="0.2">
      <c r="D7118" s="104"/>
      <c r="E7118" s="11"/>
      <c r="F7118" s="10"/>
      <c r="G7118" s="9">
        <v>100</v>
      </c>
      <c r="H7118" s="12">
        <v>5.0251256281409997</v>
      </c>
      <c r="I7118" s="2">
        <v>1.0050251256280001</v>
      </c>
      <c r="J7118" s="2">
        <v>2.5125628140699998</v>
      </c>
      <c r="K7118" s="2">
        <v>1.0050251256280001</v>
      </c>
      <c r="L7118" s="2">
        <v>0.50251256281400003</v>
      </c>
      <c r="M7118" s="2">
        <v>0.50251256281400003</v>
      </c>
      <c r="N7118" s="2">
        <v>1.0050251256280001</v>
      </c>
      <c r="O7118" s="2">
        <v>3.015075376884</v>
      </c>
      <c r="P7118" s="2">
        <v>0.50251256281400003</v>
      </c>
      <c r="Q7118" s="2">
        <v>2.5125628140699998</v>
      </c>
      <c r="R7118" s="2">
        <v>4.0201005025130003</v>
      </c>
      <c r="S7118" s="2">
        <v>4.5226130653269996</v>
      </c>
      <c r="T7118" s="2">
        <v>10.552763819095</v>
      </c>
      <c r="U7118" s="2">
        <v>7.0351758793970003</v>
      </c>
      <c r="V7118" s="2">
        <v>2.5125628140699998</v>
      </c>
      <c r="W7118" s="2">
        <v>0.50251256281400003</v>
      </c>
      <c r="X7118" s="2">
        <v>1.0050251256280001</v>
      </c>
      <c r="Y7118" s="2">
        <v>0.50251256281400003</v>
      </c>
      <c r="Z7118" s="3">
        <v>0</v>
      </c>
      <c r="AA7118" s="3">
        <v>0</v>
      </c>
      <c r="AB7118" s="2">
        <v>2.5125628140699998</v>
      </c>
      <c r="AC7118" s="2">
        <v>1.507537688442</v>
      </c>
      <c r="AD7118" s="2">
        <v>9.0452261306530009</v>
      </c>
      <c r="AE7118" s="2">
        <v>1.507537688442</v>
      </c>
      <c r="AF7118" s="2">
        <v>2.0100502512560001</v>
      </c>
      <c r="AG7118" s="2">
        <v>1.507537688442</v>
      </c>
      <c r="AH7118" s="2">
        <v>7.5376884422110004</v>
      </c>
      <c r="AI7118" s="2">
        <v>3.5175879396980001</v>
      </c>
      <c r="AJ7118" s="2">
        <v>2.0100502512560001</v>
      </c>
      <c r="AK7118" s="2">
        <v>0.50251256281400003</v>
      </c>
      <c r="AL7118" s="3">
        <v>0</v>
      </c>
      <c r="AM7118" s="2">
        <v>1.0050251256280001</v>
      </c>
      <c r="AN7118" s="2">
        <v>1.0050251256280001</v>
      </c>
      <c r="AO7118" s="2">
        <v>3.5175879396980001</v>
      </c>
      <c r="AP7118" s="2">
        <v>1.0050251256280001</v>
      </c>
      <c r="AQ7118" s="3">
        <v>0</v>
      </c>
      <c r="AR7118" s="2">
        <v>0.50251256281400003</v>
      </c>
      <c r="AS7118" s="2">
        <v>1.507537688442</v>
      </c>
      <c r="AT7118" s="3">
        <v>0</v>
      </c>
      <c r="AU7118" s="2">
        <v>3.5175879396980001</v>
      </c>
      <c r="AV7118" s="2">
        <v>0.50251256281400003</v>
      </c>
      <c r="AW7118" s="2">
        <v>1.507537688442</v>
      </c>
      <c r="AX7118" s="2">
        <v>2.0100502512560001</v>
      </c>
      <c r="AY7118" s="2">
        <v>0.50251256281400003</v>
      </c>
      <c r="AZ7118" s="2">
        <v>1.0050251256280001</v>
      </c>
      <c r="BA7118" s="2">
        <v>1.0050251256280001</v>
      </c>
      <c r="BB7118" s="15">
        <v>1.507537688442</v>
      </c>
    </row>
    <row r="7119" spans="4:54" x14ac:dyDescent="0.2">
      <c r="D7119" s="104"/>
      <c r="E7119" s="5" t="s">
        <v>38</v>
      </c>
      <c r="F7119" s="6"/>
      <c r="G7119" s="7">
        <v>319</v>
      </c>
      <c r="H7119" s="8">
        <v>12</v>
      </c>
      <c r="I7119" s="1">
        <v>2</v>
      </c>
      <c r="J7119" s="1">
        <v>2</v>
      </c>
      <c r="K7119" s="1">
        <v>8</v>
      </c>
      <c r="L7119" s="1">
        <v>2</v>
      </c>
      <c r="M7119" s="1">
        <v>5</v>
      </c>
      <c r="N7119" s="1">
        <v>2</v>
      </c>
      <c r="O7119" s="1">
        <v>5</v>
      </c>
      <c r="P7119" s="1">
        <v>7</v>
      </c>
      <c r="Q7119" s="1">
        <v>4</v>
      </c>
      <c r="R7119" s="1">
        <v>24</v>
      </c>
      <c r="S7119" s="1">
        <v>16</v>
      </c>
      <c r="T7119" s="1">
        <v>44</v>
      </c>
      <c r="U7119" s="1">
        <v>25</v>
      </c>
      <c r="V7119" s="1">
        <v>5</v>
      </c>
      <c r="W7119" s="1">
        <v>4</v>
      </c>
      <c r="X7119" s="1">
        <v>1</v>
      </c>
      <c r="Y7119" s="1">
        <v>2</v>
      </c>
      <c r="Z7119" s="1">
        <v>1</v>
      </c>
      <c r="AA7119" s="1">
        <v>6</v>
      </c>
      <c r="AB7119" s="1">
        <v>4</v>
      </c>
      <c r="AC7119" s="1">
        <v>8</v>
      </c>
      <c r="AD7119" s="1">
        <v>13</v>
      </c>
      <c r="AE7119" s="1">
        <v>8</v>
      </c>
      <c r="AF7119" s="1">
        <v>3</v>
      </c>
      <c r="AG7119" s="1">
        <v>8</v>
      </c>
      <c r="AH7119" s="1">
        <v>20</v>
      </c>
      <c r="AI7119" s="1">
        <v>14</v>
      </c>
      <c r="AJ7119" s="1">
        <v>3</v>
      </c>
      <c r="AK7119" s="1">
        <v>1</v>
      </c>
      <c r="AL7119" s="1">
        <v>0</v>
      </c>
      <c r="AM7119" s="1">
        <v>1</v>
      </c>
      <c r="AN7119" s="1">
        <v>4</v>
      </c>
      <c r="AO7119" s="1">
        <v>7</v>
      </c>
      <c r="AP7119" s="1">
        <v>3</v>
      </c>
      <c r="AQ7119" s="1">
        <v>1</v>
      </c>
      <c r="AR7119" s="1">
        <v>1</v>
      </c>
      <c r="AS7119" s="1">
        <v>8</v>
      </c>
      <c r="AT7119" s="1">
        <v>0</v>
      </c>
      <c r="AU7119" s="1">
        <v>16</v>
      </c>
      <c r="AV7119" s="1">
        <v>2</v>
      </c>
      <c r="AW7119" s="1">
        <v>1</v>
      </c>
      <c r="AX7119" s="1">
        <v>4</v>
      </c>
      <c r="AY7119" s="1">
        <v>4</v>
      </c>
      <c r="AZ7119" s="1">
        <v>2</v>
      </c>
      <c r="BA7119" s="1">
        <v>3</v>
      </c>
      <c r="BB7119" s="13">
        <v>3</v>
      </c>
    </row>
    <row r="7120" spans="4:54" x14ac:dyDescent="0.2">
      <c r="D7120" s="104"/>
      <c r="E7120" s="11"/>
      <c r="F7120" s="10"/>
      <c r="G7120" s="9">
        <v>100</v>
      </c>
      <c r="H7120" s="12">
        <v>3.761755485893</v>
      </c>
      <c r="I7120" s="2">
        <v>0.62695924764900002</v>
      </c>
      <c r="J7120" s="2">
        <v>0.62695924764900002</v>
      </c>
      <c r="K7120" s="2">
        <v>2.5078369905960001</v>
      </c>
      <c r="L7120" s="2">
        <v>0.62695924764900002</v>
      </c>
      <c r="M7120" s="2">
        <v>1.5673981191220001</v>
      </c>
      <c r="N7120" s="2">
        <v>0.62695924764900002</v>
      </c>
      <c r="O7120" s="2">
        <v>1.5673981191220001</v>
      </c>
      <c r="P7120" s="2">
        <v>2.1943573667709999</v>
      </c>
      <c r="Q7120" s="2">
        <v>1.253918495298</v>
      </c>
      <c r="R7120" s="2">
        <v>7.5235109717870001</v>
      </c>
      <c r="S7120" s="2">
        <v>5.0156739811910001</v>
      </c>
      <c r="T7120" s="2">
        <v>13.793103448276</v>
      </c>
      <c r="U7120" s="2">
        <v>7.8369905956109998</v>
      </c>
      <c r="V7120" s="2">
        <v>1.5673981191220001</v>
      </c>
      <c r="W7120" s="2">
        <v>1.253918495298</v>
      </c>
      <c r="X7120" s="2">
        <v>0.31347962382400002</v>
      </c>
      <c r="Y7120" s="2">
        <v>0.62695924764900002</v>
      </c>
      <c r="Z7120" s="2">
        <v>0.31347962382400002</v>
      </c>
      <c r="AA7120" s="2">
        <v>1.8808777429470001</v>
      </c>
      <c r="AB7120" s="2">
        <v>1.253918495298</v>
      </c>
      <c r="AC7120" s="2">
        <v>2.5078369905960001</v>
      </c>
      <c r="AD7120" s="2">
        <v>4.0752351097180002</v>
      </c>
      <c r="AE7120" s="2">
        <v>2.5078369905960001</v>
      </c>
      <c r="AF7120" s="2">
        <v>0.94043887147299998</v>
      </c>
      <c r="AG7120" s="2">
        <v>2.5078369905960001</v>
      </c>
      <c r="AH7120" s="2">
        <v>6.2695924764889996</v>
      </c>
      <c r="AI7120" s="2">
        <v>4.3887147335419998</v>
      </c>
      <c r="AJ7120" s="2">
        <v>0.94043887147299998</v>
      </c>
      <c r="AK7120" s="2">
        <v>0.31347962382400002</v>
      </c>
      <c r="AL7120" s="3">
        <v>0</v>
      </c>
      <c r="AM7120" s="2">
        <v>0.31347962382400002</v>
      </c>
      <c r="AN7120" s="2">
        <v>1.253918495298</v>
      </c>
      <c r="AO7120" s="2">
        <v>2.1943573667709999</v>
      </c>
      <c r="AP7120" s="2">
        <v>0.94043887147299998</v>
      </c>
      <c r="AQ7120" s="2">
        <v>0.31347962382400002</v>
      </c>
      <c r="AR7120" s="2">
        <v>0.31347962382400002</v>
      </c>
      <c r="AS7120" s="2">
        <v>2.5078369905960001</v>
      </c>
      <c r="AT7120" s="3">
        <v>0</v>
      </c>
      <c r="AU7120" s="2">
        <v>5.0156739811910001</v>
      </c>
      <c r="AV7120" s="2">
        <v>0.62695924764900002</v>
      </c>
      <c r="AW7120" s="2">
        <v>0.31347962382400002</v>
      </c>
      <c r="AX7120" s="2">
        <v>1.253918495298</v>
      </c>
      <c r="AY7120" s="2">
        <v>1.253918495298</v>
      </c>
      <c r="AZ7120" s="2">
        <v>0.62695924764900002</v>
      </c>
      <c r="BA7120" s="2">
        <v>0.94043887147299998</v>
      </c>
      <c r="BB7120" s="15">
        <v>0.94043887147299998</v>
      </c>
    </row>
    <row r="7121" spans="4:54" x14ac:dyDescent="0.2">
      <c r="D7121" s="104"/>
      <c r="E7121" s="5" t="s">
        <v>39</v>
      </c>
      <c r="F7121" s="6"/>
      <c r="G7121" s="7">
        <v>269</v>
      </c>
      <c r="H7121" s="8">
        <v>12</v>
      </c>
      <c r="I7121" s="1">
        <v>3</v>
      </c>
      <c r="J7121" s="1">
        <v>2</v>
      </c>
      <c r="K7121" s="1">
        <v>4</v>
      </c>
      <c r="L7121" s="1">
        <v>2</v>
      </c>
      <c r="M7121" s="1">
        <v>4</v>
      </c>
      <c r="N7121" s="1">
        <v>3</v>
      </c>
      <c r="O7121" s="1">
        <v>7</v>
      </c>
      <c r="P7121" s="1">
        <v>8</v>
      </c>
      <c r="Q7121" s="1">
        <v>2</v>
      </c>
      <c r="R7121" s="1">
        <v>12</v>
      </c>
      <c r="S7121" s="1">
        <v>13</v>
      </c>
      <c r="T7121" s="1">
        <v>25</v>
      </c>
      <c r="U7121" s="1">
        <v>23</v>
      </c>
      <c r="V7121" s="1">
        <v>5</v>
      </c>
      <c r="W7121" s="1">
        <v>3</v>
      </c>
      <c r="X7121" s="1">
        <v>2</v>
      </c>
      <c r="Y7121" s="1">
        <v>2</v>
      </c>
      <c r="Z7121" s="1">
        <v>3</v>
      </c>
      <c r="AA7121" s="1">
        <v>3</v>
      </c>
      <c r="AB7121" s="1">
        <v>5</v>
      </c>
      <c r="AC7121" s="1">
        <v>6</v>
      </c>
      <c r="AD7121" s="1">
        <v>14</v>
      </c>
      <c r="AE7121" s="1">
        <v>4</v>
      </c>
      <c r="AF7121" s="1">
        <v>1</v>
      </c>
      <c r="AG7121" s="1">
        <v>8</v>
      </c>
      <c r="AH7121" s="1">
        <v>22</v>
      </c>
      <c r="AI7121" s="1">
        <v>11</v>
      </c>
      <c r="AJ7121" s="1">
        <v>2</v>
      </c>
      <c r="AK7121" s="1">
        <v>2</v>
      </c>
      <c r="AL7121" s="1">
        <v>2</v>
      </c>
      <c r="AM7121" s="1">
        <v>0</v>
      </c>
      <c r="AN7121" s="1">
        <v>5</v>
      </c>
      <c r="AO7121" s="1">
        <v>8</v>
      </c>
      <c r="AP7121" s="1">
        <v>2</v>
      </c>
      <c r="AQ7121" s="1">
        <v>3</v>
      </c>
      <c r="AR7121" s="1">
        <v>1</v>
      </c>
      <c r="AS7121" s="1">
        <v>4</v>
      </c>
      <c r="AT7121" s="1">
        <v>1</v>
      </c>
      <c r="AU7121" s="1">
        <v>13</v>
      </c>
      <c r="AV7121" s="1">
        <v>1</v>
      </c>
      <c r="AW7121" s="1">
        <v>3</v>
      </c>
      <c r="AX7121" s="1">
        <v>2</v>
      </c>
      <c r="AY7121" s="1">
        <v>3</v>
      </c>
      <c r="AZ7121" s="1">
        <v>1</v>
      </c>
      <c r="BA7121" s="1">
        <v>3</v>
      </c>
      <c r="BB7121" s="13">
        <v>4</v>
      </c>
    </row>
    <row r="7122" spans="4:54" x14ac:dyDescent="0.2">
      <c r="D7122" s="104"/>
      <c r="E7122" s="11"/>
      <c r="F7122" s="10"/>
      <c r="G7122" s="9">
        <v>100</v>
      </c>
      <c r="H7122" s="12">
        <v>4.4609665427509997</v>
      </c>
      <c r="I7122" s="2">
        <v>1.1152416356879999</v>
      </c>
      <c r="J7122" s="2">
        <v>0.74349442379200004</v>
      </c>
      <c r="K7122" s="2">
        <v>1.4869888475840001</v>
      </c>
      <c r="L7122" s="2">
        <v>0.74349442379200004</v>
      </c>
      <c r="M7122" s="2">
        <v>1.4869888475840001</v>
      </c>
      <c r="N7122" s="2">
        <v>1.1152416356879999</v>
      </c>
      <c r="O7122" s="2">
        <v>2.6022304832710001</v>
      </c>
      <c r="P7122" s="2">
        <v>2.9739776951670001</v>
      </c>
      <c r="Q7122" s="2">
        <v>0.74349442379200004</v>
      </c>
      <c r="R7122" s="2">
        <v>4.4609665427509997</v>
      </c>
      <c r="S7122" s="2">
        <v>4.832713754647</v>
      </c>
      <c r="T7122" s="2">
        <v>9.2936802973979997</v>
      </c>
      <c r="U7122" s="2">
        <v>8.5501858736060008</v>
      </c>
      <c r="V7122" s="2">
        <v>1.85873605948</v>
      </c>
      <c r="W7122" s="2">
        <v>1.1152416356879999</v>
      </c>
      <c r="X7122" s="2">
        <v>0.74349442379200004</v>
      </c>
      <c r="Y7122" s="2">
        <v>0.74349442379200004</v>
      </c>
      <c r="Z7122" s="2">
        <v>1.1152416356879999</v>
      </c>
      <c r="AA7122" s="2">
        <v>1.1152416356879999</v>
      </c>
      <c r="AB7122" s="2">
        <v>1.85873605948</v>
      </c>
      <c r="AC7122" s="2">
        <v>2.2304832713749998</v>
      </c>
      <c r="AD7122" s="2">
        <v>5.2044609665430004</v>
      </c>
      <c r="AE7122" s="2">
        <v>1.4869888475840001</v>
      </c>
      <c r="AF7122" s="2">
        <v>0.37174721189600002</v>
      </c>
      <c r="AG7122" s="2">
        <v>2.9739776951670001</v>
      </c>
      <c r="AH7122" s="2">
        <v>8.1784386617100004</v>
      </c>
      <c r="AI7122" s="2">
        <v>4.0892193308550002</v>
      </c>
      <c r="AJ7122" s="2">
        <v>0.74349442379200004</v>
      </c>
      <c r="AK7122" s="2">
        <v>0.74349442379200004</v>
      </c>
      <c r="AL7122" s="2">
        <v>0.74349442379200004</v>
      </c>
      <c r="AM7122" s="3">
        <v>0</v>
      </c>
      <c r="AN7122" s="2">
        <v>1.85873605948</v>
      </c>
      <c r="AO7122" s="2">
        <v>2.9739776951670001</v>
      </c>
      <c r="AP7122" s="2">
        <v>0.74349442379200004</v>
      </c>
      <c r="AQ7122" s="2">
        <v>1.1152416356879999</v>
      </c>
      <c r="AR7122" s="2">
        <v>0.37174721189600002</v>
      </c>
      <c r="AS7122" s="2">
        <v>1.4869888475840001</v>
      </c>
      <c r="AT7122" s="2">
        <v>0.37174721189600002</v>
      </c>
      <c r="AU7122" s="2">
        <v>4.832713754647</v>
      </c>
      <c r="AV7122" s="2">
        <v>0.37174721189600002</v>
      </c>
      <c r="AW7122" s="2">
        <v>1.1152416356879999</v>
      </c>
      <c r="AX7122" s="2">
        <v>0.74349442379200004</v>
      </c>
      <c r="AY7122" s="2">
        <v>1.1152416356879999</v>
      </c>
      <c r="AZ7122" s="2">
        <v>0.37174721189600002</v>
      </c>
      <c r="BA7122" s="2">
        <v>1.1152416356879999</v>
      </c>
      <c r="BB7122" s="15">
        <v>1.4869888475840001</v>
      </c>
    </row>
    <row r="7123" spans="4:54" x14ac:dyDescent="0.2">
      <c r="D7123" s="104"/>
      <c r="E7123" s="5" t="s">
        <v>40</v>
      </c>
      <c r="F7123" s="6"/>
      <c r="G7123" s="7">
        <v>348</v>
      </c>
      <c r="H7123" s="8">
        <v>13</v>
      </c>
      <c r="I7123" s="1">
        <v>2</v>
      </c>
      <c r="J7123" s="1">
        <v>2</v>
      </c>
      <c r="K7123" s="1">
        <v>7</v>
      </c>
      <c r="L7123" s="1">
        <v>3</v>
      </c>
      <c r="M7123" s="1">
        <v>4</v>
      </c>
      <c r="N7123" s="1">
        <v>3</v>
      </c>
      <c r="O7123" s="1">
        <v>6</v>
      </c>
      <c r="P7123" s="1">
        <v>3</v>
      </c>
      <c r="Q7123" s="1">
        <v>6</v>
      </c>
      <c r="R7123" s="1">
        <v>23</v>
      </c>
      <c r="S7123" s="1">
        <v>19</v>
      </c>
      <c r="T7123" s="1">
        <v>47</v>
      </c>
      <c r="U7123" s="1">
        <v>29</v>
      </c>
      <c r="V7123" s="1">
        <v>4</v>
      </c>
      <c r="W7123" s="1">
        <v>4</v>
      </c>
      <c r="X7123" s="1">
        <v>1</v>
      </c>
      <c r="Y7123" s="1">
        <v>1</v>
      </c>
      <c r="Z7123" s="1">
        <v>2</v>
      </c>
      <c r="AA7123" s="1">
        <v>6</v>
      </c>
      <c r="AB7123" s="1">
        <v>5</v>
      </c>
      <c r="AC7123" s="1">
        <v>12</v>
      </c>
      <c r="AD7123" s="1">
        <v>26</v>
      </c>
      <c r="AE7123" s="1">
        <v>1</v>
      </c>
      <c r="AF7123" s="1">
        <v>5</v>
      </c>
      <c r="AG7123" s="1">
        <v>7</v>
      </c>
      <c r="AH7123" s="1">
        <v>23</v>
      </c>
      <c r="AI7123" s="1">
        <v>16</v>
      </c>
      <c r="AJ7123" s="1">
        <v>8</v>
      </c>
      <c r="AK7123" s="1">
        <v>1</v>
      </c>
      <c r="AL7123" s="1">
        <v>0</v>
      </c>
      <c r="AM7123" s="1">
        <v>3</v>
      </c>
      <c r="AN7123" s="1">
        <v>3</v>
      </c>
      <c r="AO7123" s="1">
        <v>9</v>
      </c>
      <c r="AP7123" s="1">
        <v>2</v>
      </c>
      <c r="AQ7123" s="1">
        <v>1</v>
      </c>
      <c r="AR7123" s="1">
        <v>1</v>
      </c>
      <c r="AS7123" s="1">
        <v>3</v>
      </c>
      <c r="AT7123" s="1">
        <v>3</v>
      </c>
      <c r="AU7123" s="1">
        <v>12</v>
      </c>
      <c r="AV7123" s="1">
        <v>4</v>
      </c>
      <c r="AW7123" s="1">
        <v>4</v>
      </c>
      <c r="AX7123" s="1">
        <v>5</v>
      </c>
      <c r="AY7123" s="1">
        <v>2</v>
      </c>
      <c r="AZ7123" s="1">
        <v>2</v>
      </c>
      <c r="BA7123" s="1">
        <v>2</v>
      </c>
      <c r="BB7123" s="13">
        <v>3</v>
      </c>
    </row>
    <row r="7124" spans="4:54" x14ac:dyDescent="0.2">
      <c r="D7124" s="104"/>
      <c r="E7124" s="11"/>
      <c r="F7124" s="10"/>
      <c r="G7124" s="9">
        <v>100</v>
      </c>
      <c r="H7124" s="12">
        <v>3.7356321839079998</v>
      </c>
      <c r="I7124" s="2">
        <v>0.57471264367800001</v>
      </c>
      <c r="J7124" s="2">
        <v>0.57471264367800001</v>
      </c>
      <c r="K7124" s="2">
        <v>2.0114942528739999</v>
      </c>
      <c r="L7124" s="2">
        <v>0.86206896551699996</v>
      </c>
      <c r="M7124" s="2">
        <v>1.149425287356</v>
      </c>
      <c r="N7124" s="2">
        <v>0.86206896551699996</v>
      </c>
      <c r="O7124" s="2">
        <v>1.7241379310339999</v>
      </c>
      <c r="P7124" s="2">
        <v>0.86206896551699996</v>
      </c>
      <c r="Q7124" s="2">
        <v>1.7241379310339999</v>
      </c>
      <c r="R7124" s="2">
        <v>6.609195402299</v>
      </c>
      <c r="S7124" s="2">
        <v>5.4597701149429998</v>
      </c>
      <c r="T7124" s="2">
        <v>13.505747126437001</v>
      </c>
      <c r="U7124" s="2">
        <v>8.333333333333</v>
      </c>
      <c r="V7124" s="2">
        <v>1.149425287356</v>
      </c>
      <c r="W7124" s="2">
        <v>1.149425287356</v>
      </c>
      <c r="X7124" s="2">
        <v>0.28735632183900001</v>
      </c>
      <c r="Y7124" s="2">
        <v>0.28735632183900001</v>
      </c>
      <c r="Z7124" s="2">
        <v>0.57471264367800001</v>
      </c>
      <c r="AA7124" s="2">
        <v>1.7241379310339999</v>
      </c>
      <c r="AB7124" s="2">
        <v>1.4367816091950001</v>
      </c>
      <c r="AC7124" s="2">
        <v>3.4482758620689999</v>
      </c>
      <c r="AD7124" s="2">
        <v>7.4712643678159996</v>
      </c>
      <c r="AE7124" s="2">
        <v>0.28735632183900001</v>
      </c>
      <c r="AF7124" s="2">
        <v>1.4367816091950001</v>
      </c>
      <c r="AG7124" s="2">
        <v>2.0114942528739999</v>
      </c>
      <c r="AH7124" s="2">
        <v>6.609195402299</v>
      </c>
      <c r="AI7124" s="2">
        <v>4.5977011494250002</v>
      </c>
      <c r="AJ7124" s="2">
        <v>2.2988505747130001</v>
      </c>
      <c r="AK7124" s="2">
        <v>0.28735632183900001</v>
      </c>
      <c r="AL7124" s="3">
        <v>0</v>
      </c>
      <c r="AM7124" s="2">
        <v>0.86206896551699996</v>
      </c>
      <c r="AN7124" s="2">
        <v>0.86206896551699996</v>
      </c>
      <c r="AO7124" s="2">
        <v>2.586206896552</v>
      </c>
      <c r="AP7124" s="2">
        <v>0.57471264367800001</v>
      </c>
      <c r="AQ7124" s="2">
        <v>0.28735632183900001</v>
      </c>
      <c r="AR7124" s="2">
        <v>0.28735632183900001</v>
      </c>
      <c r="AS7124" s="2">
        <v>0.86206896551699996</v>
      </c>
      <c r="AT7124" s="2">
        <v>0.86206896551699996</v>
      </c>
      <c r="AU7124" s="2">
        <v>3.4482758620689999</v>
      </c>
      <c r="AV7124" s="2">
        <v>1.149425287356</v>
      </c>
      <c r="AW7124" s="2">
        <v>1.149425287356</v>
      </c>
      <c r="AX7124" s="2">
        <v>1.4367816091950001</v>
      </c>
      <c r="AY7124" s="2">
        <v>0.57471264367800001</v>
      </c>
      <c r="AZ7124" s="2">
        <v>0.57471264367800001</v>
      </c>
      <c r="BA7124" s="2">
        <v>0.57471264367800001</v>
      </c>
      <c r="BB7124" s="15">
        <v>0.86206896551699996</v>
      </c>
    </row>
    <row r="7125" spans="4:54" x14ac:dyDescent="0.2">
      <c r="D7125" s="104"/>
      <c r="E7125" s="5" t="s">
        <v>41</v>
      </c>
      <c r="F7125" s="6"/>
      <c r="G7125" s="7">
        <v>282</v>
      </c>
      <c r="H7125" s="8">
        <v>9</v>
      </c>
      <c r="I7125" s="1">
        <v>4</v>
      </c>
      <c r="J7125" s="1">
        <v>5</v>
      </c>
      <c r="K7125" s="1">
        <v>6</v>
      </c>
      <c r="L7125" s="1">
        <v>4</v>
      </c>
      <c r="M7125" s="1">
        <v>2</v>
      </c>
      <c r="N7125" s="1">
        <v>3</v>
      </c>
      <c r="O7125" s="1">
        <v>6</v>
      </c>
      <c r="P7125" s="1">
        <v>10</v>
      </c>
      <c r="Q7125" s="1">
        <v>5</v>
      </c>
      <c r="R7125" s="1">
        <v>19</v>
      </c>
      <c r="S7125" s="1">
        <v>9</v>
      </c>
      <c r="T7125" s="1">
        <v>28</v>
      </c>
      <c r="U7125" s="1">
        <v>21</v>
      </c>
      <c r="V7125" s="1">
        <v>3</v>
      </c>
      <c r="W7125" s="1">
        <v>3</v>
      </c>
      <c r="X7125" s="1">
        <v>0</v>
      </c>
      <c r="Y7125" s="1">
        <v>1</v>
      </c>
      <c r="Z7125" s="1">
        <v>5</v>
      </c>
      <c r="AA7125" s="1">
        <v>5</v>
      </c>
      <c r="AB7125" s="1">
        <v>4</v>
      </c>
      <c r="AC7125" s="1">
        <v>9</v>
      </c>
      <c r="AD7125" s="1">
        <v>17</v>
      </c>
      <c r="AE7125" s="1">
        <v>4</v>
      </c>
      <c r="AF7125" s="1">
        <v>3</v>
      </c>
      <c r="AG7125" s="1">
        <v>5</v>
      </c>
      <c r="AH7125" s="1">
        <v>13</v>
      </c>
      <c r="AI7125" s="1">
        <v>15</v>
      </c>
      <c r="AJ7125" s="1">
        <v>2</v>
      </c>
      <c r="AK7125" s="1">
        <v>1</v>
      </c>
      <c r="AL7125" s="1">
        <v>0</v>
      </c>
      <c r="AM7125" s="1">
        <v>1</v>
      </c>
      <c r="AN7125" s="1">
        <v>1</v>
      </c>
      <c r="AO7125" s="1">
        <v>10</v>
      </c>
      <c r="AP7125" s="1">
        <v>3</v>
      </c>
      <c r="AQ7125" s="1">
        <v>2</v>
      </c>
      <c r="AR7125" s="1">
        <v>0</v>
      </c>
      <c r="AS7125" s="1">
        <v>3</v>
      </c>
      <c r="AT7125" s="1">
        <v>2</v>
      </c>
      <c r="AU7125" s="1">
        <v>15</v>
      </c>
      <c r="AV7125" s="1">
        <v>3</v>
      </c>
      <c r="AW7125" s="1">
        <v>5</v>
      </c>
      <c r="AX7125" s="1">
        <v>3</v>
      </c>
      <c r="AY7125" s="1">
        <v>3</v>
      </c>
      <c r="AZ7125" s="1">
        <v>2</v>
      </c>
      <c r="BA7125" s="1">
        <v>5</v>
      </c>
      <c r="BB7125" s="13">
        <v>3</v>
      </c>
    </row>
    <row r="7126" spans="4:54" x14ac:dyDescent="0.2">
      <c r="D7126" s="104"/>
      <c r="E7126" s="11"/>
      <c r="F7126" s="10"/>
      <c r="G7126" s="9">
        <v>100</v>
      </c>
      <c r="H7126" s="12">
        <v>3.1914893617020001</v>
      </c>
      <c r="I7126" s="2">
        <v>1.4184397163119999</v>
      </c>
      <c r="J7126" s="2">
        <v>1.77304964539</v>
      </c>
      <c r="K7126" s="2">
        <v>2.1276595744679998</v>
      </c>
      <c r="L7126" s="2">
        <v>1.4184397163119999</v>
      </c>
      <c r="M7126" s="2">
        <v>0.70921985815599997</v>
      </c>
      <c r="N7126" s="2">
        <v>1.0638297872339999</v>
      </c>
      <c r="O7126" s="2">
        <v>2.1276595744679998</v>
      </c>
      <c r="P7126" s="2">
        <v>3.54609929078</v>
      </c>
      <c r="Q7126" s="2">
        <v>1.77304964539</v>
      </c>
      <c r="R7126" s="2">
        <v>6.7375886524819997</v>
      </c>
      <c r="S7126" s="2">
        <v>3.1914893617020001</v>
      </c>
      <c r="T7126" s="2">
        <v>9.9290780141840003</v>
      </c>
      <c r="U7126" s="2">
        <v>7.4468085106380002</v>
      </c>
      <c r="V7126" s="2">
        <v>1.0638297872339999</v>
      </c>
      <c r="W7126" s="2">
        <v>1.0638297872339999</v>
      </c>
      <c r="X7126" s="3">
        <v>0</v>
      </c>
      <c r="Y7126" s="2">
        <v>0.35460992907799999</v>
      </c>
      <c r="Z7126" s="2">
        <v>1.77304964539</v>
      </c>
      <c r="AA7126" s="2">
        <v>1.77304964539</v>
      </c>
      <c r="AB7126" s="2">
        <v>1.4184397163119999</v>
      </c>
      <c r="AC7126" s="2">
        <v>3.1914893617020001</v>
      </c>
      <c r="AD7126" s="2">
        <v>6.028368794326</v>
      </c>
      <c r="AE7126" s="2">
        <v>1.4184397163119999</v>
      </c>
      <c r="AF7126" s="2">
        <v>1.0638297872339999</v>
      </c>
      <c r="AG7126" s="2">
        <v>1.77304964539</v>
      </c>
      <c r="AH7126" s="2">
        <v>4.6099290780139999</v>
      </c>
      <c r="AI7126" s="2">
        <v>5.3191489361700004</v>
      </c>
      <c r="AJ7126" s="2">
        <v>0.70921985815599997</v>
      </c>
      <c r="AK7126" s="2">
        <v>0.35460992907799999</v>
      </c>
      <c r="AL7126" s="3">
        <v>0</v>
      </c>
      <c r="AM7126" s="2">
        <v>0.35460992907799999</v>
      </c>
      <c r="AN7126" s="2">
        <v>0.35460992907799999</v>
      </c>
      <c r="AO7126" s="2">
        <v>3.54609929078</v>
      </c>
      <c r="AP7126" s="2">
        <v>1.0638297872339999</v>
      </c>
      <c r="AQ7126" s="2">
        <v>0.70921985815599997</v>
      </c>
      <c r="AR7126" s="3">
        <v>0</v>
      </c>
      <c r="AS7126" s="2">
        <v>1.0638297872339999</v>
      </c>
      <c r="AT7126" s="2">
        <v>0.70921985815599997</v>
      </c>
      <c r="AU7126" s="2">
        <v>5.3191489361700004</v>
      </c>
      <c r="AV7126" s="2">
        <v>1.0638297872339999</v>
      </c>
      <c r="AW7126" s="2">
        <v>1.77304964539</v>
      </c>
      <c r="AX7126" s="2">
        <v>1.0638297872339999</v>
      </c>
      <c r="AY7126" s="2">
        <v>1.0638297872339999</v>
      </c>
      <c r="AZ7126" s="2">
        <v>0.70921985815599997</v>
      </c>
      <c r="BA7126" s="2">
        <v>1.77304964539</v>
      </c>
      <c r="BB7126" s="15">
        <v>1.0638297872339999</v>
      </c>
    </row>
    <row r="7127" spans="4:54" x14ac:dyDescent="0.2">
      <c r="D7127" s="104"/>
      <c r="E7127" s="5" t="s">
        <v>42</v>
      </c>
      <c r="F7127" s="6"/>
      <c r="G7127" s="7">
        <v>242</v>
      </c>
      <c r="H7127" s="8">
        <v>14</v>
      </c>
      <c r="I7127" s="1">
        <v>3</v>
      </c>
      <c r="J7127" s="1">
        <v>2</v>
      </c>
      <c r="K7127" s="1">
        <v>2</v>
      </c>
      <c r="L7127" s="1">
        <v>1</v>
      </c>
      <c r="M7127" s="1">
        <v>2</v>
      </c>
      <c r="N7127" s="1">
        <v>5</v>
      </c>
      <c r="O7127" s="1">
        <v>5</v>
      </c>
      <c r="P7127" s="1">
        <v>6</v>
      </c>
      <c r="Q7127" s="1">
        <v>4</v>
      </c>
      <c r="R7127" s="1">
        <v>8</v>
      </c>
      <c r="S7127" s="1">
        <v>8</v>
      </c>
      <c r="T7127" s="1">
        <v>28</v>
      </c>
      <c r="U7127" s="1">
        <v>18</v>
      </c>
      <c r="V7127" s="1">
        <v>4</v>
      </c>
      <c r="W7127" s="1">
        <v>4</v>
      </c>
      <c r="X7127" s="1">
        <v>2</v>
      </c>
      <c r="Y7127" s="1">
        <v>1</v>
      </c>
      <c r="Z7127" s="1">
        <v>1</v>
      </c>
      <c r="AA7127" s="1">
        <v>3</v>
      </c>
      <c r="AB7127" s="1">
        <v>4</v>
      </c>
      <c r="AC7127" s="1">
        <v>9</v>
      </c>
      <c r="AD7127" s="1">
        <v>10</v>
      </c>
      <c r="AE7127" s="1">
        <v>3</v>
      </c>
      <c r="AF7127" s="1">
        <v>2</v>
      </c>
      <c r="AG7127" s="1">
        <v>8</v>
      </c>
      <c r="AH7127" s="1">
        <v>23</v>
      </c>
      <c r="AI7127" s="1">
        <v>6</v>
      </c>
      <c r="AJ7127" s="1">
        <v>6</v>
      </c>
      <c r="AK7127" s="1">
        <v>3</v>
      </c>
      <c r="AL7127" s="1">
        <v>3</v>
      </c>
      <c r="AM7127" s="1">
        <v>3</v>
      </c>
      <c r="AN7127" s="1">
        <v>4</v>
      </c>
      <c r="AO7127" s="1">
        <v>1</v>
      </c>
      <c r="AP7127" s="1">
        <v>3</v>
      </c>
      <c r="AQ7127" s="1">
        <v>3</v>
      </c>
      <c r="AR7127" s="1">
        <v>3</v>
      </c>
      <c r="AS7127" s="1">
        <v>3</v>
      </c>
      <c r="AT7127" s="1">
        <v>0</v>
      </c>
      <c r="AU7127" s="1">
        <v>8</v>
      </c>
      <c r="AV7127" s="1">
        <v>1</v>
      </c>
      <c r="AW7127" s="1">
        <v>0</v>
      </c>
      <c r="AX7127" s="1">
        <v>3</v>
      </c>
      <c r="AY7127" s="1">
        <v>3</v>
      </c>
      <c r="AZ7127" s="1">
        <v>6</v>
      </c>
      <c r="BA7127" s="1">
        <v>1</v>
      </c>
      <c r="BB7127" s="13">
        <v>2</v>
      </c>
    </row>
    <row r="7128" spans="4:54" x14ac:dyDescent="0.2">
      <c r="D7128" s="104"/>
      <c r="E7128" s="11"/>
      <c r="F7128" s="10"/>
      <c r="G7128" s="9">
        <v>100</v>
      </c>
      <c r="H7128" s="12">
        <v>5.7851239669419998</v>
      </c>
      <c r="I7128" s="2">
        <v>1.239669421488</v>
      </c>
      <c r="J7128" s="2">
        <v>0.82644628099200002</v>
      </c>
      <c r="K7128" s="2">
        <v>0.82644628099200002</v>
      </c>
      <c r="L7128" s="2">
        <v>0.41322314049600001</v>
      </c>
      <c r="M7128" s="2">
        <v>0.82644628099200002</v>
      </c>
      <c r="N7128" s="2">
        <v>2.0661157024789998</v>
      </c>
      <c r="O7128" s="2">
        <v>2.0661157024789998</v>
      </c>
      <c r="P7128" s="2">
        <v>2.4793388429749998</v>
      </c>
      <c r="Q7128" s="2">
        <v>1.6528925619829999</v>
      </c>
      <c r="R7128" s="2">
        <v>3.305785123967</v>
      </c>
      <c r="S7128" s="2">
        <v>3.305785123967</v>
      </c>
      <c r="T7128" s="2">
        <v>11.570247933884</v>
      </c>
      <c r="U7128" s="2">
        <v>7.4380165289260001</v>
      </c>
      <c r="V7128" s="2">
        <v>1.6528925619829999</v>
      </c>
      <c r="W7128" s="2">
        <v>1.6528925619829999</v>
      </c>
      <c r="X7128" s="2">
        <v>0.82644628099200002</v>
      </c>
      <c r="Y7128" s="2">
        <v>0.41322314049600001</v>
      </c>
      <c r="Z7128" s="2">
        <v>0.41322314049600001</v>
      </c>
      <c r="AA7128" s="2">
        <v>1.239669421488</v>
      </c>
      <c r="AB7128" s="2">
        <v>1.6528925619829999</v>
      </c>
      <c r="AC7128" s="2">
        <v>3.719008264463</v>
      </c>
      <c r="AD7128" s="2">
        <v>4.1322314049589997</v>
      </c>
      <c r="AE7128" s="2">
        <v>1.239669421488</v>
      </c>
      <c r="AF7128" s="2">
        <v>0.82644628099200002</v>
      </c>
      <c r="AG7128" s="2">
        <v>3.305785123967</v>
      </c>
      <c r="AH7128" s="2">
        <v>9.5041322314050003</v>
      </c>
      <c r="AI7128" s="2">
        <v>2.4793388429749998</v>
      </c>
      <c r="AJ7128" s="2">
        <v>2.4793388429749998</v>
      </c>
      <c r="AK7128" s="2">
        <v>1.239669421488</v>
      </c>
      <c r="AL7128" s="2">
        <v>1.239669421488</v>
      </c>
      <c r="AM7128" s="2">
        <v>1.239669421488</v>
      </c>
      <c r="AN7128" s="2">
        <v>1.6528925619829999</v>
      </c>
      <c r="AO7128" s="2">
        <v>0.41322314049600001</v>
      </c>
      <c r="AP7128" s="2">
        <v>1.239669421488</v>
      </c>
      <c r="AQ7128" s="2">
        <v>1.239669421488</v>
      </c>
      <c r="AR7128" s="2">
        <v>1.239669421488</v>
      </c>
      <c r="AS7128" s="2">
        <v>1.239669421488</v>
      </c>
      <c r="AT7128" s="3">
        <v>0</v>
      </c>
      <c r="AU7128" s="2">
        <v>3.305785123967</v>
      </c>
      <c r="AV7128" s="2">
        <v>0.41322314049600001</v>
      </c>
      <c r="AW7128" s="3">
        <v>0</v>
      </c>
      <c r="AX7128" s="2">
        <v>1.239669421488</v>
      </c>
      <c r="AY7128" s="2">
        <v>1.239669421488</v>
      </c>
      <c r="AZ7128" s="2">
        <v>2.4793388429749998</v>
      </c>
      <c r="BA7128" s="2">
        <v>0.41322314049600001</v>
      </c>
      <c r="BB7128" s="15">
        <v>0.82644628099200002</v>
      </c>
    </row>
    <row r="7129" spans="4:54" x14ac:dyDescent="0.2">
      <c r="D7129" s="104"/>
      <c r="E7129" s="5" t="s">
        <v>43</v>
      </c>
      <c r="F7129" s="6"/>
      <c r="G7129" s="7">
        <v>263</v>
      </c>
      <c r="H7129" s="8">
        <v>16</v>
      </c>
      <c r="I7129" s="1">
        <v>7</v>
      </c>
      <c r="J7129" s="1">
        <v>5</v>
      </c>
      <c r="K7129" s="1">
        <v>2</v>
      </c>
      <c r="L7129" s="1">
        <v>1</v>
      </c>
      <c r="M7129" s="1">
        <v>0</v>
      </c>
      <c r="N7129" s="1">
        <v>4</v>
      </c>
      <c r="O7129" s="1">
        <v>7</v>
      </c>
      <c r="P7129" s="1">
        <v>3</v>
      </c>
      <c r="Q7129" s="1">
        <v>4</v>
      </c>
      <c r="R7129" s="1">
        <v>15</v>
      </c>
      <c r="S7129" s="1">
        <v>7</v>
      </c>
      <c r="T7129" s="1">
        <v>15</v>
      </c>
      <c r="U7129" s="1">
        <v>30</v>
      </c>
      <c r="V7129" s="1">
        <v>4</v>
      </c>
      <c r="W7129" s="1">
        <v>3</v>
      </c>
      <c r="X7129" s="1">
        <v>1</v>
      </c>
      <c r="Y7129" s="1">
        <v>0</v>
      </c>
      <c r="Z7129" s="1">
        <v>2</v>
      </c>
      <c r="AA7129" s="1">
        <v>5</v>
      </c>
      <c r="AB7129" s="1">
        <v>5</v>
      </c>
      <c r="AC7129" s="1">
        <v>8</v>
      </c>
      <c r="AD7129" s="1">
        <v>15</v>
      </c>
      <c r="AE7129" s="1">
        <v>2</v>
      </c>
      <c r="AF7129" s="1">
        <v>4</v>
      </c>
      <c r="AG7129" s="1">
        <v>7</v>
      </c>
      <c r="AH7129" s="1">
        <v>17</v>
      </c>
      <c r="AI7129" s="1">
        <v>11</v>
      </c>
      <c r="AJ7129" s="1">
        <v>5</v>
      </c>
      <c r="AK7129" s="1">
        <v>3</v>
      </c>
      <c r="AL7129" s="1">
        <v>3</v>
      </c>
      <c r="AM7129" s="1">
        <v>0</v>
      </c>
      <c r="AN7129" s="1">
        <v>4</v>
      </c>
      <c r="AO7129" s="1">
        <v>8</v>
      </c>
      <c r="AP7129" s="1">
        <v>2</v>
      </c>
      <c r="AQ7129" s="1">
        <v>3</v>
      </c>
      <c r="AR7129" s="1">
        <v>1</v>
      </c>
      <c r="AS7129" s="1">
        <v>5</v>
      </c>
      <c r="AT7129" s="1">
        <v>2</v>
      </c>
      <c r="AU7129" s="1">
        <v>13</v>
      </c>
      <c r="AV7129" s="1">
        <v>2</v>
      </c>
      <c r="AW7129" s="1">
        <v>0</v>
      </c>
      <c r="AX7129" s="1">
        <v>2</v>
      </c>
      <c r="AY7129" s="1">
        <v>2</v>
      </c>
      <c r="AZ7129" s="1">
        <v>4</v>
      </c>
      <c r="BA7129" s="1">
        <v>2</v>
      </c>
      <c r="BB7129" s="13">
        <v>2</v>
      </c>
    </row>
    <row r="7130" spans="4:54" x14ac:dyDescent="0.2">
      <c r="D7130" s="104"/>
      <c r="E7130" s="11"/>
      <c r="F7130" s="10"/>
      <c r="G7130" s="9">
        <v>100</v>
      </c>
      <c r="H7130" s="12">
        <v>6.0836501901139997</v>
      </c>
      <c r="I7130" s="2">
        <v>2.6615969581750001</v>
      </c>
      <c r="J7130" s="2">
        <v>1.9011406844109999</v>
      </c>
      <c r="K7130" s="2">
        <v>0.76045627376400005</v>
      </c>
      <c r="L7130" s="2">
        <v>0.38022813688200002</v>
      </c>
      <c r="M7130" s="3">
        <v>0</v>
      </c>
      <c r="N7130" s="2">
        <v>1.520912547529</v>
      </c>
      <c r="O7130" s="2">
        <v>2.6615969581750001</v>
      </c>
      <c r="P7130" s="2">
        <v>1.1406844106459999</v>
      </c>
      <c r="Q7130" s="2">
        <v>1.520912547529</v>
      </c>
      <c r="R7130" s="2">
        <v>5.7034220532319999</v>
      </c>
      <c r="S7130" s="2">
        <v>2.6615969581750001</v>
      </c>
      <c r="T7130" s="2">
        <v>5.7034220532319999</v>
      </c>
      <c r="U7130" s="2">
        <v>11.406844106464</v>
      </c>
      <c r="V7130" s="2">
        <v>1.520912547529</v>
      </c>
      <c r="W7130" s="2">
        <v>1.1406844106459999</v>
      </c>
      <c r="X7130" s="2">
        <v>0.38022813688200002</v>
      </c>
      <c r="Y7130" s="3">
        <v>0</v>
      </c>
      <c r="Z7130" s="2">
        <v>0.76045627376400005</v>
      </c>
      <c r="AA7130" s="2">
        <v>1.9011406844109999</v>
      </c>
      <c r="AB7130" s="2">
        <v>1.9011406844109999</v>
      </c>
      <c r="AC7130" s="2">
        <v>3.0418250950569998</v>
      </c>
      <c r="AD7130" s="2">
        <v>5.7034220532319999</v>
      </c>
      <c r="AE7130" s="2">
        <v>0.76045627376400005</v>
      </c>
      <c r="AF7130" s="2">
        <v>1.520912547529</v>
      </c>
      <c r="AG7130" s="2">
        <v>2.6615969581750001</v>
      </c>
      <c r="AH7130" s="2">
        <v>6.4638783269960003</v>
      </c>
      <c r="AI7130" s="2">
        <v>4.182509505703</v>
      </c>
      <c r="AJ7130" s="2">
        <v>1.9011406844109999</v>
      </c>
      <c r="AK7130" s="2">
        <v>1.1406844106459999</v>
      </c>
      <c r="AL7130" s="2">
        <v>1.1406844106459999</v>
      </c>
      <c r="AM7130" s="3">
        <v>0</v>
      </c>
      <c r="AN7130" s="2">
        <v>1.520912547529</v>
      </c>
      <c r="AO7130" s="2">
        <v>3.0418250950569998</v>
      </c>
      <c r="AP7130" s="2">
        <v>0.76045627376400005</v>
      </c>
      <c r="AQ7130" s="2">
        <v>1.1406844106459999</v>
      </c>
      <c r="AR7130" s="2">
        <v>0.38022813688200002</v>
      </c>
      <c r="AS7130" s="2">
        <v>1.9011406844109999</v>
      </c>
      <c r="AT7130" s="2">
        <v>0.76045627376400005</v>
      </c>
      <c r="AU7130" s="2">
        <v>4.9429657794680004</v>
      </c>
      <c r="AV7130" s="2">
        <v>0.76045627376400005</v>
      </c>
      <c r="AW7130" s="3">
        <v>0</v>
      </c>
      <c r="AX7130" s="2">
        <v>0.76045627376400005</v>
      </c>
      <c r="AY7130" s="2">
        <v>0.76045627376400005</v>
      </c>
      <c r="AZ7130" s="2">
        <v>1.520912547529</v>
      </c>
      <c r="BA7130" s="2">
        <v>0.76045627376400005</v>
      </c>
      <c r="BB7130" s="15">
        <v>0.76045627376400005</v>
      </c>
    </row>
    <row r="7131" spans="4:54" x14ac:dyDescent="0.2">
      <c r="D7131" s="104"/>
      <c r="E7131" s="5" t="s">
        <v>44</v>
      </c>
      <c r="F7131" s="6"/>
      <c r="G7131" s="7">
        <v>364</v>
      </c>
      <c r="H7131" s="8">
        <v>16</v>
      </c>
      <c r="I7131" s="1">
        <v>5</v>
      </c>
      <c r="J7131" s="1">
        <v>4</v>
      </c>
      <c r="K7131" s="1">
        <v>9</v>
      </c>
      <c r="L7131" s="1">
        <v>3</v>
      </c>
      <c r="M7131" s="1">
        <v>2</v>
      </c>
      <c r="N7131" s="1">
        <v>6</v>
      </c>
      <c r="O7131" s="1">
        <v>9</v>
      </c>
      <c r="P7131" s="1">
        <v>9</v>
      </c>
      <c r="Q7131" s="1">
        <v>12</v>
      </c>
      <c r="R7131" s="1">
        <v>13</v>
      </c>
      <c r="S7131" s="1">
        <v>23</v>
      </c>
      <c r="T7131" s="1">
        <v>27</v>
      </c>
      <c r="U7131" s="1">
        <v>22</v>
      </c>
      <c r="V7131" s="1">
        <v>5</v>
      </c>
      <c r="W7131" s="1">
        <v>7</v>
      </c>
      <c r="X7131" s="1">
        <v>4</v>
      </c>
      <c r="Y7131" s="1">
        <v>1</v>
      </c>
      <c r="Z7131" s="1">
        <v>3</v>
      </c>
      <c r="AA7131" s="1">
        <v>8</v>
      </c>
      <c r="AB7131" s="1">
        <v>8</v>
      </c>
      <c r="AC7131" s="1">
        <v>15</v>
      </c>
      <c r="AD7131" s="1">
        <v>15</v>
      </c>
      <c r="AE7131" s="1">
        <v>4</v>
      </c>
      <c r="AF7131" s="1">
        <v>2</v>
      </c>
      <c r="AG7131" s="1">
        <v>7</v>
      </c>
      <c r="AH7131" s="1">
        <v>30</v>
      </c>
      <c r="AI7131" s="1">
        <v>9</v>
      </c>
      <c r="AJ7131" s="1">
        <v>6</v>
      </c>
      <c r="AK7131" s="1">
        <v>1</v>
      </c>
      <c r="AL7131" s="1">
        <v>0</v>
      </c>
      <c r="AM7131" s="1">
        <v>3</v>
      </c>
      <c r="AN7131" s="1">
        <v>6</v>
      </c>
      <c r="AO7131" s="1">
        <v>5</v>
      </c>
      <c r="AP7131" s="1">
        <v>8</v>
      </c>
      <c r="AQ7131" s="1">
        <v>5</v>
      </c>
      <c r="AR7131" s="1">
        <v>2</v>
      </c>
      <c r="AS7131" s="1">
        <v>2</v>
      </c>
      <c r="AT7131" s="1">
        <v>0</v>
      </c>
      <c r="AU7131" s="1">
        <v>19</v>
      </c>
      <c r="AV7131" s="1">
        <v>0</v>
      </c>
      <c r="AW7131" s="1">
        <v>6</v>
      </c>
      <c r="AX7131" s="1">
        <v>5</v>
      </c>
      <c r="AY7131" s="1">
        <v>6</v>
      </c>
      <c r="AZ7131" s="1">
        <v>4</v>
      </c>
      <c r="BA7131" s="1">
        <v>5</v>
      </c>
      <c r="BB7131" s="13">
        <v>3</v>
      </c>
    </row>
    <row r="7132" spans="4:54" x14ac:dyDescent="0.2">
      <c r="D7132" s="104"/>
      <c r="E7132" s="11"/>
      <c r="F7132" s="10"/>
      <c r="G7132" s="9">
        <v>100</v>
      </c>
      <c r="H7132" s="12">
        <v>4.3956043956039998</v>
      </c>
      <c r="I7132" s="2">
        <v>1.3736263736259999</v>
      </c>
      <c r="J7132" s="2">
        <v>1.098901098901</v>
      </c>
      <c r="K7132" s="2">
        <v>2.4725274725270001</v>
      </c>
      <c r="L7132" s="2">
        <v>0.82417582417599999</v>
      </c>
      <c r="M7132" s="2">
        <v>0.54945054945100003</v>
      </c>
      <c r="N7132" s="2">
        <v>1.648351648352</v>
      </c>
      <c r="O7132" s="2">
        <v>2.4725274725270001</v>
      </c>
      <c r="P7132" s="2">
        <v>2.4725274725270001</v>
      </c>
      <c r="Q7132" s="2">
        <v>3.2967032967029999</v>
      </c>
      <c r="R7132" s="2">
        <v>3.5714285714290002</v>
      </c>
      <c r="S7132" s="2">
        <v>6.3186813186809996</v>
      </c>
      <c r="T7132" s="2">
        <v>7.4175824175820004</v>
      </c>
      <c r="U7132" s="2">
        <v>6.0439560439560003</v>
      </c>
      <c r="V7132" s="2">
        <v>1.3736263736259999</v>
      </c>
      <c r="W7132" s="2">
        <v>1.923076923077</v>
      </c>
      <c r="X7132" s="2">
        <v>1.098901098901</v>
      </c>
      <c r="Y7132" s="2">
        <v>0.27472527472500002</v>
      </c>
      <c r="Z7132" s="2">
        <v>0.82417582417599999</v>
      </c>
      <c r="AA7132" s="2">
        <v>2.1978021978019999</v>
      </c>
      <c r="AB7132" s="2">
        <v>2.1978021978019999</v>
      </c>
      <c r="AC7132" s="2">
        <v>4.1208791208789997</v>
      </c>
      <c r="AD7132" s="2">
        <v>4.1208791208789997</v>
      </c>
      <c r="AE7132" s="2">
        <v>1.098901098901</v>
      </c>
      <c r="AF7132" s="2">
        <v>0.54945054945100003</v>
      </c>
      <c r="AG7132" s="2">
        <v>1.923076923077</v>
      </c>
      <c r="AH7132" s="2">
        <v>8.2417582417579993</v>
      </c>
      <c r="AI7132" s="2">
        <v>2.4725274725270001</v>
      </c>
      <c r="AJ7132" s="2">
        <v>1.648351648352</v>
      </c>
      <c r="AK7132" s="2">
        <v>0.27472527472500002</v>
      </c>
      <c r="AL7132" s="3">
        <v>0</v>
      </c>
      <c r="AM7132" s="2">
        <v>0.82417582417599999</v>
      </c>
      <c r="AN7132" s="2">
        <v>1.648351648352</v>
      </c>
      <c r="AO7132" s="2">
        <v>1.3736263736259999</v>
      </c>
      <c r="AP7132" s="2">
        <v>2.1978021978019999</v>
      </c>
      <c r="AQ7132" s="2">
        <v>1.3736263736259999</v>
      </c>
      <c r="AR7132" s="2">
        <v>0.54945054945100003</v>
      </c>
      <c r="AS7132" s="2">
        <v>0.54945054945100003</v>
      </c>
      <c r="AT7132" s="3">
        <v>0</v>
      </c>
      <c r="AU7132" s="2">
        <v>5.2197802197799996</v>
      </c>
      <c r="AV7132" s="3">
        <v>0</v>
      </c>
      <c r="AW7132" s="2">
        <v>1.648351648352</v>
      </c>
      <c r="AX7132" s="2">
        <v>1.3736263736259999</v>
      </c>
      <c r="AY7132" s="2">
        <v>1.648351648352</v>
      </c>
      <c r="AZ7132" s="2">
        <v>1.098901098901</v>
      </c>
      <c r="BA7132" s="2">
        <v>1.3736263736259999</v>
      </c>
      <c r="BB7132" s="15">
        <v>0.82417582417599999</v>
      </c>
    </row>
    <row r="7133" spans="4:54" x14ac:dyDescent="0.2">
      <c r="D7133" s="104"/>
      <c r="E7133" s="5" t="s">
        <v>45</v>
      </c>
      <c r="F7133" s="6"/>
      <c r="G7133" s="7">
        <v>324</v>
      </c>
      <c r="H7133" s="8">
        <v>14</v>
      </c>
      <c r="I7133" s="1">
        <v>3</v>
      </c>
      <c r="J7133" s="1">
        <v>5</v>
      </c>
      <c r="K7133" s="1">
        <v>5</v>
      </c>
      <c r="L7133" s="1">
        <v>4</v>
      </c>
      <c r="M7133" s="1">
        <v>3</v>
      </c>
      <c r="N7133" s="1">
        <v>3</v>
      </c>
      <c r="O7133" s="1">
        <v>5</v>
      </c>
      <c r="P7133" s="1">
        <v>5</v>
      </c>
      <c r="Q7133" s="1">
        <v>8</v>
      </c>
      <c r="R7133" s="1">
        <v>18</v>
      </c>
      <c r="S7133" s="1">
        <v>14</v>
      </c>
      <c r="T7133" s="1">
        <v>36</v>
      </c>
      <c r="U7133" s="1">
        <v>27</v>
      </c>
      <c r="V7133" s="1">
        <v>4</v>
      </c>
      <c r="W7133" s="1">
        <v>5</v>
      </c>
      <c r="X7133" s="1">
        <v>2</v>
      </c>
      <c r="Y7133" s="1">
        <v>1</v>
      </c>
      <c r="Z7133" s="1">
        <v>4</v>
      </c>
      <c r="AA7133" s="1">
        <v>4</v>
      </c>
      <c r="AB7133" s="1">
        <v>1</v>
      </c>
      <c r="AC7133" s="1">
        <v>10</v>
      </c>
      <c r="AD7133" s="1">
        <v>23</v>
      </c>
      <c r="AE7133" s="1">
        <v>4</v>
      </c>
      <c r="AF7133" s="1">
        <v>3</v>
      </c>
      <c r="AG7133" s="1">
        <v>5</v>
      </c>
      <c r="AH7133" s="1">
        <v>24</v>
      </c>
      <c r="AI7133" s="1">
        <v>10</v>
      </c>
      <c r="AJ7133" s="1">
        <v>5</v>
      </c>
      <c r="AK7133" s="1">
        <v>4</v>
      </c>
      <c r="AL7133" s="1">
        <v>3</v>
      </c>
      <c r="AM7133" s="1">
        <v>2</v>
      </c>
      <c r="AN7133" s="1">
        <v>2</v>
      </c>
      <c r="AO7133" s="1">
        <v>10</v>
      </c>
      <c r="AP7133" s="1">
        <v>4</v>
      </c>
      <c r="AQ7133" s="1">
        <v>4</v>
      </c>
      <c r="AR7133" s="1">
        <v>1</v>
      </c>
      <c r="AS7133" s="1">
        <v>4</v>
      </c>
      <c r="AT7133" s="1">
        <v>2</v>
      </c>
      <c r="AU7133" s="1">
        <v>9</v>
      </c>
      <c r="AV7133" s="1">
        <v>1</v>
      </c>
      <c r="AW7133" s="1">
        <v>4</v>
      </c>
      <c r="AX7133" s="1">
        <v>4</v>
      </c>
      <c r="AY7133" s="1">
        <v>7</v>
      </c>
      <c r="AZ7133" s="1">
        <v>5</v>
      </c>
      <c r="BA7133" s="1">
        <v>1</v>
      </c>
      <c r="BB7133" s="13">
        <v>2</v>
      </c>
    </row>
    <row r="7134" spans="4:54" x14ac:dyDescent="0.2">
      <c r="D7134" s="104"/>
      <c r="E7134" s="11"/>
      <c r="F7134" s="10"/>
      <c r="G7134" s="9">
        <v>100</v>
      </c>
      <c r="H7134" s="12">
        <v>4.3209876543209997</v>
      </c>
      <c r="I7134" s="2">
        <v>0.92592592592599998</v>
      </c>
      <c r="J7134" s="2">
        <v>1.543209876543</v>
      </c>
      <c r="K7134" s="2">
        <v>1.543209876543</v>
      </c>
      <c r="L7134" s="2">
        <v>1.2345679012349999</v>
      </c>
      <c r="M7134" s="2">
        <v>0.92592592592599998</v>
      </c>
      <c r="N7134" s="2">
        <v>0.92592592592599998</v>
      </c>
      <c r="O7134" s="2">
        <v>1.543209876543</v>
      </c>
      <c r="P7134" s="2">
        <v>1.543209876543</v>
      </c>
      <c r="Q7134" s="2">
        <v>2.4691358024690002</v>
      </c>
      <c r="R7134" s="2">
        <v>5.5555555555560003</v>
      </c>
      <c r="S7134" s="2">
        <v>4.3209876543209997</v>
      </c>
      <c r="T7134" s="2">
        <v>11.111111111111001</v>
      </c>
      <c r="U7134" s="2">
        <v>8.333333333333</v>
      </c>
      <c r="V7134" s="2">
        <v>1.2345679012349999</v>
      </c>
      <c r="W7134" s="2">
        <v>1.543209876543</v>
      </c>
      <c r="X7134" s="2">
        <v>0.61728395061700003</v>
      </c>
      <c r="Y7134" s="2">
        <v>0.30864197530900001</v>
      </c>
      <c r="Z7134" s="2">
        <v>1.2345679012349999</v>
      </c>
      <c r="AA7134" s="2">
        <v>1.2345679012349999</v>
      </c>
      <c r="AB7134" s="2">
        <v>0.30864197530900001</v>
      </c>
      <c r="AC7134" s="2">
        <v>3.086419753086</v>
      </c>
      <c r="AD7134" s="2">
        <v>7.0987654320990003</v>
      </c>
      <c r="AE7134" s="2">
        <v>1.2345679012349999</v>
      </c>
      <c r="AF7134" s="2">
        <v>0.92592592592599998</v>
      </c>
      <c r="AG7134" s="2">
        <v>1.543209876543</v>
      </c>
      <c r="AH7134" s="2">
        <v>7.4074074074069998</v>
      </c>
      <c r="AI7134" s="2">
        <v>3.086419753086</v>
      </c>
      <c r="AJ7134" s="2">
        <v>1.543209876543</v>
      </c>
      <c r="AK7134" s="2">
        <v>1.2345679012349999</v>
      </c>
      <c r="AL7134" s="2">
        <v>0.92592592592599998</v>
      </c>
      <c r="AM7134" s="2">
        <v>0.61728395061700003</v>
      </c>
      <c r="AN7134" s="2">
        <v>0.61728395061700003</v>
      </c>
      <c r="AO7134" s="2">
        <v>3.086419753086</v>
      </c>
      <c r="AP7134" s="2">
        <v>1.2345679012349999</v>
      </c>
      <c r="AQ7134" s="2">
        <v>1.2345679012349999</v>
      </c>
      <c r="AR7134" s="2">
        <v>0.30864197530900001</v>
      </c>
      <c r="AS7134" s="2">
        <v>1.2345679012349999</v>
      </c>
      <c r="AT7134" s="2">
        <v>0.61728395061700003</v>
      </c>
      <c r="AU7134" s="2">
        <v>2.7777777777780002</v>
      </c>
      <c r="AV7134" s="2">
        <v>0.30864197530900001</v>
      </c>
      <c r="AW7134" s="2">
        <v>1.2345679012349999</v>
      </c>
      <c r="AX7134" s="2">
        <v>1.2345679012349999</v>
      </c>
      <c r="AY7134" s="2">
        <v>2.1604938271599998</v>
      </c>
      <c r="AZ7134" s="2">
        <v>1.543209876543</v>
      </c>
      <c r="BA7134" s="2">
        <v>0.30864197530900001</v>
      </c>
      <c r="BB7134" s="15">
        <v>0.61728395061700003</v>
      </c>
    </row>
    <row r="7135" spans="4:54" x14ac:dyDescent="0.2">
      <c r="D7135" s="104"/>
      <c r="E7135" s="5" t="s">
        <v>46</v>
      </c>
      <c r="F7135" s="6"/>
      <c r="G7135" s="7">
        <v>192</v>
      </c>
      <c r="H7135" s="8">
        <v>12</v>
      </c>
      <c r="I7135" s="1">
        <v>3</v>
      </c>
      <c r="J7135" s="1">
        <v>2</v>
      </c>
      <c r="K7135" s="1">
        <v>1</v>
      </c>
      <c r="L7135" s="1">
        <v>1</v>
      </c>
      <c r="M7135" s="1">
        <v>3</v>
      </c>
      <c r="N7135" s="1">
        <v>5</v>
      </c>
      <c r="O7135" s="1">
        <v>6</v>
      </c>
      <c r="P7135" s="1">
        <v>6</v>
      </c>
      <c r="Q7135" s="1">
        <v>4</v>
      </c>
      <c r="R7135" s="1">
        <v>8</v>
      </c>
      <c r="S7135" s="1">
        <v>8</v>
      </c>
      <c r="T7135" s="1">
        <v>13</v>
      </c>
      <c r="U7135" s="1">
        <v>9</v>
      </c>
      <c r="V7135" s="1">
        <v>3</v>
      </c>
      <c r="W7135" s="1">
        <v>2</v>
      </c>
      <c r="X7135" s="1">
        <v>1</v>
      </c>
      <c r="Y7135" s="1">
        <v>0</v>
      </c>
      <c r="Z7135" s="1">
        <v>2</v>
      </c>
      <c r="AA7135" s="1">
        <v>4</v>
      </c>
      <c r="AB7135" s="1">
        <v>5</v>
      </c>
      <c r="AC7135" s="1">
        <v>3</v>
      </c>
      <c r="AD7135" s="1">
        <v>11</v>
      </c>
      <c r="AE7135" s="1">
        <v>2</v>
      </c>
      <c r="AF7135" s="1">
        <v>1</v>
      </c>
      <c r="AG7135" s="1">
        <v>6</v>
      </c>
      <c r="AH7135" s="1">
        <v>19</v>
      </c>
      <c r="AI7135" s="1">
        <v>8</v>
      </c>
      <c r="AJ7135" s="1">
        <v>2</v>
      </c>
      <c r="AK7135" s="1">
        <v>1</v>
      </c>
      <c r="AL7135" s="1">
        <v>0</v>
      </c>
      <c r="AM7135" s="1">
        <v>1</v>
      </c>
      <c r="AN7135" s="1">
        <v>4</v>
      </c>
      <c r="AO7135" s="1">
        <v>1</v>
      </c>
      <c r="AP7135" s="1">
        <v>5</v>
      </c>
      <c r="AQ7135" s="1">
        <v>1</v>
      </c>
      <c r="AR7135" s="1">
        <v>1</v>
      </c>
      <c r="AS7135" s="1">
        <v>2</v>
      </c>
      <c r="AT7135" s="1">
        <v>1</v>
      </c>
      <c r="AU7135" s="1">
        <v>11</v>
      </c>
      <c r="AV7135" s="1">
        <v>0</v>
      </c>
      <c r="AW7135" s="1">
        <v>3</v>
      </c>
      <c r="AX7135" s="1">
        <v>3</v>
      </c>
      <c r="AY7135" s="1">
        <v>1</v>
      </c>
      <c r="AZ7135" s="1">
        <v>0</v>
      </c>
      <c r="BA7135" s="1">
        <v>5</v>
      </c>
      <c r="BB7135" s="13">
        <v>2</v>
      </c>
    </row>
    <row r="7136" spans="4:54" x14ac:dyDescent="0.2">
      <c r="D7136" s="104"/>
      <c r="E7136" s="11"/>
      <c r="F7136" s="10"/>
      <c r="G7136" s="9">
        <v>100</v>
      </c>
      <c r="H7136" s="12">
        <v>6.25</v>
      </c>
      <c r="I7136" s="2">
        <v>1.5625</v>
      </c>
      <c r="J7136" s="2">
        <v>1.041666666667</v>
      </c>
      <c r="K7136" s="2">
        <v>0.52083333333299997</v>
      </c>
      <c r="L7136" s="2">
        <v>0.52083333333299997</v>
      </c>
      <c r="M7136" s="2">
        <v>1.5625</v>
      </c>
      <c r="N7136" s="2">
        <v>2.604166666667</v>
      </c>
      <c r="O7136" s="2">
        <v>3.125</v>
      </c>
      <c r="P7136" s="2">
        <v>3.125</v>
      </c>
      <c r="Q7136" s="2">
        <v>2.083333333333</v>
      </c>
      <c r="R7136" s="2">
        <v>4.166666666667</v>
      </c>
      <c r="S7136" s="2">
        <v>4.166666666667</v>
      </c>
      <c r="T7136" s="2">
        <v>6.770833333333</v>
      </c>
      <c r="U7136" s="2">
        <v>4.6875</v>
      </c>
      <c r="V7136" s="2">
        <v>1.5625</v>
      </c>
      <c r="W7136" s="2">
        <v>1.041666666667</v>
      </c>
      <c r="X7136" s="2">
        <v>0.52083333333299997</v>
      </c>
      <c r="Y7136" s="3">
        <v>0</v>
      </c>
      <c r="Z7136" s="2">
        <v>1.041666666667</v>
      </c>
      <c r="AA7136" s="2">
        <v>2.083333333333</v>
      </c>
      <c r="AB7136" s="2">
        <v>2.604166666667</v>
      </c>
      <c r="AC7136" s="2">
        <v>1.5625</v>
      </c>
      <c r="AD7136" s="2">
        <v>5.729166666667</v>
      </c>
      <c r="AE7136" s="2">
        <v>1.041666666667</v>
      </c>
      <c r="AF7136" s="2">
        <v>0.52083333333299997</v>
      </c>
      <c r="AG7136" s="2">
        <v>3.125</v>
      </c>
      <c r="AH7136" s="2">
        <v>9.895833333333</v>
      </c>
      <c r="AI7136" s="2">
        <v>4.166666666667</v>
      </c>
      <c r="AJ7136" s="2">
        <v>1.041666666667</v>
      </c>
      <c r="AK7136" s="2">
        <v>0.52083333333299997</v>
      </c>
      <c r="AL7136" s="3">
        <v>0</v>
      </c>
      <c r="AM7136" s="2">
        <v>0.52083333333299997</v>
      </c>
      <c r="AN7136" s="2">
        <v>2.083333333333</v>
      </c>
      <c r="AO7136" s="2">
        <v>0.52083333333299997</v>
      </c>
      <c r="AP7136" s="2">
        <v>2.604166666667</v>
      </c>
      <c r="AQ7136" s="2">
        <v>0.52083333333299997</v>
      </c>
      <c r="AR7136" s="2">
        <v>0.52083333333299997</v>
      </c>
      <c r="AS7136" s="2">
        <v>1.041666666667</v>
      </c>
      <c r="AT7136" s="2">
        <v>0.52083333333299997</v>
      </c>
      <c r="AU7136" s="2">
        <v>5.729166666667</v>
      </c>
      <c r="AV7136" s="3">
        <v>0</v>
      </c>
      <c r="AW7136" s="2">
        <v>1.5625</v>
      </c>
      <c r="AX7136" s="2">
        <v>1.5625</v>
      </c>
      <c r="AY7136" s="2">
        <v>0.52083333333299997</v>
      </c>
      <c r="AZ7136" s="3">
        <v>0</v>
      </c>
      <c r="BA7136" s="2">
        <v>2.604166666667</v>
      </c>
      <c r="BB7136" s="15">
        <v>1.041666666667</v>
      </c>
    </row>
    <row r="7137" spans="2:54" x14ac:dyDescent="0.2">
      <c r="D7137" s="104"/>
      <c r="E7137" s="5" t="s">
        <v>47</v>
      </c>
      <c r="F7137" s="6"/>
      <c r="G7137" s="7">
        <v>288</v>
      </c>
      <c r="H7137" s="8">
        <v>15</v>
      </c>
      <c r="I7137" s="1">
        <v>7</v>
      </c>
      <c r="J7137" s="1">
        <v>4</v>
      </c>
      <c r="K7137" s="1">
        <v>4</v>
      </c>
      <c r="L7137" s="1">
        <v>5</v>
      </c>
      <c r="M7137" s="1">
        <v>2</v>
      </c>
      <c r="N7137" s="1">
        <v>5</v>
      </c>
      <c r="O7137" s="1">
        <v>4</v>
      </c>
      <c r="P7137" s="1">
        <v>5</v>
      </c>
      <c r="Q7137" s="1">
        <v>4</v>
      </c>
      <c r="R7137" s="1">
        <v>12</v>
      </c>
      <c r="S7137" s="1">
        <v>11</v>
      </c>
      <c r="T7137" s="1">
        <v>29</v>
      </c>
      <c r="U7137" s="1">
        <v>17</v>
      </c>
      <c r="V7137" s="1">
        <v>3</v>
      </c>
      <c r="W7137" s="1">
        <v>4</v>
      </c>
      <c r="X7137" s="1">
        <v>3</v>
      </c>
      <c r="Y7137" s="1">
        <v>2</v>
      </c>
      <c r="Z7137" s="1">
        <v>2</v>
      </c>
      <c r="AA7137" s="1">
        <v>5</v>
      </c>
      <c r="AB7137" s="1">
        <v>5</v>
      </c>
      <c r="AC7137" s="1">
        <v>13</v>
      </c>
      <c r="AD7137" s="1">
        <v>13</v>
      </c>
      <c r="AE7137" s="1">
        <v>3</v>
      </c>
      <c r="AF7137" s="1">
        <v>2</v>
      </c>
      <c r="AG7137" s="1">
        <v>7</v>
      </c>
      <c r="AH7137" s="1">
        <v>18</v>
      </c>
      <c r="AI7137" s="1">
        <v>11</v>
      </c>
      <c r="AJ7137" s="1">
        <v>4</v>
      </c>
      <c r="AK7137" s="1">
        <v>4</v>
      </c>
      <c r="AL7137" s="1">
        <v>3</v>
      </c>
      <c r="AM7137" s="1">
        <v>2</v>
      </c>
      <c r="AN7137" s="1">
        <v>4</v>
      </c>
      <c r="AO7137" s="1">
        <v>5</v>
      </c>
      <c r="AP7137" s="1">
        <v>6</v>
      </c>
      <c r="AQ7137" s="1">
        <v>1</v>
      </c>
      <c r="AR7137" s="1">
        <v>2</v>
      </c>
      <c r="AS7137" s="1">
        <v>4</v>
      </c>
      <c r="AT7137" s="1">
        <v>1</v>
      </c>
      <c r="AU7137" s="1">
        <v>15</v>
      </c>
      <c r="AV7137" s="1">
        <v>0</v>
      </c>
      <c r="AW7137" s="1">
        <v>1</v>
      </c>
      <c r="AX7137" s="1">
        <v>4</v>
      </c>
      <c r="AY7137" s="1">
        <v>5</v>
      </c>
      <c r="AZ7137" s="1">
        <v>4</v>
      </c>
      <c r="BA7137" s="1">
        <v>5</v>
      </c>
      <c r="BB7137" s="13">
        <v>3</v>
      </c>
    </row>
    <row r="7138" spans="2:54" x14ac:dyDescent="0.2">
      <c r="D7138" s="104"/>
      <c r="E7138" s="11"/>
      <c r="F7138" s="10"/>
      <c r="G7138" s="9">
        <v>100</v>
      </c>
      <c r="H7138" s="12">
        <v>5.208333333333</v>
      </c>
      <c r="I7138" s="2">
        <v>2.4305555555559999</v>
      </c>
      <c r="J7138" s="2">
        <v>1.3888888888890001</v>
      </c>
      <c r="K7138" s="2">
        <v>1.3888888888890001</v>
      </c>
      <c r="L7138" s="2">
        <v>1.7361111111109999</v>
      </c>
      <c r="M7138" s="2">
        <v>0.694444444444</v>
      </c>
      <c r="N7138" s="2">
        <v>1.7361111111109999</v>
      </c>
      <c r="O7138" s="2">
        <v>1.3888888888890001</v>
      </c>
      <c r="P7138" s="2">
        <v>1.7361111111109999</v>
      </c>
      <c r="Q7138" s="2">
        <v>1.3888888888890001</v>
      </c>
      <c r="R7138" s="2">
        <v>4.166666666667</v>
      </c>
      <c r="S7138" s="2">
        <v>3.8194444444440001</v>
      </c>
      <c r="T7138" s="2">
        <v>10.069444444444001</v>
      </c>
      <c r="U7138" s="2">
        <v>5.9027777777779997</v>
      </c>
      <c r="V7138" s="2">
        <v>1.041666666667</v>
      </c>
      <c r="W7138" s="2">
        <v>1.3888888888890001</v>
      </c>
      <c r="X7138" s="2">
        <v>1.041666666667</v>
      </c>
      <c r="Y7138" s="2">
        <v>0.694444444444</v>
      </c>
      <c r="Z7138" s="2">
        <v>0.694444444444</v>
      </c>
      <c r="AA7138" s="2">
        <v>1.7361111111109999</v>
      </c>
      <c r="AB7138" s="2">
        <v>1.7361111111109999</v>
      </c>
      <c r="AC7138" s="2">
        <v>4.5138888888890003</v>
      </c>
      <c r="AD7138" s="2">
        <v>4.5138888888890003</v>
      </c>
      <c r="AE7138" s="2">
        <v>1.041666666667</v>
      </c>
      <c r="AF7138" s="2">
        <v>0.694444444444</v>
      </c>
      <c r="AG7138" s="2">
        <v>2.4305555555559999</v>
      </c>
      <c r="AH7138" s="2">
        <v>6.25</v>
      </c>
      <c r="AI7138" s="2">
        <v>3.8194444444440001</v>
      </c>
      <c r="AJ7138" s="2">
        <v>1.3888888888890001</v>
      </c>
      <c r="AK7138" s="2">
        <v>1.3888888888890001</v>
      </c>
      <c r="AL7138" s="2">
        <v>1.041666666667</v>
      </c>
      <c r="AM7138" s="2">
        <v>0.694444444444</v>
      </c>
      <c r="AN7138" s="2">
        <v>1.3888888888890001</v>
      </c>
      <c r="AO7138" s="2">
        <v>1.7361111111109999</v>
      </c>
      <c r="AP7138" s="2">
        <v>2.083333333333</v>
      </c>
      <c r="AQ7138" s="2">
        <v>0.347222222222</v>
      </c>
      <c r="AR7138" s="2">
        <v>0.694444444444</v>
      </c>
      <c r="AS7138" s="2">
        <v>1.3888888888890001</v>
      </c>
      <c r="AT7138" s="2">
        <v>0.347222222222</v>
      </c>
      <c r="AU7138" s="2">
        <v>5.208333333333</v>
      </c>
      <c r="AV7138" s="3">
        <v>0</v>
      </c>
      <c r="AW7138" s="2">
        <v>0.347222222222</v>
      </c>
      <c r="AX7138" s="2">
        <v>1.3888888888890001</v>
      </c>
      <c r="AY7138" s="2">
        <v>1.7361111111109999</v>
      </c>
      <c r="AZ7138" s="2">
        <v>1.3888888888890001</v>
      </c>
      <c r="BA7138" s="2">
        <v>1.7361111111109999</v>
      </c>
      <c r="BB7138" s="15">
        <v>1.041666666667</v>
      </c>
    </row>
    <row r="7139" spans="2:54" x14ac:dyDescent="0.2">
      <c r="D7139" s="104"/>
      <c r="E7139" s="5" t="s">
        <v>48</v>
      </c>
      <c r="F7139" s="6"/>
      <c r="G7139" s="7">
        <v>114</v>
      </c>
      <c r="H7139" s="8">
        <v>5</v>
      </c>
      <c r="I7139" s="1">
        <v>2</v>
      </c>
      <c r="J7139" s="1">
        <v>2</v>
      </c>
      <c r="K7139" s="1">
        <v>2</v>
      </c>
      <c r="L7139" s="1">
        <v>0</v>
      </c>
      <c r="M7139" s="1">
        <v>1</v>
      </c>
      <c r="N7139" s="1">
        <v>2</v>
      </c>
      <c r="O7139" s="1">
        <v>3</v>
      </c>
      <c r="P7139" s="1">
        <v>2</v>
      </c>
      <c r="Q7139" s="1">
        <v>2</v>
      </c>
      <c r="R7139" s="1">
        <v>4</v>
      </c>
      <c r="S7139" s="1">
        <v>0</v>
      </c>
      <c r="T7139" s="1">
        <v>13</v>
      </c>
      <c r="U7139" s="1">
        <v>6</v>
      </c>
      <c r="V7139" s="1">
        <v>4</v>
      </c>
      <c r="W7139" s="1">
        <v>1</v>
      </c>
      <c r="X7139" s="1">
        <v>1</v>
      </c>
      <c r="Y7139" s="1">
        <v>0</v>
      </c>
      <c r="Z7139" s="1">
        <v>1</v>
      </c>
      <c r="AA7139" s="1">
        <v>4</v>
      </c>
      <c r="AB7139" s="1">
        <v>1</v>
      </c>
      <c r="AC7139" s="1">
        <v>1</v>
      </c>
      <c r="AD7139" s="1">
        <v>3</v>
      </c>
      <c r="AE7139" s="1">
        <v>3</v>
      </c>
      <c r="AF7139" s="1">
        <v>2</v>
      </c>
      <c r="AG7139" s="1">
        <v>0</v>
      </c>
      <c r="AH7139" s="1">
        <v>5</v>
      </c>
      <c r="AI7139" s="1">
        <v>8</v>
      </c>
      <c r="AJ7139" s="1">
        <v>3</v>
      </c>
      <c r="AK7139" s="1">
        <v>0</v>
      </c>
      <c r="AL7139" s="1">
        <v>1</v>
      </c>
      <c r="AM7139" s="1">
        <v>0</v>
      </c>
      <c r="AN7139" s="1">
        <v>3</v>
      </c>
      <c r="AO7139" s="1">
        <v>3</v>
      </c>
      <c r="AP7139" s="1">
        <v>1</v>
      </c>
      <c r="AQ7139" s="1">
        <v>4</v>
      </c>
      <c r="AR7139" s="1">
        <v>0</v>
      </c>
      <c r="AS7139" s="1">
        <v>3</v>
      </c>
      <c r="AT7139" s="1">
        <v>1</v>
      </c>
      <c r="AU7139" s="1">
        <v>4</v>
      </c>
      <c r="AV7139" s="1">
        <v>2</v>
      </c>
      <c r="AW7139" s="1">
        <v>2</v>
      </c>
      <c r="AX7139" s="1">
        <v>2</v>
      </c>
      <c r="AY7139" s="1">
        <v>2</v>
      </c>
      <c r="AZ7139" s="1">
        <v>3</v>
      </c>
      <c r="BA7139" s="1">
        <v>1</v>
      </c>
      <c r="BB7139" s="13">
        <v>1</v>
      </c>
    </row>
    <row r="7140" spans="2:54" x14ac:dyDescent="0.2">
      <c r="D7140" s="104"/>
      <c r="E7140" s="11"/>
      <c r="F7140" s="10"/>
      <c r="G7140" s="9">
        <v>100</v>
      </c>
      <c r="H7140" s="12">
        <v>4.3859649122809996</v>
      </c>
      <c r="I7140" s="2">
        <v>1.7543859649119999</v>
      </c>
      <c r="J7140" s="2">
        <v>1.7543859649119999</v>
      </c>
      <c r="K7140" s="2">
        <v>1.7543859649119999</v>
      </c>
      <c r="L7140" s="3">
        <v>0</v>
      </c>
      <c r="M7140" s="2">
        <v>0.87719298245599997</v>
      </c>
      <c r="N7140" s="2">
        <v>1.7543859649119999</v>
      </c>
      <c r="O7140" s="2">
        <v>2.6315789473679998</v>
      </c>
      <c r="P7140" s="2">
        <v>1.7543859649119999</v>
      </c>
      <c r="Q7140" s="2">
        <v>1.7543859649119999</v>
      </c>
      <c r="R7140" s="2">
        <v>3.508771929825</v>
      </c>
      <c r="S7140" s="3">
        <v>0</v>
      </c>
      <c r="T7140" s="2">
        <v>11.403508771929999</v>
      </c>
      <c r="U7140" s="2">
        <v>5.2631578947369997</v>
      </c>
      <c r="V7140" s="2">
        <v>3.508771929825</v>
      </c>
      <c r="W7140" s="2">
        <v>0.87719298245599997</v>
      </c>
      <c r="X7140" s="2">
        <v>0.87719298245599997</v>
      </c>
      <c r="Y7140" s="3">
        <v>0</v>
      </c>
      <c r="Z7140" s="2">
        <v>0.87719298245599997</v>
      </c>
      <c r="AA7140" s="2">
        <v>3.508771929825</v>
      </c>
      <c r="AB7140" s="2">
        <v>0.87719298245599997</v>
      </c>
      <c r="AC7140" s="2">
        <v>0.87719298245599997</v>
      </c>
      <c r="AD7140" s="2">
        <v>2.6315789473679998</v>
      </c>
      <c r="AE7140" s="2">
        <v>2.6315789473679998</v>
      </c>
      <c r="AF7140" s="2">
        <v>1.7543859649119999</v>
      </c>
      <c r="AG7140" s="3">
        <v>0</v>
      </c>
      <c r="AH7140" s="2">
        <v>4.3859649122809996</v>
      </c>
      <c r="AI7140" s="2">
        <v>7.0175438596489998</v>
      </c>
      <c r="AJ7140" s="2">
        <v>2.6315789473679998</v>
      </c>
      <c r="AK7140" s="3">
        <v>0</v>
      </c>
      <c r="AL7140" s="2">
        <v>0.87719298245599997</v>
      </c>
      <c r="AM7140" s="3">
        <v>0</v>
      </c>
      <c r="AN7140" s="2">
        <v>2.6315789473679998</v>
      </c>
      <c r="AO7140" s="2">
        <v>2.6315789473679998</v>
      </c>
      <c r="AP7140" s="2">
        <v>0.87719298245599997</v>
      </c>
      <c r="AQ7140" s="2">
        <v>3.508771929825</v>
      </c>
      <c r="AR7140" s="3">
        <v>0</v>
      </c>
      <c r="AS7140" s="2">
        <v>2.6315789473679998</v>
      </c>
      <c r="AT7140" s="2">
        <v>0.87719298245599997</v>
      </c>
      <c r="AU7140" s="2">
        <v>3.508771929825</v>
      </c>
      <c r="AV7140" s="2">
        <v>1.7543859649119999</v>
      </c>
      <c r="AW7140" s="2">
        <v>1.7543859649119999</v>
      </c>
      <c r="AX7140" s="2">
        <v>1.7543859649119999</v>
      </c>
      <c r="AY7140" s="2">
        <v>1.7543859649119999</v>
      </c>
      <c r="AZ7140" s="2">
        <v>2.6315789473679998</v>
      </c>
      <c r="BA7140" s="2">
        <v>0.87719298245599997</v>
      </c>
      <c r="BB7140" s="15">
        <v>0.87719298245599997</v>
      </c>
    </row>
    <row r="7141" spans="2:54" x14ac:dyDescent="0.2">
      <c r="D7141" s="104"/>
      <c r="E7141" s="5" t="s">
        <v>49</v>
      </c>
      <c r="F7141" s="6"/>
      <c r="G7141" s="7">
        <v>30</v>
      </c>
      <c r="H7141" s="8">
        <v>1</v>
      </c>
      <c r="I7141" s="1">
        <v>1</v>
      </c>
      <c r="J7141" s="1">
        <v>2</v>
      </c>
      <c r="K7141" s="1">
        <v>1</v>
      </c>
      <c r="L7141" s="1">
        <v>0</v>
      </c>
      <c r="M7141" s="1">
        <v>0</v>
      </c>
      <c r="N7141" s="1">
        <v>0</v>
      </c>
      <c r="O7141" s="1">
        <v>1</v>
      </c>
      <c r="P7141" s="1">
        <v>3</v>
      </c>
      <c r="Q7141" s="1">
        <v>0</v>
      </c>
      <c r="R7141" s="1">
        <v>1</v>
      </c>
      <c r="S7141" s="1">
        <v>1</v>
      </c>
      <c r="T7141" s="1">
        <v>1</v>
      </c>
      <c r="U7141" s="1">
        <v>1</v>
      </c>
      <c r="V7141" s="1">
        <v>1</v>
      </c>
      <c r="W7141" s="1">
        <v>1</v>
      </c>
      <c r="X7141" s="1">
        <v>0</v>
      </c>
      <c r="Y7141" s="1">
        <v>0</v>
      </c>
      <c r="Z7141" s="1">
        <v>1</v>
      </c>
      <c r="AA7141" s="1">
        <v>0</v>
      </c>
      <c r="AB7141" s="1">
        <v>1</v>
      </c>
      <c r="AC7141" s="1">
        <v>1</v>
      </c>
      <c r="AD7141" s="1">
        <v>1</v>
      </c>
      <c r="AE7141" s="1">
        <v>2</v>
      </c>
      <c r="AF7141" s="1">
        <v>0</v>
      </c>
      <c r="AG7141" s="1">
        <v>1</v>
      </c>
      <c r="AH7141" s="1">
        <v>0</v>
      </c>
      <c r="AI7141" s="1">
        <v>0</v>
      </c>
      <c r="AJ7141" s="1">
        <v>0</v>
      </c>
      <c r="AK7141" s="1">
        <v>0</v>
      </c>
      <c r="AL7141" s="1">
        <v>0</v>
      </c>
      <c r="AM7141" s="1">
        <v>1</v>
      </c>
      <c r="AN7141" s="1">
        <v>0</v>
      </c>
      <c r="AO7141" s="1">
        <v>1</v>
      </c>
      <c r="AP7141" s="1">
        <v>1</v>
      </c>
      <c r="AQ7141" s="1">
        <v>1</v>
      </c>
      <c r="AR7141" s="1">
        <v>0</v>
      </c>
      <c r="AS7141" s="1">
        <v>1</v>
      </c>
      <c r="AT7141" s="1">
        <v>0</v>
      </c>
      <c r="AU7141" s="1">
        <v>1</v>
      </c>
      <c r="AV7141" s="1">
        <v>1</v>
      </c>
      <c r="AW7141" s="1">
        <v>1</v>
      </c>
      <c r="AX7141" s="1">
        <v>0</v>
      </c>
      <c r="AY7141" s="1">
        <v>0</v>
      </c>
      <c r="AZ7141" s="1">
        <v>0</v>
      </c>
      <c r="BA7141" s="1">
        <v>0</v>
      </c>
      <c r="BB7141" s="13">
        <v>0</v>
      </c>
    </row>
    <row r="7142" spans="2:54" x14ac:dyDescent="0.2">
      <c r="D7142" s="105"/>
      <c r="E7142" s="56"/>
      <c r="F7142" s="57"/>
      <c r="G7142" s="69">
        <v>100</v>
      </c>
      <c r="H7142" s="75">
        <v>3.333333333333</v>
      </c>
      <c r="I7142" s="39">
        <v>3.333333333333</v>
      </c>
      <c r="J7142" s="39">
        <v>6.666666666667</v>
      </c>
      <c r="K7142" s="39">
        <v>3.333333333333</v>
      </c>
      <c r="L7142" s="36">
        <v>0</v>
      </c>
      <c r="M7142" s="36">
        <v>0</v>
      </c>
      <c r="N7142" s="36">
        <v>0</v>
      </c>
      <c r="O7142" s="39">
        <v>3.333333333333</v>
      </c>
      <c r="P7142" s="39">
        <v>10</v>
      </c>
      <c r="Q7142" s="36">
        <v>0</v>
      </c>
      <c r="R7142" s="39">
        <v>3.333333333333</v>
      </c>
      <c r="S7142" s="39">
        <v>3.333333333333</v>
      </c>
      <c r="T7142" s="39">
        <v>3.333333333333</v>
      </c>
      <c r="U7142" s="39">
        <v>3.333333333333</v>
      </c>
      <c r="V7142" s="39">
        <v>3.333333333333</v>
      </c>
      <c r="W7142" s="39">
        <v>3.333333333333</v>
      </c>
      <c r="X7142" s="36">
        <v>0</v>
      </c>
      <c r="Y7142" s="36">
        <v>0</v>
      </c>
      <c r="Z7142" s="39">
        <v>3.333333333333</v>
      </c>
      <c r="AA7142" s="36">
        <v>0</v>
      </c>
      <c r="AB7142" s="39">
        <v>3.333333333333</v>
      </c>
      <c r="AC7142" s="39">
        <v>3.333333333333</v>
      </c>
      <c r="AD7142" s="39">
        <v>3.333333333333</v>
      </c>
      <c r="AE7142" s="39">
        <v>6.666666666667</v>
      </c>
      <c r="AF7142" s="36">
        <v>0</v>
      </c>
      <c r="AG7142" s="39">
        <v>3.333333333333</v>
      </c>
      <c r="AH7142" s="36">
        <v>0</v>
      </c>
      <c r="AI7142" s="36">
        <v>0</v>
      </c>
      <c r="AJ7142" s="36">
        <v>0</v>
      </c>
      <c r="AK7142" s="36">
        <v>0</v>
      </c>
      <c r="AL7142" s="36">
        <v>0</v>
      </c>
      <c r="AM7142" s="39">
        <v>3.333333333333</v>
      </c>
      <c r="AN7142" s="36">
        <v>0</v>
      </c>
      <c r="AO7142" s="39">
        <v>3.333333333333</v>
      </c>
      <c r="AP7142" s="39">
        <v>3.333333333333</v>
      </c>
      <c r="AQ7142" s="39">
        <v>3.333333333333</v>
      </c>
      <c r="AR7142" s="36">
        <v>0</v>
      </c>
      <c r="AS7142" s="39">
        <v>3.333333333333</v>
      </c>
      <c r="AT7142" s="36">
        <v>0</v>
      </c>
      <c r="AU7142" s="39">
        <v>3.333333333333</v>
      </c>
      <c r="AV7142" s="39">
        <v>3.333333333333</v>
      </c>
      <c r="AW7142" s="39">
        <v>3.333333333333</v>
      </c>
      <c r="AX7142" s="36">
        <v>0</v>
      </c>
      <c r="AY7142" s="36">
        <v>0</v>
      </c>
      <c r="AZ7142" s="36">
        <v>0</v>
      </c>
      <c r="BA7142" s="36">
        <v>0</v>
      </c>
      <c r="BB7142" s="72">
        <v>0</v>
      </c>
    </row>
    <row r="7144" spans="2:54" x14ac:dyDescent="0.2">
      <c r="B7144" s="47" t="str">
        <f xml:space="preserve"> HYPERLINK("#'目次'!B91", "[85]")</f>
        <v>[85]</v>
      </c>
      <c r="C7144" s="31" t="s">
        <v>876</v>
      </c>
    </row>
    <row r="7147" spans="2:54" x14ac:dyDescent="0.2">
      <c r="C7147" s="31" t="s">
        <v>13</v>
      </c>
    </row>
    <row r="7148" spans="2:54" ht="36" x14ac:dyDescent="0.2">
      <c r="D7148" s="99"/>
      <c r="E7148" s="100"/>
      <c r="F7148" s="100"/>
      <c r="G7148" s="41" t="s">
        <v>14</v>
      </c>
      <c r="H7148" s="42" t="s">
        <v>877</v>
      </c>
      <c r="I7148" s="16" t="s">
        <v>878</v>
      </c>
      <c r="J7148" s="16" t="s">
        <v>879</v>
      </c>
      <c r="K7148" s="16" t="s">
        <v>880</v>
      </c>
      <c r="L7148" s="16" t="s">
        <v>881</v>
      </c>
      <c r="M7148" s="46" t="s">
        <v>882</v>
      </c>
    </row>
    <row r="7149" spans="2:54" x14ac:dyDescent="0.2">
      <c r="D7149" s="101"/>
      <c r="E7149" s="102"/>
      <c r="F7149" s="102"/>
      <c r="G7149" s="44"/>
      <c r="H7149" s="48"/>
      <c r="I7149" s="17"/>
      <c r="J7149" s="17"/>
      <c r="K7149" s="17"/>
      <c r="L7149" s="17"/>
      <c r="M7149" s="43"/>
    </row>
    <row r="7150" spans="2:54" x14ac:dyDescent="0.2">
      <c r="D7150" s="68"/>
      <c r="E7150" s="67" t="s">
        <v>14</v>
      </c>
      <c r="F7150" s="64"/>
      <c r="G7150" s="45">
        <v>7000</v>
      </c>
      <c r="H7150" s="20">
        <v>2044</v>
      </c>
      <c r="I7150" s="20">
        <v>2156</v>
      </c>
      <c r="J7150" s="20">
        <v>1680</v>
      </c>
      <c r="K7150" s="20">
        <v>518</v>
      </c>
      <c r="L7150" s="20">
        <v>602</v>
      </c>
      <c r="M7150" s="61">
        <v>0</v>
      </c>
    </row>
    <row r="7151" spans="2:54" x14ac:dyDescent="0.2">
      <c r="D7151" s="56"/>
      <c r="E7151" s="57"/>
      <c r="F7151" s="65"/>
      <c r="G7151" s="9">
        <v>100</v>
      </c>
      <c r="H7151" s="2">
        <v>29.2</v>
      </c>
      <c r="I7151" s="2">
        <v>30.8</v>
      </c>
      <c r="J7151" s="2">
        <v>24</v>
      </c>
      <c r="K7151" s="2">
        <v>7.4</v>
      </c>
      <c r="L7151" s="2">
        <v>8.6</v>
      </c>
      <c r="M7151" s="21">
        <v>0</v>
      </c>
    </row>
    <row r="7152" spans="2:54" x14ac:dyDescent="0.2">
      <c r="D7152" s="103" t="s">
        <v>25</v>
      </c>
      <c r="E7152" s="24" t="s">
        <v>26</v>
      </c>
      <c r="F7152" s="22"/>
      <c r="G7152" s="23">
        <v>1780</v>
      </c>
      <c r="H7152" s="30">
        <v>537</v>
      </c>
      <c r="I7152" s="4">
        <v>533</v>
      </c>
      <c r="J7152" s="4">
        <v>439</v>
      </c>
      <c r="K7152" s="4">
        <v>118</v>
      </c>
      <c r="L7152" s="4">
        <v>153</v>
      </c>
      <c r="M7152" s="34">
        <v>0</v>
      </c>
    </row>
    <row r="7153" spans="4:13" x14ac:dyDescent="0.2">
      <c r="D7153" s="104"/>
      <c r="E7153" s="11"/>
      <c r="F7153" s="10"/>
      <c r="G7153" s="9">
        <v>100</v>
      </c>
      <c r="H7153" s="12">
        <v>30.168539325843</v>
      </c>
      <c r="I7153" s="2">
        <v>29.943820224719001</v>
      </c>
      <c r="J7153" s="2">
        <v>24.662921348314999</v>
      </c>
      <c r="K7153" s="2">
        <v>6.6292134831459997</v>
      </c>
      <c r="L7153" s="2">
        <v>8.5955056179780005</v>
      </c>
      <c r="M7153" s="21">
        <v>0</v>
      </c>
    </row>
    <row r="7154" spans="4:13" x14ac:dyDescent="0.2">
      <c r="D7154" s="104"/>
      <c r="E7154" s="5" t="s">
        <v>27</v>
      </c>
      <c r="F7154" s="6"/>
      <c r="G7154" s="7">
        <v>1328</v>
      </c>
      <c r="H7154" s="8">
        <v>372</v>
      </c>
      <c r="I7154" s="1">
        <v>415</v>
      </c>
      <c r="J7154" s="1">
        <v>296</v>
      </c>
      <c r="K7154" s="1">
        <v>136</v>
      </c>
      <c r="L7154" s="1">
        <v>109</v>
      </c>
      <c r="M7154" s="13">
        <v>0</v>
      </c>
    </row>
    <row r="7155" spans="4:13" x14ac:dyDescent="0.2">
      <c r="D7155" s="104"/>
      <c r="E7155" s="11"/>
      <c r="F7155" s="10"/>
      <c r="G7155" s="9">
        <v>100</v>
      </c>
      <c r="H7155" s="12">
        <v>28.012048192771001</v>
      </c>
      <c r="I7155" s="2">
        <v>31.25</v>
      </c>
      <c r="J7155" s="2">
        <v>22.289156626505999</v>
      </c>
      <c r="K7155" s="2">
        <v>10.240963855422001</v>
      </c>
      <c r="L7155" s="2">
        <v>8.2078313253009991</v>
      </c>
      <c r="M7155" s="21">
        <v>0</v>
      </c>
    </row>
    <row r="7156" spans="4:13" x14ac:dyDescent="0.2">
      <c r="D7156" s="104"/>
      <c r="E7156" s="5" t="s">
        <v>28</v>
      </c>
      <c r="F7156" s="6"/>
      <c r="G7156" s="7">
        <v>1075</v>
      </c>
      <c r="H7156" s="8">
        <v>304</v>
      </c>
      <c r="I7156" s="1">
        <v>343</v>
      </c>
      <c r="J7156" s="1">
        <v>257</v>
      </c>
      <c r="K7156" s="1">
        <v>83</v>
      </c>
      <c r="L7156" s="1">
        <v>88</v>
      </c>
      <c r="M7156" s="13">
        <v>0</v>
      </c>
    </row>
    <row r="7157" spans="4:13" x14ac:dyDescent="0.2">
      <c r="D7157" s="104"/>
      <c r="E7157" s="11"/>
      <c r="F7157" s="10"/>
      <c r="G7157" s="9">
        <v>100</v>
      </c>
      <c r="H7157" s="12">
        <v>28.279069767442</v>
      </c>
      <c r="I7157" s="2">
        <v>31.906976744186</v>
      </c>
      <c r="J7157" s="2">
        <v>23.906976744186</v>
      </c>
      <c r="K7157" s="2">
        <v>7.7209302325579996</v>
      </c>
      <c r="L7157" s="2">
        <v>8.1860465116279997</v>
      </c>
      <c r="M7157" s="21">
        <v>0</v>
      </c>
    </row>
    <row r="7158" spans="4:13" x14ac:dyDescent="0.2">
      <c r="D7158" s="104"/>
      <c r="E7158" s="5" t="s">
        <v>29</v>
      </c>
      <c r="F7158" s="6"/>
      <c r="G7158" s="7">
        <v>733</v>
      </c>
      <c r="H7158" s="8">
        <v>213</v>
      </c>
      <c r="I7158" s="1">
        <v>220</v>
      </c>
      <c r="J7158" s="1">
        <v>189</v>
      </c>
      <c r="K7158" s="1">
        <v>48</v>
      </c>
      <c r="L7158" s="1">
        <v>63</v>
      </c>
      <c r="M7158" s="13">
        <v>0</v>
      </c>
    </row>
    <row r="7159" spans="4:13" x14ac:dyDescent="0.2">
      <c r="D7159" s="104"/>
      <c r="E7159" s="11"/>
      <c r="F7159" s="10"/>
      <c r="G7159" s="9">
        <v>100</v>
      </c>
      <c r="H7159" s="12">
        <v>29.058663028649001</v>
      </c>
      <c r="I7159" s="2">
        <v>30.013642564802002</v>
      </c>
      <c r="J7159" s="2">
        <v>25.784447476126001</v>
      </c>
      <c r="K7159" s="2">
        <v>6.5484311050480004</v>
      </c>
      <c r="L7159" s="2">
        <v>8.5948158253750009</v>
      </c>
      <c r="M7159" s="21">
        <v>0</v>
      </c>
    </row>
    <row r="7160" spans="4:13" x14ac:dyDescent="0.2">
      <c r="D7160" s="104"/>
      <c r="E7160" s="5" t="s">
        <v>30</v>
      </c>
      <c r="F7160" s="6"/>
      <c r="G7160" s="7">
        <v>619</v>
      </c>
      <c r="H7160" s="8">
        <v>196</v>
      </c>
      <c r="I7160" s="1">
        <v>182</v>
      </c>
      <c r="J7160" s="1">
        <v>149</v>
      </c>
      <c r="K7160" s="1">
        <v>37</v>
      </c>
      <c r="L7160" s="1">
        <v>55</v>
      </c>
      <c r="M7160" s="13">
        <v>0</v>
      </c>
    </row>
    <row r="7161" spans="4:13" x14ac:dyDescent="0.2">
      <c r="D7161" s="104"/>
      <c r="E7161" s="11"/>
      <c r="F7161" s="10"/>
      <c r="G7161" s="9">
        <v>100</v>
      </c>
      <c r="H7161" s="12">
        <v>31.663974151858</v>
      </c>
      <c r="I7161" s="2">
        <v>29.402261712439</v>
      </c>
      <c r="J7161" s="2">
        <v>24.071082390952999</v>
      </c>
      <c r="K7161" s="2">
        <v>5.9773828756059997</v>
      </c>
      <c r="L7161" s="2">
        <v>8.885298869144</v>
      </c>
      <c r="M7161" s="21">
        <v>0</v>
      </c>
    </row>
    <row r="7162" spans="4:13" x14ac:dyDescent="0.2">
      <c r="D7162" s="104"/>
      <c r="E7162" s="5" t="s">
        <v>31</v>
      </c>
      <c r="F7162" s="6"/>
      <c r="G7162" s="7">
        <v>559</v>
      </c>
      <c r="H7162" s="8">
        <v>181</v>
      </c>
      <c r="I7162" s="1">
        <v>176</v>
      </c>
      <c r="J7162" s="1">
        <v>128</v>
      </c>
      <c r="K7162" s="1">
        <v>34</v>
      </c>
      <c r="L7162" s="1">
        <v>40</v>
      </c>
      <c r="M7162" s="13">
        <v>0</v>
      </c>
    </row>
    <row r="7163" spans="4:13" x14ac:dyDescent="0.2">
      <c r="D7163" s="104"/>
      <c r="E7163" s="11"/>
      <c r="F7163" s="10"/>
      <c r="G7163" s="9">
        <v>100</v>
      </c>
      <c r="H7163" s="12">
        <v>32.379248658317998</v>
      </c>
      <c r="I7163" s="2">
        <v>31.484794275492</v>
      </c>
      <c r="J7163" s="2">
        <v>22.898032200357999</v>
      </c>
      <c r="K7163" s="2">
        <v>6.0822898032200001</v>
      </c>
      <c r="L7163" s="2">
        <v>7.1556350626120002</v>
      </c>
      <c r="M7163" s="21">
        <v>0</v>
      </c>
    </row>
    <row r="7164" spans="4:13" x14ac:dyDescent="0.2">
      <c r="D7164" s="104"/>
      <c r="E7164" s="5" t="s">
        <v>32</v>
      </c>
      <c r="F7164" s="6"/>
      <c r="G7164" s="7">
        <v>284</v>
      </c>
      <c r="H7164" s="8">
        <v>108</v>
      </c>
      <c r="I7164" s="1">
        <v>93</v>
      </c>
      <c r="J7164" s="1">
        <v>52</v>
      </c>
      <c r="K7164" s="1">
        <v>12</v>
      </c>
      <c r="L7164" s="1">
        <v>19</v>
      </c>
      <c r="M7164" s="13">
        <v>0</v>
      </c>
    </row>
    <row r="7165" spans="4:13" x14ac:dyDescent="0.2">
      <c r="D7165" s="104"/>
      <c r="E7165" s="11"/>
      <c r="F7165" s="10"/>
      <c r="G7165" s="9">
        <v>100</v>
      </c>
      <c r="H7165" s="12">
        <v>38.028169014085002</v>
      </c>
      <c r="I7165" s="2">
        <v>32.746478873238999</v>
      </c>
      <c r="J7165" s="2">
        <v>18.309859154929999</v>
      </c>
      <c r="K7165" s="2">
        <v>4.2253521126760001</v>
      </c>
      <c r="L7165" s="2">
        <v>6.6901408450700002</v>
      </c>
      <c r="M7165" s="21">
        <v>0</v>
      </c>
    </row>
    <row r="7166" spans="4:13" x14ac:dyDescent="0.2">
      <c r="D7166" s="104"/>
      <c r="E7166" s="5" t="s">
        <v>33</v>
      </c>
      <c r="F7166" s="6"/>
      <c r="G7166" s="7">
        <v>104</v>
      </c>
      <c r="H7166" s="8">
        <v>34</v>
      </c>
      <c r="I7166" s="1">
        <v>40</v>
      </c>
      <c r="J7166" s="1">
        <v>15</v>
      </c>
      <c r="K7166" s="1">
        <v>8</v>
      </c>
      <c r="L7166" s="1">
        <v>7</v>
      </c>
      <c r="M7166" s="13">
        <v>0</v>
      </c>
    </row>
    <row r="7167" spans="4:13" x14ac:dyDescent="0.2">
      <c r="D7167" s="104"/>
      <c r="E7167" s="11"/>
      <c r="F7167" s="10"/>
      <c r="G7167" s="9">
        <v>100</v>
      </c>
      <c r="H7167" s="12">
        <v>32.692307692307999</v>
      </c>
      <c r="I7167" s="2">
        <v>38.461538461537998</v>
      </c>
      <c r="J7167" s="2">
        <v>14.423076923077</v>
      </c>
      <c r="K7167" s="2">
        <v>7.6923076923079998</v>
      </c>
      <c r="L7167" s="2">
        <v>6.7307692307689999</v>
      </c>
      <c r="M7167" s="21">
        <v>0</v>
      </c>
    </row>
    <row r="7168" spans="4:13" x14ac:dyDescent="0.2">
      <c r="D7168" s="103" t="s">
        <v>34</v>
      </c>
      <c r="E7168" s="24" t="s">
        <v>35</v>
      </c>
      <c r="F7168" s="22"/>
      <c r="G7168" s="23">
        <v>206</v>
      </c>
      <c r="H7168" s="30">
        <v>73</v>
      </c>
      <c r="I7168" s="4">
        <v>66</v>
      </c>
      <c r="J7168" s="4">
        <v>48</v>
      </c>
      <c r="K7168" s="4">
        <v>9</v>
      </c>
      <c r="L7168" s="4">
        <v>10</v>
      </c>
      <c r="M7168" s="34">
        <v>0</v>
      </c>
    </row>
    <row r="7169" spans="4:13" x14ac:dyDescent="0.2">
      <c r="D7169" s="104"/>
      <c r="E7169" s="11"/>
      <c r="F7169" s="10"/>
      <c r="G7169" s="9">
        <v>100</v>
      </c>
      <c r="H7169" s="12">
        <v>35.436893203883002</v>
      </c>
      <c r="I7169" s="2">
        <v>32.038834951456003</v>
      </c>
      <c r="J7169" s="2">
        <v>23.300970873786</v>
      </c>
      <c r="K7169" s="2">
        <v>4.3689320388350001</v>
      </c>
      <c r="L7169" s="2">
        <v>4.8543689320389998</v>
      </c>
      <c r="M7169" s="21">
        <v>0</v>
      </c>
    </row>
    <row r="7170" spans="4:13" x14ac:dyDescent="0.2">
      <c r="D7170" s="104"/>
      <c r="E7170" s="5" t="s">
        <v>36</v>
      </c>
      <c r="F7170" s="6"/>
      <c r="G7170" s="7">
        <v>218</v>
      </c>
      <c r="H7170" s="8">
        <v>67</v>
      </c>
      <c r="I7170" s="1">
        <v>69</v>
      </c>
      <c r="J7170" s="1">
        <v>48</v>
      </c>
      <c r="K7170" s="1">
        <v>13</v>
      </c>
      <c r="L7170" s="1">
        <v>21</v>
      </c>
      <c r="M7170" s="13">
        <v>0</v>
      </c>
    </row>
    <row r="7171" spans="4:13" x14ac:dyDescent="0.2">
      <c r="D7171" s="104"/>
      <c r="E7171" s="11"/>
      <c r="F7171" s="10"/>
      <c r="G7171" s="9">
        <v>100</v>
      </c>
      <c r="H7171" s="12">
        <v>30.733944954127999</v>
      </c>
      <c r="I7171" s="2">
        <v>31.651376146789001</v>
      </c>
      <c r="J7171" s="2">
        <v>22.018348623853001</v>
      </c>
      <c r="K7171" s="2">
        <v>5.9633027522940001</v>
      </c>
      <c r="L7171" s="2">
        <v>9.6330275229360005</v>
      </c>
      <c r="M7171" s="21">
        <v>0</v>
      </c>
    </row>
    <row r="7172" spans="4:13" x14ac:dyDescent="0.2">
      <c r="D7172" s="104"/>
      <c r="E7172" s="5" t="s">
        <v>37</v>
      </c>
      <c r="F7172" s="6"/>
      <c r="G7172" s="7">
        <v>218</v>
      </c>
      <c r="H7172" s="8">
        <v>77</v>
      </c>
      <c r="I7172" s="1">
        <v>57</v>
      </c>
      <c r="J7172" s="1">
        <v>53</v>
      </c>
      <c r="K7172" s="1">
        <v>14</v>
      </c>
      <c r="L7172" s="1">
        <v>17</v>
      </c>
      <c r="M7172" s="13">
        <v>0</v>
      </c>
    </row>
    <row r="7173" spans="4:13" x14ac:dyDescent="0.2">
      <c r="D7173" s="104"/>
      <c r="E7173" s="11"/>
      <c r="F7173" s="10"/>
      <c r="G7173" s="9">
        <v>100</v>
      </c>
      <c r="H7173" s="12">
        <v>35.321100917431004</v>
      </c>
      <c r="I7173" s="2">
        <v>26.146788990826</v>
      </c>
      <c r="J7173" s="2">
        <v>24.311926605505001</v>
      </c>
      <c r="K7173" s="2">
        <v>6.4220183486240003</v>
      </c>
      <c r="L7173" s="2">
        <v>7.7981651376150003</v>
      </c>
      <c r="M7173" s="21">
        <v>0</v>
      </c>
    </row>
    <row r="7174" spans="4:13" x14ac:dyDescent="0.2">
      <c r="D7174" s="104"/>
      <c r="E7174" s="5" t="s">
        <v>38</v>
      </c>
      <c r="F7174" s="6"/>
      <c r="G7174" s="7">
        <v>313</v>
      </c>
      <c r="H7174" s="8">
        <v>93</v>
      </c>
      <c r="I7174" s="1">
        <v>104</v>
      </c>
      <c r="J7174" s="1">
        <v>73</v>
      </c>
      <c r="K7174" s="1">
        <v>19</v>
      </c>
      <c r="L7174" s="1">
        <v>24</v>
      </c>
      <c r="M7174" s="13">
        <v>0</v>
      </c>
    </row>
    <row r="7175" spans="4:13" x14ac:dyDescent="0.2">
      <c r="D7175" s="104"/>
      <c r="E7175" s="11"/>
      <c r="F7175" s="10"/>
      <c r="G7175" s="9">
        <v>100</v>
      </c>
      <c r="H7175" s="12">
        <v>29.712460063898</v>
      </c>
      <c r="I7175" s="2">
        <v>33.226837060702998</v>
      </c>
      <c r="J7175" s="2">
        <v>23.322683706069999</v>
      </c>
      <c r="K7175" s="2">
        <v>6.0702875399360003</v>
      </c>
      <c r="L7175" s="2">
        <v>7.6677316293929998</v>
      </c>
      <c r="M7175" s="21">
        <v>0</v>
      </c>
    </row>
    <row r="7176" spans="4:13" x14ac:dyDescent="0.2">
      <c r="D7176" s="104"/>
      <c r="E7176" s="5" t="s">
        <v>39</v>
      </c>
      <c r="F7176" s="6"/>
      <c r="G7176" s="7">
        <v>306</v>
      </c>
      <c r="H7176" s="8">
        <v>97</v>
      </c>
      <c r="I7176" s="1">
        <v>97</v>
      </c>
      <c r="J7176" s="1">
        <v>77</v>
      </c>
      <c r="K7176" s="1">
        <v>19</v>
      </c>
      <c r="L7176" s="1">
        <v>16</v>
      </c>
      <c r="M7176" s="13">
        <v>0</v>
      </c>
    </row>
    <row r="7177" spans="4:13" x14ac:dyDescent="0.2">
      <c r="D7177" s="104"/>
      <c r="E7177" s="11"/>
      <c r="F7177" s="10"/>
      <c r="G7177" s="9">
        <v>100</v>
      </c>
      <c r="H7177" s="12">
        <v>31.699346405229001</v>
      </c>
      <c r="I7177" s="2">
        <v>31.699346405229001</v>
      </c>
      <c r="J7177" s="2">
        <v>25.163398692809999</v>
      </c>
      <c r="K7177" s="2">
        <v>6.2091503267970003</v>
      </c>
      <c r="L7177" s="2">
        <v>5.2287581699350003</v>
      </c>
      <c r="M7177" s="21">
        <v>0</v>
      </c>
    </row>
    <row r="7178" spans="4:13" x14ac:dyDescent="0.2">
      <c r="D7178" s="104"/>
      <c r="E7178" s="5" t="s">
        <v>40</v>
      </c>
      <c r="F7178" s="6"/>
      <c r="G7178" s="7">
        <v>323</v>
      </c>
      <c r="H7178" s="8">
        <v>103</v>
      </c>
      <c r="I7178" s="1">
        <v>101</v>
      </c>
      <c r="J7178" s="1">
        <v>71</v>
      </c>
      <c r="K7178" s="1">
        <v>18</v>
      </c>
      <c r="L7178" s="1">
        <v>30</v>
      </c>
      <c r="M7178" s="13">
        <v>0</v>
      </c>
    </row>
    <row r="7179" spans="4:13" x14ac:dyDescent="0.2">
      <c r="D7179" s="104"/>
      <c r="E7179" s="11"/>
      <c r="F7179" s="10"/>
      <c r="G7179" s="9">
        <v>100</v>
      </c>
      <c r="H7179" s="12">
        <v>31.888544891641001</v>
      </c>
      <c r="I7179" s="2">
        <v>31.269349845200999</v>
      </c>
      <c r="J7179" s="2">
        <v>21.981424148607001</v>
      </c>
      <c r="K7179" s="2">
        <v>5.5727554179569996</v>
      </c>
      <c r="L7179" s="2">
        <v>9.2879256965939998</v>
      </c>
      <c r="M7179" s="21">
        <v>0</v>
      </c>
    </row>
    <row r="7180" spans="4:13" x14ac:dyDescent="0.2">
      <c r="D7180" s="104"/>
      <c r="E7180" s="5" t="s">
        <v>41</v>
      </c>
      <c r="F7180" s="6"/>
      <c r="G7180" s="7">
        <v>260</v>
      </c>
      <c r="H7180" s="8">
        <v>76</v>
      </c>
      <c r="I7180" s="1">
        <v>76</v>
      </c>
      <c r="J7180" s="1">
        <v>68</v>
      </c>
      <c r="K7180" s="1">
        <v>14</v>
      </c>
      <c r="L7180" s="1">
        <v>26</v>
      </c>
      <c r="M7180" s="13">
        <v>0</v>
      </c>
    </row>
    <row r="7181" spans="4:13" x14ac:dyDescent="0.2">
      <c r="D7181" s="104"/>
      <c r="E7181" s="11"/>
      <c r="F7181" s="10"/>
      <c r="G7181" s="9">
        <v>100</v>
      </c>
      <c r="H7181" s="12">
        <v>29.230769230768999</v>
      </c>
      <c r="I7181" s="2">
        <v>29.230769230768999</v>
      </c>
      <c r="J7181" s="2">
        <v>26.153846153846001</v>
      </c>
      <c r="K7181" s="2">
        <v>5.3846153846150004</v>
      </c>
      <c r="L7181" s="2">
        <v>10</v>
      </c>
      <c r="M7181" s="21">
        <v>0</v>
      </c>
    </row>
    <row r="7182" spans="4:13" x14ac:dyDescent="0.2">
      <c r="D7182" s="104"/>
      <c r="E7182" s="5" t="s">
        <v>42</v>
      </c>
      <c r="F7182" s="6"/>
      <c r="G7182" s="7">
        <v>258</v>
      </c>
      <c r="H7182" s="8">
        <v>75</v>
      </c>
      <c r="I7182" s="1">
        <v>82</v>
      </c>
      <c r="J7182" s="1">
        <v>57</v>
      </c>
      <c r="K7182" s="1">
        <v>25</v>
      </c>
      <c r="L7182" s="1">
        <v>19</v>
      </c>
      <c r="M7182" s="13">
        <v>0</v>
      </c>
    </row>
    <row r="7183" spans="4:13" x14ac:dyDescent="0.2">
      <c r="D7183" s="104"/>
      <c r="E7183" s="11"/>
      <c r="F7183" s="10"/>
      <c r="G7183" s="9">
        <v>100</v>
      </c>
      <c r="H7183" s="12">
        <v>29.069767441860002</v>
      </c>
      <c r="I7183" s="2">
        <v>31.782945736434002</v>
      </c>
      <c r="J7183" s="2">
        <v>22.093023255814</v>
      </c>
      <c r="K7183" s="2">
        <v>9.6899224806199999</v>
      </c>
      <c r="L7183" s="2">
        <v>7.3643410852709996</v>
      </c>
      <c r="M7183" s="21">
        <v>0</v>
      </c>
    </row>
    <row r="7184" spans="4:13" x14ac:dyDescent="0.2">
      <c r="D7184" s="104"/>
      <c r="E7184" s="5" t="s">
        <v>43</v>
      </c>
      <c r="F7184" s="6"/>
      <c r="G7184" s="7">
        <v>258</v>
      </c>
      <c r="H7184" s="8">
        <v>69</v>
      </c>
      <c r="I7184" s="1">
        <v>69</v>
      </c>
      <c r="J7184" s="1">
        <v>63</v>
      </c>
      <c r="K7184" s="1">
        <v>32</v>
      </c>
      <c r="L7184" s="1">
        <v>25</v>
      </c>
      <c r="M7184" s="13">
        <v>0</v>
      </c>
    </row>
    <row r="7185" spans="4:13" x14ac:dyDescent="0.2">
      <c r="D7185" s="104"/>
      <c r="E7185" s="11"/>
      <c r="F7185" s="10"/>
      <c r="G7185" s="9">
        <v>100</v>
      </c>
      <c r="H7185" s="12">
        <v>26.744186046511999</v>
      </c>
      <c r="I7185" s="2">
        <v>26.744186046511999</v>
      </c>
      <c r="J7185" s="2">
        <v>24.418604651163001</v>
      </c>
      <c r="K7185" s="2">
        <v>12.403100775194</v>
      </c>
      <c r="L7185" s="2">
        <v>9.6899224806199999</v>
      </c>
      <c r="M7185" s="21">
        <v>0</v>
      </c>
    </row>
    <row r="7186" spans="4:13" x14ac:dyDescent="0.2">
      <c r="D7186" s="104"/>
      <c r="E7186" s="5" t="s">
        <v>44</v>
      </c>
      <c r="F7186" s="6"/>
      <c r="G7186" s="7">
        <v>336</v>
      </c>
      <c r="H7186" s="8">
        <v>86</v>
      </c>
      <c r="I7186" s="1">
        <v>111</v>
      </c>
      <c r="J7186" s="1">
        <v>86</v>
      </c>
      <c r="K7186" s="1">
        <v>19</v>
      </c>
      <c r="L7186" s="1">
        <v>34</v>
      </c>
      <c r="M7186" s="13">
        <v>0</v>
      </c>
    </row>
    <row r="7187" spans="4:13" x14ac:dyDescent="0.2">
      <c r="D7187" s="104"/>
      <c r="E7187" s="11"/>
      <c r="F7187" s="10"/>
      <c r="G7187" s="9">
        <v>100</v>
      </c>
      <c r="H7187" s="12">
        <v>25.595238095237999</v>
      </c>
      <c r="I7187" s="2">
        <v>33.035714285714</v>
      </c>
      <c r="J7187" s="2">
        <v>25.595238095237999</v>
      </c>
      <c r="K7187" s="2">
        <v>5.6547619047620001</v>
      </c>
      <c r="L7187" s="2">
        <v>10.119047619048001</v>
      </c>
      <c r="M7187" s="21">
        <v>0</v>
      </c>
    </row>
    <row r="7188" spans="4:13" x14ac:dyDescent="0.2">
      <c r="D7188" s="104"/>
      <c r="E7188" s="5" t="s">
        <v>45</v>
      </c>
      <c r="F7188" s="6"/>
      <c r="G7188" s="7">
        <v>259</v>
      </c>
      <c r="H7188" s="8">
        <v>66</v>
      </c>
      <c r="I7188" s="1">
        <v>88</v>
      </c>
      <c r="J7188" s="1">
        <v>63</v>
      </c>
      <c r="K7188" s="1">
        <v>17</v>
      </c>
      <c r="L7188" s="1">
        <v>25</v>
      </c>
      <c r="M7188" s="13">
        <v>0</v>
      </c>
    </row>
    <row r="7189" spans="4:13" x14ac:dyDescent="0.2">
      <c r="D7189" s="104"/>
      <c r="E7189" s="11"/>
      <c r="F7189" s="10"/>
      <c r="G7189" s="9">
        <v>100</v>
      </c>
      <c r="H7189" s="12">
        <v>25.482625482625</v>
      </c>
      <c r="I7189" s="2">
        <v>33.976833976834001</v>
      </c>
      <c r="J7189" s="2">
        <v>24.324324324323999</v>
      </c>
      <c r="K7189" s="2">
        <v>6.563706563707</v>
      </c>
      <c r="L7189" s="2">
        <v>9.65250965251</v>
      </c>
      <c r="M7189" s="21">
        <v>0</v>
      </c>
    </row>
    <row r="7190" spans="4:13" x14ac:dyDescent="0.2">
      <c r="D7190" s="104"/>
      <c r="E7190" s="5" t="s">
        <v>46</v>
      </c>
      <c r="F7190" s="6"/>
      <c r="G7190" s="7">
        <v>171</v>
      </c>
      <c r="H7190" s="8">
        <v>46</v>
      </c>
      <c r="I7190" s="1">
        <v>45</v>
      </c>
      <c r="J7190" s="1">
        <v>45</v>
      </c>
      <c r="K7190" s="1">
        <v>19</v>
      </c>
      <c r="L7190" s="1">
        <v>16</v>
      </c>
      <c r="M7190" s="13">
        <v>0</v>
      </c>
    </row>
    <row r="7191" spans="4:13" x14ac:dyDescent="0.2">
      <c r="D7191" s="104"/>
      <c r="E7191" s="11"/>
      <c r="F7191" s="10"/>
      <c r="G7191" s="9">
        <v>100</v>
      </c>
      <c r="H7191" s="12">
        <v>26.900584795322001</v>
      </c>
      <c r="I7191" s="2">
        <v>26.315789473683999</v>
      </c>
      <c r="J7191" s="2">
        <v>26.315789473683999</v>
      </c>
      <c r="K7191" s="2">
        <v>11.111111111111001</v>
      </c>
      <c r="L7191" s="2">
        <v>9.3567251461990004</v>
      </c>
      <c r="M7191" s="21">
        <v>0</v>
      </c>
    </row>
    <row r="7192" spans="4:13" x14ac:dyDescent="0.2">
      <c r="D7192" s="104"/>
      <c r="E7192" s="5" t="s">
        <v>47</v>
      </c>
      <c r="F7192" s="6"/>
      <c r="G7192" s="7">
        <v>158</v>
      </c>
      <c r="H7192" s="8">
        <v>43</v>
      </c>
      <c r="I7192" s="1">
        <v>48</v>
      </c>
      <c r="J7192" s="1">
        <v>38</v>
      </c>
      <c r="K7192" s="1">
        <v>13</v>
      </c>
      <c r="L7192" s="1">
        <v>16</v>
      </c>
      <c r="M7192" s="13">
        <v>0</v>
      </c>
    </row>
    <row r="7193" spans="4:13" x14ac:dyDescent="0.2">
      <c r="D7193" s="104"/>
      <c r="E7193" s="11"/>
      <c r="F7193" s="10"/>
      <c r="G7193" s="9">
        <v>100</v>
      </c>
      <c r="H7193" s="12">
        <v>27.215189873418002</v>
      </c>
      <c r="I7193" s="2">
        <v>30.379746835443001</v>
      </c>
      <c r="J7193" s="2">
        <v>24.050632911392</v>
      </c>
      <c r="K7193" s="2">
        <v>8.2278481012659999</v>
      </c>
      <c r="L7193" s="2">
        <v>10.126582278480999</v>
      </c>
      <c r="M7193" s="21">
        <v>0</v>
      </c>
    </row>
    <row r="7194" spans="4:13" x14ac:dyDescent="0.2">
      <c r="D7194" s="104"/>
      <c r="E7194" s="5" t="s">
        <v>48</v>
      </c>
      <c r="F7194" s="6"/>
      <c r="G7194" s="7">
        <v>62</v>
      </c>
      <c r="H7194" s="8">
        <v>15</v>
      </c>
      <c r="I7194" s="1">
        <v>18</v>
      </c>
      <c r="J7194" s="1">
        <v>11</v>
      </c>
      <c r="K7194" s="1">
        <v>11</v>
      </c>
      <c r="L7194" s="1">
        <v>7</v>
      </c>
      <c r="M7194" s="13">
        <v>0</v>
      </c>
    </row>
    <row r="7195" spans="4:13" x14ac:dyDescent="0.2">
      <c r="D7195" s="104"/>
      <c r="E7195" s="11"/>
      <c r="F7195" s="10"/>
      <c r="G7195" s="9">
        <v>100</v>
      </c>
      <c r="H7195" s="12">
        <v>24.193548387097</v>
      </c>
      <c r="I7195" s="2">
        <v>29.032258064516</v>
      </c>
      <c r="J7195" s="2">
        <v>17.741935483871</v>
      </c>
      <c r="K7195" s="2">
        <v>17.741935483871</v>
      </c>
      <c r="L7195" s="2">
        <v>11.290322580645</v>
      </c>
      <c r="M7195" s="21">
        <v>0</v>
      </c>
    </row>
    <row r="7196" spans="4:13" x14ac:dyDescent="0.2">
      <c r="D7196" s="104"/>
      <c r="E7196" s="5" t="s">
        <v>49</v>
      </c>
      <c r="F7196" s="6"/>
      <c r="G7196" s="7">
        <v>13</v>
      </c>
      <c r="H7196" s="8">
        <v>1</v>
      </c>
      <c r="I7196" s="1">
        <v>3</v>
      </c>
      <c r="J7196" s="1">
        <v>7</v>
      </c>
      <c r="K7196" s="1">
        <v>1</v>
      </c>
      <c r="L7196" s="1">
        <v>1</v>
      </c>
      <c r="M7196" s="13">
        <v>0</v>
      </c>
    </row>
    <row r="7197" spans="4:13" x14ac:dyDescent="0.2">
      <c r="D7197" s="104"/>
      <c r="E7197" s="11"/>
      <c r="F7197" s="10"/>
      <c r="G7197" s="9">
        <v>100</v>
      </c>
      <c r="H7197" s="12">
        <v>7.6923076923079998</v>
      </c>
      <c r="I7197" s="2">
        <v>23.076923076922998</v>
      </c>
      <c r="J7197" s="2">
        <v>53.846153846154003</v>
      </c>
      <c r="K7197" s="2">
        <v>7.6923076923079998</v>
      </c>
      <c r="L7197" s="2">
        <v>7.6923076923079998</v>
      </c>
      <c r="M7197" s="21">
        <v>0</v>
      </c>
    </row>
    <row r="7198" spans="4:13" x14ac:dyDescent="0.2">
      <c r="D7198" s="103" t="s">
        <v>50</v>
      </c>
      <c r="E7198" s="24" t="s">
        <v>35</v>
      </c>
      <c r="F7198" s="22"/>
      <c r="G7198" s="23">
        <v>174</v>
      </c>
      <c r="H7198" s="30">
        <v>65</v>
      </c>
      <c r="I7198" s="4">
        <v>57</v>
      </c>
      <c r="J7198" s="4">
        <v>33</v>
      </c>
      <c r="K7198" s="4">
        <v>7</v>
      </c>
      <c r="L7198" s="4">
        <v>12</v>
      </c>
      <c r="M7198" s="34">
        <v>0</v>
      </c>
    </row>
    <row r="7199" spans="4:13" x14ac:dyDescent="0.2">
      <c r="D7199" s="104"/>
      <c r="E7199" s="11"/>
      <c r="F7199" s="10"/>
      <c r="G7199" s="9">
        <v>100</v>
      </c>
      <c r="H7199" s="12">
        <v>37.356321839080003</v>
      </c>
      <c r="I7199" s="2">
        <v>32.758620689654997</v>
      </c>
      <c r="J7199" s="2">
        <v>18.965517241379001</v>
      </c>
      <c r="K7199" s="2">
        <v>4.0229885057469996</v>
      </c>
      <c r="L7199" s="2">
        <v>6.8965517241379999</v>
      </c>
      <c r="M7199" s="21">
        <v>0</v>
      </c>
    </row>
    <row r="7200" spans="4:13" x14ac:dyDescent="0.2">
      <c r="D7200" s="104"/>
      <c r="E7200" s="5" t="s">
        <v>36</v>
      </c>
      <c r="F7200" s="6"/>
      <c r="G7200" s="7">
        <v>233</v>
      </c>
      <c r="H7200" s="8">
        <v>70</v>
      </c>
      <c r="I7200" s="1">
        <v>71</v>
      </c>
      <c r="J7200" s="1">
        <v>58</v>
      </c>
      <c r="K7200" s="1">
        <v>16</v>
      </c>
      <c r="L7200" s="1">
        <v>18</v>
      </c>
      <c r="M7200" s="13">
        <v>0</v>
      </c>
    </row>
    <row r="7201" spans="4:13" x14ac:dyDescent="0.2">
      <c r="D7201" s="104"/>
      <c r="E7201" s="11"/>
      <c r="F7201" s="10"/>
      <c r="G7201" s="9">
        <v>100</v>
      </c>
      <c r="H7201" s="12">
        <v>30.042918454936</v>
      </c>
      <c r="I7201" s="2">
        <v>30.472103004291998</v>
      </c>
      <c r="J7201" s="2">
        <v>24.892703862661001</v>
      </c>
      <c r="K7201" s="2">
        <v>6.8669527897</v>
      </c>
      <c r="L7201" s="2">
        <v>7.7253218884120001</v>
      </c>
      <c r="M7201" s="21">
        <v>0</v>
      </c>
    </row>
    <row r="7202" spans="4:13" x14ac:dyDescent="0.2">
      <c r="D7202" s="104"/>
      <c r="E7202" s="5" t="s">
        <v>37</v>
      </c>
      <c r="F7202" s="6"/>
      <c r="G7202" s="7">
        <v>199</v>
      </c>
      <c r="H7202" s="8">
        <v>61</v>
      </c>
      <c r="I7202" s="1">
        <v>56</v>
      </c>
      <c r="J7202" s="1">
        <v>54</v>
      </c>
      <c r="K7202" s="1">
        <v>10</v>
      </c>
      <c r="L7202" s="1">
        <v>18</v>
      </c>
      <c r="M7202" s="13">
        <v>0</v>
      </c>
    </row>
    <row r="7203" spans="4:13" x14ac:dyDescent="0.2">
      <c r="D7203" s="104"/>
      <c r="E7203" s="11"/>
      <c r="F7203" s="10"/>
      <c r="G7203" s="9">
        <v>100</v>
      </c>
      <c r="H7203" s="12">
        <v>30.653266331657999</v>
      </c>
      <c r="I7203" s="2">
        <v>28.140703517588001</v>
      </c>
      <c r="J7203" s="2">
        <v>27.135678391959999</v>
      </c>
      <c r="K7203" s="2">
        <v>5.0251256281409997</v>
      </c>
      <c r="L7203" s="2">
        <v>9.0452261306530009</v>
      </c>
      <c r="M7203" s="21">
        <v>0</v>
      </c>
    </row>
    <row r="7204" spans="4:13" x14ac:dyDescent="0.2">
      <c r="D7204" s="104"/>
      <c r="E7204" s="5" t="s">
        <v>38</v>
      </c>
      <c r="F7204" s="6"/>
      <c r="G7204" s="7">
        <v>319</v>
      </c>
      <c r="H7204" s="8">
        <v>108</v>
      </c>
      <c r="I7204" s="1">
        <v>104</v>
      </c>
      <c r="J7204" s="1">
        <v>66</v>
      </c>
      <c r="K7204" s="1">
        <v>21</v>
      </c>
      <c r="L7204" s="1">
        <v>20</v>
      </c>
      <c r="M7204" s="13">
        <v>0</v>
      </c>
    </row>
    <row r="7205" spans="4:13" x14ac:dyDescent="0.2">
      <c r="D7205" s="104"/>
      <c r="E7205" s="11"/>
      <c r="F7205" s="10"/>
      <c r="G7205" s="9">
        <v>100</v>
      </c>
      <c r="H7205" s="12">
        <v>33.855799373041002</v>
      </c>
      <c r="I7205" s="2">
        <v>32.601880877743</v>
      </c>
      <c r="J7205" s="2">
        <v>20.689655172414</v>
      </c>
      <c r="K7205" s="2">
        <v>6.5830721003130002</v>
      </c>
      <c r="L7205" s="2">
        <v>6.2695924764889996</v>
      </c>
      <c r="M7205" s="21">
        <v>0</v>
      </c>
    </row>
    <row r="7206" spans="4:13" x14ac:dyDescent="0.2">
      <c r="D7206" s="104"/>
      <c r="E7206" s="5" t="s">
        <v>39</v>
      </c>
      <c r="F7206" s="6"/>
      <c r="G7206" s="7">
        <v>269</v>
      </c>
      <c r="H7206" s="8">
        <v>76</v>
      </c>
      <c r="I7206" s="1">
        <v>89</v>
      </c>
      <c r="J7206" s="1">
        <v>59</v>
      </c>
      <c r="K7206" s="1">
        <v>23</v>
      </c>
      <c r="L7206" s="1">
        <v>22</v>
      </c>
      <c r="M7206" s="13">
        <v>0</v>
      </c>
    </row>
    <row r="7207" spans="4:13" x14ac:dyDescent="0.2">
      <c r="D7207" s="104"/>
      <c r="E7207" s="11"/>
      <c r="F7207" s="10"/>
      <c r="G7207" s="9">
        <v>100</v>
      </c>
      <c r="H7207" s="12">
        <v>28.252788104088999</v>
      </c>
      <c r="I7207" s="2">
        <v>33.085501858736002</v>
      </c>
      <c r="J7207" s="2">
        <v>21.933085501859001</v>
      </c>
      <c r="K7207" s="2">
        <v>8.5501858736060008</v>
      </c>
      <c r="L7207" s="2">
        <v>8.1784386617100004</v>
      </c>
      <c r="M7207" s="21">
        <v>0</v>
      </c>
    </row>
    <row r="7208" spans="4:13" x14ac:dyDescent="0.2">
      <c r="D7208" s="104"/>
      <c r="E7208" s="5" t="s">
        <v>40</v>
      </c>
      <c r="F7208" s="6"/>
      <c r="G7208" s="7">
        <v>348</v>
      </c>
      <c r="H7208" s="8">
        <v>118</v>
      </c>
      <c r="I7208" s="1">
        <v>107</v>
      </c>
      <c r="J7208" s="1">
        <v>84</v>
      </c>
      <c r="K7208" s="1">
        <v>15</v>
      </c>
      <c r="L7208" s="1">
        <v>24</v>
      </c>
      <c r="M7208" s="13">
        <v>0</v>
      </c>
    </row>
    <row r="7209" spans="4:13" x14ac:dyDescent="0.2">
      <c r="D7209" s="104"/>
      <c r="E7209" s="11"/>
      <c r="F7209" s="10"/>
      <c r="G7209" s="9">
        <v>100</v>
      </c>
      <c r="H7209" s="12">
        <v>33.908045977011</v>
      </c>
      <c r="I7209" s="2">
        <v>30.747126436782001</v>
      </c>
      <c r="J7209" s="2">
        <v>24.137931034483</v>
      </c>
      <c r="K7209" s="2">
        <v>4.3103448275860003</v>
      </c>
      <c r="L7209" s="2">
        <v>6.8965517241379999</v>
      </c>
      <c r="M7209" s="21">
        <v>0</v>
      </c>
    </row>
    <row r="7210" spans="4:13" x14ac:dyDescent="0.2">
      <c r="D7210" s="104"/>
      <c r="E7210" s="5" t="s">
        <v>41</v>
      </c>
      <c r="F7210" s="6"/>
      <c r="G7210" s="7">
        <v>282</v>
      </c>
      <c r="H7210" s="8">
        <v>76</v>
      </c>
      <c r="I7210" s="1">
        <v>90</v>
      </c>
      <c r="J7210" s="1">
        <v>69</v>
      </c>
      <c r="K7210" s="1">
        <v>20</v>
      </c>
      <c r="L7210" s="1">
        <v>27</v>
      </c>
      <c r="M7210" s="13">
        <v>0</v>
      </c>
    </row>
    <row r="7211" spans="4:13" x14ac:dyDescent="0.2">
      <c r="D7211" s="104"/>
      <c r="E7211" s="11"/>
      <c r="F7211" s="10"/>
      <c r="G7211" s="9">
        <v>100</v>
      </c>
      <c r="H7211" s="12">
        <v>26.950354609929001</v>
      </c>
      <c r="I7211" s="2">
        <v>31.914893617021001</v>
      </c>
      <c r="J7211" s="2">
        <v>24.468085106383</v>
      </c>
      <c r="K7211" s="2">
        <v>7.0921985815599999</v>
      </c>
      <c r="L7211" s="2">
        <v>9.574468085106</v>
      </c>
      <c r="M7211" s="21">
        <v>0</v>
      </c>
    </row>
    <row r="7212" spans="4:13" x14ac:dyDescent="0.2">
      <c r="D7212" s="104"/>
      <c r="E7212" s="5" t="s">
        <v>42</v>
      </c>
      <c r="F7212" s="6"/>
      <c r="G7212" s="7">
        <v>242</v>
      </c>
      <c r="H7212" s="8">
        <v>74</v>
      </c>
      <c r="I7212" s="1">
        <v>72</v>
      </c>
      <c r="J7212" s="1">
        <v>58</v>
      </c>
      <c r="K7212" s="1">
        <v>20</v>
      </c>
      <c r="L7212" s="1">
        <v>18</v>
      </c>
      <c r="M7212" s="13">
        <v>0</v>
      </c>
    </row>
    <row r="7213" spans="4:13" x14ac:dyDescent="0.2">
      <c r="D7213" s="104"/>
      <c r="E7213" s="11"/>
      <c r="F7213" s="10"/>
      <c r="G7213" s="9">
        <v>100</v>
      </c>
      <c r="H7213" s="12">
        <v>30.578512396693998</v>
      </c>
      <c r="I7213" s="2">
        <v>29.752066115702</v>
      </c>
      <c r="J7213" s="2">
        <v>23.966942148760001</v>
      </c>
      <c r="K7213" s="2">
        <v>8.2644628099169992</v>
      </c>
      <c r="L7213" s="2">
        <v>7.4380165289260001</v>
      </c>
      <c r="M7213" s="21">
        <v>0</v>
      </c>
    </row>
    <row r="7214" spans="4:13" x14ac:dyDescent="0.2">
      <c r="D7214" s="104"/>
      <c r="E7214" s="5" t="s">
        <v>43</v>
      </c>
      <c r="F7214" s="6"/>
      <c r="G7214" s="7">
        <v>263</v>
      </c>
      <c r="H7214" s="8">
        <v>70</v>
      </c>
      <c r="I7214" s="1">
        <v>76</v>
      </c>
      <c r="J7214" s="1">
        <v>66</v>
      </c>
      <c r="K7214" s="1">
        <v>22</v>
      </c>
      <c r="L7214" s="1">
        <v>29</v>
      </c>
      <c r="M7214" s="13">
        <v>0</v>
      </c>
    </row>
    <row r="7215" spans="4:13" x14ac:dyDescent="0.2">
      <c r="D7215" s="104"/>
      <c r="E7215" s="11"/>
      <c r="F7215" s="10"/>
      <c r="G7215" s="9">
        <v>100</v>
      </c>
      <c r="H7215" s="12">
        <v>26.615969581748999</v>
      </c>
      <c r="I7215" s="2">
        <v>28.897338403041999</v>
      </c>
      <c r="J7215" s="2">
        <v>25.095057034221</v>
      </c>
      <c r="K7215" s="2">
        <v>8.365019011407</v>
      </c>
      <c r="L7215" s="2">
        <v>11.026615969582</v>
      </c>
      <c r="M7215" s="21">
        <v>0</v>
      </c>
    </row>
    <row r="7216" spans="4:13" x14ac:dyDescent="0.2">
      <c r="D7216" s="104"/>
      <c r="E7216" s="5" t="s">
        <v>44</v>
      </c>
      <c r="F7216" s="6"/>
      <c r="G7216" s="7">
        <v>364</v>
      </c>
      <c r="H7216" s="8">
        <v>93</v>
      </c>
      <c r="I7216" s="1">
        <v>118</v>
      </c>
      <c r="J7216" s="1">
        <v>93</v>
      </c>
      <c r="K7216" s="1">
        <v>29</v>
      </c>
      <c r="L7216" s="1">
        <v>31</v>
      </c>
      <c r="M7216" s="13">
        <v>0</v>
      </c>
    </row>
    <row r="7217" spans="2:13" x14ac:dyDescent="0.2">
      <c r="D7217" s="104"/>
      <c r="E7217" s="11"/>
      <c r="F7217" s="10"/>
      <c r="G7217" s="9">
        <v>100</v>
      </c>
      <c r="H7217" s="12">
        <v>25.549450549450999</v>
      </c>
      <c r="I7217" s="2">
        <v>32.417582417581997</v>
      </c>
      <c r="J7217" s="2">
        <v>25.549450549450999</v>
      </c>
      <c r="K7217" s="2">
        <v>7.967032967033</v>
      </c>
      <c r="L7217" s="2">
        <v>8.5164835164839996</v>
      </c>
      <c r="M7217" s="21">
        <v>0</v>
      </c>
    </row>
    <row r="7218" spans="2:13" x14ac:dyDescent="0.2">
      <c r="D7218" s="104"/>
      <c r="E7218" s="5" t="s">
        <v>45</v>
      </c>
      <c r="F7218" s="6"/>
      <c r="G7218" s="7">
        <v>324</v>
      </c>
      <c r="H7218" s="8">
        <v>93</v>
      </c>
      <c r="I7218" s="1">
        <v>101</v>
      </c>
      <c r="J7218" s="1">
        <v>76</v>
      </c>
      <c r="K7218" s="1">
        <v>25</v>
      </c>
      <c r="L7218" s="1">
        <v>29</v>
      </c>
      <c r="M7218" s="13">
        <v>0</v>
      </c>
    </row>
    <row r="7219" spans="2:13" x14ac:dyDescent="0.2">
      <c r="D7219" s="104"/>
      <c r="E7219" s="11"/>
      <c r="F7219" s="10"/>
      <c r="G7219" s="9">
        <v>100</v>
      </c>
      <c r="H7219" s="12">
        <v>28.703703703704001</v>
      </c>
      <c r="I7219" s="2">
        <v>31.172839506172998</v>
      </c>
      <c r="J7219" s="2">
        <v>23.456790123457001</v>
      </c>
      <c r="K7219" s="2">
        <v>7.7160493827160002</v>
      </c>
      <c r="L7219" s="2">
        <v>8.9506172839510008</v>
      </c>
      <c r="M7219" s="21">
        <v>0</v>
      </c>
    </row>
    <row r="7220" spans="2:13" x14ac:dyDescent="0.2">
      <c r="D7220" s="104"/>
      <c r="E7220" s="5" t="s">
        <v>46</v>
      </c>
      <c r="F7220" s="6"/>
      <c r="G7220" s="7">
        <v>192</v>
      </c>
      <c r="H7220" s="8">
        <v>46</v>
      </c>
      <c r="I7220" s="1">
        <v>59</v>
      </c>
      <c r="J7220" s="1">
        <v>49</v>
      </c>
      <c r="K7220" s="1">
        <v>20</v>
      </c>
      <c r="L7220" s="1">
        <v>18</v>
      </c>
      <c r="M7220" s="13">
        <v>0</v>
      </c>
    </row>
    <row r="7221" spans="2:13" x14ac:dyDescent="0.2">
      <c r="D7221" s="104"/>
      <c r="E7221" s="11"/>
      <c r="F7221" s="10"/>
      <c r="G7221" s="9">
        <v>100</v>
      </c>
      <c r="H7221" s="12">
        <v>23.958333333333002</v>
      </c>
      <c r="I7221" s="2">
        <v>30.729166666666998</v>
      </c>
      <c r="J7221" s="2">
        <v>25.520833333333002</v>
      </c>
      <c r="K7221" s="2">
        <v>10.416666666667</v>
      </c>
      <c r="L7221" s="2">
        <v>9.375</v>
      </c>
      <c r="M7221" s="21">
        <v>0</v>
      </c>
    </row>
    <row r="7222" spans="2:13" x14ac:dyDescent="0.2">
      <c r="D7222" s="104"/>
      <c r="E7222" s="5" t="s">
        <v>47</v>
      </c>
      <c r="F7222" s="6"/>
      <c r="G7222" s="7">
        <v>288</v>
      </c>
      <c r="H7222" s="8">
        <v>78</v>
      </c>
      <c r="I7222" s="1">
        <v>75</v>
      </c>
      <c r="J7222" s="1">
        <v>74</v>
      </c>
      <c r="K7222" s="1">
        <v>30</v>
      </c>
      <c r="L7222" s="1">
        <v>31</v>
      </c>
      <c r="M7222" s="13">
        <v>0</v>
      </c>
    </row>
    <row r="7223" spans="2:13" x14ac:dyDescent="0.2">
      <c r="D7223" s="104"/>
      <c r="E7223" s="11"/>
      <c r="F7223" s="10"/>
      <c r="G7223" s="9">
        <v>100</v>
      </c>
      <c r="H7223" s="12">
        <v>27.083333333333002</v>
      </c>
      <c r="I7223" s="2">
        <v>26.041666666666998</v>
      </c>
      <c r="J7223" s="2">
        <v>25.694444444443999</v>
      </c>
      <c r="K7223" s="2">
        <v>10.416666666667</v>
      </c>
      <c r="L7223" s="2">
        <v>10.763888888888999</v>
      </c>
      <c r="M7223" s="21">
        <v>0</v>
      </c>
    </row>
    <row r="7224" spans="2:13" x14ac:dyDescent="0.2">
      <c r="D7224" s="104"/>
      <c r="E7224" s="5" t="s">
        <v>48</v>
      </c>
      <c r="F7224" s="6"/>
      <c r="G7224" s="7">
        <v>114</v>
      </c>
      <c r="H7224" s="8">
        <v>26</v>
      </c>
      <c r="I7224" s="1">
        <v>38</v>
      </c>
      <c r="J7224" s="1">
        <v>25</v>
      </c>
      <c r="K7224" s="1">
        <v>9</v>
      </c>
      <c r="L7224" s="1">
        <v>16</v>
      </c>
      <c r="M7224" s="13">
        <v>0</v>
      </c>
    </row>
    <row r="7225" spans="2:13" x14ac:dyDescent="0.2">
      <c r="D7225" s="104"/>
      <c r="E7225" s="11"/>
      <c r="F7225" s="10"/>
      <c r="G7225" s="9">
        <v>100</v>
      </c>
      <c r="H7225" s="12">
        <v>22.807017543859999</v>
      </c>
      <c r="I7225" s="2">
        <v>33.333333333333002</v>
      </c>
      <c r="J7225" s="2">
        <v>21.929824561404001</v>
      </c>
      <c r="K7225" s="2">
        <v>7.8947368421049999</v>
      </c>
      <c r="L7225" s="2">
        <v>14.035087719298</v>
      </c>
      <c r="M7225" s="21">
        <v>0</v>
      </c>
    </row>
    <row r="7226" spans="2:13" x14ac:dyDescent="0.2">
      <c r="D7226" s="104"/>
      <c r="E7226" s="5" t="s">
        <v>49</v>
      </c>
      <c r="F7226" s="6"/>
      <c r="G7226" s="7">
        <v>30</v>
      </c>
      <c r="H7226" s="8">
        <v>3</v>
      </c>
      <c r="I7226" s="1">
        <v>9</v>
      </c>
      <c r="J7226" s="1">
        <v>8</v>
      </c>
      <c r="K7226" s="1">
        <v>8</v>
      </c>
      <c r="L7226" s="1">
        <v>2</v>
      </c>
      <c r="M7226" s="13">
        <v>0</v>
      </c>
    </row>
    <row r="7227" spans="2:13" x14ac:dyDescent="0.2">
      <c r="D7227" s="105"/>
      <c r="E7227" s="56"/>
      <c r="F7227" s="57"/>
      <c r="G7227" s="69">
        <v>100</v>
      </c>
      <c r="H7227" s="75">
        <v>10</v>
      </c>
      <c r="I7227" s="39">
        <v>30</v>
      </c>
      <c r="J7227" s="39">
        <v>26.666666666666998</v>
      </c>
      <c r="K7227" s="39">
        <v>26.666666666666998</v>
      </c>
      <c r="L7227" s="39">
        <v>6.666666666667</v>
      </c>
      <c r="M7227" s="72">
        <v>0</v>
      </c>
    </row>
    <row r="7229" spans="2:13" x14ac:dyDescent="0.2">
      <c r="B7229" s="47" t="str">
        <f xml:space="preserve"> HYPERLINK("#'目次'!B92", "[86]")</f>
        <v>[86]</v>
      </c>
      <c r="C7229" s="31" t="s">
        <v>884</v>
      </c>
    </row>
    <row r="7232" spans="2:13" x14ac:dyDescent="0.2">
      <c r="C7232" s="31" t="s">
        <v>13</v>
      </c>
    </row>
    <row r="7233" spans="4:20" x14ac:dyDescent="0.2">
      <c r="D7233" s="99"/>
      <c r="E7233" s="100"/>
      <c r="F7233" s="100"/>
      <c r="G7233" s="41" t="s">
        <v>14</v>
      </c>
      <c r="H7233" s="42" t="s">
        <v>828</v>
      </c>
      <c r="I7233" s="16" t="s">
        <v>885</v>
      </c>
      <c r="J7233" s="16" t="s">
        <v>886</v>
      </c>
      <c r="K7233" s="16" t="s">
        <v>887</v>
      </c>
      <c r="L7233" s="16" t="s">
        <v>888</v>
      </c>
      <c r="M7233" s="16" t="s">
        <v>889</v>
      </c>
      <c r="N7233" s="16" t="s">
        <v>890</v>
      </c>
      <c r="O7233" s="16" t="s">
        <v>891</v>
      </c>
      <c r="P7233" s="16" t="s">
        <v>892</v>
      </c>
      <c r="Q7233" s="16" t="s">
        <v>893</v>
      </c>
      <c r="R7233" s="16" t="s">
        <v>894</v>
      </c>
      <c r="S7233" s="16" t="s">
        <v>895</v>
      </c>
      <c r="T7233" s="46" t="s">
        <v>896</v>
      </c>
    </row>
    <row r="7234" spans="4:20" x14ac:dyDescent="0.2">
      <c r="D7234" s="101"/>
      <c r="E7234" s="102"/>
      <c r="F7234" s="102"/>
      <c r="G7234" s="44"/>
      <c r="H7234" s="48"/>
      <c r="I7234" s="17"/>
      <c r="J7234" s="17"/>
      <c r="K7234" s="17"/>
      <c r="L7234" s="17"/>
      <c r="M7234" s="17"/>
      <c r="N7234" s="17"/>
      <c r="O7234" s="17"/>
      <c r="P7234" s="17"/>
      <c r="Q7234" s="17"/>
      <c r="R7234" s="17"/>
      <c r="S7234" s="17"/>
      <c r="T7234" s="43"/>
    </row>
    <row r="7235" spans="4:20" x14ac:dyDescent="0.2">
      <c r="D7235" s="68"/>
      <c r="E7235" s="67" t="s">
        <v>14</v>
      </c>
      <c r="F7235" s="64"/>
      <c r="G7235" s="45">
        <v>7000</v>
      </c>
      <c r="H7235" s="20">
        <v>308</v>
      </c>
      <c r="I7235" s="20">
        <v>504</v>
      </c>
      <c r="J7235" s="20">
        <v>1554</v>
      </c>
      <c r="K7235" s="20">
        <v>840</v>
      </c>
      <c r="L7235" s="20">
        <v>280</v>
      </c>
      <c r="M7235" s="20">
        <v>154</v>
      </c>
      <c r="N7235" s="20">
        <v>826</v>
      </c>
      <c r="O7235" s="20">
        <v>672</v>
      </c>
      <c r="P7235" s="20">
        <v>462</v>
      </c>
      <c r="Q7235" s="20">
        <v>406</v>
      </c>
      <c r="R7235" s="20">
        <v>210</v>
      </c>
      <c r="S7235" s="20">
        <v>714</v>
      </c>
      <c r="T7235" s="61">
        <v>70</v>
      </c>
    </row>
    <row r="7236" spans="4:20" x14ac:dyDescent="0.2">
      <c r="D7236" s="56"/>
      <c r="E7236" s="57"/>
      <c r="F7236" s="65"/>
      <c r="G7236" s="9">
        <v>100</v>
      </c>
      <c r="H7236" s="2">
        <v>4.4000000000000004</v>
      </c>
      <c r="I7236" s="2">
        <v>7.2</v>
      </c>
      <c r="J7236" s="2">
        <v>22.2</v>
      </c>
      <c r="K7236" s="2">
        <v>12</v>
      </c>
      <c r="L7236" s="2">
        <v>4</v>
      </c>
      <c r="M7236" s="2">
        <v>2.2000000000000002</v>
      </c>
      <c r="N7236" s="2">
        <v>11.8</v>
      </c>
      <c r="O7236" s="2">
        <v>9.6</v>
      </c>
      <c r="P7236" s="2">
        <v>6.6</v>
      </c>
      <c r="Q7236" s="2">
        <v>5.8</v>
      </c>
      <c r="R7236" s="2">
        <v>3</v>
      </c>
      <c r="S7236" s="2">
        <v>10.199999999999999</v>
      </c>
      <c r="T7236" s="15">
        <v>1</v>
      </c>
    </row>
    <row r="7237" spans="4:20" x14ac:dyDescent="0.2">
      <c r="D7237" s="103" t="s">
        <v>25</v>
      </c>
      <c r="E7237" s="24" t="s">
        <v>26</v>
      </c>
      <c r="F7237" s="22"/>
      <c r="G7237" s="23">
        <v>1780</v>
      </c>
      <c r="H7237" s="30">
        <v>80</v>
      </c>
      <c r="I7237" s="4">
        <v>137</v>
      </c>
      <c r="J7237" s="4">
        <v>393</v>
      </c>
      <c r="K7237" s="4">
        <v>212</v>
      </c>
      <c r="L7237" s="4">
        <v>51</v>
      </c>
      <c r="M7237" s="4">
        <v>38</v>
      </c>
      <c r="N7237" s="4">
        <v>216</v>
      </c>
      <c r="O7237" s="4">
        <v>190</v>
      </c>
      <c r="P7237" s="4">
        <v>120</v>
      </c>
      <c r="Q7237" s="4">
        <v>86</v>
      </c>
      <c r="R7237" s="4">
        <v>46</v>
      </c>
      <c r="S7237" s="4">
        <v>197</v>
      </c>
      <c r="T7237" s="34">
        <v>14</v>
      </c>
    </row>
    <row r="7238" spans="4:20" x14ac:dyDescent="0.2">
      <c r="D7238" s="104"/>
      <c r="E7238" s="11"/>
      <c r="F7238" s="10"/>
      <c r="G7238" s="9">
        <v>100</v>
      </c>
      <c r="H7238" s="12">
        <v>4.4943820224720001</v>
      </c>
      <c r="I7238" s="2">
        <v>7.6966292134829999</v>
      </c>
      <c r="J7238" s="2">
        <v>22.078651685393002</v>
      </c>
      <c r="K7238" s="2">
        <v>11.910112359551</v>
      </c>
      <c r="L7238" s="2">
        <v>2.865168539326</v>
      </c>
      <c r="M7238" s="2">
        <v>2.134831460674</v>
      </c>
      <c r="N7238" s="2">
        <v>12.134831460674</v>
      </c>
      <c r="O7238" s="2">
        <v>10.674157303371</v>
      </c>
      <c r="P7238" s="2">
        <v>6.7415730337079998</v>
      </c>
      <c r="Q7238" s="2">
        <v>4.8314606741570003</v>
      </c>
      <c r="R7238" s="2">
        <v>2.5842696629209998</v>
      </c>
      <c r="S7238" s="2">
        <v>11.067415730337</v>
      </c>
      <c r="T7238" s="15">
        <v>0.78651685393299997</v>
      </c>
    </row>
    <row r="7239" spans="4:20" x14ac:dyDescent="0.2">
      <c r="D7239" s="104"/>
      <c r="E7239" s="5" t="s">
        <v>27</v>
      </c>
      <c r="F7239" s="6"/>
      <c r="G7239" s="7">
        <v>1328</v>
      </c>
      <c r="H7239" s="8">
        <v>73</v>
      </c>
      <c r="I7239" s="1">
        <v>104</v>
      </c>
      <c r="J7239" s="1">
        <v>233</v>
      </c>
      <c r="K7239" s="1">
        <v>114</v>
      </c>
      <c r="L7239" s="1">
        <v>65</v>
      </c>
      <c r="M7239" s="1">
        <v>16</v>
      </c>
      <c r="N7239" s="1">
        <v>165</v>
      </c>
      <c r="O7239" s="1">
        <v>145</v>
      </c>
      <c r="P7239" s="1">
        <v>99</v>
      </c>
      <c r="Q7239" s="1">
        <v>85</v>
      </c>
      <c r="R7239" s="1">
        <v>49</v>
      </c>
      <c r="S7239" s="1">
        <v>165</v>
      </c>
      <c r="T7239" s="13">
        <v>15</v>
      </c>
    </row>
    <row r="7240" spans="4:20" x14ac:dyDescent="0.2">
      <c r="D7240" s="104"/>
      <c r="E7240" s="11"/>
      <c r="F7240" s="10"/>
      <c r="G7240" s="9">
        <v>100</v>
      </c>
      <c r="H7240" s="12">
        <v>5.4969879518070002</v>
      </c>
      <c r="I7240" s="2">
        <v>7.8313253012050001</v>
      </c>
      <c r="J7240" s="2">
        <v>17.545180722891999</v>
      </c>
      <c r="K7240" s="2">
        <v>8.584337349398</v>
      </c>
      <c r="L7240" s="2">
        <v>4.8945783132529996</v>
      </c>
      <c r="M7240" s="2">
        <v>1.204819277108</v>
      </c>
      <c r="N7240" s="2">
        <v>12.424698795181</v>
      </c>
      <c r="O7240" s="2">
        <v>10.918674698795</v>
      </c>
      <c r="P7240" s="2">
        <v>7.4548192771080002</v>
      </c>
      <c r="Q7240" s="2">
        <v>6.4006024096390002</v>
      </c>
      <c r="R7240" s="2">
        <v>3.6897590361449999</v>
      </c>
      <c r="S7240" s="2">
        <v>12.424698795181</v>
      </c>
      <c r="T7240" s="15">
        <v>1.1295180722889999</v>
      </c>
    </row>
    <row r="7241" spans="4:20" x14ac:dyDescent="0.2">
      <c r="D7241" s="104"/>
      <c r="E7241" s="5" t="s">
        <v>28</v>
      </c>
      <c r="F7241" s="6"/>
      <c r="G7241" s="7">
        <v>1075</v>
      </c>
      <c r="H7241" s="8">
        <v>42</v>
      </c>
      <c r="I7241" s="1">
        <v>86</v>
      </c>
      <c r="J7241" s="1">
        <v>235</v>
      </c>
      <c r="K7241" s="1">
        <v>133</v>
      </c>
      <c r="L7241" s="1">
        <v>49</v>
      </c>
      <c r="M7241" s="1">
        <v>32</v>
      </c>
      <c r="N7241" s="1">
        <v>104</v>
      </c>
      <c r="O7241" s="1">
        <v>95</v>
      </c>
      <c r="P7241" s="1">
        <v>67</v>
      </c>
      <c r="Q7241" s="1">
        <v>68</v>
      </c>
      <c r="R7241" s="1">
        <v>35</v>
      </c>
      <c r="S7241" s="1">
        <v>114</v>
      </c>
      <c r="T7241" s="13">
        <v>15</v>
      </c>
    </row>
    <row r="7242" spans="4:20" x14ac:dyDescent="0.2">
      <c r="D7242" s="104"/>
      <c r="E7242" s="11"/>
      <c r="F7242" s="10"/>
      <c r="G7242" s="9">
        <v>100</v>
      </c>
      <c r="H7242" s="12">
        <v>3.9069767441860002</v>
      </c>
      <c r="I7242" s="2">
        <v>8</v>
      </c>
      <c r="J7242" s="2">
        <v>21.860465116278998</v>
      </c>
      <c r="K7242" s="2">
        <v>12.372093023255999</v>
      </c>
      <c r="L7242" s="2">
        <v>4.5581395348839999</v>
      </c>
      <c r="M7242" s="2">
        <v>2.9767441860470001</v>
      </c>
      <c r="N7242" s="2">
        <v>9.6744186046510006</v>
      </c>
      <c r="O7242" s="2">
        <v>8.8372093023260003</v>
      </c>
      <c r="P7242" s="2">
        <v>6.2325581395349996</v>
      </c>
      <c r="Q7242" s="2">
        <v>6.3255813953490003</v>
      </c>
      <c r="R7242" s="2">
        <v>3.255813953488</v>
      </c>
      <c r="S7242" s="2">
        <v>10.604651162791001</v>
      </c>
      <c r="T7242" s="15">
        <v>1.3953488372089999</v>
      </c>
    </row>
    <row r="7243" spans="4:20" x14ac:dyDescent="0.2">
      <c r="D7243" s="104"/>
      <c r="E7243" s="5" t="s">
        <v>29</v>
      </c>
      <c r="F7243" s="6"/>
      <c r="G7243" s="7">
        <v>733</v>
      </c>
      <c r="H7243" s="8">
        <v>20</v>
      </c>
      <c r="I7243" s="1">
        <v>48</v>
      </c>
      <c r="J7243" s="1">
        <v>152</v>
      </c>
      <c r="K7243" s="1">
        <v>91</v>
      </c>
      <c r="L7243" s="1">
        <v>34</v>
      </c>
      <c r="M7243" s="1">
        <v>18</v>
      </c>
      <c r="N7243" s="1">
        <v>104</v>
      </c>
      <c r="O7243" s="1">
        <v>66</v>
      </c>
      <c r="P7243" s="1">
        <v>52</v>
      </c>
      <c r="Q7243" s="1">
        <v>47</v>
      </c>
      <c r="R7243" s="1">
        <v>23</v>
      </c>
      <c r="S7243" s="1">
        <v>70</v>
      </c>
      <c r="T7243" s="13">
        <v>8</v>
      </c>
    </row>
    <row r="7244" spans="4:20" x14ac:dyDescent="0.2">
      <c r="D7244" s="104"/>
      <c r="E7244" s="11"/>
      <c r="F7244" s="10"/>
      <c r="G7244" s="9">
        <v>100</v>
      </c>
      <c r="H7244" s="12">
        <v>2.728512960437</v>
      </c>
      <c r="I7244" s="2">
        <v>6.5484311050480004</v>
      </c>
      <c r="J7244" s="2">
        <v>20.736698499317999</v>
      </c>
      <c r="K7244" s="2">
        <v>12.414733969986001</v>
      </c>
      <c r="L7244" s="2">
        <v>4.6384720327420004</v>
      </c>
      <c r="M7244" s="2">
        <v>2.4556616643929998</v>
      </c>
      <c r="N7244" s="2">
        <v>14.188267394269999</v>
      </c>
      <c r="O7244" s="2">
        <v>9.0040927694409998</v>
      </c>
      <c r="P7244" s="2">
        <v>7.0941336971349997</v>
      </c>
      <c r="Q7244" s="2">
        <v>6.4120054570259999</v>
      </c>
      <c r="R7244" s="2">
        <v>3.1377899045020001</v>
      </c>
      <c r="S7244" s="2">
        <v>9.549795361528</v>
      </c>
      <c r="T7244" s="15">
        <v>1.0914051841750001</v>
      </c>
    </row>
    <row r="7245" spans="4:20" x14ac:dyDescent="0.2">
      <c r="D7245" s="104"/>
      <c r="E7245" s="5" t="s">
        <v>30</v>
      </c>
      <c r="F7245" s="6"/>
      <c r="G7245" s="7">
        <v>619</v>
      </c>
      <c r="H7245" s="8">
        <v>33</v>
      </c>
      <c r="I7245" s="1">
        <v>45</v>
      </c>
      <c r="J7245" s="1">
        <v>144</v>
      </c>
      <c r="K7245" s="1">
        <v>89</v>
      </c>
      <c r="L7245" s="1">
        <v>30</v>
      </c>
      <c r="M7245" s="1">
        <v>18</v>
      </c>
      <c r="N7245" s="1">
        <v>61</v>
      </c>
      <c r="O7245" s="1">
        <v>57</v>
      </c>
      <c r="P7245" s="1">
        <v>36</v>
      </c>
      <c r="Q7245" s="1">
        <v>37</v>
      </c>
      <c r="R7245" s="1">
        <v>18</v>
      </c>
      <c r="S7245" s="1">
        <v>47</v>
      </c>
      <c r="T7245" s="13">
        <v>4</v>
      </c>
    </row>
    <row r="7246" spans="4:20" x14ac:dyDescent="0.2">
      <c r="D7246" s="104"/>
      <c r="E7246" s="11"/>
      <c r="F7246" s="10"/>
      <c r="G7246" s="9">
        <v>100</v>
      </c>
      <c r="H7246" s="12">
        <v>5.3311793214860002</v>
      </c>
      <c r="I7246" s="2">
        <v>7.2697899838450004</v>
      </c>
      <c r="J7246" s="2">
        <v>23.263327948303999</v>
      </c>
      <c r="K7246" s="2">
        <v>14.378029079159999</v>
      </c>
      <c r="L7246" s="2">
        <v>4.8465266558969997</v>
      </c>
      <c r="M7246" s="2">
        <v>2.9079159935379999</v>
      </c>
      <c r="N7246" s="2">
        <v>9.8546042003229992</v>
      </c>
      <c r="O7246" s="2">
        <v>9.2084006462039998</v>
      </c>
      <c r="P7246" s="2">
        <v>5.8158319870759998</v>
      </c>
      <c r="Q7246" s="2">
        <v>5.9773828756059997</v>
      </c>
      <c r="R7246" s="2">
        <v>2.9079159935379999</v>
      </c>
      <c r="S7246" s="2">
        <v>7.5928917609050002</v>
      </c>
      <c r="T7246" s="15">
        <v>0.64620355411999997</v>
      </c>
    </row>
    <row r="7247" spans="4:20" x14ac:dyDescent="0.2">
      <c r="D7247" s="104"/>
      <c r="E7247" s="5" t="s">
        <v>31</v>
      </c>
      <c r="F7247" s="6"/>
      <c r="G7247" s="7">
        <v>559</v>
      </c>
      <c r="H7247" s="8">
        <v>26</v>
      </c>
      <c r="I7247" s="1">
        <v>43</v>
      </c>
      <c r="J7247" s="1">
        <v>135</v>
      </c>
      <c r="K7247" s="1">
        <v>85</v>
      </c>
      <c r="L7247" s="1">
        <v>17</v>
      </c>
      <c r="M7247" s="1">
        <v>14</v>
      </c>
      <c r="N7247" s="1">
        <v>78</v>
      </c>
      <c r="O7247" s="1">
        <v>41</v>
      </c>
      <c r="P7247" s="1">
        <v>39</v>
      </c>
      <c r="Q7247" s="1">
        <v>31</v>
      </c>
      <c r="R7247" s="1">
        <v>7</v>
      </c>
      <c r="S7247" s="1">
        <v>40</v>
      </c>
      <c r="T7247" s="13">
        <v>3</v>
      </c>
    </row>
    <row r="7248" spans="4:20" x14ac:dyDescent="0.2">
      <c r="D7248" s="104"/>
      <c r="E7248" s="11"/>
      <c r="F7248" s="10"/>
      <c r="G7248" s="9">
        <v>100</v>
      </c>
      <c r="H7248" s="12">
        <v>4.6511627906979998</v>
      </c>
      <c r="I7248" s="2">
        <v>7.6923076923079998</v>
      </c>
      <c r="J7248" s="2">
        <v>24.150268336315001</v>
      </c>
      <c r="K7248" s="2">
        <v>15.20572450805</v>
      </c>
      <c r="L7248" s="2">
        <v>3.0411449016100001</v>
      </c>
      <c r="M7248" s="2">
        <v>2.504472271914</v>
      </c>
      <c r="N7248" s="2">
        <v>13.953488372093</v>
      </c>
      <c r="O7248" s="2">
        <v>7.3345259391770004</v>
      </c>
      <c r="P7248" s="2">
        <v>6.9767441860470001</v>
      </c>
      <c r="Q7248" s="2">
        <v>5.5456171735239996</v>
      </c>
      <c r="R7248" s="2">
        <v>1.252236135957</v>
      </c>
      <c r="S7248" s="2">
        <v>7.1556350626120002</v>
      </c>
      <c r="T7248" s="15">
        <v>0.53667262969600005</v>
      </c>
    </row>
    <row r="7249" spans="4:20" x14ac:dyDescent="0.2">
      <c r="D7249" s="104"/>
      <c r="E7249" s="5" t="s">
        <v>32</v>
      </c>
      <c r="F7249" s="6"/>
      <c r="G7249" s="7">
        <v>284</v>
      </c>
      <c r="H7249" s="8">
        <v>16</v>
      </c>
      <c r="I7249" s="1">
        <v>14</v>
      </c>
      <c r="J7249" s="1">
        <v>69</v>
      </c>
      <c r="K7249" s="1">
        <v>51</v>
      </c>
      <c r="L7249" s="1">
        <v>12</v>
      </c>
      <c r="M7249" s="1">
        <v>4</v>
      </c>
      <c r="N7249" s="1">
        <v>30</v>
      </c>
      <c r="O7249" s="1">
        <v>27</v>
      </c>
      <c r="P7249" s="1">
        <v>20</v>
      </c>
      <c r="Q7249" s="1">
        <v>17</v>
      </c>
      <c r="R7249" s="1">
        <v>4</v>
      </c>
      <c r="S7249" s="1">
        <v>20</v>
      </c>
      <c r="T7249" s="13">
        <v>0</v>
      </c>
    </row>
    <row r="7250" spans="4:20" x14ac:dyDescent="0.2">
      <c r="D7250" s="104"/>
      <c r="E7250" s="11"/>
      <c r="F7250" s="10"/>
      <c r="G7250" s="9">
        <v>100</v>
      </c>
      <c r="H7250" s="12">
        <v>5.6338028169010004</v>
      </c>
      <c r="I7250" s="2">
        <v>4.9295774647890003</v>
      </c>
      <c r="J7250" s="2">
        <v>24.295774647887001</v>
      </c>
      <c r="K7250" s="2">
        <v>17.957746478872998</v>
      </c>
      <c r="L7250" s="2">
        <v>4.2253521126760001</v>
      </c>
      <c r="M7250" s="2">
        <v>1.4084507042250001</v>
      </c>
      <c r="N7250" s="2">
        <v>10.56338028169</v>
      </c>
      <c r="O7250" s="2">
        <v>9.507042253521</v>
      </c>
      <c r="P7250" s="2">
        <v>7.0422535211269999</v>
      </c>
      <c r="Q7250" s="2">
        <v>5.9859154929580001</v>
      </c>
      <c r="R7250" s="2">
        <v>1.4084507042250001</v>
      </c>
      <c r="S7250" s="2">
        <v>7.0422535211269999</v>
      </c>
      <c r="T7250" s="21">
        <v>0</v>
      </c>
    </row>
    <row r="7251" spans="4:20" x14ac:dyDescent="0.2">
      <c r="D7251" s="104"/>
      <c r="E7251" s="5" t="s">
        <v>33</v>
      </c>
      <c r="F7251" s="6"/>
      <c r="G7251" s="7">
        <v>104</v>
      </c>
      <c r="H7251" s="8">
        <v>1</v>
      </c>
      <c r="I7251" s="1">
        <v>1</v>
      </c>
      <c r="J7251" s="1">
        <v>31</v>
      </c>
      <c r="K7251" s="1">
        <v>25</v>
      </c>
      <c r="L7251" s="1">
        <v>1</v>
      </c>
      <c r="M7251" s="1">
        <v>3</v>
      </c>
      <c r="N7251" s="1">
        <v>11</v>
      </c>
      <c r="O7251" s="1">
        <v>8</v>
      </c>
      <c r="P7251" s="1">
        <v>5</v>
      </c>
      <c r="Q7251" s="1">
        <v>11</v>
      </c>
      <c r="R7251" s="1">
        <v>3</v>
      </c>
      <c r="S7251" s="1">
        <v>3</v>
      </c>
      <c r="T7251" s="13">
        <v>1</v>
      </c>
    </row>
    <row r="7252" spans="4:20" x14ac:dyDescent="0.2">
      <c r="D7252" s="104"/>
      <c r="E7252" s="11"/>
      <c r="F7252" s="10"/>
      <c r="G7252" s="9">
        <v>100</v>
      </c>
      <c r="H7252" s="12">
        <v>0.96153846153800004</v>
      </c>
      <c r="I7252" s="2">
        <v>0.96153846153800004</v>
      </c>
      <c r="J7252" s="2">
        <v>29.807692307692001</v>
      </c>
      <c r="K7252" s="2">
        <v>24.038461538461998</v>
      </c>
      <c r="L7252" s="2">
        <v>0.96153846153800004</v>
      </c>
      <c r="M7252" s="2">
        <v>2.884615384615</v>
      </c>
      <c r="N7252" s="2">
        <v>10.576923076923</v>
      </c>
      <c r="O7252" s="2">
        <v>7.6923076923079998</v>
      </c>
      <c r="P7252" s="2">
        <v>4.8076923076920002</v>
      </c>
      <c r="Q7252" s="2">
        <v>10.576923076923</v>
      </c>
      <c r="R7252" s="2">
        <v>2.884615384615</v>
      </c>
      <c r="S7252" s="2">
        <v>2.884615384615</v>
      </c>
      <c r="T7252" s="15">
        <v>0.96153846153800004</v>
      </c>
    </row>
    <row r="7253" spans="4:20" x14ac:dyDescent="0.2">
      <c r="D7253" s="103" t="s">
        <v>34</v>
      </c>
      <c r="E7253" s="24" t="s">
        <v>35</v>
      </c>
      <c r="F7253" s="22"/>
      <c r="G7253" s="23">
        <v>206</v>
      </c>
      <c r="H7253" s="30">
        <v>7</v>
      </c>
      <c r="I7253" s="4">
        <v>13</v>
      </c>
      <c r="J7253" s="4">
        <v>52</v>
      </c>
      <c r="K7253" s="4">
        <v>30</v>
      </c>
      <c r="L7253" s="4">
        <v>6</v>
      </c>
      <c r="M7253" s="4">
        <v>1</v>
      </c>
      <c r="N7253" s="4">
        <v>27</v>
      </c>
      <c r="O7253" s="4">
        <v>24</v>
      </c>
      <c r="P7253" s="4">
        <v>13</v>
      </c>
      <c r="Q7253" s="4">
        <v>10</v>
      </c>
      <c r="R7253" s="4">
        <v>2</v>
      </c>
      <c r="S7253" s="4">
        <v>18</v>
      </c>
      <c r="T7253" s="34">
        <v>3</v>
      </c>
    </row>
    <row r="7254" spans="4:20" x14ac:dyDescent="0.2">
      <c r="D7254" s="104"/>
      <c r="E7254" s="11"/>
      <c r="F7254" s="10"/>
      <c r="G7254" s="9">
        <v>100</v>
      </c>
      <c r="H7254" s="12">
        <v>3.398058252427</v>
      </c>
      <c r="I7254" s="2">
        <v>6.3106796116500004</v>
      </c>
      <c r="J7254" s="2">
        <v>25.242718446602002</v>
      </c>
      <c r="K7254" s="2">
        <v>14.563106796116999</v>
      </c>
      <c r="L7254" s="2">
        <v>2.9126213592229999</v>
      </c>
      <c r="M7254" s="2">
        <v>0.48543689320400002</v>
      </c>
      <c r="N7254" s="2">
        <v>13.106796116505</v>
      </c>
      <c r="O7254" s="2">
        <v>11.650485436893</v>
      </c>
      <c r="P7254" s="2">
        <v>6.3106796116500004</v>
      </c>
      <c r="Q7254" s="2">
        <v>4.8543689320389998</v>
      </c>
      <c r="R7254" s="2">
        <v>0.97087378640800004</v>
      </c>
      <c r="S7254" s="2">
        <v>8.7378640776700003</v>
      </c>
      <c r="T7254" s="15">
        <v>1.456310679612</v>
      </c>
    </row>
    <row r="7255" spans="4:20" x14ac:dyDescent="0.2">
      <c r="D7255" s="104"/>
      <c r="E7255" s="5" t="s">
        <v>36</v>
      </c>
      <c r="F7255" s="6"/>
      <c r="G7255" s="7">
        <v>218</v>
      </c>
      <c r="H7255" s="8">
        <v>10</v>
      </c>
      <c r="I7255" s="1">
        <v>14</v>
      </c>
      <c r="J7255" s="1">
        <v>47</v>
      </c>
      <c r="K7255" s="1">
        <v>31</v>
      </c>
      <c r="L7255" s="1">
        <v>8</v>
      </c>
      <c r="M7255" s="1">
        <v>7</v>
      </c>
      <c r="N7255" s="1">
        <v>24</v>
      </c>
      <c r="O7255" s="1">
        <v>16</v>
      </c>
      <c r="P7255" s="1">
        <v>17</v>
      </c>
      <c r="Q7255" s="1">
        <v>12</v>
      </c>
      <c r="R7255" s="1">
        <v>8</v>
      </c>
      <c r="S7255" s="1">
        <v>22</v>
      </c>
      <c r="T7255" s="13">
        <v>2</v>
      </c>
    </row>
    <row r="7256" spans="4:20" x14ac:dyDescent="0.2">
      <c r="D7256" s="104"/>
      <c r="E7256" s="11"/>
      <c r="F7256" s="10"/>
      <c r="G7256" s="9">
        <v>100</v>
      </c>
      <c r="H7256" s="12">
        <v>4.5871559633030001</v>
      </c>
      <c r="I7256" s="2">
        <v>6.4220183486240003</v>
      </c>
      <c r="J7256" s="2">
        <v>21.559633027522999</v>
      </c>
      <c r="K7256" s="2">
        <v>14.220183486239</v>
      </c>
      <c r="L7256" s="2">
        <v>3.669724770642</v>
      </c>
      <c r="M7256" s="2">
        <v>3.2110091743120002</v>
      </c>
      <c r="N7256" s="2">
        <v>11.009174311927</v>
      </c>
      <c r="O7256" s="2">
        <v>7.339449541284</v>
      </c>
      <c r="P7256" s="2">
        <v>7.7981651376150003</v>
      </c>
      <c r="Q7256" s="2">
        <v>5.5045871559629997</v>
      </c>
      <c r="R7256" s="2">
        <v>3.669724770642</v>
      </c>
      <c r="S7256" s="2">
        <v>10.091743119266001</v>
      </c>
      <c r="T7256" s="15">
        <v>0.91743119266100004</v>
      </c>
    </row>
    <row r="7257" spans="4:20" x14ac:dyDescent="0.2">
      <c r="D7257" s="104"/>
      <c r="E7257" s="5" t="s">
        <v>37</v>
      </c>
      <c r="F7257" s="6"/>
      <c r="G7257" s="7">
        <v>218</v>
      </c>
      <c r="H7257" s="8">
        <v>9</v>
      </c>
      <c r="I7257" s="1">
        <v>14</v>
      </c>
      <c r="J7257" s="1">
        <v>50</v>
      </c>
      <c r="K7257" s="1">
        <v>26</v>
      </c>
      <c r="L7257" s="1">
        <v>5</v>
      </c>
      <c r="M7257" s="1">
        <v>3</v>
      </c>
      <c r="N7257" s="1">
        <v>29</v>
      </c>
      <c r="O7257" s="1">
        <v>20</v>
      </c>
      <c r="P7257" s="1">
        <v>15</v>
      </c>
      <c r="Q7257" s="1">
        <v>13</v>
      </c>
      <c r="R7257" s="1">
        <v>7</v>
      </c>
      <c r="S7257" s="1">
        <v>26</v>
      </c>
      <c r="T7257" s="13">
        <v>1</v>
      </c>
    </row>
    <row r="7258" spans="4:20" x14ac:dyDescent="0.2">
      <c r="D7258" s="104"/>
      <c r="E7258" s="11"/>
      <c r="F7258" s="10"/>
      <c r="G7258" s="9">
        <v>100</v>
      </c>
      <c r="H7258" s="12">
        <v>4.1284403669719998</v>
      </c>
      <c r="I7258" s="2">
        <v>6.4220183486240003</v>
      </c>
      <c r="J7258" s="2">
        <v>22.935779816514</v>
      </c>
      <c r="K7258" s="2">
        <v>11.926605504587</v>
      </c>
      <c r="L7258" s="2">
        <v>2.293577981651</v>
      </c>
      <c r="M7258" s="2">
        <v>1.376146788991</v>
      </c>
      <c r="N7258" s="2">
        <v>13.302752293577999</v>
      </c>
      <c r="O7258" s="2">
        <v>9.1743119266060003</v>
      </c>
      <c r="P7258" s="2">
        <v>6.8807339449539997</v>
      </c>
      <c r="Q7258" s="2">
        <v>5.9633027522940001</v>
      </c>
      <c r="R7258" s="2">
        <v>3.2110091743120002</v>
      </c>
      <c r="S7258" s="2">
        <v>11.926605504587</v>
      </c>
      <c r="T7258" s="15">
        <v>0.45871559632999998</v>
      </c>
    </row>
    <row r="7259" spans="4:20" x14ac:dyDescent="0.2">
      <c r="D7259" s="104"/>
      <c r="E7259" s="5" t="s">
        <v>38</v>
      </c>
      <c r="F7259" s="6"/>
      <c r="G7259" s="7">
        <v>313</v>
      </c>
      <c r="H7259" s="8">
        <v>14</v>
      </c>
      <c r="I7259" s="1">
        <v>21</v>
      </c>
      <c r="J7259" s="1">
        <v>70</v>
      </c>
      <c r="K7259" s="1">
        <v>51</v>
      </c>
      <c r="L7259" s="1">
        <v>14</v>
      </c>
      <c r="M7259" s="1">
        <v>8</v>
      </c>
      <c r="N7259" s="1">
        <v>35</v>
      </c>
      <c r="O7259" s="1">
        <v>27</v>
      </c>
      <c r="P7259" s="1">
        <v>19</v>
      </c>
      <c r="Q7259" s="1">
        <v>16</v>
      </c>
      <c r="R7259" s="1">
        <v>8</v>
      </c>
      <c r="S7259" s="1">
        <v>25</v>
      </c>
      <c r="T7259" s="13">
        <v>5</v>
      </c>
    </row>
    <row r="7260" spans="4:20" x14ac:dyDescent="0.2">
      <c r="D7260" s="104"/>
      <c r="E7260" s="11"/>
      <c r="F7260" s="10"/>
      <c r="G7260" s="9">
        <v>100</v>
      </c>
      <c r="H7260" s="12">
        <v>4.472843450479</v>
      </c>
      <c r="I7260" s="2">
        <v>6.7092651757189996</v>
      </c>
      <c r="J7260" s="2">
        <v>22.364217252395999</v>
      </c>
      <c r="K7260" s="2">
        <v>16.293929712459999</v>
      </c>
      <c r="L7260" s="2">
        <v>4.472843450479</v>
      </c>
      <c r="M7260" s="2">
        <v>2.5559105431310001</v>
      </c>
      <c r="N7260" s="2">
        <v>11.182108626198</v>
      </c>
      <c r="O7260" s="2">
        <v>8.6261980830670009</v>
      </c>
      <c r="P7260" s="2">
        <v>6.0702875399360003</v>
      </c>
      <c r="Q7260" s="2">
        <v>5.1118210862620002</v>
      </c>
      <c r="R7260" s="2">
        <v>2.5559105431310001</v>
      </c>
      <c r="S7260" s="2">
        <v>7.9872204472839998</v>
      </c>
      <c r="T7260" s="15">
        <v>1.5974440894569999</v>
      </c>
    </row>
    <row r="7261" spans="4:20" x14ac:dyDescent="0.2">
      <c r="D7261" s="104"/>
      <c r="E7261" s="5" t="s">
        <v>39</v>
      </c>
      <c r="F7261" s="6"/>
      <c r="G7261" s="7">
        <v>306</v>
      </c>
      <c r="H7261" s="8">
        <v>10</v>
      </c>
      <c r="I7261" s="1">
        <v>26</v>
      </c>
      <c r="J7261" s="1">
        <v>70</v>
      </c>
      <c r="K7261" s="1">
        <v>31</v>
      </c>
      <c r="L7261" s="1">
        <v>9</v>
      </c>
      <c r="M7261" s="1">
        <v>5</v>
      </c>
      <c r="N7261" s="1">
        <v>42</v>
      </c>
      <c r="O7261" s="1">
        <v>35</v>
      </c>
      <c r="P7261" s="1">
        <v>22</v>
      </c>
      <c r="Q7261" s="1">
        <v>19</v>
      </c>
      <c r="R7261" s="1">
        <v>5</v>
      </c>
      <c r="S7261" s="1">
        <v>29</v>
      </c>
      <c r="T7261" s="13">
        <v>3</v>
      </c>
    </row>
    <row r="7262" spans="4:20" x14ac:dyDescent="0.2">
      <c r="D7262" s="104"/>
      <c r="E7262" s="11"/>
      <c r="F7262" s="10"/>
      <c r="G7262" s="9">
        <v>100</v>
      </c>
      <c r="H7262" s="12">
        <v>3.2679738562090002</v>
      </c>
      <c r="I7262" s="2">
        <v>8.4967320261440005</v>
      </c>
      <c r="J7262" s="2">
        <v>22.875816993463999</v>
      </c>
      <c r="K7262" s="2">
        <v>10.130718954248</v>
      </c>
      <c r="L7262" s="2">
        <v>2.9411764705880001</v>
      </c>
      <c r="M7262" s="2">
        <v>1.6339869281049999</v>
      </c>
      <c r="N7262" s="2">
        <v>13.725490196078001</v>
      </c>
      <c r="O7262" s="2">
        <v>11.437908496732</v>
      </c>
      <c r="P7262" s="2">
        <v>7.1895424836600004</v>
      </c>
      <c r="Q7262" s="2">
        <v>6.2091503267970003</v>
      </c>
      <c r="R7262" s="2">
        <v>1.6339869281049999</v>
      </c>
      <c r="S7262" s="2">
        <v>9.4771241830069997</v>
      </c>
      <c r="T7262" s="15">
        <v>0.98039215686299996</v>
      </c>
    </row>
    <row r="7263" spans="4:20" x14ac:dyDescent="0.2">
      <c r="D7263" s="104"/>
      <c r="E7263" s="5" t="s">
        <v>40</v>
      </c>
      <c r="F7263" s="6"/>
      <c r="G7263" s="7">
        <v>323</v>
      </c>
      <c r="H7263" s="8">
        <v>14</v>
      </c>
      <c r="I7263" s="1">
        <v>13</v>
      </c>
      <c r="J7263" s="1">
        <v>82</v>
      </c>
      <c r="K7263" s="1">
        <v>57</v>
      </c>
      <c r="L7263" s="1">
        <v>15</v>
      </c>
      <c r="M7263" s="1">
        <v>8</v>
      </c>
      <c r="N7263" s="1">
        <v>37</v>
      </c>
      <c r="O7263" s="1">
        <v>22</v>
      </c>
      <c r="P7263" s="1">
        <v>21</v>
      </c>
      <c r="Q7263" s="1">
        <v>14</v>
      </c>
      <c r="R7263" s="1">
        <v>11</v>
      </c>
      <c r="S7263" s="1">
        <v>26</v>
      </c>
      <c r="T7263" s="13">
        <v>3</v>
      </c>
    </row>
    <row r="7264" spans="4:20" x14ac:dyDescent="0.2">
      <c r="D7264" s="104"/>
      <c r="E7264" s="11"/>
      <c r="F7264" s="10"/>
      <c r="G7264" s="9">
        <v>100</v>
      </c>
      <c r="H7264" s="12">
        <v>4.334365325077</v>
      </c>
      <c r="I7264" s="2">
        <v>4.0247678018580002</v>
      </c>
      <c r="J7264" s="2">
        <v>25.386996904025001</v>
      </c>
      <c r="K7264" s="2">
        <v>17.647058823529001</v>
      </c>
      <c r="L7264" s="2">
        <v>4.6439628482969999</v>
      </c>
      <c r="M7264" s="2">
        <v>2.4767801857589999</v>
      </c>
      <c r="N7264" s="2">
        <v>11.455108359133</v>
      </c>
      <c r="O7264" s="2">
        <v>6.8111455108359999</v>
      </c>
      <c r="P7264" s="2">
        <v>6.5015479876160001</v>
      </c>
      <c r="Q7264" s="2">
        <v>4.334365325077</v>
      </c>
      <c r="R7264" s="2">
        <v>3.405572755418</v>
      </c>
      <c r="S7264" s="2">
        <v>8.0495356037150003</v>
      </c>
      <c r="T7264" s="15">
        <v>0.92879256965900003</v>
      </c>
    </row>
    <row r="7265" spans="4:20" x14ac:dyDescent="0.2">
      <c r="D7265" s="104"/>
      <c r="E7265" s="5" t="s">
        <v>41</v>
      </c>
      <c r="F7265" s="6"/>
      <c r="G7265" s="7">
        <v>260</v>
      </c>
      <c r="H7265" s="8">
        <v>10</v>
      </c>
      <c r="I7265" s="1">
        <v>20</v>
      </c>
      <c r="J7265" s="1">
        <v>63</v>
      </c>
      <c r="K7265" s="1">
        <v>32</v>
      </c>
      <c r="L7265" s="1">
        <v>9</v>
      </c>
      <c r="M7265" s="1">
        <v>5</v>
      </c>
      <c r="N7265" s="1">
        <v>27</v>
      </c>
      <c r="O7265" s="1">
        <v>21</v>
      </c>
      <c r="P7265" s="1">
        <v>16</v>
      </c>
      <c r="Q7265" s="1">
        <v>16</v>
      </c>
      <c r="R7265" s="1">
        <v>9</v>
      </c>
      <c r="S7265" s="1">
        <v>29</v>
      </c>
      <c r="T7265" s="13">
        <v>3</v>
      </c>
    </row>
    <row r="7266" spans="4:20" x14ac:dyDescent="0.2">
      <c r="D7266" s="104"/>
      <c r="E7266" s="11"/>
      <c r="F7266" s="10"/>
      <c r="G7266" s="9">
        <v>100</v>
      </c>
      <c r="H7266" s="12">
        <v>3.8461538461539999</v>
      </c>
      <c r="I7266" s="2">
        <v>7.6923076923079998</v>
      </c>
      <c r="J7266" s="2">
        <v>24.230769230768999</v>
      </c>
      <c r="K7266" s="2">
        <v>12.307692307691999</v>
      </c>
      <c r="L7266" s="2">
        <v>3.4615384615379998</v>
      </c>
      <c r="M7266" s="2">
        <v>1.923076923077</v>
      </c>
      <c r="N7266" s="2">
        <v>10.384615384615</v>
      </c>
      <c r="O7266" s="2">
        <v>8.0769230769230003</v>
      </c>
      <c r="P7266" s="2">
        <v>6.1538461538459996</v>
      </c>
      <c r="Q7266" s="2">
        <v>6.1538461538459996</v>
      </c>
      <c r="R7266" s="2">
        <v>3.4615384615379998</v>
      </c>
      <c r="S7266" s="2">
        <v>11.153846153846001</v>
      </c>
      <c r="T7266" s="15">
        <v>1.1538461538460001</v>
      </c>
    </row>
    <row r="7267" spans="4:20" x14ac:dyDescent="0.2">
      <c r="D7267" s="104"/>
      <c r="E7267" s="5" t="s">
        <v>42</v>
      </c>
      <c r="F7267" s="6"/>
      <c r="G7267" s="7">
        <v>258</v>
      </c>
      <c r="H7267" s="8">
        <v>12</v>
      </c>
      <c r="I7267" s="1">
        <v>20</v>
      </c>
      <c r="J7267" s="1">
        <v>56</v>
      </c>
      <c r="K7267" s="1">
        <v>31</v>
      </c>
      <c r="L7267" s="1">
        <v>11</v>
      </c>
      <c r="M7267" s="1">
        <v>6</v>
      </c>
      <c r="N7267" s="1">
        <v>35</v>
      </c>
      <c r="O7267" s="1">
        <v>27</v>
      </c>
      <c r="P7267" s="1">
        <v>17</v>
      </c>
      <c r="Q7267" s="1">
        <v>13</v>
      </c>
      <c r="R7267" s="1">
        <v>6</v>
      </c>
      <c r="S7267" s="1">
        <v>22</v>
      </c>
      <c r="T7267" s="13">
        <v>2</v>
      </c>
    </row>
    <row r="7268" spans="4:20" x14ac:dyDescent="0.2">
      <c r="D7268" s="104"/>
      <c r="E7268" s="11"/>
      <c r="F7268" s="10"/>
      <c r="G7268" s="9">
        <v>100</v>
      </c>
      <c r="H7268" s="12">
        <v>4.6511627906979998</v>
      </c>
      <c r="I7268" s="2">
        <v>7.7519379844960001</v>
      </c>
      <c r="J7268" s="2">
        <v>21.705426356589001</v>
      </c>
      <c r="K7268" s="2">
        <v>12.015503875968999</v>
      </c>
      <c r="L7268" s="2">
        <v>4.2635658914730001</v>
      </c>
      <c r="M7268" s="2">
        <v>2.3255813953489999</v>
      </c>
      <c r="N7268" s="2">
        <v>13.565891472868</v>
      </c>
      <c r="O7268" s="2">
        <v>10.465116279069999</v>
      </c>
      <c r="P7268" s="2">
        <v>6.5891472868219996</v>
      </c>
      <c r="Q7268" s="2">
        <v>5.0387596899220002</v>
      </c>
      <c r="R7268" s="2">
        <v>2.3255813953489999</v>
      </c>
      <c r="S7268" s="2">
        <v>8.5271317829460003</v>
      </c>
      <c r="T7268" s="15">
        <v>0.77519379845000003</v>
      </c>
    </row>
    <row r="7269" spans="4:20" x14ac:dyDescent="0.2">
      <c r="D7269" s="104"/>
      <c r="E7269" s="5" t="s">
        <v>43</v>
      </c>
      <c r="F7269" s="6"/>
      <c r="G7269" s="7">
        <v>258</v>
      </c>
      <c r="H7269" s="8">
        <v>13</v>
      </c>
      <c r="I7269" s="1">
        <v>22</v>
      </c>
      <c r="J7269" s="1">
        <v>41</v>
      </c>
      <c r="K7269" s="1">
        <v>23</v>
      </c>
      <c r="L7269" s="1">
        <v>13</v>
      </c>
      <c r="M7269" s="1">
        <v>7</v>
      </c>
      <c r="N7269" s="1">
        <v>33</v>
      </c>
      <c r="O7269" s="1">
        <v>28</v>
      </c>
      <c r="P7269" s="1">
        <v>16</v>
      </c>
      <c r="Q7269" s="1">
        <v>14</v>
      </c>
      <c r="R7269" s="1">
        <v>9</v>
      </c>
      <c r="S7269" s="1">
        <v>37</v>
      </c>
      <c r="T7269" s="13">
        <v>2</v>
      </c>
    </row>
    <row r="7270" spans="4:20" x14ac:dyDescent="0.2">
      <c r="D7270" s="104"/>
      <c r="E7270" s="11"/>
      <c r="F7270" s="10"/>
      <c r="G7270" s="9">
        <v>100</v>
      </c>
      <c r="H7270" s="12">
        <v>5.0387596899220002</v>
      </c>
      <c r="I7270" s="2">
        <v>8.5271317829460003</v>
      </c>
      <c r="J7270" s="2">
        <v>15.891472868217001</v>
      </c>
      <c r="K7270" s="2">
        <v>8.9147286821710008</v>
      </c>
      <c r="L7270" s="2">
        <v>5.0387596899220002</v>
      </c>
      <c r="M7270" s="2">
        <v>2.7131782945739999</v>
      </c>
      <c r="N7270" s="2">
        <v>12.790697674419</v>
      </c>
      <c r="O7270" s="2">
        <v>10.852713178295</v>
      </c>
      <c r="P7270" s="2">
        <v>6.2015503875969999</v>
      </c>
      <c r="Q7270" s="2">
        <v>5.4263565891469998</v>
      </c>
      <c r="R7270" s="2">
        <v>3.488372093023</v>
      </c>
      <c r="S7270" s="2">
        <v>14.341085271318001</v>
      </c>
      <c r="T7270" s="15">
        <v>0.77519379845000003</v>
      </c>
    </row>
    <row r="7271" spans="4:20" x14ac:dyDescent="0.2">
      <c r="D7271" s="104"/>
      <c r="E7271" s="5" t="s">
        <v>44</v>
      </c>
      <c r="F7271" s="6"/>
      <c r="G7271" s="7">
        <v>336</v>
      </c>
      <c r="H7271" s="8">
        <v>14</v>
      </c>
      <c r="I7271" s="1">
        <v>27</v>
      </c>
      <c r="J7271" s="1">
        <v>91</v>
      </c>
      <c r="K7271" s="1">
        <v>35</v>
      </c>
      <c r="L7271" s="1">
        <v>13</v>
      </c>
      <c r="M7271" s="1">
        <v>7</v>
      </c>
      <c r="N7271" s="1">
        <v>36</v>
      </c>
      <c r="O7271" s="1">
        <v>30</v>
      </c>
      <c r="P7271" s="1">
        <v>20</v>
      </c>
      <c r="Q7271" s="1">
        <v>23</v>
      </c>
      <c r="R7271" s="1">
        <v>10</v>
      </c>
      <c r="S7271" s="1">
        <v>26</v>
      </c>
      <c r="T7271" s="13">
        <v>4</v>
      </c>
    </row>
    <row r="7272" spans="4:20" x14ac:dyDescent="0.2">
      <c r="D7272" s="104"/>
      <c r="E7272" s="11"/>
      <c r="F7272" s="10"/>
      <c r="G7272" s="9">
        <v>100</v>
      </c>
      <c r="H7272" s="12">
        <v>4.166666666667</v>
      </c>
      <c r="I7272" s="2">
        <v>8.0357142857140005</v>
      </c>
      <c r="J7272" s="2">
        <v>27.083333333333002</v>
      </c>
      <c r="K7272" s="2">
        <v>10.416666666667</v>
      </c>
      <c r="L7272" s="2">
        <v>3.8690476190480001</v>
      </c>
      <c r="M7272" s="2">
        <v>2.083333333333</v>
      </c>
      <c r="N7272" s="2">
        <v>10.714285714286</v>
      </c>
      <c r="O7272" s="2">
        <v>8.9285714285710007</v>
      </c>
      <c r="P7272" s="2">
        <v>5.9523809523809996</v>
      </c>
      <c r="Q7272" s="2">
        <v>6.8452380952379999</v>
      </c>
      <c r="R7272" s="2">
        <v>2.9761904761900002</v>
      </c>
      <c r="S7272" s="2">
        <v>7.7380952380950001</v>
      </c>
      <c r="T7272" s="15">
        <v>1.190476190476</v>
      </c>
    </row>
    <row r="7273" spans="4:20" x14ac:dyDescent="0.2">
      <c r="D7273" s="104"/>
      <c r="E7273" s="5" t="s">
        <v>45</v>
      </c>
      <c r="F7273" s="6"/>
      <c r="G7273" s="7">
        <v>259</v>
      </c>
      <c r="H7273" s="8">
        <v>9</v>
      </c>
      <c r="I7273" s="1">
        <v>15</v>
      </c>
      <c r="J7273" s="1">
        <v>64</v>
      </c>
      <c r="K7273" s="1">
        <v>24</v>
      </c>
      <c r="L7273" s="1">
        <v>7</v>
      </c>
      <c r="M7273" s="1">
        <v>8</v>
      </c>
      <c r="N7273" s="1">
        <v>31</v>
      </c>
      <c r="O7273" s="1">
        <v>23</v>
      </c>
      <c r="P7273" s="1">
        <v>16</v>
      </c>
      <c r="Q7273" s="1">
        <v>21</v>
      </c>
      <c r="R7273" s="1">
        <v>11</v>
      </c>
      <c r="S7273" s="1">
        <v>27</v>
      </c>
      <c r="T7273" s="13">
        <v>3</v>
      </c>
    </row>
    <row r="7274" spans="4:20" x14ac:dyDescent="0.2">
      <c r="D7274" s="104"/>
      <c r="E7274" s="11"/>
      <c r="F7274" s="10"/>
      <c r="G7274" s="9">
        <v>100</v>
      </c>
      <c r="H7274" s="12">
        <v>3.4749034749029999</v>
      </c>
      <c r="I7274" s="2">
        <v>5.7915057915060002</v>
      </c>
      <c r="J7274" s="2">
        <v>24.710424710424999</v>
      </c>
      <c r="K7274" s="2">
        <v>9.2664092664089992</v>
      </c>
      <c r="L7274" s="2">
        <v>2.7027027027030002</v>
      </c>
      <c r="M7274" s="2">
        <v>3.088803088803</v>
      </c>
      <c r="N7274" s="2">
        <v>11.969111969111999</v>
      </c>
      <c r="O7274" s="2">
        <v>8.8803088803090002</v>
      </c>
      <c r="P7274" s="2">
        <v>6.1776061776060001</v>
      </c>
      <c r="Q7274" s="2">
        <v>8.1081081081080004</v>
      </c>
      <c r="R7274" s="2">
        <v>4.2471042471039997</v>
      </c>
      <c r="S7274" s="2">
        <v>10.42471042471</v>
      </c>
      <c r="T7274" s="15">
        <v>1.1583011583009999</v>
      </c>
    </row>
    <row r="7275" spans="4:20" x14ac:dyDescent="0.2">
      <c r="D7275" s="104"/>
      <c r="E7275" s="5" t="s">
        <v>46</v>
      </c>
      <c r="F7275" s="6"/>
      <c r="G7275" s="7">
        <v>171</v>
      </c>
      <c r="H7275" s="8">
        <v>10</v>
      </c>
      <c r="I7275" s="1">
        <v>16</v>
      </c>
      <c r="J7275" s="1">
        <v>34</v>
      </c>
      <c r="K7275" s="1">
        <v>19</v>
      </c>
      <c r="L7275" s="1">
        <v>11</v>
      </c>
      <c r="M7275" s="1">
        <v>2</v>
      </c>
      <c r="N7275" s="1">
        <v>21</v>
      </c>
      <c r="O7275" s="1">
        <v>21</v>
      </c>
      <c r="P7275" s="1">
        <v>12</v>
      </c>
      <c r="Q7275" s="1">
        <v>5</v>
      </c>
      <c r="R7275" s="1">
        <v>3</v>
      </c>
      <c r="S7275" s="1">
        <v>16</v>
      </c>
      <c r="T7275" s="13">
        <v>1</v>
      </c>
    </row>
    <row r="7276" spans="4:20" x14ac:dyDescent="0.2">
      <c r="D7276" s="104"/>
      <c r="E7276" s="11"/>
      <c r="F7276" s="10"/>
      <c r="G7276" s="9">
        <v>100</v>
      </c>
      <c r="H7276" s="12">
        <v>5.847953216374</v>
      </c>
      <c r="I7276" s="2">
        <v>9.3567251461990004</v>
      </c>
      <c r="J7276" s="2">
        <v>19.883040935673002</v>
      </c>
      <c r="K7276" s="2">
        <v>11.111111111111001</v>
      </c>
      <c r="L7276" s="2">
        <v>6.4327485380120004</v>
      </c>
      <c r="M7276" s="2">
        <v>1.1695906432750001</v>
      </c>
      <c r="N7276" s="2">
        <v>12.280701754386</v>
      </c>
      <c r="O7276" s="2">
        <v>12.280701754386</v>
      </c>
      <c r="P7276" s="2">
        <v>7.0175438596489998</v>
      </c>
      <c r="Q7276" s="2">
        <v>2.923976608187</v>
      </c>
      <c r="R7276" s="2">
        <v>1.7543859649119999</v>
      </c>
      <c r="S7276" s="2">
        <v>9.3567251461990004</v>
      </c>
      <c r="T7276" s="15">
        <v>0.58479532163699999</v>
      </c>
    </row>
    <row r="7277" spans="4:20" x14ac:dyDescent="0.2">
      <c r="D7277" s="104"/>
      <c r="E7277" s="5" t="s">
        <v>47</v>
      </c>
      <c r="F7277" s="6"/>
      <c r="G7277" s="7">
        <v>158</v>
      </c>
      <c r="H7277" s="8">
        <v>5</v>
      </c>
      <c r="I7277" s="1">
        <v>13</v>
      </c>
      <c r="J7277" s="1">
        <v>27</v>
      </c>
      <c r="K7277" s="1">
        <v>18</v>
      </c>
      <c r="L7277" s="1">
        <v>8</v>
      </c>
      <c r="M7277" s="1">
        <v>4</v>
      </c>
      <c r="N7277" s="1">
        <v>20</v>
      </c>
      <c r="O7277" s="1">
        <v>20</v>
      </c>
      <c r="P7277" s="1">
        <v>9</v>
      </c>
      <c r="Q7277" s="1">
        <v>10</v>
      </c>
      <c r="R7277" s="1">
        <v>6</v>
      </c>
      <c r="S7277" s="1">
        <v>16</v>
      </c>
      <c r="T7277" s="13">
        <v>2</v>
      </c>
    </row>
    <row r="7278" spans="4:20" x14ac:dyDescent="0.2">
      <c r="D7278" s="104"/>
      <c r="E7278" s="11"/>
      <c r="F7278" s="10"/>
      <c r="G7278" s="9">
        <v>100</v>
      </c>
      <c r="H7278" s="12">
        <v>3.1645569620249998</v>
      </c>
      <c r="I7278" s="2">
        <v>8.2278481012659999</v>
      </c>
      <c r="J7278" s="2">
        <v>17.088607594936999</v>
      </c>
      <c r="K7278" s="2">
        <v>11.392405063290999</v>
      </c>
      <c r="L7278" s="2">
        <v>5.0632911392409996</v>
      </c>
      <c r="M7278" s="2">
        <v>2.5316455696200002</v>
      </c>
      <c r="N7278" s="2">
        <v>12.658227848100999</v>
      </c>
      <c r="O7278" s="2">
        <v>12.658227848100999</v>
      </c>
      <c r="P7278" s="2">
        <v>5.6962025316459997</v>
      </c>
      <c r="Q7278" s="2">
        <v>6.3291139240509997</v>
      </c>
      <c r="R7278" s="2">
        <v>3.7974683544299999</v>
      </c>
      <c r="S7278" s="2">
        <v>10.126582278480999</v>
      </c>
      <c r="T7278" s="15">
        <v>1.2658227848100001</v>
      </c>
    </row>
    <row r="7279" spans="4:20" x14ac:dyDescent="0.2">
      <c r="D7279" s="104"/>
      <c r="E7279" s="5" t="s">
        <v>48</v>
      </c>
      <c r="F7279" s="6"/>
      <c r="G7279" s="7">
        <v>62</v>
      </c>
      <c r="H7279" s="8">
        <v>6</v>
      </c>
      <c r="I7279" s="1">
        <v>5</v>
      </c>
      <c r="J7279" s="1">
        <v>17</v>
      </c>
      <c r="K7279" s="1">
        <v>5</v>
      </c>
      <c r="L7279" s="1">
        <v>3</v>
      </c>
      <c r="M7279" s="1">
        <v>0</v>
      </c>
      <c r="N7279" s="1">
        <v>6</v>
      </c>
      <c r="O7279" s="1">
        <v>3</v>
      </c>
      <c r="P7279" s="1">
        <v>4</v>
      </c>
      <c r="Q7279" s="1">
        <v>3</v>
      </c>
      <c r="R7279" s="1">
        <v>1</v>
      </c>
      <c r="S7279" s="1">
        <v>9</v>
      </c>
      <c r="T7279" s="13">
        <v>0</v>
      </c>
    </row>
    <row r="7280" spans="4:20" x14ac:dyDescent="0.2">
      <c r="D7280" s="104"/>
      <c r="E7280" s="11"/>
      <c r="F7280" s="10"/>
      <c r="G7280" s="9">
        <v>100</v>
      </c>
      <c r="H7280" s="12">
        <v>9.6774193548389995</v>
      </c>
      <c r="I7280" s="2">
        <v>8.0645161290320004</v>
      </c>
      <c r="J7280" s="2">
        <v>27.419354838709999</v>
      </c>
      <c r="K7280" s="2">
        <v>8.0645161290320004</v>
      </c>
      <c r="L7280" s="2">
        <v>4.8387096774189997</v>
      </c>
      <c r="M7280" s="3">
        <v>0</v>
      </c>
      <c r="N7280" s="2">
        <v>9.6774193548389995</v>
      </c>
      <c r="O7280" s="2">
        <v>4.8387096774189997</v>
      </c>
      <c r="P7280" s="2">
        <v>6.4516129032259997</v>
      </c>
      <c r="Q7280" s="2">
        <v>4.8387096774189997</v>
      </c>
      <c r="R7280" s="2">
        <v>1.6129032258060001</v>
      </c>
      <c r="S7280" s="2">
        <v>14.516129032258</v>
      </c>
      <c r="T7280" s="21">
        <v>0</v>
      </c>
    </row>
    <row r="7281" spans="4:20" x14ac:dyDescent="0.2">
      <c r="D7281" s="104"/>
      <c r="E7281" s="5" t="s">
        <v>49</v>
      </c>
      <c r="F7281" s="6"/>
      <c r="G7281" s="7">
        <v>13</v>
      </c>
      <c r="H7281" s="8">
        <v>0</v>
      </c>
      <c r="I7281" s="1">
        <v>2</v>
      </c>
      <c r="J7281" s="1">
        <v>1</v>
      </c>
      <c r="K7281" s="1">
        <v>0</v>
      </c>
      <c r="L7281" s="1">
        <v>1</v>
      </c>
      <c r="M7281" s="1">
        <v>1</v>
      </c>
      <c r="N7281" s="1">
        <v>2</v>
      </c>
      <c r="O7281" s="1">
        <v>0</v>
      </c>
      <c r="P7281" s="1">
        <v>0</v>
      </c>
      <c r="Q7281" s="1">
        <v>2</v>
      </c>
      <c r="R7281" s="1">
        <v>2</v>
      </c>
      <c r="S7281" s="1">
        <v>2</v>
      </c>
      <c r="T7281" s="13">
        <v>0</v>
      </c>
    </row>
    <row r="7282" spans="4:20" x14ac:dyDescent="0.2">
      <c r="D7282" s="104"/>
      <c r="E7282" s="11"/>
      <c r="F7282" s="10"/>
      <c r="G7282" s="9">
        <v>100</v>
      </c>
      <c r="H7282" s="40">
        <v>0</v>
      </c>
      <c r="I7282" s="2">
        <v>15.384615384615</v>
      </c>
      <c r="J7282" s="2">
        <v>7.6923076923079998</v>
      </c>
      <c r="K7282" s="3">
        <v>0</v>
      </c>
      <c r="L7282" s="2">
        <v>7.6923076923079998</v>
      </c>
      <c r="M7282" s="2">
        <v>7.6923076923079998</v>
      </c>
      <c r="N7282" s="2">
        <v>15.384615384615</v>
      </c>
      <c r="O7282" s="3">
        <v>0</v>
      </c>
      <c r="P7282" s="3">
        <v>0</v>
      </c>
      <c r="Q7282" s="2">
        <v>15.384615384615</v>
      </c>
      <c r="R7282" s="2">
        <v>15.384615384615</v>
      </c>
      <c r="S7282" s="2">
        <v>15.384615384615</v>
      </c>
      <c r="T7282" s="21">
        <v>0</v>
      </c>
    </row>
    <row r="7283" spans="4:20" x14ac:dyDescent="0.2">
      <c r="D7283" s="103" t="s">
        <v>50</v>
      </c>
      <c r="E7283" s="24" t="s">
        <v>35</v>
      </c>
      <c r="F7283" s="22"/>
      <c r="G7283" s="23">
        <v>174</v>
      </c>
      <c r="H7283" s="30">
        <v>6</v>
      </c>
      <c r="I7283" s="4">
        <v>8</v>
      </c>
      <c r="J7283" s="4">
        <v>43</v>
      </c>
      <c r="K7283" s="4">
        <v>26</v>
      </c>
      <c r="L7283" s="4">
        <v>6</v>
      </c>
      <c r="M7283" s="4">
        <v>1</v>
      </c>
      <c r="N7283" s="4">
        <v>22</v>
      </c>
      <c r="O7283" s="4">
        <v>17</v>
      </c>
      <c r="P7283" s="4">
        <v>15</v>
      </c>
      <c r="Q7283" s="4">
        <v>10</v>
      </c>
      <c r="R7283" s="4">
        <v>4</v>
      </c>
      <c r="S7283" s="4">
        <v>14</v>
      </c>
      <c r="T7283" s="34">
        <v>2</v>
      </c>
    </row>
    <row r="7284" spans="4:20" x14ac:dyDescent="0.2">
      <c r="D7284" s="104"/>
      <c r="E7284" s="11"/>
      <c r="F7284" s="10"/>
      <c r="G7284" s="9">
        <v>100</v>
      </c>
      <c r="H7284" s="12">
        <v>3.4482758620689999</v>
      </c>
      <c r="I7284" s="2">
        <v>4.5977011494250002</v>
      </c>
      <c r="J7284" s="2">
        <v>24.712643678161001</v>
      </c>
      <c r="K7284" s="2">
        <v>14.942528735631999</v>
      </c>
      <c r="L7284" s="2">
        <v>3.4482758620689999</v>
      </c>
      <c r="M7284" s="2">
        <v>0.57471264367800001</v>
      </c>
      <c r="N7284" s="2">
        <v>12.64367816092</v>
      </c>
      <c r="O7284" s="2">
        <v>9.7701149425290001</v>
      </c>
      <c r="P7284" s="2">
        <v>8.6206896551720007</v>
      </c>
      <c r="Q7284" s="2">
        <v>5.7471264367819996</v>
      </c>
      <c r="R7284" s="2">
        <v>2.2988505747130001</v>
      </c>
      <c r="S7284" s="2">
        <v>8.0459770114939992</v>
      </c>
      <c r="T7284" s="15">
        <v>1.149425287356</v>
      </c>
    </row>
    <row r="7285" spans="4:20" x14ac:dyDescent="0.2">
      <c r="D7285" s="104"/>
      <c r="E7285" s="5" t="s">
        <v>36</v>
      </c>
      <c r="F7285" s="6"/>
      <c r="G7285" s="7">
        <v>233</v>
      </c>
      <c r="H7285" s="8">
        <v>10</v>
      </c>
      <c r="I7285" s="1">
        <v>17</v>
      </c>
      <c r="J7285" s="1">
        <v>46</v>
      </c>
      <c r="K7285" s="1">
        <v>31</v>
      </c>
      <c r="L7285" s="1">
        <v>11</v>
      </c>
      <c r="M7285" s="1">
        <v>7</v>
      </c>
      <c r="N7285" s="1">
        <v>26</v>
      </c>
      <c r="O7285" s="1">
        <v>24</v>
      </c>
      <c r="P7285" s="1">
        <v>13</v>
      </c>
      <c r="Q7285" s="1">
        <v>12</v>
      </c>
      <c r="R7285" s="1">
        <v>7</v>
      </c>
      <c r="S7285" s="1">
        <v>26</v>
      </c>
      <c r="T7285" s="13">
        <v>3</v>
      </c>
    </row>
    <row r="7286" spans="4:20" x14ac:dyDescent="0.2">
      <c r="D7286" s="104"/>
      <c r="E7286" s="11"/>
      <c r="F7286" s="10"/>
      <c r="G7286" s="9">
        <v>100</v>
      </c>
      <c r="H7286" s="12">
        <v>4.2918454935619996</v>
      </c>
      <c r="I7286" s="2">
        <v>7.296137339056</v>
      </c>
      <c r="J7286" s="2">
        <v>19.742489270385999</v>
      </c>
      <c r="K7286" s="2">
        <v>13.304721030043</v>
      </c>
      <c r="L7286" s="2">
        <v>4.7210300429179997</v>
      </c>
      <c r="M7286" s="2">
        <v>3.004291845494</v>
      </c>
      <c r="N7286" s="2">
        <v>11.158798283262</v>
      </c>
      <c r="O7286" s="2">
        <v>10.300429184548999</v>
      </c>
      <c r="P7286" s="2">
        <v>5.5793991416309998</v>
      </c>
      <c r="Q7286" s="2">
        <v>5.1502145922749998</v>
      </c>
      <c r="R7286" s="2">
        <v>3.004291845494</v>
      </c>
      <c r="S7286" s="2">
        <v>11.158798283262</v>
      </c>
      <c r="T7286" s="15">
        <v>1.287553648069</v>
      </c>
    </row>
    <row r="7287" spans="4:20" x14ac:dyDescent="0.2">
      <c r="D7287" s="104"/>
      <c r="E7287" s="5" t="s">
        <v>37</v>
      </c>
      <c r="F7287" s="6"/>
      <c r="G7287" s="7">
        <v>199</v>
      </c>
      <c r="H7287" s="8">
        <v>10</v>
      </c>
      <c r="I7287" s="1">
        <v>13</v>
      </c>
      <c r="J7287" s="1">
        <v>41</v>
      </c>
      <c r="K7287" s="1">
        <v>23</v>
      </c>
      <c r="L7287" s="1">
        <v>5</v>
      </c>
      <c r="M7287" s="1">
        <v>4</v>
      </c>
      <c r="N7287" s="1">
        <v>29</v>
      </c>
      <c r="O7287" s="1">
        <v>20</v>
      </c>
      <c r="P7287" s="1">
        <v>14</v>
      </c>
      <c r="Q7287" s="1">
        <v>13</v>
      </c>
      <c r="R7287" s="1">
        <v>4</v>
      </c>
      <c r="S7287" s="1">
        <v>20</v>
      </c>
      <c r="T7287" s="13">
        <v>3</v>
      </c>
    </row>
    <row r="7288" spans="4:20" x14ac:dyDescent="0.2">
      <c r="D7288" s="104"/>
      <c r="E7288" s="11"/>
      <c r="F7288" s="10"/>
      <c r="G7288" s="9">
        <v>100</v>
      </c>
      <c r="H7288" s="12">
        <v>5.0251256281409997</v>
      </c>
      <c r="I7288" s="2">
        <v>6.5326633165830001</v>
      </c>
      <c r="J7288" s="2">
        <v>20.603015075377002</v>
      </c>
      <c r="K7288" s="2">
        <v>11.557788944724001</v>
      </c>
      <c r="L7288" s="2">
        <v>2.5125628140699998</v>
      </c>
      <c r="M7288" s="2">
        <v>2.0100502512560001</v>
      </c>
      <c r="N7288" s="2">
        <v>14.572864321608</v>
      </c>
      <c r="O7288" s="2">
        <v>10.050251256280999</v>
      </c>
      <c r="P7288" s="2">
        <v>7.0351758793970003</v>
      </c>
      <c r="Q7288" s="2">
        <v>6.5326633165830001</v>
      </c>
      <c r="R7288" s="2">
        <v>2.0100502512560001</v>
      </c>
      <c r="S7288" s="2">
        <v>10.050251256280999</v>
      </c>
      <c r="T7288" s="15">
        <v>1.507537688442</v>
      </c>
    </row>
    <row r="7289" spans="4:20" x14ac:dyDescent="0.2">
      <c r="D7289" s="104"/>
      <c r="E7289" s="5" t="s">
        <v>38</v>
      </c>
      <c r="F7289" s="6"/>
      <c r="G7289" s="7">
        <v>319</v>
      </c>
      <c r="H7289" s="8">
        <v>12</v>
      </c>
      <c r="I7289" s="1">
        <v>21</v>
      </c>
      <c r="J7289" s="1">
        <v>73</v>
      </c>
      <c r="K7289" s="1">
        <v>52</v>
      </c>
      <c r="L7289" s="1">
        <v>12</v>
      </c>
      <c r="M7289" s="1">
        <v>7</v>
      </c>
      <c r="N7289" s="1">
        <v>33</v>
      </c>
      <c r="O7289" s="1">
        <v>27</v>
      </c>
      <c r="P7289" s="1">
        <v>22</v>
      </c>
      <c r="Q7289" s="1">
        <v>15</v>
      </c>
      <c r="R7289" s="1">
        <v>10</v>
      </c>
      <c r="S7289" s="1">
        <v>32</v>
      </c>
      <c r="T7289" s="13">
        <v>3</v>
      </c>
    </row>
    <row r="7290" spans="4:20" x14ac:dyDescent="0.2">
      <c r="D7290" s="104"/>
      <c r="E7290" s="11"/>
      <c r="F7290" s="10"/>
      <c r="G7290" s="9">
        <v>100</v>
      </c>
      <c r="H7290" s="12">
        <v>3.761755485893</v>
      </c>
      <c r="I7290" s="2">
        <v>6.5830721003130002</v>
      </c>
      <c r="J7290" s="2">
        <v>22.884012539185001</v>
      </c>
      <c r="K7290" s="2">
        <v>16.300940438870999</v>
      </c>
      <c r="L7290" s="2">
        <v>3.761755485893</v>
      </c>
      <c r="M7290" s="2">
        <v>2.1943573667709999</v>
      </c>
      <c r="N7290" s="2">
        <v>10.344827586207</v>
      </c>
      <c r="O7290" s="2">
        <v>8.46394984326</v>
      </c>
      <c r="P7290" s="2">
        <v>6.8965517241379999</v>
      </c>
      <c r="Q7290" s="2">
        <v>4.7021943573670004</v>
      </c>
      <c r="R7290" s="2">
        <v>3.1347962382449999</v>
      </c>
      <c r="S7290" s="2">
        <v>10.031347962382</v>
      </c>
      <c r="T7290" s="15">
        <v>0.94043887147299998</v>
      </c>
    </row>
    <row r="7291" spans="4:20" x14ac:dyDescent="0.2">
      <c r="D7291" s="104"/>
      <c r="E7291" s="5" t="s">
        <v>39</v>
      </c>
      <c r="F7291" s="6"/>
      <c r="G7291" s="7">
        <v>269</v>
      </c>
      <c r="H7291" s="8">
        <v>12</v>
      </c>
      <c r="I7291" s="1">
        <v>18</v>
      </c>
      <c r="J7291" s="1">
        <v>61</v>
      </c>
      <c r="K7291" s="1">
        <v>29</v>
      </c>
      <c r="L7291" s="1">
        <v>11</v>
      </c>
      <c r="M7291" s="1">
        <v>7</v>
      </c>
      <c r="N7291" s="1">
        <v>29</v>
      </c>
      <c r="O7291" s="1">
        <v>25</v>
      </c>
      <c r="P7291" s="1">
        <v>21</v>
      </c>
      <c r="Q7291" s="1">
        <v>17</v>
      </c>
      <c r="R7291" s="1">
        <v>9</v>
      </c>
      <c r="S7291" s="1">
        <v>26</v>
      </c>
      <c r="T7291" s="13">
        <v>4</v>
      </c>
    </row>
    <row r="7292" spans="4:20" x14ac:dyDescent="0.2">
      <c r="D7292" s="104"/>
      <c r="E7292" s="11"/>
      <c r="F7292" s="10"/>
      <c r="G7292" s="9">
        <v>100</v>
      </c>
      <c r="H7292" s="12">
        <v>4.4609665427509997</v>
      </c>
      <c r="I7292" s="2">
        <v>6.6914498141259999</v>
      </c>
      <c r="J7292" s="2">
        <v>22.676579925651001</v>
      </c>
      <c r="K7292" s="2">
        <v>10.780669144980999</v>
      </c>
      <c r="L7292" s="2">
        <v>4.0892193308550002</v>
      </c>
      <c r="M7292" s="2">
        <v>2.6022304832710001</v>
      </c>
      <c r="N7292" s="2">
        <v>10.780669144980999</v>
      </c>
      <c r="O7292" s="2">
        <v>9.2936802973979997</v>
      </c>
      <c r="P7292" s="2">
        <v>7.8066914498140001</v>
      </c>
      <c r="Q7292" s="2">
        <v>6.3197026022299996</v>
      </c>
      <c r="R7292" s="2">
        <v>3.345724907063</v>
      </c>
      <c r="S7292" s="2">
        <v>9.6654275092940001</v>
      </c>
      <c r="T7292" s="15">
        <v>1.4869888475840001</v>
      </c>
    </row>
    <row r="7293" spans="4:20" x14ac:dyDescent="0.2">
      <c r="D7293" s="104"/>
      <c r="E7293" s="5" t="s">
        <v>40</v>
      </c>
      <c r="F7293" s="6"/>
      <c r="G7293" s="7">
        <v>348</v>
      </c>
      <c r="H7293" s="8">
        <v>13</v>
      </c>
      <c r="I7293" s="1">
        <v>21</v>
      </c>
      <c r="J7293" s="1">
        <v>80</v>
      </c>
      <c r="K7293" s="1">
        <v>53</v>
      </c>
      <c r="L7293" s="1">
        <v>12</v>
      </c>
      <c r="M7293" s="1">
        <v>6</v>
      </c>
      <c r="N7293" s="1">
        <v>44</v>
      </c>
      <c r="O7293" s="1">
        <v>36</v>
      </c>
      <c r="P7293" s="1">
        <v>24</v>
      </c>
      <c r="Q7293" s="1">
        <v>17</v>
      </c>
      <c r="R7293" s="1">
        <v>8</v>
      </c>
      <c r="S7293" s="1">
        <v>31</v>
      </c>
      <c r="T7293" s="13">
        <v>3</v>
      </c>
    </row>
    <row r="7294" spans="4:20" x14ac:dyDescent="0.2">
      <c r="D7294" s="104"/>
      <c r="E7294" s="11"/>
      <c r="F7294" s="10"/>
      <c r="G7294" s="9">
        <v>100</v>
      </c>
      <c r="H7294" s="12">
        <v>3.7356321839079998</v>
      </c>
      <c r="I7294" s="2">
        <v>6.0344827586210004</v>
      </c>
      <c r="J7294" s="2">
        <v>22.988505747125998</v>
      </c>
      <c r="K7294" s="2">
        <v>15.229885057471</v>
      </c>
      <c r="L7294" s="2">
        <v>3.4482758620689999</v>
      </c>
      <c r="M7294" s="2">
        <v>1.7241379310339999</v>
      </c>
      <c r="N7294" s="2">
        <v>12.64367816092</v>
      </c>
      <c r="O7294" s="2">
        <v>10.344827586207</v>
      </c>
      <c r="P7294" s="2">
        <v>6.8965517241379999</v>
      </c>
      <c r="Q7294" s="2">
        <v>4.885057471264</v>
      </c>
      <c r="R7294" s="2">
        <v>2.2988505747130001</v>
      </c>
      <c r="S7294" s="2">
        <v>8.9080459770109996</v>
      </c>
      <c r="T7294" s="15">
        <v>0.86206896551699996</v>
      </c>
    </row>
    <row r="7295" spans="4:20" x14ac:dyDescent="0.2">
      <c r="D7295" s="104"/>
      <c r="E7295" s="5" t="s">
        <v>41</v>
      </c>
      <c r="F7295" s="6"/>
      <c r="G7295" s="7">
        <v>282</v>
      </c>
      <c r="H7295" s="8">
        <v>9</v>
      </c>
      <c r="I7295" s="1">
        <v>24</v>
      </c>
      <c r="J7295" s="1">
        <v>68</v>
      </c>
      <c r="K7295" s="1">
        <v>30</v>
      </c>
      <c r="L7295" s="1">
        <v>13</v>
      </c>
      <c r="M7295" s="1">
        <v>4</v>
      </c>
      <c r="N7295" s="1">
        <v>34</v>
      </c>
      <c r="O7295" s="1">
        <v>24</v>
      </c>
      <c r="P7295" s="1">
        <v>15</v>
      </c>
      <c r="Q7295" s="1">
        <v>15</v>
      </c>
      <c r="R7295" s="1">
        <v>7</v>
      </c>
      <c r="S7295" s="1">
        <v>36</v>
      </c>
      <c r="T7295" s="13">
        <v>3</v>
      </c>
    </row>
    <row r="7296" spans="4:20" x14ac:dyDescent="0.2">
      <c r="D7296" s="104"/>
      <c r="E7296" s="11"/>
      <c r="F7296" s="10"/>
      <c r="G7296" s="9">
        <v>100</v>
      </c>
      <c r="H7296" s="12">
        <v>3.1914893617020001</v>
      </c>
      <c r="I7296" s="2">
        <v>8.5106382978719992</v>
      </c>
      <c r="J7296" s="2">
        <v>24.113475177304998</v>
      </c>
      <c r="K7296" s="2">
        <v>10.638297872340001</v>
      </c>
      <c r="L7296" s="2">
        <v>4.6099290780139999</v>
      </c>
      <c r="M7296" s="2">
        <v>1.4184397163119999</v>
      </c>
      <c r="N7296" s="2">
        <v>12.056737588652</v>
      </c>
      <c r="O7296" s="2">
        <v>8.5106382978719992</v>
      </c>
      <c r="P7296" s="2">
        <v>5.3191489361700004</v>
      </c>
      <c r="Q7296" s="2">
        <v>5.3191489361700004</v>
      </c>
      <c r="R7296" s="2">
        <v>2.4822695035460001</v>
      </c>
      <c r="S7296" s="2">
        <v>12.765957446809001</v>
      </c>
      <c r="T7296" s="15">
        <v>1.0638297872339999</v>
      </c>
    </row>
    <row r="7297" spans="4:20" x14ac:dyDescent="0.2">
      <c r="D7297" s="104"/>
      <c r="E7297" s="5" t="s">
        <v>42</v>
      </c>
      <c r="F7297" s="6"/>
      <c r="G7297" s="7">
        <v>242</v>
      </c>
      <c r="H7297" s="8">
        <v>14</v>
      </c>
      <c r="I7297" s="1">
        <v>15</v>
      </c>
      <c r="J7297" s="1">
        <v>47</v>
      </c>
      <c r="K7297" s="1">
        <v>30</v>
      </c>
      <c r="L7297" s="1">
        <v>8</v>
      </c>
      <c r="M7297" s="1">
        <v>7</v>
      </c>
      <c r="N7297" s="1">
        <v>26</v>
      </c>
      <c r="O7297" s="1">
        <v>27</v>
      </c>
      <c r="P7297" s="1">
        <v>21</v>
      </c>
      <c r="Q7297" s="1">
        <v>14</v>
      </c>
      <c r="R7297" s="1">
        <v>9</v>
      </c>
      <c r="S7297" s="1">
        <v>22</v>
      </c>
      <c r="T7297" s="13">
        <v>2</v>
      </c>
    </row>
    <row r="7298" spans="4:20" x14ac:dyDescent="0.2">
      <c r="D7298" s="104"/>
      <c r="E7298" s="11"/>
      <c r="F7298" s="10"/>
      <c r="G7298" s="9">
        <v>100</v>
      </c>
      <c r="H7298" s="12">
        <v>5.7851239669419998</v>
      </c>
      <c r="I7298" s="2">
        <v>6.1983471074379999</v>
      </c>
      <c r="J7298" s="2">
        <v>19.421487603306002</v>
      </c>
      <c r="K7298" s="2">
        <v>12.396694214876</v>
      </c>
      <c r="L7298" s="2">
        <v>3.305785123967</v>
      </c>
      <c r="M7298" s="2">
        <v>2.8925619834709999</v>
      </c>
      <c r="N7298" s="2">
        <v>10.743801652893</v>
      </c>
      <c r="O7298" s="2">
        <v>11.157024793388</v>
      </c>
      <c r="P7298" s="2">
        <v>8.6776859504130002</v>
      </c>
      <c r="Q7298" s="2">
        <v>5.7851239669419998</v>
      </c>
      <c r="R7298" s="2">
        <v>3.719008264463</v>
      </c>
      <c r="S7298" s="2">
        <v>9.0909090909089993</v>
      </c>
      <c r="T7298" s="15">
        <v>0.82644628099200002</v>
      </c>
    </row>
    <row r="7299" spans="4:20" x14ac:dyDescent="0.2">
      <c r="D7299" s="104"/>
      <c r="E7299" s="5" t="s">
        <v>43</v>
      </c>
      <c r="F7299" s="6"/>
      <c r="G7299" s="7">
        <v>263</v>
      </c>
      <c r="H7299" s="8">
        <v>16</v>
      </c>
      <c r="I7299" s="1">
        <v>19</v>
      </c>
      <c r="J7299" s="1">
        <v>51</v>
      </c>
      <c r="K7299" s="1">
        <v>30</v>
      </c>
      <c r="L7299" s="1">
        <v>11</v>
      </c>
      <c r="M7299" s="1">
        <v>4</v>
      </c>
      <c r="N7299" s="1">
        <v>30</v>
      </c>
      <c r="O7299" s="1">
        <v>34</v>
      </c>
      <c r="P7299" s="1">
        <v>13</v>
      </c>
      <c r="Q7299" s="1">
        <v>17</v>
      </c>
      <c r="R7299" s="1">
        <v>11</v>
      </c>
      <c r="S7299" s="1">
        <v>25</v>
      </c>
      <c r="T7299" s="13">
        <v>2</v>
      </c>
    </row>
    <row r="7300" spans="4:20" x14ac:dyDescent="0.2">
      <c r="D7300" s="104"/>
      <c r="E7300" s="11"/>
      <c r="F7300" s="10"/>
      <c r="G7300" s="9">
        <v>100</v>
      </c>
      <c r="H7300" s="12">
        <v>6.0836501901139997</v>
      </c>
      <c r="I7300" s="2">
        <v>7.2243346007599998</v>
      </c>
      <c r="J7300" s="2">
        <v>19.391634980989</v>
      </c>
      <c r="K7300" s="2">
        <v>11.406844106464</v>
      </c>
      <c r="L7300" s="2">
        <v>4.182509505703</v>
      </c>
      <c r="M7300" s="2">
        <v>1.520912547529</v>
      </c>
      <c r="N7300" s="2">
        <v>11.406844106464</v>
      </c>
      <c r="O7300" s="2">
        <v>12.927756653992001</v>
      </c>
      <c r="P7300" s="2">
        <v>4.9429657794680004</v>
      </c>
      <c r="Q7300" s="2">
        <v>6.4638783269960003</v>
      </c>
      <c r="R7300" s="2">
        <v>4.182509505703</v>
      </c>
      <c r="S7300" s="2">
        <v>9.5057034220529992</v>
      </c>
      <c r="T7300" s="15">
        <v>0.76045627376400005</v>
      </c>
    </row>
    <row r="7301" spans="4:20" x14ac:dyDescent="0.2">
      <c r="D7301" s="104"/>
      <c r="E7301" s="5" t="s">
        <v>44</v>
      </c>
      <c r="F7301" s="6"/>
      <c r="G7301" s="7">
        <v>364</v>
      </c>
      <c r="H7301" s="8">
        <v>16</v>
      </c>
      <c r="I7301" s="1">
        <v>29</v>
      </c>
      <c r="J7301" s="1">
        <v>86</v>
      </c>
      <c r="K7301" s="1">
        <v>29</v>
      </c>
      <c r="L7301" s="1">
        <v>16</v>
      </c>
      <c r="M7301" s="1">
        <v>12</v>
      </c>
      <c r="N7301" s="1">
        <v>42</v>
      </c>
      <c r="O7301" s="1">
        <v>29</v>
      </c>
      <c r="P7301" s="1">
        <v>26</v>
      </c>
      <c r="Q7301" s="1">
        <v>22</v>
      </c>
      <c r="R7301" s="1">
        <v>9</v>
      </c>
      <c r="S7301" s="1">
        <v>45</v>
      </c>
      <c r="T7301" s="13">
        <v>3</v>
      </c>
    </row>
    <row r="7302" spans="4:20" x14ac:dyDescent="0.2">
      <c r="D7302" s="104"/>
      <c r="E7302" s="11"/>
      <c r="F7302" s="10"/>
      <c r="G7302" s="9">
        <v>100</v>
      </c>
      <c r="H7302" s="12">
        <v>4.3956043956039998</v>
      </c>
      <c r="I7302" s="2">
        <v>7.967032967033</v>
      </c>
      <c r="J7302" s="2">
        <v>23.626373626374001</v>
      </c>
      <c r="K7302" s="2">
        <v>7.967032967033</v>
      </c>
      <c r="L7302" s="2">
        <v>4.3956043956039998</v>
      </c>
      <c r="M7302" s="2">
        <v>3.2967032967029999</v>
      </c>
      <c r="N7302" s="2">
        <v>11.538461538462</v>
      </c>
      <c r="O7302" s="2">
        <v>7.967032967033</v>
      </c>
      <c r="P7302" s="2">
        <v>7.1428571428570002</v>
      </c>
      <c r="Q7302" s="2">
        <v>6.0439560439560003</v>
      </c>
      <c r="R7302" s="2">
        <v>2.4725274725270001</v>
      </c>
      <c r="S7302" s="2">
        <v>12.362637362637001</v>
      </c>
      <c r="T7302" s="15">
        <v>0.82417582417599999</v>
      </c>
    </row>
    <row r="7303" spans="4:20" x14ac:dyDescent="0.2">
      <c r="D7303" s="104"/>
      <c r="E7303" s="5" t="s">
        <v>45</v>
      </c>
      <c r="F7303" s="6"/>
      <c r="G7303" s="7">
        <v>324</v>
      </c>
      <c r="H7303" s="8">
        <v>14</v>
      </c>
      <c r="I7303" s="1">
        <v>23</v>
      </c>
      <c r="J7303" s="1">
        <v>74</v>
      </c>
      <c r="K7303" s="1">
        <v>39</v>
      </c>
      <c r="L7303" s="1">
        <v>12</v>
      </c>
      <c r="M7303" s="1">
        <v>8</v>
      </c>
      <c r="N7303" s="1">
        <v>38</v>
      </c>
      <c r="O7303" s="1">
        <v>30</v>
      </c>
      <c r="P7303" s="1">
        <v>21</v>
      </c>
      <c r="Q7303" s="1">
        <v>21</v>
      </c>
      <c r="R7303" s="1">
        <v>11</v>
      </c>
      <c r="S7303" s="1">
        <v>31</v>
      </c>
      <c r="T7303" s="13">
        <v>2</v>
      </c>
    </row>
    <row r="7304" spans="4:20" x14ac:dyDescent="0.2">
      <c r="D7304" s="104"/>
      <c r="E7304" s="11"/>
      <c r="F7304" s="10"/>
      <c r="G7304" s="9">
        <v>100</v>
      </c>
      <c r="H7304" s="12">
        <v>4.3209876543209997</v>
      </c>
      <c r="I7304" s="2">
        <v>7.0987654320990003</v>
      </c>
      <c r="J7304" s="2">
        <v>22.83950617284</v>
      </c>
      <c r="K7304" s="2">
        <v>12.037037037037001</v>
      </c>
      <c r="L7304" s="2">
        <v>3.7037037037039999</v>
      </c>
      <c r="M7304" s="2">
        <v>2.4691358024690002</v>
      </c>
      <c r="N7304" s="2">
        <v>11.728395061728</v>
      </c>
      <c r="O7304" s="2">
        <v>9.2592592592590002</v>
      </c>
      <c r="P7304" s="2">
        <v>6.4814814814809996</v>
      </c>
      <c r="Q7304" s="2">
        <v>6.4814814814809996</v>
      </c>
      <c r="R7304" s="2">
        <v>3.395061728395</v>
      </c>
      <c r="S7304" s="2">
        <v>9.5679012345679997</v>
      </c>
      <c r="T7304" s="15">
        <v>0.61728395061700003</v>
      </c>
    </row>
    <row r="7305" spans="4:20" x14ac:dyDescent="0.2">
      <c r="D7305" s="104"/>
      <c r="E7305" s="5" t="s">
        <v>46</v>
      </c>
      <c r="F7305" s="6"/>
      <c r="G7305" s="7">
        <v>192</v>
      </c>
      <c r="H7305" s="8">
        <v>12</v>
      </c>
      <c r="I7305" s="1">
        <v>15</v>
      </c>
      <c r="J7305" s="1">
        <v>40</v>
      </c>
      <c r="K7305" s="1">
        <v>14</v>
      </c>
      <c r="L7305" s="1">
        <v>9</v>
      </c>
      <c r="M7305" s="1">
        <v>3</v>
      </c>
      <c r="N7305" s="1">
        <v>21</v>
      </c>
      <c r="O7305" s="1">
        <v>22</v>
      </c>
      <c r="P7305" s="1">
        <v>15</v>
      </c>
      <c r="Q7305" s="1">
        <v>11</v>
      </c>
      <c r="R7305" s="1">
        <v>5</v>
      </c>
      <c r="S7305" s="1">
        <v>23</v>
      </c>
      <c r="T7305" s="13">
        <v>2</v>
      </c>
    </row>
    <row r="7306" spans="4:20" x14ac:dyDescent="0.2">
      <c r="D7306" s="104"/>
      <c r="E7306" s="11"/>
      <c r="F7306" s="10"/>
      <c r="G7306" s="9">
        <v>100</v>
      </c>
      <c r="H7306" s="12">
        <v>6.25</v>
      </c>
      <c r="I7306" s="2">
        <v>7.8125</v>
      </c>
      <c r="J7306" s="2">
        <v>20.833333333333002</v>
      </c>
      <c r="K7306" s="2">
        <v>7.291666666667</v>
      </c>
      <c r="L7306" s="2">
        <v>4.6875</v>
      </c>
      <c r="M7306" s="2">
        <v>1.5625</v>
      </c>
      <c r="N7306" s="2">
        <v>10.9375</v>
      </c>
      <c r="O7306" s="2">
        <v>11.458333333333</v>
      </c>
      <c r="P7306" s="2">
        <v>7.8125</v>
      </c>
      <c r="Q7306" s="2">
        <v>5.729166666667</v>
      </c>
      <c r="R7306" s="2">
        <v>2.604166666667</v>
      </c>
      <c r="S7306" s="2">
        <v>11.979166666667</v>
      </c>
      <c r="T7306" s="15">
        <v>1.041666666667</v>
      </c>
    </row>
    <row r="7307" spans="4:20" x14ac:dyDescent="0.2">
      <c r="D7307" s="104"/>
      <c r="E7307" s="5" t="s">
        <v>47</v>
      </c>
      <c r="F7307" s="6"/>
      <c r="G7307" s="7">
        <v>288</v>
      </c>
      <c r="H7307" s="8">
        <v>15</v>
      </c>
      <c r="I7307" s="1">
        <v>27</v>
      </c>
      <c r="J7307" s="1">
        <v>52</v>
      </c>
      <c r="K7307" s="1">
        <v>30</v>
      </c>
      <c r="L7307" s="1">
        <v>10</v>
      </c>
      <c r="M7307" s="1">
        <v>9</v>
      </c>
      <c r="N7307" s="1">
        <v>34</v>
      </c>
      <c r="O7307" s="1">
        <v>29</v>
      </c>
      <c r="P7307" s="1">
        <v>17</v>
      </c>
      <c r="Q7307" s="1">
        <v>20</v>
      </c>
      <c r="R7307" s="1">
        <v>8</v>
      </c>
      <c r="S7307" s="1">
        <v>34</v>
      </c>
      <c r="T7307" s="13">
        <v>3</v>
      </c>
    </row>
    <row r="7308" spans="4:20" x14ac:dyDescent="0.2">
      <c r="D7308" s="104"/>
      <c r="E7308" s="11"/>
      <c r="F7308" s="10"/>
      <c r="G7308" s="9">
        <v>100</v>
      </c>
      <c r="H7308" s="12">
        <v>5.208333333333</v>
      </c>
      <c r="I7308" s="2">
        <v>9.375</v>
      </c>
      <c r="J7308" s="2">
        <v>18.055555555556001</v>
      </c>
      <c r="K7308" s="2">
        <v>10.416666666667</v>
      </c>
      <c r="L7308" s="2">
        <v>3.4722222222219998</v>
      </c>
      <c r="M7308" s="2">
        <v>3.125</v>
      </c>
      <c r="N7308" s="2">
        <v>11.805555555555999</v>
      </c>
      <c r="O7308" s="2">
        <v>10.069444444444001</v>
      </c>
      <c r="P7308" s="2">
        <v>5.9027777777779997</v>
      </c>
      <c r="Q7308" s="2">
        <v>6.9444444444439997</v>
      </c>
      <c r="R7308" s="2">
        <v>2.7777777777780002</v>
      </c>
      <c r="S7308" s="2">
        <v>11.805555555555999</v>
      </c>
      <c r="T7308" s="15">
        <v>1.041666666667</v>
      </c>
    </row>
    <row r="7309" spans="4:20" x14ac:dyDescent="0.2">
      <c r="D7309" s="104"/>
      <c r="E7309" s="5" t="s">
        <v>48</v>
      </c>
      <c r="F7309" s="6"/>
      <c r="G7309" s="7">
        <v>114</v>
      </c>
      <c r="H7309" s="8">
        <v>5</v>
      </c>
      <c r="I7309" s="1">
        <v>9</v>
      </c>
      <c r="J7309" s="1">
        <v>21</v>
      </c>
      <c r="K7309" s="1">
        <v>9</v>
      </c>
      <c r="L7309" s="1">
        <v>9</v>
      </c>
      <c r="M7309" s="1">
        <v>2</v>
      </c>
      <c r="N7309" s="1">
        <v>8</v>
      </c>
      <c r="O7309" s="1">
        <v>10</v>
      </c>
      <c r="P7309" s="1">
        <v>8</v>
      </c>
      <c r="Q7309" s="1">
        <v>8</v>
      </c>
      <c r="R7309" s="1">
        <v>8</v>
      </c>
      <c r="S7309" s="1">
        <v>16</v>
      </c>
      <c r="T7309" s="13">
        <v>1</v>
      </c>
    </row>
    <row r="7310" spans="4:20" x14ac:dyDescent="0.2">
      <c r="D7310" s="104"/>
      <c r="E7310" s="11"/>
      <c r="F7310" s="10"/>
      <c r="G7310" s="9">
        <v>100</v>
      </c>
      <c r="H7310" s="12">
        <v>4.3859649122809996</v>
      </c>
      <c r="I7310" s="2">
        <v>7.8947368421049999</v>
      </c>
      <c r="J7310" s="2">
        <v>18.421052631578998</v>
      </c>
      <c r="K7310" s="2">
        <v>7.8947368421049999</v>
      </c>
      <c r="L7310" s="2">
        <v>7.8947368421049999</v>
      </c>
      <c r="M7310" s="2">
        <v>1.7543859649119999</v>
      </c>
      <c r="N7310" s="2">
        <v>7.0175438596489998</v>
      </c>
      <c r="O7310" s="2">
        <v>8.7719298245609991</v>
      </c>
      <c r="P7310" s="2">
        <v>7.0175438596489998</v>
      </c>
      <c r="Q7310" s="2">
        <v>7.0175438596489998</v>
      </c>
      <c r="R7310" s="2">
        <v>7.0175438596489998</v>
      </c>
      <c r="S7310" s="2">
        <v>14.035087719298</v>
      </c>
      <c r="T7310" s="15">
        <v>0.87719298245599997</v>
      </c>
    </row>
    <row r="7311" spans="4:20" x14ac:dyDescent="0.2">
      <c r="D7311" s="104"/>
      <c r="E7311" s="5" t="s">
        <v>49</v>
      </c>
      <c r="F7311" s="6"/>
      <c r="G7311" s="7">
        <v>30</v>
      </c>
      <c r="H7311" s="8">
        <v>1</v>
      </c>
      <c r="I7311" s="1">
        <v>4</v>
      </c>
      <c r="J7311" s="1">
        <v>6</v>
      </c>
      <c r="K7311" s="1">
        <v>2</v>
      </c>
      <c r="L7311" s="1">
        <v>2</v>
      </c>
      <c r="M7311" s="1">
        <v>1</v>
      </c>
      <c r="N7311" s="1">
        <v>5</v>
      </c>
      <c r="O7311" s="1">
        <v>1</v>
      </c>
      <c r="P7311" s="1">
        <v>0</v>
      </c>
      <c r="Q7311" s="1">
        <v>3</v>
      </c>
      <c r="R7311" s="1">
        <v>2</v>
      </c>
      <c r="S7311" s="1">
        <v>3</v>
      </c>
      <c r="T7311" s="13">
        <v>0</v>
      </c>
    </row>
    <row r="7312" spans="4:20" x14ac:dyDescent="0.2">
      <c r="D7312" s="105"/>
      <c r="E7312" s="56"/>
      <c r="F7312" s="57"/>
      <c r="G7312" s="69">
        <v>100</v>
      </c>
      <c r="H7312" s="75">
        <v>3.333333333333</v>
      </c>
      <c r="I7312" s="39">
        <v>13.333333333333</v>
      </c>
      <c r="J7312" s="39">
        <v>20</v>
      </c>
      <c r="K7312" s="39">
        <v>6.666666666667</v>
      </c>
      <c r="L7312" s="39">
        <v>6.666666666667</v>
      </c>
      <c r="M7312" s="39">
        <v>3.333333333333</v>
      </c>
      <c r="N7312" s="39">
        <v>16.666666666666998</v>
      </c>
      <c r="O7312" s="39">
        <v>3.333333333333</v>
      </c>
      <c r="P7312" s="36">
        <v>0</v>
      </c>
      <c r="Q7312" s="39">
        <v>10</v>
      </c>
      <c r="R7312" s="39">
        <v>6.666666666667</v>
      </c>
      <c r="S7312" s="39">
        <v>10</v>
      </c>
      <c r="T7312" s="72">
        <v>0</v>
      </c>
    </row>
  </sheetData>
  <mergeCells count="344">
    <mergeCell ref="D7253:D7282"/>
    <mergeCell ref="D7283:D7312"/>
    <mergeCell ref="D7067:D7082"/>
    <mergeCell ref="D7083:D7112"/>
    <mergeCell ref="D7113:D7142"/>
    <mergeCell ref="D7148:F7149"/>
    <mergeCell ref="D7152:D7167"/>
    <mergeCell ref="D7168:D7197"/>
    <mergeCell ref="D7198:D7227"/>
    <mergeCell ref="D7233:F7234"/>
    <mergeCell ref="D7237:D7252"/>
    <mergeCell ref="D6893:F6894"/>
    <mergeCell ref="D6897:D6912"/>
    <mergeCell ref="D6913:D6942"/>
    <mergeCell ref="D6943:D6972"/>
    <mergeCell ref="D6978:F6979"/>
    <mergeCell ref="D6982:D6997"/>
    <mergeCell ref="D6998:D7027"/>
    <mergeCell ref="D7028:D7057"/>
    <mergeCell ref="D7063:F7064"/>
    <mergeCell ref="D6688:D6717"/>
    <mergeCell ref="D6723:F6724"/>
    <mergeCell ref="D6727:D6742"/>
    <mergeCell ref="D6743:D6772"/>
    <mergeCell ref="D6773:D6802"/>
    <mergeCell ref="D6808:F6809"/>
    <mergeCell ref="D6812:D6827"/>
    <mergeCell ref="D6828:D6857"/>
    <mergeCell ref="D6858:D6887"/>
    <mergeCell ref="D6488:D6517"/>
    <mergeCell ref="D6518:D6547"/>
    <mergeCell ref="D6553:F6554"/>
    <mergeCell ref="D6557:D6572"/>
    <mergeCell ref="D6573:D6602"/>
    <mergeCell ref="D6603:D6632"/>
    <mergeCell ref="D6638:F6639"/>
    <mergeCell ref="D6642:D6657"/>
    <mergeCell ref="D6658:D6687"/>
    <mergeCell ref="D6302:D6317"/>
    <mergeCell ref="D6318:D6347"/>
    <mergeCell ref="D6348:D6377"/>
    <mergeCell ref="D6383:F6384"/>
    <mergeCell ref="D6387:D6402"/>
    <mergeCell ref="D6403:D6432"/>
    <mergeCell ref="D6433:D6462"/>
    <mergeCell ref="D6468:F6469"/>
    <mergeCell ref="D6472:D6487"/>
    <mergeCell ref="D6128:F6129"/>
    <mergeCell ref="D6132:D6147"/>
    <mergeCell ref="D6148:D6177"/>
    <mergeCell ref="D6178:D6207"/>
    <mergeCell ref="D6213:F6214"/>
    <mergeCell ref="D6217:D6232"/>
    <mergeCell ref="D6233:D6262"/>
    <mergeCell ref="D6263:D6292"/>
    <mergeCell ref="D6298:F6299"/>
    <mergeCell ref="D5923:D5952"/>
    <mergeCell ref="D5958:F5959"/>
    <mergeCell ref="D5962:D5977"/>
    <mergeCell ref="D5978:D6007"/>
    <mergeCell ref="D6008:D6037"/>
    <mergeCell ref="D6043:F6044"/>
    <mergeCell ref="D6047:D6062"/>
    <mergeCell ref="D6063:D6092"/>
    <mergeCell ref="D6093:D6122"/>
    <mergeCell ref="D5723:D5752"/>
    <mergeCell ref="D5753:D5782"/>
    <mergeCell ref="D5788:F5789"/>
    <mergeCell ref="D5792:D5807"/>
    <mergeCell ref="D5808:D5837"/>
    <mergeCell ref="D5838:D5867"/>
    <mergeCell ref="D5873:F5874"/>
    <mergeCell ref="D5877:D5892"/>
    <mergeCell ref="D5893:D5922"/>
    <mergeCell ref="D5537:D5552"/>
    <mergeCell ref="D5553:D5582"/>
    <mergeCell ref="D5583:D5612"/>
    <mergeCell ref="D5618:F5619"/>
    <mergeCell ref="D5622:D5637"/>
    <mergeCell ref="D5638:D5667"/>
    <mergeCell ref="D5668:D5697"/>
    <mergeCell ref="D5703:F5704"/>
    <mergeCell ref="D5707:D5722"/>
    <mergeCell ref="D5363:F5364"/>
    <mergeCell ref="D5367:D5382"/>
    <mergeCell ref="D5383:D5412"/>
    <mergeCell ref="D5413:D5442"/>
    <mergeCell ref="D5448:F5449"/>
    <mergeCell ref="D5452:D5467"/>
    <mergeCell ref="D5468:D5497"/>
    <mergeCell ref="D5498:D5527"/>
    <mergeCell ref="D5533:F5534"/>
    <mergeCell ref="D5158:D5187"/>
    <mergeCell ref="D5193:F5194"/>
    <mergeCell ref="D5197:D5212"/>
    <mergeCell ref="D5213:D5242"/>
    <mergeCell ref="D5243:D5272"/>
    <mergeCell ref="D5278:F5279"/>
    <mergeCell ref="D5282:D5297"/>
    <mergeCell ref="D5298:D5327"/>
    <mergeCell ref="D5328:D5357"/>
    <mergeCell ref="D4958:D4987"/>
    <mergeCell ref="D4988:D5017"/>
    <mergeCell ref="D5023:F5024"/>
    <mergeCell ref="D5027:D5042"/>
    <mergeCell ref="D5043:D5072"/>
    <mergeCell ref="D5073:D5102"/>
    <mergeCell ref="D5108:F5109"/>
    <mergeCell ref="D5112:D5127"/>
    <mergeCell ref="D5128:D5157"/>
    <mergeCell ref="D4772:D4787"/>
    <mergeCell ref="D4788:D4817"/>
    <mergeCell ref="D4818:D4847"/>
    <mergeCell ref="D4853:F4854"/>
    <mergeCell ref="D4857:D4872"/>
    <mergeCell ref="D4873:D4902"/>
    <mergeCell ref="D4903:D4932"/>
    <mergeCell ref="D4938:F4939"/>
    <mergeCell ref="D4942:D4957"/>
    <mergeCell ref="D4598:F4599"/>
    <mergeCell ref="D4602:D4617"/>
    <mergeCell ref="D4618:D4647"/>
    <mergeCell ref="D4648:D4677"/>
    <mergeCell ref="D4683:F4684"/>
    <mergeCell ref="D4687:D4702"/>
    <mergeCell ref="D4703:D4732"/>
    <mergeCell ref="D4733:D4762"/>
    <mergeCell ref="D4768:F4769"/>
    <mergeCell ref="D4393:D4422"/>
    <mergeCell ref="D4428:F4429"/>
    <mergeCell ref="D4432:D4447"/>
    <mergeCell ref="D4448:D4477"/>
    <mergeCell ref="D4478:D4507"/>
    <mergeCell ref="D4513:F4514"/>
    <mergeCell ref="D4517:D4532"/>
    <mergeCell ref="D4533:D4562"/>
    <mergeCell ref="D4563:D4592"/>
    <mergeCell ref="D4193:D4222"/>
    <mergeCell ref="D4223:D4252"/>
    <mergeCell ref="D4258:F4259"/>
    <mergeCell ref="D4262:D4277"/>
    <mergeCell ref="D4278:D4307"/>
    <mergeCell ref="D4308:D4337"/>
    <mergeCell ref="D4343:F4344"/>
    <mergeCell ref="D4347:D4362"/>
    <mergeCell ref="D4363:D4392"/>
    <mergeCell ref="D4007:D4022"/>
    <mergeCell ref="D4023:D4052"/>
    <mergeCell ref="D4053:D4082"/>
    <mergeCell ref="D4088:F4089"/>
    <mergeCell ref="D4092:D4107"/>
    <mergeCell ref="D4108:D4137"/>
    <mergeCell ref="D4138:D4167"/>
    <mergeCell ref="D4173:F4174"/>
    <mergeCell ref="D4177:D4192"/>
    <mergeCell ref="D3833:F3834"/>
    <mergeCell ref="D3837:D3852"/>
    <mergeCell ref="D3853:D3882"/>
    <mergeCell ref="D3883:D3912"/>
    <mergeCell ref="D3918:F3919"/>
    <mergeCell ref="D3922:D3937"/>
    <mergeCell ref="D3938:D3967"/>
    <mergeCell ref="D3968:D3997"/>
    <mergeCell ref="D4003:F4004"/>
    <mergeCell ref="D3628:D3657"/>
    <mergeCell ref="D3663:F3664"/>
    <mergeCell ref="D3667:D3682"/>
    <mergeCell ref="D3683:D3712"/>
    <mergeCell ref="D3713:D3742"/>
    <mergeCell ref="D3748:F3749"/>
    <mergeCell ref="D3752:D3767"/>
    <mergeCell ref="D3768:D3797"/>
    <mergeCell ref="D3798:D3827"/>
    <mergeCell ref="D3428:D3457"/>
    <mergeCell ref="D3458:D3487"/>
    <mergeCell ref="D3493:F3494"/>
    <mergeCell ref="D3497:D3512"/>
    <mergeCell ref="D3513:D3542"/>
    <mergeCell ref="D3543:D3572"/>
    <mergeCell ref="D3578:F3579"/>
    <mergeCell ref="D3582:D3597"/>
    <mergeCell ref="D3598:D3627"/>
    <mergeCell ref="D3242:D3257"/>
    <mergeCell ref="D3258:D3287"/>
    <mergeCell ref="D3288:D3317"/>
    <mergeCell ref="D3323:F3324"/>
    <mergeCell ref="D3327:D3342"/>
    <mergeCell ref="D3343:D3372"/>
    <mergeCell ref="D3373:D3402"/>
    <mergeCell ref="D3408:F3409"/>
    <mergeCell ref="D3412:D3427"/>
    <mergeCell ref="D3068:F3069"/>
    <mergeCell ref="D3072:D3087"/>
    <mergeCell ref="D3088:D3117"/>
    <mergeCell ref="D3118:D3147"/>
    <mergeCell ref="D3153:F3154"/>
    <mergeCell ref="D3157:D3172"/>
    <mergeCell ref="D3173:D3202"/>
    <mergeCell ref="D3203:D3232"/>
    <mergeCell ref="D3238:F3239"/>
    <mergeCell ref="D2863:D2892"/>
    <mergeCell ref="D2898:F2899"/>
    <mergeCell ref="D2902:D2917"/>
    <mergeCell ref="D2918:D2947"/>
    <mergeCell ref="D2948:D2977"/>
    <mergeCell ref="D2983:F2984"/>
    <mergeCell ref="D2987:D3002"/>
    <mergeCell ref="D3003:D3032"/>
    <mergeCell ref="D3033:D3062"/>
    <mergeCell ref="D2663:D2692"/>
    <mergeCell ref="D2693:D2722"/>
    <mergeCell ref="D2728:F2729"/>
    <mergeCell ref="D2732:D2747"/>
    <mergeCell ref="D2748:D2777"/>
    <mergeCell ref="D2778:D2807"/>
    <mergeCell ref="D2813:F2814"/>
    <mergeCell ref="D2817:D2832"/>
    <mergeCell ref="D2833:D2862"/>
    <mergeCell ref="D2477:D2492"/>
    <mergeCell ref="D2493:D2522"/>
    <mergeCell ref="D2523:D2552"/>
    <mergeCell ref="D2558:F2559"/>
    <mergeCell ref="D2562:D2577"/>
    <mergeCell ref="D2578:D2607"/>
    <mergeCell ref="D2608:D2637"/>
    <mergeCell ref="D2643:F2644"/>
    <mergeCell ref="D2647:D2662"/>
    <mergeCell ref="D2303:F2304"/>
    <mergeCell ref="D2307:D2322"/>
    <mergeCell ref="D2323:D2352"/>
    <mergeCell ref="D2353:D2382"/>
    <mergeCell ref="D2388:F2389"/>
    <mergeCell ref="D2392:D2407"/>
    <mergeCell ref="D2408:D2437"/>
    <mergeCell ref="D2438:D2467"/>
    <mergeCell ref="D2473:F2474"/>
    <mergeCell ref="D2098:D2127"/>
    <mergeCell ref="D2133:F2134"/>
    <mergeCell ref="D2137:D2152"/>
    <mergeCell ref="D2153:D2182"/>
    <mergeCell ref="D2183:D2212"/>
    <mergeCell ref="D2218:F2219"/>
    <mergeCell ref="D2222:D2237"/>
    <mergeCell ref="D2238:D2267"/>
    <mergeCell ref="D2268:D2297"/>
    <mergeCell ref="D1898:D1927"/>
    <mergeCell ref="D1928:D1957"/>
    <mergeCell ref="D1963:F1964"/>
    <mergeCell ref="D1967:D1982"/>
    <mergeCell ref="D1983:D2012"/>
    <mergeCell ref="D2013:D2042"/>
    <mergeCell ref="D2048:F2049"/>
    <mergeCell ref="D2052:D2067"/>
    <mergeCell ref="D2068:D2097"/>
    <mergeCell ref="D1712:D1727"/>
    <mergeCell ref="D1728:D1757"/>
    <mergeCell ref="D1758:D1787"/>
    <mergeCell ref="D1793:F1794"/>
    <mergeCell ref="D1797:D1812"/>
    <mergeCell ref="D1813:D1842"/>
    <mergeCell ref="D1843:D1872"/>
    <mergeCell ref="D1878:F1879"/>
    <mergeCell ref="D1882:D1897"/>
    <mergeCell ref="D1538:F1539"/>
    <mergeCell ref="D1542:D1557"/>
    <mergeCell ref="D1558:D1587"/>
    <mergeCell ref="D1588:D1617"/>
    <mergeCell ref="D1623:F1624"/>
    <mergeCell ref="D1627:D1642"/>
    <mergeCell ref="D1643:D1672"/>
    <mergeCell ref="D1673:D1702"/>
    <mergeCell ref="D1708:F1709"/>
    <mergeCell ref="D1333:D1362"/>
    <mergeCell ref="D1368:F1369"/>
    <mergeCell ref="D1372:D1387"/>
    <mergeCell ref="D1388:D1417"/>
    <mergeCell ref="D1418:D1447"/>
    <mergeCell ref="D1453:F1454"/>
    <mergeCell ref="D1457:D1472"/>
    <mergeCell ref="D1473:D1502"/>
    <mergeCell ref="D1503:D1532"/>
    <mergeCell ref="D1133:D1162"/>
    <mergeCell ref="D1163:D1192"/>
    <mergeCell ref="D1198:F1199"/>
    <mergeCell ref="D1202:D1217"/>
    <mergeCell ref="D1218:D1247"/>
    <mergeCell ref="D1248:D1277"/>
    <mergeCell ref="D1283:F1284"/>
    <mergeCell ref="D1287:D1302"/>
    <mergeCell ref="D1303:D1332"/>
    <mergeCell ref="D947:D962"/>
    <mergeCell ref="D963:D992"/>
    <mergeCell ref="D993:D1022"/>
    <mergeCell ref="D1028:F1029"/>
    <mergeCell ref="D1032:D1047"/>
    <mergeCell ref="D1048:D1077"/>
    <mergeCell ref="D1078:D1107"/>
    <mergeCell ref="D1113:F1114"/>
    <mergeCell ref="D1117:D1132"/>
    <mergeCell ref="D773:F774"/>
    <mergeCell ref="D777:D792"/>
    <mergeCell ref="D793:D822"/>
    <mergeCell ref="D823:D852"/>
    <mergeCell ref="D858:F859"/>
    <mergeCell ref="D862:D877"/>
    <mergeCell ref="D878:D907"/>
    <mergeCell ref="D908:D937"/>
    <mergeCell ref="D943:F944"/>
    <mergeCell ref="D568:D597"/>
    <mergeCell ref="D603:F604"/>
    <mergeCell ref="D607:D622"/>
    <mergeCell ref="D623:D652"/>
    <mergeCell ref="D653:D682"/>
    <mergeCell ref="D688:F689"/>
    <mergeCell ref="D692:D707"/>
    <mergeCell ref="D708:D737"/>
    <mergeCell ref="D738:D767"/>
    <mergeCell ref="D368:D397"/>
    <mergeCell ref="D398:D427"/>
    <mergeCell ref="D433:F434"/>
    <mergeCell ref="D437:D452"/>
    <mergeCell ref="D453:D482"/>
    <mergeCell ref="D483:D512"/>
    <mergeCell ref="D518:F519"/>
    <mergeCell ref="D522:D537"/>
    <mergeCell ref="D538:D567"/>
    <mergeCell ref="D182:D197"/>
    <mergeCell ref="D198:D227"/>
    <mergeCell ref="D228:D257"/>
    <mergeCell ref="D263:F264"/>
    <mergeCell ref="D267:D282"/>
    <mergeCell ref="D283:D312"/>
    <mergeCell ref="D313:D342"/>
    <mergeCell ref="D348:F349"/>
    <mergeCell ref="D352:D367"/>
    <mergeCell ref="D8:F9"/>
    <mergeCell ref="D12:D27"/>
    <mergeCell ref="D28:D57"/>
    <mergeCell ref="D58:D87"/>
    <mergeCell ref="D93:F94"/>
    <mergeCell ref="D97:D112"/>
    <mergeCell ref="D113:D142"/>
    <mergeCell ref="D143:D172"/>
    <mergeCell ref="D178:F179"/>
  </mergeCells>
  <phoneticPr fontId="5"/>
  <pageMargins left="0.7" right="0.7" top="0.75" bottom="0.75" header="0.3" footer="0.3"/>
  <pageSetup paperSize="9" scale="63" pageOrder="overThenDown" orientation="landscape"/>
  <headerFooter>
    <oddFooter>&amp;CNP(3)</oddFooter>
  </headerFooter>
  <rowBreaks count="86" manualBreakCount="86">
    <brk id="87" max="16383" man="1"/>
    <brk id="172" max="16383" man="1"/>
    <brk id="257" max="16383" man="1"/>
    <brk id="342" max="16383" man="1"/>
    <brk id="427" max="16383" man="1"/>
    <brk id="512" max="16383" man="1"/>
    <brk id="597" max="16383" man="1"/>
    <brk id="682" max="16383" man="1"/>
    <brk id="767" max="16383" man="1"/>
    <brk id="852" max="16383" man="1"/>
    <brk id="937" max="16383" man="1"/>
    <brk id="1022" max="16383" man="1"/>
    <brk id="1107" max="16383" man="1"/>
    <brk id="1192" max="16383" man="1"/>
    <brk id="1277" max="16383" man="1"/>
    <brk id="1362" max="16383" man="1"/>
    <brk id="1447" max="16383" man="1"/>
    <brk id="1532" max="16383" man="1"/>
    <brk id="1617" max="16383" man="1"/>
    <brk id="1702" max="16383" man="1"/>
    <brk id="1787" max="16383" man="1"/>
    <brk id="1872" max="16383" man="1"/>
    <brk id="1957" max="16383" man="1"/>
    <brk id="2042" max="16383" man="1"/>
    <brk id="2127" max="16383" man="1"/>
    <brk id="2212" max="16383" man="1"/>
    <brk id="2297" max="16383" man="1"/>
    <brk id="2382" max="16383" man="1"/>
    <brk id="2467" max="16383" man="1"/>
    <brk id="2552" max="16383" man="1"/>
    <brk id="2637" max="16383" man="1"/>
    <brk id="2722" max="16383" man="1"/>
    <brk id="2807" max="16383" man="1"/>
    <brk id="2892" max="16383" man="1"/>
    <brk id="2977" max="16383" man="1"/>
    <brk id="3062" max="16383" man="1"/>
    <brk id="3147" max="16383" man="1"/>
    <brk id="3232" max="16383" man="1"/>
    <brk id="3317" max="16383" man="1"/>
    <brk id="3402" max="16383" man="1"/>
    <brk id="3487" max="16383" man="1"/>
    <brk id="3572" max="16383" man="1"/>
    <brk id="3657" max="16383" man="1"/>
    <brk id="3742" max="16383" man="1"/>
    <brk id="3827" max="16383" man="1"/>
    <brk id="3912" max="16383" man="1"/>
    <brk id="3997" max="16383" man="1"/>
    <brk id="4082" max="16383" man="1"/>
    <brk id="4167" max="16383" man="1"/>
    <brk id="4252" max="16383" man="1"/>
    <brk id="4337" max="16383" man="1"/>
    <brk id="4422" max="16383" man="1"/>
    <brk id="4507" max="16383" man="1"/>
    <brk id="4592" max="16383" man="1"/>
    <brk id="4677" max="16383" man="1"/>
    <brk id="4762" max="16383" man="1"/>
    <brk id="4847" max="16383" man="1"/>
    <brk id="4932" max="16383" man="1"/>
    <brk id="5017" max="16383" man="1"/>
    <brk id="5102" max="16383" man="1"/>
    <brk id="5187" max="16383" man="1"/>
    <brk id="5272" max="16383" man="1"/>
    <brk id="5357" max="16383" man="1"/>
    <brk id="5442" max="16383" man="1"/>
    <brk id="5527" max="16383" man="1"/>
    <brk id="5612" max="16383" man="1"/>
    <brk id="5697" max="16383" man="1"/>
    <brk id="5782" max="16383" man="1"/>
    <brk id="5867" max="16383" man="1"/>
    <brk id="5952" max="16383" man="1"/>
    <brk id="6037" max="16383" man="1"/>
    <brk id="6122" max="16383" man="1"/>
    <brk id="6207" max="16383" man="1"/>
    <brk id="6292" max="16383" man="1"/>
    <brk id="6377" max="16383" man="1"/>
    <brk id="6462" max="16383" man="1"/>
    <brk id="6547" max="16383" man="1"/>
    <brk id="6632" max="16383" man="1"/>
    <brk id="6717" max="16383" man="1"/>
    <brk id="6802" max="16383" man="1"/>
    <brk id="6887" max="16383" man="1"/>
    <brk id="6972" max="16383" man="1"/>
    <brk id="7057" max="16383" man="1"/>
    <brk id="7142" max="16383" man="1"/>
    <brk id="7227" max="16383" man="1"/>
    <brk id="731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目次</vt:lpstr>
      <vt:lpstr>N(1)</vt:lpstr>
      <vt:lpstr>P(2)</vt:lpstr>
      <vt:lpstr>NP(3)</vt:lpstr>
      <vt:lpstr>目次!Print_Area</vt:lpstr>
      <vt:lpstr>'N(1)'!Print_Titles</vt:lpstr>
      <vt:lpstr>'NP(3)'!Print_Titles</vt:lpstr>
      <vt:lpstr>'P(2)'!Print_Titles</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2021-12-28T05:59:40Z</dcterms:created>
  <dcterms:modified xsi:type="dcterms:W3CDTF">2022-01-13T05:41:27Z</dcterms:modified>
</cp:coreProperties>
</file>